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1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14.bin" ContentType="application/vnd.openxmlformats-officedocument.oleObject"/>
  <Override PartName="/xl/drawings/drawing7.xml" ContentType="application/vnd.openxmlformats-officedocument.drawing+xml"/>
  <Override PartName="/xl/embeddings/oleObject15.bin" ContentType="application/vnd.openxmlformats-officedocument.oleObject"/>
  <Override PartName="/xl/drawings/drawing8.xml" ContentType="application/vnd.openxmlformats-officedocument.drawing+xml"/>
  <Override PartName="/xl/embeddings/oleObject16.bin" ContentType="application/vnd.openxmlformats-officedocument.oleObject"/>
  <Override PartName="/xl/drawings/drawing9.xml" ContentType="application/vnd.openxmlformats-officedocument.drawing+xml"/>
  <Override PartName="/xl/embeddings/oleObject17.bin" ContentType="application/vnd.openxmlformats-officedocument.oleObject"/>
  <Override PartName="/xl/drawings/drawing10.xml" ContentType="application/vnd.openxmlformats-officedocument.drawing+xml"/>
  <Override PartName="/xl/embeddings/oleObject18.bin" ContentType="application/vnd.openxmlformats-officedocument.oleObject"/>
  <Override PartName="/xl/drawings/drawing11.xml" ContentType="application/vnd.openxmlformats-officedocument.drawing+xml"/>
  <Override PartName="/xl/embeddings/oleObject19.bin" ContentType="application/vnd.openxmlformats-officedocument.oleObject"/>
  <Override PartName="/xl/drawings/drawing12.xml" ContentType="application/vnd.openxmlformats-officedocument.drawing+xml"/>
  <Override PartName="/xl/embeddings/oleObject20.bin" ContentType="application/vnd.openxmlformats-officedocument.oleObject"/>
  <Override PartName="/xl/drawings/drawing13.xml" ContentType="application/vnd.openxmlformats-officedocument.drawing+xml"/>
  <Override PartName="/xl/embeddings/oleObject21.bin" ContentType="application/vnd.openxmlformats-officedocument.oleObject"/>
  <Override PartName="/xl/drawings/drawing14.xml" ContentType="application/vnd.openxmlformats-officedocument.drawing+xml"/>
  <Override PartName="/xl/embeddings/oleObject22.bin" ContentType="application/vnd.openxmlformats-officedocument.oleObject"/>
  <Override PartName="/xl/drawings/drawing15.xml" ContentType="application/vnd.openxmlformats-officedocument.drawing+xml"/>
  <Override PartName="/xl/embeddings/oleObject23.bin" ContentType="application/vnd.openxmlformats-officedocument.oleObject"/>
  <Override PartName="/xl/drawings/drawing16.xml" ContentType="application/vnd.openxmlformats-officedocument.drawing+xml"/>
  <Override PartName="/xl/embeddings/oleObject24.bin" ContentType="application/vnd.openxmlformats-officedocument.oleObject"/>
  <Override PartName="/xl/drawings/drawing17.xml" ContentType="application/vnd.openxmlformats-officedocument.drawing+xml"/>
  <Override PartName="/xl/embeddings/oleObject25.bin" ContentType="application/vnd.openxmlformats-officedocument.oleObject"/>
  <Override PartName="/xl/drawings/drawing18.xml" ContentType="application/vnd.openxmlformats-officedocument.drawing+xml"/>
  <Override PartName="/xl/embeddings/oleObject26.bin" ContentType="application/vnd.openxmlformats-officedocument.oleObject"/>
  <Override PartName="/xl/drawings/drawing19.xml" ContentType="application/vnd.openxmlformats-officedocument.drawing+xml"/>
  <Override PartName="/xl/embeddings/oleObject27.bin" ContentType="application/vnd.openxmlformats-officedocument.oleObject"/>
  <Override PartName="/xl/drawings/drawing20.xml" ContentType="application/vnd.openxmlformats-officedocument.drawing+xml"/>
  <Override PartName="/xl/embeddings/oleObject28.bin" ContentType="application/vnd.openxmlformats-officedocument.oleObject"/>
  <Override PartName="/xl/drawings/drawing21.xml" ContentType="application/vnd.openxmlformats-officedocument.drawing+xml"/>
  <Override PartName="/xl/embeddings/oleObject29.bin" ContentType="application/vnd.openxmlformats-officedocument.oleObject"/>
  <Override PartName="/xl/drawings/drawing22.xml" ContentType="application/vnd.openxmlformats-officedocument.drawing+xml"/>
  <Override PartName="/xl/embeddings/oleObject30.bin" ContentType="application/vnd.openxmlformats-officedocument.oleObject"/>
  <Override PartName="/xl/drawings/drawing23.xml" ContentType="application/vnd.openxmlformats-officedocument.drawing+xml"/>
  <Override PartName="/xl/embeddings/oleObject31.bin" ContentType="application/vnd.openxmlformats-officedocument.oleObject"/>
  <Override PartName="/xl/drawings/drawing24.xml" ContentType="application/vnd.openxmlformats-officedocument.drawing+xml"/>
  <Override PartName="/xl/embeddings/oleObject32.bin" ContentType="application/vnd.openxmlformats-officedocument.oleObject"/>
  <Override PartName="/xl/drawings/drawing25.xml" ContentType="application/vnd.openxmlformats-officedocument.drawing+xml"/>
  <Override PartName="/xl/embeddings/oleObject33.bin" ContentType="application/vnd.openxmlformats-officedocument.oleObject"/>
  <Override PartName="/xl/drawings/drawing26.xml" ContentType="application/vnd.openxmlformats-officedocument.drawing+xml"/>
  <Override PartName="/xl/embeddings/oleObject34.bin" ContentType="application/vnd.openxmlformats-officedocument.oleObject"/>
  <Override PartName="/xl/drawings/drawing27.xml" ContentType="application/vnd.openxmlformats-officedocument.drawing+xml"/>
  <Override PartName="/xl/embeddings/oleObject35.bin" ContentType="application/vnd.openxmlformats-officedocument.oleObject"/>
  <Override PartName="/xl/drawings/drawing28.xml" ContentType="application/vnd.openxmlformats-officedocument.drawing+xml"/>
  <Override PartName="/xl/embeddings/oleObject36.bin" ContentType="application/vnd.openxmlformats-officedocument.oleObject"/>
  <Override PartName="/xl/drawings/drawing29.xml" ContentType="application/vnd.openxmlformats-officedocument.drawing+xml"/>
  <Override PartName="/xl/embeddings/oleObject37.bin" ContentType="application/vnd.openxmlformats-officedocument.oleObject"/>
  <Override PartName="/xl/drawings/drawing30.xml" ContentType="application/vnd.openxmlformats-officedocument.drawing+xml"/>
  <Override PartName="/xl/embeddings/oleObject3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defaultThemeVersion="166925"/>
  <mc:AlternateContent xmlns:mc="http://schemas.openxmlformats.org/markup-compatibility/2006">
    <mc:Choice Requires="x15">
      <x15ac:absPath xmlns:x15ac="http://schemas.microsoft.com/office/spreadsheetml/2010/11/ac" url="C:\Users\vilbe\Documents\002.Profissional\B.01 - Empresas\B.01.01 - BBECons\02.A.Clientes Ativos\2018.05 - JFPB.REFORMA\03.Produto\04.Orçamento\R.00\"/>
    </mc:Choice>
  </mc:AlternateContent>
  <xr:revisionPtr revIDLastSave="0" documentId="8_{1BDC6C62-0019-4032-B949-11B6FB3DC8EA}" xr6:coauthVersionLast="34" xr6:coauthVersionMax="34" xr10:uidLastSave="{00000000-0000-0000-0000-000000000000}"/>
  <bookViews>
    <workbookView xWindow="0" yWindow="0" windowWidth="23040" windowHeight="8352" activeTab="11" xr2:uid="{17701399-1E8D-4C85-A7F2-012797F0DE5C}"/>
  </bookViews>
  <sheets>
    <sheet name="Planilha1" sheetId="1" r:id="rId1"/>
    <sheet name="L.I.SICRO EQ" sheetId="4" state="hidden" r:id="rId2"/>
    <sheet name="L.I.SICRO MAT" sheetId="5" state="hidden" r:id="rId3"/>
    <sheet name="L.I.SICRO MO" sheetId="6" state="hidden" r:id="rId4"/>
    <sheet name="L.S.SICRO 2" sheetId="7" state="hidden" r:id="rId5"/>
    <sheet name="L.I.SINAPI" sheetId="8" r:id="rId6"/>
    <sheet name="L.S.SINAPI" sheetId="9" r:id="rId7"/>
    <sheet name="E.S.MENSAL" sheetId="2" r:id="rId8"/>
    <sheet name="E.S." sheetId="3" r:id="rId9"/>
    <sheet name="BDI OBRA" sheetId="10" r:id="rId10"/>
    <sheet name="BDI DIF" sheetId="11" r:id="rId11"/>
    <sheet name="P.O" sheetId="12" r:id="rId12"/>
    <sheet name="R.C." sheetId="13" r:id="rId13"/>
    <sheet name="L.I.COTAÇÃO" sheetId="14" r:id="rId14"/>
    <sheet name="MODELO" sheetId="15" r:id="rId15"/>
    <sheet name="CCOMPS30012" sheetId="27" r:id="rId16"/>
    <sheet name="CCOMPS30014" sheetId="28" r:id="rId17"/>
    <sheet name="CCOMPS30015" sheetId="223" r:id="rId18"/>
    <sheet name="CCOMPS30018" sheetId="32" r:id="rId19"/>
    <sheet name="CCOMPS30028" sheetId="42" r:id="rId20"/>
    <sheet name="CCOMPS31001" sheetId="207" r:id="rId21"/>
    <sheet name="CCOMPS31002" sheetId="208" r:id="rId22"/>
    <sheet name="CCOMPS31003" sheetId="209" r:id="rId23"/>
    <sheet name="CCOMPS31004" sheetId="210" r:id="rId24"/>
    <sheet name="CCOMPS31005" sheetId="211" r:id="rId25"/>
    <sheet name="CCOMPS31006" sheetId="212" r:id="rId26"/>
    <sheet name="CCOMPS31007" sheetId="213" r:id="rId27"/>
    <sheet name="CCOMPS31008" sheetId="214" r:id="rId28"/>
    <sheet name="CCOMPS31009" sheetId="215" r:id="rId29"/>
    <sheet name="CCOMPS9001" sheetId="216" r:id="rId30"/>
    <sheet name="CCOMPS9002" sheetId="217" r:id="rId31"/>
    <sheet name="CCOMPS9003" sheetId="218" r:id="rId32"/>
    <sheet name="CCOMPS9004" sheetId="219" r:id="rId33"/>
    <sheet name="CCOMPS9005" sheetId="220" r:id="rId34"/>
    <sheet name="CCOMPS9006" sheetId="221" r:id="rId35"/>
    <sheet name="CCOMPS9007" sheetId="222" r:id="rId36"/>
    <sheet name="CCOMPS31010" sheetId="224" r:id="rId37"/>
    <sheet name="CCOMPS31011" sheetId="225" r:id="rId38"/>
    <sheet name="CCOMPS9008" sheetId="226" r:id="rId39"/>
  </sheets>
  <externalReferences>
    <externalReference r:id="rId40"/>
    <externalReference r:id="rId41"/>
  </externalReferences>
  <definedNames>
    <definedName name="_xlnm._FilterDatabase" localSheetId="13" hidden="1">L.I.COTAÇÃO!$A$10:$D$15</definedName>
    <definedName name="_xlnm._FilterDatabase" localSheetId="5" hidden="1">L.I.SINAPI!$A$9:$K$5382</definedName>
    <definedName name="_xlnm._FilterDatabase" localSheetId="6" hidden="1">L.S.SINAPI!$A$9:$J$6439</definedName>
    <definedName name="_xlnm._FilterDatabase" localSheetId="11" hidden="1">P.O!$A$12:$K$99</definedName>
    <definedName name="_xlnm._FilterDatabase" localSheetId="12" hidden="1">'R.C.'!$A$12:$H$47</definedName>
    <definedName name="_xlnm.Print_Area" localSheetId="10">'BDI DIF'!$A$1:$C$41</definedName>
    <definedName name="_xlnm.Print_Area" localSheetId="9">'BDI OBRA'!$A$1:$C$40</definedName>
    <definedName name="_xlnm.Print_Area" localSheetId="15">CCOMPS30012!$A$1:$L$64</definedName>
    <definedName name="_xlnm.Print_Area" localSheetId="16">CCOMPS30014!$A$1:$L$64</definedName>
    <definedName name="_xlnm.Print_Area" localSheetId="17">CCOMPS30015!$A$1:$L$64</definedName>
    <definedName name="_xlnm.Print_Area" localSheetId="18">CCOMPS30018!$A$1:$L$64</definedName>
    <definedName name="_xlnm.Print_Area" localSheetId="19">CCOMPS30028!$A$1:$L$64</definedName>
    <definedName name="_xlnm.Print_Area" localSheetId="20">CCOMPS31001!$A$1:$L$64</definedName>
    <definedName name="_xlnm.Print_Area" localSheetId="21">CCOMPS31002!$A$1:$L$64</definedName>
    <definedName name="_xlnm.Print_Area" localSheetId="22">CCOMPS31003!$A$1:$L$64</definedName>
    <definedName name="_xlnm.Print_Area" localSheetId="23">CCOMPS31004!$A$1:$L$64</definedName>
    <definedName name="_xlnm.Print_Area" localSheetId="24">CCOMPS31005!$A$1:$L$64</definedName>
    <definedName name="_xlnm.Print_Area" localSheetId="25">CCOMPS31006!$A$1:$L$64</definedName>
    <definedName name="_xlnm.Print_Area" localSheetId="26">CCOMPS31007!$A$1:$L$64</definedName>
    <definedName name="_xlnm.Print_Area" localSheetId="27">CCOMPS31008!$A$1:$L$64</definedName>
    <definedName name="_xlnm.Print_Area" localSheetId="28">CCOMPS31009!$A$1:$L$64</definedName>
    <definedName name="_xlnm.Print_Area" localSheetId="36">CCOMPS31010!$A$1:$L$64</definedName>
    <definedName name="_xlnm.Print_Area" localSheetId="37">CCOMPS31011!$A$1:$L$64</definedName>
    <definedName name="_xlnm.Print_Area" localSheetId="29">CCOMPS9001!$A$1:$L$64</definedName>
    <definedName name="_xlnm.Print_Area" localSheetId="30">CCOMPS9002!$A$1:$L$64</definedName>
    <definedName name="_xlnm.Print_Area" localSheetId="31">CCOMPS9003!$A$1:$L$64</definedName>
    <definedName name="_xlnm.Print_Area" localSheetId="32">CCOMPS9004!$A$1:$L$64</definedName>
    <definedName name="_xlnm.Print_Area" localSheetId="33">CCOMPS9005!$A$1:$L$64</definedName>
    <definedName name="_xlnm.Print_Area" localSheetId="34">CCOMPS9006!$A$1:$L$64</definedName>
    <definedName name="_xlnm.Print_Area" localSheetId="35">CCOMPS9007!$A$1:$L$64</definedName>
    <definedName name="_xlnm.Print_Area" localSheetId="38">CCOMPS9008!$A$1:$L$64</definedName>
    <definedName name="_xlnm.Print_Area" localSheetId="8">E.S.!$A$1:$C$56</definedName>
    <definedName name="_xlnm.Print_Area" localSheetId="7">E.S.MENSAL!$A$1:$C$56</definedName>
    <definedName name="_xlnm.Print_Area" localSheetId="13">L.I.COTAÇÃO!$A$1:$D$32</definedName>
    <definedName name="_xlnm.Print_Area" localSheetId="1">'L.I.SICRO EQ'!$A$1:$F$222</definedName>
    <definedName name="_xlnm.Print_Area" localSheetId="2">'L.I.SICRO MAT'!$A$1:$F$286</definedName>
    <definedName name="_xlnm.Print_Area" localSheetId="3">'L.I.SICRO MO'!$A$1:$F$34</definedName>
    <definedName name="_xlnm.Print_Area" localSheetId="5">L.I.SINAPI!$A$1:$F$5376</definedName>
    <definedName name="_xlnm.Print_Area" localSheetId="6">L.S.SINAPI!$A$1:$F$5792</definedName>
    <definedName name="_xlnm.Print_Area" localSheetId="14">MODELO!$A$1:$L$64</definedName>
    <definedName name="_xlnm.Print_Area" localSheetId="11">P.O!$A$1:$J$99</definedName>
    <definedName name="_xlnm.Print_Area" localSheetId="12">'R.C.'!$A$1:$H$47</definedName>
    <definedName name="_xlnm.Print_Titles" localSheetId="15">CCOMPS30012!$1:$11</definedName>
    <definedName name="_xlnm.Print_Titles" localSheetId="16">CCOMPS30014!$1:$11</definedName>
    <definedName name="_xlnm.Print_Titles" localSheetId="17">CCOMPS30015!$1:$11</definedName>
    <definedName name="_xlnm.Print_Titles" localSheetId="18">CCOMPS30018!$1:$11</definedName>
    <definedName name="_xlnm.Print_Titles" localSheetId="19">CCOMPS30028!$1:$11</definedName>
    <definedName name="_xlnm.Print_Titles" localSheetId="20">CCOMPS31001!$1:$11</definedName>
    <definedName name="_xlnm.Print_Titles" localSheetId="21">CCOMPS31002!$1:$11</definedName>
    <definedName name="_xlnm.Print_Titles" localSheetId="22">CCOMPS31003!$1:$11</definedName>
    <definedName name="_xlnm.Print_Titles" localSheetId="23">CCOMPS31004!$1:$11</definedName>
    <definedName name="_xlnm.Print_Titles" localSheetId="24">CCOMPS31005!$1:$11</definedName>
    <definedName name="_xlnm.Print_Titles" localSheetId="25">CCOMPS31006!$1:$11</definedName>
    <definedName name="_xlnm.Print_Titles" localSheetId="26">CCOMPS31007!$1:$11</definedName>
    <definedName name="_xlnm.Print_Titles" localSheetId="27">CCOMPS31008!$1:$11</definedName>
    <definedName name="_xlnm.Print_Titles" localSheetId="28">CCOMPS31009!$1:$11</definedName>
    <definedName name="_xlnm.Print_Titles" localSheetId="36">CCOMPS31010!$1:$11</definedName>
    <definedName name="_xlnm.Print_Titles" localSheetId="37">CCOMPS31011!$1:$11</definedName>
    <definedName name="_xlnm.Print_Titles" localSheetId="29">CCOMPS9001!$1:$11</definedName>
    <definedName name="_xlnm.Print_Titles" localSheetId="30">CCOMPS9002!$1:$11</definedName>
    <definedName name="_xlnm.Print_Titles" localSheetId="31">CCOMPS9003!$1:$11</definedName>
    <definedName name="_xlnm.Print_Titles" localSheetId="32">CCOMPS9004!$1:$11</definedName>
    <definedName name="_xlnm.Print_Titles" localSheetId="33">CCOMPS9005!$1:$11</definedName>
    <definedName name="_xlnm.Print_Titles" localSheetId="34">CCOMPS9006!$1:$11</definedName>
    <definedName name="_xlnm.Print_Titles" localSheetId="35">CCOMPS9007!$1:$11</definedName>
    <definedName name="_xlnm.Print_Titles" localSheetId="38">CCOMPS9008!$1:$11</definedName>
    <definedName name="_xlnm.Print_Titles" localSheetId="13">L.I.COTAÇÃO!$1:$7</definedName>
    <definedName name="_xlnm.Print_Titles" localSheetId="14">MODELO!$1:$11</definedName>
    <definedName name="_xlnm.Print_Titles" localSheetId="11">P.O!$1:$12</definedName>
    <definedName name="_xlnm.Print_Titles" localSheetId="12">'R.C.'!$1:$12</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9" i="12" l="1"/>
  <c r="E59" i="12"/>
  <c r="D59" i="12"/>
  <c r="E98" i="12"/>
  <c r="D98" i="12"/>
  <c r="B47" i="226" l="1"/>
  <c r="A41" i="13"/>
  <c r="D15" i="14"/>
  <c r="K62" i="226"/>
  <c r="L58" i="226"/>
  <c r="K58" i="226"/>
  <c r="I58" i="226"/>
  <c r="B58" i="226"/>
  <c r="L57" i="226"/>
  <c r="K57" i="226"/>
  <c r="I57" i="226"/>
  <c r="B57" i="226"/>
  <c r="L56" i="226"/>
  <c r="K56" i="226"/>
  <c r="I56" i="226"/>
  <c r="B56" i="226"/>
  <c r="L55" i="226"/>
  <c r="K55" i="226"/>
  <c r="I55" i="226"/>
  <c r="B55" i="226"/>
  <c r="L54" i="226"/>
  <c r="K54" i="226"/>
  <c r="I54" i="226"/>
  <c r="B54" i="226"/>
  <c r="L53" i="226"/>
  <c r="K53" i="226"/>
  <c r="I53" i="226"/>
  <c r="B53" i="226"/>
  <c r="L52" i="226"/>
  <c r="K52" i="226"/>
  <c r="I52" i="226"/>
  <c r="B52" i="226"/>
  <c r="L51" i="226"/>
  <c r="K51" i="226"/>
  <c r="I51" i="226"/>
  <c r="B51" i="226"/>
  <c r="L50" i="226"/>
  <c r="K50" i="226"/>
  <c r="I50" i="226"/>
  <c r="B50" i="226"/>
  <c r="L49" i="226"/>
  <c r="K49" i="226"/>
  <c r="I49" i="226"/>
  <c r="B49" i="226"/>
  <c r="L48" i="226"/>
  <c r="K48" i="226"/>
  <c r="I48" i="226"/>
  <c r="B48" i="226"/>
  <c r="I47" i="226"/>
  <c r="K39" i="226"/>
  <c r="L37" i="226"/>
  <c r="K37" i="226"/>
  <c r="I37" i="226"/>
  <c r="B37" i="226"/>
  <c r="L36" i="226"/>
  <c r="K36" i="226"/>
  <c r="I36" i="226"/>
  <c r="B36" i="226"/>
  <c r="L35" i="226"/>
  <c r="K35" i="226"/>
  <c r="I35" i="226"/>
  <c r="B35" i="226"/>
  <c r="L34" i="226"/>
  <c r="K34" i="226"/>
  <c r="I34" i="226"/>
  <c r="B34" i="226"/>
  <c r="L33" i="226"/>
  <c r="K33" i="226"/>
  <c r="I33" i="226"/>
  <c r="B33" i="226"/>
  <c r="L32" i="226"/>
  <c r="K32" i="226"/>
  <c r="I32" i="226"/>
  <c r="B32" i="226"/>
  <c r="L25" i="226"/>
  <c r="K25" i="226"/>
  <c r="J25" i="226"/>
  <c r="F25" i="226"/>
  <c r="B25" i="226"/>
  <c r="L24" i="226"/>
  <c r="K24" i="226"/>
  <c r="J24" i="226"/>
  <c r="F24" i="226"/>
  <c r="B24" i="226"/>
  <c r="L23" i="226"/>
  <c r="K23" i="226"/>
  <c r="J23" i="226"/>
  <c r="F23" i="226"/>
  <c r="B23" i="226"/>
  <c r="L22" i="226"/>
  <c r="K22" i="226"/>
  <c r="J22" i="226"/>
  <c r="F22" i="226"/>
  <c r="B22" i="226"/>
  <c r="L21" i="226"/>
  <c r="K21" i="226"/>
  <c r="J21" i="226"/>
  <c r="F21" i="226"/>
  <c r="B21" i="226"/>
  <c r="L20" i="226"/>
  <c r="K20" i="226"/>
  <c r="J20" i="226"/>
  <c r="F20" i="226"/>
  <c r="B20" i="226"/>
  <c r="L19" i="226"/>
  <c r="K19" i="226"/>
  <c r="J19" i="226"/>
  <c r="F19" i="226"/>
  <c r="B19" i="226"/>
  <c r="L18" i="226"/>
  <c r="K18" i="226"/>
  <c r="J18" i="226"/>
  <c r="F18" i="226"/>
  <c r="B18" i="226"/>
  <c r="L17" i="226"/>
  <c r="K17" i="226"/>
  <c r="J17" i="226"/>
  <c r="F17" i="226"/>
  <c r="B17" i="226"/>
  <c r="L16" i="226"/>
  <c r="K16" i="226"/>
  <c r="J16" i="226"/>
  <c r="F16" i="226"/>
  <c r="B16" i="226"/>
  <c r="L15" i="226"/>
  <c r="K15" i="226"/>
  <c r="J15" i="226"/>
  <c r="F15" i="226"/>
  <c r="B15" i="226"/>
  <c r="L14" i="226"/>
  <c r="K14" i="226"/>
  <c r="J14" i="226"/>
  <c r="F14" i="226"/>
  <c r="B14" i="226"/>
  <c r="L11" i="226"/>
  <c r="E10" i="226"/>
  <c r="L9" i="226"/>
  <c r="H9" i="226"/>
  <c r="C9" i="226"/>
  <c r="L5" i="226"/>
  <c r="L4" i="226"/>
  <c r="B4" i="226"/>
  <c r="L3" i="226"/>
  <c r="L2" i="226"/>
  <c r="B2" i="226"/>
  <c r="A1" i="226"/>
  <c r="K62" i="225"/>
  <c r="L58" i="225"/>
  <c r="K58" i="225"/>
  <c r="I58" i="225"/>
  <c r="B58" i="225"/>
  <c r="L57" i="225"/>
  <c r="K57" i="225"/>
  <c r="I57" i="225"/>
  <c r="B57" i="225"/>
  <c r="L56" i="225"/>
  <c r="K56" i="225"/>
  <c r="I56" i="225"/>
  <c r="B56" i="225"/>
  <c r="L55" i="225"/>
  <c r="K55" i="225"/>
  <c r="I55" i="225"/>
  <c r="B55" i="225"/>
  <c r="L54" i="225"/>
  <c r="K54" i="225"/>
  <c r="I54" i="225"/>
  <c r="B54" i="225"/>
  <c r="L53" i="225"/>
  <c r="K53" i="225"/>
  <c r="I53" i="225"/>
  <c r="B53" i="225"/>
  <c r="L52" i="225"/>
  <c r="K52" i="225"/>
  <c r="I52" i="225"/>
  <c r="B52" i="225"/>
  <c r="L51" i="225"/>
  <c r="K51" i="225"/>
  <c r="I51" i="225"/>
  <c r="B51" i="225"/>
  <c r="L50" i="225"/>
  <c r="K50" i="225"/>
  <c r="I50" i="225"/>
  <c r="B50" i="225"/>
  <c r="L49" i="225"/>
  <c r="K49" i="225"/>
  <c r="I49" i="225"/>
  <c r="B49" i="225"/>
  <c r="L48" i="225"/>
  <c r="K48" i="225"/>
  <c r="I48" i="225"/>
  <c r="B48" i="225"/>
  <c r="K39" i="225"/>
  <c r="L37" i="225"/>
  <c r="K37" i="225"/>
  <c r="I37" i="225"/>
  <c r="B37" i="225"/>
  <c r="L36" i="225"/>
  <c r="K36" i="225"/>
  <c r="I36" i="225"/>
  <c r="B36" i="225"/>
  <c r="L35" i="225"/>
  <c r="K35" i="225"/>
  <c r="I35" i="225"/>
  <c r="B35" i="225"/>
  <c r="L34" i="225"/>
  <c r="K34" i="225"/>
  <c r="I34" i="225"/>
  <c r="B34" i="225"/>
  <c r="L33" i="225"/>
  <c r="K33" i="225"/>
  <c r="I33" i="225"/>
  <c r="B33" i="225"/>
  <c r="L32" i="225"/>
  <c r="K32" i="225"/>
  <c r="I32" i="225"/>
  <c r="B32" i="225"/>
  <c r="L31" i="225"/>
  <c r="K31" i="225"/>
  <c r="I31" i="225"/>
  <c r="B31" i="225"/>
  <c r="L30" i="225"/>
  <c r="L38" i="225" s="1"/>
  <c r="K30" i="225"/>
  <c r="I30" i="225"/>
  <c r="B30" i="225"/>
  <c r="L25" i="225"/>
  <c r="K25" i="225"/>
  <c r="J25" i="225"/>
  <c r="F25" i="225"/>
  <c r="B25" i="225"/>
  <c r="L24" i="225"/>
  <c r="K24" i="225"/>
  <c r="J24" i="225"/>
  <c r="F24" i="225"/>
  <c r="B24" i="225"/>
  <c r="L23" i="225"/>
  <c r="K23" i="225"/>
  <c r="J23" i="225"/>
  <c r="F23" i="225"/>
  <c r="B23" i="225"/>
  <c r="L22" i="225"/>
  <c r="K22" i="225"/>
  <c r="J22" i="225"/>
  <c r="F22" i="225"/>
  <c r="B22" i="225"/>
  <c r="L21" i="225"/>
  <c r="K21" i="225"/>
  <c r="J21" i="225"/>
  <c r="F21" i="225"/>
  <c r="B21" i="225"/>
  <c r="L20" i="225"/>
  <c r="K20" i="225"/>
  <c r="J20" i="225"/>
  <c r="F20" i="225"/>
  <c r="B20" i="225"/>
  <c r="L19" i="225"/>
  <c r="K19" i="225"/>
  <c r="J19" i="225"/>
  <c r="F19" i="225"/>
  <c r="B19" i="225"/>
  <c r="L18" i="225"/>
  <c r="K18" i="225"/>
  <c r="J18" i="225"/>
  <c r="F18" i="225"/>
  <c r="B18" i="225"/>
  <c r="L17" i="225"/>
  <c r="K17" i="225"/>
  <c r="J17" i="225"/>
  <c r="F17" i="225"/>
  <c r="B17" i="225"/>
  <c r="L16" i="225"/>
  <c r="K16" i="225"/>
  <c r="J16" i="225"/>
  <c r="F16" i="225"/>
  <c r="B16" i="225"/>
  <c r="L15" i="225"/>
  <c r="K15" i="225"/>
  <c r="J15" i="225"/>
  <c r="F15" i="225"/>
  <c r="B15" i="225"/>
  <c r="L14" i="225"/>
  <c r="K14" i="225"/>
  <c r="J14" i="225"/>
  <c r="F14" i="225"/>
  <c r="B14" i="225"/>
  <c r="L5" i="225"/>
  <c r="L4" i="225"/>
  <c r="B4" i="225"/>
  <c r="L3" i="225"/>
  <c r="L2" i="225"/>
  <c r="B2" i="225"/>
  <c r="A1" i="225"/>
  <c r="K62" i="224"/>
  <c r="L58" i="224"/>
  <c r="K58" i="224"/>
  <c r="I58" i="224"/>
  <c r="B58" i="224"/>
  <c r="L57" i="224"/>
  <c r="K57" i="224"/>
  <c r="I57" i="224"/>
  <c r="B57" i="224"/>
  <c r="L56" i="224"/>
  <c r="K56" i="224"/>
  <c r="I56" i="224"/>
  <c r="B56" i="224"/>
  <c r="L55" i="224"/>
  <c r="K55" i="224"/>
  <c r="I55" i="224"/>
  <c r="B55" i="224"/>
  <c r="L54" i="224"/>
  <c r="K54" i="224"/>
  <c r="I54" i="224"/>
  <c r="B54" i="224"/>
  <c r="L53" i="224"/>
  <c r="K53" i="224"/>
  <c r="I53" i="224"/>
  <c r="B53" i="224"/>
  <c r="L52" i="224"/>
  <c r="K52" i="224"/>
  <c r="I52" i="224"/>
  <c r="B52" i="224"/>
  <c r="L51" i="224"/>
  <c r="K51" i="224"/>
  <c r="I51" i="224"/>
  <c r="B51" i="224"/>
  <c r="L50" i="224"/>
  <c r="K50" i="224"/>
  <c r="I50" i="224"/>
  <c r="B50" i="224"/>
  <c r="L49" i="224"/>
  <c r="K49" i="224"/>
  <c r="I49" i="224"/>
  <c r="B49" i="224"/>
  <c r="L48" i="224"/>
  <c r="K48" i="224"/>
  <c r="I48" i="224"/>
  <c r="B48" i="224"/>
  <c r="K47" i="224"/>
  <c r="L47" i="224" s="1"/>
  <c r="L59" i="224" s="1"/>
  <c r="I47" i="224"/>
  <c r="B47" i="224"/>
  <c r="K39" i="224"/>
  <c r="L37" i="224"/>
  <c r="K37" i="224"/>
  <c r="I37" i="224"/>
  <c r="B37" i="224"/>
  <c r="L36" i="224"/>
  <c r="K36" i="224"/>
  <c r="I36" i="224"/>
  <c r="B36" i="224"/>
  <c r="L35" i="224"/>
  <c r="K35" i="224"/>
  <c r="I35" i="224"/>
  <c r="B35" i="224"/>
  <c r="L34" i="224"/>
  <c r="K34" i="224"/>
  <c r="I34" i="224"/>
  <c r="B34" i="224"/>
  <c r="L33" i="224"/>
  <c r="K33" i="224"/>
  <c r="I33" i="224"/>
  <c r="B33" i="224"/>
  <c r="L32" i="224"/>
  <c r="K32" i="224"/>
  <c r="I32" i="224"/>
  <c r="B32" i="224"/>
  <c r="L25" i="224"/>
  <c r="K25" i="224"/>
  <c r="J25" i="224"/>
  <c r="F25" i="224"/>
  <c r="B25" i="224"/>
  <c r="L24" i="224"/>
  <c r="K24" i="224"/>
  <c r="J24" i="224"/>
  <c r="F24" i="224"/>
  <c r="B24" i="224"/>
  <c r="L23" i="224"/>
  <c r="K23" i="224"/>
  <c r="J23" i="224"/>
  <c r="F23" i="224"/>
  <c r="B23" i="224"/>
  <c r="L22" i="224"/>
  <c r="K22" i="224"/>
  <c r="J22" i="224"/>
  <c r="F22" i="224"/>
  <c r="B22" i="224"/>
  <c r="L21" i="224"/>
  <c r="K21" i="224"/>
  <c r="J21" i="224"/>
  <c r="F21" i="224"/>
  <c r="B21" i="224"/>
  <c r="L20" i="224"/>
  <c r="K20" i="224"/>
  <c r="J20" i="224"/>
  <c r="F20" i="224"/>
  <c r="B20" i="224"/>
  <c r="L19" i="224"/>
  <c r="K19" i="224"/>
  <c r="J19" i="224"/>
  <c r="F19" i="224"/>
  <c r="B19" i="224"/>
  <c r="L18" i="224"/>
  <c r="K18" i="224"/>
  <c r="J18" i="224"/>
  <c r="F18" i="224"/>
  <c r="B18" i="224"/>
  <c r="L17" i="224"/>
  <c r="K17" i="224"/>
  <c r="J17" i="224"/>
  <c r="F17" i="224"/>
  <c r="B17" i="224"/>
  <c r="L16" i="224"/>
  <c r="K16" i="224"/>
  <c r="J16" i="224"/>
  <c r="F16" i="224"/>
  <c r="B16" i="224"/>
  <c r="L15" i="224"/>
  <c r="K15" i="224"/>
  <c r="J15" i="224"/>
  <c r="F15" i="224"/>
  <c r="B15" i="224"/>
  <c r="L14" i="224"/>
  <c r="L26" i="224" s="1"/>
  <c r="K14" i="224"/>
  <c r="J14" i="224"/>
  <c r="F14" i="224"/>
  <c r="B14" i="224"/>
  <c r="L5" i="224"/>
  <c r="L4" i="224"/>
  <c r="B4" i="224"/>
  <c r="L3" i="224"/>
  <c r="L2" i="224"/>
  <c r="B2" i="224"/>
  <c r="A1" i="224"/>
  <c r="L26" i="225" l="1"/>
  <c r="L39" i="225"/>
  <c r="L40" i="225" s="1"/>
  <c r="L41" i="225" s="1"/>
  <c r="L43" i="225" s="1"/>
  <c r="L26" i="226"/>
  <c r="K62" i="223"/>
  <c r="L58" i="223"/>
  <c r="K58" i="223"/>
  <c r="I58" i="223"/>
  <c r="B58" i="223"/>
  <c r="L57" i="223"/>
  <c r="K57" i="223"/>
  <c r="I57" i="223"/>
  <c r="B57" i="223"/>
  <c r="L56" i="223"/>
  <c r="K56" i="223"/>
  <c r="I56" i="223"/>
  <c r="B56" i="223"/>
  <c r="L55" i="223"/>
  <c r="K55" i="223"/>
  <c r="I55" i="223"/>
  <c r="B55" i="223"/>
  <c r="L54" i="223"/>
  <c r="K54" i="223"/>
  <c r="I54" i="223"/>
  <c r="B54" i="223"/>
  <c r="L53" i="223"/>
  <c r="K53" i="223"/>
  <c r="I53" i="223"/>
  <c r="B53" i="223"/>
  <c r="L52" i="223"/>
  <c r="K52" i="223"/>
  <c r="I52" i="223"/>
  <c r="B52" i="223"/>
  <c r="L51" i="223"/>
  <c r="K51" i="223"/>
  <c r="I51" i="223"/>
  <c r="B51" i="223"/>
  <c r="L50" i="223"/>
  <c r="K50" i="223"/>
  <c r="I50" i="223"/>
  <c r="B50" i="223"/>
  <c r="L49" i="223"/>
  <c r="K49" i="223"/>
  <c r="I49" i="223"/>
  <c r="B49" i="223"/>
  <c r="L48" i="223"/>
  <c r="K48" i="223"/>
  <c r="I48" i="223"/>
  <c r="B48" i="223"/>
  <c r="I47" i="223"/>
  <c r="B47" i="223"/>
  <c r="K39" i="223"/>
  <c r="L37" i="223"/>
  <c r="K37" i="223"/>
  <c r="I37" i="223"/>
  <c r="B37" i="223"/>
  <c r="L36" i="223"/>
  <c r="K36" i="223"/>
  <c r="I36" i="223"/>
  <c r="B36" i="223"/>
  <c r="L35" i="223"/>
  <c r="K35" i="223"/>
  <c r="I35" i="223"/>
  <c r="B35" i="223"/>
  <c r="L34" i="223"/>
  <c r="K34" i="223"/>
  <c r="I34" i="223"/>
  <c r="B34" i="223"/>
  <c r="L33" i="223"/>
  <c r="K33" i="223"/>
  <c r="I33" i="223"/>
  <c r="B33" i="223"/>
  <c r="L32" i="223"/>
  <c r="K32" i="223"/>
  <c r="I32" i="223"/>
  <c r="B32" i="223"/>
  <c r="L25" i="223"/>
  <c r="K25" i="223"/>
  <c r="J25" i="223"/>
  <c r="F25" i="223"/>
  <c r="B25" i="223"/>
  <c r="L24" i="223"/>
  <c r="K24" i="223"/>
  <c r="J24" i="223"/>
  <c r="F24" i="223"/>
  <c r="B24" i="223"/>
  <c r="L23" i="223"/>
  <c r="K23" i="223"/>
  <c r="J23" i="223"/>
  <c r="F23" i="223"/>
  <c r="B23" i="223"/>
  <c r="L22" i="223"/>
  <c r="K22" i="223"/>
  <c r="J22" i="223"/>
  <c r="F22" i="223"/>
  <c r="B22" i="223"/>
  <c r="L21" i="223"/>
  <c r="K21" i="223"/>
  <c r="J21" i="223"/>
  <c r="F21" i="223"/>
  <c r="B21" i="223"/>
  <c r="L20" i="223"/>
  <c r="K20" i="223"/>
  <c r="J20" i="223"/>
  <c r="F20" i="223"/>
  <c r="B20" i="223"/>
  <c r="L19" i="223"/>
  <c r="K19" i="223"/>
  <c r="J19" i="223"/>
  <c r="F19" i="223"/>
  <c r="B19" i="223"/>
  <c r="L18" i="223"/>
  <c r="K18" i="223"/>
  <c r="J18" i="223"/>
  <c r="F18" i="223"/>
  <c r="B18" i="223"/>
  <c r="L17" i="223"/>
  <c r="K17" i="223"/>
  <c r="J17" i="223"/>
  <c r="F17" i="223"/>
  <c r="B17" i="223"/>
  <c r="L16" i="223"/>
  <c r="K16" i="223"/>
  <c r="J16" i="223"/>
  <c r="F16" i="223"/>
  <c r="B16" i="223"/>
  <c r="L15" i="223"/>
  <c r="K15" i="223"/>
  <c r="J15" i="223"/>
  <c r="F15" i="223"/>
  <c r="B15" i="223"/>
  <c r="L14" i="223"/>
  <c r="K14" i="223"/>
  <c r="J14" i="223"/>
  <c r="F14" i="223"/>
  <c r="B14" i="223"/>
  <c r="L5" i="223"/>
  <c r="L4" i="223"/>
  <c r="B4" i="223"/>
  <c r="L3" i="223"/>
  <c r="L2" i="223"/>
  <c r="B2" i="223"/>
  <c r="A1" i="223"/>
  <c r="A18" i="13"/>
  <c r="E45" i="12"/>
  <c r="D45" i="12"/>
  <c r="G42" i="12"/>
  <c r="E42" i="12"/>
  <c r="D42" i="12"/>
  <c r="G28" i="12"/>
  <c r="E28" i="12"/>
  <c r="D28" i="12"/>
  <c r="G29" i="12"/>
  <c r="E29" i="12"/>
  <c r="D29" i="12"/>
  <c r="L26" i="223" l="1"/>
  <c r="F30" i="13"/>
  <c r="A31" i="13"/>
  <c r="E23" i="12"/>
  <c r="D23" i="12"/>
  <c r="A30" i="13"/>
  <c r="E97" i="12" l="1"/>
  <c r="D97" i="12"/>
  <c r="E96" i="12"/>
  <c r="D96" i="12"/>
  <c r="E95" i="12"/>
  <c r="D95" i="12"/>
  <c r="E94" i="12"/>
  <c r="D94" i="12"/>
  <c r="E93" i="12"/>
  <c r="D93" i="12"/>
  <c r="K62" i="222"/>
  <c r="L58" i="222"/>
  <c r="K58" i="222"/>
  <c r="I58" i="222"/>
  <c r="B58" i="222"/>
  <c r="L57" i="222"/>
  <c r="K57" i="222"/>
  <c r="I57" i="222"/>
  <c r="B57" i="222"/>
  <c r="L56" i="222"/>
  <c r="K56" i="222"/>
  <c r="I56" i="222"/>
  <c r="B56" i="222"/>
  <c r="L55" i="222"/>
  <c r="K55" i="222"/>
  <c r="I55" i="222"/>
  <c r="B55" i="222"/>
  <c r="L54" i="222"/>
  <c r="K54" i="222"/>
  <c r="I54" i="222"/>
  <c r="B54" i="222"/>
  <c r="L53" i="222"/>
  <c r="K53" i="222"/>
  <c r="I53" i="222"/>
  <c r="B53" i="222"/>
  <c r="L52" i="222"/>
  <c r="K52" i="222"/>
  <c r="I52" i="222"/>
  <c r="B52" i="222"/>
  <c r="L51" i="222"/>
  <c r="K51" i="222"/>
  <c r="I51" i="222"/>
  <c r="B51" i="222"/>
  <c r="L50" i="222"/>
  <c r="K50" i="222"/>
  <c r="I50" i="222"/>
  <c r="B50" i="222"/>
  <c r="L49" i="222"/>
  <c r="K49" i="222"/>
  <c r="I49" i="222"/>
  <c r="B49" i="222"/>
  <c r="L48" i="222"/>
  <c r="K48" i="222"/>
  <c r="I48" i="222"/>
  <c r="B48" i="222"/>
  <c r="I47" i="222"/>
  <c r="B47" i="222"/>
  <c r="K39" i="222"/>
  <c r="L37" i="222"/>
  <c r="K37" i="222"/>
  <c r="I37" i="222"/>
  <c r="B37" i="222"/>
  <c r="L36" i="222"/>
  <c r="K36" i="222"/>
  <c r="I36" i="222"/>
  <c r="B36" i="222"/>
  <c r="L35" i="222"/>
  <c r="K35" i="222"/>
  <c r="I35" i="222"/>
  <c r="B35" i="222"/>
  <c r="L34" i="222"/>
  <c r="K34" i="222"/>
  <c r="I34" i="222"/>
  <c r="B34" i="222"/>
  <c r="L33" i="222"/>
  <c r="K33" i="222"/>
  <c r="I33" i="222"/>
  <c r="B33" i="222"/>
  <c r="L32" i="222"/>
  <c r="K32" i="222"/>
  <c r="I32" i="222"/>
  <c r="B32" i="222"/>
  <c r="L25" i="222"/>
  <c r="K25" i="222"/>
  <c r="J25" i="222"/>
  <c r="F25" i="222"/>
  <c r="B25" i="222"/>
  <c r="L24" i="222"/>
  <c r="K24" i="222"/>
  <c r="J24" i="222"/>
  <c r="F24" i="222"/>
  <c r="B24" i="222"/>
  <c r="L23" i="222"/>
  <c r="K23" i="222"/>
  <c r="J23" i="222"/>
  <c r="F23" i="222"/>
  <c r="B23" i="222"/>
  <c r="L22" i="222"/>
  <c r="K22" i="222"/>
  <c r="J22" i="222"/>
  <c r="F22" i="222"/>
  <c r="B22" i="222"/>
  <c r="L21" i="222"/>
  <c r="K21" i="222"/>
  <c r="J21" i="222"/>
  <c r="F21" i="222"/>
  <c r="B21" i="222"/>
  <c r="L20" i="222"/>
  <c r="K20" i="222"/>
  <c r="J20" i="222"/>
  <c r="F20" i="222"/>
  <c r="B20" i="222"/>
  <c r="L19" i="222"/>
  <c r="K19" i="222"/>
  <c r="J19" i="222"/>
  <c r="F19" i="222"/>
  <c r="B19" i="222"/>
  <c r="L18" i="222"/>
  <c r="K18" i="222"/>
  <c r="J18" i="222"/>
  <c r="F18" i="222"/>
  <c r="B18" i="222"/>
  <c r="L17" i="222"/>
  <c r="K17" i="222"/>
  <c r="J17" i="222"/>
  <c r="F17" i="222"/>
  <c r="B17" i="222"/>
  <c r="L16" i="222"/>
  <c r="K16" i="222"/>
  <c r="J16" i="222"/>
  <c r="F16" i="222"/>
  <c r="B16" i="222"/>
  <c r="L15" i="222"/>
  <c r="K15" i="222"/>
  <c r="J15" i="222"/>
  <c r="F15" i="222"/>
  <c r="B15" i="222"/>
  <c r="L14" i="222"/>
  <c r="K14" i="222"/>
  <c r="J14" i="222"/>
  <c r="F14" i="222"/>
  <c r="B14" i="222"/>
  <c r="L5" i="222"/>
  <c r="L4" i="222"/>
  <c r="B4" i="222"/>
  <c r="L3" i="222"/>
  <c r="L2" i="222"/>
  <c r="B2" i="222"/>
  <c r="A1" i="222"/>
  <c r="K62" i="221"/>
  <c r="L58" i="221"/>
  <c r="K58" i="221"/>
  <c r="I58" i="221"/>
  <c r="B58" i="221"/>
  <c r="L57" i="221"/>
  <c r="K57" i="221"/>
  <c r="I57" i="221"/>
  <c r="B57" i="221"/>
  <c r="L56" i="221"/>
  <c r="K56" i="221"/>
  <c r="I56" i="221"/>
  <c r="B56" i="221"/>
  <c r="L55" i="221"/>
  <c r="K55" i="221"/>
  <c r="I55" i="221"/>
  <c r="B55" i="221"/>
  <c r="L54" i="221"/>
  <c r="K54" i="221"/>
  <c r="I54" i="221"/>
  <c r="B54" i="221"/>
  <c r="L53" i="221"/>
  <c r="K53" i="221"/>
  <c r="I53" i="221"/>
  <c r="B53" i="221"/>
  <c r="L52" i="221"/>
  <c r="K52" i="221"/>
  <c r="I52" i="221"/>
  <c r="B52" i="221"/>
  <c r="L51" i="221"/>
  <c r="K51" i="221"/>
  <c r="I51" i="221"/>
  <c r="B51" i="221"/>
  <c r="L50" i="221"/>
  <c r="K50" i="221"/>
  <c r="I50" i="221"/>
  <c r="B50" i="221"/>
  <c r="L49" i="221"/>
  <c r="K49" i="221"/>
  <c r="I49" i="221"/>
  <c r="B49" i="221"/>
  <c r="L48" i="221"/>
  <c r="K48" i="221"/>
  <c r="I48" i="221"/>
  <c r="B48" i="221"/>
  <c r="I47" i="221"/>
  <c r="B47" i="221"/>
  <c r="K39" i="221"/>
  <c r="L37" i="221"/>
  <c r="K37" i="221"/>
  <c r="I37" i="221"/>
  <c r="B37" i="221"/>
  <c r="L36" i="221"/>
  <c r="K36" i="221"/>
  <c r="I36" i="221"/>
  <c r="B36" i="221"/>
  <c r="L35" i="221"/>
  <c r="K35" i="221"/>
  <c r="I35" i="221"/>
  <c r="B35" i="221"/>
  <c r="L34" i="221"/>
  <c r="K34" i="221"/>
  <c r="I34" i="221"/>
  <c r="B34" i="221"/>
  <c r="L33" i="221"/>
  <c r="K33" i="221"/>
  <c r="I33" i="221"/>
  <c r="B33" i="221"/>
  <c r="L32" i="221"/>
  <c r="K32" i="221"/>
  <c r="I32" i="221"/>
  <c r="B32" i="221"/>
  <c r="L25" i="221"/>
  <c r="K25" i="221"/>
  <c r="J25" i="221"/>
  <c r="F25" i="221"/>
  <c r="B25" i="221"/>
  <c r="L24" i="221"/>
  <c r="K24" i="221"/>
  <c r="J24" i="221"/>
  <c r="F24" i="221"/>
  <c r="B24" i="221"/>
  <c r="L23" i="221"/>
  <c r="K23" i="221"/>
  <c r="J23" i="221"/>
  <c r="F23" i="221"/>
  <c r="B23" i="221"/>
  <c r="L22" i="221"/>
  <c r="K22" i="221"/>
  <c r="J22" i="221"/>
  <c r="F22" i="221"/>
  <c r="B22" i="221"/>
  <c r="L21" i="221"/>
  <c r="K21" i="221"/>
  <c r="J21" i="221"/>
  <c r="F21" i="221"/>
  <c r="B21" i="221"/>
  <c r="L20" i="221"/>
  <c r="K20" i="221"/>
  <c r="J20" i="221"/>
  <c r="F20" i="221"/>
  <c r="B20" i="221"/>
  <c r="L19" i="221"/>
  <c r="K19" i="221"/>
  <c r="J19" i="221"/>
  <c r="F19" i="221"/>
  <c r="B19" i="221"/>
  <c r="L18" i="221"/>
  <c r="K18" i="221"/>
  <c r="J18" i="221"/>
  <c r="F18" i="221"/>
  <c r="B18" i="221"/>
  <c r="L17" i="221"/>
  <c r="K17" i="221"/>
  <c r="J17" i="221"/>
  <c r="F17" i="221"/>
  <c r="B17" i="221"/>
  <c r="L16" i="221"/>
  <c r="K16" i="221"/>
  <c r="J16" i="221"/>
  <c r="F16" i="221"/>
  <c r="B16" i="221"/>
  <c r="L15" i="221"/>
  <c r="K15" i="221"/>
  <c r="J15" i="221"/>
  <c r="F15" i="221"/>
  <c r="B15" i="221"/>
  <c r="L14" i="221"/>
  <c r="K14" i="221"/>
  <c r="J14" i="221"/>
  <c r="F14" i="221"/>
  <c r="B14" i="221"/>
  <c r="L5" i="221"/>
  <c r="L4" i="221"/>
  <c r="B4" i="221"/>
  <c r="L3" i="221"/>
  <c r="L2" i="221"/>
  <c r="B2" i="221"/>
  <c r="A1" i="221"/>
  <c r="K62" i="220"/>
  <c r="L58" i="220"/>
  <c r="K58" i="220"/>
  <c r="I58" i="220"/>
  <c r="B58" i="220"/>
  <c r="L57" i="220"/>
  <c r="K57" i="220"/>
  <c r="I57" i="220"/>
  <c r="B57" i="220"/>
  <c r="L56" i="220"/>
  <c r="K56" i="220"/>
  <c r="I56" i="220"/>
  <c r="B56" i="220"/>
  <c r="L55" i="220"/>
  <c r="K55" i="220"/>
  <c r="I55" i="220"/>
  <c r="B55" i="220"/>
  <c r="L54" i="220"/>
  <c r="K54" i="220"/>
  <c r="I54" i="220"/>
  <c r="B54" i="220"/>
  <c r="L53" i="220"/>
  <c r="K53" i="220"/>
  <c r="I53" i="220"/>
  <c r="B53" i="220"/>
  <c r="L52" i="220"/>
  <c r="K52" i="220"/>
  <c r="I52" i="220"/>
  <c r="B52" i="220"/>
  <c r="L51" i="220"/>
  <c r="K51" i="220"/>
  <c r="I51" i="220"/>
  <c r="B51" i="220"/>
  <c r="L50" i="220"/>
  <c r="K50" i="220"/>
  <c r="I50" i="220"/>
  <c r="B50" i="220"/>
  <c r="L49" i="220"/>
  <c r="K49" i="220"/>
  <c r="I49" i="220"/>
  <c r="B49" i="220"/>
  <c r="L48" i="220"/>
  <c r="K48" i="220"/>
  <c r="I48" i="220"/>
  <c r="B48" i="220"/>
  <c r="I47" i="220"/>
  <c r="B47" i="220"/>
  <c r="K39" i="220"/>
  <c r="L37" i="220"/>
  <c r="K37" i="220"/>
  <c r="I37" i="220"/>
  <c r="B37" i="220"/>
  <c r="L36" i="220"/>
  <c r="K36" i="220"/>
  <c r="I36" i="220"/>
  <c r="B36" i="220"/>
  <c r="L35" i="220"/>
  <c r="K35" i="220"/>
  <c r="I35" i="220"/>
  <c r="B35" i="220"/>
  <c r="L34" i="220"/>
  <c r="K34" i="220"/>
  <c r="I34" i="220"/>
  <c r="B34" i="220"/>
  <c r="L33" i="220"/>
  <c r="K33" i="220"/>
  <c r="I33" i="220"/>
  <c r="B33" i="220"/>
  <c r="L32" i="220"/>
  <c r="K32" i="220"/>
  <c r="I32" i="220"/>
  <c r="B32" i="220"/>
  <c r="L25" i="220"/>
  <c r="K25" i="220"/>
  <c r="J25" i="220"/>
  <c r="F25" i="220"/>
  <c r="B25" i="220"/>
  <c r="L24" i="220"/>
  <c r="K24" i="220"/>
  <c r="J24" i="220"/>
  <c r="F24" i="220"/>
  <c r="B24" i="220"/>
  <c r="L23" i="220"/>
  <c r="K23" i="220"/>
  <c r="J23" i="220"/>
  <c r="F23" i="220"/>
  <c r="B23" i="220"/>
  <c r="L22" i="220"/>
  <c r="K22" i="220"/>
  <c r="J22" i="220"/>
  <c r="F22" i="220"/>
  <c r="B22" i="220"/>
  <c r="L21" i="220"/>
  <c r="K21" i="220"/>
  <c r="J21" i="220"/>
  <c r="F21" i="220"/>
  <c r="B21" i="220"/>
  <c r="L20" i="220"/>
  <c r="K20" i="220"/>
  <c r="J20" i="220"/>
  <c r="F20" i="220"/>
  <c r="B20" i="220"/>
  <c r="L19" i="220"/>
  <c r="K19" i="220"/>
  <c r="J19" i="220"/>
  <c r="F19" i="220"/>
  <c r="B19" i="220"/>
  <c r="L18" i="220"/>
  <c r="K18" i="220"/>
  <c r="J18" i="220"/>
  <c r="F18" i="220"/>
  <c r="B18" i="220"/>
  <c r="L17" i="220"/>
  <c r="K17" i="220"/>
  <c r="J17" i="220"/>
  <c r="F17" i="220"/>
  <c r="B17" i="220"/>
  <c r="L16" i="220"/>
  <c r="K16" i="220"/>
  <c r="J16" i="220"/>
  <c r="F16" i="220"/>
  <c r="B16" i="220"/>
  <c r="L15" i="220"/>
  <c r="K15" i="220"/>
  <c r="J15" i="220"/>
  <c r="F15" i="220"/>
  <c r="B15" i="220"/>
  <c r="L14" i="220"/>
  <c r="K14" i="220"/>
  <c r="J14" i="220"/>
  <c r="F14" i="220"/>
  <c r="B14" i="220"/>
  <c r="L5" i="220"/>
  <c r="L4" i="220"/>
  <c r="B4" i="220"/>
  <c r="L3" i="220"/>
  <c r="L2" i="220"/>
  <c r="B2" i="220"/>
  <c r="A1" i="220"/>
  <c r="K62" i="219"/>
  <c r="L58" i="219"/>
  <c r="K58" i="219"/>
  <c r="I58" i="219"/>
  <c r="B58" i="219"/>
  <c r="L57" i="219"/>
  <c r="K57" i="219"/>
  <c r="I57" i="219"/>
  <c r="B57" i="219"/>
  <c r="L56" i="219"/>
  <c r="K56" i="219"/>
  <c r="I56" i="219"/>
  <c r="B56" i="219"/>
  <c r="L55" i="219"/>
  <c r="K55" i="219"/>
  <c r="I55" i="219"/>
  <c r="B55" i="219"/>
  <c r="L54" i="219"/>
  <c r="K54" i="219"/>
  <c r="I54" i="219"/>
  <c r="B54" i="219"/>
  <c r="L53" i="219"/>
  <c r="K53" i="219"/>
  <c r="I53" i="219"/>
  <c r="B53" i="219"/>
  <c r="L52" i="219"/>
  <c r="K52" i="219"/>
  <c r="I52" i="219"/>
  <c r="B52" i="219"/>
  <c r="L51" i="219"/>
  <c r="K51" i="219"/>
  <c r="I51" i="219"/>
  <c r="B51" i="219"/>
  <c r="L50" i="219"/>
  <c r="K50" i="219"/>
  <c r="I50" i="219"/>
  <c r="B50" i="219"/>
  <c r="L49" i="219"/>
  <c r="K49" i="219"/>
  <c r="I49" i="219"/>
  <c r="B49" i="219"/>
  <c r="L48" i="219"/>
  <c r="K48" i="219"/>
  <c r="I48" i="219"/>
  <c r="B48" i="219"/>
  <c r="I47" i="219"/>
  <c r="B47" i="219"/>
  <c r="K39" i="219"/>
  <c r="L37" i="219"/>
  <c r="K37" i="219"/>
  <c r="I37" i="219"/>
  <c r="B37" i="219"/>
  <c r="L36" i="219"/>
  <c r="K36" i="219"/>
  <c r="I36" i="219"/>
  <c r="B36" i="219"/>
  <c r="L35" i="219"/>
  <c r="K35" i="219"/>
  <c r="I35" i="219"/>
  <c r="B35" i="219"/>
  <c r="L34" i="219"/>
  <c r="K34" i="219"/>
  <c r="I34" i="219"/>
  <c r="B34" i="219"/>
  <c r="L33" i="219"/>
  <c r="K33" i="219"/>
  <c r="I33" i="219"/>
  <c r="B33" i="219"/>
  <c r="L32" i="219"/>
  <c r="K32" i="219"/>
  <c r="I32" i="219"/>
  <c r="B32" i="219"/>
  <c r="L25" i="219"/>
  <c r="K25" i="219"/>
  <c r="J25" i="219"/>
  <c r="F25" i="219"/>
  <c r="B25" i="219"/>
  <c r="L24" i="219"/>
  <c r="K24" i="219"/>
  <c r="J24" i="219"/>
  <c r="F24" i="219"/>
  <c r="B24" i="219"/>
  <c r="L23" i="219"/>
  <c r="K23" i="219"/>
  <c r="J23" i="219"/>
  <c r="F23" i="219"/>
  <c r="B23" i="219"/>
  <c r="L22" i="219"/>
  <c r="K22" i="219"/>
  <c r="J22" i="219"/>
  <c r="F22" i="219"/>
  <c r="B22" i="219"/>
  <c r="L21" i="219"/>
  <c r="K21" i="219"/>
  <c r="J21" i="219"/>
  <c r="F21" i="219"/>
  <c r="B21" i="219"/>
  <c r="L20" i="219"/>
  <c r="K20" i="219"/>
  <c r="J20" i="219"/>
  <c r="F20" i="219"/>
  <c r="B20" i="219"/>
  <c r="L19" i="219"/>
  <c r="K19" i="219"/>
  <c r="J19" i="219"/>
  <c r="F19" i="219"/>
  <c r="B19" i="219"/>
  <c r="L18" i="219"/>
  <c r="K18" i="219"/>
  <c r="J18" i="219"/>
  <c r="F18" i="219"/>
  <c r="B18" i="219"/>
  <c r="L17" i="219"/>
  <c r="K17" i="219"/>
  <c r="J17" i="219"/>
  <c r="F17" i="219"/>
  <c r="B17" i="219"/>
  <c r="L16" i="219"/>
  <c r="K16" i="219"/>
  <c r="J16" i="219"/>
  <c r="F16" i="219"/>
  <c r="B16" i="219"/>
  <c r="L15" i="219"/>
  <c r="K15" i="219"/>
  <c r="J15" i="219"/>
  <c r="F15" i="219"/>
  <c r="B15" i="219"/>
  <c r="L14" i="219"/>
  <c r="K14" i="219"/>
  <c r="J14" i="219"/>
  <c r="F14" i="219"/>
  <c r="B14" i="219"/>
  <c r="L5" i="219"/>
  <c r="L4" i="219"/>
  <c r="B4" i="219"/>
  <c r="L3" i="219"/>
  <c r="L2" i="219"/>
  <c r="B2" i="219"/>
  <c r="A1" i="219"/>
  <c r="K62" i="218"/>
  <c r="L58" i="218"/>
  <c r="K58" i="218"/>
  <c r="I58" i="218"/>
  <c r="B58" i="218"/>
  <c r="L57" i="218"/>
  <c r="K57" i="218"/>
  <c r="I57" i="218"/>
  <c r="B57" i="218"/>
  <c r="L56" i="218"/>
  <c r="K56" i="218"/>
  <c r="I56" i="218"/>
  <c r="B56" i="218"/>
  <c r="L55" i="218"/>
  <c r="K55" i="218"/>
  <c r="I55" i="218"/>
  <c r="B55" i="218"/>
  <c r="L54" i="218"/>
  <c r="K54" i="218"/>
  <c r="I54" i="218"/>
  <c r="B54" i="218"/>
  <c r="L53" i="218"/>
  <c r="K53" i="218"/>
  <c r="I53" i="218"/>
  <c r="B53" i="218"/>
  <c r="L52" i="218"/>
  <c r="K52" i="218"/>
  <c r="I52" i="218"/>
  <c r="B52" i="218"/>
  <c r="L51" i="218"/>
  <c r="K51" i="218"/>
  <c r="I51" i="218"/>
  <c r="B51" i="218"/>
  <c r="L50" i="218"/>
  <c r="K50" i="218"/>
  <c r="I50" i="218"/>
  <c r="B50" i="218"/>
  <c r="L49" i="218"/>
  <c r="K49" i="218"/>
  <c r="I49" i="218"/>
  <c r="B49" i="218"/>
  <c r="L48" i="218"/>
  <c r="K48" i="218"/>
  <c r="I48" i="218"/>
  <c r="B48" i="218"/>
  <c r="I47" i="218"/>
  <c r="B47" i="218"/>
  <c r="K39" i="218"/>
  <c r="L37" i="218"/>
  <c r="K37" i="218"/>
  <c r="I37" i="218"/>
  <c r="B37" i="218"/>
  <c r="L36" i="218"/>
  <c r="K36" i="218"/>
  <c r="I36" i="218"/>
  <c r="B36" i="218"/>
  <c r="L35" i="218"/>
  <c r="K35" i="218"/>
  <c r="I35" i="218"/>
  <c r="B35" i="218"/>
  <c r="L34" i="218"/>
  <c r="K34" i="218"/>
  <c r="I34" i="218"/>
  <c r="B34" i="218"/>
  <c r="L33" i="218"/>
  <c r="K33" i="218"/>
  <c r="I33" i="218"/>
  <c r="B33" i="218"/>
  <c r="L32" i="218"/>
  <c r="K32" i="218"/>
  <c r="I32" i="218"/>
  <c r="B32" i="218"/>
  <c r="L25" i="218"/>
  <c r="K25" i="218"/>
  <c r="J25" i="218"/>
  <c r="F25" i="218"/>
  <c r="B25" i="218"/>
  <c r="L24" i="218"/>
  <c r="K24" i="218"/>
  <c r="J24" i="218"/>
  <c r="F24" i="218"/>
  <c r="B24" i="218"/>
  <c r="L23" i="218"/>
  <c r="K23" i="218"/>
  <c r="J23" i="218"/>
  <c r="F23" i="218"/>
  <c r="B23" i="218"/>
  <c r="L22" i="218"/>
  <c r="K22" i="218"/>
  <c r="J22" i="218"/>
  <c r="F22" i="218"/>
  <c r="B22" i="218"/>
  <c r="L21" i="218"/>
  <c r="K21" i="218"/>
  <c r="J21" i="218"/>
  <c r="F21" i="218"/>
  <c r="B21" i="218"/>
  <c r="L20" i="218"/>
  <c r="K20" i="218"/>
  <c r="J20" i="218"/>
  <c r="F20" i="218"/>
  <c r="B20" i="218"/>
  <c r="L19" i="218"/>
  <c r="K19" i="218"/>
  <c r="J19" i="218"/>
  <c r="F19" i="218"/>
  <c r="B19" i="218"/>
  <c r="L18" i="218"/>
  <c r="K18" i="218"/>
  <c r="J18" i="218"/>
  <c r="F18" i="218"/>
  <c r="B18" i="218"/>
  <c r="L17" i="218"/>
  <c r="K17" i="218"/>
  <c r="J17" i="218"/>
  <c r="F17" i="218"/>
  <c r="B17" i="218"/>
  <c r="L16" i="218"/>
  <c r="K16" i="218"/>
  <c r="J16" i="218"/>
  <c r="F16" i="218"/>
  <c r="B16" i="218"/>
  <c r="L15" i="218"/>
  <c r="K15" i="218"/>
  <c r="J15" i="218"/>
  <c r="F15" i="218"/>
  <c r="B15" i="218"/>
  <c r="L14" i="218"/>
  <c r="K14" i="218"/>
  <c r="J14" i="218"/>
  <c r="F14" i="218"/>
  <c r="B14" i="218"/>
  <c r="L5" i="218"/>
  <c r="L4" i="218"/>
  <c r="B4" i="218"/>
  <c r="L3" i="218"/>
  <c r="L2" i="218"/>
  <c r="B2" i="218"/>
  <c r="A1" i="218"/>
  <c r="K62" i="217"/>
  <c r="L58" i="217"/>
  <c r="K58" i="217"/>
  <c r="I58" i="217"/>
  <c r="B58" i="217"/>
  <c r="L57" i="217"/>
  <c r="K57" i="217"/>
  <c r="I57" i="217"/>
  <c r="B57" i="217"/>
  <c r="L56" i="217"/>
  <c r="K56" i="217"/>
  <c r="I56" i="217"/>
  <c r="B56" i="217"/>
  <c r="L55" i="217"/>
  <c r="K55" i="217"/>
  <c r="I55" i="217"/>
  <c r="B55" i="217"/>
  <c r="L54" i="217"/>
  <c r="K54" i="217"/>
  <c r="I54" i="217"/>
  <c r="B54" i="217"/>
  <c r="L53" i="217"/>
  <c r="K53" i="217"/>
  <c r="I53" i="217"/>
  <c r="B53" i="217"/>
  <c r="L52" i="217"/>
  <c r="K52" i="217"/>
  <c r="I52" i="217"/>
  <c r="B52" i="217"/>
  <c r="L51" i="217"/>
  <c r="K51" i="217"/>
  <c r="I51" i="217"/>
  <c r="B51" i="217"/>
  <c r="L50" i="217"/>
  <c r="K50" i="217"/>
  <c r="I50" i="217"/>
  <c r="B50" i="217"/>
  <c r="L49" i="217"/>
  <c r="K49" i="217"/>
  <c r="I49" i="217"/>
  <c r="B49" i="217"/>
  <c r="L48" i="217"/>
  <c r="K48" i="217"/>
  <c r="I48" i="217"/>
  <c r="B48" i="217"/>
  <c r="I47" i="217"/>
  <c r="B47" i="217"/>
  <c r="K39" i="217"/>
  <c r="L37" i="217"/>
  <c r="K37" i="217"/>
  <c r="I37" i="217"/>
  <c r="B37" i="217"/>
  <c r="L36" i="217"/>
  <c r="K36" i="217"/>
  <c r="I36" i="217"/>
  <c r="B36" i="217"/>
  <c r="L35" i="217"/>
  <c r="K35" i="217"/>
  <c r="I35" i="217"/>
  <c r="B35" i="217"/>
  <c r="L34" i="217"/>
  <c r="K34" i="217"/>
  <c r="I34" i="217"/>
  <c r="B34" i="217"/>
  <c r="L33" i="217"/>
  <c r="K33" i="217"/>
  <c r="I33" i="217"/>
  <c r="B33" i="217"/>
  <c r="L32" i="217"/>
  <c r="K32" i="217"/>
  <c r="I32" i="217"/>
  <c r="B32" i="217"/>
  <c r="L25" i="217"/>
  <c r="K25" i="217"/>
  <c r="J25" i="217"/>
  <c r="F25" i="217"/>
  <c r="B25" i="217"/>
  <c r="L24" i="217"/>
  <c r="K24" i="217"/>
  <c r="J24" i="217"/>
  <c r="F24" i="217"/>
  <c r="B24" i="217"/>
  <c r="L23" i="217"/>
  <c r="K23" i="217"/>
  <c r="J23" i="217"/>
  <c r="F23" i="217"/>
  <c r="B23" i="217"/>
  <c r="L22" i="217"/>
  <c r="K22" i="217"/>
  <c r="J22" i="217"/>
  <c r="F22" i="217"/>
  <c r="B22" i="217"/>
  <c r="L21" i="217"/>
  <c r="K21" i="217"/>
  <c r="J21" i="217"/>
  <c r="F21" i="217"/>
  <c r="B21" i="217"/>
  <c r="L20" i="217"/>
  <c r="K20" i="217"/>
  <c r="J20" i="217"/>
  <c r="F20" i="217"/>
  <c r="B20" i="217"/>
  <c r="L19" i="217"/>
  <c r="K19" i="217"/>
  <c r="J19" i="217"/>
  <c r="F19" i="217"/>
  <c r="B19" i="217"/>
  <c r="L18" i="217"/>
  <c r="K18" i="217"/>
  <c r="J18" i="217"/>
  <c r="F18" i="217"/>
  <c r="B18" i="217"/>
  <c r="L17" i="217"/>
  <c r="K17" i="217"/>
  <c r="J17" i="217"/>
  <c r="F17" i="217"/>
  <c r="B17" i="217"/>
  <c r="L16" i="217"/>
  <c r="K16" i="217"/>
  <c r="J16" i="217"/>
  <c r="F16" i="217"/>
  <c r="B16" i="217"/>
  <c r="L15" i="217"/>
  <c r="K15" i="217"/>
  <c r="J15" i="217"/>
  <c r="F15" i="217"/>
  <c r="B15" i="217"/>
  <c r="L14" i="217"/>
  <c r="K14" i="217"/>
  <c r="J14" i="217"/>
  <c r="F14" i="217"/>
  <c r="B14" i="217"/>
  <c r="L5" i="217"/>
  <c r="L4" i="217"/>
  <c r="B4" i="217"/>
  <c r="L3" i="217"/>
  <c r="L2" i="217"/>
  <c r="B2" i="217"/>
  <c r="A1" i="217"/>
  <c r="K62" i="216"/>
  <c r="L58" i="216"/>
  <c r="K58" i="216"/>
  <c r="I58" i="216"/>
  <c r="B58" i="216"/>
  <c r="L57" i="216"/>
  <c r="K57" i="216"/>
  <c r="I57" i="216"/>
  <c r="B57" i="216"/>
  <c r="L56" i="216"/>
  <c r="K56" i="216"/>
  <c r="I56" i="216"/>
  <c r="B56" i="216"/>
  <c r="L55" i="216"/>
  <c r="K55" i="216"/>
  <c r="I55" i="216"/>
  <c r="B55" i="216"/>
  <c r="L54" i="216"/>
  <c r="K54" i="216"/>
  <c r="I54" i="216"/>
  <c r="B54" i="216"/>
  <c r="L53" i="216"/>
  <c r="K53" i="216"/>
  <c r="I53" i="216"/>
  <c r="B53" i="216"/>
  <c r="L52" i="216"/>
  <c r="K52" i="216"/>
  <c r="I52" i="216"/>
  <c r="B52" i="216"/>
  <c r="L51" i="216"/>
  <c r="K51" i="216"/>
  <c r="I51" i="216"/>
  <c r="B51" i="216"/>
  <c r="L50" i="216"/>
  <c r="K50" i="216"/>
  <c r="I50" i="216"/>
  <c r="B50" i="216"/>
  <c r="L49" i="216"/>
  <c r="K49" i="216"/>
  <c r="I49" i="216"/>
  <c r="B49" i="216"/>
  <c r="L48" i="216"/>
  <c r="K48" i="216"/>
  <c r="I48" i="216"/>
  <c r="B48" i="216"/>
  <c r="I47" i="216"/>
  <c r="B47" i="216"/>
  <c r="K39" i="216"/>
  <c r="L37" i="216"/>
  <c r="K37" i="216"/>
  <c r="I37" i="216"/>
  <c r="B37" i="216"/>
  <c r="L36" i="216"/>
  <c r="K36" i="216"/>
  <c r="I36" i="216"/>
  <c r="B36" i="216"/>
  <c r="L35" i="216"/>
  <c r="K35" i="216"/>
  <c r="I35" i="216"/>
  <c r="B35" i="216"/>
  <c r="L34" i="216"/>
  <c r="K34" i="216"/>
  <c r="I34" i="216"/>
  <c r="B34" i="216"/>
  <c r="L33" i="216"/>
  <c r="K33" i="216"/>
  <c r="I33" i="216"/>
  <c r="B33" i="216"/>
  <c r="L32" i="216"/>
  <c r="K32" i="216"/>
  <c r="I32" i="216"/>
  <c r="B32" i="216"/>
  <c r="L25" i="216"/>
  <c r="K25" i="216"/>
  <c r="J25" i="216"/>
  <c r="F25" i="216"/>
  <c r="B25" i="216"/>
  <c r="L24" i="216"/>
  <c r="K24" i="216"/>
  <c r="J24" i="216"/>
  <c r="F24" i="216"/>
  <c r="B24" i="216"/>
  <c r="L23" i="216"/>
  <c r="K23" i="216"/>
  <c r="J23" i="216"/>
  <c r="F23" i="216"/>
  <c r="B23" i="216"/>
  <c r="L22" i="216"/>
  <c r="K22" i="216"/>
  <c r="J22" i="216"/>
  <c r="F22" i="216"/>
  <c r="B22" i="216"/>
  <c r="L21" i="216"/>
  <c r="K21" i="216"/>
  <c r="J21" i="216"/>
  <c r="F21" i="216"/>
  <c r="B21" i="216"/>
  <c r="L20" i="216"/>
  <c r="K20" i="216"/>
  <c r="J20" i="216"/>
  <c r="F20" i="216"/>
  <c r="B20" i="216"/>
  <c r="L19" i="216"/>
  <c r="K19" i="216"/>
  <c r="J19" i="216"/>
  <c r="F19" i="216"/>
  <c r="B19" i="216"/>
  <c r="L18" i="216"/>
  <c r="K18" i="216"/>
  <c r="J18" i="216"/>
  <c r="F18" i="216"/>
  <c r="B18" i="216"/>
  <c r="L17" i="216"/>
  <c r="K17" i="216"/>
  <c r="J17" i="216"/>
  <c r="F17" i="216"/>
  <c r="B17" i="216"/>
  <c r="L16" i="216"/>
  <c r="K16" i="216"/>
  <c r="J16" i="216"/>
  <c r="F16" i="216"/>
  <c r="B16" i="216"/>
  <c r="L15" i="216"/>
  <c r="K15" i="216"/>
  <c r="J15" i="216"/>
  <c r="F15" i="216"/>
  <c r="B15" i="216"/>
  <c r="L14" i="216"/>
  <c r="K14" i="216"/>
  <c r="J14" i="216"/>
  <c r="F14" i="216"/>
  <c r="B14" i="216"/>
  <c r="L5" i="216"/>
  <c r="L4" i="216"/>
  <c r="B4" i="216"/>
  <c r="L3" i="216"/>
  <c r="L2" i="216"/>
  <c r="B2" i="216"/>
  <c r="A1" i="216"/>
  <c r="A40" i="13"/>
  <c r="A39" i="13"/>
  <c r="A38" i="13"/>
  <c r="A37" i="13"/>
  <c r="A36" i="13"/>
  <c r="A35" i="13"/>
  <c r="A34" i="13"/>
  <c r="A42" i="13"/>
  <c r="L26" i="216" l="1"/>
  <c r="L26" i="217"/>
  <c r="L26" i="218"/>
  <c r="L26" i="219"/>
  <c r="L26" i="220"/>
  <c r="L26" i="221"/>
  <c r="L26" i="222"/>
  <c r="J31" i="215"/>
  <c r="J30" i="215"/>
  <c r="K62" i="215"/>
  <c r="L58" i="215"/>
  <c r="K58" i="215"/>
  <c r="I58" i="215"/>
  <c r="B58" i="215"/>
  <c r="L57" i="215"/>
  <c r="K57" i="215"/>
  <c r="I57" i="215"/>
  <c r="B57" i="215"/>
  <c r="L56" i="215"/>
  <c r="K56" i="215"/>
  <c r="I56" i="215"/>
  <c r="B56" i="215"/>
  <c r="L55" i="215"/>
  <c r="K55" i="215"/>
  <c r="I55" i="215"/>
  <c r="B55" i="215"/>
  <c r="L54" i="215"/>
  <c r="K54" i="215"/>
  <c r="I54" i="215"/>
  <c r="B54" i="215"/>
  <c r="L53" i="215"/>
  <c r="K53" i="215"/>
  <c r="I53" i="215"/>
  <c r="B53" i="215"/>
  <c r="L52" i="215"/>
  <c r="K52" i="215"/>
  <c r="I52" i="215"/>
  <c r="B52" i="215"/>
  <c r="L51" i="215"/>
  <c r="K51" i="215"/>
  <c r="I51" i="215"/>
  <c r="B51" i="215"/>
  <c r="L50" i="215"/>
  <c r="K50" i="215"/>
  <c r="I50" i="215"/>
  <c r="B50" i="215"/>
  <c r="L49" i="215"/>
  <c r="K49" i="215"/>
  <c r="I49" i="215"/>
  <c r="B49" i="215"/>
  <c r="L48" i="215"/>
  <c r="K48" i="215"/>
  <c r="I48" i="215"/>
  <c r="B48" i="215"/>
  <c r="K47" i="215"/>
  <c r="L47" i="215" s="1"/>
  <c r="I47" i="215"/>
  <c r="B47" i="215"/>
  <c r="K39" i="215"/>
  <c r="L37" i="215"/>
  <c r="K37" i="215"/>
  <c r="I37" i="215"/>
  <c r="B37" i="215"/>
  <c r="L36" i="215"/>
  <c r="K36" i="215"/>
  <c r="I36" i="215"/>
  <c r="B36" i="215"/>
  <c r="L35" i="215"/>
  <c r="K35" i="215"/>
  <c r="I35" i="215"/>
  <c r="B35" i="215"/>
  <c r="L34" i="215"/>
  <c r="K34" i="215"/>
  <c r="I34" i="215"/>
  <c r="B34" i="215"/>
  <c r="L33" i="215"/>
  <c r="K33" i="215"/>
  <c r="I33" i="215"/>
  <c r="B33" i="215"/>
  <c r="L32" i="215"/>
  <c r="K32" i="215"/>
  <c r="I32" i="215"/>
  <c r="B32" i="215"/>
  <c r="L25" i="215"/>
  <c r="K25" i="215"/>
  <c r="J25" i="215"/>
  <c r="F25" i="215"/>
  <c r="B25" i="215"/>
  <c r="L24" i="215"/>
  <c r="K24" i="215"/>
  <c r="J24" i="215"/>
  <c r="F24" i="215"/>
  <c r="B24" i="215"/>
  <c r="L23" i="215"/>
  <c r="K23" i="215"/>
  <c r="J23" i="215"/>
  <c r="F23" i="215"/>
  <c r="B23" i="215"/>
  <c r="L22" i="215"/>
  <c r="K22" i="215"/>
  <c r="J22" i="215"/>
  <c r="F22" i="215"/>
  <c r="B22" i="215"/>
  <c r="L21" i="215"/>
  <c r="K21" i="215"/>
  <c r="J21" i="215"/>
  <c r="F21" i="215"/>
  <c r="B21" i="215"/>
  <c r="L20" i="215"/>
  <c r="K20" i="215"/>
  <c r="J20" i="215"/>
  <c r="F20" i="215"/>
  <c r="B20" i="215"/>
  <c r="L19" i="215"/>
  <c r="K19" i="215"/>
  <c r="J19" i="215"/>
  <c r="F19" i="215"/>
  <c r="B19" i="215"/>
  <c r="L18" i="215"/>
  <c r="K18" i="215"/>
  <c r="J18" i="215"/>
  <c r="F18" i="215"/>
  <c r="B18" i="215"/>
  <c r="L17" i="215"/>
  <c r="K17" i="215"/>
  <c r="J17" i="215"/>
  <c r="F17" i="215"/>
  <c r="B17" i="215"/>
  <c r="L16" i="215"/>
  <c r="K16" i="215"/>
  <c r="J16" i="215"/>
  <c r="F16" i="215"/>
  <c r="B16" i="215"/>
  <c r="L15" i="215"/>
  <c r="K15" i="215"/>
  <c r="J15" i="215"/>
  <c r="F15" i="215"/>
  <c r="B15" i="215"/>
  <c r="L14" i="215"/>
  <c r="K14" i="215"/>
  <c r="J14" i="215"/>
  <c r="F14" i="215"/>
  <c r="B14" i="215"/>
  <c r="L5" i="215"/>
  <c r="L4" i="215"/>
  <c r="B4" i="215"/>
  <c r="L3" i="215"/>
  <c r="L2" i="215"/>
  <c r="B2" i="215"/>
  <c r="A1" i="215"/>
  <c r="B32" i="211"/>
  <c r="I32" i="211"/>
  <c r="K32" i="211"/>
  <c r="B33" i="211"/>
  <c r="I33" i="211"/>
  <c r="K33" i="211"/>
  <c r="B34" i="211"/>
  <c r="I34" i="211"/>
  <c r="K34" i="211"/>
  <c r="B35" i="211"/>
  <c r="I35" i="211"/>
  <c r="K35" i="211"/>
  <c r="B36" i="211"/>
  <c r="I36" i="211"/>
  <c r="K36" i="211"/>
  <c r="B37" i="211"/>
  <c r="I37" i="211"/>
  <c r="K37" i="211"/>
  <c r="K39" i="211"/>
  <c r="B47" i="211"/>
  <c r="I47" i="211"/>
  <c r="J31" i="210"/>
  <c r="J30" i="210"/>
  <c r="K48" i="210"/>
  <c r="I48" i="210"/>
  <c r="B48" i="210"/>
  <c r="K47" i="210"/>
  <c r="I47" i="210"/>
  <c r="B47" i="210"/>
  <c r="K39" i="210"/>
  <c r="K37" i="210"/>
  <c r="I37" i="210"/>
  <c r="B37" i="210"/>
  <c r="K36" i="210"/>
  <c r="I36" i="210"/>
  <c r="B36" i="210"/>
  <c r="K35" i="210"/>
  <c r="I35" i="210"/>
  <c r="B35" i="210"/>
  <c r="K34" i="210"/>
  <c r="I34" i="210"/>
  <c r="B34" i="210"/>
  <c r="K33" i="210"/>
  <c r="I33" i="210"/>
  <c r="B33" i="210"/>
  <c r="K32" i="210"/>
  <c r="I32" i="210"/>
  <c r="B32" i="210"/>
  <c r="L48" i="214"/>
  <c r="K48" i="214"/>
  <c r="I48" i="214"/>
  <c r="B48" i="214"/>
  <c r="I47" i="214"/>
  <c r="B47" i="214"/>
  <c r="K39" i="214"/>
  <c r="L37" i="214"/>
  <c r="K37" i="214"/>
  <c r="I37" i="214"/>
  <c r="B37" i="214"/>
  <c r="L36" i="214"/>
  <c r="K36" i="214"/>
  <c r="I36" i="214"/>
  <c r="B36" i="214"/>
  <c r="L35" i="214"/>
  <c r="K35" i="214"/>
  <c r="I35" i="214"/>
  <c r="B35" i="214"/>
  <c r="L34" i="214"/>
  <c r="K34" i="214"/>
  <c r="I34" i="214"/>
  <c r="B34" i="214"/>
  <c r="L33" i="214"/>
  <c r="K33" i="214"/>
  <c r="I33" i="214"/>
  <c r="B33" i="214"/>
  <c r="L32" i="214"/>
  <c r="K32" i="214"/>
  <c r="I32" i="214"/>
  <c r="B32" i="214"/>
  <c r="K47" i="209"/>
  <c r="I47" i="209"/>
  <c r="B47" i="209"/>
  <c r="K39" i="209"/>
  <c r="K37" i="209"/>
  <c r="I37" i="209"/>
  <c r="B37" i="209"/>
  <c r="K36" i="209"/>
  <c r="I36" i="209"/>
  <c r="B36" i="209"/>
  <c r="K35" i="209"/>
  <c r="I35" i="209"/>
  <c r="B35" i="209"/>
  <c r="K34" i="209"/>
  <c r="I34" i="209"/>
  <c r="B34" i="209"/>
  <c r="K33" i="209"/>
  <c r="I33" i="209"/>
  <c r="B33" i="209"/>
  <c r="K32" i="209"/>
  <c r="I32" i="209"/>
  <c r="B32" i="209"/>
  <c r="K51" i="208"/>
  <c r="I51" i="208"/>
  <c r="B51" i="208"/>
  <c r="K50" i="208"/>
  <c r="I50" i="208"/>
  <c r="B50" i="208"/>
  <c r="K49" i="208"/>
  <c r="I49" i="208"/>
  <c r="B49" i="208"/>
  <c r="K48" i="208"/>
  <c r="I48" i="208"/>
  <c r="B48" i="208"/>
  <c r="K47" i="208"/>
  <c r="I47" i="208"/>
  <c r="B47" i="208"/>
  <c r="K39" i="208"/>
  <c r="K37" i="208"/>
  <c r="I37" i="208"/>
  <c r="B37" i="208"/>
  <c r="K36" i="208"/>
  <c r="I36" i="208"/>
  <c r="B36" i="208"/>
  <c r="K35" i="208"/>
  <c r="I35" i="208"/>
  <c r="B35" i="208"/>
  <c r="K34" i="208"/>
  <c r="I34" i="208"/>
  <c r="B34" i="208"/>
  <c r="K33" i="208"/>
  <c r="I33" i="208"/>
  <c r="B33" i="208"/>
  <c r="K32" i="208"/>
  <c r="I32" i="208"/>
  <c r="B32" i="208"/>
  <c r="L59" i="215" l="1"/>
  <c r="L26" i="215"/>
  <c r="K62" i="214" l="1"/>
  <c r="L58" i="214"/>
  <c r="K58" i="214"/>
  <c r="I58" i="214"/>
  <c r="B58" i="214"/>
  <c r="L57" i="214"/>
  <c r="K57" i="214"/>
  <c r="I57" i="214"/>
  <c r="B57" i="214"/>
  <c r="L56" i="214"/>
  <c r="K56" i="214"/>
  <c r="I56" i="214"/>
  <c r="B56" i="214"/>
  <c r="L55" i="214"/>
  <c r="K55" i="214"/>
  <c r="I55" i="214"/>
  <c r="B55" i="214"/>
  <c r="L54" i="214"/>
  <c r="K54" i="214"/>
  <c r="I54" i="214"/>
  <c r="B54" i="214"/>
  <c r="L53" i="214"/>
  <c r="K53" i="214"/>
  <c r="I53" i="214"/>
  <c r="B53" i="214"/>
  <c r="L52" i="214"/>
  <c r="K52" i="214"/>
  <c r="I52" i="214"/>
  <c r="B52" i="214"/>
  <c r="L51" i="214"/>
  <c r="K51" i="214"/>
  <c r="I51" i="214"/>
  <c r="B51" i="214"/>
  <c r="L50" i="214"/>
  <c r="K50" i="214"/>
  <c r="I50" i="214"/>
  <c r="B50" i="214"/>
  <c r="L49" i="214"/>
  <c r="K49" i="214"/>
  <c r="I49" i="214"/>
  <c r="B49" i="214"/>
  <c r="L25" i="214"/>
  <c r="K25" i="214"/>
  <c r="J25" i="214"/>
  <c r="F25" i="214"/>
  <c r="B25" i="214"/>
  <c r="L24" i="214"/>
  <c r="K24" i="214"/>
  <c r="J24" i="214"/>
  <c r="F24" i="214"/>
  <c r="B24" i="214"/>
  <c r="L23" i="214"/>
  <c r="K23" i="214"/>
  <c r="J23" i="214"/>
  <c r="F23" i="214"/>
  <c r="B23" i="214"/>
  <c r="L22" i="214"/>
  <c r="K22" i="214"/>
  <c r="J22" i="214"/>
  <c r="F22" i="214"/>
  <c r="B22" i="214"/>
  <c r="L21" i="214"/>
  <c r="K21" i="214"/>
  <c r="J21" i="214"/>
  <c r="F21" i="214"/>
  <c r="B21" i="214"/>
  <c r="L20" i="214"/>
  <c r="K20" i="214"/>
  <c r="J20" i="214"/>
  <c r="F20" i="214"/>
  <c r="B20" i="214"/>
  <c r="L19" i="214"/>
  <c r="K19" i="214"/>
  <c r="J19" i="214"/>
  <c r="F19" i="214"/>
  <c r="B19" i="214"/>
  <c r="L18" i="214"/>
  <c r="K18" i="214"/>
  <c r="J18" i="214"/>
  <c r="F18" i="214"/>
  <c r="B18" i="214"/>
  <c r="L17" i="214"/>
  <c r="K17" i="214"/>
  <c r="J17" i="214"/>
  <c r="F17" i="214"/>
  <c r="B17" i="214"/>
  <c r="L16" i="214"/>
  <c r="K16" i="214"/>
  <c r="J16" i="214"/>
  <c r="F16" i="214"/>
  <c r="B16" i="214"/>
  <c r="L15" i="214"/>
  <c r="K15" i="214"/>
  <c r="J15" i="214"/>
  <c r="F15" i="214"/>
  <c r="B15" i="214"/>
  <c r="L14" i="214"/>
  <c r="K14" i="214"/>
  <c r="J14" i="214"/>
  <c r="F14" i="214"/>
  <c r="B14" i="214"/>
  <c r="L5" i="214"/>
  <c r="L4" i="214"/>
  <c r="B4" i="214"/>
  <c r="L3" i="214"/>
  <c r="L2" i="214"/>
  <c r="B2" i="214"/>
  <c r="A1" i="214"/>
  <c r="K62" i="213"/>
  <c r="L58" i="213"/>
  <c r="K58" i="213"/>
  <c r="I58" i="213"/>
  <c r="B58" i="213"/>
  <c r="L57" i="213"/>
  <c r="K57" i="213"/>
  <c r="I57" i="213"/>
  <c r="B57" i="213"/>
  <c r="L56" i="213"/>
  <c r="K56" i="213"/>
  <c r="I56" i="213"/>
  <c r="B56" i="213"/>
  <c r="L55" i="213"/>
  <c r="K55" i="213"/>
  <c r="I55" i="213"/>
  <c r="B55" i="213"/>
  <c r="L54" i="213"/>
  <c r="K54" i="213"/>
  <c r="I54" i="213"/>
  <c r="B54" i="213"/>
  <c r="L53" i="213"/>
  <c r="K53" i="213"/>
  <c r="I53" i="213"/>
  <c r="B53" i="213"/>
  <c r="L52" i="213"/>
  <c r="K52" i="213"/>
  <c r="I52" i="213"/>
  <c r="B52" i="213"/>
  <c r="L51" i="213"/>
  <c r="K51" i="213"/>
  <c r="I51" i="213"/>
  <c r="B51" i="213"/>
  <c r="L50" i="213"/>
  <c r="K50" i="213"/>
  <c r="I50" i="213"/>
  <c r="B50" i="213"/>
  <c r="L49" i="213"/>
  <c r="K49" i="213"/>
  <c r="I49" i="213"/>
  <c r="B49" i="213"/>
  <c r="I47" i="213"/>
  <c r="B47" i="213"/>
  <c r="K39" i="213"/>
  <c r="L37" i="213"/>
  <c r="K37" i="213"/>
  <c r="I37" i="213"/>
  <c r="B37" i="213"/>
  <c r="L36" i="213"/>
  <c r="K36" i="213"/>
  <c r="I36" i="213"/>
  <c r="B36" i="213"/>
  <c r="L35" i="213"/>
  <c r="K35" i="213"/>
  <c r="I35" i="213"/>
  <c r="B35" i="213"/>
  <c r="L34" i="213"/>
  <c r="K34" i="213"/>
  <c r="I34" i="213"/>
  <c r="B34" i="213"/>
  <c r="L33" i="213"/>
  <c r="K33" i="213"/>
  <c r="I33" i="213"/>
  <c r="B33" i="213"/>
  <c r="L32" i="213"/>
  <c r="K32" i="213"/>
  <c r="I32" i="213"/>
  <c r="B32" i="213"/>
  <c r="L25" i="213"/>
  <c r="K25" i="213"/>
  <c r="J25" i="213"/>
  <c r="F25" i="213"/>
  <c r="B25" i="213"/>
  <c r="L24" i="213"/>
  <c r="K24" i="213"/>
  <c r="J24" i="213"/>
  <c r="F24" i="213"/>
  <c r="B24" i="213"/>
  <c r="L23" i="213"/>
  <c r="K23" i="213"/>
  <c r="J23" i="213"/>
  <c r="F23" i="213"/>
  <c r="B23" i="213"/>
  <c r="L22" i="213"/>
  <c r="K22" i="213"/>
  <c r="J22" i="213"/>
  <c r="F22" i="213"/>
  <c r="B22" i="213"/>
  <c r="L21" i="213"/>
  <c r="K21" i="213"/>
  <c r="J21" i="213"/>
  <c r="F21" i="213"/>
  <c r="B21" i="213"/>
  <c r="L20" i="213"/>
  <c r="K20" i="213"/>
  <c r="J20" i="213"/>
  <c r="F20" i="213"/>
  <c r="B20" i="213"/>
  <c r="L19" i="213"/>
  <c r="K19" i="213"/>
  <c r="J19" i="213"/>
  <c r="F19" i="213"/>
  <c r="B19" i="213"/>
  <c r="L18" i="213"/>
  <c r="K18" i="213"/>
  <c r="J18" i="213"/>
  <c r="F18" i="213"/>
  <c r="B18" i="213"/>
  <c r="L17" i="213"/>
  <c r="K17" i="213"/>
  <c r="J17" i="213"/>
  <c r="F17" i="213"/>
  <c r="B17" i="213"/>
  <c r="L16" i="213"/>
  <c r="K16" i="213"/>
  <c r="J16" i="213"/>
  <c r="F16" i="213"/>
  <c r="B16" i="213"/>
  <c r="L15" i="213"/>
  <c r="K15" i="213"/>
  <c r="J15" i="213"/>
  <c r="F15" i="213"/>
  <c r="B15" i="213"/>
  <c r="L14" i="213"/>
  <c r="K14" i="213"/>
  <c r="J14" i="213"/>
  <c r="F14" i="213"/>
  <c r="B14" i="213"/>
  <c r="L5" i="213"/>
  <c r="L4" i="213"/>
  <c r="B4" i="213"/>
  <c r="L3" i="213"/>
  <c r="L2" i="213"/>
  <c r="B2" i="213"/>
  <c r="A1" i="213"/>
  <c r="K62" i="212"/>
  <c r="L58" i="212"/>
  <c r="K58" i="212"/>
  <c r="I58" i="212"/>
  <c r="B58" i="212"/>
  <c r="L57" i="212"/>
  <c r="K57" i="212"/>
  <c r="I57" i="212"/>
  <c r="B57" i="212"/>
  <c r="L56" i="212"/>
  <c r="K56" i="212"/>
  <c r="I56" i="212"/>
  <c r="B56" i="212"/>
  <c r="L55" i="212"/>
  <c r="K55" i="212"/>
  <c r="I55" i="212"/>
  <c r="B55" i="212"/>
  <c r="L54" i="212"/>
  <c r="K54" i="212"/>
  <c r="I54" i="212"/>
  <c r="B54" i="212"/>
  <c r="L53" i="212"/>
  <c r="K53" i="212"/>
  <c r="I53" i="212"/>
  <c r="B53" i="212"/>
  <c r="L52" i="212"/>
  <c r="K52" i="212"/>
  <c r="I52" i="212"/>
  <c r="B52" i="212"/>
  <c r="L51" i="212"/>
  <c r="K51" i="212"/>
  <c r="I51" i="212"/>
  <c r="B51" i="212"/>
  <c r="L50" i="212"/>
  <c r="K50" i="212"/>
  <c r="I50" i="212"/>
  <c r="B50" i="212"/>
  <c r="L49" i="212"/>
  <c r="K49" i="212"/>
  <c r="I49" i="212"/>
  <c r="B49" i="212"/>
  <c r="K48" i="212"/>
  <c r="L48" i="212" s="1"/>
  <c r="I48" i="212"/>
  <c r="B48" i="212"/>
  <c r="I47" i="212"/>
  <c r="B47" i="212"/>
  <c r="K39" i="212"/>
  <c r="L37" i="212"/>
  <c r="K37" i="212"/>
  <c r="I37" i="212"/>
  <c r="B37" i="212"/>
  <c r="L36" i="212"/>
  <c r="K36" i="212"/>
  <c r="I36" i="212"/>
  <c r="B36" i="212"/>
  <c r="L35" i="212"/>
  <c r="K35" i="212"/>
  <c r="I35" i="212"/>
  <c r="B35" i="212"/>
  <c r="L34" i="212"/>
  <c r="K34" i="212"/>
  <c r="I34" i="212"/>
  <c r="B34" i="212"/>
  <c r="L33" i="212"/>
  <c r="K33" i="212"/>
  <c r="I33" i="212"/>
  <c r="B33" i="212"/>
  <c r="L32" i="212"/>
  <c r="K32" i="212"/>
  <c r="I32" i="212"/>
  <c r="B32" i="212"/>
  <c r="L25" i="212"/>
  <c r="K25" i="212"/>
  <c r="J25" i="212"/>
  <c r="F25" i="212"/>
  <c r="B25" i="212"/>
  <c r="L24" i="212"/>
  <c r="K24" i="212"/>
  <c r="J24" i="212"/>
  <c r="F24" i="212"/>
  <c r="B24" i="212"/>
  <c r="L23" i="212"/>
  <c r="K23" i="212"/>
  <c r="J23" i="212"/>
  <c r="F23" i="212"/>
  <c r="B23" i="212"/>
  <c r="L22" i="212"/>
  <c r="K22" i="212"/>
  <c r="J22" i="212"/>
  <c r="F22" i="212"/>
  <c r="B22" i="212"/>
  <c r="L21" i="212"/>
  <c r="K21" i="212"/>
  <c r="J21" i="212"/>
  <c r="F21" i="212"/>
  <c r="B21" i="212"/>
  <c r="L20" i="212"/>
  <c r="K20" i="212"/>
  <c r="J20" i="212"/>
  <c r="F20" i="212"/>
  <c r="B20" i="212"/>
  <c r="L19" i="212"/>
  <c r="K19" i="212"/>
  <c r="J19" i="212"/>
  <c r="F19" i="212"/>
  <c r="B19" i="212"/>
  <c r="L18" i="212"/>
  <c r="K18" i="212"/>
  <c r="J18" i="212"/>
  <c r="F18" i="212"/>
  <c r="B18" i="212"/>
  <c r="L17" i="212"/>
  <c r="K17" i="212"/>
  <c r="J17" i="212"/>
  <c r="F17" i="212"/>
  <c r="B17" i="212"/>
  <c r="L16" i="212"/>
  <c r="K16" i="212"/>
  <c r="J16" i="212"/>
  <c r="F16" i="212"/>
  <c r="B16" i="212"/>
  <c r="L15" i="212"/>
  <c r="K15" i="212"/>
  <c r="J15" i="212"/>
  <c r="F15" i="212"/>
  <c r="B15" i="212"/>
  <c r="L14" i="212"/>
  <c r="K14" i="212"/>
  <c r="J14" i="212"/>
  <c r="F14" i="212"/>
  <c r="B14" i="212"/>
  <c r="L5" i="212"/>
  <c r="L4" i="212"/>
  <c r="B4" i="212"/>
  <c r="L3" i="212"/>
  <c r="L2" i="212"/>
  <c r="B2" i="212"/>
  <c r="A1" i="212"/>
  <c r="K62" i="211"/>
  <c r="L58" i="211"/>
  <c r="K58" i="211"/>
  <c r="I58" i="211"/>
  <c r="B58" i="211"/>
  <c r="L57" i="211"/>
  <c r="K57" i="211"/>
  <c r="I57" i="211"/>
  <c r="B57" i="211"/>
  <c r="L56" i="211"/>
  <c r="K56" i="211"/>
  <c r="I56" i="211"/>
  <c r="B56" i="211"/>
  <c r="L55" i="211"/>
  <c r="K55" i="211"/>
  <c r="I55" i="211"/>
  <c r="B55" i="211"/>
  <c r="L54" i="211"/>
  <c r="K54" i="211"/>
  <c r="I54" i="211"/>
  <c r="B54" i="211"/>
  <c r="L53" i="211"/>
  <c r="K53" i="211"/>
  <c r="I53" i="211"/>
  <c r="B53" i="211"/>
  <c r="L52" i="211"/>
  <c r="K52" i="211"/>
  <c r="I52" i="211"/>
  <c r="B52" i="211"/>
  <c r="L51" i="211"/>
  <c r="K51" i="211"/>
  <c r="I51" i="211"/>
  <c r="B51" i="211"/>
  <c r="L50" i="211"/>
  <c r="K50" i="211"/>
  <c r="I50" i="211"/>
  <c r="B50" i="211"/>
  <c r="L49" i="211"/>
  <c r="K49" i="211"/>
  <c r="I49" i="211"/>
  <c r="B49" i="211"/>
  <c r="L48" i="211"/>
  <c r="K48" i="211"/>
  <c r="I48" i="211"/>
  <c r="B48" i="211"/>
  <c r="L37" i="211"/>
  <c r="L36" i="211"/>
  <c r="L35" i="211"/>
  <c r="L34" i="211"/>
  <c r="L33" i="211"/>
  <c r="L32" i="211"/>
  <c r="L25" i="211"/>
  <c r="K25" i="211"/>
  <c r="J25" i="211"/>
  <c r="F25" i="211"/>
  <c r="B25" i="211"/>
  <c r="L24" i="211"/>
  <c r="K24" i="211"/>
  <c r="J24" i="211"/>
  <c r="F24" i="211"/>
  <c r="B24" i="211"/>
  <c r="L23" i="211"/>
  <c r="K23" i="211"/>
  <c r="J23" i="211"/>
  <c r="F23" i="211"/>
  <c r="B23" i="211"/>
  <c r="L22" i="211"/>
  <c r="K22" i="211"/>
  <c r="J22" i="211"/>
  <c r="F22" i="211"/>
  <c r="B22" i="211"/>
  <c r="L21" i="211"/>
  <c r="K21" i="211"/>
  <c r="J21" i="211"/>
  <c r="F21" i="211"/>
  <c r="B21" i="211"/>
  <c r="L20" i="211"/>
  <c r="K20" i="211"/>
  <c r="J20" i="211"/>
  <c r="F20" i="211"/>
  <c r="B20" i="211"/>
  <c r="L19" i="211"/>
  <c r="K19" i="211"/>
  <c r="J19" i="211"/>
  <c r="F19" i="211"/>
  <c r="B19" i="211"/>
  <c r="L18" i="211"/>
  <c r="K18" i="211"/>
  <c r="J18" i="211"/>
  <c r="F18" i="211"/>
  <c r="B18" i="211"/>
  <c r="L17" i="211"/>
  <c r="K17" i="211"/>
  <c r="J17" i="211"/>
  <c r="F17" i="211"/>
  <c r="B17" i="211"/>
  <c r="L16" i="211"/>
  <c r="K16" i="211"/>
  <c r="J16" i="211"/>
  <c r="F16" i="211"/>
  <c r="B16" i="211"/>
  <c r="L15" i="211"/>
  <c r="K15" i="211"/>
  <c r="J15" i="211"/>
  <c r="F15" i="211"/>
  <c r="B15" i="211"/>
  <c r="L14" i="211"/>
  <c r="K14" i="211"/>
  <c r="J14" i="211"/>
  <c r="F14" i="211"/>
  <c r="B14" i="211"/>
  <c r="L5" i="211"/>
  <c r="L4" i="211"/>
  <c r="B4" i="211"/>
  <c r="L3" i="211"/>
  <c r="L2" i="211"/>
  <c r="B2" i="211"/>
  <c r="A1" i="211"/>
  <c r="K62" i="210"/>
  <c r="L58" i="210"/>
  <c r="K58" i="210"/>
  <c r="I58" i="210"/>
  <c r="B58" i="210"/>
  <c r="L57" i="210"/>
  <c r="K57" i="210"/>
  <c r="I57" i="210"/>
  <c r="B57" i="210"/>
  <c r="L56" i="210"/>
  <c r="K56" i="210"/>
  <c r="I56" i="210"/>
  <c r="B56" i="210"/>
  <c r="L55" i="210"/>
  <c r="K55" i="210"/>
  <c r="I55" i="210"/>
  <c r="B55" i="210"/>
  <c r="L54" i="210"/>
  <c r="K54" i="210"/>
  <c r="I54" i="210"/>
  <c r="B54" i="210"/>
  <c r="L53" i="210"/>
  <c r="K53" i="210"/>
  <c r="I53" i="210"/>
  <c r="B53" i="210"/>
  <c r="L52" i="210"/>
  <c r="K52" i="210"/>
  <c r="I52" i="210"/>
  <c r="B52" i="210"/>
  <c r="L51" i="210"/>
  <c r="K51" i="210"/>
  <c r="I51" i="210"/>
  <c r="B51" i="210"/>
  <c r="L50" i="210"/>
  <c r="K50" i="210"/>
  <c r="I50" i="210"/>
  <c r="B50" i="210"/>
  <c r="L49" i="210"/>
  <c r="K49" i="210"/>
  <c r="I49" i="210"/>
  <c r="B49" i="210"/>
  <c r="L48" i="210"/>
  <c r="L47" i="210"/>
  <c r="L37" i="210"/>
  <c r="L36" i="210"/>
  <c r="L35" i="210"/>
  <c r="L34" i="210"/>
  <c r="L33" i="210"/>
  <c r="L32" i="210"/>
  <c r="L25" i="210"/>
  <c r="K25" i="210"/>
  <c r="J25" i="210"/>
  <c r="F25" i="210"/>
  <c r="B25" i="210"/>
  <c r="L24" i="210"/>
  <c r="K24" i="210"/>
  <c r="J24" i="210"/>
  <c r="F24" i="210"/>
  <c r="B24" i="210"/>
  <c r="L23" i="210"/>
  <c r="K23" i="210"/>
  <c r="J23" i="210"/>
  <c r="F23" i="210"/>
  <c r="B23" i="210"/>
  <c r="L22" i="210"/>
  <c r="K22" i="210"/>
  <c r="J22" i="210"/>
  <c r="F22" i="210"/>
  <c r="B22" i="210"/>
  <c r="L21" i="210"/>
  <c r="K21" i="210"/>
  <c r="J21" i="210"/>
  <c r="F21" i="210"/>
  <c r="B21" i="210"/>
  <c r="L20" i="210"/>
  <c r="K20" i="210"/>
  <c r="J20" i="210"/>
  <c r="F20" i="210"/>
  <c r="B20" i="210"/>
  <c r="L19" i="210"/>
  <c r="K19" i="210"/>
  <c r="J19" i="210"/>
  <c r="F19" i="210"/>
  <c r="B19" i="210"/>
  <c r="L18" i="210"/>
  <c r="K18" i="210"/>
  <c r="J18" i="210"/>
  <c r="F18" i="210"/>
  <c r="B18" i="210"/>
  <c r="L17" i="210"/>
  <c r="K17" i="210"/>
  <c r="J17" i="210"/>
  <c r="F17" i="210"/>
  <c r="B17" i="210"/>
  <c r="L16" i="210"/>
  <c r="K16" i="210"/>
  <c r="J16" i="210"/>
  <c r="F16" i="210"/>
  <c r="B16" i="210"/>
  <c r="L15" i="210"/>
  <c r="K15" i="210"/>
  <c r="J15" i="210"/>
  <c r="F15" i="210"/>
  <c r="B15" i="210"/>
  <c r="L14" i="210"/>
  <c r="K14" i="210"/>
  <c r="J14" i="210"/>
  <c r="F14" i="210"/>
  <c r="B14" i="210"/>
  <c r="L5" i="210"/>
  <c r="L4" i="210"/>
  <c r="B4" i="210"/>
  <c r="L3" i="210"/>
  <c r="L2" i="210"/>
  <c r="B2" i="210"/>
  <c r="A1" i="210"/>
  <c r="K62" i="209"/>
  <c r="L58" i="209"/>
  <c r="K58" i="209"/>
  <c r="I58" i="209"/>
  <c r="B58" i="209"/>
  <c r="L57" i="209"/>
  <c r="K57" i="209"/>
  <c r="I57" i="209"/>
  <c r="B57" i="209"/>
  <c r="L56" i="209"/>
  <c r="K56" i="209"/>
  <c r="I56" i="209"/>
  <c r="B56" i="209"/>
  <c r="L55" i="209"/>
  <c r="K55" i="209"/>
  <c r="I55" i="209"/>
  <c r="B55" i="209"/>
  <c r="L54" i="209"/>
  <c r="K54" i="209"/>
  <c r="I54" i="209"/>
  <c r="B54" i="209"/>
  <c r="L53" i="209"/>
  <c r="K53" i="209"/>
  <c r="I53" i="209"/>
  <c r="B53" i="209"/>
  <c r="L52" i="209"/>
  <c r="K52" i="209"/>
  <c r="I52" i="209"/>
  <c r="B52" i="209"/>
  <c r="L51" i="209"/>
  <c r="K51" i="209"/>
  <c r="I51" i="209"/>
  <c r="B51" i="209"/>
  <c r="L50" i="209"/>
  <c r="K50" i="209"/>
  <c r="I50" i="209"/>
  <c r="B50" i="209"/>
  <c r="L49" i="209"/>
  <c r="K49" i="209"/>
  <c r="I49" i="209"/>
  <c r="B49" i="209"/>
  <c r="K48" i="209"/>
  <c r="L48" i="209" s="1"/>
  <c r="I48" i="209"/>
  <c r="B48" i="209"/>
  <c r="L47" i="209"/>
  <c r="L37" i="209"/>
  <c r="L36" i="209"/>
  <c r="L35" i="209"/>
  <c r="L34" i="209"/>
  <c r="L33" i="209"/>
  <c r="L32" i="209"/>
  <c r="L25" i="209"/>
  <c r="K25" i="209"/>
  <c r="J25" i="209"/>
  <c r="F25" i="209"/>
  <c r="B25" i="209"/>
  <c r="L24" i="209"/>
  <c r="K24" i="209"/>
  <c r="J24" i="209"/>
  <c r="F24" i="209"/>
  <c r="B24" i="209"/>
  <c r="L23" i="209"/>
  <c r="K23" i="209"/>
  <c r="J23" i="209"/>
  <c r="F23" i="209"/>
  <c r="B23" i="209"/>
  <c r="L22" i="209"/>
  <c r="K22" i="209"/>
  <c r="J22" i="209"/>
  <c r="F22" i="209"/>
  <c r="B22" i="209"/>
  <c r="L21" i="209"/>
  <c r="K21" i="209"/>
  <c r="J21" i="209"/>
  <c r="F21" i="209"/>
  <c r="B21" i="209"/>
  <c r="L20" i="209"/>
  <c r="K20" i="209"/>
  <c r="J20" i="209"/>
  <c r="F20" i="209"/>
  <c r="B20" i="209"/>
  <c r="L19" i="209"/>
  <c r="K19" i="209"/>
  <c r="J19" i="209"/>
  <c r="F19" i="209"/>
  <c r="B19" i="209"/>
  <c r="L18" i="209"/>
  <c r="K18" i="209"/>
  <c r="J18" i="209"/>
  <c r="F18" i="209"/>
  <c r="B18" i="209"/>
  <c r="L17" i="209"/>
  <c r="K17" i="209"/>
  <c r="J17" i="209"/>
  <c r="F17" i="209"/>
  <c r="B17" i="209"/>
  <c r="L16" i="209"/>
  <c r="K16" i="209"/>
  <c r="J16" i="209"/>
  <c r="F16" i="209"/>
  <c r="B16" i="209"/>
  <c r="L15" i="209"/>
  <c r="K15" i="209"/>
  <c r="J15" i="209"/>
  <c r="F15" i="209"/>
  <c r="B15" i="209"/>
  <c r="L14" i="209"/>
  <c r="K14" i="209"/>
  <c r="J14" i="209"/>
  <c r="F14" i="209"/>
  <c r="B14" i="209"/>
  <c r="L5" i="209"/>
  <c r="L4" i="209"/>
  <c r="B4" i="209"/>
  <c r="L3" i="209"/>
  <c r="L2" i="209"/>
  <c r="B2" i="209"/>
  <c r="A1" i="209"/>
  <c r="K62" i="208"/>
  <c r="L58" i="208"/>
  <c r="K58" i="208"/>
  <c r="I58" i="208"/>
  <c r="B58" i="208"/>
  <c r="L57" i="208"/>
  <c r="K57" i="208"/>
  <c r="I57" i="208"/>
  <c r="B57" i="208"/>
  <c r="L56" i="208"/>
  <c r="K56" i="208"/>
  <c r="I56" i="208"/>
  <c r="B56" i="208"/>
  <c r="L55" i="208"/>
  <c r="K55" i="208"/>
  <c r="I55" i="208"/>
  <c r="B55" i="208"/>
  <c r="L54" i="208"/>
  <c r="K54" i="208"/>
  <c r="I54" i="208"/>
  <c r="B54" i="208"/>
  <c r="L53" i="208"/>
  <c r="K53" i="208"/>
  <c r="I53" i="208"/>
  <c r="B53" i="208"/>
  <c r="L52" i="208"/>
  <c r="K52" i="208"/>
  <c r="I52" i="208"/>
  <c r="B52" i="208"/>
  <c r="L51" i="208"/>
  <c r="L50" i="208"/>
  <c r="L49" i="208"/>
  <c r="L48" i="208"/>
  <c r="L47" i="208"/>
  <c r="L37" i="208"/>
  <c r="L36" i="208"/>
  <c r="L35" i="208"/>
  <c r="L34" i="208"/>
  <c r="L33" i="208"/>
  <c r="L32" i="208"/>
  <c r="L25" i="208"/>
  <c r="K25" i="208"/>
  <c r="J25" i="208"/>
  <c r="F25" i="208"/>
  <c r="B25" i="208"/>
  <c r="L24" i="208"/>
  <c r="K24" i="208"/>
  <c r="J24" i="208"/>
  <c r="F24" i="208"/>
  <c r="B24" i="208"/>
  <c r="L23" i="208"/>
  <c r="K23" i="208"/>
  <c r="J23" i="208"/>
  <c r="F23" i="208"/>
  <c r="B23" i="208"/>
  <c r="L22" i="208"/>
  <c r="K22" i="208"/>
  <c r="J22" i="208"/>
  <c r="F22" i="208"/>
  <c r="B22" i="208"/>
  <c r="L21" i="208"/>
  <c r="K21" i="208"/>
  <c r="J21" i="208"/>
  <c r="F21" i="208"/>
  <c r="B21" i="208"/>
  <c r="L20" i="208"/>
  <c r="K20" i="208"/>
  <c r="J20" i="208"/>
  <c r="F20" i="208"/>
  <c r="B20" i="208"/>
  <c r="L19" i="208"/>
  <c r="K19" i="208"/>
  <c r="J19" i="208"/>
  <c r="F19" i="208"/>
  <c r="B19" i="208"/>
  <c r="L18" i="208"/>
  <c r="K18" i="208"/>
  <c r="J18" i="208"/>
  <c r="F18" i="208"/>
  <c r="B18" i="208"/>
  <c r="L17" i="208"/>
  <c r="K17" i="208"/>
  <c r="J17" i="208"/>
  <c r="F17" i="208"/>
  <c r="B17" i="208"/>
  <c r="L16" i="208"/>
  <c r="K16" i="208"/>
  <c r="J16" i="208"/>
  <c r="F16" i="208"/>
  <c r="B16" i="208"/>
  <c r="L15" i="208"/>
  <c r="K15" i="208"/>
  <c r="J15" i="208"/>
  <c r="F15" i="208"/>
  <c r="B15" i="208"/>
  <c r="L14" i="208"/>
  <c r="K14" i="208"/>
  <c r="J14" i="208"/>
  <c r="F14" i="208"/>
  <c r="B14" i="208"/>
  <c r="L5" i="208"/>
  <c r="L4" i="208"/>
  <c r="B4" i="208"/>
  <c r="L3" i="208"/>
  <c r="L2" i="208"/>
  <c r="B2" i="208"/>
  <c r="A1" i="208"/>
  <c r="K62" i="207"/>
  <c r="L58" i="207"/>
  <c r="K58" i="207"/>
  <c r="I58" i="207"/>
  <c r="B58" i="207"/>
  <c r="L57" i="207"/>
  <c r="K57" i="207"/>
  <c r="I57" i="207"/>
  <c r="B57" i="207"/>
  <c r="L56" i="207"/>
  <c r="K56" i="207"/>
  <c r="I56" i="207"/>
  <c r="B56" i="207"/>
  <c r="L55" i="207"/>
  <c r="K55" i="207"/>
  <c r="I55" i="207"/>
  <c r="B55" i="207"/>
  <c r="L54" i="207"/>
  <c r="K54" i="207"/>
  <c r="I54" i="207"/>
  <c r="B54" i="207"/>
  <c r="L53" i="207"/>
  <c r="K53" i="207"/>
  <c r="I53" i="207"/>
  <c r="B53" i="207"/>
  <c r="L52" i="207"/>
  <c r="K52" i="207"/>
  <c r="I52" i="207"/>
  <c r="B52" i="207"/>
  <c r="L51" i="207"/>
  <c r="K51" i="207"/>
  <c r="I51" i="207"/>
  <c r="B51" i="207"/>
  <c r="L50" i="207"/>
  <c r="K50" i="207"/>
  <c r="I50" i="207"/>
  <c r="B50" i="207"/>
  <c r="L49" i="207"/>
  <c r="K49" i="207"/>
  <c r="I49" i="207"/>
  <c r="B49" i="207"/>
  <c r="K48" i="207"/>
  <c r="L48" i="207" s="1"/>
  <c r="I48" i="207"/>
  <c r="B48" i="207"/>
  <c r="K47" i="207"/>
  <c r="L47" i="207" s="1"/>
  <c r="I47" i="207"/>
  <c r="B47" i="207"/>
  <c r="K39" i="207"/>
  <c r="L37" i="207"/>
  <c r="K37" i="207"/>
  <c r="I37" i="207"/>
  <c r="B37" i="207"/>
  <c r="L36" i="207"/>
  <c r="K36" i="207"/>
  <c r="I36" i="207"/>
  <c r="B36" i="207"/>
  <c r="L35" i="207"/>
  <c r="K35" i="207"/>
  <c r="I35" i="207"/>
  <c r="B35" i="207"/>
  <c r="L34" i="207"/>
  <c r="K34" i="207"/>
  <c r="I34" i="207"/>
  <c r="B34" i="207"/>
  <c r="L33" i="207"/>
  <c r="K33" i="207"/>
  <c r="I33" i="207"/>
  <c r="B33" i="207"/>
  <c r="L32" i="207"/>
  <c r="K32" i="207"/>
  <c r="I32" i="207"/>
  <c r="B32" i="207"/>
  <c r="L25" i="207"/>
  <c r="K25" i="207"/>
  <c r="J25" i="207"/>
  <c r="F25" i="207"/>
  <c r="B25" i="207"/>
  <c r="L24" i="207"/>
  <c r="K24" i="207"/>
  <c r="J24" i="207"/>
  <c r="F24" i="207"/>
  <c r="B24" i="207"/>
  <c r="L23" i="207"/>
  <c r="K23" i="207"/>
  <c r="J23" i="207"/>
  <c r="F23" i="207"/>
  <c r="B23" i="207"/>
  <c r="L22" i="207"/>
  <c r="K22" i="207"/>
  <c r="J22" i="207"/>
  <c r="F22" i="207"/>
  <c r="B22" i="207"/>
  <c r="L21" i="207"/>
  <c r="K21" i="207"/>
  <c r="J21" i="207"/>
  <c r="F21" i="207"/>
  <c r="B21" i="207"/>
  <c r="L20" i="207"/>
  <c r="K20" i="207"/>
  <c r="J20" i="207"/>
  <c r="F20" i="207"/>
  <c r="B20" i="207"/>
  <c r="L19" i="207"/>
  <c r="K19" i="207"/>
  <c r="J19" i="207"/>
  <c r="F19" i="207"/>
  <c r="B19" i="207"/>
  <c r="L18" i="207"/>
  <c r="K18" i="207"/>
  <c r="J18" i="207"/>
  <c r="F18" i="207"/>
  <c r="B18" i="207"/>
  <c r="L17" i="207"/>
  <c r="K17" i="207"/>
  <c r="J17" i="207"/>
  <c r="F17" i="207"/>
  <c r="B17" i="207"/>
  <c r="L16" i="207"/>
  <c r="K16" i="207"/>
  <c r="J16" i="207"/>
  <c r="F16" i="207"/>
  <c r="B16" i="207"/>
  <c r="L15" i="207"/>
  <c r="K15" i="207"/>
  <c r="J15" i="207"/>
  <c r="F15" i="207"/>
  <c r="B15" i="207"/>
  <c r="L14" i="207"/>
  <c r="K14" i="207"/>
  <c r="J14" i="207"/>
  <c r="F14" i="207"/>
  <c r="B14" i="207"/>
  <c r="L5" i="207"/>
  <c r="L4" i="207"/>
  <c r="B4" i="207"/>
  <c r="L3" i="207"/>
  <c r="L2" i="207"/>
  <c r="B2" i="207"/>
  <c r="A1" i="207"/>
  <c r="L26" i="212" l="1"/>
  <c r="L26" i="213"/>
  <c r="L26" i="214"/>
  <c r="L26" i="207"/>
  <c r="L26" i="208"/>
  <c r="L26" i="209"/>
  <c r="L26" i="210"/>
  <c r="L26" i="211"/>
  <c r="L59" i="207"/>
  <c r="L59" i="209"/>
  <c r="L59" i="210"/>
  <c r="L59" i="208"/>
  <c r="G21" i="12"/>
  <c r="E21" i="12"/>
  <c r="D21" i="12"/>
  <c r="G65" i="12"/>
  <c r="E65" i="12"/>
  <c r="D65" i="12"/>
  <c r="G64" i="12"/>
  <c r="E64" i="12"/>
  <c r="D64" i="12"/>
  <c r="G71" i="12"/>
  <c r="E71" i="12"/>
  <c r="D71" i="12"/>
  <c r="G82" i="12"/>
  <c r="E82" i="12"/>
  <c r="D82" i="12"/>
  <c r="G85" i="12"/>
  <c r="E85" i="12"/>
  <c r="D85" i="12"/>
  <c r="G79" i="12"/>
  <c r="E79" i="12"/>
  <c r="D79" i="12"/>
  <c r="G57" i="12"/>
  <c r="E57" i="12"/>
  <c r="D57" i="12"/>
  <c r="G54" i="12"/>
  <c r="E54" i="12"/>
  <c r="D54" i="12"/>
  <c r="E46" i="12"/>
  <c r="D46" i="12"/>
  <c r="E37" i="12"/>
  <c r="D37" i="12"/>
  <c r="A22" i="13"/>
  <c r="D88" i="12" l="1"/>
  <c r="E88" i="12"/>
  <c r="G88" i="12"/>
  <c r="H88" i="12" s="1"/>
  <c r="I88" i="12" s="1"/>
  <c r="J88" i="12"/>
  <c r="H90" i="12"/>
  <c r="J90" i="12"/>
  <c r="D91" i="12"/>
  <c r="E91" i="12"/>
  <c r="D92" i="12"/>
  <c r="E92" i="12"/>
  <c r="G87" i="12"/>
  <c r="E87" i="12"/>
  <c r="D87" i="12"/>
  <c r="G86" i="12"/>
  <c r="E86" i="12"/>
  <c r="D86" i="12"/>
  <c r="G84" i="12"/>
  <c r="E84" i="12"/>
  <c r="D84" i="12"/>
  <c r="G83" i="12"/>
  <c r="E83" i="12"/>
  <c r="D83" i="12"/>
  <c r="G81" i="12"/>
  <c r="E81" i="12"/>
  <c r="D81" i="12"/>
  <c r="G80" i="12"/>
  <c r="E80" i="12"/>
  <c r="D80" i="12"/>
  <c r="G78" i="12"/>
  <c r="E78" i="12"/>
  <c r="D78" i="12"/>
  <c r="G77" i="12"/>
  <c r="E77" i="12"/>
  <c r="D77" i="12"/>
  <c r="E69" i="12"/>
  <c r="D69" i="12"/>
  <c r="E74" i="12"/>
  <c r="D74" i="12"/>
  <c r="E73" i="12"/>
  <c r="D73" i="12"/>
  <c r="G72" i="12"/>
  <c r="E72" i="12"/>
  <c r="D72" i="12"/>
  <c r="G70" i="12"/>
  <c r="E70" i="12"/>
  <c r="D70" i="12"/>
  <c r="G68" i="12"/>
  <c r="E68" i="12"/>
  <c r="D68" i="12"/>
  <c r="E53" i="12"/>
  <c r="D53" i="12"/>
  <c r="E50" i="12"/>
  <c r="D50" i="12"/>
  <c r="A47" i="13"/>
  <c r="A46" i="13"/>
  <c r="A45" i="13"/>
  <c r="A44" i="13"/>
  <c r="A43" i="13"/>
  <c r="A20" i="13"/>
  <c r="A19" i="13"/>
  <c r="A17" i="13"/>
  <c r="A16" i="13"/>
  <c r="A29" i="13"/>
  <c r="A28" i="13"/>
  <c r="A27" i="13"/>
  <c r="A26" i="13"/>
  <c r="A25" i="13"/>
  <c r="A24" i="13"/>
  <c r="A23" i="13"/>
  <c r="A21" i="13"/>
  <c r="A15" i="13"/>
  <c r="A14" i="13"/>
  <c r="A13" i="13"/>
  <c r="E49" i="12"/>
  <c r="D49" i="12"/>
  <c r="J38" i="12"/>
  <c r="G38" i="12"/>
  <c r="H38" i="12" s="1"/>
  <c r="I38" i="12" s="1"/>
  <c r="E38" i="12"/>
  <c r="D38" i="12"/>
  <c r="E36" i="12"/>
  <c r="D36" i="12"/>
  <c r="E35" i="12"/>
  <c r="D35" i="12"/>
  <c r="E34" i="12"/>
  <c r="D34" i="12"/>
  <c r="E33" i="12"/>
  <c r="D33" i="12"/>
  <c r="G19" i="12"/>
  <c r="G20" i="12"/>
  <c r="G30" i="12"/>
  <c r="G27" i="12"/>
  <c r="G26" i="12"/>
  <c r="G25" i="12"/>
  <c r="G24" i="12"/>
  <c r="E30" i="12"/>
  <c r="D30" i="12"/>
  <c r="E27" i="12"/>
  <c r="D27" i="12"/>
  <c r="E26" i="12"/>
  <c r="D26" i="12"/>
  <c r="E25" i="12"/>
  <c r="D25" i="12"/>
  <c r="E24" i="12"/>
  <c r="D24" i="12"/>
  <c r="E20" i="12"/>
  <c r="D20" i="12"/>
  <c r="E19" i="12"/>
  <c r="D19" i="12"/>
  <c r="G22" i="12"/>
  <c r="E22" i="12"/>
  <c r="D22" i="12"/>
  <c r="L9" i="224" l="1"/>
  <c r="E10" i="224"/>
  <c r="E10" i="225"/>
  <c r="H9" i="224"/>
  <c r="H9" i="225"/>
  <c r="L9" i="225"/>
  <c r="C9" i="225"/>
  <c r="L11" i="224"/>
  <c r="L11" i="225"/>
  <c r="C9" i="224"/>
  <c r="E10" i="223"/>
  <c r="C9" i="223"/>
  <c r="L9" i="223"/>
  <c r="L11" i="223"/>
  <c r="H9" i="223"/>
  <c r="E10" i="222"/>
  <c r="E10" i="221"/>
  <c r="L9" i="220"/>
  <c r="E10" i="219"/>
  <c r="L9" i="222"/>
  <c r="L9" i="221"/>
  <c r="H9" i="220"/>
  <c r="L9" i="219"/>
  <c r="E10" i="218"/>
  <c r="L11" i="217"/>
  <c r="C9" i="217"/>
  <c r="H9" i="216"/>
  <c r="H9" i="222"/>
  <c r="H9" i="221"/>
  <c r="L11" i="220"/>
  <c r="C9" i="220"/>
  <c r="H9" i="219"/>
  <c r="L9" i="218"/>
  <c r="E10" i="217"/>
  <c r="L11" i="216"/>
  <c r="C9" i="216"/>
  <c r="L11" i="222"/>
  <c r="C9" i="222"/>
  <c r="L11" i="221"/>
  <c r="C9" i="221"/>
  <c r="E10" i="220"/>
  <c r="L11" i="219"/>
  <c r="C9" i="219"/>
  <c r="H9" i="218"/>
  <c r="L9" i="217"/>
  <c r="E10" i="216"/>
  <c r="L11" i="218"/>
  <c r="C9" i="218"/>
  <c r="H9" i="217"/>
  <c r="L9" i="216"/>
  <c r="E10" i="215"/>
  <c r="L11" i="215"/>
  <c r="C9" i="215"/>
  <c r="L9" i="215"/>
  <c r="H9" i="215"/>
  <c r="H9" i="214"/>
  <c r="L11" i="214"/>
  <c r="C9" i="214"/>
  <c r="L9" i="213"/>
  <c r="L11" i="212"/>
  <c r="C9" i="212"/>
  <c r="L9" i="211"/>
  <c r="H9" i="210"/>
  <c r="L9" i="209"/>
  <c r="L11" i="208"/>
  <c r="C9" i="208"/>
  <c r="L9" i="207"/>
  <c r="H9" i="213"/>
  <c r="E10" i="212"/>
  <c r="H9" i="211"/>
  <c r="L11" i="210"/>
  <c r="C9" i="210"/>
  <c r="H9" i="209"/>
  <c r="E10" i="208"/>
  <c r="H9" i="207"/>
  <c r="L11" i="213"/>
  <c r="C9" i="213"/>
  <c r="L9" i="212"/>
  <c r="L11" i="211"/>
  <c r="C9" i="211"/>
  <c r="E10" i="210"/>
  <c r="L11" i="209"/>
  <c r="C9" i="209"/>
  <c r="L9" i="208"/>
  <c r="L11" i="207"/>
  <c r="C9" i="207"/>
  <c r="E10" i="213"/>
  <c r="H9" i="212"/>
  <c r="E10" i="211"/>
  <c r="L9" i="210"/>
  <c r="E10" i="209"/>
  <c r="H9" i="208"/>
  <c r="E10" i="207"/>
  <c r="E10" i="214"/>
  <c r="L9" i="214"/>
  <c r="A6439" i="9"/>
  <c r="A6438" i="9"/>
  <c r="A6437" i="9"/>
  <c r="A6436" i="9"/>
  <c r="A6435" i="9"/>
  <c r="A6434" i="9"/>
  <c r="A6433" i="9"/>
  <c r="A6432" i="9"/>
  <c r="A6431" i="9"/>
  <c r="A6430" i="9"/>
  <c r="A6429" i="9"/>
  <c r="A6428" i="9"/>
  <c r="A6427" i="9"/>
  <c r="A6426" i="9"/>
  <c r="A6425" i="9"/>
  <c r="A6424" i="9"/>
  <c r="A6423" i="9"/>
  <c r="A6422"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3" i="9"/>
  <c r="A6372" i="9"/>
  <c r="A6371" i="9"/>
  <c r="A6370" i="9"/>
  <c r="A6369" i="9"/>
  <c r="A6368" i="9"/>
  <c r="A6367" i="9"/>
  <c r="A6366" i="9"/>
  <c r="A6365" i="9"/>
  <c r="A6364" i="9"/>
  <c r="A6363" i="9"/>
  <c r="A6362" i="9"/>
  <c r="A6361" i="9"/>
  <c r="A6360" i="9"/>
  <c r="A6359" i="9"/>
  <c r="A6358" i="9"/>
  <c r="A6357" i="9"/>
  <c r="A6356" i="9"/>
  <c r="A6355" i="9"/>
  <c r="A6354" i="9"/>
  <c r="A6353" i="9"/>
  <c r="A6352" i="9"/>
  <c r="A6351" i="9"/>
  <c r="A6350" i="9"/>
  <c r="A6349" i="9"/>
  <c r="A6348" i="9"/>
  <c r="A6347" i="9"/>
  <c r="A6346" i="9"/>
  <c r="A6345" i="9"/>
  <c r="A6344" i="9"/>
  <c r="A6343" i="9"/>
  <c r="A6342" i="9"/>
  <c r="A6341" i="9"/>
  <c r="A6340" i="9"/>
  <c r="A6339" i="9"/>
  <c r="A6338" i="9"/>
  <c r="A6337" i="9"/>
  <c r="A6336" i="9"/>
  <c r="A6335" i="9"/>
  <c r="A6334" i="9"/>
  <c r="A6333" i="9"/>
  <c r="A6332" i="9"/>
  <c r="A6331" i="9"/>
  <c r="A6330" i="9"/>
  <c r="A6329" i="9"/>
  <c r="A6328" i="9"/>
  <c r="A6327" i="9"/>
  <c r="A6326" i="9"/>
  <c r="A6325" i="9"/>
  <c r="A6324" i="9"/>
  <c r="A6323" i="9"/>
  <c r="A6322" i="9"/>
  <c r="A6321" i="9"/>
  <c r="A6320" i="9"/>
  <c r="A6319" i="9"/>
  <c r="A6318" i="9"/>
  <c r="A6317" i="9"/>
  <c r="A6316" i="9"/>
  <c r="A6315" i="9"/>
  <c r="A6314" i="9"/>
  <c r="A6313" i="9"/>
  <c r="A6312" i="9"/>
  <c r="A6311" i="9"/>
  <c r="A6310" i="9"/>
  <c r="A6309" i="9"/>
  <c r="A6308" i="9"/>
  <c r="A6307" i="9"/>
  <c r="A6306" i="9"/>
  <c r="A6305" i="9"/>
  <c r="A6304" i="9"/>
  <c r="A6303" i="9"/>
  <c r="A6302" i="9"/>
  <c r="A6301" i="9"/>
  <c r="A6300" i="9"/>
  <c r="A6299" i="9"/>
  <c r="A6298" i="9"/>
  <c r="A6297" i="9"/>
  <c r="A6296" i="9"/>
  <c r="A6295" i="9"/>
  <c r="A6294" i="9"/>
  <c r="A6293" i="9"/>
  <c r="A6292" i="9"/>
  <c r="A6291" i="9"/>
  <c r="A6290" i="9"/>
  <c r="A6289" i="9"/>
  <c r="A6288" i="9"/>
  <c r="A6287" i="9"/>
  <c r="A6286" i="9"/>
  <c r="A6285" i="9"/>
  <c r="A6284" i="9"/>
  <c r="A6283" i="9"/>
  <c r="A6282" i="9"/>
  <c r="A6281" i="9"/>
  <c r="A6280" i="9"/>
  <c r="A6279" i="9"/>
  <c r="A6278" i="9"/>
  <c r="A6277" i="9"/>
  <c r="A6276" i="9"/>
  <c r="A6275" i="9"/>
  <c r="A6274" i="9"/>
  <c r="A6273" i="9"/>
  <c r="A6272" i="9"/>
  <c r="A6271" i="9"/>
  <c r="A6270" i="9"/>
  <c r="A6269" i="9"/>
  <c r="A6268" i="9"/>
  <c r="A6267" i="9"/>
  <c r="A6266" i="9"/>
  <c r="A6265" i="9"/>
  <c r="A6264" i="9"/>
  <c r="A6263" i="9"/>
  <c r="A6262" i="9"/>
  <c r="A6261" i="9"/>
  <c r="A6260" i="9"/>
  <c r="A6259" i="9"/>
  <c r="A6258" i="9"/>
  <c r="A6257" i="9"/>
  <c r="A6256" i="9"/>
  <c r="A6255" i="9"/>
  <c r="A6254" i="9"/>
  <c r="A6253" i="9"/>
  <c r="A6252" i="9"/>
  <c r="A6251" i="9"/>
  <c r="A6250" i="9"/>
  <c r="A6249" i="9"/>
  <c r="A6248" i="9"/>
  <c r="A6247" i="9"/>
  <c r="A6246" i="9"/>
  <c r="A6245" i="9"/>
  <c r="A6244" i="9"/>
  <c r="A6243" i="9"/>
  <c r="A6242" i="9"/>
  <c r="A6241" i="9"/>
  <c r="A6240" i="9"/>
  <c r="A6239" i="9"/>
  <c r="A6238" i="9"/>
  <c r="A6237" i="9"/>
  <c r="A6236" i="9"/>
  <c r="A6235" i="9"/>
  <c r="A6234" i="9"/>
  <c r="A6233" i="9"/>
  <c r="A6232" i="9"/>
  <c r="A6231" i="9"/>
  <c r="A6230" i="9"/>
  <c r="A6229" i="9"/>
  <c r="A6228" i="9"/>
  <c r="A6227" i="9"/>
  <c r="A6226" i="9"/>
  <c r="A6225" i="9"/>
  <c r="A6224" i="9"/>
  <c r="A6223" i="9"/>
  <c r="A6222" i="9"/>
  <c r="A6221" i="9"/>
  <c r="A6220" i="9"/>
  <c r="A6219" i="9"/>
  <c r="A6218" i="9"/>
  <c r="A6217" i="9"/>
  <c r="A6216" i="9"/>
  <c r="A6215" i="9"/>
  <c r="A6214" i="9"/>
  <c r="A6213" i="9"/>
  <c r="A6212" i="9"/>
  <c r="A6211" i="9"/>
  <c r="A6210" i="9"/>
  <c r="A6209" i="9"/>
  <c r="A6208" i="9"/>
  <c r="A6207" i="9"/>
  <c r="A6206" i="9"/>
  <c r="A6205" i="9"/>
  <c r="A6204" i="9"/>
  <c r="A6203" i="9"/>
  <c r="A6202" i="9"/>
  <c r="A6201" i="9"/>
  <c r="A6200" i="9"/>
  <c r="A6199" i="9"/>
  <c r="A6198" i="9"/>
  <c r="A6197" i="9"/>
  <c r="A6196" i="9"/>
  <c r="A6195" i="9"/>
  <c r="A6194" i="9"/>
  <c r="A6193" i="9"/>
  <c r="A6192" i="9"/>
  <c r="A6191" i="9"/>
  <c r="A6190" i="9"/>
  <c r="A6189" i="9"/>
  <c r="A6188" i="9"/>
  <c r="A6187" i="9"/>
  <c r="A6186" i="9"/>
  <c r="A6185" i="9"/>
  <c r="A6184" i="9"/>
  <c r="A6183" i="9"/>
  <c r="A6182" i="9"/>
  <c r="A6181" i="9"/>
  <c r="A6180" i="9"/>
  <c r="A6179" i="9"/>
  <c r="A6178" i="9"/>
  <c r="A6177" i="9"/>
  <c r="A6176" i="9"/>
  <c r="A6175" i="9"/>
  <c r="A6174" i="9"/>
  <c r="A6173" i="9"/>
  <c r="A6172" i="9"/>
  <c r="A6171" i="9"/>
  <c r="A6170" i="9"/>
  <c r="A6169" i="9"/>
  <c r="A6168" i="9"/>
  <c r="A6167" i="9"/>
  <c r="A6166" i="9"/>
  <c r="A6165" i="9"/>
  <c r="A6164" i="9"/>
  <c r="A6163" i="9"/>
  <c r="A6162" i="9"/>
  <c r="A6161" i="9"/>
  <c r="A6160" i="9"/>
  <c r="A6159" i="9"/>
  <c r="A6158" i="9"/>
  <c r="A6157" i="9"/>
  <c r="A6156" i="9"/>
  <c r="A6155" i="9"/>
  <c r="A6154" i="9"/>
  <c r="A6153" i="9"/>
  <c r="A6152" i="9"/>
  <c r="A6151" i="9"/>
  <c r="A6150" i="9"/>
  <c r="A6149" i="9"/>
  <c r="A6148" i="9"/>
  <c r="A6147" i="9"/>
  <c r="A6146" i="9"/>
  <c r="A6145" i="9"/>
  <c r="A6144" i="9"/>
  <c r="A6143" i="9"/>
  <c r="A6142" i="9"/>
  <c r="A6141" i="9"/>
  <c r="A6140" i="9"/>
  <c r="A6139" i="9"/>
  <c r="A6138" i="9"/>
  <c r="A6137" i="9"/>
  <c r="A6136" i="9"/>
  <c r="A6135" i="9"/>
  <c r="A6134" i="9"/>
  <c r="A6133" i="9"/>
  <c r="A6132" i="9"/>
  <c r="A6131" i="9"/>
  <c r="A6130" i="9"/>
  <c r="A6129" i="9"/>
  <c r="A6128" i="9"/>
  <c r="A6127" i="9"/>
  <c r="A6126" i="9"/>
  <c r="A6125" i="9"/>
  <c r="A6124" i="9"/>
  <c r="A6123" i="9"/>
  <c r="A6122" i="9"/>
  <c r="A6121" i="9"/>
  <c r="A6120" i="9"/>
  <c r="A6119" i="9"/>
  <c r="A6118" i="9"/>
  <c r="A6117" i="9"/>
  <c r="A6116" i="9"/>
  <c r="A6115" i="9"/>
  <c r="A6114" i="9"/>
  <c r="A6113" i="9"/>
  <c r="A6112" i="9"/>
  <c r="A6111" i="9"/>
  <c r="A6110" i="9"/>
  <c r="A6109" i="9"/>
  <c r="A6108" i="9"/>
  <c r="A6107" i="9"/>
  <c r="A6106" i="9"/>
  <c r="A6105" i="9"/>
  <c r="A6104" i="9"/>
  <c r="A6103" i="9"/>
  <c r="A6102" i="9"/>
  <c r="A6101" i="9"/>
  <c r="A6100" i="9"/>
  <c r="A6099" i="9"/>
  <c r="A6098" i="9"/>
  <c r="A6097" i="9"/>
  <c r="A6096" i="9"/>
  <c r="A6095" i="9"/>
  <c r="A6094" i="9"/>
  <c r="A6093" i="9"/>
  <c r="A6092" i="9"/>
  <c r="A6091" i="9"/>
  <c r="A6090" i="9"/>
  <c r="A6089" i="9"/>
  <c r="A6088" i="9"/>
  <c r="A6087" i="9"/>
  <c r="A6086" i="9"/>
  <c r="A6085" i="9"/>
  <c r="A6084" i="9"/>
  <c r="A6083" i="9"/>
  <c r="A6082" i="9"/>
  <c r="A6081" i="9"/>
  <c r="A6080" i="9"/>
  <c r="A6079" i="9"/>
  <c r="A6078" i="9"/>
  <c r="A6077" i="9"/>
  <c r="A6076" i="9"/>
  <c r="A6075" i="9"/>
  <c r="A6074" i="9"/>
  <c r="A6073" i="9"/>
  <c r="A6072" i="9"/>
  <c r="A6071" i="9"/>
  <c r="A6070" i="9"/>
  <c r="A6069" i="9"/>
  <c r="A6068" i="9"/>
  <c r="A6067" i="9"/>
  <c r="A6066" i="9"/>
  <c r="A6065" i="9"/>
  <c r="A6064" i="9"/>
  <c r="A6063" i="9"/>
  <c r="A6062" i="9"/>
  <c r="A6061" i="9"/>
  <c r="A6060" i="9"/>
  <c r="A6059" i="9"/>
  <c r="A6058" i="9"/>
  <c r="A6057" i="9"/>
  <c r="A6056" i="9"/>
  <c r="A6055" i="9"/>
  <c r="A6054"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6005" i="9"/>
  <c r="A6004" i="9"/>
  <c r="A6003" i="9"/>
  <c r="A6002" i="9"/>
  <c r="A6001" i="9"/>
  <c r="A6000" i="9"/>
  <c r="A5999" i="9"/>
  <c r="A5998" i="9"/>
  <c r="A5997" i="9"/>
  <c r="A5996" i="9"/>
  <c r="A5995" i="9"/>
  <c r="A5994" i="9"/>
  <c r="A5993" i="9"/>
  <c r="A5992" i="9"/>
  <c r="A5991" i="9"/>
  <c r="A5990" i="9"/>
  <c r="A5989" i="9"/>
  <c r="A5988" i="9"/>
  <c r="A5987" i="9"/>
  <c r="A5986" i="9"/>
  <c r="A5985" i="9"/>
  <c r="A5984" i="9"/>
  <c r="A5983" i="9"/>
  <c r="A5982" i="9"/>
  <c r="A5981" i="9"/>
  <c r="A5980" i="9"/>
  <c r="A5979" i="9"/>
  <c r="A5978" i="9"/>
  <c r="A5977" i="9"/>
  <c r="A5976" i="9"/>
  <c r="A5975" i="9"/>
  <c r="A5974" i="9"/>
  <c r="A5973" i="9"/>
  <c r="A5972" i="9"/>
  <c r="A5971" i="9"/>
  <c r="A5970" i="9"/>
  <c r="A5969" i="9"/>
  <c r="A5968" i="9"/>
  <c r="A5967" i="9"/>
  <c r="A5966" i="9"/>
  <c r="A5965" i="9"/>
  <c r="A5964" i="9"/>
  <c r="A5963" i="9"/>
  <c r="A5962" i="9"/>
  <c r="A5961" i="9"/>
  <c r="A5960" i="9"/>
  <c r="A5959" i="9"/>
  <c r="A5958" i="9"/>
  <c r="A5957" i="9"/>
  <c r="A5956" i="9"/>
  <c r="A5955" i="9"/>
  <c r="A5954" i="9"/>
  <c r="A5953" i="9"/>
  <c r="A5952" i="9"/>
  <c r="A5951" i="9"/>
  <c r="A5950" i="9"/>
  <c r="A5949" i="9"/>
  <c r="A5948" i="9"/>
  <c r="A5947" i="9"/>
  <c r="A5946" i="9"/>
  <c r="A5945" i="9"/>
  <c r="A5944" i="9"/>
  <c r="A5943" i="9"/>
  <c r="A5942" i="9"/>
  <c r="A5941" i="9"/>
  <c r="A5940" i="9"/>
  <c r="A5939" i="9"/>
  <c r="A5938" i="9"/>
  <c r="A5937" i="9"/>
  <c r="A5936" i="9"/>
  <c r="A5935" i="9"/>
  <c r="A5934" i="9"/>
  <c r="A5933" i="9"/>
  <c r="A5932" i="9"/>
  <c r="A5931" i="9"/>
  <c r="A5930" i="9"/>
  <c r="A5929" i="9"/>
  <c r="A5928" i="9"/>
  <c r="A5927" i="9"/>
  <c r="A5926" i="9"/>
  <c r="A5925" i="9"/>
  <c r="A5924" i="9"/>
  <c r="A5923" i="9"/>
  <c r="A5922" i="9"/>
  <c r="A5921" i="9"/>
  <c r="A5920" i="9"/>
  <c r="A5919" i="9"/>
  <c r="A5918" i="9"/>
  <c r="A5917" i="9"/>
  <c r="A5916" i="9"/>
  <c r="A5915" i="9"/>
  <c r="A5914" i="9"/>
  <c r="A5913" i="9"/>
  <c r="A5912" i="9"/>
  <c r="A5911" i="9"/>
  <c r="A5910" i="9"/>
  <c r="A5909" i="9"/>
  <c r="A5908" i="9"/>
  <c r="A5907" i="9"/>
  <c r="A5906" i="9"/>
  <c r="A5905" i="9"/>
  <c r="A5904" i="9"/>
  <c r="A5903" i="9"/>
  <c r="A5902" i="9"/>
  <c r="A5901" i="9"/>
  <c r="A5900" i="9"/>
  <c r="A5899" i="9"/>
  <c r="A5898" i="9"/>
  <c r="A5897" i="9"/>
  <c r="A5896" i="9"/>
  <c r="A5895" i="9"/>
  <c r="A5894" i="9"/>
  <c r="A5893" i="9"/>
  <c r="A5892" i="9"/>
  <c r="A5891" i="9"/>
  <c r="A5890" i="9"/>
  <c r="A5889" i="9"/>
  <c r="A5888" i="9"/>
  <c r="A5887" i="9"/>
  <c r="A5886" i="9"/>
  <c r="A5885" i="9"/>
  <c r="A5884" i="9"/>
  <c r="A5883" i="9"/>
  <c r="A5882" i="9"/>
  <c r="A5881" i="9"/>
  <c r="A5880" i="9"/>
  <c r="A5879" i="9"/>
  <c r="A5878" i="9"/>
  <c r="A5877" i="9"/>
  <c r="A5876" i="9"/>
  <c r="A5875" i="9"/>
  <c r="A5874" i="9"/>
  <c r="A5873" i="9"/>
  <c r="A5872" i="9"/>
  <c r="A5871" i="9"/>
  <c r="A5870" i="9"/>
  <c r="A5869" i="9"/>
  <c r="A5868" i="9"/>
  <c r="A5867" i="9"/>
  <c r="A5866" i="9"/>
  <c r="A5865" i="9"/>
  <c r="A5864" i="9"/>
  <c r="A5863" i="9"/>
  <c r="A5862" i="9"/>
  <c r="A5861" i="9"/>
  <c r="A5860" i="9"/>
  <c r="A5859" i="9"/>
  <c r="A5858" i="9"/>
  <c r="A5857" i="9"/>
  <c r="A5856" i="9"/>
  <c r="A5855" i="9"/>
  <c r="A5854" i="9"/>
  <c r="A5853" i="9"/>
  <c r="A5852" i="9"/>
  <c r="A5851" i="9"/>
  <c r="A5850" i="9"/>
  <c r="A5849" i="9"/>
  <c r="A5848" i="9"/>
  <c r="A5847" i="9"/>
  <c r="A5846" i="9"/>
  <c r="A5845" i="9"/>
  <c r="A5844" i="9"/>
  <c r="A5843" i="9"/>
  <c r="A5842" i="9"/>
  <c r="A5841" i="9"/>
  <c r="A5840" i="9"/>
  <c r="A5839" i="9"/>
  <c r="A5838" i="9"/>
  <c r="A5837" i="9"/>
  <c r="A5836" i="9"/>
  <c r="A5835" i="9"/>
  <c r="A5834" i="9"/>
  <c r="A5833" i="9"/>
  <c r="A5832" i="9"/>
  <c r="A5831" i="9"/>
  <c r="A5830" i="9"/>
  <c r="A5829" i="9"/>
  <c r="A5828" i="9"/>
  <c r="A5827" i="9"/>
  <c r="A5826" i="9"/>
  <c r="A5825" i="9"/>
  <c r="A5824" i="9"/>
  <c r="A5823" i="9"/>
  <c r="A5822" i="9"/>
  <c r="A5821" i="9"/>
  <c r="A5820" i="9"/>
  <c r="A5819" i="9"/>
  <c r="A5818" i="9"/>
  <c r="A5817" i="9"/>
  <c r="A5816" i="9"/>
  <c r="A5815" i="9"/>
  <c r="A5814" i="9"/>
  <c r="A5813" i="9"/>
  <c r="A5812" i="9"/>
  <c r="A5811" i="9"/>
  <c r="A5810" i="9"/>
  <c r="A5809" i="9"/>
  <c r="A5808" i="9"/>
  <c r="A5807" i="9"/>
  <c r="A5806" i="9"/>
  <c r="A5805" i="9"/>
  <c r="A5804" i="9"/>
  <c r="A5803" i="9"/>
  <c r="A5802" i="9"/>
  <c r="A5801" i="9"/>
  <c r="A5800" i="9"/>
  <c r="A5799" i="9"/>
  <c r="A5798" i="9"/>
  <c r="A5797" i="9"/>
  <c r="A5796" i="9"/>
  <c r="A5795" i="9"/>
  <c r="A5794" i="9"/>
  <c r="A5793" i="9"/>
  <c r="A5792" i="9"/>
  <c r="A5791" i="9"/>
  <c r="A5790" i="9"/>
  <c r="A5789" i="9"/>
  <c r="A5788" i="9"/>
  <c r="A5787" i="9"/>
  <c r="A5786" i="9"/>
  <c r="A5785" i="9"/>
  <c r="A5784" i="9"/>
  <c r="A5783" i="9"/>
  <c r="A5782" i="9"/>
  <c r="A5781" i="9"/>
  <c r="A5780" i="9"/>
  <c r="A5779" i="9"/>
  <c r="A5778" i="9"/>
  <c r="A5777" i="9"/>
  <c r="A5776" i="9"/>
  <c r="A5775" i="9"/>
  <c r="A5774" i="9"/>
  <c r="A5773" i="9"/>
  <c r="A5772" i="9"/>
  <c r="A5771" i="9"/>
  <c r="A5770" i="9"/>
  <c r="A5769" i="9"/>
  <c r="A5768" i="9"/>
  <c r="A5767" i="9"/>
  <c r="A5766" i="9"/>
  <c r="A5765" i="9"/>
  <c r="A5764" i="9"/>
  <c r="A5763" i="9"/>
  <c r="A5762" i="9"/>
  <c r="A5761" i="9"/>
  <c r="A5760" i="9"/>
  <c r="A5759" i="9"/>
  <c r="A5758" i="9"/>
  <c r="A5757" i="9"/>
  <c r="A5756" i="9"/>
  <c r="A5755" i="9"/>
  <c r="A5754" i="9"/>
  <c r="A5753" i="9"/>
  <c r="A5752" i="9"/>
  <c r="A5751" i="9"/>
  <c r="A5750" i="9"/>
  <c r="A5749" i="9"/>
  <c r="A5748" i="9"/>
  <c r="A5747" i="9"/>
  <c r="A5746" i="9"/>
  <c r="A5745" i="9"/>
  <c r="A5744" i="9"/>
  <c r="A5743" i="9"/>
  <c r="A5742" i="9"/>
  <c r="A5741" i="9"/>
  <c r="A5740" i="9"/>
  <c r="A5739" i="9"/>
  <c r="A5738" i="9"/>
  <c r="A5737" i="9"/>
  <c r="A5736" i="9"/>
  <c r="A5735" i="9"/>
  <c r="A5734" i="9"/>
  <c r="A5733" i="9"/>
  <c r="A5732" i="9"/>
  <c r="A5731" i="9"/>
  <c r="A5730" i="9"/>
  <c r="A5729" i="9"/>
  <c r="A5728" i="9"/>
  <c r="A5727" i="9"/>
  <c r="A5726" i="9"/>
  <c r="A5725" i="9"/>
  <c r="A5724" i="9"/>
  <c r="A5723" i="9"/>
  <c r="A5722" i="9"/>
  <c r="A5721" i="9"/>
  <c r="A5720" i="9"/>
  <c r="A5719" i="9"/>
  <c r="A5718" i="9"/>
  <c r="A5717" i="9"/>
  <c r="A5716" i="9"/>
  <c r="A5715" i="9"/>
  <c r="A5714" i="9"/>
  <c r="A5713" i="9"/>
  <c r="A5712" i="9"/>
  <c r="A5711" i="9"/>
  <c r="A5710" i="9"/>
  <c r="A5709" i="9"/>
  <c r="A5708" i="9"/>
  <c r="A5707" i="9"/>
  <c r="A5706" i="9"/>
  <c r="A5705" i="9"/>
  <c r="A5704" i="9"/>
  <c r="A5703" i="9"/>
  <c r="A5702" i="9"/>
  <c r="A5701" i="9"/>
  <c r="A5700" i="9"/>
  <c r="A5699" i="9"/>
  <c r="A5698" i="9"/>
  <c r="A5697" i="9"/>
  <c r="A5696" i="9"/>
  <c r="A5695" i="9"/>
  <c r="A5694" i="9"/>
  <c r="A5693" i="9"/>
  <c r="A5692" i="9"/>
  <c r="A5691" i="9"/>
  <c r="A5690" i="9"/>
  <c r="A5689" i="9"/>
  <c r="A5688" i="9"/>
  <c r="A5687" i="9"/>
  <c r="A5686" i="9"/>
  <c r="A5685" i="9"/>
  <c r="A5684" i="9"/>
  <c r="A5683" i="9"/>
  <c r="A5682" i="9"/>
  <c r="A5681" i="9"/>
  <c r="A5680" i="9"/>
  <c r="A5679" i="9"/>
  <c r="A5678" i="9"/>
  <c r="A5677" i="9"/>
  <c r="A5676" i="9"/>
  <c r="A5675" i="9"/>
  <c r="A5674" i="9"/>
  <c r="A5673" i="9"/>
  <c r="A5672" i="9"/>
  <c r="A5671" i="9"/>
  <c r="A5670" i="9"/>
  <c r="A5669" i="9"/>
  <c r="A5668" i="9"/>
  <c r="A5667" i="9"/>
  <c r="A5666" i="9"/>
  <c r="A5665" i="9"/>
  <c r="A5664" i="9"/>
  <c r="A5663" i="9"/>
  <c r="A5662" i="9"/>
  <c r="A5661" i="9"/>
  <c r="A5660" i="9"/>
  <c r="A5659" i="9"/>
  <c r="A5658" i="9"/>
  <c r="A5657" i="9"/>
  <c r="A5656" i="9"/>
  <c r="A5655" i="9"/>
  <c r="A5654" i="9"/>
  <c r="A5653" i="9"/>
  <c r="A5652" i="9"/>
  <c r="A5651" i="9"/>
  <c r="A5650" i="9"/>
  <c r="A5649" i="9"/>
  <c r="A5648" i="9"/>
  <c r="A5647" i="9"/>
  <c r="A5646" i="9"/>
  <c r="A5645" i="9"/>
  <c r="A5644" i="9"/>
  <c r="A5643" i="9"/>
  <c r="A5642" i="9"/>
  <c r="A5641" i="9"/>
  <c r="A5640" i="9"/>
  <c r="A5639" i="9"/>
  <c r="A5638" i="9"/>
  <c r="A5637" i="9"/>
  <c r="A5636" i="9"/>
  <c r="A5635" i="9"/>
  <c r="A5634" i="9"/>
  <c r="A5633" i="9"/>
  <c r="A5632" i="9"/>
  <c r="A5631" i="9"/>
  <c r="A5630" i="9"/>
  <c r="A5629" i="9"/>
  <c r="A5628" i="9"/>
  <c r="A5627" i="9"/>
  <c r="A5626" i="9"/>
  <c r="A5625" i="9"/>
  <c r="A5624" i="9"/>
  <c r="A5623" i="9"/>
  <c r="A5622" i="9"/>
  <c r="A5621" i="9"/>
  <c r="A5620" i="9"/>
  <c r="A5619" i="9"/>
  <c r="A5618" i="9"/>
  <c r="A5617" i="9"/>
  <c r="A5616" i="9"/>
  <c r="A5615" i="9"/>
  <c r="A5614" i="9"/>
  <c r="A5613" i="9"/>
  <c r="A5612" i="9"/>
  <c r="A5611" i="9"/>
  <c r="A5610" i="9"/>
  <c r="A5609" i="9"/>
  <c r="A5608" i="9"/>
  <c r="A5607" i="9"/>
  <c r="A5606" i="9"/>
  <c r="A5605" i="9"/>
  <c r="A5604" i="9"/>
  <c r="A5603" i="9"/>
  <c r="A5602" i="9"/>
  <c r="A5601" i="9"/>
  <c r="A5600" i="9"/>
  <c r="A5599" i="9"/>
  <c r="A5598" i="9"/>
  <c r="A5597" i="9"/>
  <c r="A5596" i="9"/>
  <c r="A5595" i="9"/>
  <c r="A5594" i="9"/>
  <c r="A5593" i="9"/>
  <c r="A5592" i="9"/>
  <c r="A5591" i="9"/>
  <c r="A5590" i="9"/>
  <c r="A5589" i="9"/>
  <c r="A5588" i="9"/>
  <c r="A5587" i="9"/>
  <c r="A5586" i="9"/>
  <c r="A5585" i="9"/>
  <c r="A5584" i="9"/>
  <c r="A5583" i="9"/>
  <c r="A5582" i="9"/>
  <c r="A5581" i="9"/>
  <c r="A5580" i="9"/>
  <c r="A5579" i="9"/>
  <c r="A5578" i="9"/>
  <c r="A5577" i="9"/>
  <c r="A5576" i="9"/>
  <c r="A5575" i="9"/>
  <c r="A5574" i="9"/>
  <c r="A5573" i="9"/>
  <c r="A5572" i="9"/>
  <c r="A5571" i="9"/>
  <c r="A5570" i="9"/>
  <c r="A5569" i="9"/>
  <c r="A5568" i="9"/>
  <c r="A5567" i="9"/>
  <c r="A5566" i="9"/>
  <c r="A5565" i="9"/>
  <c r="A5564" i="9"/>
  <c r="A5563" i="9"/>
  <c r="A5562" i="9"/>
  <c r="A5561" i="9"/>
  <c r="A5560" i="9"/>
  <c r="A5559" i="9"/>
  <c r="A5558" i="9"/>
  <c r="A5557" i="9"/>
  <c r="A5556" i="9"/>
  <c r="A5555" i="9"/>
  <c r="A5554" i="9"/>
  <c r="A5553" i="9"/>
  <c r="A5552" i="9"/>
  <c r="A5551" i="9"/>
  <c r="A5550" i="9"/>
  <c r="A5549" i="9"/>
  <c r="A5548" i="9"/>
  <c r="A5547" i="9"/>
  <c r="A5546" i="9"/>
  <c r="A5545" i="9"/>
  <c r="A5544" i="9"/>
  <c r="A5543" i="9"/>
  <c r="A5542" i="9"/>
  <c r="A5541" i="9"/>
  <c r="A5540" i="9"/>
  <c r="A5539" i="9"/>
  <c r="A5538" i="9"/>
  <c r="A5537" i="9"/>
  <c r="A5536" i="9"/>
  <c r="A5535" i="9"/>
  <c r="A5534" i="9"/>
  <c r="A5533" i="9"/>
  <c r="A5532"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404" i="9"/>
  <c r="A5403" i="9"/>
  <c r="A5402" i="9"/>
  <c r="A5401" i="9"/>
  <c r="A5400" i="9"/>
  <c r="A5399" i="9"/>
  <c r="A5398" i="9"/>
  <c r="A5397" i="9"/>
  <c r="A5396" i="9"/>
  <c r="A5395" i="9"/>
  <c r="A5394" i="9"/>
  <c r="A5393" i="9"/>
  <c r="A5392" i="9"/>
  <c r="A5391" i="9"/>
  <c r="A5390" i="9"/>
  <c r="A5389" i="9"/>
  <c r="A5388" i="9"/>
  <c r="A5387" i="9"/>
  <c r="A5386" i="9"/>
  <c r="A5385" i="9"/>
  <c r="A5384" i="9"/>
  <c r="A5383" i="9"/>
  <c r="A5382" i="9"/>
  <c r="A5381" i="9"/>
  <c r="A5380" i="9"/>
  <c r="A5379" i="9"/>
  <c r="A5378" i="9"/>
  <c r="A5377" i="9"/>
  <c r="A5376" i="9"/>
  <c r="A5375" i="9"/>
  <c r="A5374" i="9"/>
  <c r="A5373" i="9"/>
  <c r="A5372" i="9"/>
  <c r="A5371" i="9"/>
  <c r="A5370" i="9"/>
  <c r="A5369" i="9"/>
  <c r="A5368" i="9"/>
  <c r="A5367" i="9"/>
  <c r="A5366" i="9"/>
  <c r="A5365"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9" i="9"/>
  <c r="A5318" i="9"/>
  <c r="A5317" i="9"/>
  <c r="A5316" i="9"/>
  <c r="A5315" i="9"/>
  <c r="A5314" i="9"/>
  <c r="A5313" i="9"/>
  <c r="A5312" i="9"/>
  <c r="A5311" i="9"/>
  <c r="A5310" i="9"/>
  <c r="A5309" i="9"/>
  <c r="A5308" i="9"/>
  <c r="A5307" i="9"/>
  <c r="A5306" i="9"/>
  <c r="A5305" i="9"/>
  <c r="A5304" i="9"/>
  <c r="A5303" i="9"/>
  <c r="A5302" i="9"/>
  <c r="A5301" i="9"/>
  <c r="A5300" i="9"/>
  <c r="A5299" i="9"/>
  <c r="A5298" i="9"/>
  <c r="A5297" i="9"/>
  <c r="A5296" i="9"/>
  <c r="A5295" i="9"/>
  <c r="A5294" i="9"/>
  <c r="A5293" i="9"/>
  <c r="A5292" i="9"/>
  <c r="A5291" i="9"/>
  <c r="A5290" i="9"/>
  <c r="A5289" i="9"/>
  <c r="A5288" i="9"/>
  <c r="A5287" i="9"/>
  <c r="A5286" i="9"/>
  <c r="A5285" i="9"/>
  <c r="A5284" i="9"/>
  <c r="A5283" i="9"/>
  <c r="A5282" i="9"/>
  <c r="A5281" i="9"/>
  <c r="A5280" i="9"/>
  <c r="A5279" i="9"/>
  <c r="A5278" i="9"/>
  <c r="A5277" i="9"/>
  <c r="A5276" i="9"/>
  <c r="A5275" i="9"/>
  <c r="A5274" i="9"/>
  <c r="A5273" i="9"/>
  <c r="A5272" i="9"/>
  <c r="A5271" i="9"/>
  <c r="A5270" i="9"/>
  <c r="A5269" i="9"/>
  <c r="A5268" i="9"/>
  <c r="A5267" i="9"/>
  <c r="A5266" i="9"/>
  <c r="A5265" i="9"/>
  <c r="A5264" i="9"/>
  <c r="A5263" i="9"/>
  <c r="A5262" i="9"/>
  <c r="A5261" i="9"/>
  <c r="A5260" i="9"/>
  <c r="A5259" i="9"/>
  <c r="A5258" i="9"/>
  <c r="A5257" i="9"/>
  <c r="A5256" i="9"/>
  <c r="A5255" i="9"/>
  <c r="A5254" i="9"/>
  <c r="A5253" i="9"/>
  <c r="A5252" i="9"/>
  <c r="A5251" i="9"/>
  <c r="A5250" i="9"/>
  <c r="A5249" i="9"/>
  <c r="A5248" i="9"/>
  <c r="A5247" i="9"/>
  <c r="A5246" i="9"/>
  <c r="A5245" i="9"/>
  <c r="A5244" i="9"/>
  <c r="A5243" i="9"/>
  <c r="A5242" i="9"/>
  <c r="A5241" i="9"/>
  <c r="A5240" i="9"/>
  <c r="A5239" i="9"/>
  <c r="A5238" i="9"/>
  <c r="A5237" i="9"/>
  <c r="A5236" i="9"/>
  <c r="A5235" i="9"/>
  <c r="A5234" i="9"/>
  <c r="A5233" i="9"/>
  <c r="A5232" i="9"/>
  <c r="A5231" i="9"/>
  <c r="A5230" i="9"/>
  <c r="A5229" i="9"/>
  <c r="A5228" i="9"/>
  <c r="A5227" i="9"/>
  <c r="A5226" i="9"/>
  <c r="A5225" i="9"/>
  <c r="A5224" i="9"/>
  <c r="A5223" i="9"/>
  <c r="A5222" i="9"/>
  <c r="A5221" i="9"/>
  <c r="A5220" i="9"/>
  <c r="A5219" i="9"/>
  <c r="A5218" i="9"/>
  <c r="A5217" i="9"/>
  <c r="A5216" i="9"/>
  <c r="A5215" i="9"/>
  <c r="A5214" i="9"/>
  <c r="A5213" i="9"/>
  <c r="A5212" i="9"/>
  <c r="A5211" i="9"/>
  <c r="A5210" i="9"/>
  <c r="A5209" i="9"/>
  <c r="A5208" i="9"/>
  <c r="A5207" i="9"/>
  <c r="A5206" i="9"/>
  <c r="A5205" i="9"/>
  <c r="A5204" i="9"/>
  <c r="A5203" i="9"/>
  <c r="A5202" i="9"/>
  <c r="A5201" i="9"/>
  <c r="A5200" i="9"/>
  <c r="A5199" i="9"/>
  <c r="A5198" i="9"/>
  <c r="A5197" i="9"/>
  <c r="A5196" i="9"/>
  <c r="A5195" i="9"/>
  <c r="A5194" i="9"/>
  <c r="A5193" i="9"/>
  <c r="A5192" i="9"/>
  <c r="A5191" i="9"/>
  <c r="A5190" i="9"/>
  <c r="A5189" i="9"/>
  <c r="A5188" i="9"/>
  <c r="A5187" i="9"/>
  <c r="A5186" i="9"/>
  <c r="A5185" i="9"/>
  <c r="A5184" i="9"/>
  <c r="A5183" i="9"/>
  <c r="A5182" i="9"/>
  <c r="A5181" i="9"/>
  <c r="A5180" i="9"/>
  <c r="A5179" i="9"/>
  <c r="A5178" i="9"/>
  <c r="A5177" i="9"/>
  <c r="A5176" i="9"/>
  <c r="A5175" i="9"/>
  <c r="A5174" i="9"/>
  <c r="A5173" i="9"/>
  <c r="A5172" i="9"/>
  <c r="A5171" i="9"/>
  <c r="A5170" i="9"/>
  <c r="A5169" i="9"/>
  <c r="A5168" i="9"/>
  <c r="A5167" i="9"/>
  <c r="A5166" i="9"/>
  <c r="A5165" i="9"/>
  <c r="A5164" i="9"/>
  <c r="A5163" i="9"/>
  <c r="A5162" i="9"/>
  <c r="A5161" i="9"/>
  <c r="A5160" i="9"/>
  <c r="A5159" i="9"/>
  <c r="A5158" i="9"/>
  <c r="A5157" i="9"/>
  <c r="A5156" i="9"/>
  <c r="A5155" i="9"/>
  <c r="A5154" i="9"/>
  <c r="A5153" i="9"/>
  <c r="A5152" i="9"/>
  <c r="A5151" i="9"/>
  <c r="A5150" i="9"/>
  <c r="A5149" i="9"/>
  <c r="A5148" i="9"/>
  <c r="A5147" i="9"/>
  <c r="A5146" i="9"/>
  <c r="A5145" i="9"/>
  <c r="A5144" i="9"/>
  <c r="A5143" i="9"/>
  <c r="A5142" i="9"/>
  <c r="A5141" i="9"/>
  <c r="A5140" i="9"/>
  <c r="A5139" i="9"/>
  <c r="A5138" i="9"/>
  <c r="A5137" i="9"/>
  <c r="A5136" i="9"/>
  <c r="A5135" i="9"/>
  <c r="A5134" i="9"/>
  <c r="A5133" i="9"/>
  <c r="A5132" i="9"/>
  <c r="A5131" i="9"/>
  <c r="A5130" i="9"/>
  <c r="A5129" i="9"/>
  <c r="A5128" i="9"/>
  <c r="A5127" i="9"/>
  <c r="A5126" i="9"/>
  <c r="A5125" i="9"/>
  <c r="A5124" i="9"/>
  <c r="A5123" i="9"/>
  <c r="A5122" i="9"/>
  <c r="A5121" i="9"/>
  <c r="A5120" i="9"/>
  <c r="A5119" i="9"/>
  <c r="A5118" i="9"/>
  <c r="A5117" i="9"/>
  <c r="A5116" i="9"/>
  <c r="A5115" i="9"/>
  <c r="A5114" i="9"/>
  <c r="A5113" i="9"/>
  <c r="A5112" i="9"/>
  <c r="A5111" i="9"/>
  <c r="A5110" i="9"/>
  <c r="A5109" i="9"/>
  <c r="A5108" i="9"/>
  <c r="A5107" i="9"/>
  <c r="A5106" i="9"/>
  <c r="A5105" i="9"/>
  <c r="A5104" i="9"/>
  <c r="A5103" i="9"/>
  <c r="A5102" i="9"/>
  <c r="A5101" i="9"/>
  <c r="A5100" i="9"/>
  <c r="A5099" i="9"/>
  <c r="A5098" i="9"/>
  <c r="A5097" i="9"/>
  <c r="A5096" i="9"/>
  <c r="A5095" i="9"/>
  <c r="A5094" i="9"/>
  <c r="A5093" i="9"/>
  <c r="A5092" i="9"/>
  <c r="A5091" i="9"/>
  <c r="A5090" i="9"/>
  <c r="A5089" i="9"/>
  <c r="A5088" i="9"/>
  <c r="A5087" i="9"/>
  <c r="A5086" i="9"/>
  <c r="A5085" i="9"/>
  <c r="A5084" i="9"/>
  <c r="A5083" i="9"/>
  <c r="A5082" i="9"/>
  <c r="A5081" i="9"/>
  <c r="A5080" i="9"/>
  <c r="A5079" i="9"/>
  <c r="A5078" i="9"/>
  <c r="A5077" i="9"/>
  <c r="A5076" i="9"/>
  <c r="A5075" i="9"/>
  <c r="A5074" i="9"/>
  <c r="A5073" i="9"/>
  <c r="A5072" i="9"/>
  <c r="A5071" i="9"/>
  <c r="A5070" i="9"/>
  <c r="A5069" i="9"/>
  <c r="A5068" i="9"/>
  <c r="A5067" i="9"/>
  <c r="A5066" i="9"/>
  <c r="A5065" i="9"/>
  <c r="A5064" i="9"/>
  <c r="A5063" i="9"/>
  <c r="A5062" i="9"/>
  <c r="A5061" i="9"/>
  <c r="A5060" i="9"/>
  <c r="A5059" i="9"/>
  <c r="A5058" i="9"/>
  <c r="A5057" i="9"/>
  <c r="A5056" i="9"/>
  <c r="A5055" i="9"/>
  <c r="A5054" i="9"/>
  <c r="A5053" i="9"/>
  <c r="A5052" i="9"/>
  <c r="A5051" i="9"/>
  <c r="A5050" i="9"/>
  <c r="A5049" i="9"/>
  <c r="A5048" i="9"/>
  <c r="A5047" i="9"/>
  <c r="A5046" i="9"/>
  <c r="A5045" i="9"/>
  <c r="A5044" i="9"/>
  <c r="A5043" i="9"/>
  <c r="A5042" i="9"/>
  <c r="A5041" i="9"/>
  <c r="A5040" i="9"/>
  <c r="A5039" i="9"/>
  <c r="A5038" i="9"/>
  <c r="A5037" i="9"/>
  <c r="A5036" i="9"/>
  <c r="A5035" i="9"/>
  <c r="A5034" i="9"/>
  <c r="A5033" i="9"/>
  <c r="A5032" i="9"/>
  <c r="A5031" i="9"/>
  <c r="A5030" i="9"/>
  <c r="A5029" i="9"/>
  <c r="A5028" i="9"/>
  <c r="A5027" i="9"/>
  <c r="A5026" i="9"/>
  <c r="A5025" i="9"/>
  <c r="A5024" i="9"/>
  <c r="A5023" i="9"/>
  <c r="A5022" i="9"/>
  <c r="A5021" i="9"/>
  <c r="A5020" i="9"/>
  <c r="A5019" i="9"/>
  <c r="A5018" i="9"/>
  <c r="A5017" i="9"/>
  <c r="A5016" i="9"/>
  <c r="A5015" i="9"/>
  <c r="A5014" i="9"/>
  <c r="A5013" i="9"/>
  <c r="A5012" i="9"/>
  <c r="A5011" i="9"/>
  <c r="A5010" i="9"/>
  <c r="A5009" i="9"/>
  <c r="A5008" i="9"/>
  <c r="A5007" i="9"/>
  <c r="A5006" i="9"/>
  <c r="A5005" i="9"/>
  <c r="A5004" i="9"/>
  <c r="A5003" i="9"/>
  <c r="A5002" i="9"/>
  <c r="A5001" i="9"/>
  <c r="A5000" i="9"/>
  <c r="A4999" i="9"/>
  <c r="A4998" i="9"/>
  <c r="A4997" i="9"/>
  <c r="A4996" i="9"/>
  <c r="A4995" i="9"/>
  <c r="A4994" i="9"/>
  <c r="A4993" i="9"/>
  <c r="A4992" i="9"/>
  <c r="A4991" i="9"/>
  <c r="A4990" i="9"/>
  <c r="A4989" i="9"/>
  <c r="A4988" i="9"/>
  <c r="A4987" i="9"/>
  <c r="A4986" i="9"/>
  <c r="A4985" i="9"/>
  <c r="A4984" i="9"/>
  <c r="A4983" i="9"/>
  <c r="A4982" i="9"/>
  <c r="A4981" i="9"/>
  <c r="A4980" i="9"/>
  <c r="A4979" i="9"/>
  <c r="A4978" i="9"/>
  <c r="A4977" i="9"/>
  <c r="A4976" i="9"/>
  <c r="A4975" i="9"/>
  <c r="A4974" i="9"/>
  <c r="A4973" i="9"/>
  <c r="A4972" i="9"/>
  <c r="A4971" i="9"/>
  <c r="A4970" i="9"/>
  <c r="A4969" i="9"/>
  <c r="A4968" i="9"/>
  <c r="A4967" i="9"/>
  <c r="A4966" i="9"/>
  <c r="A4965" i="9"/>
  <c r="A4964" i="9"/>
  <c r="A4963" i="9"/>
  <c r="A4962" i="9"/>
  <c r="A4961" i="9"/>
  <c r="A4960" i="9"/>
  <c r="A4959" i="9"/>
  <c r="A4958" i="9"/>
  <c r="A4957" i="9"/>
  <c r="A4956" i="9"/>
  <c r="A4955" i="9"/>
  <c r="A4954" i="9"/>
  <c r="A4953" i="9"/>
  <c r="A4952" i="9"/>
  <c r="A4951" i="9"/>
  <c r="A4950" i="9"/>
  <c r="A4949" i="9"/>
  <c r="A4948" i="9"/>
  <c r="A4947" i="9"/>
  <c r="A4946" i="9"/>
  <c r="A4945" i="9"/>
  <c r="A4944" i="9"/>
  <c r="A4943" i="9"/>
  <c r="A4942" i="9"/>
  <c r="A4941" i="9"/>
  <c r="A4940" i="9"/>
  <c r="A4939" i="9"/>
  <c r="A4938" i="9"/>
  <c r="A4937" i="9"/>
  <c r="A4936" i="9"/>
  <c r="A4935" i="9"/>
  <c r="A4934" i="9"/>
  <c r="A4933" i="9"/>
  <c r="A4932" i="9"/>
  <c r="A4931" i="9"/>
  <c r="A4930" i="9"/>
  <c r="A4929" i="9"/>
  <c r="A4928" i="9"/>
  <c r="A4927" i="9"/>
  <c r="A4926" i="9"/>
  <c r="A4925" i="9"/>
  <c r="A4924" i="9"/>
  <c r="A4923" i="9"/>
  <c r="A4922" i="9"/>
  <c r="A4921" i="9"/>
  <c r="A4920" i="9"/>
  <c r="A4919" i="9"/>
  <c r="A4918" i="9"/>
  <c r="A4917" i="9"/>
  <c r="A4916" i="9"/>
  <c r="A4915" i="9"/>
  <c r="A4914" i="9"/>
  <c r="A4913" i="9"/>
  <c r="A4912" i="9"/>
  <c r="A4911" i="9"/>
  <c r="A4910" i="9"/>
  <c r="A4909" i="9"/>
  <c r="A4908" i="9"/>
  <c r="A4907" i="9"/>
  <c r="A4906" i="9"/>
  <c r="A4905" i="9"/>
  <c r="A4904" i="9"/>
  <c r="A4903" i="9"/>
  <c r="A4902" i="9"/>
  <c r="A4901" i="9"/>
  <c r="A4900" i="9"/>
  <c r="A4899" i="9"/>
  <c r="A4898" i="9"/>
  <c r="A4897" i="9"/>
  <c r="A4896" i="9"/>
  <c r="A4895" i="9"/>
  <c r="A4894" i="9"/>
  <c r="A4893" i="9"/>
  <c r="A4892" i="9"/>
  <c r="A4891" i="9"/>
  <c r="A4890" i="9"/>
  <c r="A4889" i="9"/>
  <c r="A4888" i="9"/>
  <c r="A4887" i="9"/>
  <c r="A4886" i="9"/>
  <c r="A4885" i="9"/>
  <c r="A4884" i="9"/>
  <c r="A4883" i="9"/>
  <c r="A4882" i="9"/>
  <c r="A4881" i="9"/>
  <c r="A4880" i="9"/>
  <c r="A4879" i="9"/>
  <c r="A4878" i="9"/>
  <c r="A4877" i="9"/>
  <c r="A4876" i="9"/>
  <c r="A4875" i="9"/>
  <c r="A4874" i="9"/>
  <c r="A4873" i="9"/>
  <c r="A4872" i="9"/>
  <c r="A4871" i="9"/>
  <c r="A4870" i="9"/>
  <c r="A4869" i="9"/>
  <c r="A4868" i="9"/>
  <c r="A4867" i="9"/>
  <c r="A4866" i="9"/>
  <c r="A4865" i="9"/>
  <c r="A4864" i="9"/>
  <c r="A4863" i="9"/>
  <c r="A4862" i="9"/>
  <c r="A4861" i="9"/>
  <c r="A4860" i="9"/>
  <c r="A4859" i="9"/>
  <c r="A4858" i="9"/>
  <c r="A4857" i="9"/>
  <c r="A4856" i="9"/>
  <c r="A4855" i="9"/>
  <c r="A4854" i="9"/>
  <c r="A4853" i="9"/>
  <c r="A4852" i="9"/>
  <c r="A4851" i="9"/>
  <c r="A4850" i="9"/>
  <c r="A4849" i="9"/>
  <c r="A4848" i="9"/>
  <c r="A4847" i="9"/>
  <c r="A4846" i="9"/>
  <c r="A4845" i="9"/>
  <c r="A4844" i="9"/>
  <c r="A4843" i="9"/>
  <c r="A4842" i="9"/>
  <c r="A4841" i="9"/>
  <c r="A4840" i="9"/>
  <c r="A4839" i="9"/>
  <c r="A4838" i="9"/>
  <c r="A4837" i="9"/>
  <c r="A4836" i="9"/>
  <c r="A4835" i="9"/>
  <c r="A4834" i="9"/>
  <c r="A4833" i="9"/>
  <c r="A4832" i="9"/>
  <c r="A4831" i="9"/>
  <c r="A4830" i="9"/>
  <c r="A4829" i="9"/>
  <c r="A4828" i="9"/>
  <c r="A4827" i="9"/>
  <c r="A4826" i="9"/>
  <c r="A4825" i="9"/>
  <c r="A4824" i="9"/>
  <c r="A4823" i="9"/>
  <c r="A4822" i="9"/>
  <c r="A4821" i="9"/>
  <c r="A4820" i="9"/>
  <c r="A4819" i="9"/>
  <c r="A4818" i="9"/>
  <c r="A4817" i="9"/>
  <c r="A4816" i="9"/>
  <c r="A4815" i="9"/>
  <c r="A4814" i="9"/>
  <c r="A4813" i="9"/>
  <c r="A4812" i="9"/>
  <c r="A4811" i="9"/>
  <c r="A4810" i="9"/>
  <c r="A4809" i="9"/>
  <c r="A4808" i="9"/>
  <c r="A4807" i="9"/>
  <c r="A4806" i="9"/>
  <c r="A4805" i="9"/>
  <c r="A4804" i="9"/>
  <c r="A4803" i="9"/>
  <c r="A4802" i="9"/>
  <c r="A4801" i="9"/>
  <c r="A4800" i="9"/>
  <c r="A4799" i="9"/>
  <c r="A4798" i="9"/>
  <c r="A4797" i="9"/>
  <c r="A4796" i="9"/>
  <c r="A4795" i="9"/>
  <c r="A4794" i="9"/>
  <c r="A4793" i="9"/>
  <c r="A4792"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730" i="9"/>
  <c r="A4729" i="9"/>
  <c r="A4728" i="9"/>
  <c r="A4727" i="9"/>
  <c r="A4726" i="9"/>
  <c r="A4725" i="9"/>
  <c r="A4724" i="9"/>
  <c r="A4723" i="9"/>
  <c r="A4722" i="9"/>
  <c r="A4721" i="9"/>
  <c r="A4720" i="9"/>
  <c r="A4719" i="9"/>
  <c r="A4718" i="9"/>
  <c r="A4717" i="9"/>
  <c r="A4716" i="9"/>
  <c r="A4715" i="9"/>
  <c r="A4714" i="9"/>
  <c r="A4713" i="9"/>
  <c r="A4712" i="9"/>
  <c r="A4711" i="9"/>
  <c r="A4710" i="9"/>
  <c r="A4709" i="9"/>
  <c r="A4708" i="9"/>
  <c r="A4707" i="9"/>
  <c r="A4706" i="9"/>
  <c r="A4705" i="9"/>
  <c r="A4704" i="9"/>
  <c r="A4703" i="9"/>
  <c r="A4702" i="9"/>
  <c r="A4701" i="9"/>
  <c r="A4700" i="9"/>
  <c r="A4699" i="9"/>
  <c r="A4698" i="9"/>
  <c r="A4697" i="9"/>
  <c r="A4696" i="9"/>
  <c r="A4695" i="9"/>
  <c r="A4694" i="9"/>
  <c r="A4693" i="9"/>
  <c r="A4692" i="9"/>
  <c r="A4691" i="9"/>
  <c r="A4690" i="9"/>
  <c r="A4689" i="9"/>
  <c r="A4688" i="9"/>
  <c r="A4687" i="9"/>
  <c r="A4686" i="9"/>
  <c r="A4685" i="9"/>
  <c r="A4684" i="9"/>
  <c r="A4683" i="9"/>
  <c r="A4682" i="9"/>
  <c r="A4681" i="9"/>
  <c r="A4680" i="9"/>
  <c r="A4679" i="9"/>
  <c r="A4678" i="9"/>
  <c r="A4677" i="9"/>
  <c r="A4676" i="9"/>
  <c r="A4675" i="9"/>
  <c r="A4674" i="9"/>
  <c r="A4673" i="9"/>
  <c r="A4672" i="9"/>
  <c r="A4671" i="9"/>
  <c r="A4670" i="9"/>
  <c r="A4669" i="9"/>
  <c r="A4668" i="9"/>
  <c r="A4667" i="9"/>
  <c r="A4666" i="9"/>
  <c r="A4665" i="9"/>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F6" i="9"/>
  <c r="J7" i="8"/>
  <c r="G3181" i="8" s="1"/>
  <c r="A7" i="8"/>
  <c r="F6" i="8"/>
  <c r="F4" i="8"/>
  <c r="D4" i="8"/>
  <c r="K31" i="226" l="1"/>
  <c r="L31" i="226" s="1"/>
  <c r="I30" i="226"/>
  <c r="I47" i="225"/>
  <c r="I31" i="224"/>
  <c r="B30" i="224"/>
  <c r="I31" i="226"/>
  <c r="B30" i="226"/>
  <c r="B47" i="225"/>
  <c r="B31" i="224"/>
  <c r="B31" i="226"/>
  <c r="K30" i="224"/>
  <c r="L30" i="224" s="1"/>
  <c r="I30" i="224"/>
  <c r="K30" i="226"/>
  <c r="L30" i="226" s="1"/>
  <c r="K47" i="225"/>
  <c r="L47" i="225" s="1"/>
  <c r="L59" i="225" s="1"/>
  <c r="L61" i="225" s="1"/>
  <c r="L62" i="225" s="1"/>
  <c r="L63" i="225" s="1"/>
  <c r="K31" i="224"/>
  <c r="L31" i="224" s="1"/>
  <c r="K30" i="223"/>
  <c r="L30" i="223" s="1"/>
  <c r="K31" i="223"/>
  <c r="L31" i="223" s="1"/>
  <c r="I30" i="223"/>
  <c r="I31" i="223"/>
  <c r="B30" i="223"/>
  <c r="B31" i="223"/>
  <c r="K31" i="222"/>
  <c r="L31" i="222" s="1"/>
  <c r="K30" i="222"/>
  <c r="L30" i="222" s="1"/>
  <c r="K31" i="221"/>
  <c r="L31" i="221" s="1"/>
  <c r="I30" i="221"/>
  <c r="B31" i="220"/>
  <c r="K30" i="216"/>
  <c r="L30" i="216" s="1"/>
  <c r="B31" i="222"/>
  <c r="I31" i="219"/>
  <c r="I30" i="219"/>
  <c r="I31" i="217"/>
  <c r="I30" i="217"/>
  <c r="K30" i="221"/>
  <c r="L30" i="221" s="1"/>
  <c r="I31" i="220"/>
  <c r="B30" i="219"/>
  <c r="B31" i="218"/>
  <c r="B31" i="217"/>
  <c r="B31" i="216"/>
  <c r="I31" i="222"/>
  <c r="I30" i="222"/>
  <c r="I31" i="221"/>
  <c r="B30" i="221"/>
  <c r="K30" i="220"/>
  <c r="L30" i="220" s="1"/>
  <c r="K31" i="219"/>
  <c r="L31" i="219" s="1"/>
  <c r="K30" i="219"/>
  <c r="L30" i="219" s="1"/>
  <c r="K31" i="218"/>
  <c r="L31" i="218" s="1"/>
  <c r="K30" i="218"/>
  <c r="L30" i="218" s="1"/>
  <c r="K31" i="217"/>
  <c r="L31" i="217" s="1"/>
  <c r="K30" i="217"/>
  <c r="L30" i="217" s="1"/>
  <c r="K31" i="216"/>
  <c r="L31" i="216" s="1"/>
  <c r="B30" i="222"/>
  <c r="B31" i="221"/>
  <c r="K31" i="220"/>
  <c r="L31" i="220" s="1"/>
  <c r="I30" i="220"/>
  <c r="I31" i="218"/>
  <c r="I30" i="218"/>
  <c r="I31" i="216"/>
  <c r="I30" i="216"/>
  <c r="B30" i="220"/>
  <c r="B31" i="219"/>
  <c r="B30" i="218"/>
  <c r="B30" i="217"/>
  <c r="B30" i="216"/>
  <c r="I31" i="215"/>
  <c r="B30" i="215"/>
  <c r="I30" i="211"/>
  <c r="K30" i="210"/>
  <c r="L30" i="210" s="1"/>
  <c r="B31" i="214"/>
  <c r="B31" i="215"/>
  <c r="K30" i="211"/>
  <c r="L30" i="211" s="1"/>
  <c r="K31" i="210"/>
  <c r="L31" i="210" s="1"/>
  <c r="I30" i="210"/>
  <c r="K30" i="214"/>
  <c r="L30" i="214" s="1"/>
  <c r="K30" i="209"/>
  <c r="L30" i="209" s="1"/>
  <c r="K30" i="208"/>
  <c r="L30" i="208" s="1"/>
  <c r="B31" i="211"/>
  <c r="K30" i="215"/>
  <c r="L30" i="215" s="1"/>
  <c r="I31" i="211"/>
  <c r="I31" i="210"/>
  <c r="B30" i="210"/>
  <c r="K31" i="214"/>
  <c r="L31" i="214" s="1"/>
  <c r="I30" i="214"/>
  <c r="K31" i="209"/>
  <c r="L31" i="209" s="1"/>
  <c r="I30" i="209"/>
  <c r="K31" i="208"/>
  <c r="L31" i="208" s="1"/>
  <c r="I30" i="208"/>
  <c r="B30" i="211"/>
  <c r="K31" i="215"/>
  <c r="L31" i="215" s="1"/>
  <c r="I30" i="215"/>
  <c r="K31" i="211"/>
  <c r="L31" i="211" s="1"/>
  <c r="B31" i="210"/>
  <c r="I31" i="214"/>
  <c r="B30" i="214"/>
  <c r="I31" i="209"/>
  <c r="B30" i="209"/>
  <c r="I31" i="208"/>
  <c r="B30" i="208"/>
  <c r="B31" i="209"/>
  <c r="B31" i="208"/>
  <c r="I31" i="213"/>
  <c r="B30" i="213"/>
  <c r="K31" i="212"/>
  <c r="L31" i="212" s="1"/>
  <c r="I30" i="212"/>
  <c r="K30" i="207"/>
  <c r="L30" i="207" s="1"/>
  <c r="K31" i="207"/>
  <c r="L31" i="207" s="1"/>
  <c r="K48" i="213"/>
  <c r="L48" i="213" s="1"/>
  <c r="B31" i="213"/>
  <c r="I31" i="212"/>
  <c r="B30" i="212"/>
  <c r="I30" i="207"/>
  <c r="B30" i="207"/>
  <c r="I48" i="213"/>
  <c r="K30" i="213"/>
  <c r="L30" i="213" s="1"/>
  <c r="B31" i="212"/>
  <c r="I31" i="207"/>
  <c r="B48" i="213"/>
  <c r="K31" i="213"/>
  <c r="L31" i="213" s="1"/>
  <c r="I30" i="213"/>
  <c r="K30" i="212"/>
  <c r="L30" i="212" s="1"/>
  <c r="B31" i="207"/>
  <c r="G155" i="8"/>
  <c r="I155" i="8" s="1"/>
  <c r="H3543" i="8"/>
  <c r="L58" i="42"/>
  <c r="K58" i="42"/>
  <c r="I58" i="42"/>
  <c r="B58" i="42"/>
  <c r="L57" i="42"/>
  <c r="K57" i="42"/>
  <c r="I57" i="42"/>
  <c r="B57" i="42"/>
  <c r="L56" i="42"/>
  <c r="K56" i="42"/>
  <c r="I56" i="42"/>
  <c r="B56" i="42"/>
  <c r="L55" i="42"/>
  <c r="K55" i="42"/>
  <c r="I55" i="42"/>
  <c r="B55" i="42"/>
  <c r="L54" i="42"/>
  <c r="K54" i="42"/>
  <c r="I54" i="42"/>
  <c r="B54" i="42"/>
  <c r="L53" i="42"/>
  <c r="K53" i="42"/>
  <c r="I53" i="42"/>
  <c r="B53" i="42"/>
  <c r="L52" i="42"/>
  <c r="K52" i="42"/>
  <c r="I52" i="42"/>
  <c r="B52" i="42"/>
  <c r="L51" i="42"/>
  <c r="K51" i="42"/>
  <c r="I51" i="42"/>
  <c r="B51" i="42"/>
  <c r="L50" i="42"/>
  <c r="K50" i="42"/>
  <c r="I50" i="42"/>
  <c r="B50" i="42"/>
  <c r="L49" i="42"/>
  <c r="K49" i="42"/>
  <c r="I49" i="42"/>
  <c r="B49" i="42"/>
  <c r="L48" i="42"/>
  <c r="K48" i="42"/>
  <c r="I48" i="42"/>
  <c r="B48" i="42"/>
  <c r="I47" i="42"/>
  <c r="B47" i="42"/>
  <c r="L37" i="42"/>
  <c r="K37" i="42"/>
  <c r="I37" i="42"/>
  <c r="B37" i="42"/>
  <c r="L36" i="42"/>
  <c r="K36" i="42"/>
  <c r="I36" i="42"/>
  <c r="B36" i="42"/>
  <c r="L35" i="42"/>
  <c r="K35" i="42"/>
  <c r="I35" i="42"/>
  <c r="B35" i="42"/>
  <c r="L34" i="42"/>
  <c r="K34" i="42"/>
  <c r="I34" i="42"/>
  <c r="B34" i="42"/>
  <c r="L33" i="42"/>
  <c r="K33" i="42"/>
  <c r="I33" i="42"/>
  <c r="B33" i="42"/>
  <c r="L32" i="42"/>
  <c r="K32" i="42"/>
  <c r="I32" i="42"/>
  <c r="B32" i="42"/>
  <c r="L31" i="42"/>
  <c r="K31" i="42"/>
  <c r="I31" i="42"/>
  <c r="B31" i="42"/>
  <c r="L25" i="42"/>
  <c r="K25" i="42"/>
  <c r="J25" i="42"/>
  <c r="F25" i="42"/>
  <c r="B25" i="42"/>
  <c r="L24" i="42"/>
  <c r="K24" i="42"/>
  <c r="J24" i="42"/>
  <c r="F24" i="42"/>
  <c r="B24" i="42"/>
  <c r="L23" i="42"/>
  <c r="K23" i="42"/>
  <c r="J23" i="42"/>
  <c r="F23" i="42"/>
  <c r="B23" i="42"/>
  <c r="L22" i="42"/>
  <c r="K22" i="42"/>
  <c r="J22" i="42"/>
  <c r="F22" i="42"/>
  <c r="B22" i="42"/>
  <c r="L21" i="42"/>
  <c r="K21" i="42"/>
  <c r="J21" i="42"/>
  <c r="F21" i="42"/>
  <c r="B21" i="42"/>
  <c r="L20" i="42"/>
  <c r="K20" i="42"/>
  <c r="J20" i="42"/>
  <c r="F20" i="42"/>
  <c r="B20" i="42"/>
  <c r="L19" i="42"/>
  <c r="K19" i="42"/>
  <c r="J19" i="42"/>
  <c r="F19" i="42"/>
  <c r="B19" i="42"/>
  <c r="L18" i="42"/>
  <c r="K18" i="42"/>
  <c r="J18" i="42"/>
  <c r="F18" i="42"/>
  <c r="B18" i="42"/>
  <c r="L17" i="42"/>
  <c r="K17" i="42"/>
  <c r="J17" i="42"/>
  <c r="F17" i="42"/>
  <c r="B17" i="42"/>
  <c r="L16" i="42"/>
  <c r="K16" i="42"/>
  <c r="J16" i="42"/>
  <c r="F16" i="42"/>
  <c r="B16" i="42"/>
  <c r="L15" i="42"/>
  <c r="K15" i="42"/>
  <c r="J15" i="42"/>
  <c r="F15" i="42"/>
  <c r="B15" i="42"/>
  <c r="L14" i="42"/>
  <c r="K14" i="42"/>
  <c r="J14" i="42"/>
  <c r="F14" i="42"/>
  <c r="B14" i="42"/>
  <c r="L5" i="42"/>
  <c r="L4" i="42"/>
  <c r="B4" i="42"/>
  <c r="L3" i="42"/>
  <c r="L2" i="42"/>
  <c r="B2" i="42"/>
  <c r="A1" i="42"/>
  <c r="L58" i="32"/>
  <c r="K58" i="32"/>
  <c r="I58" i="32"/>
  <c r="B58" i="32"/>
  <c r="L57" i="32"/>
  <c r="K57" i="32"/>
  <c r="I57" i="32"/>
  <c r="B57" i="32"/>
  <c r="L56" i="32"/>
  <c r="K56" i="32"/>
  <c r="I56" i="32"/>
  <c r="B56" i="32"/>
  <c r="L55" i="32"/>
  <c r="K55" i="32"/>
  <c r="I55" i="32"/>
  <c r="B55" i="32"/>
  <c r="L54" i="32"/>
  <c r="K54" i="32"/>
  <c r="I54" i="32"/>
  <c r="B54" i="32"/>
  <c r="L53" i="32"/>
  <c r="K53" i="32"/>
  <c r="I53" i="32"/>
  <c r="B53" i="32"/>
  <c r="L52" i="32"/>
  <c r="K52" i="32"/>
  <c r="I52" i="32"/>
  <c r="B52" i="32"/>
  <c r="L51" i="32"/>
  <c r="K51" i="32"/>
  <c r="I51" i="32"/>
  <c r="B51" i="32"/>
  <c r="L50" i="32"/>
  <c r="K50" i="32"/>
  <c r="I50" i="32"/>
  <c r="B50" i="32"/>
  <c r="L49" i="32"/>
  <c r="K49" i="32"/>
  <c r="I49" i="32"/>
  <c r="B49" i="32"/>
  <c r="L48" i="32"/>
  <c r="K48" i="32"/>
  <c r="I48" i="32"/>
  <c r="B48" i="32"/>
  <c r="I47" i="32"/>
  <c r="B47" i="32"/>
  <c r="L37" i="32"/>
  <c r="K37" i="32"/>
  <c r="I37" i="32"/>
  <c r="B37" i="32"/>
  <c r="L36" i="32"/>
  <c r="K36" i="32"/>
  <c r="I36" i="32"/>
  <c r="B36" i="32"/>
  <c r="L35" i="32"/>
  <c r="K35" i="32"/>
  <c r="I35" i="32"/>
  <c r="B35" i="32"/>
  <c r="L34" i="32"/>
  <c r="K34" i="32"/>
  <c r="I34" i="32"/>
  <c r="B34" i="32"/>
  <c r="L33" i="32"/>
  <c r="K33" i="32"/>
  <c r="I33" i="32"/>
  <c r="B33" i="32"/>
  <c r="L32" i="32"/>
  <c r="K32" i="32"/>
  <c r="I32" i="32"/>
  <c r="B32" i="32"/>
  <c r="L25" i="32"/>
  <c r="K25" i="32"/>
  <c r="J25" i="32"/>
  <c r="F25" i="32"/>
  <c r="B25" i="32"/>
  <c r="L24" i="32"/>
  <c r="K24" i="32"/>
  <c r="J24" i="32"/>
  <c r="F24" i="32"/>
  <c r="B24" i="32"/>
  <c r="L23" i="32"/>
  <c r="K23" i="32"/>
  <c r="J23" i="32"/>
  <c r="F23" i="32"/>
  <c r="B23" i="32"/>
  <c r="L22" i="32"/>
  <c r="K22" i="32"/>
  <c r="J22" i="32"/>
  <c r="F22" i="32"/>
  <c r="B22" i="32"/>
  <c r="L21" i="32"/>
  <c r="K21" i="32"/>
  <c r="J21" i="32"/>
  <c r="F21" i="32"/>
  <c r="B21" i="32"/>
  <c r="L20" i="32"/>
  <c r="K20" i="32"/>
  <c r="J20" i="32"/>
  <c r="F20" i="32"/>
  <c r="B20" i="32"/>
  <c r="L19" i="32"/>
  <c r="K19" i="32"/>
  <c r="J19" i="32"/>
  <c r="F19" i="32"/>
  <c r="B19" i="32"/>
  <c r="L18" i="32"/>
  <c r="K18" i="32"/>
  <c r="J18" i="32"/>
  <c r="F18" i="32"/>
  <c r="B18" i="32"/>
  <c r="L17" i="32"/>
  <c r="K17" i="32"/>
  <c r="J17" i="32"/>
  <c r="F17" i="32"/>
  <c r="B17" i="32"/>
  <c r="L16" i="32"/>
  <c r="K16" i="32"/>
  <c r="J16" i="32"/>
  <c r="F16" i="32"/>
  <c r="B16" i="32"/>
  <c r="L15" i="32"/>
  <c r="K15" i="32"/>
  <c r="J15" i="32"/>
  <c r="F15" i="32"/>
  <c r="B15" i="32"/>
  <c r="L14" i="32"/>
  <c r="K14" i="32"/>
  <c r="J14" i="32"/>
  <c r="F14" i="32"/>
  <c r="B14" i="32"/>
  <c r="L5" i="32"/>
  <c r="L4" i="32"/>
  <c r="B4" i="32"/>
  <c r="L3" i="32"/>
  <c r="L2" i="32"/>
  <c r="B2" i="32"/>
  <c r="A1" i="32"/>
  <c r="L58" i="28"/>
  <c r="K58" i="28"/>
  <c r="I58" i="28"/>
  <c r="B58" i="28"/>
  <c r="L57" i="28"/>
  <c r="K57" i="28"/>
  <c r="I57" i="28"/>
  <c r="B57" i="28"/>
  <c r="L56" i="28"/>
  <c r="K56" i="28"/>
  <c r="I56" i="28"/>
  <c r="B56" i="28"/>
  <c r="L55" i="28"/>
  <c r="K55" i="28"/>
  <c r="I55" i="28"/>
  <c r="B55" i="28"/>
  <c r="L54" i="28"/>
  <c r="K54" i="28"/>
  <c r="I54" i="28"/>
  <c r="B54" i="28"/>
  <c r="L53" i="28"/>
  <c r="K53" i="28"/>
  <c r="I53" i="28"/>
  <c r="B53" i="28"/>
  <c r="L52" i="28"/>
  <c r="K52" i="28"/>
  <c r="I52" i="28"/>
  <c r="B52" i="28"/>
  <c r="L51" i="28"/>
  <c r="K51" i="28"/>
  <c r="I51" i="28"/>
  <c r="B51" i="28"/>
  <c r="L50" i="28"/>
  <c r="K50" i="28"/>
  <c r="I50" i="28"/>
  <c r="B50" i="28"/>
  <c r="L49" i="28"/>
  <c r="K49" i="28"/>
  <c r="I49" i="28"/>
  <c r="B49" i="28"/>
  <c r="L48" i="28"/>
  <c r="K48" i="28"/>
  <c r="I48" i="28"/>
  <c r="B48" i="28"/>
  <c r="K47" i="28"/>
  <c r="L47" i="28" s="1"/>
  <c r="L59" i="28" s="1"/>
  <c r="I47" i="28"/>
  <c r="B47" i="28"/>
  <c r="L37" i="28"/>
  <c r="K37" i="28"/>
  <c r="I37" i="28"/>
  <c r="B37" i="28"/>
  <c r="L36" i="28"/>
  <c r="K36" i="28"/>
  <c r="I36" i="28"/>
  <c r="B36" i="28"/>
  <c r="L35" i="28"/>
  <c r="K35" i="28"/>
  <c r="I35" i="28"/>
  <c r="B35" i="28"/>
  <c r="L34" i="28"/>
  <c r="K34" i="28"/>
  <c r="I34" i="28"/>
  <c r="B34" i="28"/>
  <c r="L33" i="28"/>
  <c r="K33" i="28"/>
  <c r="I33" i="28"/>
  <c r="B33" i="28"/>
  <c r="L32" i="28"/>
  <c r="K32" i="28"/>
  <c r="I32" i="28"/>
  <c r="B32" i="28"/>
  <c r="L25" i="28"/>
  <c r="K25" i="28"/>
  <c r="J25" i="28"/>
  <c r="F25" i="28"/>
  <c r="B25" i="28"/>
  <c r="L24" i="28"/>
  <c r="K24" i="28"/>
  <c r="J24" i="28"/>
  <c r="F24" i="28"/>
  <c r="B24" i="28"/>
  <c r="L23" i="28"/>
  <c r="K23" i="28"/>
  <c r="J23" i="28"/>
  <c r="F23" i="28"/>
  <c r="B23" i="28"/>
  <c r="L22" i="28"/>
  <c r="K22" i="28"/>
  <c r="J22" i="28"/>
  <c r="F22" i="28"/>
  <c r="B22" i="28"/>
  <c r="L21" i="28"/>
  <c r="K21" i="28"/>
  <c r="J21" i="28"/>
  <c r="F21" i="28"/>
  <c r="B21" i="28"/>
  <c r="L20" i="28"/>
  <c r="K20" i="28"/>
  <c r="J20" i="28"/>
  <c r="F20" i="28"/>
  <c r="B20" i="28"/>
  <c r="L19" i="28"/>
  <c r="K19" i="28"/>
  <c r="J19" i="28"/>
  <c r="F19" i="28"/>
  <c r="B19" i="28"/>
  <c r="L18" i="28"/>
  <c r="K18" i="28"/>
  <c r="J18" i="28"/>
  <c r="F18" i="28"/>
  <c r="B18" i="28"/>
  <c r="L17" i="28"/>
  <c r="K17" i="28"/>
  <c r="J17" i="28"/>
  <c r="F17" i="28"/>
  <c r="B17" i="28"/>
  <c r="L16" i="28"/>
  <c r="K16" i="28"/>
  <c r="J16" i="28"/>
  <c r="F16" i="28"/>
  <c r="B16" i="28"/>
  <c r="L15" i="28"/>
  <c r="K15" i="28"/>
  <c r="J15" i="28"/>
  <c r="F15" i="28"/>
  <c r="B15" i="28"/>
  <c r="L14" i="28"/>
  <c r="K14" i="28"/>
  <c r="J14" i="28"/>
  <c r="F14" i="28"/>
  <c r="B14" i="28"/>
  <c r="L5" i="28"/>
  <c r="L4" i="28"/>
  <c r="B4" i="28"/>
  <c r="L3" i="28"/>
  <c r="L2" i="28"/>
  <c r="B2" i="28"/>
  <c r="A1" i="28"/>
  <c r="L58" i="27"/>
  <c r="K58" i="27"/>
  <c r="I58" i="27"/>
  <c r="B58" i="27"/>
  <c r="L57" i="27"/>
  <c r="K57" i="27"/>
  <c r="I57" i="27"/>
  <c r="B57" i="27"/>
  <c r="L56" i="27"/>
  <c r="K56" i="27"/>
  <c r="I56" i="27"/>
  <c r="B56" i="27"/>
  <c r="L55" i="27"/>
  <c r="K55" i="27"/>
  <c r="I55" i="27"/>
  <c r="B55" i="27"/>
  <c r="L54" i="27"/>
  <c r="K54" i="27"/>
  <c r="I54" i="27"/>
  <c r="B54" i="27"/>
  <c r="L53" i="27"/>
  <c r="K53" i="27"/>
  <c r="I53" i="27"/>
  <c r="B53" i="27"/>
  <c r="L52" i="27"/>
  <c r="K52" i="27"/>
  <c r="I52" i="27"/>
  <c r="B52" i="27"/>
  <c r="L51" i="27"/>
  <c r="K51" i="27"/>
  <c r="I51" i="27"/>
  <c r="B51" i="27"/>
  <c r="L50" i="27"/>
  <c r="K50" i="27"/>
  <c r="I50" i="27"/>
  <c r="B50" i="27"/>
  <c r="L49" i="27"/>
  <c r="K49" i="27"/>
  <c r="I49" i="27"/>
  <c r="B49" i="27"/>
  <c r="L48" i="27"/>
  <c r="K48" i="27"/>
  <c r="I48" i="27"/>
  <c r="B48" i="27"/>
  <c r="I47" i="27"/>
  <c r="B47" i="27"/>
  <c r="L37" i="27"/>
  <c r="K37" i="27"/>
  <c r="I37" i="27"/>
  <c r="B37" i="27"/>
  <c r="L36" i="27"/>
  <c r="K36" i="27"/>
  <c r="I36" i="27"/>
  <c r="B36" i="27"/>
  <c r="L35" i="27"/>
  <c r="K35" i="27"/>
  <c r="I35" i="27"/>
  <c r="B35" i="27"/>
  <c r="L34" i="27"/>
  <c r="K34" i="27"/>
  <c r="I34" i="27"/>
  <c r="B34" i="27"/>
  <c r="L33" i="27"/>
  <c r="K33" i="27"/>
  <c r="I33" i="27"/>
  <c r="B33" i="27"/>
  <c r="L32" i="27"/>
  <c r="K32" i="27"/>
  <c r="I32" i="27"/>
  <c r="B32" i="27"/>
  <c r="L25" i="27"/>
  <c r="K25" i="27"/>
  <c r="J25" i="27"/>
  <c r="F25" i="27"/>
  <c r="B25" i="27"/>
  <c r="L24" i="27"/>
  <c r="K24" i="27"/>
  <c r="J24" i="27"/>
  <c r="F24" i="27"/>
  <c r="B24" i="27"/>
  <c r="L23" i="27"/>
  <c r="K23" i="27"/>
  <c r="J23" i="27"/>
  <c r="F23" i="27"/>
  <c r="B23" i="27"/>
  <c r="L22" i="27"/>
  <c r="K22" i="27"/>
  <c r="J22" i="27"/>
  <c r="F22" i="27"/>
  <c r="B22" i="27"/>
  <c r="L21" i="27"/>
  <c r="K21" i="27"/>
  <c r="J21" i="27"/>
  <c r="F21" i="27"/>
  <c r="B21" i="27"/>
  <c r="L20" i="27"/>
  <c r="K20" i="27"/>
  <c r="J20" i="27"/>
  <c r="F20" i="27"/>
  <c r="B20" i="27"/>
  <c r="L19" i="27"/>
  <c r="K19" i="27"/>
  <c r="J19" i="27"/>
  <c r="F19" i="27"/>
  <c r="B19" i="27"/>
  <c r="L18" i="27"/>
  <c r="K18" i="27"/>
  <c r="J18" i="27"/>
  <c r="F18" i="27"/>
  <c r="B18" i="27"/>
  <c r="L17" i="27"/>
  <c r="K17" i="27"/>
  <c r="J17" i="27"/>
  <c r="F17" i="27"/>
  <c r="B17" i="27"/>
  <c r="L16" i="27"/>
  <c r="K16" i="27"/>
  <c r="J16" i="27"/>
  <c r="F16" i="27"/>
  <c r="B16" i="27"/>
  <c r="L15" i="27"/>
  <c r="K15" i="27"/>
  <c r="J15" i="27"/>
  <c r="F15" i="27"/>
  <c r="B15" i="27"/>
  <c r="L14" i="27"/>
  <c r="K14" i="27"/>
  <c r="J14" i="27"/>
  <c r="F14" i="27"/>
  <c r="B14" i="27"/>
  <c r="L5" i="27"/>
  <c r="L4" i="27"/>
  <c r="B4" i="27"/>
  <c r="L3" i="27"/>
  <c r="L2" i="27"/>
  <c r="B2" i="27"/>
  <c r="A1" i="27"/>
  <c r="L58" i="15"/>
  <c r="K58" i="15"/>
  <c r="I58" i="15"/>
  <c r="B58" i="15"/>
  <c r="L57" i="15"/>
  <c r="K57" i="15"/>
  <c r="I57" i="15"/>
  <c r="B57" i="15"/>
  <c r="L56" i="15"/>
  <c r="K56" i="15"/>
  <c r="I56" i="15"/>
  <c r="B56" i="15"/>
  <c r="L55" i="15"/>
  <c r="K55" i="15"/>
  <c r="I55" i="15"/>
  <c r="B55" i="15"/>
  <c r="L54" i="15"/>
  <c r="K54" i="15"/>
  <c r="I54" i="15"/>
  <c r="B54" i="15"/>
  <c r="L53" i="15"/>
  <c r="K53" i="15"/>
  <c r="I53" i="15"/>
  <c r="B53" i="15"/>
  <c r="L52" i="15"/>
  <c r="K52" i="15"/>
  <c r="I52" i="15"/>
  <c r="B52" i="15"/>
  <c r="L51" i="15"/>
  <c r="K51" i="15"/>
  <c r="I51" i="15"/>
  <c r="B51" i="15"/>
  <c r="L50" i="15"/>
  <c r="K50" i="15"/>
  <c r="I50" i="15"/>
  <c r="B50" i="15"/>
  <c r="L49" i="15"/>
  <c r="K49" i="15"/>
  <c r="I49" i="15"/>
  <c r="B49" i="15"/>
  <c r="K48" i="15"/>
  <c r="L48" i="15" s="1"/>
  <c r="I48" i="15"/>
  <c r="B48" i="15"/>
  <c r="K47" i="15"/>
  <c r="L47" i="15" s="1"/>
  <c r="I47" i="15"/>
  <c r="B47" i="15"/>
  <c r="L37" i="15"/>
  <c r="K37" i="15"/>
  <c r="I37" i="15"/>
  <c r="B37" i="15"/>
  <c r="L36" i="15"/>
  <c r="K36" i="15"/>
  <c r="I36" i="15"/>
  <c r="B36" i="15"/>
  <c r="L35" i="15"/>
  <c r="K35" i="15"/>
  <c r="I35" i="15"/>
  <c r="B35" i="15"/>
  <c r="L34" i="15"/>
  <c r="K34" i="15"/>
  <c r="I34" i="15"/>
  <c r="B34" i="15"/>
  <c r="L33" i="15"/>
  <c r="K33" i="15"/>
  <c r="I33" i="15"/>
  <c r="B33" i="15"/>
  <c r="L32" i="15"/>
  <c r="K32" i="15"/>
  <c r="I32" i="15"/>
  <c r="B32" i="15"/>
  <c r="L25" i="15"/>
  <c r="K25" i="15"/>
  <c r="J25" i="15"/>
  <c r="F25" i="15"/>
  <c r="B25" i="15"/>
  <c r="L24" i="15"/>
  <c r="K24" i="15"/>
  <c r="J24" i="15"/>
  <c r="F24" i="15"/>
  <c r="B24" i="15"/>
  <c r="L23" i="15"/>
  <c r="K23" i="15"/>
  <c r="J23" i="15"/>
  <c r="F23" i="15"/>
  <c r="B23" i="15"/>
  <c r="L22" i="15"/>
  <c r="K22" i="15"/>
  <c r="J22" i="15"/>
  <c r="F22" i="15"/>
  <c r="B22" i="15"/>
  <c r="L21" i="15"/>
  <c r="K21" i="15"/>
  <c r="J21" i="15"/>
  <c r="F21" i="15"/>
  <c r="B21" i="15"/>
  <c r="L20" i="15"/>
  <c r="K20" i="15"/>
  <c r="J20" i="15"/>
  <c r="F20" i="15"/>
  <c r="B20" i="15"/>
  <c r="L19" i="15"/>
  <c r="K19" i="15"/>
  <c r="J19" i="15"/>
  <c r="F19" i="15"/>
  <c r="B19" i="15"/>
  <c r="L18" i="15"/>
  <c r="K18" i="15"/>
  <c r="J18" i="15"/>
  <c r="F18" i="15"/>
  <c r="B18" i="15"/>
  <c r="L17" i="15"/>
  <c r="K17" i="15"/>
  <c r="J17" i="15"/>
  <c r="F17" i="15"/>
  <c r="B17" i="15"/>
  <c r="L16" i="15"/>
  <c r="K16" i="15"/>
  <c r="J16" i="15"/>
  <c r="F16" i="15"/>
  <c r="B16" i="15"/>
  <c r="L15" i="15"/>
  <c r="K15" i="15"/>
  <c r="J15" i="15"/>
  <c r="F15" i="15"/>
  <c r="B15" i="15"/>
  <c r="L14" i="15"/>
  <c r="K14" i="15"/>
  <c r="J14" i="15"/>
  <c r="F14" i="15"/>
  <c r="B14" i="15"/>
  <c r="L11" i="15"/>
  <c r="E10" i="15"/>
  <c r="L9" i="15"/>
  <c r="H9" i="15"/>
  <c r="C9" i="15"/>
  <c r="L5" i="15"/>
  <c r="L4" i="15"/>
  <c r="B4" i="15"/>
  <c r="L3" i="15"/>
  <c r="L2" i="15"/>
  <c r="B2" i="15"/>
  <c r="A1" i="15"/>
  <c r="K47" i="42"/>
  <c r="L47" i="42" s="1"/>
  <c r="D2" i="14"/>
  <c r="H47" i="13"/>
  <c r="H46" i="13"/>
  <c r="H45" i="13"/>
  <c r="H44" i="13"/>
  <c r="H43" i="13"/>
  <c r="I25" i="13"/>
  <c r="I29" i="13"/>
  <c r="I27" i="13"/>
  <c r="H15" i="13"/>
  <c r="H14" i="13"/>
  <c r="H13" i="13"/>
  <c r="G67" i="12"/>
  <c r="E67" i="12"/>
  <c r="D67" i="12"/>
  <c r="G66" i="12"/>
  <c r="E66" i="12"/>
  <c r="D66" i="12"/>
  <c r="G63" i="12"/>
  <c r="E63" i="12"/>
  <c r="D63" i="12"/>
  <c r="G60" i="12"/>
  <c r="E60" i="12"/>
  <c r="D60" i="12"/>
  <c r="G58" i="12"/>
  <c r="E58" i="12"/>
  <c r="D58" i="12"/>
  <c r="G56" i="12"/>
  <c r="E56" i="12"/>
  <c r="D56" i="12"/>
  <c r="E55" i="12"/>
  <c r="D55" i="12"/>
  <c r="E47" i="12"/>
  <c r="D47" i="12"/>
  <c r="G44" i="12"/>
  <c r="E44" i="12"/>
  <c r="D44" i="12"/>
  <c r="G43" i="12"/>
  <c r="E43" i="12"/>
  <c r="D43" i="12"/>
  <c r="G41" i="12"/>
  <c r="E41" i="12"/>
  <c r="D41" i="12"/>
  <c r="G40" i="12"/>
  <c r="E40" i="12"/>
  <c r="D40" i="12"/>
  <c r="E48" i="12"/>
  <c r="D48" i="12"/>
  <c r="J17" i="12"/>
  <c r="G17" i="12"/>
  <c r="H17" i="12" s="1"/>
  <c r="I17" i="12" s="1"/>
  <c r="E17" i="12"/>
  <c r="D17" i="12"/>
  <c r="J16" i="12"/>
  <c r="H16" i="12"/>
  <c r="I16" i="12" s="1"/>
  <c r="J15" i="12"/>
  <c r="H15" i="12"/>
  <c r="I15" i="12" s="1"/>
  <c r="J14" i="12"/>
  <c r="H14" i="12"/>
  <c r="I14" i="12" s="1"/>
  <c r="J13" i="12"/>
  <c r="H13" i="12"/>
  <c r="I13" i="12" s="1"/>
  <c r="C30" i="11"/>
  <c r="C25" i="11"/>
  <c r="C21" i="11"/>
  <c r="C15" i="11"/>
  <c r="C30" i="10"/>
  <c r="C25" i="10"/>
  <c r="C21" i="10"/>
  <c r="C15" i="10"/>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I51" i="6"/>
  <c r="I50" i="6"/>
  <c r="I49" i="6"/>
  <c r="I48" i="6"/>
  <c r="I47" i="6"/>
  <c r="I46" i="6"/>
  <c r="I45" i="6"/>
  <c r="I44" i="6"/>
  <c r="I43" i="6"/>
  <c r="I42" i="6"/>
  <c r="I41" i="6"/>
  <c r="I40" i="6"/>
  <c r="I39" i="6"/>
  <c r="I38" i="6"/>
  <c r="I37" i="6"/>
  <c r="I36" i="6"/>
  <c r="H34" i="6"/>
  <c r="H33" i="6"/>
  <c r="H32" i="6"/>
  <c r="H31" i="6"/>
  <c r="H30" i="6"/>
  <c r="H29" i="6"/>
  <c r="H28" i="6"/>
  <c r="H27" i="6"/>
  <c r="H26" i="6"/>
  <c r="H25" i="6"/>
  <c r="H24" i="6"/>
  <c r="H23" i="6"/>
  <c r="H22" i="6"/>
  <c r="H21" i="6"/>
  <c r="H20" i="6"/>
  <c r="H19" i="6"/>
  <c r="H18" i="6"/>
  <c r="H17" i="6"/>
  <c r="H16" i="6"/>
  <c r="H15" i="6"/>
  <c r="H14" i="6"/>
  <c r="H13" i="6"/>
  <c r="H12" i="6"/>
  <c r="H11" i="6"/>
  <c r="H10" i="6"/>
  <c r="F6" i="4"/>
  <c r="C54" i="3"/>
  <c r="C45" i="3"/>
  <c r="C37" i="3"/>
  <c r="C24" i="3"/>
  <c r="C54" i="2"/>
  <c r="C50" i="2"/>
  <c r="C45" i="2"/>
  <c r="C37" i="2"/>
  <c r="C24" i="2"/>
  <c r="L38" i="224" l="1"/>
  <c r="L39" i="224"/>
  <c r="L40" i="224" s="1"/>
  <c r="L38" i="226"/>
  <c r="L39" i="226"/>
  <c r="L40" i="226" s="1"/>
  <c r="L41" i="226" s="1"/>
  <c r="L43" i="226" s="1"/>
  <c r="L39" i="223"/>
  <c r="L38" i="223"/>
  <c r="L38" i="213"/>
  <c r="L39" i="213"/>
  <c r="L39" i="215"/>
  <c r="L38" i="215"/>
  <c r="L38" i="214"/>
  <c r="L39" i="214"/>
  <c r="L38" i="217"/>
  <c r="L39" i="217"/>
  <c r="L39" i="219"/>
  <c r="L38" i="219"/>
  <c r="L40" i="219" s="1"/>
  <c r="L41" i="219" s="1"/>
  <c r="L43" i="219" s="1"/>
  <c r="L38" i="221"/>
  <c r="L39" i="221"/>
  <c r="L40" i="221" s="1"/>
  <c r="L41" i="221" s="1"/>
  <c r="L43" i="221" s="1"/>
  <c r="L39" i="207"/>
  <c r="L38" i="207"/>
  <c r="L40" i="207" s="1"/>
  <c r="L41" i="207" s="1"/>
  <c r="L43" i="207" s="1"/>
  <c r="L61" i="207" s="1"/>
  <c r="L39" i="208"/>
  <c r="L38" i="208"/>
  <c r="L39" i="210"/>
  <c r="L38" i="210"/>
  <c r="L40" i="210" s="1"/>
  <c r="L41" i="210" s="1"/>
  <c r="L43" i="210" s="1"/>
  <c r="L61" i="210" s="1"/>
  <c r="L38" i="218"/>
  <c r="L39" i="218"/>
  <c r="L38" i="220"/>
  <c r="L39" i="220"/>
  <c r="L38" i="216"/>
  <c r="L39" i="216"/>
  <c r="L38" i="222"/>
  <c r="L39" i="222"/>
  <c r="L39" i="212"/>
  <c r="L38" i="212"/>
  <c r="L38" i="209"/>
  <c r="L39" i="209"/>
  <c r="L39" i="211"/>
  <c r="L38" i="211"/>
  <c r="K47" i="213"/>
  <c r="L47" i="213" s="1"/>
  <c r="L59" i="213" s="1"/>
  <c r="L26" i="42"/>
  <c r="L59" i="42"/>
  <c r="L26" i="32"/>
  <c r="D37" i="10"/>
  <c r="C37" i="11"/>
  <c r="C56" i="2"/>
  <c r="H4" i="13" s="1"/>
  <c r="D4" i="14" s="1"/>
  <c r="L26" i="15"/>
  <c r="L26" i="27"/>
  <c r="C48" i="3"/>
  <c r="L26" i="28"/>
  <c r="H6" i="13"/>
  <c r="D6" i="14" s="1"/>
  <c r="J6" i="12"/>
  <c r="L59" i="15"/>
  <c r="K30" i="42"/>
  <c r="L30" i="42" s="1"/>
  <c r="L38" i="42" s="1"/>
  <c r="K31" i="32"/>
  <c r="L31" i="32" s="1"/>
  <c r="K30" i="32"/>
  <c r="L30" i="32" s="1"/>
  <c r="K31" i="28"/>
  <c r="L31" i="28" s="1"/>
  <c r="K30" i="28"/>
  <c r="L30" i="28" s="1"/>
  <c r="K31" i="27"/>
  <c r="L31" i="27" s="1"/>
  <c r="K30" i="27"/>
  <c r="L30" i="27" s="1"/>
  <c r="I30" i="42"/>
  <c r="I31" i="32"/>
  <c r="I30" i="32"/>
  <c r="I31" i="28"/>
  <c r="I30" i="28"/>
  <c r="I31" i="27"/>
  <c r="I30" i="27"/>
  <c r="K31" i="15"/>
  <c r="L31" i="15" s="1"/>
  <c r="K30" i="15"/>
  <c r="L30" i="15" s="1"/>
  <c r="B30" i="42"/>
  <c r="B31" i="32"/>
  <c r="B30" i="32"/>
  <c r="B31" i="28"/>
  <c r="B30" i="28"/>
  <c r="B31" i="27"/>
  <c r="B30" i="27"/>
  <c r="I30" i="15"/>
  <c r="I31" i="15"/>
  <c r="B30" i="15"/>
  <c r="B31" i="15"/>
  <c r="C37" i="10"/>
  <c r="C49" i="3"/>
  <c r="C50" i="3" s="1"/>
  <c r="C56" i="3" s="1"/>
  <c r="H9" i="28"/>
  <c r="H9" i="27"/>
  <c r="H9" i="32"/>
  <c r="H9" i="42"/>
  <c r="L11" i="42"/>
  <c r="C9" i="42"/>
  <c r="L11" i="32"/>
  <c r="C9" i="32"/>
  <c r="L11" i="28"/>
  <c r="C9" i="28"/>
  <c r="L11" i="27"/>
  <c r="C9" i="27"/>
  <c r="E10" i="42"/>
  <c r="E10" i="32"/>
  <c r="E10" i="28"/>
  <c r="E10" i="27"/>
  <c r="L9" i="42"/>
  <c r="L9" i="32"/>
  <c r="L9" i="28"/>
  <c r="L9" i="27"/>
  <c r="H21" i="13"/>
  <c r="H24" i="13"/>
  <c r="L41" i="224" l="1"/>
  <c r="L43" i="224" s="1"/>
  <c r="L61" i="224" s="1"/>
  <c r="L40" i="211"/>
  <c r="L41" i="211" s="1"/>
  <c r="L43" i="211" s="1"/>
  <c r="L40" i="212"/>
  <c r="L41" i="212" s="1"/>
  <c r="L43" i="212" s="1"/>
  <c r="L40" i="208"/>
  <c r="L41" i="208" s="1"/>
  <c r="L43" i="208" s="1"/>
  <c r="L61" i="208" s="1"/>
  <c r="L40" i="223"/>
  <c r="L41" i="223" s="1"/>
  <c r="L43" i="223" s="1"/>
  <c r="G36" i="12"/>
  <c r="G33" i="12"/>
  <c r="L62" i="208"/>
  <c r="L63" i="208" s="1"/>
  <c r="L40" i="217"/>
  <c r="L41" i="217" s="1"/>
  <c r="L43" i="217" s="1"/>
  <c r="L40" i="215"/>
  <c r="L41" i="215" s="1"/>
  <c r="L43" i="215" s="1"/>
  <c r="L61" i="215" s="1"/>
  <c r="L40" i="216"/>
  <c r="L41" i="216" s="1"/>
  <c r="L43" i="216" s="1"/>
  <c r="L40" i="218"/>
  <c r="L41" i="218" s="1"/>
  <c r="L43" i="218" s="1"/>
  <c r="L62" i="210"/>
  <c r="L63" i="210" s="1"/>
  <c r="L62" i="207"/>
  <c r="L63" i="207" s="1"/>
  <c r="L40" i="209"/>
  <c r="L41" i="209" s="1"/>
  <c r="L43" i="209" s="1"/>
  <c r="L61" i="209" s="1"/>
  <c r="L40" i="222"/>
  <c r="L41" i="222" s="1"/>
  <c r="L43" i="222" s="1"/>
  <c r="L40" i="220"/>
  <c r="L41" i="220" s="1"/>
  <c r="L43" i="220" s="1"/>
  <c r="L40" i="214"/>
  <c r="L41" i="214" s="1"/>
  <c r="L43" i="214" s="1"/>
  <c r="L40" i="213"/>
  <c r="L41" i="213" s="1"/>
  <c r="L43" i="213" s="1"/>
  <c r="L61" i="213" s="1"/>
  <c r="L38" i="15"/>
  <c r="L38" i="28"/>
  <c r="L38" i="32"/>
  <c r="K39" i="42"/>
  <c r="L39" i="42" s="1"/>
  <c r="L40" i="42" s="1"/>
  <c r="L41" i="42" s="1"/>
  <c r="L43" i="42" s="1"/>
  <c r="L61" i="42" s="1"/>
  <c r="K39" i="32"/>
  <c r="L39" i="32" s="1"/>
  <c r="K39" i="28"/>
  <c r="L39" i="28" s="1"/>
  <c r="K39" i="27"/>
  <c r="L39" i="27" s="1"/>
  <c r="K39" i="15"/>
  <c r="L39" i="15" s="1"/>
  <c r="H5" i="13"/>
  <c r="D5" i="14" s="1"/>
  <c r="L38" i="27"/>
  <c r="K62" i="42"/>
  <c r="K62" i="32"/>
  <c r="K62" i="28"/>
  <c r="K62" i="27"/>
  <c r="H7" i="13"/>
  <c r="D7" i="14" s="1"/>
  <c r="K62" i="15"/>
  <c r="J7" i="12"/>
  <c r="H31" i="13"/>
  <c r="H22" i="13"/>
  <c r="H25" i="13"/>
  <c r="H30" i="13"/>
  <c r="H20" i="13"/>
  <c r="H23" i="13"/>
  <c r="H28" i="13"/>
  <c r="L62" i="224" l="1"/>
  <c r="L63" i="224" s="1"/>
  <c r="J45" i="12"/>
  <c r="J59" i="12"/>
  <c r="H59" i="12" s="1"/>
  <c r="I59" i="12" s="1"/>
  <c r="J98" i="12"/>
  <c r="G34" i="12"/>
  <c r="L40" i="32"/>
  <c r="L41" i="32" s="1"/>
  <c r="L43" i="32" s="1"/>
  <c r="G69" i="12"/>
  <c r="J42" i="12"/>
  <c r="H42" i="12" s="1"/>
  <c r="I42" i="12" s="1"/>
  <c r="J28" i="12"/>
  <c r="H28" i="12" s="1"/>
  <c r="I28" i="12" s="1"/>
  <c r="J29" i="12"/>
  <c r="H29" i="12" s="1"/>
  <c r="I29" i="12" s="1"/>
  <c r="J23" i="12"/>
  <c r="J69" i="12"/>
  <c r="G23" i="12"/>
  <c r="G73" i="12"/>
  <c r="G35" i="12"/>
  <c r="G37" i="12"/>
  <c r="L62" i="213"/>
  <c r="L63" i="213" s="1"/>
  <c r="L40" i="15"/>
  <c r="L41" i="15" s="1"/>
  <c r="L43" i="15" s="1"/>
  <c r="L61" i="15" s="1"/>
  <c r="L62" i="15" s="1"/>
  <c r="L63" i="15" s="1"/>
  <c r="L62" i="209"/>
  <c r="L63" i="209" s="1"/>
  <c r="L62" i="215"/>
  <c r="L63" i="215" s="1"/>
  <c r="J97" i="12"/>
  <c r="J95" i="12"/>
  <c r="J93" i="12"/>
  <c r="J96" i="12"/>
  <c r="J94" i="12"/>
  <c r="J65" i="12"/>
  <c r="H65" i="12" s="1"/>
  <c r="I65" i="12" s="1"/>
  <c r="J21" i="12"/>
  <c r="H21" i="12" s="1"/>
  <c r="I21" i="12" s="1"/>
  <c r="J64" i="12"/>
  <c r="H64" i="12" s="1"/>
  <c r="I64" i="12" s="1"/>
  <c r="J82" i="12"/>
  <c r="H82" i="12" s="1"/>
  <c r="I82" i="12" s="1"/>
  <c r="J71" i="12"/>
  <c r="H71" i="12" s="1"/>
  <c r="I71" i="12" s="1"/>
  <c r="J79" i="12"/>
  <c r="H79" i="12" s="1"/>
  <c r="I79" i="12" s="1"/>
  <c r="J85" i="12"/>
  <c r="H85" i="12" s="1"/>
  <c r="I85" i="12" s="1"/>
  <c r="J57" i="12"/>
  <c r="H57" i="12" s="1"/>
  <c r="I57" i="12" s="1"/>
  <c r="J54" i="12"/>
  <c r="H54" i="12" s="1"/>
  <c r="I54" i="12" s="1"/>
  <c r="J37" i="12"/>
  <c r="J46" i="12"/>
  <c r="J91" i="12"/>
  <c r="J92" i="12"/>
  <c r="J87" i="12"/>
  <c r="H87" i="12" s="1"/>
  <c r="I87" i="12" s="1"/>
  <c r="J86" i="12"/>
  <c r="H86" i="12" s="1"/>
  <c r="I86" i="12" s="1"/>
  <c r="J84" i="12"/>
  <c r="H84" i="12" s="1"/>
  <c r="I84" i="12" s="1"/>
  <c r="J83" i="12"/>
  <c r="H83" i="12" s="1"/>
  <c r="I83" i="12" s="1"/>
  <c r="J81" i="12"/>
  <c r="H81" i="12" s="1"/>
  <c r="I81" i="12" s="1"/>
  <c r="J53" i="12"/>
  <c r="J80" i="12"/>
  <c r="H80" i="12" s="1"/>
  <c r="I80" i="12" s="1"/>
  <c r="J78" i="12"/>
  <c r="H78" i="12" s="1"/>
  <c r="I78" i="12" s="1"/>
  <c r="J77" i="12"/>
  <c r="H77" i="12" s="1"/>
  <c r="I77" i="12" s="1"/>
  <c r="J74" i="12"/>
  <c r="J73" i="12"/>
  <c r="J72" i="12"/>
  <c r="H72" i="12" s="1"/>
  <c r="I72" i="12" s="1"/>
  <c r="J70" i="12"/>
  <c r="H70" i="12" s="1"/>
  <c r="I70" i="12" s="1"/>
  <c r="J68" i="12"/>
  <c r="H68" i="12" s="1"/>
  <c r="I68" i="12" s="1"/>
  <c r="G53" i="12"/>
  <c r="J50" i="12"/>
  <c r="J49" i="12"/>
  <c r="J36" i="12"/>
  <c r="H36" i="12" s="1"/>
  <c r="I36" i="12" s="1"/>
  <c r="J35" i="12"/>
  <c r="J34" i="12"/>
  <c r="J33" i="12"/>
  <c r="H33" i="12" s="1"/>
  <c r="I33" i="12" s="1"/>
  <c r="J19" i="12"/>
  <c r="H19" i="12" s="1"/>
  <c r="I19" i="12" s="1"/>
  <c r="J30" i="12"/>
  <c r="H30" i="12" s="1"/>
  <c r="I30" i="12" s="1"/>
  <c r="J26" i="12"/>
  <c r="H26" i="12" s="1"/>
  <c r="I26" i="12" s="1"/>
  <c r="J24" i="12"/>
  <c r="H24" i="12" s="1"/>
  <c r="I24" i="12" s="1"/>
  <c r="J20" i="12"/>
  <c r="H20" i="12" s="1"/>
  <c r="I20" i="12" s="1"/>
  <c r="J27" i="12"/>
  <c r="H27" i="12" s="1"/>
  <c r="I27" i="12" s="1"/>
  <c r="J25" i="12"/>
  <c r="H25" i="12" s="1"/>
  <c r="I25" i="12" s="1"/>
  <c r="J22" i="12"/>
  <c r="H22" i="12" s="1"/>
  <c r="I22" i="12" s="1"/>
  <c r="L40" i="28"/>
  <c r="L41" i="28" s="1"/>
  <c r="L43" i="28" s="1"/>
  <c r="L61" i="28" s="1"/>
  <c r="G55" i="12"/>
  <c r="L62" i="42"/>
  <c r="L63" i="42" s="1"/>
  <c r="L40" i="27"/>
  <c r="L41" i="27" s="1"/>
  <c r="L43" i="27" s="1"/>
  <c r="J63" i="12"/>
  <c r="H63" i="12" s="1"/>
  <c r="I63" i="12" s="1"/>
  <c r="J56" i="12"/>
  <c r="H56" i="12" s="1"/>
  <c r="I56" i="12" s="1"/>
  <c r="J43" i="12"/>
  <c r="H43" i="12" s="1"/>
  <c r="I43" i="12" s="1"/>
  <c r="J40" i="12"/>
  <c r="H40" i="12" s="1"/>
  <c r="I40" i="12" s="1"/>
  <c r="J67" i="12"/>
  <c r="H67" i="12" s="1"/>
  <c r="I67" i="12" s="1"/>
  <c r="J66" i="12"/>
  <c r="H66" i="12" s="1"/>
  <c r="I66" i="12" s="1"/>
  <c r="J60" i="12"/>
  <c r="H60" i="12" s="1"/>
  <c r="I60" i="12" s="1"/>
  <c r="J58" i="12"/>
  <c r="H58" i="12" s="1"/>
  <c r="I58" i="12" s="1"/>
  <c r="J55" i="12"/>
  <c r="J47" i="12"/>
  <c r="J44" i="12"/>
  <c r="H44" i="12" s="1"/>
  <c r="I44" i="12" s="1"/>
  <c r="J41" i="12"/>
  <c r="H41" i="12" s="1"/>
  <c r="I41" i="12" s="1"/>
  <c r="J48" i="12"/>
  <c r="H17" i="13"/>
  <c r="H23" i="12" l="1"/>
  <c r="I23" i="12" s="1"/>
  <c r="I18" i="12" s="1"/>
  <c r="H34" i="12"/>
  <c r="I34" i="12" s="1"/>
  <c r="H69" i="12"/>
  <c r="I69" i="12" s="1"/>
  <c r="L62" i="28"/>
  <c r="L63" i="28" s="1"/>
  <c r="H73" i="12"/>
  <c r="I73" i="12" s="1"/>
  <c r="H35" i="12"/>
  <c r="I35" i="12" s="1"/>
  <c r="H37" i="12"/>
  <c r="I37" i="12" s="1"/>
  <c r="H53" i="12"/>
  <c r="I53" i="12" s="1"/>
  <c r="I76" i="12"/>
  <c r="G46" i="12"/>
  <c r="H55" i="12"/>
  <c r="I55" i="12" s="1"/>
  <c r="I32" i="12" l="1"/>
  <c r="I52" i="12"/>
  <c r="H46" i="12"/>
  <c r="I46" i="12" s="1"/>
  <c r="D31" i="14" l="1"/>
  <c r="K47" i="222" s="1"/>
  <c r="L47" i="222" s="1"/>
  <c r="L59" i="222" s="1"/>
  <c r="L61" i="222" s="1"/>
  <c r="D29" i="14"/>
  <c r="K47" i="220" s="1"/>
  <c r="L47" i="220" s="1"/>
  <c r="L59" i="220" s="1"/>
  <c r="L61" i="220" s="1"/>
  <c r="D30" i="14"/>
  <c r="K47" i="221" s="1"/>
  <c r="L47" i="221" s="1"/>
  <c r="L59" i="221" s="1"/>
  <c r="L61" i="221" s="1"/>
  <c r="D28" i="14"/>
  <c r="K47" i="219" s="1"/>
  <c r="L47" i="219" s="1"/>
  <c r="L59" i="219" s="1"/>
  <c r="L61" i="219" s="1"/>
  <c r="D32" i="14"/>
  <c r="K47" i="226" s="1"/>
  <c r="L47" i="226" s="1"/>
  <c r="L59" i="226" s="1"/>
  <c r="L61" i="226" s="1"/>
  <c r="D27" i="14"/>
  <c r="K47" i="218" s="1"/>
  <c r="L47" i="218" s="1"/>
  <c r="L59" i="218" s="1"/>
  <c r="L61" i="218" s="1"/>
  <c r="H41" i="13"/>
  <c r="H40" i="13"/>
  <c r="H38" i="13"/>
  <c r="H37" i="13"/>
  <c r="H39" i="13"/>
  <c r="H36" i="13"/>
  <c r="G98" i="12" l="1"/>
  <c r="L62" i="226"/>
  <c r="L63" i="226" s="1"/>
  <c r="G96" i="12"/>
  <c r="G97" i="12"/>
  <c r="G95" i="12"/>
  <c r="G93" i="12"/>
  <c r="G94" i="12"/>
  <c r="L62" i="221"/>
  <c r="L63" i="221" s="1"/>
  <c r="L62" i="222"/>
  <c r="L63" i="222" s="1"/>
  <c r="L62" i="220"/>
  <c r="L63" i="220" s="1"/>
  <c r="L62" i="218"/>
  <c r="L63" i="218" s="1"/>
  <c r="L62" i="219"/>
  <c r="L63" i="219" s="1"/>
  <c r="H98" i="12" l="1"/>
  <c r="I98" i="12" s="1"/>
  <c r="H95" i="12"/>
  <c r="I95" i="12" s="1"/>
  <c r="H97" i="12"/>
  <c r="I97" i="12" s="1"/>
  <c r="H94" i="12"/>
  <c r="I94" i="12" s="1"/>
  <c r="H96" i="12"/>
  <c r="I96" i="12" s="1"/>
  <c r="H93" i="12"/>
  <c r="I93" i="12" s="1"/>
  <c r="D16" i="14"/>
  <c r="K47" i="223" s="1"/>
  <c r="L47" i="223" s="1"/>
  <c r="L59" i="223" s="1"/>
  <c r="L61" i="223" s="1"/>
  <c r="D26" i="14"/>
  <c r="K47" i="217" s="1"/>
  <c r="L47" i="217" s="1"/>
  <c r="L59" i="217" s="1"/>
  <c r="L61" i="217" s="1"/>
  <c r="D13" i="14"/>
  <c r="K47" i="27" s="1"/>
  <c r="L47" i="27" s="1"/>
  <c r="L59" i="27" s="1"/>
  <c r="L61" i="27" s="1"/>
  <c r="K47" i="212"/>
  <c r="L47" i="212" s="1"/>
  <c r="L59" i="212" s="1"/>
  <c r="L61" i="212" s="1"/>
  <c r="D14" i="14"/>
  <c r="K47" i="32" s="1"/>
  <c r="L47" i="32" s="1"/>
  <c r="L59" i="32" s="1"/>
  <c r="L61" i="32" s="1"/>
  <c r="D23" i="14"/>
  <c r="K47" i="211" s="1"/>
  <c r="L47" i="211" s="1"/>
  <c r="L59" i="211" s="1"/>
  <c r="L61" i="211" s="1"/>
  <c r="D25" i="14"/>
  <c r="K47" i="216" s="1"/>
  <c r="L47" i="216" s="1"/>
  <c r="L59" i="216" s="1"/>
  <c r="L61" i="216" s="1"/>
  <c r="D17" i="14"/>
  <c r="K47" i="214" s="1"/>
  <c r="L47" i="214" s="1"/>
  <c r="L59" i="214" s="1"/>
  <c r="L61" i="214" s="1"/>
  <c r="H19" i="13"/>
  <c r="H35" i="13"/>
  <c r="H18" i="13"/>
  <c r="H16" i="13"/>
  <c r="H27" i="13"/>
  <c r="H26" i="13"/>
  <c r="H29" i="13"/>
  <c r="H34" i="13"/>
  <c r="G45" i="12" l="1"/>
  <c r="L62" i="223"/>
  <c r="L63" i="223" s="1"/>
  <c r="G49" i="12"/>
  <c r="G48" i="12"/>
  <c r="G74" i="12"/>
  <c r="G47" i="12"/>
  <c r="G50" i="12"/>
  <c r="L62" i="211"/>
  <c r="L63" i="211" s="1"/>
  <c r="L62" i="27"/>
  <c r="L63" i="27" s="1"/>
  <c r="L62" i="214"/>
  <c r="L63" i="214" s="1"/>
  <c r="L62" i="32"/>
  <c r="L63" i="32" s="1"/>
  <c r="L62" i="212"/>
  <c r="L63" i="212" s="1"/>
  <c r="G91" i="12"/>
  <c r="G92" i="12"/>
  <c r="L62" i="216"/>
  <c r="L63" i="216" s="1"/>
  <c r="L62" i="217"/>
  <c r="L63" i="217" s="1"/>
  <c r="H45" i="12" l="1"/>
  <c r="I45" i="12" s="1"/>
  <c r="H74" i="12"/>
  <c r="I74" i="12" s="1"/>
  <c r="I62" i="12" s="1"/>
  <c r="H48" i="12"/>
  <c r="I48" i="12" s="1"/>
  <c r="H50" i="12"/>
  <c r="I50" i="12" s="1"/>
  <c r="H49" i="12"/>
  <c r="I49" i="12" s="1"/>
  <c r="H91" i="12"/>
  <c r="I91" i="12" s="1"/>
  <c r="H92" i="12"/>
  <c r="I92" i="12" s="1"/>
  <c r="H47" i="12"/>
  <c r="I47" i="12" s="1"/>
  <c r="I39" i="12" l="1"/>
  <c r="I90" i="12"/>
</calcChain>
</file>

<file path=xl/sharedStrings.xml><?xml version="1.0" encoding="utf-8"?>
<sst xmlns="http://schemas.openxmlformats.org/spreadsheetml/2006/main" count="45958" uniqueCount="17509">
  <si>
    <t>ok</t>
  </si>
  <si>
    <t>RESUMO DAS COMPOSIÇÕES - ADMINISTRAÇÃO/ CANTEIRO</t>
  </si>
  <si>
    <t>COMPOSIÇÃO DE ENCARGOS SOCIAIS E OBRIGAÇÕES TRABALHISTAS</t>
  </si>
  <si>
    <t>HORAS NORMAIS</t>
  </si>
  <si>
    <t xml:space="preserve">       MENSALISTA</t>
  </si>
  <si>
    <t>GRUPO A</t>
  </si>
  <si>
    <t>%</t>
  </si>
  <si>
    <t>A1</t>
  </si>
  <si>
    <t>INSS</t>
  </si>
  <si>
    <t>A2</t>
  </si>
  <si>
    <t>SESI ou SESC</t>
  </si>
  <si>
    <t>A3</t>
  </si>
  <si>
    <t>SENAI ou SENAC</t>
  </si>
  <si>
    <t>A4</t>
  </si>
  <si>
    <t>INCRA</t>
  </si>
  <si>
    <t>A5</t>
  </si>
  <si>
    <t>Salário Educação</t>
  </si>
  <si>
    <t>A6</t>
  </si>
  <si>
    <t>Seguro Acidente do Trabalho/SAT/INSS</t>
  </si>
  <si>
    <t>A7</t>
  </si>
  <si>
    <t>FGTS</t>
  </si>
  <si>
    <t>A8</t>
  </si>
  <si>
    <t>SEBRAE</t>
  </si>
  <si>
    <t>A9</t>
  </si>
  <si>
    <t>SECONCI</t>
  </si>
  <si>
    <t>Total do Primeiro Grupo</t>
  </si>
  <si>
    <t>GRUPO B</t>
  </si>
  <si>
    <t>B1</t>
  </si>
  <si>
    <t>Repouso Semanal Remunerado</t>
  </si>
  <si>
    <t>B2</t>
  </si>
  <si>
    <t>Feriados</t>
  </si>
  <si>
    <t>B3</t>
  </si>
  <si>
    <t>Auxílio Doença</t>
  </si>
  <si>
    <t>B4</t>
  </si>
  <si>
    <t>13° Salário</t>
  </si>
  <si>
    <t>B5</t>
  </si>
  <si>
    <t>Licença Paternidade</t>
  </si>
  <si>
    <t>B6</t>
  </si>
  <si>
    <t>Faltas Legais</t>
  </si>
  <si>
    <t>B7</t>
  </si>
  <si>
    <t>Dias de Chuva</t>
  </si>
  <si>
    <t>B8</t>
  </si>
  <si>
    <t>Acidentes de Trabalho</t>
  </si>
  <si>
    <t>B9</t>
  </si>
  <si>
    <t>Férias</t>
  </si>
  <si>
    <t>B10</t>
  </si>
  <si>
    <t>Salário Maternidade</t>
  </si>
  <si>
    <t>Total do Segundo Grupo</t>
  </si>
  <si>
    <t>GRUPO C</t>
  </si>
  <si>
    <t>C1</t>
  </si>
  <si>
    <t>Aviso Prévio Indenizado</t>
  </si>
  <si>
    <t>C2</t>
  </si>
  <si>
    <t>Aviso Prévio Trabalho</t>
  </si>
  <si>
    <t>C3</t>
  </si>
  <si>
    <t>Férias Idenizadas</t>
  </si>
  <si>
    <t>C4</t>
  </si>
  <si>
    <t>Depósito Rescisão Sem Justa Causa</t>
  </si>
  <si>
    <t>C5</t>
  </si>
  <si>
    <t>Idenização Adicional</t>
  </si>
  <si>
    <t>Total do Terceiro Grupo</t>
  </si>
  <si>
    <t>GRUPO D</t>
  </si>
  <si>
    <t>D1</t>
  </si>
  <si>
    <t>Incidência dos Encargos do Grupo A sobre os itens do Grupo B</t>
  </si>
  <si>
    <t>D2</t>
  </si>
  <si>
    <t>Reincidência de Grupo A sobre o Aviso Prévio Trabalhado e Reincidência  do FGTS sobre Aviso Prévio Indenizado</t>
  </si>
  <si>
    <t>Total do quarto grupo</t>
  </si>
  <si>
    <t>GRUPO E</t>
  </si>
  <si>
    <t>E</t>
  </si>
  <si>
    <t>Total dos Encargos Sociais Complementares</t>
  </si>
  <si>
    <t>Total do quinto grupo</t>
  </si>
  <si>
    <t>TOTAL GERAL ENCARGOS SOCIAIS</t>
  </si>
  <si>
    <t>HORISTA</t>
  </si>
  <si>
    <t>'</t>
  </si>
  <si>
    <t>ETAPA:</t>
  </si>
  <si>
    <t>REVISÃO:</t>
  </si>
  <si>
    <t>TRIBUTAÇÃO:</t>
  </si>
  <si>
    <t>com desoneração</t>
  </si>
  <si>
    <t>LISTA DE INSUMOS - SICRO 2 - EQUIPAMENTOS</t>
  </si>
  <si>
    <t>DATA BASE DA TABELA</t>
  </si>
  <si>
    <t xml:space="preserve">DATA: </t>
  </si>
  <si>
    <t>CÓDIGO</t>
  </si>
  <si>
    <t>DISCRIMINAÇÃO</t>
  </si>
  <si>
    <t>UNID.</t>
  </si>
  <si>
    <t>QUANT.</t>
  </si>
  <si>
    <t>AQUISIÇÃO</t>
  </si>
  <si>
    <t>IMPRODUTIVO</t>
  </si>
  <si>
    <t>OPERATIVO</t>
  </si>
  <si>
    <t>A001</t>
  </si>
  <si>
    <t>COMPONENTE PARA EQUIPAMENTO : CATERPILLAR : D8T -  TRATORDE ESTEIRAS</t>
  </si>
  <si>
    <t>H</t>
  </si>
  <si>
    <t>A002</t>
  </si>
  <si>
    <t>COMPONENTE PARA EQUIPAMENTO : CATERPILLAR : R-8 -ESCARIFICADOR</t>
  </si>
  <si>
    <t>A003</t>
  </si>
  <si>
    <t>COMPONENTE PARA VEÍCULOS : MERCEDES BENZ : ATEGO 1319-  CHASSIS 7,1 T (P/ CAMINHÃO)</t>
  </si>
  <si>
    <t>A004</t>
  </si>
  <si>
    <t>COMPONENTE PARA VEÍCULOS : MERCEDES BENZ : ATEGO 1419-  CHASSIS 9,4 T (P/ CAMINHÃO)</t>
  </si>
  <si>
    <t>A005</t>
  </si>
  <si>
    <t>COMPONENTE PARA VEÍCULOS : MERCEDES BENZ : ATRON 23246X2 -  CHASSIS 10,5 T (P/ CAMINHÃO)</t>
  </si>
  <si>
    <t>A007</t>
  </si>
  <si>
    <t>COMPONENTE PARA VEÍCULOS : MERCEDES BENZ : 815/37 -CHASSIS 4,0 T (P/ CAMINHÃO)</t>
  </si>
  <si>
    <t>A009</t>
  </si>
  <si>
    <t>COMPONENTE PARA VEÍCULOS : MERCEDES BENZ : ATRON 1635S/45 -  CHASSIS 4,0 T (P/ CAMINHÃO)</t>
  </si>
  <si>
    <t>A010</t>
  </si>
  <si>
    <t>COMPONENTE PARA VEÍCULOS : RANDON : CARREGA TUDO -SEMI-REBOQUE P/ CAVALO MEC. 35,0 T</t>
  </si>
  <si>
    <t>A011</t>
  </si>
  <si>
    <t>COMPONENTE PARA VEÍCULOS : ROSSETTI : 4 M3 -  CAÇAMBABASCULANTE 4 M3</t>
  </si>
  <si>
    <t>A012</t>
  </si>
  <si>
    <t>COMPONENTE PARA VEÍCULOS : ROSSETTI : 6 M3 -  CAÇAMBABASCULANTE 6 M3</t>
  </si>
  <si>
    <t>A013</t>
  </si>
  <si>
    <t>COMPONENTE PARA VEÍCULOS : ROSSETTI : 10 M3 -  CAÇAMBABASCULANTE 10 M3</t>
  </si>
  <si>
    <t>A014</t>
  </si>
  <si>
    <t>COMPONENTE PARA VEÍCULOS : ROSSETTI : 5 M3 -  CAÇAMBABASCULANTE</t>
  </si>
  <si>
    <t>A015</t>
  </si>
  <si>
    <t>COMPONENTE PARA VEÍCULOS : DIVERSOS : STANDART 6,0 M3 -CAÇAMBA TÉRMICA</t>
  </si>
  <si>
    <t>A016</t>
  </si>
  <si>
    <t>COMPONENTE PARA VEÍCULOS : DIVERSOS : 6.000 L -  TANQUE DEÁGUA P/ CHASSIS CAMINHÃO</t>
  </si>
  <si>
    <t>A017</t>
  </si>
  <si>
    <t>COMPONENTE PARA VEÍCULOS : DIVERSOS : 10.000 L -  TANQUE DEÁGUA P/ CHASSIS CAMINHÃO</t>
  </si>
  <si>
    <t>A018</t>
  </si>
  <si>
    <t>COMPONENTE PARA VEÍCULOS : CIFALI : 6.000 L / HE-C -  TANQUEDE ASF. P/ CHASSIS CAMINHÃO</t>
  </si>
  <si>
    <t>A020</t>
  </si>
  <si>
    <t>COMPONENTE PARA VEÍCULOS : MAMBRINI :  -  CARROC. MADEIRA7,0 M - 15 T</t>
  </si>
  <si>
    <t>A021</t>
  </si>
  <si>
    <t>COMPONENTE PARA VEÍCULOS : MAMBRINI : 709/37 -  CARROC.MADEIRA 4,5 M - 4 T</t>
  </si>
  <si>
    <t>A023</t>
  </si>
  <si>
    <t>COMPONENTE PARA EQUIPAMENTO : CIFALI :  -  USINA DE ASFALTO40/80 T/H FIXA</t>
  </si>
  <si>
    <t>A024</t>
  </si>
  <si>
    <t>COMPONENTE PARA EQUIPAMENTO : DIVERSOS :  -  VIBRADOR DEIMERSÃO PARA CONCRETO</t>
  </si>
  <si>
    <t>A025</t>
  </si>
  <si>
    <t>COMPONENTE PARA EQUIPAMENTO : DIVERSOS : VIP-MT2 -MOTOR PARA ACIONAMENTO DE VIBRADOR</t>
  </si>
  <si>
    <t>A026</t>
  </si>
  <si>
    <t>COMPONENTE PARA VEÍCULOS : CONSMAQ : HS-06 -  EQUIP. P/HIDROSSEMEADURA</t>
  </si>
  <si>
    <t>A029</t>
  </si>
  <si>
    <t>COMPONENTE PARA EQUIPAMENTO : MAQUESONDA : MACH/850-  SONDA ROTATIVA COM MOTOR</t>
  </si>
  <si>
    <t>A030</t>
  </si>
  <si>
    <t>COMPONENTE PARA EQUIPAMENTO : MAQUESONDA : 361.01 Nº0007 -  TRIPÉ PARA SONDA ROTATIVA</t>
  </si>
  <si>
    <t>A031</t>
  </si>
  <si>
    <t>COMPONENTE PARA VEÍCULOS : RANDON :  -  EIXO TANDEM(BALANCIM)</t>
  </si>
  <si>
    <t>A032</t>
  </si>
  <si>
    <t>COMPONENTE PARA VEÍCULOS : MERCEDES BENZ : ATRON2729/36 K 6X4 -  CHASSIS 15 T (P/ CAMINHÃO)</t>
  </si>
  <si>
    <t>A033</t>
  </si>
  <si>
    <t>COMPONENTE PARA VEÍCULOS : MERCEDES BENZ : ATEGO1719/36 -  CHASSIS 17T (P/ CAMINHÃO)</t>
  </si>
  <si>
    <t>A036</t>
  </si>
  <si>
    <t>COMPONENTE PARA EQUIPAMENTO : BHEMEL : P/ 3 M3 -CAMPÂNULA DE AR COMPRIMIDO COMPL.</t>
  </si>
  <si>
    <t>A037</t>
  </si>
  <si>
    <t>COMPONENTE PARA EQUIPAMENTO : BHEMEL : P/ 3 M3 -RESERVATÓRIO DE AR 3 M3</t>
  </si>
  <si>
    <t>A038</t>
  </si>
  <si>
    <t>COMPONENTE PARA EQUIPAMENTO : BHEMEL : P/ 3M3 -  CÂMARADE DESCOMP. E OXIG.</t>
  </si>
  <si>
    <t>A057</t>
  </si>
  <si>
    <t>COMPONENTE PARA VEÍCULOS : DIVERSOS : RAC 2 1700 BALDAN -ROÇADEIRA DE ARRASTO</t>
  </si>
  <si>
    <t>A059</t>
  </si>
  <si>
    <t>COMPONENTE PARA VEÍCULOS : CONSMAQ : LA-6 -  EQUIP. P/LAMA ASFALTICA  6M3</t>
  </si>
  <si>
    <t>A063</t>
  </si>
  <si>
    <t>COMPONENTE PARA VEÍCULOS : MAMBRINI :  -  CARROCERIA DEMADEIRA 7 T-TIPO TOCO</t>
  </si>
  <si>
    <t>A065</t>
  </si>
  <si>
    <t>COMPONENTE PARA VEÍCULOS : MAMBRINI :  -  CARROC. MADEIRA5,4 M - 10 T</t>
  </si>
  <si>
    <t>A067</t>
  </si>
  <si>
    <t>COMPONENTE PARA EQUIPAMENTO : CATERPILLAR : 8 SU -  LÂMINAP/ TRATOR D8T</t>
  </si>
  <si>
    <t>A070</t>
  </si>
  <si>
    <t>COMPONENTE PARA EQUIPAMENTO : SERVIMAQ :  -  MESA VIBR.2X1 M COM MOTOR DE  3 CV</t>
  </si>
  <si>
    <t>A073</t>
  </si>
  <si>
    <t>COMPONENTE PARA EQUIPAMENTO : SERVIMAQ : RETO -  FORMA P/MOURÃO QUADRADO P.V</t>
  </si>
  <si>
    <t>A075</t>
  </si>
  <si>
    <t>COMPONENTE PARA EQUIPAMENTO : SERVIMAQ :  -  FORMA PARAPLACAS PRÉ-MOLD. DE PAV.</t>
  </si>
  <si>
    <t>A083</t>
  </si>
  <si>
    <t>COMPONENTE PARA EQUIPAMENTO : SERVIMAQ :  -  CARRO P/TRANSP DE PRÉ-MOLDADO DE C</t>
  </si>
  <si>
    <t>A084</t>
  </si>
  <si>
    <t>COMPONENTE PARA EQUIPAMENTO : SERVIMAQ :  -  CAVALETEMÓVEL (MANUAL)</t>
  </si>
  <si>
    <t>A088</t>
  </si>
  <si>
    <t>COMPONENTE PARA EQUIPAMENTO : SERVIMAQ : C/ 30 ANÉIS -FORMA PARA FABR. TUBO VIBR. D=0,20M</t>
  </si>
  <si>
    <t>A089</t>
  </si>
  <si>
    <t>COMPONENTE PARA EQUIPAMENTO : SERVIMAQ : C/ 30 ANÉIS -FORMA PARA FABR. TUBO VIBR. D=0,30M</t>
  </si>
  <si>
    <t>A090</t>
  </si>
  <si>
    <t>COMPONENTE PARA EQUIPAMENTO : SERVIMAQ : C/ 30 ANÉIS -FORMA PARA FABR. TUBO VIBR. D=0,40M</t>
  </si>
  <si>
    <t>A091</t>
  </si>
  <si>
    <t>COMPONENTE PARA EQUIPAMENTO : SERVIMAQ : C/ 30 ANÉIS -FORMA PARA FABR. TUBO VIBR. D=0,60M</t>
  </si>
  <si>
    <t>A092</t>
  </si>
  <si>
    <t>COMPONENTE PARA EQUIPAMENTO : SERVIMAQ : C/ 20 ANÉIS -FORMA PARA FABR. TUBO VIBR. D=0,80M</t>
  </si>
  <si>
    <t>A093</t>
  </si>
  <si>
    <t>COMPONENTE PARA EQUIPAMENTO : SERVIMAQ : C/ 15 ANÉIS -FORMA PARA FABR. TUBO VIBR. D=1,00M</t>
  </si>
  <si>
    <t>A094</t>
  </si>
  <si>
    <t>COMPONENTE PARA EQUIPAMENTO : SERVIMAQ : C/ 10 ANÉIS -FORMA PARA FABR. TUBO VIBR. D=1,20M</t>
  </si>
  <si>
    <t>A095</t>
  </si>
  <si>
    <t>COMPONENTE PARA EQUIPAMENTO : SERVIMAQ : C/ 5 ANÉIS -FORMA PARA FABR. TUBO VIBR. D=1,50M</t>
  </si>
  <si>
    <t>A096</t>
  </si>
  <si>
    <t>COMPONENTE PARA VEÍCULOS : DIVERSOS : 13000 L -  TANQUE DEÁGUA P/ CHASSIS</t>
  </si>
  <si>
    <t>A097</t>
  </si>
  <si>
    <t>COMPONENTE PARA VEÍCULOS : DIVERSOS : 8000 L -  TANQUE DEÁGUA P/ CHASSIS</t>
  </si>
  <si>
    <t>A098</t>
  </si>
  <si>
    <t>COMPONENTE PARA VEÍCULOS : VOLKSWAGEN : CONSTELLATION26-280 6X4 -  CHASSIS P/ CAMINHÃO</t>
  </si>
  <si>
    <t>A099</t>
  </si>
  <si>
    <t>COMPONENTE PARA VEÍCULOS : CIBI : 5M3 -  BETONEIRA 5M3 P/CAMINHÃO</t>
  </si>
  <si>
    <t>A100</t>
  </si>
  <si>
    <t>COMPONENTE PARA VEÍCULOS : VOLVO : FMX 6X4R -  CHASSIS P/CAMINHÃO 40 T</t>
  </si>
  <si>
    <t>A101</t>
  </si>
  <si>
    <t>COMPONENTE PARA VEÍCULOS : ROSSETTI : 12M3/14M3 -CAÇAMBA BASCULANTE 14M3</t>
  </si>
  <si>
    <t>A102</t>
  </si>
  <si>
    <t>COMPONENTE PARA VEÍCULOS : ROSSETTI : 12M3 -  CAÇAMBABASCULANTE P/ ROCHA</t>
  </si>
  <si>
    <t>A103</t>
  </si>
  <si>
    <t>COMPONENTE PARA VEÍCULOS : MADAL-PALFINGER : PKK-12500AV2A -  GUINDASTE 5T</t>
  </si>
  <si>
    <t>A105</t>
  </si>
  <si>
    <t>COMPONENTE PARA VEÍCULOS : RANDON : 10M3 -  CAÇAMBABASCULANTE P/ ROCHA</t>
  </si>
  <si>
    <t>A106</t>
  </si>
  <si>
    <t>MÁQUINA PARA PINTURA : ELGIMAQ : EGM-CAF-800L -  PINTURAA FRIO</t>
  </si>
  <si>
    <t>A107</t>
  </si>
  <si>
    <t>MÁQUINA PARA PINTURA : ELGIMAQ : EGM-FA 1500 L -  PARADEMARCAÇÕES COM TERMOPLASTICOS</t>
  </si>
  <si>
    <t>A108</t>
  </si>
  <si>
    <t>COMPONENTE PARA EQUIPAMENTO : TEREX : MULTIFLEX P/8M3 -  SEMI-REBOQUE</t>
  </si>
  <si>
    <t>A109</t>
  </si>
  <si>
    <t>COMPONENTE PARA EQUIPAMENTO : SERVIMAQ :  -  FORMA P/BALIZADOR</t>
  </si>
  <si>
    <t>A110</t>
  </si>
  <si>
    <t>COMPONENTE PARA EQUIPAMENTO : SERVIMAQ :  -  FORMA P/GUARDA-CORPO</t>
  </si>
  <si>
    <t>E001</t>
  </si>
  <si>
    <t>TRATOR DE ESTEIRAS : NEW HOLLAND : 7D -  COM LÂMINA</t>
  </si>
  <si>
    <t>E002</t>
  </si>
  <si>
    <t>TRATOR DE ESTEIRAS : CATERPILLAR : D6N -  COM LÂMINA</t>
  </si>
  <si>
    <t>E003</t>
  </si>
  <si>
    <t>(*) TRATOR DE ESTEIRAS : CATERPILLAR : D8T -  COM LÂMINA</t>
  </si>
  <si>
    <t>E005</t>
  </si>
  <si>
    <t>MOTOSCRAPER : CATERPILLAR : 621H -</t>
  </si>
  <si>
    <t>E006</t>
  </si>
  <si>
    <t>MOTONIVELADORA : CATERPILLAR : 120K -</t>
  </si>
  <si>
    <t>E007</t>
  </si>
  <si>
    <t>TRATOR AGRÍCOLA : MASSEY FERGUSON : MF 4291/4 449A -</t>
  </si>
  <si>
    <t>E009</t>
  </si>
  <si>
    <t>CARREGADEIRA DE PNEUS : CATERPILLAR : 924H -  1,80 M3</t>
  </si>
  <si>
    <t>E010</t>
  </si>
  <si>
    <t>CARREGADEIRA DE PNEUS : CATERPILLAR : 950H -  3,3 M3</t>
  </si>
  <si>
    <t>E011</t>
  </si>
  <si>
    <t>RETROESCAVADEIRA : MASSEY FERGUSON : MF-86HS -  DEPNEUS</t>
  </si>
  <si>
    <t>E013</t>
  </si>
  <si>
    <t>ROLO COMPACTADOR : DYNAPAC : CA-250-P -  PÉ DE CARNEIROAUTOP. 11,25T VIBRAT</t>
  </si>
  <si>
    <t>E014</t>
  </si>
  <si>
    <t>(*) TRATOR DE ESTEIRAS : CATERPILLAR : D8T -  COM ESCARIFICADOR</t>
  </si>
  <si>
    <t>E016</t>
  </si>
  <si>
    <t>CARREGADEIRA DE PNEUS : CASE : W-20 E -  1,91 M3</t>
  </si>
  <si>
    <t>E062</t>
  </si>
  <si>
    <t>ESCAVADEIRA HIDRÁULICA : CATERPILLAR : 336DL -  COM ESTEIRA</t>
  </si>
  <si>
    <t>E063</t>
  </si>
  <si>
    <t>ESCAVADEIRA HIDRÁULICA : CATERPILLAR : 320DL -  C/ EST. - CAP600L P/ LONGO ALCANCE</t>
  </si>
  <si>
    <t>E065</t>
  </si>
  <si>
    <t>DRAGA DE SUCÇÃO : DIVERSOS :  -  P/ EXTRAÇÃO DE AREIA  6"</t>
  </si>
  <si>
    <t>E066</t>
  </si>
  <si>
    <t>CHATA - 25M3 : DIVERSOS :  -  COM REBOCADOR</t>
  </si>
  <si>
    <t>E101</t>
  </si>
  <si>
    <t>GRADE DE DISCOS : MARCHESAN :  -  GA 24 X 24</t>
  </si>
  <si>
    <t>E102</t>
  </si>
  <si>
    <t>ROLO COMPACTADOR : DYNAPAC : CC-424HF -  TANDEN VIBRAT.AUTOPROP. 10,2 T</t>
  </si>
  <si>
    <t>E104</t>
  </si>
  <si>
    <t>ROLO COMPACTADOR : DYNAPAC : CC-224HF -  LISO, TANDENVIBRAT. AUTOPROP. 7,7T</t>
  </si>
  <si>
    <t>E105</t>
  </si>
  <si>
    <t>ROLO COMPACTADOR : CATERPILLAR : PS-360 C -  DE PNEUSAUTOPROP. 25 T</t>
  </si>
  <si>
    <t>E106</t>
  </si>
  <si>
    <t>USINA MISTURADORA : CIFALI :  -  DE SOLOS 300 T/H</t>
  </si>
  <si>
    <t>E107</t>
  </si>
  <si>
    <t>VASSOURA MECÂNICA : CMV : VM 2440 -  REBOCÁVEL</t>
  </si>
  <si>
    <t>E108</t>
  </si>
  <si>
    <t>DISTRIBUIDOR DE AGREGADOS : CMV :  -  REBOCÁVEL</t>
  </si>
  <si>
    <t>E109</t>
  </si>
  <si>
    <t>DISTRIBUIDOR DE AGREGADOS : ROMANELLI : DAR-5000 -AUTOPROPELIDO</t>
  </si>
  <si>
    <t>E110</t>
  </si>
  <si>
    <t>TANQUE DE ESTOCAGEM DE ASFALTO : CIFALI :  -  30.000 L</t>
  </si>
  <si>
    <t>E111</t>
  </si>
  <si>
    <t>(*) EQUIP. DISTRIBUIÇÃO DE ASFALTO : FERLEX :  -  MONTADO EMCAMINHÃO</t>
  </si>
  <si>
    <t>E112</t>
  </si>
  <si>
    <t>AQUECEDOR DE FLUIDO TÉRMICO : TENGE : TH III -</t>
  </si>
  <si>
    <t>E113</t>
  </si>
  <si>
    <t>(*) USINA DE ASFALTO A QUENTE : CIFALI : DMC-2 -  40 / 60 T/H</t>
  </si>
  <si>
    <t>E114</t>
  </si>
  <si>
    <t>VIBRO-ACABADORA DE ASFALTO : CIFALI : VDA-421 -  SOBRE PNEUS</t>
  </si>
  <si>
    <t>E115</t>
  </si>
  <si>
    <t>USINA MISTURADORA : TEREX : UPM F 60 -  PRÉ MIST. A FRIO 60T/H</t>
  </si>
  <si>
    <t>E116</t>
  </si>
  <si>
    <t>USINA MISTURADORA : CIFALI :  -  PRÉ MIST. A FRIO 30/60 T/H</t>
  </si>
  <si>
    <t>E117</t>
  </si>
  <si>
    <t>ROLO COMPACTADOR : MULLER : RT82H -  ESTÁTICO TANDENAUTOPROP. 8,9 T</t>
  </si>
  <si>
    <t>E118</t>
  </si>
  <si>
    <t>ROLO COMPACTADOR : DYNAPAC : CC900 -  TANDEN VIBRAT. 1,6 T</t>
  </si>
  <si>
    <t>E119</t>
  </si>
  <si>
    <t>ROLO COMPACTADOR : DYNAPAC : CP 224 -  DE PNEUS ESTAT.AUTOPROP. 21,00 T</t>
  </si>
  <si>
    <t>E121</t>
  </si>
  <si>
    <t>ROLO COMPACTADOR : DYNAPAC : CA150 STD -  LISOVIBRAT.AUTOPROP. 7,0 T</t>
  </si>
  <si>
    <t>E122</t>
  </si>
  <si>
    <t>(*) EQUIP. DISTRIBUIÇÃO LAMA ASFÁLTICA : M. BENZ/CONSMAQ :2726 K -  MONTADO EM CAMINHÃO</t>
  </si>
  <si>
    <t>E123</t>
  </si>
  <si>
    <t>CALDEIRA DE ASFALTO REBOCÁVEL : ALMEIDA : CAD 1500 -1200 L</t>
  </si>
  <si>
    <t>E126</t>
  </si>
  <si>
    <t>FRESADORA A FRIO : WIRTGEN : W 100 -</t>
  </si>
  <si>
    <t>E127</t>
  </si>
  <si>
    <t>FRESADORA A FRIO : WIRTGEN : W 200 -</t>
  </si>
  <si>
    <t>E129</t>
  </si>
  <si>
    <t>RECICLADORA DE PAVIMENTO : WIRTGEN : WR 240 -  A FRIO</t>
  </si>
  <si>
    <t>E138</t>
  </si>
  <si>
    <t>ESTABILIZADOR/RECICLADORA A FRIO : CATERPILLAR : RM-500 -</t>
  </si>
  <si>
    <t>E139</t>
  </si>
  <si>
    <t>ROLO COMPACTADOR : DYNAPAC : CA250 -  LISO AUTO. VIBRAT.</t>
  </si>
  <si>
    <t>E142</t>
  </si>
  <si>
    <t>ROLO COMPACTADOR : DYNAPAC : CP274 -  DE PNEUS</t>
  </si>
  <si>
    <t>E147</t>
  </si>
  <si>
    <t>USINA DE ASFALTO A QUENTE : CIFALI : CIFALI MAGNUM 120 -90/120 T/H COM FILTRO DE MANGA</t>
  </si>
  <si>
    <t>E149</t>
  </si>
  <si>
    <t>VIBRO-ACABADORA DE ASFALTO : TEREX : TEREX VDA 600 -SOBRE ESTEIRAS</t>
  </si>
  <si>
    <t>E156</t>
  </si>
  <si>
    <t>CARREGADEIRA DE PNEUS : CASE : SR 175 -  C/ VASSOURA SPS155 DA AGF</t>
  </si>
  <si>
    <t>E160</t>
  </si>
  <si>
    <t>FRESADORA E DISTRIBUIDORA DE SOLO : GOMACO : 9500 -  PARAREGULAR SUB LEITO</t>
  </si>
  <si>
    <t>E161</t>
  </si>
  <si>
    <t>(*) EQUIP. DISTR. DE L.A. RUPT. CONTR. : M. BENZ/CIFALI :MICROFLEX -  ACOPLADO A CAVALO MECÂNICO</t>
  </si>
  <si>
    <t>E201</t>
  </si>
  <si>
    <t>COMPRESSOR DE AR : ATLAS COPCO : XAHS 157PD -  295 PCM</t>
  </si>
  <si>
    <t>E202</t>
  </si>
  <si>
    <t>COMPRESSOR DE AR : ATLAS COPCO : XAS 187PD -  400 PCM</t>
  </si>
  <si>
    <t>E203</t>
  </si>
  <si>
    <t>COMPRESSOR DE AR : ATLAS COPCO : XAS 360 CUD -  762 PCM</t>
  </si>
  <si>
    <t>E204</t>
  </si>
  <si>
    <t>MARTELETE : ATLAS COPCO : RH658-6L -  PERFURATRIZ MANUAL</t>
  </si>
  <si>
    <t>E205</t>
  </si>
  <si>
    <t>PERFURATRIZ SOBRE ESTEIRAS : ATLAS COPCO : ROC 442PC -CRAWLER DRILL</t>
  </si>
  <si>
    <t>E208</t>
  </si>
  <si>
    <t>COMPRESSOR DE AR : ATLAS COPCO : XAHS 107PD -  200 PCM</t>
  </si>
  <si>
    <t>E209</t>
  </si>
  <si>
    <t>MARTELETE : ATLAS COPCO : TEX270 PS -  ROMPEDOR  28 KG</t>
  </si>
  <si>
    <t>E210</t>
  </si>
  <si>
    <t>MARTELETE : ATLAS COPCO : TEX32 PS -  ROMPEDOR  33 KG</t>
  </si>
  <si>
    <t>E211</t>
  </si>
  <si>
    <t>MÁQUINA PARA PINTURA : SHULZ : CSL 10/100 L -  COMPRES. DEAR P/ PINTURA C/ FILTRO</t>
  </si>
  <si>
    <t>E223</t>
  </si>
  <si>
    <t>COMPRESSOR DE AR : ATLAS COPCO : XATS 167PD -  360 PCM</t>
  </si>
  <si>
    <t>E225</t>
  </si>
  <si>
    <t>CONJUNTO DE BRITAGEM : METSO SVEDALA : C96/HP-200 -  80M3/H</t>
  </si>
  <si>
    <t>E226</t>
  </si>
  <si>
    <t>CONJUNTO DE BRITAGEM - P/ RACHÃO : METSO SVEDALA : DS-96 -80 M3/H    P/ PRODUÇÃO DE RACHÃO</t>
  </si>
  <si>
    <t>E301</t>
  </si>
  <si>
    <t>BETONEIRA : MENEGOTTI :  -  400 L</t>
  </si>
  <si>
    <t>E302</t>
  </si>
  <si>
    <t>E303</t>
  </si>
  <si>
    <t>BETONEIRA : ALFA : - 750 L</t>
  </si>
  <si>
    <t>E304</t>
  </si>
  <si>
    <t>TRANSPORTADOR MANUAL : AJS :  -  CARRINHO DE MÃO 80 L</t>
  </si>
  <si>
    <t>E305</t>
  </si>
  <si>
    <t>TRANSPORTADOR MANUAL : AJS : A-15 -  GERICA 180 L</t>
  </si>
  <si>
    <t>E306</t>
  </si>
  <si>
    <t>(*) VIBRADOR DE CONCRETO : DIVERSOS : VIP-MT2 -  DE IMERSÃO</t>
  </si>
  <si>
    <t>E307</t>
  </si>
  <si>
    <t>(*) FÁBRIC. PRÉ-MOLDADO CONCRETO : SERVIMAQ :  -  TUBOS    D=0,2M    M / F</t>
  </si>
  <si>
    <t>E308</t>
  </si>
  <si>
    <t>(*) FÁBRIC. PRÉ-MOLDADO CONCRETO : SERVIMAQ :  -  TUBOS    D=0,3M    M / F</t>
  </si>
  <si>
    <t>E309</t>
  </si>
  <si>
    <t>(*) FÁBRIC. PRÉ-MOLDADO CONCRETO : SERVIMAQ :  -  TUBOS    D=0,4M    M / F</t>
  </si>
  <si>
    <t>E310</t>
  </si>
  <si>
    <t>(*) FÁBRIC. PRÉ-MOLDADO CONCRETO : SERVIMAQ :  -  TUBOS    D=0,6M    M / F</t>
  </si>
  <si>
    <t>E311</t>
  </si>
  <si>
    <t>(*) FÁBRIC. PRÉ-MOLDADO CONCRETO : SERVIMAQ :  -  TUBOS    D=0,8M    M / F</t>
  </si>
  <si>
    <t>E312</t>
  </si>
  <si>
    <t>(*) FÁBRIC. PRÉ-MOLDADO CONCRETO : SERVIMAQ :  -  TUBOS    D=1,0M    M / F</t>
  </si>
  <si>
    <t>E313</t>
  </si>
  <si>
    <t>(*) FÁBRIC. PRÉ-MOLDADO CONCRETO : SERVIMAQ :  -  TUBOS    D=1,2M    M / F</t>
  </si>
  <si>
    <t>E314</t>
  </si>
  <si>
    <t>(*) FÁBRIC. PRÉ-MOLDADO CONCRETO : SERVIMAQ :  -  TUBOS    D=1,5M    M / F</t>
  </si>
  <si>
    <t>E316</t>
  </si>
  <si>
    <t>(*) FÁBRIC. PRÉ-MOLDADO CONCRETO : SERVIMAQ :  -  INST. COMPL. -MOURÃO</t>
  </si>
  <si>
    <t>E317</t>
  </si>
  <si>
    <t>(*) FÁBRIC. PRÉ-MOLDADO CONCRETO : SERVIMAQ :  -  INST. COMPL. -BALIZADOR</t>
  </si>
  <si>
    <t>E318</t>
  </si>
  <si>
    <t>(*) FÁBRIC. PRÉ-MOLDADO CONCRETO : SERVIMAQ :  -  INST. COMPL. -GUARDA-CORPO</t>
  </si>
  <si>
    <t>E330</t>
  </si>
  <si>
    <t>ESPALHADORA DE CONCRETO : GOMACO : PS 2600 -</t>
  </si>
  <si>
    <t>E331</t>
  </si>
  <si>
    <t>ACABADORA DE CONCRETO : GOMACO : GP-2600 -  COM FORMADESLIZANTE</t>
  </si>
  <si>
    <t>E332</t>
  </si>
  <si>
    <t>TEXTURIZADORA E LANÇADORA : GOMACO : TC 400 -  SEMESTAÇÃO METEOROLÓGICA</t>
  </si>
  <si>
    <t>E333</t>
  </si>
  <si>
    <t>SERRA DE DISCO DIAMANTADO : NORTON : C13-E -  PARACONCRETO</t>
  </si>
  <si>
    <t>E334</t>
  </si>
  <si>
    <t>SELADORA DE JUNTAS : CRAFCO : EZ SERIE LL 500 -</t>
  </si>
  <si>
    <t>E335</t>
  </si>
  <si>
    <t>CENTRAL DE CONCRETO : CIBI : UNI-5 -  180M3 / H - DOSADORA EMISTURADORA.</t>
  </si>
  <si>
    <t>E336</t>
  </si>
  <si>
    <t>SERRA DE DISCO DIAMANTADO : CSM - MAQ. E EQUIP. PARACONSTRUÇÃO : SP-8 (GASOLINA) -  SERRA PARA CORTAR PISO/ASFALTO</t>
  </si>
  <si>
    <t>E337</t>
  </si>
  <si>
    <t>RÉGUA VIBRATÓRIA : WEBER : RV 4 -  4,25M</t>
  </si>
  <si>
    <t>E338</t>
  </si>
  <si>
    <t>SERRA DE JUNTAS : CLIPPER : DRW CLIPPER C 13 E -  PARACONCRETO</t>
  </si>
  <si>
    <t>E339</t>
  </si>
  <si>
    <t>(*) FÁBRIC. PRÉ-MOLDADO CONCRETO : SERVIMAQ :  -  PLACAS P/PAVIMENTO</t>
  </si>
  <si>
    <t>E340</t>
  </si>
  <si>
    <t>JATEADORA DE AREIA : ANCO : ANCO BLAST CSS270 -PRESSURIZADO</t>
  </si>
  <si>
    <t>E343</t>
  </si>
  <si>
    <t>BETONEIRA : MENEGOTTI : CSN CS -  600 L</t>
  </si>
  <si>
    <t>E400</t>
  </si>
  <si>
    <t>(*) CAMINHÃO BASCULANTE : MERCEDES BENZ : ATEGO 1518/36 -5 M3 - 8,8 T</t>
  </si>
  <si>
    <t>E401</t>
  </si>
  <si>
    <t>(*) CAMINHÃO CARROCERIA : M. BENZ / RODOEIXO : STANDART P/ 5,50M3 -  CAMINHÃO C/ CAÇAMBA TERMICA</t>
  </si>
  <si>
    <t>E402</t>
  </si>
  <si>
    <t>(*) CAMINHÃO CARROCERIA : MERCEDES BENZ : 2726 K -  DEMADEIRA 15 T</t>
  </si>
  <si>
    <t>E403</t>
  </si>
  <si>
    <t>(*) CAMINHÃO BASCULANTE : MERCEDES BENZ : LK 1620 -  6 M3 -10,5 T</t>
  </si>
  <si>
    <t>E404</t>
  </si>
  <si>
    <t>(*) CAMINHÃO BASCULANTE : MERCEDES BENZ : 2726 K -  10 M3 -15 T</t>
  </si>
  <si>
    <t>E405</t>
  </si>
  <si>
    <t>(*) CAMINHÃO BASCULANTE : MERCEDES BENZ : 2726 K -  P/ ROCHA8 M3 - 13 T</t>
  </si>
  <si>
    <t>E406</t>
  </si>
  <si>
    <t>(*) CAMINHÃO TANQUE : MERCEDES BENZ : ATEGO 1418/42 -6.000 L</t>
  </si>
  <si>
    <t>E407</t>
  </si>
  <si>
    <t>(*) CAMINHÃO TANQUE : MERCEDES BENZ : 2726 K -  10.000 L</t>
  </si>
  <si>
    <t>E408</t>
  </si>
  <si>
    <t>(*) CAMINHÃO CARROCERIA : MERCEDES BENZ : 710 / 37 -  4 T</t>
  </si>
  <si>
    <t>E409</t>
  </si>
  <si>
    <t>(*) CAMINHÃO CARROCERIA : MERCEDES BENZ : ATEGO 1418/42 -FIXA 9 T</t>
  </si>
  <si>
    <t>E410</t>
  </si>
  <si>
    <t>(*) CAMINHÃO BASCULANTE : MERCEDES BENZ : 1215 C -  4 M3 -7,1 T</t>
  </si>
  <si>
    <t>E411</t>
  </si>
  <si>
    <t>(*) CAVALO MECÂNICO COM REBOQUE : M. BENZ/RANDON :LS-1634/45 -  29,5 T</t>
  </si>
  <si>
    <t>E412</t>
  </si>
  <si>
    <t>VEÍCULO LEVE : VOLKSWAGEN : GOL 1000 -  AUTOMÓVEL ATÉ 100HP</t>
  </si>
  <si>
    <t>E416</t>
  </si>
  <si>
    <t>VEÍCULO LEVE : CHEVROLET : S10 -  PICK UP (4X4)</t>
  </si>
  <si>
    <t>E421</t>
  </si>
  <si>
    <t>(*) CAMINHÃO TANQUE : MERCEDES BENZ : 2726 K -  13.000 L</t>
  </si>
  <si>
    <t>E422</t>
  </si>
  <si>
    <t>(*) CAMINHÃO TANQUE : MERCEDES BENZ : L1620/51 -  8.000 L</t>
  </si>
  <si>
    <t>E427</t>
  </si>
  <si>
    <t>(*) CAMINHÃO BETONEIRA : VOLKSWAGEN : CONSTELLATION 26-260 -11,5 T 5M3</t>
  </si>
  <si>
    <t>E432</t>
  </si>
  <si>
    <t>(*) CAMINHÃO BASCULANTE : VOLVO : FMX 6X4R -  40 T</t>
  </si>
  <si>
    <t>E433</t>
  </si>
  <si>
    <t>(*) CAMINHÃO BASCULANTE : MERCEDES BENZ : 2726 -  PARA ROCHA18 T</t>
  </si>
  <si>
    <t>E434</t>
  </si>
  <si>
    <t>(*) CAMINHÃO CARROCERIA : MERCEDES BENZ : L 1620/51 -  C/GUINDAUTO 6 T X M</t>
  </si>
  <si>
    <t>E501</t>
  </si>
  <si>
    <t>GRUPO GERADOR : HEIMER : GEHM-40 -  36/40 KVA</t>
  </si>
  <si>
    <t>E502</t>
  </si>
  <si>
    <t>GRUPO GERADOR : HEIMER : GEHM-150 -  136 / 150 KVA</t>
  </si>
  <si>
    <t>E503</t>
  </si>
  <si>
    <t>GRUPO GERADOR : HEIMER : GEHM-180 -  164 / 180 KVA</t>
  </si>
  <si>
    <t>E504</t>
  </si>
  <si>
    <t>GRUPO GERADOR : HEIMER : GEHMB-360 -  288 KVA</t>
  </si>
  <si>
    <t>E505</t>
  </si>
  <si>
    <t>GRUPO GERADOR : HEIMER : GEHB-17 KVA -  17,0 / 15,5 KVA</t>
  </si>
  <si>
    <t>E507</t>
  </si>
  <si>
    <t>GRUPO GERADOR : HEIMER : GEHP-110 -  100 / 110 KVA</t>
  </si>
  <si>
    <t>E508</t>
  </si>
  <si>
    <t>GRUPO GERADOR : PRAMAC : BL 6500 E -  MANUAL/ELETRICO</t>
  </si>
  <si>
    <t>E509</t>
  </si>
  <si>
    <t>GRUPO GERADOR : HEIMER : GEHMI-40 -  32,0  KVA</t>
  </si>
  <si>
    <t>E601</t>
  </si>
  <si>
    <t>(*) ROÇADEIRA : M. FERGUSON / MARCHESAN : RAC 2 1700 BALDAN-  EM TRATOR DE PNEUS</t>
  </si>
  <si>
    <t>E602</t>
  </si>
  <si>
    <t>ROÇADEIRA : YANMAR : XTA-TC145 -  EM MICRO TRATOR</t>
  </si>
  <si>
    <t>E901</t>
  </si>
  <si>
    <t>(*) CAMPÂNULA DE AR COMPRIMIDO : BHEMEL :  -  3 M3</t>
  </si>
  <si>
    <t>E903</t>
  </si>
  <si>
    <t>BATE-ESTACAS : MAGAM : IM -1450 PM/E -  DE GRAVIDADE P/3.500 A 4000 KG</t>
  </si>
  <si>
    <t>E904</t>
  </si>
  <si>
    <t>MÁQUINA DE BANCADA : MAKSIWA : SCMA -  SERRA CIRCULAR DE12"</t>
  </si>
  <si>
    <t>E905</t>
  </si>
  <si>
    <t>MÁQUINA MANUAL : TIRFOR : TU-L 30 -  TALHA GUINCHO PARA 3 T</t>
  </si>
  <si>
    <t>E906</t>
  </si>
  <si>
    <t>COMPACTADOR MANUAL : WACKER : ES 60 -  SOQUETE VIBRATÓRIO</t>
  </si>
  <si>
    <t>E907</t>
  </si>
  <si>
    <t>CONJUNTO MOTO-BOMBA : HERO : 180-SH-75 -  COM MOTOR</t>
  </si>
  <si>
    <t>E908</t>
  </si>
  <si>
    <t>(*) MÁQUINA PARA PINTURA : CONSMAQ :  -  PINTURA A FRIO</t>
  </si>
  <si>
    <t>E909</t>
  </si>
  <si>
    <t>(*) EQUIP. PARA HIDROSEMEADURA : M. BENZ/CONSMAQ : 1420 -5500 L</t>
  </si>
  <si>
    <t>E911</t>
  </si>
  <si>
    <t>(*) TRIPÉ-SONDA : MAQUESONDA : MACH 850 -  TRIPÉ-SONDA COMMOTOR</t>
  </si>
  <si>
    <t>E912</t>
  </si>
  <si>
    <t>MÁQUINA MANUAL : BOSCH : GBS 20-2 -  FURADEIRA ELÉTRICA DEIMPACTO</t>
  </si>
  <si>
    <t>E914</t>
  </si>
  <si>
    <t>COMPACTADOR MANUAL : WACKER : VP-2050 Y -  PLACAVIBRATÓRIA C/ MOTOR</t>
  </si>
  <si>
    <t>E916</t>
  </si>
  <si>
    <t>MÁQUINA MANUAL : STIHL : MS-381 -  MOTO SERRA Nº 8</t>
  </si>
  <si>
    <t>E917</t>
  </si>
  <si>
    <t>MÁQUINA DE BANCADA : FRANHO :  -  C-6A UNIVERSAL DE CORTE P/CHAPA</t>
  </si>
  <si>
    <t>E918</t>
  </si>
  <si>
    <t>MÁQUINA DE BANCADA : HARLO : VF-8 -  PRENSA EXCÊNTRICA</t>
  </si>
  <si>
    <t>E919</t>
  </si>
  <si>
    <t>MÁQUINA DE BANCADA : COR DOB IND. E COM. DE MÁQUINAS :GHP 2.5X2030MM -  GUILHOTINA</t>
  </si>
  <si>
    <t>E920</t>
  </si>
  <si>
    <t>(*) MÁQUINA PARA PINTURA : ELGIMAQ : COM ASPERSÃO/EXTRUSÃO -PARA APLICAÇÃO DE TERMOPLASTICO</t>
  </si>
  <si>
    <t>E922</t>
  </si>
  <si>
    <t>MARTELETE : BOSCH : GBH 5-40 DCE -  PERFURADOR/ ROMPEDORELÉTRICO</t>
  </si>
  <si>
    <t>E923</t>
  </si>
  <si>
    <t>MÁQUINA MANUAL : BOSCH : GWS 22U 7" -  LIXADEIRA ELETRICAANGULAR</t>
  </si>
  <si>
    <t>E924</t>
  </si>
  <si>
    <t>EQUIP. PARA SOLDA : MAX BANTAM : BANTAM 250 SERRALHEIRO -TRANSFORMADOR SOLDA ELÉTR. 250 AMP</t>
  </si>
  <si>
    <t>E925</t>
  </si>
  <si>
    <t>APLICADOR DE MATERIAL TERMOPLÁSTICO : ELGIMAQ :  -  KIT PARAAPLICAÇÃO EM ALTO RELEVO</t>
  </si>
  <si>
    <t>LISTA DE INSUMOS - SICRO 2 - MATERIAL</t>
  </si>
  <si>
    <t>NOVEMBRO/2016</t>
  </si>
  <si>
    <t>PREÇO UNIT.</t>
  </si>
  <si>
    <t>UNID.COM</t>
  </si>
  <si>
    <t>PREÇO</t>
  </si>
  <si>
    <t>AM01</t>
  </si>
  <si>
    <t>AÇO D=4,2 MM CA 25</t>
  </si>
  <si>
    <t>KG</t>
  </si>
  <si>
    <t>AM02</t>
  </si>
  <si>
    <t>AÇO D=6,3 MM CA 25</t>
  </si>
  <si>
    <t>AM03</t>
  </si>
  <si>
    <t>AÇO D=10 MM CA 25</t>
  </si>
  <si>
    <t>AM04</t>
  </si>
  <si>
    <t>AÇO D=6,3 MM CA 50</t>
  </si>
  <si>
    <t>AM05</t>
  </si>
  <si>
    <t>AÇO D=10 MM CA 50</t>
  </si>
  <si>
    <t>AM06</t>
  </si>
  <si>
    <t>AÇO D=4,2 MM CA 60</t>
  </si>
  <si>
    <t>AM07</t>
  </si>
  <si>
    <t>AÇO D=5,0 MM CA 60</t>
  </si>
  <si>
    <t>AM08</t>
  </si>
  <si>
    <t>AÇO D=6,0 MM CA 60</t>
  </si>
  <si>
    <t>AM09</t>
  </si>
  <si>
    <t>MANDÍBULA MÓVEL P/ BRITADOR 6240C</t>
  </si>
  <si>
    <t>UN</t>
  </si>
  <si>
    <t>U/H</t>
  </si>
  <si>
    <t>AM10</t>
  </si>
  <si>
    <t>MANDÍBULA FIXA P/ BRITADOR 6240C</t>
  </si>
  <si>
    <t>AM11</t>
  </si>
  <si>
    <t>REVESTIMENTO MÓVEL P/ BRITADOR 60TS</t>
  </si>
  <si>
    <t>AM12</t>
  </si>
  <si>
    <t>REVESTIMENTO FIXO P/ BRITADOR 60TS</t>
  </si>
  <si>
    <t>AM13</t>
  </si>
  <si>
    <t>AÇO CA 50 D=12,5MM (1/2")</t>
  </si>
  <si>
    <t>AM25</t>
  </si>
  <si>
    <t>MANDÍBULA MÓVEL C96 STANDART</t>
  </si>
  <si>
    <t>AM26</t>
  </si>
  <si>
    <t>MANDÍBULA FIXA C96 STANDART</t>
  </si>
  <si>
    <t>AM27</t>
  </si>
  <si>
    <t>MANTA HP200</t>
  </si>
  <si>
    <t>AM28</t>
  </si>
  <si>
    <t>REVESTIMENTO BOJO STD HP200</t>
  </si>
  <si>
    <t>AM29</t>
  </si>
  <si>
    <t>CUNHA LATERAL SUPERIOR C96</t>
  </si>
  <si>
    <t>AM30</t>
  </si>
  <si>
    <t>CUNHA LATERAL INFERIOR C96</t>
  </si>
  <si>
    <t>AM35</t>
  </si>
  <si>
    <t>BRITA 1</t>
  </si>
  <si>
    <t>M3</t>
  </si>
  <si>
    <t>AM36</t>
  </si>
  <si>
    <t>BRITA 2</t>
  </si>
  <si>
    <t>AM37</t>
  </si>
  <si>
    <t>BRITA 3</t>
  </si>
  <si>
    <t>F801</t>
  </si>
  <si>
    <t>BOMBA HIDRÁULICA ALTA PRESSÃO MAC</t>
  </si>
  <si>
    <t>DIA</t>
  </si>
  <si>
    <t>F802</t>
  </si>
  <si>
    <t>BOMBA ELETR P/ INJEÇÃO DE NATA MAC</t>
  </si>
  <si>
    <t>F803</t>
  </si>
  <si>
    <t>MACACO P/ PROTENSÃO MAC 7</t>
  </si>
  <si>
    <t>F804</t>
  </si>
  <si>
    <t>MACACO P/ PROTENSÃO MAC 12</t>
  </si>
  <si>
    <t>F805</t>
  </si>
  <si>
    <t>MACACO P/ PROTENSÃO MAC 4</t>
  </si>
  <si>
    <t>F807</t>
  </si>
  <si>
    <t>BOMBA HIDR. ALTA PRESSÃO STUP</t>
  </si>
  <si>
    <t>F808</t>
  </si>
  <si>
    <t>BOMBA ELETR. INJEÇÃO DE NATA STUP</t>
  </si>
  <si>
    <t>F809</t>
  </si>
  <si>
    <t>MACACO P/ PROTENSÃO STUP</t>
  </si>
  <si>
    <t>F810</t>
  </si>
  <si>
    <t>F811</t>
  </si>
  <si>
    <t>F812</t>
  </si>
  <si>
    <t>F813</t>
  </si>
  <si>
    <t>MACACO P/ PROT. DE TIRANTE D=32MM</t>
  </si>
  <si>
    <t>F814</t>
  </si>
  <si>
    <t>INJEÇÃO DE NATA DE CIMENTO</t>
  </si>
  <si>
    <t>M</t>
  </si>
  <si>
    <t>F943</t>
  </si>
  <si>
    <t>TERRA ARMADA - MOLDES METÁLICOS</t>
  </si>
  <si>
    <t>CJ</t>
  </si>
  <si>
    <t>M001</t>
  </si>
  <si>
    <t>GASOLINA</t>
  </si>
  <si>
    <t>L</t>
  </si>
  <si>
    <t>M002</t>
  </si>
  <si>
    <t>ÓLEO DIESEL</t>
  </si>
  <si>
    <t>M003</t>
  </si>
  <si>
    <t>ÓLEO COMBUSTÍVEL 1A</t>
  </si>
  <si>
    <t>M004</t>
  </si>
  <si>
    <t>ÁLCOOL</t>
  </si>
  <si>
    <t>M005</t>
  </si>
  <si>
    <t>ENERGIA ELÉTRICA</t>
  </si>
  <si>
    <t>KWH</t>
  </si>
  <si>
    <t>M101</t>
  </si>
  <si>
    <t>CIMENTO ASFÁLTICO CAP 50/70</t>
  </si>
  <si>
    <t>T</t>
  </si>
  <si>
    <t>M102</t>
  </si>
  <si>
    <t>CIMENTO ASFÁLTICO CAP 30/45</t>
  </si>
  <si>
    <t>M103</t>
  </si>
  <si>
    <t>ASFALTO DILUÍDO CM-30</t>
  </si>
  <si>
    <t>M104</t>
  </si>
  <si>
    <t>EMULSÃO ASFÁLTICA RR-1C</t>
  </si>
  <si>
    <t>M105</t>
  </si>
  <si>
    <t>EMULSÃO ASFÁLTICA RR-2C</t>
  </si>
  <si>
    <t>M107</t>
  </si>
  <si>
    <t>EMULSÃO ASFÁLTICA RM-1C</t>
  </si>
  <si>
    <t>M108</t>
  </si>
  <si>
    <t>EMULSÃO ASFÁLTICA RM1C C/ POLÍMERO</t>
  </si>
  <si>
    <t>M109</t>
  </si>
  <si>
    <t>EMULSÃO ASFÁLTICA RL-1C</t>
  </si>
  <si>
    <t>M110</t>
  </si>
  <si>
    <t>EMULSÃO POLIM. P/ MICRO-REV. A FRIO</t>
  </si>
  <si>
    <t>M115</t>
  </si>
  <si>
    <t>ADIFLEX</t>
  </si>
  <si>
    <t>M116</t>
  </si>
  <si>
    <t>ADISOL</t>
  </si>
  <si>
    <t>M118</t>
  </si>
  <si>
    <t>CAP 50/70 - ASFALTO BORRACHA</t>
  </si>
  <si>
    <t>M201</t>
  </si>
  <si>
    <t>CIMENTO PORTLAND CP II-32(A GRANEL)</t>
  </si>
  <si>
    <t>M202</t>
  </si>
  <si>
    <t>CIMENTO PORTLAND CP II-32</t>
  </si>
  <si>
    <t>SC</t>
  </si>
  <si>
    <t>M203</t>
  </si>
  <si>
    <t>TUBO DE CONCR ARMADO D=0,60M PA-1</t>
  </si>
  <si>
    <t>M204</t>
  </si>
  <si>
    <t>TUBO DE CONCR ARMADO D=0,80M PA-1</t>
  </si>
  <si>
    <t>M205</t>
  </si>
  <si>
    <t>TUBO DE CONCR ARMADO D=1,00M PA-1</t>
  </si>
  <si>
    <t>M206</t>
  </si>
  <si>
    <t>TUBO DE CONCR ARMADO D=1,20M PA-1</t>
  </si>
  <si>
    <t>M207</t>
  </si>
  <si>
    <t>TUBO DE CONCR ARMADO D=1,50M PA-1</t>
  </si>
  <si>
    <t>M208</t>
  </si>
  <si>
    <t>TUBO DE CONCR ARMADO D=0,60M PA-2</t>
  </si>
  <si>
    <t>M209</t>
  </si>
  <si>
    <t>TUBO DE CONCR ARMADO D=0,80M PA-2</t>
  </si>
  <si>
    <t>M210</t>
  </si>
  <si>
    <t>TUBO DE CONCR ARMADO D=1,00M PA-2</t>
  </si>
  <si>
    <t>M211</t>
  </si>
  <si>
    <t>TUBO DE CONCR ARMADO D=1,20M PA-2</t>
  </si>
  <si>
    <t>M212</t>
  </si>
  <si>
    <t>TUBO DE CONCR ARMADO D=1,50M PA-2</t>
  </si>
  <si>
    <t>M213</t>
  </si>
  <si>
    <t>TUBO DE CONCR ARMADO D=0,60M PA-3</t>
  </si>
  <si>
    <t>M214</t>
  </si>
  <si>
    <t>TUBO DE CONCR ARMADO D=0,80M PA-3</t>
  </si>
  <si>
    <t>M215</t>
  </si>
  <si>
    <t>TUBO DE CONCR ARMADO D=1,00M PA-3</t>
  </si>
  <si>
    <t>M216</t>
  </si>
  <si>
    <t>TUBO DE CONCR ARMADO D=1,20M PA-3</t>
  </si>
  <si>
    <t>M217</t>
  </si>
  <si>
    <t>TUBO DE CONCR ARMADO D=1,50M PA-3</t>
  </si>
  <si>
    <t>M218</t>
  </si>
  <si>
    <t>TUBO DE CONCR ARMADO D=0,60M PA-4</t>
  </si>
  <si>
    <t>M219</t>
  </si>
  <si>
    <t>TUBO DE CONCR ARMADO D=0,80M PA-4</t>
  </si>
  <si>
    <t>M220</t>
  </si>
  <si>
    <t>TUBO DE CONCR ARMADO D=1,00M PA-4</t>
  </si>
  <si>
    <t>M221</t>
  </si>
  <si>
    <t>TUBO DE CONCR ARMADO D=1,20M PA-4</t>
  </si>
  <si>
    <t>M222</t>
  </si>
  <si>
    <t>TUBO DE CONCR ARMADO D=1,50M PA-4</t>
  </si>
  <si>
    <t>M307</t>
  </si>
  <si>
    <t>CORDOALHA CP-190 RB D=12,7MM</t>
  </si>
  <si>
    <t>M319</t>
  </si>
  <si>
    <t>ARAME RECOZIDO Nº. 18</t>
  </si>
  <si>
    <t>M320</t>
  </si>
  <si>
    <t>PREGOS DE FERRO 18X30</t>
  </si>
  <si>
    <t>M321</t>
  </si>
  <si>
    <t>ARAME FARPADO Nº. 16 GALV. SIMPLES</t>
  </si>
  <si>
    <t>RL</t>
  </si>
  <si>
    <t>M322</t>
  </si>
  <si>
    <t>GRAMPO PARA CERCA GALVANIZADO 1 X 9</t>
  </si>
  <si>
    <t>M324</t>
  </si>
  <si>
    <t>PÓRTICO METÁLICO (15 A 17M DE VÃO)</t>
  </si>
  <si>
    <t>M325</t>
  </si>
  <si>
    <t>TRILHO METÁLICO TR-37 (USADO)</t>
  </si>
  <si>
    <t>M326</t>
  </si>
  <si>
    <t>SÉRIE DE BROCAS S-12 D=22 MM</t>
  </si>
  <si>
    <t>M328</t>
  </si>
  <si>
    <t>LUVA DE EMENDA  D=32MM</t>
  </si>
  <si>
    <t>M330</t>
  </si>
  <si>
    <t>CALHA MET. SEMICIRCULAR D=40 CM</t>
  </si>
  <si>
    <t>M331</t>
  </si>
  <si>
    <t>PARAF. FIXAÇÃO CALHA MET. (1/2"X1")</t>
  </si>
  <si>
    <t>M332</t>
  </si>
  <si>
    <t>PARAFUSO 1/2" X 3" COM PORCA,</t>
  </si>
  <si>
    <t>M334</t>
  </si>
  <si>
    <t>PARAF. ZINC. C/ FENDA 1 1/2"X3/16"</t>
  </si>
  <si>
    <t>M335</t>
  </si>
  <si>
    <t>PARAF. ZINCADO FRANCÊS 4" X 5/16"</t>
  </si>
  <si>
    <t>M338</t>
  </si>
  <si>
    <t>TUBO DE FERRO GALVANIZADO D=3/4"</t>
  </si>
  <si>
    <t>PÇ</t>
  </si>
  <si>
    <t>M339</t>
  </si>
  <si>
    <t>CANTONEIRA FERRO 2 1/2"X2 1/2"X3/8"</t>
  </si>
  <si>
    <t>M340</t>
  </si>
  <si>
    <t>TAMPÃO DE FERRO FUNDIDO</t>
  </si>
  <si>
    <t>M341</t>
  </si>
  <si>
    <t>DEFENSA MET. MALEÁVEL SIMPLES</t>
  </si>
  <si>
    <t>MOD</t>
  </si>
  <si>
    <t>M342</t>
  </si>
  <si>
    <t>DEFENSA MET. MALEÁVEL DUPLA</t>
  </si>
  <si>
    <t>M343</t>
  </si>
  <si>
    <t>DEFENSA MET. SEMI-MALEÁVEL SIMPLES</t>
  </si>
  <si>
    <t>M344</t>
  </si>
  <si>
    <t>DEFENSA MET. SEMI-MALEÁVEL DUPLA</t>
  </si>
  <si>
    <t>M345</t>
  </si>
  <si>
    <t>CHAPA DE AÇO N. 28 FINA GALVANIZADA</t>
  </si>
  <si>
    <t>M346</t>
  </si>
  <si>
    <t>CHAPA DE AÇO N. 16 (TRATADA)</t>
  </si>
  <si>
    <t>M2</t>
  </si>
  <si>
    <t>M347</t>
  </si>
  <si>
    <t>DENTE P/ FRESADORA W-1000 L</t>
  </si>
  <si>
    <t>M348</t>
  </si>
  <si>
    <t>PORTA DENTE P/ FRESADORA W-1000 L</t>
  </si>
  <si>
    <t>M349</t>
  </si>
  <si>
    <t>DENTE P/ FRESADORA W-1900</t>
  </si>
  <si>
    <t>M350</t>
  </si>
  <si>
    <t>PORTA DENTE P/ FRESADORA W-1900</t>
  </si>
  <si>
    <t>M351</t>
  </si>
  <si>
    <t>ESTRUT. (TUNNEL LINER) D=1,6M GALV.</t>
  </si>
  <si>
    <t>M352</t>
  </si>
  <si>
    <t>ESTRUT. (TUNNEL LINER) D=2,0M GALV.</t>
  </si>
  <si>
    <t>M353</t>
  </si>
  <si>
    <t>ESTRUT. (TUNNEL LINER) D=1,6M EPOXY</t>
  </si>
  <si>
    <t>M354</t>
  </si>
  <si>
    <t>ESTRUT, (TUNNEL LINER) D=2,0M EPOXY</t>
  </si>
  <si>
    <t>M355</t>
  </si>
  <si>
    <t>CHAPA MULT. D=1,60 M REV. GALV.</t>
  </si>
  <si>
    <t>M356</t>
  </si>
  <si>
    <t>CHAPA MULT. D=2,00 M REV. GALV.</t>
  </si>
  <si>
    <t>M357</t>
  </si>
  <si>
    <t>CHAPA MULT. D=1,60 M REV. EPOXY</t>
  </si>
  <si>
    <t>M358</t>
  </si>
  <si>
    <t>CHAPA MULT. D=2,00 M REV. EPOXY</t>
  </si>
  <si>
    <t>M359</t>
  </si>
  <si>
    <t>PERFIL " I "  W 254MM X 37,80 KG/M</t>
  </si>
  <si>
    <t>M360</t>
  </si>
  <si>
    <t>BUEIRO CHAPA MÚLT. D=3,05M E=2,70MM</t>
  </si>
  <si>
    <t>M361</t>
  </si>
  <si>
    <t>ESTRUT.(TUNNEL LINER) D=1,2M GALV.</t>
  </si>
  <si>
    <t>M362</t>
  </si>
  <si>
    <t>ESTRUT. (TUNNEL LINER) D=1,2M EPOXY</t>
  </si>
  <si>
    <t>M363</t>
  </si>
  <si>
    <t>BLOCO DE DESGASTE P/ RECICLADORAS</t>
  </si>
  <si>
    <t>M364</t>
  </si>
  <si>
    <t>PORTA DENTES P/RECICLADORAS</t>
  </si>
  <si>
    <t>M365</t>
  </si>
  <si>
    <t>DENTE DE CORTE (W6/22) P/ RECICLAD.</t>
  </si>
  <si>
    <t>M366</t>
  </si>
  <si>
    <t>DENTE DE CORTE (W7/22) P/ RECICLAD.</t>
  </si>
  <si>
    <t>M370</t>
  </si>
  <si>
    <t>BAINHA METÁLICA DIAM. INT.=45MM MAC</t>
  </si>
  <si>
    <t>M371</t>
  </si>
  <si>
    <t>BAINHA METÁLICA DIAM. INT.=60MM MAC</t>
  </si>
  <si>
    <t>M372</t>
  </si>
  <si>
    <t>BAINHA METÁLICA DIAM. INT.=55MM MAC</t>
  </si>
  <si>
    <t>M373</t>
  </si>
  <si>
    <t>BAINHA METÁLICA DIAM. INT.=70MM MAC</t>
  </si>
  <si>
    <t>M374</t>
  </si>
  <si>
    <t>ANCORAGEM P/ CABO 4V D=1/2" MAC</t>
  </si>
  <si>
    <t>M375</t>
  </si>
  <si>
    <t>ANCORAGEM P/ CABO 6V D=1/2" MAC</t>
  </si>
  <si>
    <t>M376</t>
  </si>
  <si>
    <t>ANCORAGEM P/ CABO 7V D=1/2" MAC</t>
  </si>
  <si>
    <t>M377</t>
  </si>
  <si>
    <t>ANCORAGEM P/ CABO 12V D=1/2" MAC</t>
  </si>
  <si>
    <t>M378</t>
  </si>
  <si>
    <t>APOIO DO PORTA DENTE FREZAD. W 200</t>
  </si>
  <si>
    <t>M380</t>
  </si>
  <si>
    <t>BAINHA METÁLICA D=45MM STUP</t>
  </si>
  <si>
    <t>M381</t>
  </si>
  <si>
    <t>BAINHA METÁLICA D=60MM STUP</t>
  </si>
  <si>
    <t>M382</t>
  </si>
  <si>
    <t>BAINHA METÁLICA D=55MM STUP</t>
  </si>
  <si>
    <t>M383</t>
  </si>
  <si>
    <t>BAINHA METÁLICA D=70MM STUP</t>
  </si>
  <si>
    <t>M384</t>
  </si>
  <si>
    <t>ANCORAGEM P/ CABO 4V D=1/2" STUP</t>
  </si>
  <si>
    <t>M385</t>
  </si>
  <si>
    <t>ANCORAGEM P/ CABO 6V D=1/2" STUP</t>
  </si>
  <si>
    <t>M386</t>
  </si>
  <si>
    <t>ANCORAGEM P/ CABO 7V D=1/2" STUP</t>
  </si>
  <si>
    <t>M387</t>
  </si>
  <si>
    <t>ANCORAGEM P/ CABO 12V D=1/2" STUP</t>
  </si>
  <si>
    <t>M390</t>
  </si>
  <si>
    <t>PORCA DE ANCORAGEM D=32MM</t>
  </si>
  <si>
    <t>M391</t>
  </si>
  <si>
    <t>CONTRA PORCA H=35MM D=32MM</t>
  </si>
  <si>
    <t>M392</t>
  </si>
  <si>
    <t>AÇO ST 85/105 D=32MM</t>
  </si>
  <si>
    <t>M393</t>
  </si>
  <si>
    <t>PLACA DE ANCORAGEM - 200X200X38MM</t>
  </si>
  <si>
    <t>M394</t>
  </si>
  <si>
    <t>BAINHA METÁLICA D=40MM</t>
  </si>
  <si>
    <t>M401</t>
  </si>
  <si>
    <t>PONTALETES D=15 CM (TRONCO P/ ESC.)</t>
  </si>
  <si>
    <t>M402</t>
  </si>
  <si>
    <t>PONTALETES D=20 CM (TRONCO P/ ESC.)</t>
  </si>
  <si>
    <t>M403</t>
  </si>
  <si>
    <t>MOURÃO MADEIRA H=2,10 M D=0,10 M</t>
  </si>
  <si>
    <t>M404</t>
  </si>
  <si>
    <t>MOURÃO MADEIRA H=2,20 M D=0,15 M</t>
  </si>
  <si>
    <t>M406</t>
  </si>
  <si>
    <t>CAIBROS DE 7,5 CM X 7,5 CM</t>
  </si>
  <si>
    <t>M407</t>
  </si>
  <si>
    <t>TÁBUA DE 1ª 2,5 CM X 15,0 CM</t>
  </si>
  <si>
    <t>M408</t>
  </si>
  <si>
    <t>TÁBUA DE 3ª 2,5 CM X 30,0 CM</t>
  </si>
  <si>
    <t>M410</t>
  </si>
  <si>
    <t>COMPENSADO RESINADO DE 17 MM</t>
  </si>
  <si>
    <t>M411</t>
  </si>
  <si>
    <t>COMPENSADO PLASTIFICADO DE 17 MM</t>
  </si>
  <si>
    <t>M412</t>
  </si>
  <si>
    <t>GASTALHO 10 X 2,0 CM</t>
  </si>
  <si>
    <t>M413</t>
  </si>
  <si>
    <t>GASTALHO 10 X 2,5 CM</t>
  </si>
  <si>
    <t>M414</t>
  </si>
  <si>
    <t>PRANCHÃO 7,5 X 30,0 CM</t>
  </si>
  <si>
    <t>M415</t>
  </si>
  <si>
    <t>TÁBUA 2,5 X 22,5 CM</t>
  </si>
  <si>
    <t>M417</t>
  </si>
  <si>
    <t>SUPORTE ECOL. SINALIZ. QUADRADO 8CM</t>
  </si>
  <si>
    <t>M418</t>
  </si>
  <si>
    <t>SUPORTE ECOL. SINALIZ. D=6,5CM</t>
  </si>
  <si>
    <t>M501</t>
  </si>
  <si>
    <t>DINAMITE A 60% (GELATINA ESPECIAL)</t>
  </si>
  <si>
    <t>M503</t>
  </si>
  <si>
    <t>ESPOLETA COMUM N. 8</t>
  </si>
  <si>
    <t>M505</t>
  </si>
  <si>
    <t>CORDEL DETONANTE  NP 10</t>
  </si>
  <si>
    <t>M507</t>
  </si>
  <si>
    <t>RETARDADOR DE CORDEL</t>
  </si>
  <si>
    <t>M508</t>
  </si>
  <si>
    <t>ESTOPIM</t>
  </si>
  <si>
    <t>M601</t>
  </si>
  <si>
    <t>TINTA REFLETIVA ACRÍLICA</t>
  </si>
  <si>
    <t>BA</t>
  </si>
  <si>
    <t>M602</t>
  </si>
  <si>
    <t>ADUBO NPK (4.14.8)</t>
  </si>
  <si>
    <t>M603</t>
  </si>
  <si>
    <t>INSETICIDA</t>
  </si>
  <si>
    <t>M604</t>
  </si>
  <si>
    <t>ADITIVO PLASTIMENT BV-40</t>
  </si>
  <si>
    <t>TAM</t>
  </si>
  <si>
    <t>M605</t>
  </si>
  <si>
    <t>COLA PARA TUBO PVC</t>
  </si>
  <si>
    <t>TB</t>
  </si>
  <si>
    <t>GR</t>
  </si>
  <si>
    <t>M606</t>
  </si>
  <si>
    <t>TINTA ANTI-CORROSIVA</t>
  </si>
  <si>
    <t>M607</t>
  </si>
  <si>
    <t>ÓLEO DE LINHAÇA</t>
  </si>
  <si>
    <t>M608</t>
  </si>
  <si>
    <t>DETERGENTE</t>
  </si>
  <si>
    <t>M609</t>
  </si>
  <si>
    <t>TINTA ESMALTE SINTÉTICO SEMI-FOSCO</t>
  </si>
  <si>
    <t>M611</t>
  </si>
  <si>
    <t>REDUTOR TIPO 2002 PRIM. QUALIDADE</t>
  </si>
  <si>
    <t>M612</t>
  </si>
  <si>
    <t>LIXA PARA FERRO N. 100</t>
  </si>
  <si>
    <t>M614</t>
  </si>
  <si>
    <t>TINTA BASE RES. ACRILICA EMUL. AGUA</t>
  </si>
  <si>
    <t>M615</t>
  </si>
  <si>
    <t>MICROESFERAS PRE-MIX</t>
  </si>
  <si>
    <t>M616</t>
  </si>
  <si>
    <t>MICROESFERAS DROP-ON</t>
  </si>
  <si>
    <t>M617</t>
  </si>
  <si>
    <t>MASSA TERMOPLÁSTICA PARA EXTRUSÃO</t>
  </si>
  <si>
    <t>M618</t>
  </si>
  <si>
    <t>MASSA TERMOPLÁSTICA PARA ASPERSÃO</t>
  </si>
  <si>
    <t>M619</t>
  </si>
  <si>
    <t>COLA POLIESTER</t>
  </si>
  <si>
    <t>M620</t>
  </si>
  <si>
    <t>PROTETOR DE CURA DO CONCRETO</t>
  </si>
  <si>
    <t>M621</t>
  </si>
  <si>
    <t>DESMOLDANTE</t>
  </si>
  <si>
    <t>M622</t>
  </si>
  <si>
    <t>INTERPLAST N</t>
  </si>
  <si>
    <t>M623</t>
  </si>
  <si>
    <t>GÁS PROPANO</t>
  </si>
  <si>
    <t>M624</t>
  </si>
  <si>
    <t>TINTA PARA PRÉ-MARCAÇÃO</t>
  </si>
  <si>
    <t>M625</t>
  </si>
  <si>
    <t>ACETILENO</t>
  </si>
  <si>
    <t>M630</t>
  </si>
  <si>
    <t>TERMOPLÁSTICO PRÉ-FORMADO</t>
  </si>
  <si>
    <t>M700</t>
  </si>
  <si>
    <t>TIJOLO COMUM (5,5X10X20) CM</t>
  </si>
  <si>
    <t>MLH</t>
  </si>
  <si>
    <t>M702</t>
  </si>
  <si>
    <t>CAL HIDRATADA</t>
  </si>
  <si>
    <t>M703</t>
  </si>
  <si>
    <t>TIJOLO 20 X 30 CM</t>
  </si>
  <si>
    <t>M704</t>
  </si>
  <si>
    <t>AREIA LAVADA</t>
  </si>
  <si>
    <t>M705</t>
  </si>
  <si>
    <t>PÓ DE PEDRA</t>
  </si>
  <si>
    <t>M709</t>
  </si>
  <si>
    <t>BRITA CORRIDA</t>
  </si>
  <si>
    <t>M710</t>
  </si>
  <si>
    <t>PEDRA DE MÃO</t>
  </si>
  <si>
    <t>M715</t>
  </si>
  <si>
    <t>PÓ CALCÁRIO DOLOMÍTICO</t>
  </si>
  <si>
    <t>M801</t>
  </si>
  <si>
    <t>MOURÃO DE CONCRETO CURVO P/CERCAS</t>
  </si>
  <si>
    <t>M802</t>
  </si>
  <si>
    <t>MOURÃO DE CONCRETO RETO P/CERCAS</t>
  </si>
  <si>
    <t>M901</t>
  </si>
  <si>
    <t>APARELHO DE APOIO NEOPRENE FRETADO</t>
  </si>
  <si>
    <t>DM3</t>
  </si>
  <si>
    <t>M902</t>
  </si>
  <si>
    <t>TUBO DE PVC D=75 MM</t>
  </si>
  <si>
    <t>VR</t>
  </si>
  <si>
    <t>M903</t>
  </si>
  <si>
    <t>GEOTÊXTIL NÃO TECIDO AGULHADO RT-09</t>
  </si>
  <si>
    <t>M904</t>
  </si>
  <si>
    <t>GEOTÊXTIL NÃO TECIDO AGULHADO RT-14</t>
  </si>
  <si>
    <t>M905</t>
  </si>
  <si>
    <t>FILLER</t>
  </si>
  <si>
    <t>M906</t>
  </si>
  <si>
    <t>SEMENTES P/ HIDROSSEMEADURA</t>
  </si>
  <si>
    <t>M907</t>
  </si>
  <si>
    <t>ADUBO ORGÂNICO</t>
  </si>
  <si>
    <t>M908</t>
  </si>
  <si>
    <t>ELETRODO E7018</t>
  </si>
  <si>
    <t>M909</t>
  </si>
  <si>
    <t>TUBO DE PVC PERFURADO D= 150 MM</t>
  </si>
  <si>
    <t>M910</t>
  </si>
  <si>
    <t>TUBO DE PVC RÍGIDO D=50 MM</t>
  </si>
  <si>
    <t>M911</t>
  </si>
  <si>
    <t>TUBO DE PVC D=100 MM</t>
  </si>
  <si>
    <t>M912</t>
  </si>
  <si>
    <t>TUBO DRENO PEAD ESPIRALADO D=80MM</t>
  </si>
  <si>
    <t>RLS</t>
  </si>
  <si>
    <t>M913</t>
  </si>
  <si>
    <t>TUBO DRENO PEAD ESPIRALADO D=100MM</t>
  </si>
  <si>
    <t>M914</t>
  </si>
  <si>
    <t>TUBO DRENO PEAD ESPIRALADO D= 170MM</t>
  </si>
  <si>
    <t>BR</t>
  </si>
  <si>
    <t>M915</t>
  </si>
  <si>
    <t>TUBO DRENO PEAD ESPIRALADO D= 230MM</t>
  </si>
  <si>
    <t>M920</t>
  </si>
  <si>
    <t>MEIO TUBO DE CONCRETO D=40 CM</t>
  </si>
  <si>
    <t>M921</t>
  </si>
  <si>
    <t>GABIÃO CAIXA 2X1X0,50M ZN/AL</t>
  </si>
  <si>
    <t>M922</t>
  </si>
  <si>
    <t>GABIÃO CAIXA 2X1X1M ZN/AL</t>
  </si>
  <si>
    <t>M923</t>
  </si>
  <si>
    <t>GABIÃO CAIXA 2X1X1M ZN/AL+PVC</t>
  </si>
  <si>
    <t>M924</t>
  </si>
  <si>
    <t>GABIÃO CAIXA 2X1X0,50M ZN/AL+PVC</t>
  </si>
  <si>
    <t>M925</t>
  </si>
  <si>
    <t>GABIÃO SACO ZN/AL+PVC</t>
  </si>
  <si>
    <t>M926</t>
  </si>
  <si>
    <t>GABIÃO COLCHÃO ZN/AL+PVC 4X2X0,23M</t>
  </si>
  <si>
    <t>M927</t>
  </si>
  <si>
    <t>GABIÃO COLCHÃO ZN/AL+PVC 4X2X0,30M</t>
  </si>
  <si>
    <t>M935</t>
  </si>
  <si>
    <t>TERRA ARM. ECE - GREIDE 0&lt;H&lt;6M</t>
  </si>
  <si>
    <t>M936</t>
  </si>
  <si>
    <t>TERRA ARM. ECE - GREIDE 6&lt;H&lt;9M</t>
  </si>
  <si>
    <t>M937</t>
  </si>
  <si>
    <t>TERRA ARM. ECE - GREIDE 9&lt;H&lt;12M</t>
  </si>
  <si>
    <t>M938</t>
  </si>
  <si>
    <t>TERRA ARM. ECE- PÉ TALUDE 0&lt;H&lt;6M</t>
  </si>
  <si>
    <t>M939</t>
  </si>
  <si>
    <t>TERRA ARM. ECE- PÉ TALUDE 6&lt;H&lt;9M</t>
  </si>
  <si>
    <t>M940</t>
  </si>
  <si>
    <t>TERRA ARM. ECE- PÉ TALUDE 9&lt;H&lt;12M</t>
  </si>
  <si>
    <t>M941</t>
  </si>
  <si>
    <t>TERRA ARM. ECE-ENC. PORTANTE 0&lt;H&lt;6M</t>
  </si>
  <si>
    <t>M942</t>
  </si>
  <si>
    <t>TERRA ARM. ECE-ENC. PORTANTE 6&lt;H&lt;9M</t>
  </si>
  <si>
    <t>M945</t>
  </si>
  <si>
    <t>HASTE PARA PERFURATRIZ DE ESTEIRA</t>
  </si>
  <si>
    <t>M946</t>
  </si>
  <si>
    <t>LUVA PARA PERFURATRIZ DE ESTEIRA</t>
  </si>
  <si>
    <t>M947</t>
  </si>
  <si>
    <t>PUNHO PARA PERFURATRIZ DE ESTEIRA</t>
  </si>
  <si>
    <t>M948</t>
  </si>
  <si>
    <t>COROA PARA PERFURATRIZ DE ESTEIRA</t>
  </si>
  <si>
    <t>M949</t>
  </si>
  <si>
    <t>DISCO DIAM. SERRA ASFALTO SD8-034</t>
  </si>
  <si>
    <t>M950</t>
  </si>
  <si>
    <t>COROA IMPREGNADA NWG</t>
  </si>
  <si>
    <t>M951</t>
  </si>
  <si>
    <t>CALIBRADOR DIAMANTADO NWG</t>
  </si>
  <si>
    <t>M952</t>
  </si>
  <si>
    <t>MOLA RETENTORA NWG</t>
  </si>
  <si>
    <t>M953</t>
  </si>
  <si>
    <t>BARRILETE SIMPLES NGW5</t>
  </si>
  <si>
    <t>M954</t>
  </si>
  <si>
    <t>HASTE PAREDES PARALELAS C/ NIPLES</t>
  </si>
  <si>
    <t>M955</t>
  </si>
  <si>
    <t>COROA PASTILHA NWG</t>
  </si>
  <si>
    <t>M956</t>
  </si>
  <si>
    <t>SAPATA PASTILHA NW</t>
  </si>
  <si>
    <t>M957</t>
  </si>
  <si>
    <t>REVESTIMENTO NW10</t>
  </si>
  <si>
    <t>M958</t>
  </si>
  <si>
    <t>CALIBRADOR PASTILHA NWG</t>
  </si>
  <si>
    <t>M960</t>
  </si>
  <si>
    <t>FIO DE NYLON N. 040</t>
  </si>
  <si>
    <t>M961</t>
  </si>
  <si>
    <t>GEOCOMPOSTO DRENANTE VERTICAL</t>
  </si>
  <si>
    <t>M962</t>
  </si>
  <si>
    <t>DRENO FIBROQUÍMICO (GEODRENO)</t>
  </si>
  <si>
    <t>M963</t>
  </si>
  <si>
    <t>TELA P/ CONT. DE EROSÃO SUPERFICIAL</t>
  </si>
  <si>
    <t>M968</t>
  </si>
  <si>
    <t>COROA P/ PERFURATRIZ 4"</t>
  </si>
  <si>
    <t>M969</t>
  </si>
  <si>
    <t>PELÍCULA REFLETIVA LENTES EXPOSTAS</t>
  </si>
  <si>
    <t>M970</t>
  </si>
  <si>
    <t>PELÍCULA REFLETIVA LENTES INCLUSAS</t>
  </si>
  <si>
    <t>M972</t>
  </si>
  <si>
    <t>TACHA REFLETIVA MONODIRECIONAL</t>
  </si>
  <si>
    <t>M973</t>
  </si>
  <si>
    <t>TACHA REFLETIVA BIDIRECIONAL</t>
  </si>
  <si>
    <t>M974</t>
  </si>
  <si>
    <t>TACHÃO REFLETIVO MONODIRECIONAL</t>
  </si>
  <si>
    <t>M975</t>
  </si>
  <si>
    <t>TACHÃO REFLETIVO BIDIRECIONAL</t>
  </si>
  <si>
    <t>M976</t>
  </si>
  <si>
    <t>BAGUETE LIMITADOR DE POLIETILENO</t>
  </si>
  <si>
    <t>M977</t>
  </si>
  <si>
    <t>SELANTE ASFÁLTICO POLIMERIZADO</t>
  </si>
  <si>
    <t>M980</t>
  </si>
  <si>
    <t>INDENIZAÇÃO DE JAZIDA</t>
  </si>
  <si>
    <t>M982</t>
  </si>
  <si>
    <t>ISOPOR DE 5CM DE ESPESSURA</t>
  </si>
  <si>
    <t>M983</t>
  </si>
  <si>
    <t>DISCO DIAM. P/ MÁQ. DE DISCO 6KW</t>
  </si>
  <si>
    <t>M985</t>
  </si>
  <si>
    <t>TUBO PLÁSTICO PARA PURGADORES</t>
  </si>
  <si>
    <t>M986</t>
  </si>
  <si>
    <t>TACHA REFL. VIDRO TEMP. 180º BRCA</t>
  </si>
  <si>
    <t>M987</t>
  </si>
  <si>
    <t>TACHA REFL. VIDRO TEMP. 360° BRCA</t>
  </si>
  <si>
    <t>M988</t>
  </si>
  <si>
    <t>TACHA REFL. VIDRO TEMP. 360º AMAREL</t>
  </si>
  <si>
    <t>M996</t>
  </si>
  <si>
    <t>MATERIAL DEMOLIDO</t>
  </si>
  <si>
    <t>M997</t>
  </si>
  <si>
    <t>MATERIAL FRESADO</t>
  </si>
  <si>
    <t>M998</t>
  </si>
  <si>
    <t>MADEIRA</t>
  </si>
  <si>
    <t>M999</t>
  </si>
  <si>
    <t>MATERIAL RETIRADO DA PISTA</t>
  </si>
  <si>
    <t/>
  </si>
  <si>
    <t>ETAPA;</t>
  </si>
  <si>
    <t>LISTA DE INSUMOS - SICRO 2 - MÃO DE OBRA</t>
  </si>
  <si>
    <t>VALOR MENSAL</t>
  </si>
  <si>
    <t>ENCARGOS</t>
  </si>
  <si>
    <t>CUSTO DA HORA SEM ENCARGOS</t>
  </si>
  <si>
    <t>T000</t>
  </si>
  <si>
    <t>SALÁRIO MÍNIMO</t>
  </si>
  <si>
    <t>T301</t>
  </si>
  <si>
    <t>MOTORISTA DE VEÍCULO LEVE</t>
  </si>
  <si>
    <t>T302</t>
  </si>
  <si>
    <t>MOTORISTA DE CAMINHÃO</t>
  </si>
  <si>
    <t>T303</t>
  </si>
  <si>
    <t>MOTORISTA DE VEÍCULO ESPECIAL</t>
  </si>
  <si>
    <t>T311</t>
  </si>
  <si>
    <t>OPERADOR DE EQUIPAMENTO LEVE 1</t>
  </si>
  <si>
    <t>T312</t>
  </si>
  <si>
    <t>OPERADOR DE EQUIPAMENTO LEVE 2</t>
  </si>
  <si>
    <t>T313</t>
  </si>
  <si>
    <t>OPERADOR DE EQUIP. PESADO</t>
  </si>
  <si>
    <t>T314</t>
  </si>
  <si>
    <t>OPERADOR DE EQUIP. ESPECIAL</t>
  </si>
  <si>
    <t>T401</t>
  </si>
  <si>
    <t>PRÉ-MARCADOR</t>
  </si>
  <si>
    <t>T501</t>
  </si>
  <si>
    <t>ENCARREGADO DE TURMA</t>
  </si>
  <si>
    <t>T511</t>
  </si>
  <si>
    <t>ENCARREG. DE PAVIMENTAÇÃO</t>
  </si>
  <si>
    <t>T512</t>
  </si>
  <si>
    <t>ENCARREGADO DE BRITAGEM</t>
  </si>
  <si>
    <t>T601</t>
  </si>
  <si>
    <t>BLASTER</t>
  </si>
  <si>
    <t>T602</t>
  </si>
  <si>
    <t>MONTADOR</t>
  </si>
  <si>
    <t>T603</t>
  </si>
  <si>
    <t>CARPINTEIRO</t>
  </si>
  <si>
    <t>T604</t>
  </si>
  <si>
    <t>PEDREIRO</t>
  </si>
  <si>
    <t>T605</t>
  </si>
  <si>
    <t>ARMADOR</t>
  </si>
  <si>
    <t>T606</t>
  </si>
  <si>
    <t>FERREIRO</t>
  </si>
  <si>
    <t>T607</t>
  </si>
  <si>
    <t>PINTOR</t>
  </si>
  <si>
    <t>T608</t>
  </si>
  <si>
    <t>SOLDADOR</t>
  </si>
  <si>
    <t>T609</t>
  </si>
  <si>
    <t>JARDINEIRO</t>
  </si>
  <si>
    <t>T610</t>
  </si>
  <si>
    <t>SERRALHEIRO</t>
  </si>
  <si>
    <t>T701</t>
  </si>
  <si>
    <t>SERVENTE</t>
  </si>
  <si>
    <t>T702</t>
  </si>
  <si>
    <t>AJUDANTE</t>
  </si>
  <si>
    <t>T801</t>
  </si>
  <si>
    <t>PERFURADOR DE TUBULÃO</t>
  </si>
  <si>
    <t>TCM</t>
  </si>
  <si>
    <t>CONSULTOR ESPECIAL</t>
  </si>
  <si>
    <t>TP0</t>
  </si>
  <si>
    <t>COORDENADOR</t>
  </si>
  <si>
    <t>TP1</t>
  </si>
  <si>
    <t>ENGENHEIRO/PROFISSIONAL SÊNIOR</t>
  </si>
  <si>
    <t>TP2</t>
  </si>
  <si>
    <t>ENGENHEIRO/PROFISSIONAL PLENO</t>
  </si>
  <si>
    <t>TP3</t>
  </si>
  <si>
    <t>ENGENHEIRO/PROFISSIONAL JÚNIOR</t>
  </si>
  <si>
    <t>TP4</t>
  </si>
  <si>
    <t>ENGENHEIRO/PROFISSIONAL AUXILIAR</t>
  </si>
  <si>
    <t>TT0</t>
  </si>
  <si>
    <t>TÉCNICO ESPECIAL</t>
  </si>
  <si>
    <t>TT1</t>
  </si>
  <si>
    <t>TÉCNICO SÊNIOR</t>
  </si>
  <si>
    <t>TT2</t>
  </si>
  <si>
    <t>TÉCNICO PLENO</t>
  </si>
  <si>
    <t>TT3</t>
  </si>
  <si>
    <t>TÉCNICO JÚNIOR</t>
  </si>
  <si>
    <t>TT4</t>
  </si>
  <si>
    <t>TÉCNICO AUXILIAR</t>
  </si>
  <si>
    <t>TA0</t>
  </si>
  <si>
    <t>CHEFE DE ESCRITÓRIO</t>
  </si>
  <si>
    <t>TA1</t>
  </si>
  <si>
    <t>SECRETÁRIA</t>
  </si>
  <si>
    <t>TA2</t>
  </si>
  <si>
    <t>AUXILIAR DE ESCRITÓRIO/DE CAMPO/MOTORISTA</t>
  </si>
  <si>
    <t>TA3</t>
  </si>
  <si>
    <t>SERVENTES/CONTÍNUOS</t>
  </si>
  <si>
    <t>TA4</t>
  </si>
  <si>
    <t>VIGIAS</t>
  </si>
  <si>
    <t>MINISTÉRIO DA INTEGRAÇÃO NACIONAL – MI</t>
  </si>
  <si>
    <t>COMPANHIA DE DESENVOLVIMENTO DOS VALES DO SÃO FRANCISCO E DO PARNAÍBA</t>
  </si>
  <si>
    <t>DOCUMENTO:</t>
  </si>
  <si>
    <t>VERSÃO:</t>
  </si>
  <si>
    <t>V.01</t>
  </si>
  <si>
    <t xml:space="preserve">DATA BASE: </t>
  </si>
  <si>
    <t>TABELA DE SERVIÇOS DO SICRO 2</t>
  </si>
  <si>
    <t>CUSTO SEM BDI</t>
  </si>
  <si>
    <t>BDI</t>
  </si>
  <si>
    <t>CUSTO FINAL</t>
  </si>
  <si>
    <t>1A0000105</t>
  </si>
  <si>
    <t>TRANSP. LOCAL C/ BASC. 10M3 RODOV. NÃO PAV (CONST)</t>
  </si>
  <si>
    <t>TKM</t>
  </si>
  <si>
    <t>1A0000106</t>
  </si>
  <si>
    <t>TRANSP. LOCAL C/ BASC. 10M3 RODOV. NÃO PAV (CONSV)</t>
  </si>
  <si>
    <t>1A0000107</t>
  </si>
  <si>
    <t>TRANSP. LOCAL C/ BASC. 10M3 RODOV. NÃO PAV (RESTR)</t>
  </si>
  <si>
    <t>1A0000108</t>
  </si>
  <si>
    <t>TRANSPORTE LOCAL C/ BASC. P/ ROCHA RODOV. NÃO PAV.</t>
  </si>
  <si>
    <t>1A0000140</t>
  </si>
  <si>
    <t>TRANSP. LOCAL C/ CARROCERIA 15 T RODOV. NÃO PAV.</t>
  </si>
  <si>
    <t>1A0000141</t>
  </si>
  <si>
    <t>TRANSPORTE LOCAL C/ CARROCERIA 4T RODOV. NÃO PAV.</t>
  </si>
  <si>
    <t>1A0000150</t>
  </si>
  <si>
    <t>TRANSPORTE LOCAL C/ BETONEIRA RODOV. NÃO PAV.</t>
  </si>
  <si>
    <t>1A0000160</t>
  </si>
  <si>
    <t>TRANSP. LOCAL C/ CARROC. C/ GUIND. RODOV. NÃO PAV.</t>
  </si>
  <si>
    <t>1A0000190</t>
  </si>
  <si>
    <t>TRANSPORTE COMERCIAL C/ CARROC. RODOV. NÃO PAV.</t>
  </si>
  <si>
    <t>1A0000191</t>
  </si>
  <si>
    <t>TRANSPORTE COMERCIAL C/ BASC. 10M3 ROD. NÃO PAV.</t>
  </si>
  <si>
    <t>1A0000200</t>
  </si>
  <si>
    <t>TRANSPORTE LOCAL C/ BASC. 5M3 RODOV. PAV.</t>
  </si>
  <si>
    <t>1A0000203</t>
  </si>
  <si>
    <t>TRANSP. LOCAL MATERIAL PARA REMENDOS</t>
  </si>
  <si>
    <t>1A0000204</t>
  </si>
  <si>
    <t>TRANSPORTE LOCAL CBUQ C/ CAÇAMBA TÉRMICA</t>
  </si>
  <si>
    <t>1A0000205</t>
  </si>
  <si>
    <t>TRANSP. LOCAL C/ BASC. 10M3 RODOV. PAV. (CONST)</t>
  </si>
  <si>
    <t>1A0000206</t>
  </si>
  <si>
    <t>TRANSP. LOCAL C/ BASC. 10M3 RODOV. PAV. (CONSV)</t>
  </si>
  <si>
    <t>1A0000207</t>
  </si>
  <si>
    <t>TRANSP. LOCAL C/ BASC. 10M3 RODOV. PAV. (RESTR)</t>
  </si>
  <si>
    <t>1A0000208</t>
  </si>
  <si>
    <t>TRANSPORTE LOCAL C/ BASC. P/ ROCHA RODOV. PAV.</t>
  </si>
  <si>
    <t>1A0000240</t>
  </si>
  <si>
    <t>TRANSPORTE LOCAL C/ CARROCERIA 15 T RODOV. PAV.</t>
  </si>
  <si>
    <t>1A0000241</t>
  </si>
  <si>
    <t>TRANSPORTE LOCAL C/ CARROCERIA 4T RODOV. PAV.</t>
  </si>
  <si>
    <t>1A0000250</t>
  </si>
  <si>
    <t>TRANSPORTE LOCAL C/ BETONEIRA RODOV. PAV.</t>
  </si>
  <si>
    <t>1A0000260</t>
  </si>
  <si>
    <t>TRANSP. LOCAL C/ CARROCERIA C/ GUIND. RODOV. PAV.</t>
  </si>
  <si>
    <t>1A0000290</t>
  </si>
  <si>
    <t>TRANSPORTE COMERCIAL C/ CARROCERIA RODOV. PAV.</t>
  </si>
  <si>
    <t>1A0000291</t>
  </si>
  <si>
    <t>TRANSPORTE COMERCIAL C/ BASC. 10M3 ROD. PAV.</t>
  </si>
  <si>
    <t>1A0010200</t>
  </si>
  <si>
    <t>TRANSPORTE LOCAL DE MATERIAL BETUMINOSO</t>
  </si>
  <si>
    <t>1A0011290</t>
  </si>
  <si>
    <t>TRANSPORTE COMERCIAL  MATERIAL BETUMINOSO A QUENTE</t>
  </si>
  <si>
    <t>1A0011291</t>
  </si>
  <si>
    <t>TRANSPORTE COMERCIAL  MATERIAL BETUMINOSO A FRIO</t>
  </si>
  <si>
    <t>1A0020170</t>
  </si>
  <si>
    <t>TRANSP. LOCAL ÁGUA C/ CAM. TANQUE RODOV. NÃO PAV.</t>
  </si>
  <si>
    <t>1A0020270</t>
  </si>
  <si>
    <t>TRANSP. LOCAL DE ÁGUA C/ CAM. TANQUE RODOV. PAV.</t>
  </si>
  <si>
    <t>1A0030100</t>
  </si>
  <si>
    <t>FORNECIMENTO DE AÇO CA-25</t>
  </si>
  <si>
    <t>1A0030200</t>
  </si>
  <si>
    <t>FORNECIMENTO DE AÇO CA-50</t>
  </si>
  <si>
    <t>1A0030300</t>
  </si>
  <si>
    <t>FORNECIMENTO DE AÇO CA-60</t>
  </si>
  <si>
    <t>1A0071600</t>
  </si>
  <si>
    <t>AREIA COMERCIAL</t>
  </si>
  <si>
    <t>1A0071700</t>
  </si>
  <si>
    <t>BRITA COMERCIAL</t>
  </si>
  <si>
    <t>1A0090101</t>
  </si>
  <si>
    <t>ALVENARIA DE PEDRA ARGAMASSADA</t>
  </si>
  <si>
    <t>1A0090151</t>
  </si>
  <si>
    <t>ALVENARIA DE PEDRA ARGAMASSADA AC/PC</t>
  </si>
  <si>
    <t>1A0090201</t>
  </si>
  <si>
    <t>ALVENARIA DE TIJOLOS</t>
  </si>
  <si>
    <t>1A0090251</t>
  </si>
  <si>
    <t>ALVENARIA DE TIJOLOS AC</t>
  </si>
  <si>
    <t>1A0090301</t>
  </si>
  <si>
    <t>DENTES PARA BUEIROS DUPLOS D=1,00 M</t>
  </si>
  <si>
    <t>UND</t>
  </si>
  <si>
    <t>1A0090351</t>
  </si>
  <si>
    <t>DENTES PARA BUEIROS DUPLOS D=1,00 M AC/BC/PC</t>
  </si>
  <si>
    <t>1A0090401</t>
  </si>
  <si>
    <t>DENTES PARA BUEIROS DUPLOS D=1,20 M</t>
  </si>
  <si>
    <t>1A0090451</t>
  </si>
  <si>
    <t>DENTES PARA BUEIROS DUPLOS D=1,20 M AC/BC/PC</t>
  </si>
  <si>
    <t>1A0090501</t>
  </si>
  <si>
    <t>DENTES PARA BUEIROS DUPLOS D=1,50 M</t>
  </si>
  <si>
    <t>1A0090551</t>
  </si>
  <si>
    <t>DENTES PARA BUEIROS DUPLOS D=1,50 M AC/BC/PC</t>
  </si>
  <si>
    <t>1A0090601</t>
  </si>
  <si>
    <t>DENTES PARA BUEIROS SIMPLES D=0,60 M</t>
  </si>
  <si>
    <t>1A0090651</t>
  </si>
  <si>
    <t>DENTES PARA BUEIROS SIMPLES D=0,60 M AC/BC/PC</t>
  </si>
  <si>
    <t>1A0090701</t>
  </si>
  <si>
    <t>DENTES PARA BUEIROS SIMPLES D=0,80 M</t>
  </si>
  <si>
    <t>1A0090751</t>
  </si>
  <si>
    <t>DENTES PARA BUEIROS SIMPLES D=0,80 M AC/BC/PC</t>
  </si>
  <si>
    <t>1A0090801</t>
  </si>
  <si>
    <t>DENTES PARA BUEIROS SIMPLES D=1,00 M</t>
  </si>
  <si>
    <t>1A0090851</t>
  </si>
  <si>
    <t>DENTES PARA BUEIROS SIMPLES D=1,00 M AC/BC/PC</t>
  </si>
  <si>
    <t>1A0090901</t>
  </si>
  <si>
    <t>DENTES PARA BUEIROS SIMPLES D=1,20 M</t>
  </si>
  <si>
    <t>1A0090951</t>
  </si>
  <si>
    <t>DENTES PARA BUEIROS SIMPLES D=1,20 M AC/BC/PC</t>
  </si>
  <si>
    <t>1A0091001</t>
  </si>
  <si>
    <t>DENTES PARA BUEIROS SIMPLES D=1,50 M</t>
  </si>
  <si>
    <t>1A0091051</t>
  </si>
  <si>
    <t>DENTES PARA BUEIROS SIMPLES D=1,50 M AC/BC/PC</t>
  </si>
  <si>
    <t>1A0091101</t>
  </si>
  <si>
    <t>DENTES PARA BUEIROS TRIPLOS D=1,00 M</t>
  </si>
  <si>
    <t>1A0091151</t>
  </si>
  <si>
    <t>DENTES PARA BUEIROS TRIPLOS D=1,00 M AC/BC/PC</t>
  </si>
  <si>
    <t>1A0091201</t>
  </si>
  <si>
    <t>DENTES PARA BUEIROS TRIPLOS D=1,20 M</t>
  </si>
  <si>
    <t>1A0091251</t>
  </si>
  <si>
    <t>DENTES PARA BUEIROS TRIPLOS D=1,20 M AC/BC/PC</t>
  </si>
  <si>
    <t>1A0091301</t>
  </si>
  <si>
    <t>DENTES PARA BUEIROS TRIPLOS D=1,50 M</t>
  </si>
  <si>
    <t>1A0091351</t>
  </si>
  <si>
    <t>DENTES PARA BUEIROS TRIPLOS D=1,50 M AC/BC/PC</t>
  </si>
  <si>
    <t>1A0096300</t>
  </si>
  <si>
    <t>PEÇAS DE DESGASTE DO BRITADOR 80M3/H</t>
  </si>
  <si>
    <t>CJH</t>
  </si>
  <si>
    <t>1A0096400</t>
  </si>
  <si>
    <t>PEÇAS DE DESGASTE BRITADOR PROD. DE RACHÃO</t>
  </si>
  <si>
    <t>1A0099906</t>
  </si>
  <si>
    <t>SOLO LOCAL / SELO DE ARGILA APILOADO</t>
  </si>
  <si>
    <t>1A0110001</t>
  </si>
  <si>
    <t>LIMPEZA  CAMADA VEGETAL EM JAZIDA (CONST E RESTR.)</t>
  </si>
  <si>
    <t>1A0110002</t>
  </si>
  <si>
    <t>LIMPEZA DE CAMADA VEGETAL EM JAZIDA (CONSV)</t>
  </si>
  <si>
    <t>1A0110501</t>
  </si>
  <si>
    <t>EXPURGO DE JAZIDA (CONST E RESTR)</t>
  </si>
  <si>
    <t>1A0110502</t>
  </si>
  <si>
    <t>EXPURGO DE JAZIDA (CONSV)</t>
  </si>
  <si>
    <t>1A0111100</t>
  </si>
  <si>
    <t>MATERIAL DE BASE (CONSERV)</t>
  </si>
  <si>
    <t>1A0111101</t>
  </si>
  <si>
    <t>ESC. E CARGA MATERIAL DE JAZIDA (CONSV)</t>
  </si>
  <si>
    <t>1A0112001</t>
  </si>
  <si>
    <t>ESCAV. E CARGA DE MATER. DE JAZIDA(CONST E RESTR)</t>
  </si>
  <si>
    <t>1A0115001</t>
  </si>
  <si>
    <t>ROCHA P/ BRITAGEM C/ PERFUR. SOBRE ESTEIRA</t>
  </si>
  <si>
    <t>1A0115002</t>
  </si>
  <si>
    <t>ROCHA P/ BRITAGEM COM PERFURATRIZ MANUAL</t>
  </si>
  <si>
    <t>1A0115501</t>
  </si>
  <si>
    <t>RACHÃO OU PEDRA-DE-MÃO PRODUZIDOS-(CONST E REST)</t>
  </si>
  <si>
    <t>1A0115551</t>
  </si>
  <si>
    <t>RACHÃO OU PEDRA-DE-MÃO COMERCIAL (CONT E REST)/ PC</t>
  </si>
  <si>
    <t>1A0117001</t>
  </si>
  <si>
    <t>AREIA EXTRAÍDA COM ESCAVADEIRA HIDRÁULICA</t>
  </si>
  <si>
    <t>1A0117002</t>
  </si>
  <si>
    <t>AREIA EXTRAÍDA COM TRATOR E CARREGADEIRA</t>
  </si>
  <si>
    <t>1A0117003</t>
  </si>
  <si>
    <t>AREIA EXTRAÍDA COM DRAGA DE SUCÇÃO (TIPO BOMBA)</t>
  </si>
  <si>
    <t>1A0120001</t>
  </si>
  <si>
    <t>BRITA PRODUZIDA EM CENTRAL DE BRITAGEM DE 80 M3/H</t>
  </si>
  <si>
    <t>1A0120004</t>
  </si>
  <si>
    <t>PEDRA DE MÃO PRODUZIDA MANUALMENTE (CONSV)</t>
  </si>
  <si>
    <t>1A0139002</t>
  </si>
  <si>
    <t>USINAGEM DE CBUQ (CAPA DE ROLAMENTO)</t>
  </si>
  <si>
    <t>1A0139003</t>
  </si>
  <si>
    <t>USINAGEM DE CBUQ (BINDER)</t>
  </si>
  <si>
    <t>1A0139022</t>
  </si>
  <si>
    <t>USINAGEM DE CBUQ C/ CAL HIDR. (CAPA DE ROLAMENTO)</t>
  </si>
  <si>
    <t>1A0139052</t>
  </si>
  <si>
    <t>USINAGEM DE CBUQ (CAPA DE ROLAMENTO) AC/BC</t>
  </si>
  <si>
    <t>1A0139053</t>
  </si>
  <si>
    <t>USINAGEM DE CBUQ (BINDER) AC/BC</t>
  </si>
  <si>
    <t>1A0139072</t>
  </si>
  <si>
    <t>USINAGEM DE CBUQ (CAPA DE ROLAM.) AC/BC C CAL HIDR</t>
  </si>
  <si>
    <t>1A0139102</t>
  </si>
  <si>
    <t>USINAGEM DE AREIA-ASFALTO</t>
  </si>
  <si>
    <t>1A0139152</t>
  </si>
  <si>
    <t>USINAGEM DE AREIA-ASFALTO AC</t>
  </si>
  <si>
    <t>1A0139501</t>
  </si>
  <si>
    <t>USINAGEM DE BRITA GRADUADA</t>
  </si>
  <si>
    <t>1A0139502</t>
  </si>
  <si>
    <t>USINAGEM DE SOLO-BRITA</t>
  </si>
  <si>
    <t>1A0139503</t>
  </si>
  <si>
    <t>USINAGEM DE AGREGADOS P/ MICRO-REVESTIMENTO</t>
  </si>
  <si>
    <t>1A0139551</t>
  </si>
  <si>
    <t>USINAGEM DE BRITA GRADUADA BC</t>
  </si>
  <si>
    <t>1A0139552</t>
  </si>
  <si>
    <t>USINAGEM DE SOLO-BRITA BC</t>
  </si>
  <si>
    <t>1A0139553</t>
  </si>
  <si>
    <t>USINAGEM DE AGREGADOS P/ MICRO-REVESTIMENTO  BC</t>
  </si>
  <si>
    <t>1A0139601</t>
  </si>
  <si>
    <t>USINAGEM DE SOLO-CIMENTO</t>
  </si>
  <si>
    <t>1A0139602</t>
  </si>
  <si>
    <t>USINAGEM DE SOLO MELHORADO COM CIMENTO.</t>
  </si>
  <si>
    <t>1A0139702</t>
  </si>
  <si>
    <t>USINAGEM DE P.M.F.</t>
  </si>
  <si>
    <t>1A0139752</t>
  </si>
  <si>
    <t>USINAGEM DE P.M.F. AC/BC</t>
  </si>
  <si>
    <t>1A0139802</t>
  </si>
  <si>
    <t>USINAGEM DE CBUQ P/ RECICLAGEM EM USINA FIXA.</t>
  </si>
  <si>
    <t>1A0139852</t>
  </si>
  <si>
    <t>USINAGEM DE CBUQ P/ RECICLAGEM EM USINA FIXA BC</t>
  </si>
  <si>
    <t>1A0140101</t>
  </si>
  <si>
    <t>FORMA COMUM DE MADEIRA</t>
  </si>
  <si>
    <t>1A0140201</t>
  </si>
  <si>
    <t>FORMA DE PLACA COMPENSADA RESINADA</t>
  </si>
  <si>
    <t>1A0140301</t>
  </si>
  <si>
    <t>FORMA DE PLACA COMPENSADA PLASTIFICADA</t>
  </si>
  <si>
    <t>1A0140401</t>
  </si>
  <si>
    <t>FORMA PARA TUBULÃO</t>
  </si>
  <si>
    <t>1A0140501</t>
  </si>
  <si>
    <t>ANDAIME DE MADEIRA</t>
  </si>
  <si>
    <t>1A0140701</t>
  </si>
  <si>
    <t>CONFECÇÃO E LANÇAM. DE CONCRETO MAGRO EM BETONEIRA</t>
  </si>
  <si>
    <t>1A0140751</t>
  </si>
  <si>
    <t>CONF.E LANÇ. DE CONCRETO MAGRO EM BETONEIRA AC/BC</t>
  </si>
  <si>
    <t>1A0141001</t>
  </si>
  <si>
    <t>CONCRETO FCK=10MPA CONTR RAZ USO GERAL CONF E LANÇ</t>
  </si>
  <si>
    <t>1A0141051</t>
  </si>
  <si>
    <t>CONCR.FCK=10MPA C.RAZ USO GER CONF/LANÇ AC/BC</t>
  </si>
  <si>
    <t>1A0141201</t>
  </si>
  <si>
    <t>CONCRETO FCK=15MPA CONTR RAZ USO GERAL CONF E LANÇ</t>
  </si>
  <si>
    <t>1A0141251</t>
  </si>
  <si>
    <t>CONCR.FCK=15MPA C.RAZ USO GER CONF/LANÇ AC/BC</t>
  </si>
  <si>
    <t>1A0141501</t>
  </si>
  <si>
    <t>CONCR ESTR FCK=15MPA CONTR RAZ USO GER CONF E LANÇ</t>
  </si>
  <si>
    <t>1A0141551</t>
  </si>
  <si>
    <t>CONCR ESTR FCK=15MPA C.RAZ USO GER CONF/LANÇ AC/BC</t>
  </si>
  <si>
    <t>1A0141801</t>
  </si>
  <si>
    <t>CONCR ESTR FCK=18MPA CONTR RAZ USO GER CONF E LANÇ</t>
  </si>
  <si>
    <t>1A0141851</t>
  </si>
  <si>
    <t>CONCR.ESTR FCK=18MPA C.RAZ USO GER CONF/LANÇ AC/BC</t>
  </si>
  <si>
    <t>1A0142201</t>
  </si>
  <si>
    <t>CONCR ESTR FCK=25MPA CONTR RAZ USO GER CONF E LANÇ</t>
  </si>
  <si>
    <t>1A0142251</t>
  </si>
  <si>
    <t>CONCR.ESTR.FCK=25MPA C.RAZ USO GER CONF/LANÇ AC/BC</t>
  </si>
  <si>
    <t>1A0142300</t>
  </si>
  <si>
    <t>CONCRETO FCK=18MPA PARA PRÉ-MOLDADOS (TUBOS)</t>
  </si>
  <si>
    <t>1A0142350</t>
  </si>
  <si>
    <t>CONCR.FCK=18MPA PARA PRÉ-MOLDADOS (TUBOS) AC/BC</t>
  </si>
  <si>
    <t>1A0142400</t>
  </si>
  <si>
    <t>CONCRETO POROSO PARA PRÉ-MOLDADOS (TUBOS)</t>
  </si>
  <si>
    <t>1A0142450</t>
  </si>
  <si>
    <t>CONCRETO POROSO PARA PRÉ-MOLDADOS (TUBOS) AC/BC</t>
  </si>
  <si>
    <t>1A0145001</t>
  </si>
  <si>
    <t>ESCORAMENTO DE BUEIROS CELULARES</t>
  </si>
  <si>
    <t>1A0151210</t>
  </si>
  <si>
    <t>CONCRETO CICLÓPICO FCK=15 MPA</t>
  </si>
  <si>
    <t>1A0151260</t>
  </si>
  <si>
    <t>CONCRETO CICLÓPICO FCK=15 MPA AC/BC/PC</t>
  </si>
  <si>
    <t>1A0151510</t>
  </si>
  <si>
    <t>1A0151560</t>
  </si>
  <si>
    <t>1A0158001</t>
  </si>
  <si>
    <t>FORNECIMENTO, PREPARO E COLOCAÇÃO FORMAS AÇO CA 60</t>
  </si>
  <si>
    <t>1A0158002</t>
  </si>
  <si>
    <t>FORNECIMENTO, PREPARO E COLOCAÇÃO FORMAS AÇO CA 50</t>
  </si>
  <si>
    <t>1A0158003</t>
  </si>
  <si>
    <t>FORNECIMENTO, PREPARO E COLOCAÇÃO FORMAS AÇO CA 25</t>
  </si>
  <si>
    <t>1A0160301</t>
  </si>
  <si>
    <t>ARGAMASSA CIMENTO-AREIA 1:3</t>
  </si>
  <si>
    <t>1A0160351</t>
  </si>
  <si>
    <t>ARGAMASSA CIMENTO-AREIA 1:3 AC</t>
  </si>
  <si>
    <t>1A0160401</t>
  </si>
  <si>
    <t>ARGAMASSA CIMENTO-AREIA 1:4</t>
  </si>
  <si>
    <t>1A0160451</t>
  </si>
  <si>
    <t>ARGAMASSA CIMENTO-AREIA 1:4 AC</t>
  </si>
  <si>
    <t>1A0160601</t>
  </si>
  <si>
    <t>ARGAMASSA CIMENTO-AREIA 1:6</t>
  </si>
  <si>
    <t>1A0160651</t>
  </si>
  <si>
    <t>ARGAMASSA CIMENTO-AREIA 1:6 AC</t>
  </si>
  <si>
    <t>1A0162001</t>
  </si>
  <si>
    <t>ARGAMASSA CIMENTO-SOLO 1:10</t>
  </si>
  <si>
    <t>1A0165300</t>
  </si>
  <si>
    <t>USINAGEM PARA SUB-BASE DE CONCRETO ROLADO</t>
  </si>
  <si>
    <t>1A0165350</t>
  </si>
  <si>
    <t>USINAGEM P/ SUB-BASE DE CONCRETO ROLADO AC/BC</t>
  </si>
  <si>
    <t>1A0165400</t>
  </si>
  <si>
    <t>USINAGEM P/ SUB-BASE DE CONCR. DE CIMENTO PORTLAND</t>
  </si>
  <si>
    <t>1A0165450</t>
  </si>
  <si>
    <t>USINAGEM P/SUB-BASE DE CONCR.CIMENTO PORTL. AC/BC</t>
  </si>
  <si>
    <t>1A0165600</t>
  </si>
  <si>
    <t>USINAGEM P/ CONC. DE CIM. PORTLAND C/ FORMA DESLIZ</t>
  </si>
  <si>
    <t>1A0165601</t>
  </si>
  <si>
    <t>USINAGEM DE CONC. C/ CIM. PORTLAND P/ PAV. RÍGIDO</t>
  </si>
  <si>
    <t>1A0165650</t>
  </si>
  <si>
    <t>USINAGEM P/ CONC.CIM.PORTL.C/ FORMA DESLIZ AC/BC</t>
  </si>
  <si>
    <t>1A0165651</t>
  </si>
  <si>
    <t>USINAGEM DE CONC. C/ CIM. PORT.P/ PAV.RÍGIDO AC/BC</t>
  </si>
  <si>
    <t>1A0165700</t>
  </si>
  <si>
    <t>USINAGEM P/ CONC.CIM. PORTLAND C/ EQUIP. PEQ. POR.</t>
  </si>
  <si>
    <t>1A0165750</t>
  </si>
  <si>
    <t>USINAGEM P/CONC.CIM. PORTL.C/ EQUIP.PEQ.POR.AC/BC</t>
  </si>
  <si>
    <t>1A0170000</t>
  </si>
  <si>
    <t>FABRICAÇÃO DE PEÇAS PRÉ MOLD. DE CONC. P/ PAVIM.</t>
  </si>
  <si>
    <t>1A0170050</t>
  </si>
  <si>
    <t>FABRIC.DE PEÇAS PRÉ MOLD.DE CONC. P/PAVIM.AC/BC</t>
  </si>
  <si>
    <t>1A0172000</t>
  </si>
  <si>
    <t>CONCRETO FCK=18MPA P/ PRÉ-MOLDADOS (GUARDA-CORPO)</t>
  </si>
  <si>
    <t>1A0172001</t>
  </si>
  <si>
    <t>GUARDA-CORPO TIPO GM, MOLDADO NO LOCAL</t>
  </si>
  <si>
    <t>1A0172002</t>
  </si>
  <si>
    <t>FABRICAÇÃO DE GUARDA-CORPO</t>
  </si>
  <si>
    <t>1A0172050</t>
  </si>
  <si>
    <t>CONCR.FCK = 18 MPA P/PRÉ-MOLD.(GUARDA-CORPO)AC/BC</t>
  </si>
  <si>
    <t>1A0172051</t>
  </si>
  <si>
    <t>GUARDA-CORPO TIPO GM, MOLDADO NO LOCAL AC/BC</t>
  </si>
  <si>
    <t>1A0172052</t>
  </si>
  <si>
    <t>FABRICAÇÃO DE GUARDA - CORPO  AC/BC</t>
  </si>
  <si>
    <t>1A0172501</t>
  </si>
  <si>
    <t>FABRICAÇÃO DE BALIZADOR DE CONCRETO</t>
  </si>
  <si>
    <t>1A0172551</t>
  </si>
  <si>
    <t>FABRICAÇÃO DE BALIZADOR DE CONCRETO AC/BC</t>
  </si>
  <si>
    <t>1A0173000</t>
  </si>
  <si>
    <t>CONCRETO FCK=18MPA P/ PRÉ MOLDADOS (MOURÕES)</t>
  </si>
  <si>
    <t>1A0173001</t>
  </si>
  <si>
    <t>FABR. MOURÃO DE CONCR. ESTICADOR SEÇÃO QUAD. 15CM</t>
  </si>
  <si>
    <t>1A0173002</t>
  </si>
  <si>
    <t>FABR. MOURÃO DE CONCR ESTICADOR SEÇÃO TRIANG. 15CM</t>
  </si>
  <si>
    <t>1A0173050</t>
  </si>
  <si>
    <t>CONCRETO FCK=18MPA P/PRÉ MOLDADOS (MOURÕES) AC/BC</t>
  </si>
  <si>
    <t>1A0173051</t>
  </si>
  <si>
    <t>FABRIC.MOURÃO CONCR.ESTIC.SEÇÃO QUADR.15CM AC/BC</t>
  </si>
  <si>
    <t>1A0173052</t>
  </si>
  <si>
    <t>FABRIC.MOURÃO CONCR.ESTIC.SEÇÃO TRIANG.15CM AC/BC</t>
  </si>
  <si>
    <t>1A0173501</t>
  </si>
  <si>
    <t>FABR. MOURÃO DE CONCRETO SUPORTE SEÇÃO QUAD. 11CM</t>
  </si>
  <si>
    <t>1A0173502</t>
  </si>
  <si>
    <t>FABR. MOURÃO DE CONCR. SUPORTE SEÇÃO TRIANG. 11CM</t>
  </si>
  <si>
    <t>1A0173551</t>
  </si>
  <si>
    <t>FABRIC.MOURÃO CONCR.SUPORTE SEÇÃO QUADR.11CM AC/BC</t>
  </si>
  <si>
    <t>1A0173552</t>
  </si>
  <si>
    <t>FABRIC.MOURÃO CONCR.SUPORTE SEC.TRIANG.11CM AC/BC</t>
  </si>
  <si>
    <t>1A0173901</t>
  </si>
  <si>
    <t>CONFECÇÃO DE TUBOS DE CONCRETO D=0,20M</t>
  </si>
  <si>
    <t>1A0173951</t>
  </si>
  <si>
    <t>CONFECÇÃO DE TUBOS DE CONCRETO D=0,20M AC/BC</t>
  </si>
  <si>
    <t>1A0174001</t>
  </si>
  <si>
    <t>CONFECÇÃO DE TUBOS DE CONCRETO PERFURADO D=0,20M</t>
  </si>
  <si>
    <t>1A0174051</t>
  </si>
  <si>
    <t>CONFECÇÃO TUBOS CONCR.PERFURADO D=0,20M AC/BC</t>
  </si>
  <si>
    <t>1A0174101</t>
  </si>
  <si>
    <t>CONFECÇÃO DE TUBOS DE CONCRETO POROSO D=0,20M</t>
  </si>
  <si>
    <t>1A0174151</t>
  </si>
  <si>
    <t>CONFECÇÃO DE TUBOS DE CONCR.POROSO D=0,20M AC/BC</t>
  </si>
  <si>
    <t>1A0174501</t>
  </si>
  <si>
    <t>CONFECÇÃO DE TUBOS DE CONCRETO D=0,30M</t>
  </si>
  <si>
    <t>1A0174551</t>
  </si>
  <si>
    <t>CONFECÇÃO DE TUBOS DE CONCRETO D=0,30M AC/BC</t>
  </si>
  <si>
    <t>1A0174601</t>
  </si>
  <si>
    <t>CONFECÇÃO DE TUBOS DE CONCRETO PERFURADO D=0,30M</t>
  </si>
  <si>
    <t>1A0174651</t>
  </si>
  <si>
    <t>CONFECÇÃO DE TUBOS CONCR.PERFURADO D=0,30M AC/BC</t>
  </si>
  <si>
    <t>1A0174701</t>
  </si>
  <si>
    <t>CONFECÇÃO DE TUBOS DE CONCRETO POROSO D=0,30M</t>
  </si>
  <si>
    <t>1A0174751</t>
  </si>
  <si>
    <t>CONFECÇÃO DE TUBOS CONCR.POROSO D=0,30M AC/BC</t>
  </si>
  <si>
    <t>1A0175101</t>
  </si>
  <si>
    <t>CONFECÇÃO DE TUBOS DE CONCRETO D=0,40M</t>
  </si>
  <si>
    <t>1A0175151</t>
  </si>
  <si>
    <t>CONFECÇÃO DE TUBOS DE CONCRETO D=0,40M AC/BC</t>
  </si>
  <si>
    <t>1A0175201</t>
  </si>
  <si>
    <t>CONFECÇÃO DE TUBOS DE CONCRETO PERFURADO D=0,40M</t>
  </si>
  <si>
    <t>1A0175251</t>
  </si>
  <si>
    <t>CONFECÇÃO DE TUBOS CONCR.PERFURADO D=0,40M AC/BC</t>
  </si>
  <si>
    <t>1A0175301</t>
  </si>
  <si>
    <t>CONFECÇÃO DE TUBOS DE CONCRETO POROSO D=0,40M</t>
  </si>
  <si>
    <t>1A0175351</t>
  </si>
  <si>
    <t>CONFECÇÃO DE TUBOS CONCR.POROSO D=0,40M AC/BC</t>
  </si>
  <si>
    <t>1A0175501</t>
  </si>
  <si>
    <t>CONFECÇÃO DE TUBOS DE CONCRETO ARMADO D=0,60M CA-4</t>
  </si>
  <si>
    <t>1A0175551</t>
  </si>
  <si>
    <t>CONFECÇÃO DE TUBOS CONCR.ARMADO D=0,60M CA-4 AC/B</t>
  </si>
  <si>
    <t>C M</t>
  </si>
  <si>
    <t>1A0176001</t>
  </si>
  <si>
    <t>CONFECÇÃO DE TUBOS DE CONCRETO ARMADO D=0,80M CA-4</t>
  </si>
  <si>
    <t>1A0176051</t>
  </si>
  <si>
    <t>CONFECÇÃO DE TUBOS CONCR.ARMADO D=0,80M CA-4 AC/B</t>
  </si>
  <si>
    <t>1A0176501</t>
  </si>
  <si>
    <t>CONFECÇÃO DE TUBOS DE CONCRETO ARMADO D=1,00M CA-4</t>
  </si>
  <si>
    <t>1A0176551</t>
  </si>
  <si>
    <t>CONFECÇÃO DE TUBOS CONCR.ARMADO D=1,00M CA-4 AC/B</t>
  </si>
  <si>
    <t>1A0177001</t>
  </si>
  <si>
    <t>CONFECÇÃO DE TUBOS DE CONCRETO ARMADO D=1,20M CA-4</t>
  </si>
  <si>
    <t>1A0177051</t>
  </si>
  <si>
    <t>CONFECÇÃO DE TUBOS CONCR.ARMADO D=1,20M CA-4 AC/B</t>
  </si>
  <si>
    <t>1A0177501</t>
  </si>
  <si>
    <t>CONFECÇÃO DE TUBOS DE CONCRETO ARMADO D=1,50M CA-4</t>
  </si>
  <si>
    <t>1A0177551</t>
  </si>
  <si>
    <t>CONFECÇÃO DE TUBOS CONCR.ARMADO D=1,50M CA-4 AC/B</t>
  </si>
  <si>
    <t>1A0178001</t>
  </si>
  <si>
    <t>OBTENÇÃO DE GRAMA PARA REPLANTIO</t>
  </si>
  <si>
    <t>1A0179001</t>
  </si>
  <si>
    <t>GUIA DE MADEIRA - 2,5 X 7,0 CM</t>
  </si>
  <si>
    <t>1A0179002</t>
  </si>
  <si>
    <t>GUIA DE MADEIRA - 2,5 X 10,0 CM</t>
  </si>
  <si>
    <t>1A0180001</t>
  </si>
  <si>
    <t>RECUPERAÇÃO DE CHAPA PARA PLACA DE SINALIZAÇÃO</t>
  </si>
  <si>
    <t>1A0181001</t>
  </si>
  <si>
    <t>CALHA METÁLICA SEMI-CIRCULAR D=0,40 M</t>
  </si>
  <si>
    <t>1A0185001</t>
  </si>
  <si>
    <t>CONFECÇÃO DE PLACA DE SINALIZAÇÃO SEMI-REFLETIVA</t>
  </si>
  <si>
    <t>1A0186001</t>
  </si>
  <si>
    <t>CONFECÇÃO DE PLACA DE SINALIZAÇÃO TOT. REFLETIVA</t>
  </si>
  <si>
    <t>1A0187001</t>
  </si>
  <si>
    <t>CONFECÇÃO DE SUPORTE E TRAVESSA P/ PLACA DE SINAL.</t>
  </si>
  <si>
    <t>1A0189001</t>
  </si>
  <si>
    <t>ESCAVAÇÃO MANUAL EM MATERIAL DE 1A CATEGORIA</t>
  </si>
  <si>
    <t>1A0189101</t>
  </si>
  <si>
    <t>ESCAVAÇÃO MANUAL DE VALA EM MATERIAL DE 1A CAT.</t>
  </si>
  <si>
    <t>1A0189201</t>
  </si>
  <si>
    <t>ESCAVAÇÃO MECÂNICA DE VALA EM MATERIAL DE 1A CAT.</t>
  </si>
  <si>
    <t>1A0189301</t>
  </si>
  <si>
    <t>COMPACTAÇÃO MANUAL</t>
  </si>
  <si>
    <t>1A0189302</t>
  </si>
  <si>
    <t>REATERRO E COMPACTAÇÃO</t>
  </si>
  <si>
    <t>1A0189401</t>
  </si>
  <si>
    <t>LASTRO DE BRITA</t>
  </si>
  <si>
    <t>1A0189451</t>
  </si>
  <si>
    <t>LASTRO DE BRITA BC</t>
  </si>
  <si>
    <t>1A0270200</t>
  </si>
  <si>
    <t>LIMPEZA  E ENCHIM. JUNTA PAV. CONCR.(CONST E REST)</t>
  </si>
  <si>
    <t>1A9900100</t>
  </si>
  <si>
    <t>MISTURA AREIA-ASFALTO USINADA A FRIO</t>
  </si>
  <si>
    <t>1A9900200</t>
  </si>
  <si>
    <t>MISTURA AREIA-ASFALTO USINADA A QUENTE</t>
  </si>
  <si>
    <t>1A9900300</t>
  </si>
  <si>
    <t>MISTURA BETUMINOSA USINADA A FRIO</t>
  </si>
  <si>
    <t>1A9900400</t>
  </si>
  <si>
    <t>MISTURA BETUMINOSA USINADA A QUENTE</t>
  </si>
  <si>
    <t>1A9900500</t>
  </si>
  <si>
    <t>MISTURA BETUMINOSA</t>
  </si>
  <si>
    <t>2S0100000</t>
  </si>
  <si>
    <t>DESM. DEST. LIMPEZA ÁREAS C/ARV. DIAM. ATÉ 0,15 M</t>
  </si>
  <si>
    <t>2S0101000</t>
  </si>
  <si>
    <t>DESTOCAMENTO DE ÁRVORES D=0,15 A 0,30 M</t>
  </si>
  <si>
    <t>2S0101200</t>
  </si>
  <si>
    <t>DESTOCAMENTO DE ÁRVORES C/DIÂM. &gt; 0,30 M</t>
  </si>
  <si>
    <t>2S0110001</t>
  </si>
  <si>
    <t>ESC. CARGA TRANSP. MAT 1ª CAT DMT 50 M</t>
  </si>
  <si>
    <t>2S0110002</t>
  </si>
  <si>
    <t>ESC. CARGA TRANSP. MAT 1ª CAT DMT 50 A 200M C/M</t>
  </si>
  <si>
    <t>2S0110003</t>
  </si>
  <si>
    <t>ESC. CARGA TRANSP. MAT 1ª CAT DMT 200 A 400M C/M</t>
  </si>
  <si>
    <t>2S0110004</t>
  </si>
  <si>
    <t>ESC. CARGA TRANSP. MAT 1ª CAT DMT 400 A 600M C/M</t>
  </si>
  <si>
    <t>2S0110005</t>
  </si>
  <si>
    <t>ESC. CARGA TRANSP. MAT 1ª CAT DMT 600 A 800M C/M</t>
  </si>
  <si>
    <t>2S0110006</t>
  </si>
  <si>
    <t>ESC. CARGA TRANSP. MAT 1ª CAT DMT 800 A 1000M C/M</t>
  </si>
  <si>
    <t>2S0110007</t>
  </si>
  <si>
    <t>ESC. CARGA TRANSP. MAT 1ª CAT DMT 1000 A 1200M C/M</t>
  </si>
  <si>
    <t>2S0110008</t>
  </si>
  <si>
    <t>ESC. CARGA TRANSP. MAT 1ª CAT DMT 1200 A 1400M C/M</t>
  </si>
  <si>
    <t>2S0110009</t>
  </si>
  <si>
    <t>ESC. CARGA TR. MAT 1ª C. DMT 50 A 200M C/CARREG</t>
  </si>
  <si>
    <t>2S0110010</t>
  </si>
  <si>
    <t>ESC. CARGA TR. MAT 1ª C. DMT 200 A 400M C/CARREG</t>
  </si>
  <si>
    <t>2S0110011</t>
  </si>
  <si>
    <t>ESC. CARGA TR. MAT 1ª C. DMT 400 A 600M C/CARREG</t>
  </si>
  <si>
    <t>2S0110012</t>
  </si>
  <si>
    <t>ESC. CARGA TR. MAT 1ª C. DMT 600 A 800M C/CARREG</t>
  </si>
  <si>
    <t>2S0110013</t>
  </si>
  <si>
    <t>ESC. CARGA TR. MAT 1ª C. DMT 800 A 1000M C/CARREG</t>
  </si>
  <si>
    <t>2S0110014</t>
  </si>
  <si>
    <t>ESC. CARGA TR. MAT 1ª C. DMT 1000 A 1200M C/CARREG</t>
  </si>
  <si>
    <t>2S0110015</t>
  </si>
  <si>
    <t>ESC. CARGA TR. MAT 1ª C. DMT 1200 A 1400M C/CARREG</t>
  </si>
  <si>
    <t>2S0110016</t>
  </si>
  <si>
    <t>ESC. CARGA TR. MAT 1ª C. DMT 1400 A 1600M C/CARREG</t>
  </si>
  <si>
    <t>2S0110017</t>
  </si>
  <si>
    <t>ESC. CARGA TR. MAT 1ª C. DMT 1600 A 1800M C/CARREG</t>
  </si>
  <si>
    <t>2S0110018</t>
  </si>
  <si>
    <t>ESC. CARGA TR. MAT 1ª C. DMT 1800 A 2000M C/CARREG</t>
  </si>
  <si>
    <t>2S0110019</t>
  </si>
  <si>
    <t>ESC. CARGA TR. MAT 1ª C. DMT 2000 A 3000M C/CARREG</t>
  </si>
  <si>
    <t>2S0110020</t>
  </si>
  <si>
    <t>ESC. CARGA TR. MAT 1ª C. DMT 3000 A 5000M C/CARREG</t>
  </si>
  <si>
    <t>2S0110021</t>
  </si>
  <si>
    <t>ESCAVAÇÃO CARGA TRANSP. MANUAL MAT.1A CAT. DT=20M</t>
  </si>
  <si>
    <t>2S0110022</t>
  </si>
  <si>
    <t>ESC. CARGA TRANSP. MAT 1ª CAT DMT 50 A 200M C/E</t>
  </si>
  <si>
    <t>2S0110023</t>
  </si>
  <si>
    <t>ESC. CARGA TRANSP. MAT 1ª CAT DMT 200 A 400M C/E</t>
  </si>
  <si>
    <t>2S0110024</t>
  </si>
  <si>
    <t>ESC. CARGA TRANSP. MAT 1ª CAT DMT 400 A 600M C/E</t>
  </si>
  <si>
    <t>2S0110025</t>
  </si>
  <si>
    <t>ESC. CARGA TRANSP. MAT 1ª CAT DMT 600 A 800M C/E</t>
  </si>
  <si>
    <t>2S0110026</t>
  </si>
  <si>
    <t>ESC. CARGA TRANSP. MAT 1ª CAT DMT 800 A 1000M C/E</t>
  </si>
  <si>
    <t>2S0110027</t>
  </si>
  <si>
    <t>ESC. CARGA TRANSP. MAT 1ª CAT DMT 1000 A 1200M C/E</t>
  </si>
  <si>
    <t>2S0110028</t>
  </si>
  <si>
    <t>ESC. CARGA TRANSP. MAT 1ª CAT DMT 1200 A 1400M C/E</t>
  </si>
  <si>
    <t>2S0110029</t>
  </si>
  <si>
    <t>ESC. CARGA TRANSP. MAT 1ª CAT DMT 1400 A 1600M C/E</t>
  </si>
  <si>
    <t>2S0110030</t>
  </si>
  <si>
    <t>ESC. CARGA TRANSP. MAT 1ª CAT DMT 1600 A 1800M C/E</t>
  </si>
  <si>
    <t>2S0110031</t>
  </si>
  <si>
    <t>ESC. CARGA TRANSP. MAT 1ª CAT DMT 1800 A 2000M C/E</t>
  </si>
  <si>
    <t>2S0110032</t>
  </si>
  <si>
    <t>ESC. CARGA TRANSP. MAT 1ª CAT DMT 2000 A 3000M C/E</t>
  </si>
  <si>
    <t>2S0110033</t>
  </si>
  <si>
    <t>ESC. CARGA TRANSP. MAT 1ª CAT DMT 3000 A 5000M C/E</t>
  </si>
  <si>
    <t>2S0110101</t>
  </si>
  <si>
    <t>ESC. CARGA TRANSP. MAT 2ª CAT DMT 50M</t>
  </si>
  <si>
    <t>2S0110102</t>
  </si>
  <si>
    <t>ESC. CARGA TRANSP. MAT 2ª CAT DMT 50 A 200M C/M</t>
  </si>
  <si>
    <t>2S0110103</t>
  </si>
  <si>
    <t>ESC. CARGA TRANSP. MAT 2ª CAT DMT 200 A 400M C/M</t>
  </si>
  <si>
    <t>2S0110104</t>
  </si>
  <si>
    <t>ESC. CARGA TRANSP. MAT 2ª CAT DMT 400 A 600M C/M</t>
  </si>
  <si>
    <t>2S0110105</t>
  </si>
  <si>
    <t>ESC. CARGA TRANSP. MAT 2ª CAT DMT 600 A 800M C/M</t>
  </si>
  <si>
    <t>2S0110106</t>
  </si>
  <si>
    <t>ESC. CARGA TRANSP. MAT 2ª CAT DMT 800 A 1000M C/M</t>
  </si>
  <si>
    <t>2S0110107</t>
  </si>
  <si>
    <t>ESC. CARGA TRANSP. MAT 2ª CAT DMT 1000 A 1200M C/M</t>
  </si>
  <si>
    <t>2S0110108</t>
  </si>
  <si>
    <t>ESC. CARGA TRANSP. MAT 2ª CAT DMT 1200 A 1400M C/M</t>
  </si>
  <si>
    <t>2S0110109</t>
  </si>
  <si>
    <t>ESC. CARGA TR. MAT 2ª C. DMT 50 A 200M C/CARREG</t>
  </si>
  <si>
    <t>2S0110110</t>
  </si>
  <si>
    <t>ESC. CARGA TR. MAT 2ª C. DMT 200 A 400M C/CARREG</t>
  </si>
  <si>
    <t>2S0110111</t>
  </si>
  <si>
    <t>ESC. CARGA TR. MAT 2A C. DMT 400 A 600M C/CARREG</t>
  </si>
  <si>
    <t>2S0110112</t>
  </si>
  <si>
    <t>ESC. CARGA TR. MAT 2A C. DMT 600 A 800M C/CARREG</t>
  </si>
  <si>
    <t>2S0110113</t>
  </si>
  <si>
    <t>ESC. CARGA TR. MAT 2A C. DMT 800 A 1000M C/CARREG</t>
  </si>
  <si>
    <t>2S0110114</t>
  </si>
  <si>
    <t>ESC. CARGA TR. MAT 2A C. DMT 1000 A 1200M C/CARREG</t>
  </si>
  <si>
    <t>2S0110115</t>
  </si>
  <si>
    <t>ESC. CARGA TR. MAT 2A C. DMT 1200 A 1400M C/CARREG</t>
  </si>
  <si>
    <t>2S0110116</t>
  </si>
  <si>
    <t>ESC. CARGA TR. MAT 2A C. DMT 1400 A 1600M C/CARREG</t>
  </si>
  <si>
    <t>2S0110117</t>
  </si>
  <si>
    <t>ESC. CARGA TR. MAT 2A C. DMT 1600 A 1800M C/CARREG</t>
  </si>
  <si>
    <t>2S0110118</t>
  </si>
  <si>
    <t>ESC. CARGA TR. MAT 2A C. DMT 1800 A 2000M C/CARREG</t>
  </si>
  <si>
    <t>2S0110119</t>
  </si>
  <si>
    <t>ESC. CARGA TR. MAT 2A C. DMT 2000 A 3000M C/CARREG</t>
  </si>
  <si>
    <t>2S0110120</t>
  </si>
  <si>
    <t>ESC. CARGA TR. MAT 2A C. DMT 3000 A 5000M C/CARREG</t>
  </si>
  <si>
    <t>2S0110122</t>
  </si>
  <si>
    <t>ESC. CARGA TRANSP. MAT 2A CAT DMT 50 A 200M C/E</t>
  </si>
  <si>
    <t>2S0110123</t>
  </si>
  <si>
    <t>ESC. CARGA TRANSP. MAT 2A CAT DMT 200 A 400M C/E</t>
  </si>
  <si>
    <t>2S0110124</t>
  </si>
  <si>
    <t>ESC. CARGA TRANSP. MAT 2A CAT DMT 400 A 600M C/E</t>
  </si>
  <si>
    <t>2S0110125</t>
  </si>
  <si>
    <t>ESC. CARGA TRANSP. MAT 2A CAT DMT 600 A 800M C/E</t>
  </si>
  <si>
    <t>2S0110126</t>
  </si>
  <si>
    <t>ESC. CARGA TRANSP. MAT 2A CAT DMT 800 A 1000M C/E</t>
  </si>
  <si>
    <t>2S0110127</t>
  </si>
  <si>
    <t>ESC. CARGA TRANSP. MAT 2A CAT DMT 1000 A 1200M C/E</t>
  </si>
  <si>
    <t>2S0110128</t>
  </si>
  <si>
    <t>ESC. CARGA TRANSP. MAT 2A CAT DMT 1200 A 1400M C/E</t>
  </si>
  <si>
    <t>2S0110129</t>
  </si>
  <si>
    <t>ESC. CARGA TRANSP. MAT 2A CAT DMT 1400 A 1600M C/E</t>
  </si>
  <si>
    <t>2S0110130</t>
  </si>
  <si>
    <t>ESC. CARGA TRANSP. MAT 2A CAT DMT 1600 A 1800M C/E</t>
  </si>
  <si>
    <t>2S0110131</t>
  </si>
  <si>
    <t>ESC. CARGA TRANSP. MAT 2A CAT DMT 1800 A 2000M C/E</t>
  </si>
  <si>
    <t>2S0110132</t>
  </si>
  <si>
    <t>ESC. CARGA TRANSP. MAT 2A CAT DMT 2000 A 3000M C/E</t>
  </si>
  <si>
    <t>2S0110133</t>
  </si>
  <si>
    <t>ESC. CARGA TRANSP. MAT 2A CAT DMT 3000 A 5000M C/E</t>
  </si>
  <si>
    <t>2S0110201</t>
  </si>
  <si>
    <t>ESC. CARGA TRANSP. MAT 3A CAT DMT ATÉ 50M</t>
  </si>
  <si>
    <t>2S0110202</t>
  </si>
  <si>
    <t>ESC. CARGA TRANSP. MAT 3A CAT DMT 50 A 200M</t>
  </si>
  <si>
    <t>2S0110203</t>
  </si>
  <si>
    <t>ESC. CARGA TRANSP. MAT 3A CAT DMT 200 A 400M</t>
  </si>
  <si>
    <t>2S0110204</t>
  </si>
  <si>
    <t>ESC. CARGA TRANSP. MAT 3A CAT DMT 400 A 600M</t>
  </si>
  <si>
    <t>2S0110205</t>
  </si>
  <si>
    <t>ESC. CARGA TRANSP. MAT 3A CAT DMT 600 A 800M</t>
  </si>
  <si>
    <t>2S0110206</t>
  </si>
  <si>
    <t>ESC. CARGA TRANSP. MAT 3A CAT DMT 800 A 1000M</t>
  </si>
  <si>
    <t>2S0110207</t>
  </si>
  <si>
    <t>ESC. CARGA TRANSP. MAT 3A CAT DMT 1000 A 1200M</t>
  </si>
  <si>
    <t>2S0130001</t>
  </si>
  <si>
    <t>ESC. CARGA TRANSP. SOLOS MOLES DMT 0 A 200M</t>
  </si>
  <si>
    <t>2S0130002</t>
  </si>
  <si>
    <t>ESC. CARGA TRANSP. SOLOS MOLES DMT 200 A 400M</t>
  </si>
  <si>
    <t>2S0130003</t>
  </si>
  <si>
    <t>ESC. CARGA TRANSP. SOLOS MOLES DMT 400 A 600M</t>
  </si>
  <si>
    <t>2S0130004</t>
  </si>
  <si>
    <t>ESC. CARGA TRANSP. SOLOS MOLES DMT 600 A 800M</t>
  </si>
  <si>
    <t>2S0130005</t>
  </si>
  <si>
    <t>ESC. CARGA TRANSP. SOLOS MOLES DMT 800 A 1000M</t>
  </si>
  <si>
    <t>2S0151000</t>
  </si>
  <si>
    <t>COMPACTAÇÃO DE ATERROS A 95% PROCTOR NORMAL</t>
  </si>
  <si>
    <t>2S0151100</t>
  </si>
  <si>
    <t>COMPACTAÇÃO DE ATERROS A 100% PROCTOR NORMAL</t>
  </si>
  <si>
    <t>2S0151201</t>
  </si>
  <si>
    <t>CONSTRUÇÃO DE CORPO DE ATERRO EM ROCHA</t>
  </si>
  <si>
    <t>2S0151202</t>
  </si>
  <si>
    <t>COMPACTAÇÃO DE CAMADA FINAL DE ATERRO DE ROCHA</t>
  </si>
  <si>
    <t>2S0151252</t>
  </si>
  <si>
    <t>COMPACTAÇÃO CAMADA FINAL DE ATERRO DE ROCHA BC</t>
  </si>
  <si>
    <t>2S0151301</t>
  </si>
  <si>
    <t>COMPACTAÇÃO DE MATERIAL DE "BOTA-FORA"</t>
  </si>
  <si>
    <t>2S0210000</t>
  </si>
  <si>
    <t>REFORÇO DO SUBLEITO</t>
  </si>
  <si>
    <t>2S0211000</t>
  </si>
  <si>
    <t>REGULARIZAÇÃO DO SUBLEITO</t>
  </si>
  <si>
    <t>2S0211001</t>
  </si>
  <si>
    <t>REGUL. SUBLEITO C/ FRES. CORTE CONTR.AUTOM. GREIDE</t>
  </si>
  <si>
    <t>2S0220000</t>
  </si>
  <si>
    <t>SUB-BASE SOLO ESTABILIZADO GRANUL. S/ MISTURA</t>
  </si>
  <si>
    <t>2S0220001</t>
  </si>
  <si>
    <t>BASE SOLO ESTABILIZADO GRANUL. S/ MISTURA</t>
  </si>
  <si>
    <t>2S0221000</t>
  </si>
  <si>
    <t>SUB-BASE ESTAB. GRANUL. C/ MISTURA SOLO NA PISTA</t>
  </si>
  <si>
    <t>2S0221001</t>
  </si>
  <si>
    <t>SUB-BASE ESTAB. GRANUL. C/ MIST. SOLO-AREIA PISTA</t>
  </si>
  <si>
    <t>2S0221002</t>
  </si>
  <si>
    <t>BASE ESTAB.GRANUL.C/ MIST.SOLO - AREIA NA PISTA</t>
  </si>
  <si>
    <t>2S0221051</t>
  </si>
  <si>
    <t>SUB-BASE ESTAB.GRANUL.C/MIST.SOLOAREIA PISTA AC</t>
  </si>
  <si>
    <t>2S0221052</t>
  </si>
  <si>
    <t>BASE ESTAB.GRANUL.C/MIST.SOLOAREIA NA PISTA AC</t>
  </si>
  <si>
    <t>2S0222000</t>
  </si>
  <si>
    <t>BASE ESTAB.GRANUL.C/ MISTURA SOLO - BRITA</t>
  </si>
  <si>
    <t>2S0222050</t>
  </si>
  <si>
    <t>BASE ESTAB.GRANUL.C/ MISTURA SOLO - BRITA BC</t>
  </si>
  <si>
    <t>2S0223000</t>
  </si>
  <si>
    <t>BASE DE BRITA GRADUADA</t>
  </si>
  <si>
    <t>2S0223001</t>
  </si>
  <si>
    <t>BASE BRITA GRAD. C/ DIST. AGREG. CONTR. DE GREIDE</t>
  </si>
  <si>
    <t>2S0223050</t>
  </si>
  <si>
    <t>BASE DE BRITA GRADUADA BC</t>
  </si>
  <si>
    <t>2S0223051</t>
  </si>
  <si>
    <t>BASE BRITA GRAD.C/DIST.AGREG.CONTR.DE GREIDE BC</t>
  </si>
  <si>
    <t>2S0223100</t>
  </si>
  <si>
    <t>BASE DE MACADAME HIDRÁULICO</t>
  </si>
  <si>
    <t>2S0223150</t>
  </si>
  <si>
    <t>BASE DE MACADAME HIDRÁULICO BC</t>
  </si>
  <si>
    <t>2S0224101</t>
  </si>
  <si>
    <t>BASE DE SOLO CIMENTO C/ MISTURA EM USINA</t>
  </si>
  <si>
    <t>2S0224301</t>
  </si>
  <si>
    <t>SUB-BASE DE SOLO MELHOR. C/ CIMENTO MIST. EM USINA</t>
  </si>
  <si>
    <t>2S0230000</t>
  </si>
  <si>
    <t>IMPRIMAÇÃO</t>
  </si>
  <si>
    <t>2S0240000</t>
  </si>
  <si>
    <t>PINTURA DE LIGAÇÃO</t>
  </si>
  <si>
    <t>2S0250001</t>
  </si>
  <si>
    <t>TRATAMENTO SUPERFICIAL SIMPLES C/ EMULSÃO</t>
  </si>
  <si>
    <t>2S0250002</t>
  </si>
  <si>
    <t>TRATAMENTO SUPERFICIAL SIMPLES C/ BANHO DILUÍDO</t>
  </si>
  <si>
    <t>2S0250050</t>
  </si>
  <si>
    <t>TRATAMENTO SUPERFICIAL SIMPLES C/CAP BC</t>
  </si>
  <si>
    <t>2S0250051</t>
  </si>
  <si>
    <t>TRATAMENTO SUPERFICIAL SIMPLES C/EMULSÃO BC</t>
  </si>
  <si>
    <t>2S0250052</t>
  </si>
  <si>
    <t>TRATAMENTO SUPERF.SIMPLES C/BANHO DILUÍDO BC</t>
  </si>
  <si>
    <t>2S0250101</t>
  </si>
  <si>
    <t>TRATAMENTO SUPERFICIAL DUPLO C/ EMULSÃO</t>
  </si>
  <si>
    <t>2S0250102</t>
  </si>
  <si>
    <t>TRATAMENTO SUPERFICIAL DUPLO C/ BANHO DILUÍDO</t>
  </si>
  <si>
    <t>2S0250150</t>
  </si>
  <si>
    <t>TRATAMENTO SUPERFICIAL DUPLO C/CAP BC</t>
  </si>
  <si>
    <t>2S0250151</t>
  </si>
  <si>
    <t>TRATAMENTO SUPERFICIAL DUPLO C/ EMULSÃO BC</t>
  </si>
  <si>
    <t>2S0250152</t>
  </si>
  <si>
    <t>TRATAMENTO SUPERFICIAL DUPLO C/BANHO DILUÍDO BC</t>
  </si>
  <si>
    <t>2S0250201</t>
  </si>
  <si>
    <t>TRATAMENTO SUPERFICIAL TRIPLO C/ EMULSÃO</t>
  </si>
  <si>
    <t>2S0250202</t>
  </si>
  <si>
    <t>TRATAMENTO SUPERFICIAL TRIPLO C/ BANHO DILUÍDO</t>
  </si>
  <si>
    <t>2S0250250</t>
  </si>
  <si>
    <t>TRATAMENTO SUPERFICIAL TRIPLO C/ CAP BC</t>
  </si>
  <si>
    <t>2S0250251</t>
  </si>
  <si>
    <t>TRATAMENTO SUPERFICIAL TRIPLO C/ EMULSÃO BC</t>
  </si>
  <si>
    <t>2S0250252</t>
  </si>
  <si>
    <t>TRATAMENTO SUPERFICIAL TRIPLO C/BANHO DILUÍDO BC</t>
  </si>
  <si>
    <t>2S0253000</t>
  </si>
  <si>
    <t>PRÉ-MISTURADO A FRIO</t>
  </si>
  <si>
    <t>2S0253050</t>
  </si>
  <si>
    <t>PRÉ-MISTURADO A FRIO AC/BC</t>
  </si>
  <si>
    <t>2S0253100</t>
  </si>
  <si>
    <t>MACADAME BETUMINOSO POR PENETRAÇÃO</t>
  </si>
  <si>
    <t>2S0253150</t>
  </si>
  <si>
    <t>MACADAME BETUMINOSO POR PENETRAÇÃO BC</t>
  </si>
  <si>
    <t>2S0253200</t>
  </si>
  <si>
    <t>AREIA-ASFALTO A QUENTE</t>
  </si>
  <si>
    <t>2S0253250</t>
  </si>
  <si>
    <t>AREIA-ASFALTO A QUENTE AC</t>
  </si>
  <si>
    <t>2S0254001</t>
  </si>
  <si>
    <t>CONC. BETUMINOSO USINADO A QUENTE - CAPA ROLAMENTO</t>
  </si>
  <si>
    <t>2S0254002</t>
  </si>
  <si>
    <t>CONCRETO BETUMINOSO USINADO A QUENTE - "BINDER"</t>
  </si>
  <si>
    <t>2S0254021</t>
  </si>
  <si>
    <t>CBUQ C/ CAL HIDRATADA - CAPA DE ROLAMENTO</t>
  </si>
  <si>
    <t>2S0254051</t>
  </si>
  <si>
    <t>CBUQ - CAPA ROLAMENTO AC/BC</t>
  </si>
  <si>
    <t>2S0254052</t>
  </si>
  <si>
    <t>CBUQ - "BINDER" AC/BC</t>
  </si>
  <si>
    <t>2S0254071</t>
  </si>
  <si>
    <t>CONC. BETUM. USIN. A QUENTE C CAL HIDR. CAPA ROLAM</t>
  </si>
  <si>
    <t>2S0260300</t>
  </si>
  <si>
    <t>SUB-BASE DE CONCRETO ROLADO</t>
  </si>
  <si>
    <t>2S0260350</t>
  </si>
  <si>
    <t>SUB-BASE DE CONCRETO ROLADO AC/BC</t>
  </si>
  <si>
    <t>2S0260400</t>
  </si>
  <si>
    <t>SUB-BASE DE CONCRETO DE CIMENTO PORTLAND</t>
  </si>
  <si>
    <t>2S0260450</t>
  </si>
  <si>
    <t>SUB-BASE DE CONCRETO DE CIMENTO PORTLAND AC/BC</t>
  </si>
  <si>
    <t>2S0260600</t>
  </si>
  <si>
    <t>CONCRETO DE CIMENTO PORTLAND COM FÔRMA DESLIZANTE</t>
  </si>
  <si>
    <t>2S0260650</t>
  </si>
  <si>
    <t>CONCR.DE CIMENTO PORTL.COM FÔRMA DESLIZANTE AC/BC</t>
  </si>
  <si>
    <t>2S0260700</t>
  </si>
  <si>
    <t>CONCRETO CIMENTO PORTLAND C/ EQUIP. PEQUENO PORTE</t>
  </si>
  <si>
    <t>2S0260750</t>
  </si>
  <si>
    <t>CONCR.CIMENTO PORTL.C/EQUIP.PEQUENO PORTE AC/BC</t>
  </si>
  <si>
    <t>2S0270001</t>
  </si>
  <si>
    <t>EXECUÇÃO PAVIM. C/ PEÇAS PRÉ-MOLDADAS CONCR.</t>
  </si>
  <si>
    <t>2S0270051</t>
  </si>
  <si>
    <t>EXECUÇÃO PAVIM.C/PEÇAS PRÉ-MOLDADAS CONCR. AC/BC</t>
  </si>
  <si>
    <t>2S0270200</t>
  </si>
  <si>
    <t>LIMPEZA E ENCHIMENTO DE JUNTA DE PAVIMENTO DE CONC</t>
  </si>
  <si>
    <t>2S0300002</t>
  </si>
  <si>
    <t>ESCAVAÇÃO MANUAL DE CAVAS EM MATERIAL 1A CAT</t>
  </si>
  <si>
    <t>2S0300003</t>
  </si>
  <si>
    <t>ESCAVAÇÃO MANUAL DE CAVAS EM MATERIAL 2A CAT</t>
  </si>
  <si>
    <t>2S0301001</t>
  </si>
  <si>
    <t>ESCAVAÇÃO EM CAVAS DE FUNDAÇÃO COM ESGOTAMENTO</t>
  </si>
  <si>
    <t>2S0311901</t>
  </si>
  <si>
    <t>ESCORAMENTO COM MADEIRA DE OAE</t>
  </si>
  <si>
    <t>2S0330001</t>
  </si>
  <si>
    <t>CONFECÇÃO E LANÇAMENTO CONCR. MAGRO EM BETONEIRA</t>
  </si>
  <si>
    <t>2S0330051</t>
  </si>
  <si>
    <t>CONFECÇÃO E LANÇ.DE CONCR.MAGRO EM BETONEIRA AC/BC</t>
  </si>
  <si>
    <t>2S0332200</t>
  </si>
  <si>
    <t>CONC.ESTR.FCK=10 MPA-CONTR.RAZ.USO GER.CONF.E LANÇ</t>
  </si>
  <si>
    <t>2S0332250</t>
  </si>
  <si>
    <t>CONCR.ESTR.FCK=10MPA-C.RAZ.USO GER.CONF.LANÇ.AC/BC</t>
  </si>
  <si>
    <t>2S0332300</t>
  </si>
  <si>
    <t>CONC.ESTR.FCK=15 MPA-CONTR.RAZ.USO GER.CONF.E LANÇ</t>
  </si>
  <si>
    <t>2S0332350</t>
  </si>
  <si>
    <t>CONCR.ESTR.FCK=15MPA-C.RAZ.USO GER.CONF.LANÇ.AC/BC</t>
  </si>
  <si>
    <t>2S0332400</t>
  </si>
  <si>
    <t>2S0332401</t>
  </si>
  <si>
    <t>CONC.ESTR.FCK=15 MPA-CONTR.RAZ.C/ADIT.CONF. E LANÇ</t>
  </si>
  <si>
    <t>2S0332450</t>
  </si>
  <si>
    <t>CONCR.ESTR.FCK=15MPA-C.RAZ.C/ADIT CONF.LANÇ.AC/BC</t>
  </si>
  <si>
    <t>2S0332451</t>
  </si>
  <si>
    <t>CONCR.ESTR.FCK=15MPA-C.RAZ.USO GER CONF.LANÇAC/BC</t>
  </si>
  <si>
    <t>2S0332500</t>
  </si>
  <si>
    <t>CONC.ESTR.FCK=18 MPA-CONTR.RAZ.USO GER.CONF.E LANÇ</t>
  </si>
  <si>
    <t>2S0332501</t>
  </si>
  <si>
    <t>CONC.ESTR.FCK=18 MPA-CONTR.RAZ.C/ADIT.CONF. E LANÇ</t>
  </si>
  <si>
    <t>2S0332550</t>
  </si>
  <si>
    <t>CONCR.ESTR.FCK=18MPA-C.RAZ.USO GER.CONF.LANÇ.AC/BC</t>
  </si>
  <si>
    <t>2S0332551</t>
  </si>
  <si>
    <t>CONCR.ESTR.FCK=18MPA-C.RAZ.C/ADIT CONF. LANÇ.AC/BC</t>
  </si>
  <si>
    <t>2S0332600</t>
  </si>
  <si>
    <t>CONC.ESTR.FCK=20 MPA-CONTR.RAZ.USO GER.CONF.E LANÇ</t>
  </si>
  <si>
    <t>2S0332601</t>
  </si>
  <si>
    <t>CONC.ESTR.FCK=20 MPA-CONTR.RAZ.C/ADIT.CONF. E LANÇ</t>
  </si>
  <si>
    <t>2S0332650</t>
  </si>
  <si>
    <t>CONCR.ESTR.FCK=20MPA-C.RAZ.USO GER.CONF.LANÇ AC/BC</t>
  </si>
  <si>
    <t>2S0332651</t>
  </si>
  <si>
    <t>CONCR.ESTR.FCK=20MPA-C.RAZ.C/ADIT CONF.LANÇ.AC/BC</t>
  </si>
  <si>
    <t>2S0332700</t>
  </si>
  <si>
    <t>CONC.ESTR.FCK=25 MPA-CONTR.RAZ.USO GER.CONF.E LANÇ</t>
  </si>
  <si>
    <t>2S0332750</t>
  </si>
  <si>
    <t>CONCR ESTR.FCK=25MPA-C.RAZ.USO GER CONF.LANÇ.AC/BC</t>
  </si>
  <si>
    <t>2S0332800</t>
  </si>
  <si>
    <t>2S0332850</t>
  </si>
  <si>
    <t>CONCR.ESTR.FCK=25MPA-C.RAZ.C/ADIT CONF.LANÇ.AC/BC</t>
  </si>
  <si>
    <t>2S0332900</t>
  </si>
  <si>
    <t>CONC.ESTR.FCK=25 MPA-CONTR.RAZ.C/ADIT.CONF. E LANÇ</t>
  </si>
  <si>
    <t>2S0332901</t>
  </si>
  <si>
    <t>2S0332902</t>
  </si>
  <si>
    <t>CONC.ESTR.FCK=30 MPA-CONTR.RAZ.USO GER.CONF.E LANÇ</t>
  </si>
  <si>
    <t>2S0332903</t>
  </si>
  <si>
    <t>CONC.ESTR.FCK=30 MPA-CONTR.RAZ. C/ADIT.CONF.E LANÇ</t>
  </si>
  <si>
    <t>2S0332904</t>
  </si>
  <si>
    <t>CONC.ESTR.FCK=35 MPA-CONTR.RAZ.C/ADIT.CONF. E LANÇ</t>
  </si>
  <si>
    <t>2S0332950</t>
  </si>
  <si>
    <t>CONCR.ESTR.FCK=25MPA-C.RAZ.C/ADIT.CONF.LANC.AC/BC</t>
  </si>
  <si>
    <t>2S0332951</t>
  </si>
  <si>
    <t>CONCR.ESTR.FCK=30MPA-C.RAZ.USO GER.CONF.LANC.AC/BC</t>
  </si>
  <si>
    <t>2S0332952</t>
  </si>
  <si>
    <t>CONCR.ESTR.FCK=30MPA-C.RAZ.C/ADIT.CONF.LANC.AC/BC</t>
  </si>
  <si>
    <t>2S0332953</t>
  </si>
  <si>
    <t>CONCR.ESTR.FCK=35MPA-C.RAZ.C/ADIT.CONF.LANC.AC/BC</t>
  </si>
  <si>
    <t>2S0332954</t>
  </si>
  <si>
    <t>CONCR.ESTR.FCK=35MPA-C.RAZ C/ADIT.CONF.LANC.AC/BC</t>
  </si>
  <si>
    <t>2S0337000</t>
  </si>
  <si>
    <t>2S0337101</t>
  </si>
  <si>
    <t>2S0337102</t>
  </si>
  <si>
    <t>2S0337201</t>
  </si>
  <si>
    <t>FORMAS PARA TUBULÃO</t>
  </si>
  <si>
    <t>2S0340101</t>
  </si>
  <si>
    <t>ESTACA TIPO FRANKI D=350 MM</t>
  </si>
  <si>
    <t>2S0340102</t>
  </si>
  <si>
    <t>ESTACA TIPO FRANKI D=400 MM</t>
  </si>
  <si>
    <t>2S0340103</t>
  </si>
  <si>
    <t>ESTACA TIPO FRANKI D=520 MM</t>
  </si>
  <si>
    <t>2S0340104</t>
  </si>
  <si>
    <t>ESTACA TIPO FRANKI D=600 MM</t>
  </si>
  <si>
    <t>2S0340151</t>
  </si>
  <si>
    <t>ESTACA TIPO FRANKI D=350 MM AC/BC</t>
  </si>
  <si>
    <t>2S0340152</t>
  </si>
  <si>
    <t>ESTACA TIPO FRANKI D=400 MM AC/BC</t>
  </si>
  <si>
    <t>2S0340153</t>
  </si>
  <si>
    <t>ESTACA TIPO FRANKI D=520 MM AC/BC</t>
  </si>
  <si>
    <t>2S0340154</t>
  </si>
  <si>
    <t>ESTACA TIPO FRANKI D=600 MM AC/BC</t>
  </si>
  <si>
    <t>2S0340201</t>
  </si>
  <si>
    <t>CRAVAÇÃO ESTACAS PRÉ-MOLD. DE CONCRETO 30 X 30 CM</t>
  </si>
  <si>
    <t>2S0340251</t>
  </si>
  <si>
    <t>CRAVAÇÃO ESTACAS PRÉ-MOLD. CONCRETO 30X30 CM AC/BC</t>
  </si>
  <si>
    <t>2S0340401</t>
  </si>
  <si>
    <t>FORN. E CRAV. ESTACAS PERFIL MET. I DE 10" SIMPLES</t>
  </si>
  <si>
    <t>2S0340404</t>
  </si>
  <si>
    <t>FORN. E CRAV. ESTACAS PERFIL MET. I DE 10" DUPLO</t>
  </si>
  <si>
    <t>2S0340411</t>
  </si>
  <si>
    <t>CRAVAÇÃO ESTACAS MET. TRILHOS SOLDADOS - ESTRELA</t>
  </si>
  <si>
    <t>2S0341001</t>
  </si>
  <si>
    <t>TUBULÃO A CÉU ABERTO DIÂMETRO EXTERNO = 1,00 M</t>
  </si>
  <si>
    <t>2S0341011</t>
  </si>
  <si>
    <t>TUBULÃO A CÉU ABERTO DIÂMETRO EXTERNO = 1,20 M</t>
  </si>
  <si>
    <t>2S0341021</t>
  </si>
  <si>
    <t>TUBULÃO A CÉU ABERTO DIÂMETRO EXTERNO = 1,40 M</t>
  </si>
  <si>
    <t>2S0341031</t>
  </si>
  <si>
    <t>TUBULÃO A CÉU ABERTO DIÂMETRO EXTERNO = 1,60 M</t>
  </si>
  <si>
    <t>2S0341041</t>
  </si>
  <si>
    <t>TUBULÃO A CÉU ABERTO DIÂMETRO EXTERNO = 1,80 M</t>
  </si>
  <si>
    <t>2S0341051</t>
  </si>
  <si>
    <t>TUBULÃO A CÉU ABERTO DIÂMETRO EXTERNO = 2,00 M</t>
  </si>
  <si>
    <t>2S0341061</t>
  </si>
  <si>
    <t>TUBULÃO A CÉU ABERTO DIÂMETRO EXTERNO = 2,20 M</t>
  </si>
  <si>
    <t>2S0341111</t>
  </si>
  <si>
    <t>TUB.AR COMP.D=1,2 M PROF.ATÉ 12 M LÂMINA D'ÁGUA LF</t>
  </si>
  <si>
    <t>2S0341112</t>
  </si>
  <si>
    <t>TUB.AR COMP.D=1,2 M PROF. 12/18 M LÂMINA D'ÁGUA LF</t>
  </si>
  <si>
    <t>2S0341113</t>
  </si>
  <si>
    <t>TUB.AR COMP.D=1,2 M PROF. 18/24 M LÂMINA D'ÁGUA LF</t>
  </si>
  <si>
    <t>2S0341114</t>
  </si>
  <si>
    <t>TUB.AR COMP.D=1,2 M PROF. 24/27 M LÂMINA D'ÁGUA LF</t>
  </si>
  <si>
    <t>2S0341115</t>
  </si>
  <si>
    <t>TUB.AR.COMP.D=1,2 M PROF. 27/31 M LÂMINA D'ÁGUA LF</t>
  </si>
  <si>
    <t>2S0341121</t>
  </si>
  <si>
    <t>TUB.AR.COMP.D=1,4 M PROF.ATÉ 12 M LÂMINA D'ÁGUA LF</t>
  </si>
  <si>
    <t>2S0341122</t>
  </si>
  <si>
    <t>TUB.AR COMP.D=1,4 M PROF. 12/18 M LÂMINA D'ÁGUA LF</t>
  </si>
  <si>
    <t>2S0341123</t>
  </si>
  <si>
    <t>TUB.AR COMP.D=1,4 M PROF. 18/24 M LÂMINA D'ÁGUA LF</t>
  </si>
  <si>
    <t>2S0341124</t>
  </si>
  <si>
    <t>TUB.AR COMP.D=1,4 M PROF. 24/27 M LÂMINA D'ÁGUA LF</t>
  </si>
  <si>
    <t>2S0341125</t>
  </si>
  <si>
    <t>TUB.AR COMP.D=1,4 M PROF. 27/31 M LÂMINA D'ÁGUA LF</t>
  </si>
  <si>
    <t>2S0341131</t>
  </si>
  <si>
    <t>TUB.AR COMP.D=1,6 M PROF.ATÉ 12 M LÂMINA D'ÁGUA LF</t>
  </si>
  <si>
    <t>2S0341132</t>
  </si>
  <si>
    <t>TUB.AR COMP.D=1,6 M PROF. 12/18 M LÂMINA D'ÁGUA LF</t>
  </si>
  <si>
    <t>2S0341133</t>
  </si>
  <si>
    <t>TUB.AR COMP.D=1,6 M PROF. 18/24 M LÂMINA D'ÁGUA LF</t>
  </si>
  <si>
    <t>2S0341134</t>
  </si>
  <si>
    <t>TUB.AR COMP.D=1,6 M PROF. 24/27 M LÂMINA D'ÁGUA LF</t>
  </si>
  <si>
    <t>2S0341135</t>
  </si>
  <si>
    <t>TUB.AR COMP.D=1,6 M PROF. 27/31 M LÂMINA D'ÁGUA LF</t>
  </si>
  <si>
    <t>2S0341141</t>
  </si>
  <si>
    <t>TUB.AR COMP.D=1,8 M PROF.ATÉ 12 M LÂMINA D'ÁGUA LF</t>
  </si>
  <si>
    <t>2S0341142</t>
  </si>
  <si>
    <t>TUB.AR COMP.D=1,8 M PROF. 12/18 M LÂMINA D'ÁGUA LF</t>
  </si>
  <si>
    <t>2S0341143</t>
  </si>
  <si>
    <t>TUB.AR COMP.D=1,8 M PROF. 18/24 M LÂMINA D'ÁGUA LF</t>
  </si>
  <si>
    <t>2S0341144</t>
  </si>
  <si>
    <t>TUB.AR COMP.D=1,8 M PROF. 24/27 M LÂMINA D'ÁGUA LF</t>
  </si>
  <si>
    <t>2S0341145</t>
  </si>
  <si>
    <t>TUB.AR COMP.D=1,8 M PROF. 27/31 M LÂMINA D'ÁGUA LF</t>
  </si>
  <si>
    <t>2S0341151</t>
  </si>
  <si>
    <t>TUB.AR COMP.D=2,0 M ATÉ 12 M LÂMINA D'ÁGUA LF</t>
  </si>
  <si>
    <t>2S0341152</t>
  </si>
  <si>
    <t>TUB.AR COMP.D=2,0 M PROF. 12/18 M LÂMINA D'ÁGUA LF</t>
  </si>
  <si>
    <t>2S0341153</t>
  </si>
  <si>
    <t>TUB.AR COMP.D=2,0 M PROF.18/24 M LÂMINA D'ÁGUA LF</t>
  </si>
  <si>
    <t>2S0341154</t>
  </si>
  <si>
    <t>TUB.AR COMP.D=2,0 M PROF.24/27 M LÂMINA D'ÁGUA LF</t>
  </si>
  <si>
    <t>2S0341155</t>
  </si>
  <si>
    <t>TUB.AR COMP.D=2,0 M PROF.27/31 M LÂMINA D'ÁGUA LF</t>
  </si>
  <si>
    <t>2S0341161</t>
  </si>
  <si>
    <t>TUB.AR COMP.D=2,2 M PROF.ATÉ 12 M LÂMINA D'ÁGUA LF</t>
  </si>
  <si>
    <t>2S0341162</t>
  </si>
  <si>
    <t>TUB.AR COMP.D=2,2 M PROF.12/18 M LÂMINA D'ÁGUA LF</t>
  </si>
  <si>
    <t>2S0341163</t>
  </si>
  <si>
    <t>TUB.AR COMP.D=2,2 M PROF.18/24 M LÂMINA D'ÁGUA LF</t>
  </si>
  <si>
    <t>2S0341164</t>
  </si>
  <si>
    <t>TUB.AR COMP.D=2,2 M PROF.24/27 M LÂMINA D'ÁGUA LF</t>
  </si>
  <si>
    <t>2S0341165</t>
  </si>
  <si>
    <t>TUB.AR COMP.D=2,2 M PROF.27/31M LÂMINA D'ÁGUA LF</t>
  </si>
  <si>
    <t>2S0341201</t>
  </si>
  <si>
    <t>ESC.P/ALARG. BASE TUB.AR COMP.PROF. ATÉ 12 M LF</t>
  </si>
  <si>
    <t>2S0341202</t>
  </si>
  <si>
    <t>ESC.P/ALARG. BASE TUB.AR COMP.PROF.12/18 M LF</t>
  </si>
  <si>
    <t>2S0341203</t>
  </si>
  <si>
    <t>ESC.P/ALARG. BASE TUB.AR COMP.PROF.18/24 M LF</t>
  </si>
  <si>
    <t>2S0341204</t>
  </si>
  <si>
    <t>ESC.P/ALARG. BASE TUB.AR COMP.PROF.24/27 M LF</t>
  </si>
  <si>
    <t>2S0341205</t>
  </si>
  <si>
    <t>ESC.P/ALARG. BASE TUB.AR COMP.PROF.27/31M LF</t>
  </si>
  <si>
    <t>2S0341211</t>
  </si>
  <si>
    <t>FORN.LANÇ.CONC. BASE TUB.AR COMP.ATÉ 12M LF</t>
  </si>
  <si>
    <t>2S0341212</t>
  </si>
  <si>
    <t>FORN.LANC.CONC.BASE TUB.AR COMP.PROF.12/18M LF</t>
  </si>
  <si>
    <t>2S0341213</t>
  </si>
  <si>
    <t>FORN.LANÇ.CONC.BASE TUB.AR COMP.PROF.18/24M LF</t>
  </si>
  <si>
    <t>2S0341214</t>
  </si>
  <si>
    <t>FORN.LANÇ.CONC.BASE TUB.AR COMP.PROF.24/27M LF</t>
  </si>
  <si>
    <t>2S0341215</t>
  </si>
  <si>
    <t>FORN.LANÇ.CONC.BASE TUB.AR COMP.PROF. 27/31M LF</t>
  </si>
  <si>
    <t>2S0341261</t>
  </si>
  <si>
    <t>FORN.LANÇ.C. BASE TUB.AR COMP.ATÉ 12M LF/AC/BC/PC</t>
  </si>
  <si>
    <t>2S0341262</t>
  </si>
  <si>
    <t>FORN.LANC.C.BASE TUB.AR COMP.PR.12/18M LF/AC/BC/PC</t>
  </si>
  <si>
    <t>2S0341263</t>
  </si>
  <si>
    <t>FORN.LANÇ.C.BASE TUB.AR COMP.PR.18/24M LF/AC/BC/PC</t>
  </si>
  <si>
    <t>2S0341264</t>
  </si>
  <si>
    <t>FORN.LANÇ.C.BASE TUB.AR COMP.PR.24/27M LF/AC/BC/PC</t>
  </si>
  <si>
    <t>2S0341265</t>
  </si>
  <si>
    <t>FORN.LANÇ.C.BASE TUB.AR COMP.PR.27/31M LF/AC/BC/PC</t>
  </si>
  <si>
    <t>2S0341501</t>
  </si>
  <si>
    <t>TUB.CÉU ABERTO DIÂMETRO EXTERNO=1,00 M C/AC/BC/PC</t>
  </si>
  <si>
    <t>2S0341511</t>
  </si>
  <si>
    <t>TUB.CÉU ABERTO DIÂMETRO EXTERNO =1,20 M C/AC/BC/PC</t>
  </si>
  <si>
    <t>2S0341521</t>
  </si>
  <si>
    <t>TUB.CÉU ABERTO DIÂMETRO EXTERNO=1,40 M C/AC/BC/PC</t>
  </si>
  <si>
    <t>2S0341531</t>
  </si>
  <si>
    <t>TUB.CÉU ABERTO DIÂMETRO EXTERNO=1,60 M C/AC/BC/PC</t>
  </si>
  <si>
    <t>2S0341541</t>
  </si>
  <si>
    <t>TUB.CÉU ABERTO DIÂMETRO EXTERNO=1,80 M C/AC/BC/PC</t>
  </si>
  <si>
    <t>2S0341551</t>
  </si>
  <si>
    <t>TUB.CÉU ABERTO DIÂMETRO EXTERNO=2,00 M C/AC/BC/PC</t>
  </si>
  <si>
    <t>2S0341561</t>
  </si>
  <si>
    <t>TUB.CÉU ABERTO DIÂMETRO EXTERNO=2,20 M C/AC/BC/PC</t>
  </si>
  <si>
    <t>2S0341611</t>
  </si>
  <si>
    <t>TUB.AR COMP.D=1,2M PROF.12M LÂM.D'ÁGUA LF/AC/BC/P</t>
  </si>
  <si>
    <t>2S0341612</t>
  </si>
  <si>
    <t>TUB.AR C.D=1,2M PROF.12/18M LÂM.D'ÁGUA LF/AC/BC/PC</t>
  </si>
  <si>
    <t>2S0341613</t>
  </si>
  <si>
    <t>TUB.AR C.D=1,2M PROF.18/24M LÂM.D'ÁGUA LF/AC/BC/PC</t>
  </si>
  <si>
    <t>2S0341614</t>
  </si>
  <si>
    <t>TUB.AR C.D=1,2M PROF.24/27M LÂM.D'ÁGUA LF/AC/BC/PC</t>
  </si>
  <si>
    <t>2S0341615</t>
  </si>
  <si>
    <t>TUB.AR.C.D=1,2M PROF.27/31M LÂM.D'ÁGUA LF/AC/BC/PC</t>
  </si>
  <si>
    <t>2S0341621</t>
  </si>
  <si>
    <t>TUB.AR C.D=1,4M PROF.ATÉ12M LÂM.D'ÁGUA LF/AC/BC/PC</t>
  </si>
  <si>
    <t>2S0341622</t>
  </si>
  <si>
    <t>TUB.AR C.D=1,4M PROF.12/18M LÂM.D'ÁGUA LF/AC/BC/PC</t>
  </si>
  <si>
    <t>2S0341623</t>
  </si>
  <si>
    <t>TUB.AR C.D=1,4M PROF.18/24M LÂM.D'ÁGUA LF/AC/BC/PC</t>
  </si>
  <si>
    <t>2S0341624</t>
  </si>
  <si>
    <t>TUB.AR C.D=1,4M PROF.24/27M LÂM.D'ÁGUA LF/AC/BC/PC</t>
  </si>
  <si>
    <t>2S0341625</t>
  </si>
  <si>
    <t>TUB.AR C.D=1,4M PROF.27/31M LÂM.D'ÁGUA LF/AC/BC/PC</t>
  </si>
  <si>
    <t>2S0341631</t>
  </si>
  <si>
    <t>TUB.AR C.D=1,6M PROF.ATÉ12M LÂM.D'ÁGUA LF/AC/BC/PC</t>
  </si>
  <si>
    <t>2S0341632</t>
  </si>
  <si>
    <t>TUB.AR C.D=1,6M PROF.12/18M LÂM.D'ÁGUA LF/AC/BC/PC</t>
  </si>
  <si>
    <t>2S0341633</t>
  </si>
  <si>
    <t>TUB.AR C.D=1,6M PROF.18/24M LÂM.D'ÁGUA LF/AC/BC/PC</t>
  </si>
  <si>
    <t>2S0341634</t>
  </si>
  <si>
    <t>TUB.AR C.D=1,6M PROF.24/27M LÂM.D'ÁGUA LF/AC/BC/PC</t>
  </si>
  <si>
    <t>2S0341635</t>
  </si>
  <si>
    <t>TUB.AR C.D=1,6M PROF.27/31M LÂM.D'ÁGUA LF/AC/BC/PC</t>
  </si>
  <si>
    <t>2S0341641</t>
  </si>
  <si>
    <t>TUB.AR C.D=1,8M PROF.ATÉ12M LÂM.D'ÁGUA LF/AC/BC/PC</t>
  </si>
  <si>
    <t>2S0341642</t>
  </si>
  <si>
    <t>TUB.AR C.D=1,8M PROF.12/18M LÂM.D'ÁGUA LF AC/BC/PC</t>
  </si>
  <si>
    <t>2S0341643</t>
  </si>
  <si>
    <t>TUB.AR C.D=1,8M PROF.18/24M LÂM.D'ÁGUA LF/AC/BC/PC</t>
  </si>
  <si>
    <t>2S0341644</t>
  </si>
  <si>
    <t>TUB.AR C.D=1,8M PROF.24/27M LÂM.D'ÁGUA LF/AC/BC/PC</t>
  </si>
  <si>
    <t>2S0341645</t>
  </si>
  <si>
    <t>TUB.AR C.D=1,8M PROF.27/31M LÂM.D'ÁGUA LF/AC/BC/PC</t>
  </si>
  <si>
    <t>2S0341651</t>
  </si>
  <si>
    <t>TUB.AR C.D=2,0M PROF.ATÉ12M LÂM.D'ÁGUA LF/AC/BC/PC</t>
  </si>
  <si>
    <t>2S0341652</t>
  </si>
  <si>
    <t>TUB.AR C.D=2,0M PROF.12/18M LÂM.D'ÁGUA LF/AC/BC/PC</t>
  </si>
  <si>
    <t>2S0341653</t>
  </si>
  <si>
    <t>TUB.AR C.D=2,0M PROF.18/24M LÂM.D'ÁGUA LF/AC/BC/PC</t>
  </si>
  <si>
    <t>2S0341654</t>
  </si>
  <si>
    <t>TUB.AR C.D=2,0M PROF.24/27M LÂM.D'ÁGUA LF/AC/BC/PC</t>
  </si>
  <si>
    <t>2S0341655</t>
  </si>
  <si>
    <t>TUB.AR C.D=2,0M PROF.27/31M LÂM.D'ÁGUA LF/AC/BC/PC</t>
  </si>
  <si>
    <t>2S0341661</t>
  </si>
  <si>
    <t>TUB.AR C.D=2,2M PROF.ATÉ12M LÂM.D'ÁGUA LF/AC/BC/PC</t>
  </si>
  <si>
    <t>2S0341662</t>
  </si>
  <si>
    <t>TUB.AR C.D=2,2M PROF.12/18M LÂM.D'ÁGUA LF/AC/BC/PC</t>
  </si>
  <si>
    <t>2S0341663</t>
  </si>
  <si>
    <t>TUB.AR C.D=2,2M PROF.18/24M LÂM.D'ÁGUA LF/AC/BC/PC</t>
  </si>
  <si>
    <t>2S0341664</t>
  </si>
  <si>
    <t>TUB.AR C.D=2,2M PROF.24/27M LÂM.D'ÁGUA LF/AC/BC/PC</t>
  </si>
  <si>
    <t>2S0341665</t>
  </si>
  <si>
    <t>TUB.AR C.D=2,2M PROF.27/31M LÂM.D'ÁGUA LF/AC/BC/PC</t>
  </si>
  <si>
    <t>2S0351000</t>
  </si>
  <si>
    <t>APARELHO APOIO EM NEOPRENE FRETADO-FORN. E APLIC.</t>
  </si>
  <si>
    <t>2S0351050</t>
  </si>
  <si>
    <t>FABRIC.GUARDA-CORPO TIPO GM,MOLDADO NO LOCAL AC/BC</t>
  </si>
  <si>
    <t>2S0358001</t>
  </si>
  <si>
    <t>2S0358002</t>
  </si>
  <si>
    <t>2S0358003</t>
  </si>
  <si>
    <t>2S0370001</t>
  </si>
  <si>
    <t>FABRICAÇÃO GUARDA-CORPO TIPO GM, MOLDADO NO LOCAL</t>
  </si>
  <si>
    <t>2S0370051</t>
  </si>
  <si>
    <t>FABRIC. GUARDA-CORPO TIPO GM, MOLD. NO LOCAL AC/BC</t>
  </si>
  <si>
    <t>2S0392001</t>
  </si>
  <si>
    <t>ABERTURA CONCRETAGEM BASES TUBULÕES CÉU ABERTO</t>
  </si>
  <si>
    <t>2S0394000</t>
  </si>
  <si>
    <t>2S0394001</t>
  </si>
  <si>
    <t>2S0395101</t>
  </si>
  <si>
    <t>PINTURA COM NATA DE CIMENTO</t>
  </si>
  <si>
    <t>2S0399001</t>
  </si>
  <si>
    <t>CONFECÇÃO E COLOCAÇÃO CABO 4 CORD DE 12,7 MM - MAC</t>
  </si>
  <si>
    <t>2S0399002</t>
  </si>
  <si>
    <t>CONFECÇÃO E COLOCAÇÃO CABO 6 CORD DE 12,7 MM - MAC</t>
  </si>
  <si>
    <t>2S0399003</t>
  </si>
  <si>
    <t>CONFECÇÃO E COLOCAÇÃO CABO 7 CORD DE 12,7 MM - MAC</t>
  </si>
  <si>
    <t>2S0399004</t>
  </si>
  <si>
    <t>CONFECÇÃO E COLOCAÇÃO CABO 12 CORD DE 12,7 MM -MAC</t>
  </si>
  <si>
    <t>2S0399005</t>
  </si>
  <si>
    <t>CONFECÇÃO E COLOCAÇÃO CABO 4 CORD. D=12,7MM FREY</t>
  </si>
  <si>
    <t>SS KG</t>
  </si>
  <si>
    <t>2S0399006</t>
  </si>
  <si>
    <t>CONFECÇÃO E COLOCAÇÃO CABO 6 CORD. D=12,7MM FREY</t>
  </si>
  <si>
    <t>2S0399007</t>
  </si>
  <si>
    <t>CONFECÇÃO E COLOCAÇÃO CABO 7 CORD. D=12,7MM FREY</t>
  </si>
  <si>
    <t>2S0399008</t>
  </si>
  <si>
    <t>CONFECÇÃO E COLOCAÇÃO CABO 12CORD. D=12,7MM FREY</t>
  </si>
  <si>
    <t>2S0399101</t>
  </si>
  <si>
    <t>DRENO DE PVC D=75 MM</t>
  </si>
  <si>
    <t>2S0399102</t>
  </si>
  <si>
    <t>DRENO DE PVC D=100 MM</t>
  </si>
  <si>
    <t>2S0399901</t>
  </si>
  <si>
    <t>PROTENSÃO E INJEÇÃO CABO 4 CORD. D=12,7 MM - MAC</t>
  </si>
  <si>
    <t>2S0399902</t>
  </si>
  <si>
    <t>PROTENSÃO E INJEÇÃO CABO 6 CORD. D=12,7 MM - MAC</t>
  </si>
  <si>
    <t>2S0399903</t>
  </si>
  <si>
    <t>PROTENSÃO E INJEÇÃO CABO 7 CORD. D=12,7 MM - MAC</t>
  </si>
  <si>
    <t>2S0399904</t>
  </si>
  <si>
    <t>PROTENSÃO E INJEÇÃO CABO 12 CORD. D=12,7 MM - MAC</t>
  </si>
  <si>
    <t>2S0399905</t>
  </si>
  <si>
    <t>PROTENSÃO E INJEÇÃO CABO 4 CORD. D=12,7MM - FREYSS</t>
  </si>
  <si>
    <t>2S0399906</t>
  </si>
  <si>
    <t>PROTENSÃO E INJEÇÃO CABO 6 CORD. D=12,7MM - FREYSS</t>
  </si>
  <si>
    <t>2S0399907</t>
  </si>
  <si>
    <t>PROTENSÃO E INJEÇÃO CABO 7 CORD. D=12,7MM - FREYSS</t>
  </si>
  <si>
    <t>2S0399908</t>
  </si>
  <si>
    <t>PROTENSÃO E INJEÇÃO CABO 12 CORD. D=12,7MM FREYSS</t>
  </si>
  <si>
    <t>2S0400000</t>
  </si>
  <si>
    <t>ESCAVAÇÃO MANUAL EM MATERIAL DE 1A CAT</t>
  </si>
  <si>
    <t>2S0400001</t>
  </si>
  <si>
    <t>ESCAVAÇÃO MANUAL REAT.COMPACT.MAT.1A CAT.</t>
  </si>
  <si>
    <t>2S0400100</t>
  </si>
  <si>
    <t>ESCAVAÇÃO MECÂNICA DE VALA EM MAT.1A CAT.</t>
  </si>
  <si>
    <t>2S0400101</t>
  </si>
  <si>
    <t>ESCAVAÇÃO MECÂNICA REAT. E COMP. VALA  MAT.1A CAT.</t>
  </si>
  <si>
    <t>2S0400201</t>
  </si>
  <si>
    <t>PERFURAÇÃO PARA DRENO SUB-HORIZONTAL MAT. 1A CAT.</t>
  </si>
  <si>
    <t>2S0401000</t>
  </si>
  <si>
    <t>ESCAVAÇÃO MANUAL MATERIAL 2A CATEGORIA</t>
  </si>
  <si>
    <t>2S0401001</t>
  </si>
  <si>
    <t>ESCAVAÇÃO MANUAL REAT.COMPACTAÇÃO EM MAT.2A CAT.</t>
  </si>
  <si>
    <t>2S0401100</t>
  </si>
  <si>
    <t>ESCAVAÇÃO MECÂNICA DE VALA EM MAT. 2A CATEGORIA</t>
  </si>
  <si>
    <t>2S0401101</t>
  </si>
  <si>
    <t>ESCAVAÇÃO MECÂNICA REAT.COMPACT. VALA MAT.2A CAT.</t>
  </si>
  <si>
    <t>2S0401201</t>
  </si>
  <si>
    <t>PERFURAÇÃO PARA DRENO SUB-HORIZONTAL MAT 2A CAT.</t>
  </si>
  <si>
    <t>2S0402000</t>
  </si>
  <si>
    <t>ESCAVAÇÃO EM VALA MATERIAL DE 3A CATEGORIA</t>
  </si>
  <si>
    <t>2S0410001</t>
  </si>
  <si>
    <t>CORPO BSTC D=0,60M</t>
  </si>
  <si>
    <t>2S0410002</t>
  </si>
  <si>
    <t>CORPO BSTC D=0,80M</t>
  </si>
  <si>
    <t>2S0410003</t>
  </si>
  <si>
    <t>CORPO BSTC D=1,00M</t>
  </si>
  <si>
    <t>2S0410004</t>
  </si>
  <si>
    <t>CORPO BSTC D=1,20M</t>
  </si>
  <si>
    <t>2S0410005</t>
  </si>
  <si>
    <t>CORPO BSTC D=1,50M</t>
  </si>
  <si>
    <t>2S0410051</t>
  </si>
  <si>
    <t>CORPO BSTC D=0,60 M AC/BC/PC</t>
  </si>
  <si>
    <t>2S0410052</t>
  </si>
  <si>
    <t>CORPO BSTC D=0,80 M AC/BC/PC</t>
  </si>
  <si>
    <t>2S0410053</t>
  </si>
  <si>
    <t>CORPO BSTC D=1,00 M AC/BC/PC</t>
  </si>
  <si>
    <t>2S0410054</t>
  </si>
  <si>
    <t>CORPO BSTC D=1,20 M AC/BC/PC</t>
  </si>
  <si>
    <t>2S0410055</t>
  </si>
  <si>
    <t>CORPO BSTC D=1,50 M AC/BC/PC</t>
  </si>
  <si>
    <t>2S0410101</t>
  </si>
  <si>
    <t>BOCA BSTC D=0,60 M NORMAL</t>
  </si>
  <si>
    <t>2S0410102</t>
  </si>
  <si>
    <t>BOCA BSTC D=0,80M NORMAL</t>
  </si>
  <si>
    <t>2S0410103</t>
  </si>
  <si>
    <t>BOCA BSTC D=1,00M NORMAL</t>
  </si>
  <si>
    <t>2S0410104</t>
  </si>
  <si>
    <t>BOCA BSTC D=1,20M NORMAL</t>
  </si>
  <si>
    <t>2S0410105</t>
  </si>
  <si>
    <t>BOCA BSTC D=1,50M NORMAL</t>
  </si>
  <si>
    <t>2S0410106</t>
  </si>
  <si>
    <t>BOCA BSTC D=0,60M - ESC.=15</t>
  </si>
  <si>
    <t>2S0410107</t>
  </si>
  <si>
    <t>BOCA BSTC D=0,80 M - ESC.=15</t>
  </si>
  <si>
    <t>2S0410108</t>
  </si>
  <si>
    <t>BOCA BSTC D=1,00 M - ESC.=15</t>
  </si>
  <si>
    <t>2S0410109</t>
  </si>
  <si>
    <t>BOCA BSTC D=1,20 M - ESC.=15</t>
  </si>
  <si>
    <t>2S0410110</t>
  </si>
  <si>
    <t>BOCA BSTC D=1,50 M - ESC.=15</t>
  </si>
  <si>
    <t>2S0410111</t>
  </si>
  <si>
    <t>BOCA BSTC D=0,60 M - ESC.=30</t>
  </si>
  <si>
    <t>2S0410112</t>
  </si>
  <si>
    <t>BOCA BSTC D=0,80 M - ESC.=30</t>
  </si>
  <si>
    <t>2S0410113</t>
  </si>
  <si>
    <t>BOCA BSTC D=1,00 M - ESC.=30</t>
  </si>
  <si>
    <t>2S0410114</t>
  </si>
  <si>
    <t>BOCA BSTC D=1,20 M - ESC.=30</t>
  </si>
  <si>
    <t>2S0410115</t>
  </si>
  <si>
    <t>BOCA BSTC D=1,50 M - ESC.=30</t>
  </si>
  <si>
    <t>2S0410116</t>
  </si>
  <si>
    <t>BOCA BSTC D=0,60 M - ESC.=45</t>
  </si>
  <si>
    <t>2S0410117</t>
  </si>
  <si>
    <t>BOCA BSTC D=0,80 M - ESC.=45</t>
  </si>
  <si>
    <t>2S0410118</t>
  </si>
  <si>
    <t>BOCA BSTC D=1,00 M - ESC.=45</t>
  </si>
  <si>
    <t>2S0410119</t>
  </si>
  <si>
    <t>BOCA BSTC D=1,20 M - ESC.=45</t>
  </si>
  <si>
    <t>2S0410120</t>
  </si>
  <si>
    <t>BOCA BSTC D=1,50 M - ESC.=45</t>
  </si>
  <si>
    <t>2S0410151</t>
  </si>
  <si>
    <t>BOCA BSTC D=0,60 M NORMAL AC/BC/PC</t>
  </si>
  <si>
    <t>2S0410152</t>
  </si>
  <si>
    <t>BOCA BSTC D=0,80 M NORMAL AC/BC/PC</t>
  </si>
  <si>
    <t>2S0410153</t>
  </si>
  <si>
    <t>BOCA BSTC D=1,00 M NORMAL AC/BC/PC</t>
  </si>
  <si>
    <t>2S0410154</t>
  </si>
  <si>
    <t>BOCA BSTC D=1,20 M NORMAL AC/BC/PC</t>
  </si>
  <si>
    <t>2S0410155</t>
  </si>
  <si>
    <t>BOCA BSTC D=1,50 M NORMAL AC/BC/PC</t>
  </si>
  <si>
    <t>2S0410156</t>
  </si>
  <si>
    <t>BOCA BSTC D=0,60 M - ESC=15 AC/BC/PC</t>
  </si>
  <si>
    <t>2S0410157</t>
  </si>
  <si>
    <t>BOCA BSTC D=0,80 M - ESC=15 AC/BC/PC</t>
  </si>
  <si>
    <t>2S0410158</t>
  </si>
  <si>
    <t>BOCA BSTC D=1,00 M - ESC=15 AC/BC/PC</t>
  </si>
  <si>
    <t>2S0410159</t>
  </si>
  <si>
    <t>BOCA BSTC D=1,20 M - ESC=15 AC/BC/PC</t>
  </si>
  <si>
    <t>2S0410160</t>
  </si>
  <si>
    <t>BOCA BSTC D=1,50 M - ESC=15 AC/BC/PC</t>
  </si>
  <si>
    <t>2S0410161</t>
  </si>
  <si>
    <t>BOCA BSTC D=0,60 M - ESC=30 AC/BC/PC</t>
  </si>
  <si>
    <t>2S0410162</t>
  </si>
  <si>
    <t>BOCA BSTC D=0,80 M - ESC=30 AC/BC/PC</t>
  </si>
  <si>
    <t>2S0410163</t>
  </si>
  <si>
    <t>BOCA BSTC D=1,00 M - ESC=30 AC/BC/PC</t>
  </si>
  <si>
    <t>2S0410164</t>
  </si>
  <si>
    <t>BOCA BSTC D=1,20 M - ESC=30 AC/BC/PC</t>
  </si>
  <si>
    <t>2S0410165</t>
  </si>
  <si>
    <t>BOCA BSTC D=1,50 M - ESC=30 AC/BC/PC</t>
  </si>
  <si>
    <t>2S0410166</t>
  </si>
  <si>
    <t>BOCA BSTC D=0,60 M - ESC=45 AC/BC/PC</t>
  </si>
  <si>
    <t>2S0410167</t>
  </si>
  <si>
    <t>BOCA BSTC D=0,80 M - ESC=45 AC/BC/PC</t>
  </si>
  <si>
    <t>2S0410168</t>
  </si>
  <si>
    <t>BOCA BSTC D=1,00 M - ESC=45 AC/BC/PC</t>
  </si>
  <si>
    <t>2S0410169</t>
  </si>
  <si>
    <t>BOCA BSTC D=1,20 M - ESC=45 AC/BC/PC</t>
  </si>
  <si>
    <t>2S0410170</t>
  </si>
  <si>
    <t>BOCA BSTC D=1,50 M - ESC=45 AC/BC/PC</t>
  </si>
  <si>
    <t>2S0411001</t>
  </si>
  <si>
    <t>CORPO BDTC D=1,00M</t>
  </si>
  <si>
    <t>2S0411002</t>
  </si>
  <si>
    <t>CORPO BDTC D=1,20M</t>
  </si>
  <si>
    <t>2S0411003</t>
  </si>
  <si>
    <t>CORPO BDTC D=1,50M</t>
  </si>
  <si>
    <t>2S0411051</t>
  </si>
  <si>
    <t>CORPO BDTC D=1,00 M AC/BC/PC</t>
  </si>
  <si>
    <t>2S0411052</t>
  </si>
  <si>
    <t>CORPO BDTC D=1,20 M AC/BC/PC</t>
  </si>
  <si>
    <t>2S0411053</t>
  </si>
  <si>
    <t>CORPO BDTC D=1,50 M AC/BC/PC</t>
  </si>
  <si>
    <t>2S0411101</t>
  </si>
  <si>
    <t>BOCA BDTC D=1,00M NORMAL</t>
  </si>
  <si>
    <t>2S0411102</t>
  </si>
  <si>
    <t>BOCA BDTC D=1,20M NORMAL</t>
  </si>
  <si>
    <t>2S0411103</t>
  </si>
  <si>
    <t>BOCA BDTC D=1,50M NORMAL</t>
  </si>
  <si>
    <t>2S0411105</t>
  </si>
  <si>
    <t>BOCA BDTC D=1,00 M - ESC.=15</t>
  </si>
  <si>
    <t>2S0411106</t>
  </si>
  <si>
    <t>BOCA BDTC D=1,20 M - ESC.=15</t>
  </si>
  <si>
    <t>2S0411107</t>
  </si>
  <si>
    <t>BOCA BDTC D=1,50 M - ESC.=15</t>
  </si>
  <si>
    <t>2S0411108</t>
  </si>
  <si>
    <t>BOCA BDTC D=1,00 - ESC.=30</t>
  </si>
  <si>
    <t>2S0411109</t>
  </si>
  <si>
    <t>BOCA BDTC D=1,20 M - ESC.=30</t>
  </si>
  <si>
    <t>2S0411110</t>
  </si>
  <si>
    <t>BOCA BDTC D=1,50 M - ESC.=30</t>
  </si>
  <si>
    <t>2S0411111</t>
  </si>
  <si>
    <t>BOCA BDTC D=1,00 M - ESC.=45</t>
  </si>
  <si>
    <t>2S0411112</t>
  </si>
  <si>
    <t>BOCA BDTC D=1,20 M - ESC.=45</t>
  </si>
  <si>
    <t>2S0411113</t>
  </si>
  <si>
    <t>BOCA BDTC D=1,50 M - ESC.=45</t>
  </si>
  <si>
    <t>2S0411151</t>
  </si>
  <si>
    <t>BOCA BDTC D=1,00 M NORMAL AC/BC/PC</t>
  </si>
  <si>
    <t>2S0411152</t>
  </si>
  <si>
    <t>BOCA BDTC D=1,20 M NORMAL AC/BC/PC</t>
  </si>
  <si>
    <t>2S0411153</t>
  </si>
  <si>
    <t>BOCA BDTC D=1,50 M NORMAL AC/BC/PC</t>
  </si>
  <si>
    <t>2S0411155</t>
  </si>
  <si>
    <t>BOCA BDTC D=1,00 M - ESC=15 AC/BC/PC</t>
  </si>
  <si>
    <t>2S0411156</t>
  </si>
  <si>
    <t>BOCA BDTC D=1,20 M - ESC=15 AC/BC/PC</t>
  </si>
  <si>
    <t>2S0411157</t>
  </si>
  <si>
    <t>BOCA BDTC D=1,50 M - ESC=15 AC/BC/PC</t>
  </si>
  <si>
    <t>2S0411158</t>
  </si>
  <si>
    <t>BOCA BDTC D=1,00 M - ESC=30 AC/BC/PC</t>
  </si>
  <si>
    <t>2S0411159</t>
  </si>
  <si>
    <t>BOCA BDTC D=1,20 M - ESC=30 AC/BC/PC</t>
  </si>
  <si>
    <t>2S0411160</t>
  </si>
  <si>
    <t>BOCA BDTC D=1,50 M - ESC=30 AC/BC/PC</t>
  </si>
  <si>
    <t>2S0411161</t>
  </si>
  <si>
    <t>BOCA BDTC D=1,00 M - ESC=45 AC/BC/PC</t>
  </si>
  <si>
    <t>2S0411162</t>
  </si>
  <si>
    <t>BOCA BDTC D=1,20 M - ESC=45 AC/BC/PC</t>
  </si>
  <si>
    <t>2S0411163</t>
  </si>
  <si>
    <t>BOCA BDTC D=1,50 M - ESC=45 AC/BC/PC</t>
  </si>
  <si>
    <t>2S0412001</t>
  </si>
  <si>
    <t>CORPO BTTC D=1,00M</t>
  </si>
  <si>
    <t>2S0412002</t>
  </si>
  <si>
    <t>CORPO BTTC D=1,20M</t>
  </si>
  <si>
    <t>2S0412003</t>
  </si>
  <si>
    <t>CORPO BTTC D=1,50M</t>
  </si>
  <si>
    <t>2S0412051</t>
  </si>
  <si>
    <t>CORPO BTTC D=1,00 M AC/BC/PC</t>
  </si>
  <si>
    <t>2S0412052</t>
  </si>
  <si>
    <t>CORPO BTTC D=1,20 M AC/BC/PC</t>
  </si>
  <si>
    <t>2S0412053</t>
  </si>
  <si>
    <t>CORPO BTTC D=1,50 M AC/BC/PC</t>
  </si>
  <si>
    <t>2S0412101</t>
  </si>
  <si>
    <t>BOCA BTTC D=1,00M NORMAL</t>
  </si>
  <si>
    <t>2S0412102</t>
  </si>
  <si>
    <t>BOCA BTTC D=1,20M NORMAL</t>
  </si>
  <si>
    <t>2S0412103</t>
  </si>
  <si>
    <t>BOCA BTTC D=1,50M NORMAL</t>
  </si>
  <si>
    <t>2S0412104</t>
  </si>
  <si>
    <t>BOCA BTTC D=1,00 M - ESC.=15</t>
  </si>
  <si>
    <t>2S0412105</t>
  </si>
  <si>
    <t>BOCA BTTC D=1,20 M - ESC.=15</t>
  </si>
  <si>
    <t>2S0412106</t>
  </si>
  <si>
    <t>BOCA BTTC D=1,50 M - ESC.=15</t>
  </si>
  <si>
    <t>2S0412107</t>
  </si>
  <si>
    <t>BOCA BTTC D=1,00 M - ESC.=30</t>
  </si>
  <si>
    <t>2S0412108</t>
  </si>
  <si>
    <t>BOCA BTTC D=1,20 M - ESC.=30</t>
  </si>
  <si>
    <t>2S0412109</t>
  </si>
  <si>
    <t>BOCA BTTC D=1,50 M - ESC.=30</t>
  </si>
  <si>
    <t>2S0412110</t>
  </si>
  <si>
    <t>BOCA BTTC D=1,00 M - ESC.=45</t>
  </si>
  <si>
    <t>2S0412111</t>
  </si>
  <si>
    <t>BOCA BTTC D=1,20 M - ESC.=45</t>
  </si>
  <si>
    <t>2S0412112</t>
  </si>
  <si>
    <t>BOCA BTTC D=1,50 M - ESC.=45</t>
  </si>
  <si>
    <t>2S0412151</t>
  </si>
  <si>
    <t>BOCA BTTC D=1,00 M NORMAL AC/BC/PC</t>
  </si>
  <si>
    <t>2S0412152</t>
  </si>
  <si>
    <t>BOCA BTTC D=1,20 M NORMAL AC/BC/PC</t>
  </si>
  <si>
    <t>2S0412153</t>
  </si>
  <si>
    <t>BOCA BTTC D=1,50 M NORMAL AC/BC/PC</t>
  </si>
  <si>
    <t>2S0412154</t>
  </si>
  <si>
    <t>BOCA BTTC D=1,00 M - ESC=15 AC/BC/PC</t>
  </si>
  <si>
    <t>2S0412155</t>
  </si>
  <si>
    <t>BOCA BTTC D=1,20 M - ESC=15 AC/BC/PC</t>
  </si>
  <si>
    <t>2S0412156</t>
  </si>
  <si>
    <t>BOCA BTTC D=1,50 M - ESC=15 AC/BC/PC</t>
  </si>
  <si>
    <t>2S0412157</t>
  </si>
  <si>
    <t>BOCA BTTC D=1,00 M - ESC=30 AC/BC/PC</t>
  </si>
  <si>
    <t>2S0412158</t>
  </si>
  <si>
    <t>BOCA BTTC D=1,20 M - ESC=30 AC/BC/PC</t>
  </si>
  <si>
    <t>2S0412159</t>
  </si>
  <si>
    <t>BOCA BTTC D=1,50 M - ESC=30 AC/BC/PC</t>
  </si>
  <si>
    <t>2S0412160</t>
  </si>
  <si>
    <t>BOCA BTTC D=1,00 M - ESC=45 AC/BC/PC</t>
  </si>
  <si>
    <t>2S0412161</t>
  </si>
  <si>
    <t>BOCA BTTC D=1,20 M - ESC=45 AC/BC/PC</t>
  </si>
  <si>
    <t>2S0412162</t>
  </si>
  <si>
    <t>BOCA BTTC D=1,50 M - ESC=45 AC/BC/PC</t>
  </si>
  <si>
    <t>2S0420001</t>
  </si>
  <si>
    <t>CORPO BSCC1,50 X1,50 M ALT.0 A 1,00 M</t>
  </si>
  <si>
    <t>2S0420002</t>
  </si>
  <si>
    <t>CORPO BSCC2,00 X2,00 M ALT.0 A 1,00 M</t>
  </si>
  <si>
    <t>2S0420003</t>
  </si>
  <si>
    <t>CORPO BSCC2,50 X2,50 M ALT.0 A 1,00 M</t>
  </si>
  <si>
    <t>2S0420004</t>
  </si>
  <si>
    <t>CORPO BSCC3,00 X3,00 M ALT.0 A 1,00 M</t>
  </si>
  <si>
    <t>2S0420005</t>
  </si>
  <si>
    <t>CORPO BSCC1,50 X1,50 M ALT.1,00 A 2,50 M</t>
  </si>
  <si>
    <t>2S0420006</t>
  </si>
  <si>
    <t>CORPO BSCC2,00 X2,00 M ALT.1,00 A 2,50 M</t>
  </si>
  <si>
    <t>2S0420007</t>
  </si>
  <si>
    <t>CORPO BSCC2,50 X2,50 M ALT.1,00 A 2,50 M</t>
  </si>
  <si>
    <t>2S0420008</t>
  </si>
  <si>
    <t>CORPO BSCC3,00 X3,00 M ALT.1,00 A 2,50 M</t>
  </si>
  <si>
    <t>2S0420009</t>
  </si>
  <si>
    <t>CORPO BSCC1,50 X1,50 M ALT.2,50 A 5,00 M</t>
  </si>
  <si>
    <t>2S0420010</t>
  </si>
  <si>
    <t>CORPO BSCC2,00 X2,00 M ALT.2,50 A 5,00 M</t>
  </si>
  <si>
    <t>2S0420011</t>
  </si>
  <si>
    <t>CORPO BSCC2,50 X2,50 M ALT.2,50 A 5,00 M</t>
  </si>
  <si>
    <t>2S0420012</t>
  </si>
  <si>
    <t>CORPO BSCC3,00 X3,00 M ALT.2,50 A 5,00 M</t>
  </si>
  <si>
    <t>2S0420013</t>
  </si>
  <si>
    <t>CORPO BSCC1,50 X1,50 M ALT.5,00 A 7,50 M</t>
  </si>
  <si>
    <t>2S0420014</t>
  </si>
  <si>
    <t>CORPO BSCC2,00 X2,00 M ALT.5,00 A 7,50 M</t>
  </si>
  <si>
    <t>2S0420015</t>
  </si>
  <si>
    <t>CORPO BSCC2,50 X2,50 M ALT.5,00 A 7,50 M</t>
  </si>
  <si>
    <t>2S0420016</t>
  </si>
  <si>
    <t>CORPO BSCC3,00 X3,00 M ALT.5,00 A 7,50 M</t>
  </si>
  <si>
    <t>2S0420017</t>
  </si>
  <si>
    <t>CORPO BSCC1,50 X1,50 M ALT.7,50 A 10,00 M</t>
  </si>
  <si>
    <t>2S0420018</t>
  </si>
  <si>
    <t>CORPO BSCC2,00 X2,00 M ALT.7,50 A 10,00 M</t>
  </si>
  <si>
    <t>2S0420019</t>
  </si>
  <si>
    <t>CORPO BSCC2,50 X2,50 M ALT.7,50 A 10,00 M</t>
  </si>
  <si>
    <t>2S0420020</t>
  </si>
  <si>
    <t>CORPO BSCC3,00 X3,00 M ALT.7,50 A 10,00 M</t>
  </si>
  <si>
    <t>2S0420021</t>
  </si>
  <si>
    <t>CORPO BSCC1,50 X1,50 M ALT.10,00 A 12,50 M</t>
  </si>
  <si>
    <t>2S0420022</t>
  </si>
  <si>
    <t>CORPO BSCC2,00 X2,00 M ALT.10,00 A 12,50 M</t>
  </si>
  <si>
    <t>2S0420023</t>
  </si>
  <si>
    <t>CORPO BSCC2,50 X2,50 M ALT.10,00 A 12,50 M</t>
  </si>
  <si>
    <t>2S0420024</t>
  </si>
  <si>
    <t>CORPO BSCC3,00 A 3,00 M ALT. 10,00 A 12,50 M</t>
  </si>
  <si>
    <t>2S0420025</t>
  </si>
  <si>
    <t>CORPO BSCC1,50 X1,50 M ALT.12,50 A 15,00 M</t>
  </si>
  <si>
    <t>2S0420026</t>
  </si>
  <si>
    <t>CORPO BSCC2,00 A 2,00 M ALT. 12,50 A 15,00 M</t>
  </si>
  <si>
    <t>2S0420027</t>
  </si>
  <si>
    <t>CORPO BSCC2,50 X2,50 M ALT.12,50 A 15,00 M</t>
  </si>
  <si>
    <t>2S0420028</t>
  </si>
  <si>
    <t>CORPO BSCC3,00 X3,00 M ALT.12,50 A 15,00 M</t>
  </si>
  <si>
    <t>2S0420051</t>
  </si>
  <si>
    <t>CORPO BSCC1,50 X1,50 M ALT.0 A 1,00 M AC/BC</t>
  </si>
  <si>
    <t>2S0420052</t>
  </si>
  <si>
    <t>CORPO BSCC2,00 X2,00 M ALT.0 A 1,00 M AC/BC</t>
  </si>
  <si>
    <t>2S0420053</t>
  </si>
  <si>
    <t>CORPO BSCC 2,50 X 2,50 M ALT. 0 A 1,00 M AC/BC</t>
  </si>
  <si>
    <t>2S0420054</t>
  </si>
  <si>
    <t>CORPO BSCC 3,00 X 3,00 M ALT. 0 A 1,00 M AC/BC</t>
  </si>
  <si>
    <t>2S0420055</t>
  </si>
  <si>
    <t>CORPO BSCC 1,50 X 1,50 M ALT. 1,00 A 2,50 M AC/BC</t>
  </si>
  <si>
    <t>2S0420056</t>
  </si>
  <si>
    <t>CORPO BSCC 2,00 X 2,00 M ALT. 1,00 A 2,50 M AC/BC</t>
  </si>
  <si>
    <t>2S0420057</t>
  </si>
  <si>
    <t>CORPO BSCC 2,50 X 2,50 M ALT. 1,00 A 2,50 M AC/BC</t>
  </si>
  <si>
    <t>2S0420058</t>
  </si>
  <si>
    <t>CORPO BSCC 3,00 X 3,00 M ALT. 1,00 A 2,50 M AC/BC</t>
  </si>
  <si>
    <t>2S0420059</t>
  </si>
  <si>
    <t>CORPO BSCC 1,50 X 1,50 M ALT. 2,50 A 5,00 M AC/BC</t>
  </si>
  <si>
    <t>2S0420060</t>
  </si>
  <si>
    <t>CORPO BSCC 2,00 X 2,00 M ALT. 2,50 A 5,00 M AC/BC</t>
  </si>
  <si>
    <t>2S0420061</t>
  </si>
  <si>
    <t>CORPO BSCC 2,50 X 2,50 M ALT. 2,50 A 5,00 M AC/BC</t>
  </si>
  <si>
    <t>2S0420062</t>
  </si>
  <si>
    <t>CORPO BSCC 3,00 X 3,00 M ALT. 2,50 A 5,00 M AC/BC</t>
  </si>
  <si>
    <t>2S0420063</t>
  </si>
  <si>
    <t>CORPO BSCC 1,50 A 1,50 M ALT. 5,00 A 7,50 M AC/BC</t>
  </si>
  <si>
    <t>2S0420064</t>
  </si>
  <si>
    <t>CORPO BSCC 2,00 X 2,00 M ALT. 5,00 A 7,50 M AC/BC</t>
  </si>
  <si>
    <t>2S0420065</t>
  </si>
  <si>
    <t>CORPO BSCC 2,50 X 2,50 M ALT. 5,00 A 7,50 M AC/BC</t>
  </si>
  <si>
    <t>2S0420066</t>
  </si>
  <si>
    <t>CORPO BSCC 3,00 X 3,00 M ALT. 5,00 A 7,50 M AC/BC</t>
  </si>
  <si>
    <t>2S0420067</t>
  </si>
  <si>
    <t>CORPO BSCC 1,50 X 1,50 M ALT. 7,50 A 10,00 M AC/BC</t>
  </si>
  <si>
    <t>2S0420068</t>
  </si>
  <si>
    <t>CORPO BSCC 2,00 X 2,00 M ALT. 7,50 A 10,00 M AC/BC</t>
  </si>
  <si>
    <t>2S0420069</t>
  </si>
  <si>
    <t>CORPO BSCC 2,50 X 2,50 M ALT. 7,50 A 10,00 M AC/BC</t>
  </si>
  <si>
    <t>2S0420070</t>
  </si>
  <si>
    <t>CORPO BSCC 3,00 X 3,00 M ALT. 7,50 A 10,00 M AC/BC</t>
  </si>
  <si>
    <t>2S0420071</t>
  </si>
  <si>
    <t>CORPO BSCC 1,50 X 1,50 M ALT.10,00 A 12,50 M AC/BC</t>
  </si>
  <si>
    <t>2S0420072</t>
  </si>
  <si>
    <t>CORPO BSCC 2,00 A 2,00 M ALT.10,00 A 12,50 M AC/BC</t>
  </si>
  <si>
    <t>2S0420073</t>
  </si>
  <si>
    <t>CORPO BSCC 2,50 X 2,50 M ALT.10,00 A 12,50 M AC/BC</t>
  </si>
  <si>
    <t>2S0420074</t>
  </si>
  <si>
    <t>CORPO BSCC 3,00 X 3,00 M ALT.10,00 A 12,50 M AC/BC</t>
  </si>
  <si>
    <t>2S0420075</t>
  </si>
  <si>
    <t>CORPO BSCC 1,50 X 1,50 M ALT.12,50 A 15,00 M AC/BC</t>
  </si>
  <si>
    <t>2S0420076</t>
  </si>
  <si>
    <t>CORPO BSCC 2,00 X 2,00 M ALT.12,50 A 15,00 M AC/BC</t>
  </si>
  <si>
    <t>2S0420077</t>
  </si>
  <si>
    <t>CORPO BSCC 2,50 A 2,50 M ALT.12,50 A 15,00 M AC/BC</t>
  </si>
  <si>
    <t>2S0420078</t>
  </si>
  <si>
    <t>CORPO BSCC 3,00 X 3,00 M ALT.12,50 A 15,00 M AC/BC</t>
  </si>
  <si>
    <t>2S0420101</t>
  </si>
  <si>
    <t>BOCA BSCC 1,50 X 1,50 M NORMAL</t>
  </si>
  <si>
    <t>2S0420102</t>
  </si>
  <si>
    <t>BOCA BSCC 2,00 X 2,00 M NORMAL</t>
  </si>
  <si>
    <t>2S0420103</t>
  </si>
  <si>
    <t>BOCA BSCC 2,50 X 2,50 M NORMAL</t>
  </si>
  <si>
    <t>2S0420104</t>
  </si>
  <si>
    <t>BOCA BSCC 3,00 X 3,00 M NORMAL</t>
  </si>
  <si>
    <t>2S0420105</t>
  </si>
  <si>
    <t>BOCA BSCC 1,50 X 1,50 M - ESC.=15</t>
  </si>
  <si>
    <t>2S0420106</t>
  </si>
  <si>
    <t>BOCA BSCC 2,00 X 2,00 M - ESC.=15</t>
  </si>
  <si>
    <t>2S0420107</t>
  </si>
  <si>
    <t>BOCA BSCC 2,50 X 2,50 M - ESC.=15</t>
  </si>
  <si>
    <t>2S0420108</t>
  </si>
  <si>
    <t>BOCA BSCC 3,00 X 3,00 M - ESC.=15</t>
  </si>
  <si>
    <t>2S0420109</t>
  </si>
  <si>
    <t>BOCA BSCC 1,50 X 1,50 M - ESC.=30</t>
  </si>
  <si>
    <t>2S0420110</t>
  </si>
  <si>
    <t>BOCA BSCC 2,00 X 2,00 M - ESC.=30</t>
  </si>
  <si>
    <t>2S0420111</t>
  </si>
  <si>
    <t>BOCA BSCC 2,50 X 2,50 M - ESC.=30</t>
  </si>
  <si>
    <t>2S0420112</t>
  </si>
  <si>
    <t>BOCA BSCC 3,00 X 3,00 M =ESC.=30</t>
  </si>
  <si>
    <t>2S0420113</t>
  </si>
  <si>
    <t>BOCA BSCC 1,50 X 1,50 M - ESC.=45</t>
  </si>
  <si>
    <t>2S0420114</t>
  </si>
  <si>
    <t>BOCA BSCC 2,00 X 2,00 M - ESC.=45</t>
  </si>
  <si>
    <t>2S0420115</t>
  </si>
  <si>
    <t>BOCA BSCC 2,50 X 2,50 M - ESC.=45</t>
  </si>
  <si>
    <t>2S0420116</t>
  </si>
  <si>
    <t>BOCA BSCC 3,00 X 3,00 M - ESC.=45</t>
  </si>
  <si>
    <t>2S0420151</t>
  </si>
  <si>
    <t>BOCA BSCC 1,50 X 1,50 M NORMAL AC/BC</t>
  </si>
  <si>
    <t>2S0420152</t>
  </si>
  <si>
    <t>BOCA BSCC 2,00 X 2,00 M NORMAL AC/BC</t>
  </si>
  <si>
    <t>2S0420153</t>
  </si>
  <si>
    <t>BOCA BSCC 2,50 X 2,50 M NORMAL AC/BC</t>
  </si>
  <si>
    <t>2S0420154</t>
  </si>
  <si>
    <t>BOCA BSCC 3,00 X 3,00 M NORMAL AC/BC</t>
  </si>
  <si>
    <t>2S0420155</t>
  </si>
  <si>
    <t>BOCA BSCC 1,50 X 1,50 M - ESC=15 AC/BC</t>
  </si>
  <si>
    <t>2S0420156</t>
  </si>
  <si>
    <t>BOCA BSCC 2,00 X 2,00 M - ESC=15 AC/BC</t>
  </si>
  <si>
    <t>2S0420157</t>
  </si>
  <si>
    <t>BOCA BSCC 2,50 X 2,50 M - ESC=15 AC/BC</t>
  </si>
  <si>
    <t>2S0420158</t>
  </si>
  <si>
    <t>BOCA BSCC 3,00 X 3,00 M - ESC=15 AC/BC</t>
  </si>
  <si>
    <t>2S0420159</t>
  </si>
  <si>
    <t>BOCA BSCC 1,50 X 1,50 M - ESC=30 AC/BC</t>
  </si>
  <si>
    <t>2S0420160</t>
  </si>
  <si>
    <t>BOCA BSCC 2,00 X 2,00 M - ESC=30 AC/BC</t>
  </si>
  <si>
    <t>2S0420161</t>
  </si>
  <si>
    <t>BOCA BSCC 2,50 X 2,50 M - ESC=30 AC/BC</t>
  </si>
  <si>
    <t>2S0420162</t>
  </si>
  <si>
    <t>BOCA BSCC 3,00 X 3,00 M - ESC=30 AC/BC</t>
  </si>
  <si>
    <t>2S0420163</t>
  </si>
  <si>
    <t>BOCA BSCC 1,50 X 1,50 M - ESC=45 AC/BC</t>
  </si>
  <si>
    <t>2S0420164</t>
  </si>
  <si>
    <t>BOCA BSCC 2,00 X 2,00 M - ESC=45 AC/BC</t>
  </si>
  <si>
    <t>2S0420165</t>
  </si>
  <si>
    <t>BOCA BSCC 2,50 X 2,50 M - ESC=45 AC/BC</t>
  </si>
  <si>
    <t>2S0420166</t>
  </si>
  <si>
    <t>BOCA BSCC 3,00 X 3,00 M - ESC=45 AC/BC</t>
  </si>
  <si>
    <t>2S0421001</t>
  </si>
  <si>
    <t>CORPO BDCC 1,50 X 1,50 M ALT. 0 A 1,00 M</t>
  </si>
  <si>
    <t>2S0421002</t>
  </si>
  <si>
    <t>CORPO BDCC 2,00 X 2,00 M ALT. 0 A 1,00 M</t>
  </si>
  <si>
    <t>2S0421003</t>
  </si>
  <si>
    <t>CORPO BDCC 2,50 X 2,50 M ALT. 0 A 1,00 M</t>
  </si>
  <si>
    <t>2S0421004</t>
  </si>
  <si>
    <t>CORPO BDCC 3,00 X 3,00 M ALT. 0 A 1,00</t>
  </si>
  <si>
    <t>2S0421005</t>
  </si>
  <si>
    <t>CORPO BDCC 1,50 X 1,50 M ALT. 1,00 A 2,50 M</t>
  </si>
  <si>
    <t>2S0421006</t>
  </si>
  <si>
    <t>CORPO BDCC 2,00 X 2,00 M ALT. 1,00 A 2,50 M</t>
  </si>
  <si>
    <t>2S0421007</t>
  </si>
  <si>
    <t>CORPO BDCC 2,50 X 2,50 M ALT. 1,00 A 2,50 M</t>
  </si>
  <si>
    <t>2S0421008</t>
  </si>
  <si>
    <t>CORPO BDCC 3,00 X 3,00 M ALT. 1,00 A 2,50 M</t>
  </si>
  <si>
    <t>2S0421009</t>
  </si>
  <si>
    <t>CORPO BDCC 1,50 X 1,50 M ALT. 2,50 A 5,00 M</t>
  </si>
  <si>
    <t>2S0421010</t>
  </si>
  <si>
    <t>CORPO BDCC 2,00 X 2,00 M ALT. 2,50 A 5,00 M</t>
  </si>
  <si>
    <t>2S0421011</t>
  </si>
  <si>
    <t>CORPO BDCC 2,50 X 2,50 M ALT. 2,50 A 5,00 M</t>
  </si>
  <si>
    <t>2S0421012</t>
  </si>
  <si>
    <t>CORPO BDCC 3,00 X 3,00 M ALT. 2,50 A 5,00 M</t>
  </si>
  <si>
    <t>2S0421013</t>
  </si>
  <si>
    <t>CORPO BDCC 1,50 X 1,50 M ALT. 5,00 A 7,50 M</t>
  </si>
  <si>
    <t>2S0421014</t>
  </si>
  <si>
    <t>CORPO BDCC 2,00 A 2,00 M ALT. 5,00 A 7,50 M</t>
  </si>
  <si>
    <t>2S0421015</t>
  </si>
  <si>
    <t>CORPO BDCC2,50 X2,50 M ALT.5,00 A 7,50 M</t>
  </si>
  <si>
    <t>2S0421016</t>
  </si>
  <si>
    <t>CORPO BDCC3,00 X3,00 M ALT.5,00 A 7,50 M</t>
  </si>
  <si>
    <t>2S0421017</t>
  </si>
  <si>
    <t>CORPO BDCC1,50 X1,50 M ALT.7,50 A 10,00 M</t>
  </si>
  <si>
    <t>2S0421018</t>
  </si>
  <si>
    <t>CORPO BDCC2,00 X2,00 M ALT.7,50 A 10,00 M</t>
  </si>
  <si>
    <t>2S0421019</t>
  </si>
  <si>
    <t>CORPO BDCC2,50 X2,50 M ALT.7,50 A 10,00 M</t>
  </si>
  <si>
    <t>2S0421020</t>
  </si>
  <si>
    <t>CORPO BDCC3,00 X3,00 M ALT.7,50 A 10,00 M</t>
  </si>
  <si>
    <t>2S0421021</t>
  </si>
  <si>
    <t>CORPO BDCC1,50 X1,50 M ALT.10,00 A 12,50 M</t>
  </si>
  <si>
    <t>2S0421022</t>
  </si>
  <si>
    <t>CORPO BDCC2,00 X2,00 M ALT.10,00 A 12,50 M</t>
  </si>
  <si>
    <t>2S0421023</t>
  </si>
  <si>
    <t>CORPO BDCC2,50 X2,50 M ALT.10,00 A 12,50 M</t>
  </si>
  <si>
    <t>2S0421024</t>
  </si>
  <si>
    <t>CORPO BDCC3,00 X3,00 M ALT.10,00 A 12,50 M</t>
  </si>
  <si>
    <t>2S0421025</t>
  </si>
  <si>
    <t>CORPO BDCC1,50 X1,50 M ALT.12,50 A 15,00 M</t>
  </si>
  <si>
    <t>2S0421026</t>
  </si>
  <si>
    <t>CORPO BDCC2,00 X2,00 M ALT.12,50 A 15,00 M</t>
  </si>
  <si>
    <t>2S0421027</t>
  </si>
  <si>
    <t>CORPO BDCC2,50 X2,50 M ALT.12,50 A 15,00 M</t>
  </si>
  <si>
    <t>2S0421028</t>
  </si>
  <si>
    <t>CORPO BDCC3,00 X3,00 M ALT.12,50 A 15,00 M</t>
  </si>
  <si>
    <t>2S0421051</t>
  </si>
  <si>
    <t>CORPO BDCC1,50 X1,50 M ALT.0 A 1,00 M AC/BC</t>
  </si>
  <si>
    <t>2S0421052</t>
  </si>
  <si>
    <t>CORPO BDCC2,00 X2,00 M ALT.0 A 1,00 M AC/BC</t>
  </si>
  <si>
    <t>2S0421053</t>
  </si>
  <si>
    <t>CORPO BDCC2,50 A2,50 M ALT. 0 A 1,00 M AC/BC</t>
  </si>
  <si>
    <t>2S0421054</t>
  </si>
  <si>
    <t>CORPO BDCC3,00 X3,00 M ALT.0 A 1,00 M AC/BC</t>
  </si>
  <si>
    <t>2S0421055</t>
  </si>
  <si>
    <t>CORPO BDCC1,50 X1,50 M ALT.1,00 A 2,50 M AC/BC</t>
  </si>
  <si>
    <t>2S0421056</t>
  </si>
  <si>
    <t>CORPO BDCC2,00 X2,00 M ALT.1,00 A 2,50 M AC/BC</t>
  </si>
  <si>
    <t>2S0421057</t>
  </si>
  <si>
    <t>CORPO BDCC2,50 X2,50 M ALT.1,00 A 2,50 M AC/BC</t>
  </si>
  <si>
    <t>2S0421058</t>
  </si>
  <si>
    <t>CORPO BDCC3,00 X3,00 M ALT.1,00 A 2,50 M AC/BC</t>
  </si>
  <si>
    <t>2S0421059</t>
  </si>
  <si>
    <t>CORPO BDCC1,50 X1,50 M ALT.2,50 A 5,00 M AC/BC</t>
  </si>
  <si>
    <t>2S0421060</t>
  </si>
  <si>
    <t>CORPO BDCC2,00 X2,00 M ALT.2,50 A 5,00 M AC/BC</t>
  </si>
  <si>
    <t>2S0421061</t>
  </si>
  <si>
    <t>CORPO BDCC2,50 X2,50 M ALT.2,50 A 5,00 M AC/BC</t>
  </si>
  <si>
    <t>2S0421062</t>
  </si>
  <si>
    <t>CORPO BDCC3,00 X3,00 M ALT.2,50 A 5,00 M AC/BC</t>
  </si>
  <si>
    <t>2S0421063</t>
  </si>
  <si>
    <t>CORPO BDCC1,50 X1,50 M ALT.5,00 A 7,50 M AC/BC</t>
  </si>
  <si>
    <t>2S0421064</t>
  </si>
  <si>
    <t>CORPO BDCC2,00 X2,00 M ALT.5,00 A 7,50 M AC/BC</t>
  </si>
  <si>
    <t>2S0421065</t>
  </si>
  <si>
    <t>CORPO BDCC2,50 X2,50 M ALT.5,00 A 7,50 M AC/BC</t>
  </si>
  <si>
    <t>2S0421066</t>
  </si>
  <si>
    <t>CORPO BDCC3,00 X3,00 M ALT.5,00 A 7,50 M AC/BC</t>
  </si>
  <si>
    <t>2S0421067</t>
  </si>
  <si>
    <t>CORPO BDCC1,50 X1,50 M ALT.7,50 A 10,00 M AC/BC</t>
  </si>
  <si>
    <t>2S0421068</t>
  </si>
  <si>
    <t>CORPO BDCC2,00 X2,00 M ALT.7,50 A 10,00 M AC/BC</t>
  </si>
  <si>
    <t>2S0421069</t>
  </si>
  <si>
    <t>CORPO BDCC2,50 X2,50 M ALT.7,50 A 10,00 M AC/BC</t>
  </si>
  <si>
    <t>2S0421070</t>
  </si>
  <si>
    <t>CORPO BDCC3,00 X3,00 M ALT.7,50 A 10,00 M AC/BC</t>
  </si>
  <si>
    <t>2S0421071</t>
  </si>
  <si>
    <t>CORPO BDCC1,50 X1,50 M ALT.10,00 A 12,50 M AC/BC</t>
  </si>
  <si>
    <t>2S0421072</t>
  </si>
  <si>
    <t>CORPO BDCC2,00 X2,00 M ALT.10,00 A 12,50 M AC/BC</t>
  </si>
  <si>
    <t>2S0421073</t>
  </si>
  <si>
    <t>CORPO BDCC 2,50 X 2,50 M ALT.10,00 A 12,50 M AC/BC</t>
  </si>
  <si>
    <t>2S0421074</t>
  </si>
  <si>
    <t>CORPO BDCC 3,00 X 3,00 M ALT.10,00 A 12,50 M AC/BC</t>
  </si>
  <si>
    <t>2S0421075</t>
  </si>
  <si>
    <t>CORPO BDCC 1,50 X 1,50 M ALT.12,50 A 15,00 M AC/BC</t>
  </si>
  <si>
    <t>2S0421076</t>
  </si>
  <si>
    <t>CORPO BDCC 2,00 X 2,00 M ALT.12,50 A 15,00 M AC/BC</t>
  </si>
  <si>
    <t>2S0421077</t>
  </si>
  <si>
    <t>CORPO BDCC 2,50 X 2,50 M ALT.12,50 A 15,00 M AC/BC</t>
  </si>
  <si>
    <t>2S0421078</t>
  </si>
  <si>
    <t>CORPO BDCC 3,00 X 3,00 M ALT.12,50 A 15,00 M AC/BC</t>
  </si>
  <si>
    <t>2S0421101</t>
  </si>
  <si>
    <t>BOCA BDCC1,50 X 1,50 M NORMAL</t>
  </si>
  <si>
    <t>2S0421102</t>
  </si>
  <si>
    <t>BOCA BDCC2,00 X 2,00 M NORMAL</t>
  </si>
  <si>
    <t>2S0421103</t>
  </si>
  <si>
    <t>BOCA BDCC2,50 X 2,50 M NORMAL</t>
  </si>
  <si>
    <t>2S0421104</t>
  </si>
  <si>
    <t>BOCA BDCC3,00 X 3,00 M NORMAL</t>
  </si>
  <si>
    <t>2S0421105</t>
  </si>
  <si>
    <t>BOCA BDCC1,50 X 1,50 M ESC.=15</t>
  </si>
  <si>
    <t>2S0421106</t>
  </si>
  <si>
    <t>BOCA BDCC2,00 X 2,00 M ESC=15</t>
  </si>
  <si>
    <t>2S0421107</t>
  </si>
  <si>
    <t>BOCA BDCC2,50 X 2,50 M ESC=15</t>
  </si>
  <si>
    <t>2S0421108</t>
  </si>
  <si>
    <t>BOCA BDCC3,00 X 3,00 M ESC=15</t>
  </si>
  <si>
    <t>2S0421109</t>
  </si>
  <si>
    <t>BOCA BDCC1,50 X 1,50 M - ESC.=30</t>
  </si>
  <si>
    <t>2S0421110</t>
  </si>
  <si>
    <t>BOCA BDCC2,00 X 2,00 M ESC=30</t>
  </si>
  <si>
    <t>2S0421111</t>
  </si>
  <si>
    <t>BOCA BDCC2,50 X 2,50 M ESC.=30</t>
  </si>
  <si>
    <t>2S0421112</t>
  </si>
  <si>
    <t>BOCA BDCC3,00 X 3,00 M ESC=30</t>
  </si>
  <si>
    <t>2S0421113</t>
  </si>
  <si>
    <t>BOCA BDCC1,50 X 1,50 M ESC=45</t>
  </si>
  <si>
    <t>2S0421114</t>
  </si>
  <si>
    <t>BOCA BDCC2,00 X 2,00 M ESC=45</t>
  </si>
  <si>
    <t>2S0421115</t>
  </si>
  <si>
    <t>BOCA BDCC2,50 X 2,50 M ESC=45</t>
  </si>
  <si>
    <t>2S0421116</t>
  </si>
  <si>
    <t>BOCA BDCC3,00X3,00M - ESC=45</t>
  </si>
  <si>
    <t>2S0421151</t>
  </si>
  <si>
    <t>BOCA BDCC1,50 X 1,50 M NORMAL AC/BC</t>
  </si>
  <si>
    <t>2S0421152</t>
  </si>
  <si>
    <t>BOCA BDCC2,00 X 2,00 M NORMAL AC/BC</t>
  </si>
  <si>
    <t>2S0421153</t>
  </si>
  <si>
    <t>BOCA BDCC2,50 X 2,50 M NORMAL AC/BC</t>
  </si>
  <si>
    <t>2S0421154</t>
  </si>
  <si>
    <t>BOCA BDCC3,00 X 3,00 M NORMAL AC/BC</t>
  </si>
  <si>
    <t>2S0421155</t>
  </si>
  <si>
    <t>BOCA BDCC1,50 X 1,50 M ESC=15 AC/BC</t>
  </si>
  <si>
    <t>2S0421156</t>
  </si>
  <si>
    <t>BOCA BDCC2,00 X 2,00 M ESC=15 AC/BC</t>
  </si>
  <si>
    <t>2S0421157</t>
  </si>
  <si>
    <t>BOCA BDCC2,50 X 2,50 M ESC=15 AC/BC</t>
  </si>
  <si>
    <t>2S0421158</t>
  </si>
  <si>
    <t>BOCA BDCC3,00 X 3,00 M ESC=15 AC/BC</t>
  </si>
  <si>
    <t>2S0421159</t>
  </si>
  <si>
    <t>BOCA BDCC1,50 X 1,50 M ESC=30 AC/BC</t>
  </si>
  <si>
    <t>2S0421160</t>
  </si>
  <si>
    <t>BOCA BDCC2,00 X 2,00 M ESC=30 AC/BC</t>
  </si>
  <si>
    <t>2S0421161</t>
  </si>
  <si>
    <t>BOCA BDCC2,50 X 2,50 M - ESC=30 AC/BC</t>
  </si>
  <si>
    <t>2S0421162</t>
  </si>
  <si>
    <t>BOCA BDCC3,00 X 3,00 M - ESC=30 AC/BC</t>
  </si>
  <si>
    <t>2S0421163</t>
  </si>
  <si>
    <t>BOCA BDCC1,50 X 1,50 M - ESC=45 AC/BC</t>
  </si>
  <si>
    <t>2S0421164</t>
  </si>
  <si>
    <t>BOCA BDCC2,00 X 2,00 M - ESC=45 AC/BC</t>
  </si>
  <si>
    <t>2S0421165</t>
  </si>
  <si>
    <t>BOCA BDCC 2,50 X 2,50 M - ESC=45 AC/BC</t>
  </si>
  <si>
    <t>2S0421166</t>
  </si>
  <si>
    <t>BOCA BDCC 3,00 X 3,00 M - ESC=45 AC/BC</t>
  </si>
  <si>
    <t>2S0422001</t>
  </si>
  <si>
    <t>CORPO BTCC1,50 X1,50 M ALT. 0 A 1,00 M</t>
  </si>
  <si>
    <t>2S0422002</t>
  </si>
  <si>
    <t>CORPO BTCC2,00 X2,00 M ALT. 0 A 1,00 M</t>
  </si>
  <si>
    <t>2S0422003</t>
  </si>
  <si>
    <t>CORPO BTCC2,50 X2,50 M ALT. 0 A 1,00 M</t>
  </si>
  <si>
    <t>2S0422004</t>
  </si>
  <si>
    <t>CORPO BTCC3,00 X3,00 M ALT. 0 A 1,00 M</t>
  </si>
  <si>
    <t>2S0422005</t>
  </si>
  <si>
    <t>CORPO BTCC1,50 X1,50 M ALT. 1,00 A 2,50 M</t>
  </si>
  <si>
    <t>2S0422006</t>
  </si>
  <si>
    <t>CORPO BTCC2,00 X2,00 M ALT. 1,00 A 2,50 M</t>
  </si>
  <si>
    <t>2S0422007</t>
  </si>
  <si>
    <t>CORPO BTCC2,50 A2,50 M ALT. 1,00 A 2,50 M</t>
  </si>
  <si>
    <t>2S0422008</t>
  </si>
  <si>
    <t>CORPO BTCC3,00 X3,00 M ALT. 1,00 A 2,50 M</t>
  </si>
  <si>
    <t>2S0422009</t>
  </si>
  <si>
    <t>CORPO BTCC1,50 X1,50 M ALT. 2,50 A 5,00 M</t>
  </si>
  <si>
    <t>2S0422010</t>
  </si>
  <si>
    <t>CORPO BTCC2,00 X2,00 M ALT. 2,50 A 5,00 M</t>
  </si>
  <si>
    <t>2S0422011</t>
  </si>
  <si>
    <t>CORPO BTCC2,50 X2,50 M ALT. 2,50 A 5,00 M</t>
  </si>
  <si>
    <t>2S0422012</t>
  </si>
  <si>
    <t>CORPO BTCC3,00 X3,00 M ALT. 2,50 A 5,00 M</t>
  </si>
  <si>
    <t>2S0422013</t>
  </si>
  <si>
    <t>CORPO BTCC1,50 X1,50 M ALT. 5,00 A 7,50 M</t>
  </si>
  <si>
    <t>2S0422014</t>
  </si>
  <si>
    <t>CORPO BTCC2,00 X2,00 M ALT. 5,00 A 7,50 M</t>
  </si>
  <si>
    <t>2S0422015</t>
  </si>
  <si>
    <t>CORPO BTCC2,50 X2,50 M ALT. 5,00 A 7,50 M</t>
  </si>
  <si>
    <t>2S0422016</t>
  </si>
  <si>
    <t>CORPO BTCC3,00 X3,00 M ALT. 5,00 A 7,50 M</t>
  </si>
  <si>
    <t>2S0422017</t>
  </si>
  <si>
    <t>CORPO BTCC1,50 X1,50 M ALT. 7,50 A 10,00 M</t>
  </si>
  <si>
    <t>2S0422018</t>
  </si>
  <si>
    <t>CORPO BTCC2,00 X2,00 M ALT. 7,50 M A 10,00 M</t>
  </si>
  <si>
    <t>2S0422019</t>
  </si>
  <si>
    <t>CORPO BTCC2,50 X2,50 M ALT. 7,50 A 10,00 M</t>
  </si>
  <si>
    <t>2S0422020</t>
  </si>
  <si>
    <t>CORPO BTCC3,00 X3,00 M ALT 7,50 A 10,00 M</t>
  </si>
  <si>
    <t>2S0422021</t>
  </si>
  <si>
    <t>CORPO BTCC1,50 X1,50 M ALT. 10,00 A 12,50 M</t>
  </si>
  <si>
    <t>2S0422022</t>
  </si>
  <si>
    <t>CORPO BTCC2,00 X2,00 M ALT. 10,00 A 12,50 M</t>
  </si>
  <si>
    <t>2S0422023</t>
  </si>
  <si>
    <t>CORPO BTCC2,50 X2,50 M ALT. 10,00 A 12,50 M</t>
  </si>
  <si>
    <t>2S0422024</t>
  </si>
  <si>
    <t>CORPO BTCC3,00 X3,00 M ALT. 10,00 A 12,50 M</t>
  </si>
  <si>
    <t>2S0422025</t>
  </si>
  <si>
    <t>CORPO BTCC1,50 X1,50 M ALT. 12,50 A 15,00 M</t>
  </si>
  <si>
    <t>2S0422026</t>
  </si>
  <si>
    <t>CORPO BTCC2,00 X2,00 M ALT. 12,50 A 15,00 M</t>
  </si>
  <si>
    <t>2S0422027</t>
  </si>
  <si>
    <t>CORPO BTCC2,50 X2,50 M ALT. 12,50 A 15,00 M</t>
  </si>
  <si>
    <t>2S0422028</t>
  </si>
  <si>
    <t>CORPO BTCC3,00 X3,00 M ALT. 12,50 A 15,00 M</t>
  </si>
  <si>
    <t>2S0422051</t>
  </si>
  <si>
    <t>CORPO BTCC1,50 X1,50 M ALT. 0 A 1,00 M AC/BC</t>
  </si>
  <si>
    <t>2S0422052</t>
  </si>
  <si>
    <t>CORPO BTCC2,00 X2,00 M ALT. 0 A 1,00 M AC/BC</t>
  </si>
  <si>
    <t>2S0422053</t>
  </si>
  <si>
    <t>CORPO BTCC2,50 X2,50 M ALT. 0 A 1,00 M AC/BC</t>
  </si>
  <si>
    <t>2S0422054</t>
  </si>
  <si>
    <t>CORPO BTCC3,00 X3,00 M ALT. 0 A 1,00 M AC/BC</t>
  </si>
  <si>
    <t>2S0422055</t>
  </si>
  <si>
    <t>CORPO BTCC1,50 X1,50 M ALT. 1,00 A 2,50 M AC/BC</t>
  </si>
  <si>
    <t>2S0422056</t>
  </si>
  <si>
    <t>CORPO BTCC2,00 X2,00 M ALT. 1,00 A 2,50 M AC/BC</t>
  </si>
  <si>
    <t>2S0422057</t>
  </si>
  <si>
    <t>CORPO BTCC 2,50 X 2,50 M ALT. 1,00 A 2,50 M AC/BC</t>
  </si>
  <si>
    <t>2S0422058</t>
  </si>
  <si>
    <t>CORPO BTCC 3,00 X 3,00 M ALT. 1,00 A 2,50 M AC/BC</t>
  </si>
  <si>
    <t>2S0422059</t>
  </si>
  <si>
    <t>CORPO BTCC 1,50 X 1,50 M ALT. 2,50 A 5,00 M AC/BC</t>
  </si>
  <si>
    <t>2S0422060</t>
  </si>
  <si>
    <t>CORPO BTCC 2,00 X 2,00 M ALT. 2,50 A 5,00 M AC/BC</t>
  </si>
  <si>
    <t>2S0422061</t>
  </si>
  <si>
    <t>CORPO BTCC 2,50 X 2,50 M ALT. 2,50 A 5,00 M AC/BC</t>
  </si>
  <si>
    <t>2S0422062</t>
  </si>
  <si>
    <t>CORPO BTCC 3,00 X 3,00 M ALT. 2,50 A 5,00 M AC/BC</t>
  </si>
  <si>
    <t>2S0422063</t>
  </si>
  <si>
    <t>CORPO BTCC 1,50 X 1,50 M ALT. 5,00 A 7,50 M AC/BC</t>
  </si>
  <si>
    <t>2S0422064</t>
  </si>
  <si>
    <t>CORPO BTCC 2,00 X 2,00 M ALT. 5,00 A 7,50 M AC/BC</t>
  </si>
  <si>
    <t>2S0422065</t>
  </si>
  <si>
    <t>CORPO BTCC 2,50 X 2,50 M ALT. 5,00 A 7,50 M AC/BC</t>
  </si>
  <si>
    <t>2S0422066</t>
  </si>
  <si>
    <t>CORPO BTCC 3,00 X 3,00 M ALT. 5,00 A 7,50 M AC/BC</t>
  </si>
  <si>
    <t>2S0422067</t>
  </si>
  <si>
    <t>CORPO BTCC 1,50 X 1,50 M ALT. 7,50 A 10,00 M AC/BC</t>
  </si>
  <si>
    <t>2S0422068</t>
  </si>
  <si>
    <t>CORPO BTCC 2,00 X 2,00 M ALT. 7,50 A 10,00 M AC/BC</t>
  </si>
  <si>
    <t>2S0422069</t>
  </si>
  <si>
    <t>CORPO BTCC 2,50 X 2,50 M ALT. 7,50 A 10,00 M AC/BC</t>
  </si>
  <si>
    <t>2S0422070</t>
  </si>
  <si>
    <t>CORPO BTCC 3,00 X 3,00 M ALT. 7,50 A 10,00 M AC/BC</t>
  </si>
  <si>
    <t>2S0422071</t>
  </si>
  <si>
    <t>CORPO BTCC 1,50 X 1,50 M ALT.10,00 A 12,50 M AC/BC</t>
  </si>
  <si>
    <t>2S0422072</t>
  </si>
  <si>
    <t>CORPO BTCC 2,00 X 2,00 M ALT.10,00 A 12,50 M AC/BC</t>
  </si>
  <si>
    <t>2S0422073</t>
  </si>
  <si>
    <t>CORPO BTCC 2,50 X 2,50 M ALT.10,00 A 12,50 M AC/BC</t>
  </si>
  <si>
    <t>2S0422074</t>
  </si>
  <si>
    <t>CORPO BTCC 3,00 X 3,00 M ALT.10,00 A 12,50 M AC/BC</t>
  </si>
  <si>
    <t>2S0422075</t>
  </si>
  <si>
    <t>CORPO BTCC 1,50 X 1,50 M ALT.12,50 A 15,00 M AC/BC</t>
  </si>
  <si>
    <t>2S0422076</t>
  </si>
  <si>
    <t>CORPO BTCC 2,00 X 2,00 M ALT.12,50 A 15,00 M AC/BC</t>
  </si>
  <si>
    <t>2S0422077</t>
  </si>
  <si>
    <t>CORPO BTCC 2,50 X 2,50 M ALT.12,50 A 15,00 M AC/BC</t>
  </si>
  <si>
    <t>2S0422078</t>
  </si>
  <si>
    <t>CORPO BTCC 3,00 X 3,00 M ALT.12,50 A 15,00 M AC/BC</t>
  </si>
  <si>
    <t>2S0422101</t>
  </si>
  <si>
    <t>BOCA BTCC 1,50 X 1,50 M NORMAL</t>
  </si>
  <si>
    <t>2S0422102</t>
  </si>
  <si>
    <t>BOCA BTCC 2,00 X 2,00 M NORMAL</t>
  </si>
  <si>
    <t>2S0422103</t>
  </si>
  <si>
    <t>BOCA BTCC 2,50 X 2,50 M NORMAL</t>
  </si>
  <si>
    <t>2S0422104</t>
  </si>
  <si>
    <t>BOCA BTCC 3,00 X 3,00 M NORMAL</t>
  </si>
  <si>
    <t>2S0422105</t>
  </si>
  <si>
    <t>BOCA BTCC 1,50 X 1,50 M ESC=15</t>
  </si>
  <si>
    <t>2S0422106</t>
  </si>
  <si>
    <t>BOCA BTCC 2,00 X 2,00 M ESC=15</t>
  </si>
  <si>
    <t>2S0422107</t>
  </si>
  <si>
    <t>BOCA BTCC 2,50 X 2,50 M ESC=15</t>
  </si>
  <si>
    <t>2S0422108</t>
  </si>
  <si>
    <t>BOCA BTCC 3,00 X 3,00 M ESC=15</t>
  </si>
  <si>
    <t>2S0422109</t>
  </si>
  <si>
    <t>BOCA BTCC 1,50 X 1,50 M ESC=30</t>
  </si>
  <si>
    <t>2S0422110</t>
  </si>
  <si>
    <t>BOCA BTCC 2,00 X 2,00 M EXC.=30</t>
  </si>
  <si>
    <t>2S0422111</t>
  </si>
  <si>
    <t>BOCA BTCC 2,50 X 2,50 M ESC=30</t>
  </si>
  <si>
    <t>2S0422112</t>
  </si>
  <si>
    <t>BOCA BTCC 3,00 X 3,00 M ESC=30</t>
  </si>
  <si>
    <t>2S0422113</t>
  </si>
  <si>
    <t>BOCA BTCC 1,50 X 1,50 M ESC.=45</t>
  </si>
  <si>
    <t>2S0422114</t>
  </si>
  <si>
    <t>BOCA BTCC 2,00 X 2,00 M ESC=45</t>
  </si>
  <si>
    <t>2S0422115</t>
  </si>
  <si>
    <t>BOCA BTCC 2,50 X 2,50 M ESC=45</t>
  </si>
  <si>
    <t>2S0422116</t>
  </si>
  <si>
    <t>BOCA BTCC 3,00 X 3,00 M ESC=45</t>
  </si>
  <si>
    <t>2S0422151</t>
  </si>
  <si>
    <t>BOCA BTCC 1,50 X 1,50 M NORMAL AC/BC</t>
  </si>
  <si>
    <t>2S0422152</t>
  </si>
  <si>
    <t>BOCA BTCC 2,00 X 2,00 M NORMAL AC/BC</t>
  </si>
  <si>
    <t>2S0422153</t>
  </si>
  <si>
    <t>BOCA BTCC 2,50 X 2,50 M NORMAL AC/BC</t>
  </si>
  <si>
    <t>2S0422154</t>
  </si>
  <si>
    <t>BOCA BTCC 3,00 X 3,00 M NORMAL AC/BC</t>
  </si>
  <si>
    <t>2S0422155</t>
  </si>
  <si>
    <t>BOCA BTCC 1,50 X 1,50 M - ESC=15 AC/BC</t>
  </si>
  <si>
    <t>2S0422156</t>
  </si>
  <si>
    <t>BOCA BTCC 2,00 X 2,00 M - ESC=15 AC/BC</t>
  </si>
  <si>
    <t>2S0422157</t>
  </si>
  <si>
    <t>BOCA BTCC 2,50 X 2,50 M - ESC=15 AC/BC</t>
  </si>
  <si>
    <t>2S0422158</t>
  </si>
  <si>
    <t>BOCA BTCC 3,00 X 3,00 M - ESC=15 AC/BC</t>
  </si>
  <si>
    <t>2S0422159</t>
  </si>
  <si>
    <t>BOCA BTCC 1,50 X 1,50 M - ESC=30 AC/BC</t>
  </si>
  <si>
    <t>2S0422160</t>
  </si>
  <si>
    <t>BOCA BTCC 2,00 X 2,00 M - ESC=30 AC/BC</t>
  </si>
  <si>
    <t>2S0422161</t>
  </si>
  <si>
    <t>BOCA BTCC 2,50 X 2,50 M - ESC=30 AC/BC</t>
  </si>
  <si>
    <t>2S0422162</t>
  </si>
  <si>
    <t>BOCA BTCC 3,00 X 3,00 M - ESC=30 AC/BC</t>
  </si>
  <si>
    <t>2S0422163</t>
  </si>
  <si>
    <t>BOCA BTCC 1,50 X 1,50 M - ESC=45 AC/BC</t>
  </si>
  <si>
    <t>2S0422164</t>
  </si>
  <si>
    <t>BOCA BTCC 2,00 X 2,00 M - ESC=45 AC/BC</t>
  </si>
  <si>
    <t>2S0422165</t>
  </si>
  <si>
    <t>BOCA BTCC 2,50 X 2,50 M - ESC=45 AC/BC</t>
  </si>
  <si>
    <t>2S0422166</t>
  </si>
  <si>
    <t>BOCA BTCC 3,00 X 3,00 M - ESC = 45 AC/BC</t>
  </si>
  <si>
    <t>2S0430016</t>
  </si>
  <si>
    <t>BUEIRO  MET. CHAPAS MÚLTIPLAS D=1,60 M GALV.</t>
  </si>
  <si>
    <t>2S0430020</t>
  </si>
  <si>
    <t>BUEIRO  MET.CHAPAS MÚLTIPLAS D=2,00 M GALV.</t>
  </si>
  <si>
    <t>2S0430066</t>
  </si>
  <si>
    <t>BUEIRO MET.CHAPAS MÚLTIPLAS D=1,60 M GALVAN.BC</t>
  </si>
  <si>
    <t>2S0430070</t>
  </si>
  <si>
    <t>BUEIRO MET.CHAPAS MÚLTIPLAS D=2,00 M GALVAN.BC</t>
  </si>
  <si>
    <t>2S0430116</t>
  </si>
  <si>
    <t>BUEIRO MET. CHAPAS MÚLTIPLAS D=1,60 M REV. EPOXY</t>
  </si>
  <si>
    <t>2S0430120</t>
  </si>
  <si>
    <t>BUEIRO MET. CHAPA MÚLTIPLA D=2,00 M REV. EPOXY</t>
  </si>
  <si>
    <t>2S0430130</t>
  </si>
  <si>
    <t>BUEIRO MET. D=3,05 M REV.EPOXY HMAX. ATERRO 12,50M</t>
  </si>
  <si>
    <t>2S0430166</t>
  </si>
  <si>
    <t>BUEIRO MET.CHAPAS MÚLT. D=1,60 M REV. C/EPOXY BC</t>
  </si>
  <si>
    <t>2S0430170</t>
  </si>
  <si>
    <t>BUEIRO MET.CHAPAS MÚLT. D=2,00 M REV. C/EPOXY BC</t>
  </si>
  <si>
    <t>2S0430171</t>
  </si>
  <si>
    <t>BUEIRO MET.D=3,05M REV.EPOXY HMAX.ATERRO 12,50M BC</t>
  </si>
  <si>
    <t>2S0431012</t>
  </si>
  <si>
    <t>BUEIRO MET.S/INTERRUPÇÃO TRAF. D=1,20M GALV.</t>
  </si>
  <si>
    <t>2S0431016</t>
  </si>
  <si>
    <t>BUEIRO MET.S/ INTERRUPÇÃO TRÁF. D=1,60M GALV.</t>
  </si>
  <si>
    <t>2S0431020</t>
  </si>
  <si>
    <t>BUEIRO MET.S/ INTERRUPÇÃO TRÁF. D=2,00M GALV.</t>
  </si>
  <si>
    <t>2S0431112</t>
  </si>
  <si>
    <t>BUEIRO MET.S/INTERRUPÇÃO TRAF. D=1,20M EPOXY</t>
  </si>
  <si>
    <t>2S0431116</t>
  </si>
  <si>
    <t>BUEIRO MET.S/INTERRUPÇÃO TRÁF.D=1,60 M REV.EPOXY</t>
  </si>
  <si>
    <t>2S0431120</t>
  </si>
  <si>
    <t>BUEIRO MET.S/INTERRUPÇÃO TRAF.D=2,00 M REV.EPOXY</t>
  </si>
  <si>
    <t>2S0440001</t>
  </si>
  <si>
    <t>VALETA PROT.CORTES C/REVEST. VEGETAL - VPC 01</t>
  </si>
  <si>
    <t>2S0440002</t>
  </si>
  <si>
    <t>VALETA PROT.CORTES C/REVEST. VEGETAL - VPC 02</t>
  </si>
  <si>
    <t>2S0440003</t>
  </si>
  <si>
    <t>VALETA PROT.CORTES C/REVEST.CONCRETO - VPC 03</t>
  </si>
  <si>
    <t>2S0440004</t>
  </si>
  <si>
    <t>VALETA PROT.CORTES C/REVEST.CONCRETO - VPC 04</t>
  </si>
  <si>
    <t>2S0440053</t>
  </si>
  <si>
    <t>VALETA PROT.DE CORTES C/REVEST.CONCR.VPC 03 AC/BC</t>
  </si>
  <si>
    <t>2S0440054</t>
  </si>
  <si>
    <t>VALETA PROT.DE CORTES C/REVEST.CONCR.VPC 04 AC/BC</t>
  </si>
  <si>
    <t>2S0440101</t>
  </si>
  <si>
    <t>VALETA PROT.ATERROS C/REVEST. VEGETAL - VPA 01</t>
  </si>
  <si>
    <t>2S0440102</t>
  </si>
  <si>
    <t>VALETA PROT.ATERROS C/REVEST. VEGETAL - VPA 02</t>
  </si>
  <si>
    <t>2S0440103</t>
  </si>
  <si>
    <t>VALETA PROT.ATERRO C/REVEST. CONCRETO - VPA 03</t>
  </si>
  <si>
    <t>2S0440104</t>
  </si>
  <si>
    <t>VALETA PROT.ATERRO C/REVEST. CONCRETO - VPA 04</t>
  </si>
  <si>
    <t>2S0440105</t>
  </si>
  <si>
    <t>VALETA PROT.CORTE/ATERRO S/REV. - VPC 05/VPA 05</t>
  </si>
  <si>
    <t>2S0440106</t>
  </si>
  <si>
    <t>VALETA PROT.CORTE/ATERRO S/REV. - VPC 06/VPA 06</t>
  </si>
  <si>
    <t>2S0440153</t>
  </si>
  <si>
    <t>VALETA PROT.DE ATERRO C/REVEST.CONCR.VPA 03 AC/BC</t>
  </si>
  <si>
    <t>2S0440154</t>
  </si>
  <si>
    <t>VALETA PROT.DE ATERRO C/REVEST.CONCR.VPA 04 AC/BC</t>
  </si>
  <si>
    <t>2S0450001</t>
  </si>
  <si>
    <t>DRENO LONGITUDINAL PROF. P/CORTE EM SOLO - DPS 01</t>
  </si>
  <si>
    <t>2S0450002</t>
  </si>
  <si>
    <t>DRENO LONGITUDINAL PROF. P/CORTE EM SOLO - DPS 02</t>
  </si>
  <si>
    <t>2S0450003</t>
  </si>
  <si>
    <t>DRENO LONGITUDINAL PROF. P/CORTE EM SOLO - DPS 03</t>
  </si>
  <si>
    <t>2S0450004</t>
  </si>
  <si>
    <t>DRENO LONGITUDINAL PROF. P/CORTE EM SOLO - DPS 04</t>
  </si>
  <si>
    <t>2S0450005</t>
  </si>
  <si>
    <t>DRENO LONGITUDINAL PROF. P/CORTE EM SOLO - DPS 05</t>
  </si>
  <si>
    <t>2S0450006</t>
  </si>
  <si>
    <t>DRENO LONGITUDINAL PROF. P/CORTE EM SOLO - DPS 06</t>
  </si>
  <si>
    <t>2S0450007</t>
  </si>
  <si>
    <t>DRENO LONGITUDINAL PROF. P/CORTE EM SOLO - DPS 07</t>
  </si>
  <si>
    <t>2S0450008</t>
  </si>
  <si>
    <t>DRENO LONGITUDINAL PROF. P/CORTE EM SOLO - DPS 08</t>
  </si>
  <si>
    <t>2S0450009</t>
  </si>
  <si>
    <t>DRENO PEAD LONG. PROFUNDO P/ CORTE EM SOLO-DPS 09</t>
  </si>
  <si>
    <t>2S0450010</t>
  </si>
  <si>
    <t>DRENO PEAD LONG. PROFUNDO P/ CORTE EM SOLO-DPS 10</t>
  </si>
  <si>
    <t>2S0450011</t>
  </si>
  <si>
    <t>DRENO PEAD LONG. PROFUNDO P/ CORTE EM SOLO-DPS 11</t>
  </si>
  <si>
    <t>2S0450012</t>
  </si>
  <si>
    <t>DRENO PEAD LONG. PROFUNDO P/ CORTE EM SOLO-DPS 12</t>
  </si>
  <si>
    <t>2S0450013</t>
  </si>
  <si>
    <t>DRENO PEAD LONG. PROFUNDO P/ CORTE EM SOLO-DPS 13</t>
  </si>
  <si>
    <t>2S0450014</t>
  </si>
  <si>
    <t>DRENO PEAD LONG. PROFUNDO P/ CORTE EM SOLO-DPS 14</t>
  </si>
  <si>
    <t>2S0450051</t>
  </si>
  <si>
    <t>DRENO LONGIT. PROF.P/CORTE EM SOLO - DPS 01 AC/BC</t>
  </si>
  <si>
    <t>2S0450052</t>
  </si>
  <si>
    <t>DRENO LONGIT.PROF. P/CORTE EM SOLO - DPS 02 AC/BC</t>
  </si>
  <si>
    <t>2S0450053</t>
  </si>
  <si>
    <t>DRENO LONGIT.PROF. P/CORTE EM SOLO - DPS 03 AC/BC</t>
  </si>
  <si>
    <t>2S0450054</t>
  </si>
  <si>
    <t>DRENO LONGIT.PROF. P/CORTE EM SOLO - DPS 04 AC/BC</t>
  </si>
  <si>
    <t>2S0450055</t>
  </si>
  <si>
    <t>DRENO LONGIT.PROF. P/CORTE EM SOLO - DPS 05 AC/BC</t>
  </si>
  <si>
    <t>2S0450056</t>
  </si>
  <si>
    <t>DRENO LONGIT.PROF. P/CORTE EM SOLO - DPS 06 AC/BC</t>
  </si>
  <si>
    <t>2S0450057</t>
  </si>
  <si>
    <t>DRENO LONGIT.PROF. P/CORTE EM SOLO - DPS 07 AC/BC</t>
  </si>
  <si>
    <t>2S0450058</t>
  </si>
  <si>
    <t>DRENO LONGIT.PROF. P/CORTE EM SOLO - DPS 08 AC/BC</t>
  </si>
  <si>
    <t>2S0450059</t>
  </si>
  <si>
    <t>DRENO PEAD LONG. PROF.P/CORTE EM SOLO-DPS 09 AC/BC</t>
  </si>
  <si>
    <t>2S0450060</t>
  </si>
  <si>
    <t>DRENO PEAD LONG. PROF.P/CORTE EM SOLO-DPS 10 AC/BC</t>
  </si>
  <si>
    <t>2S0450061</t>
  </si>
  <si>
    <t>DRENO PEAD LONG. PROF.P/CORTE EM SOLO-DPS 11 AC/BC</t>
  </si>
  <si>
    <t>2S0450062</t>
  </si>
  <si>
    <t>DRENO PEAD LONG. PROF.P/CORTE EM SOLO-DPS 12 AC/BC</t>
  </si>
  <si>
    <t>2S0450063</t>
  </si>
  <si>
    <t>DRENO PEAD LONG. PROF.P/CORTE EM SOLO-DPS 13 AC/BC</t>
  </si>
  <si>
    <t>2S0450064</t>
  </si>
  <si>
    <t>DRENO PEAD LONG. PROF.P/CORTE EM SOLO-DPS 14 AC/BC</t>
  </si>
  <si>
    <t>2S0450101</t>
  </si>
  <si>
    <t>DRENO LONGITUDINAL PROF. P/CORTE EM ROCHA - DPR 01</t>
  </si>
  <si>
    <t>2S0450102</t>
  </si>
  <si>
    <t>DRENO LONGITUDINAL PROF. P/CORTE EM ROCHA - DPR 02</t>
  </si>
  <si>
    <t>2S0450103</t>
  </si>
  <si>
    <t>DRENO LONGITUDINAL PROF. P/CORTE EM ROCHA - DPR 03</t>
  </si>
  <si>
    <t>2S0450104</t>
  </si>
  <si>
    <t>DRENO LONGITUDINAL PROF. P/CORTE EM ROCHA - DPR 04</t>
  </si>
  <si>
    <t>2S0450105</t>
  </si>
  <si>
    <t>DRENO LONGITUDINAL PROF. P/CORTE EM ROCHA - DPR 05</t>
  </si>
  <si>
    <t>2S0450106</t>
  </si>
  <si>
    <t>DRENO PEAD LONG. PROF. P /CORTE EM ROCHA - DPR 01</t>
  </si>
  <si>
    <t>2S0450107</t>
  </si>
  <si>
    <t>DRENO PEAD LONG. PROF. P /CORTE EM ROCHA - DPR 02</t>
  </si>
  <si>
    <t>2S0450110</t>
  </si>
  <si>
    <t>DRENO PEAD LONG. PROF. P /CORTE EM ROCHA - DPR 05</t>
  </si>
  <si>
    <t>2S0450151</t>
  </si>
  <si>
    <t>DRENO LONGIT.PROF. P/CORTE EM ROCHA - DPR 01 AC/BC</t>
  </si>
  <si>
    <t>2S0450152</t>
  </si>
  <si>
    <t>DRENO LONGIT.PROF. P/CORTE EM ROCHA - DPR 02 AC/BC</t>
  </si>
  <si>
    <t>2S0450153</t>
  </si>
  <si>
    <t>DRENO LONGIT.PROF. P/CORTE EM ROCHA - DPR 03 BC</t>
  </si>
  <si>
    <t>2S0450154</t>
  </si>
  <si>
    <t>DRENO LONGIT.PROF. P/CORTE EM ROCHA - DPR 04 BC</t>
  </si>
  <si>
    <t>2S0450155</t>
  </si>
  <si>
    <t>DRENO LONGIT.PROF. P/CORTE EM ROCHA - DPR 05 AC/BC</t>
  </si>
  <si>
    <t>2S0450156</t>
  </si>
  <si>
    <t>DRENO PEAD LONG.PROF.P/CORTE EM ROCHA-DPR 01 AC/BC</t>
  </si>
  <si>
    <t>2S0450157</t>
  </si>
  <si>
    <t>DRENO PEAD LONG.PROF.P/CORTE EM ROCHA-DPR 02 AC/BC</t>
  </si>
  <si>
    <t>2S0450158</t>
  </si>
  <si>
    <t>DRENO PEAD LONG.PROF.P/CORTE EM ROCHA-DPR 05 AC/BC</t>
  </si>
  <si>
    <t>2S0450201</t>
  </si>
  <si>
    <t>BOCA SAÍDA P/DRENO LONGITUDINAL PROF. BSD 01</t>
  </si>
  <si>
    <t>2S0450202</t>
  </si>
  <si>
    <t>BOCA SAÍDA P/DRENO LONGITUDINAL PROF. BSD 02</t>
  </si>
  <si>
    <t>2S0450251</t>
  </si>
  <si>
    <t>BOCA DE SAÍDA P/DRENO LONGIT. PROF. - BSD 01 AC/BC</t>
  </si>
  <si>
    <t>2S0450252</t>
  </si>
  <si>
    <t>BOCA DE SAÍDA P/DRENO LONGIT. PROF. - BSD 02 AC/BC</t>
  </si>
  <si>
    <t>2S0451001</t>
  </si>
  <si>
    <t>DRENO SUB-SUPERFICIAL - DSS 01</t>
  </si>
  <si>
    <t>2S0451002</t>
  </si>
  <si>
    <t>DRENO SUB-SUPERFICIAL - DSS 02</t>
  </si>
  <si>
    <t>2S0451003</t>
  </si>
  <si>
    <t>DRENO SUB-SUPERFICIAL - DSS 03</t>
  </si>
  <si>
    <t>2S0451004</t>
  </si>
  <si>
    <t>DRENO SUB-SUPERFICIAL - DSS 04</t>
  </si>
  <si>
    <t>2S0451005</t>
  </si>
  <si>
    <t>DRENO PEAD SUBSUPERFICIAL - DSS 01</t>
  </si>
  <si>
    <t>2S0451006</t>
  </si>
  <si>
    <t>DRENO PEAD SUBSUPERFICIAL - DSS 04</t>
  </si>
  <si>
    <t>2S0451051</t>
  </si>
  <si>
    <t>DRENO SUB-SUPERFICIAL - DSS 01 AC</t>
  </si>
  <si>
    <t>2S0451052</t>
  </si>
  <si>
    <t>DRENO SUB-SUPERFICIAL - DSS 02 BC</t>
  </si>
  <si>
    <t>2S0451053</t>
  </si>
  <si>
    <t>DRENO SUB-SUPERFICIAL - DSS 03 BC</t>
  </si>
  <si>
    <t>2S0451054</t>
  </si>
  <si>
    <t>DRENO SUB-SUPERFICIAL - DSS 04 BC</t>
  </si>
  <si>
    <t>2S0451055</t>
  </si>
  <si>
    <t>DRENO PEAD SUBSUPERFICIAL - DSS 01 AC</t>
  </si>
  <si>
    <t>2S0451056</t>
  </si>
  <si>
    <t>DRENO PEAD SUBSUPERFICIAL - DSS 04 BC</t>
  </si>
  <si>
    <t>2S0451101</t>
  </si>
  <si>
    <t>BOCA SAÍDA P/DRENO SUB-SUPERFICIAL - BSD 03</t>
  </si>
  <si>
    <t>2S0451151</t>
  </si>
  <si>
    <t>BOCA DE SAÍDA P/DRENO SUB-SUPERFICIAL-BSD 03 AC/BC</t>
  </si>
  <si>
    <t>2S0452001</t>
  </si>
  <si>
    <t>DRENO SUB-HORIZONTAL - DSH 01</t>
  </si>
  <si>
    <t>2S0452051</t>
  </si>
  <si>
    <t>2S0452101</t>
  </si>
  <si>
    <t>BOCA SAÍDA P/DRENO SUB-HORIZONTAL - BSD 04</t>
  </si>
  <si>
    <t>2S0452151</t>
  </si>
  <si>
    <t>BOCA DE SAÍDA P/DRENO SUB-SUPERFICIAL-BSD 04 AC/BC</t>
  </si>
  <si>
    <t>2S0490001</t>
  </si>
  <si>
    <t>SARJETA TRIANGULAR DE CONCRETO - STC 01</t>
  </si>
  <si>
    <t>2S0490002</t>
  </si>
  <si>
    <t>SARJETA TRIANGULAR DE CONCRETO - STC 02</t>
  </si>
  <si>
    <t>2S0490003</t>
  </si>
  <si>
    <t>SARJETA TRIANGULAR DE CONCRETO - STC 03</t>
  </si>
  <si>
    <t>2S0490004</t>
  </si>
  <si>
    <t>SARJETA TRIANGULAR DE CONCRETO - STC 04</t>
  </si>
  <si>
    <t>2S0490005</t>
  </si>
  <si>
    <t>SARJETA TRIANGULAR DE CONCRETO - STC 05</t>
  </si>
  <si>
    <t>2S0490006</t>
  </si>
  <si>
    <t>SARJETA TRIANGULAR DE CONCRETO - STC 06</t>
  </si>
  <si>
    <t>2S0490007</t>
  </si>
  <si>
    <t>SARJETA TRIANGULAR DE CONCRETO - STC 07</t>
  </si>
  <si>
    <t>2S0490008</t>
  </si>
  <si>
    <t>SARJETA TRIANGULAR DE CONCRETO - STC 08</t>
  </si>
  <si>
    <t>2S0490021</t>
  </si>
  <si>
    <t>SARJETA CANTEIRO CENTRAL CONCRETO - SCC 01</t>
  </si>
  <si>
    <t>2S0490022</t>
  </si>
  <si>
    <t>SARJETA CANTEIRO CENTRAL CONCRETO - SCC 02</t>
  </si>
  <si>
    <t>2S0490031</t>
  </si>
  <si>
    <t>SARJETA TRIANGULAR DE GRAMA - STG 01</t>
  </si>
  <si>
    <t>2S0490032</t>
  </si>
  <si>
    <t>SARJETA TRIANGULAR DE GRAMA - STG 02</t>
  </si>
  <si>
    <t>2S0490033</t>
  </si>
  <si>
    <t>SARJETA TRIANGULAR DE GRAMA - STG 03</t>
  </si>
  <si>
    <t>2S0490034</t>
  </si>
  <si>
    <t>SARJETA TRIANGULAR DE GRAMA - STG 04</t>
  </si>
  <si>
    <t>2S0490041</t>
  </si>
  <si>
    <t>SARJETA TRIANGULAR NÃO REVESTIDA - STT 01</t>
  </si>
  <si>
    <t>2S0490042</t>
  </si>
  <si>
    <t>SARJETA TRIANGULAR NÃO REVESTIDA - STT 02</t>
  </si>
  <si>
    <t>2S0490043</t>
  </si>
  <si>
    <t>SARJETA TRIANGULAR NÃO REVESTIDA - STT 03</t>
  </si>
  <si>
    <t>2S0490044</t>
  </si>
  <si>
    <t>SARJETA TRIANGULAR NÃO REVESTIDA - STT 04</t>
  </si>
  <si>
    <t>2S0490051</t>
  </si>
  <si>
    <t>SARJETA TRIANGULAR DE CONCRETO - STC 01 AC/BC</t>
  </si>
  <si>
    <t>2S0490052</t>
  </si>
  <si>
    <t>SARJETA TRIANGULAR DE CONCRETO - STC 02 AC/BC</t>
  </si>
  <si>
    <t>2S0490053</t>
  </si>
  <si>
    <t>SARJETA TRIANGULAR DE CONCRETO - STC 03 AC/BC</t>
  </si>
  <si>
    <t>2S0490054</t>
  </si>
  <si>
    <t>SARJETA TRIANGULAR DE CONCRETO - STC 04 AC/BC</t>
  </si>
  <si>
    <t>2S0490055</t>
  </si>
  <si>
    <t>SARJETA TRIANGULAR DE CONCRETO - STC 05 AC/BC</t>
  </si>
  <si>
    <t>2S0490056</t>
  </si>
  <si>
    <t>SARJETA TRIANGULAR DE CONCRETO - STC 06 AC/BC</t>
  </si>
  <si>
    <t>2S0490057</t>
  </si>
  <si>
    <t>SARJETA TRIANGULAR DE CONCRETO - STC 07 AC/BC</t>
  </si>
  <si>
    <t>2S0490058</t>
  </si>
  <si>
    <t>SARJETA TRIANGULAR DE CONCRETO - STC 08 AC/BC</t>
  </si>
  <si>
    <t>2S0490071</t>
  </si>
  <si>
    <t>SARJETA CANTEIRO CENTRAL CONCRETO - SCC 01 AC/BC</t>
  </si>
  <si>
    <t>2S0490072</t>
  </si>
  <si>
    <t>SARJETA CANTEIRO CENTRAL CONCRETO - SCC 02 AC/BC</t>
  </si>
  <si>
    <t>2S0490101</t>
  </si>
  <si>
    <t>SARJETA TRAPEZOIDAL DE CONCRETO - SZC 01</t>
  </si>
  <si>
    <t>2S0490102</t>
  </si>
  <si>
    <t>SARJETA TRAPEZOIDAL DE CONCRETO - SZC 02</t>
  </si>
  <si>
    <t>2S0490121</t>
  </si>
  <si>
    <t>SARJETA DE CANTEIRO CENTRAL DE CONCRETO - SCC 03</t>
  </si>
  <si>
    <t>2S0490122</t>
  </si>
  <si>
    <t>SARJETA DE CANTEIRO CENTRAL DE COCNRETO - SCC 04</t>
  </si>
  <si>
    <t>2S0490131</t>
  </si>
  <si>
    <t>SARJETA TRAPEZOIDAL DE GRAMA - SZG 01</t>
  </si>
  <si>
    <t>2S0490132</t>
  </si>
  <si>
    <t>SARJETA TRAPEZOIDAL DE GRAMA - SZG 02</t>
  </si>
  <si>
    <t>2S0490141</t>
  </si>
  <si>
    <t>SARJETA TRAPEZOIDAL NÃO REVESTIDA - SZT 01</t>
  </si>
  <si>
    <t>2S0490142</t>
  </si>
  <si>
    <t>SARJETA TRAPEZOIDAL NÃO REVESTIDA - SZT 02</t>
  </si>
  <si>
    <t>2S0490151</t>
  </si>
  <si>
    <t>SARJETA TRAPEZOIDAL DE CONCRETO - SZC 01 AC/BC</t>
  </si>
  <si>
    <t>2S0490152</t>
  </si>
  <si>
    <t>SARJETA TRAPEZOIDAL DE CONCRETO - SZC 02 AC/BC</t>
  </si>
  <si>
    <t>2S0490171</t>
  </si>
  <si>
    <t>SARJETA CANTEIRO CENTRAL CONCRETO - SCC 03 AC/BC</t>
  </si>
  <si>
    <t>2S0490172</t>
  </si>
  <si>
    <t>SARJETA CANTEIRO CENTRAL CONCRETO - SCC 04 AC/BC</t>
  </si>
  <si>
    <t>2S0491001</t>
  </si>
  <si>
    <t>MEIO FIO DE CONCRETO - MFC 01</t>
  </si>
  <si>
    <t>2S0491002</t>
  </si>
  <si>
    <t>MEIO FIO DE CONCRETO - MFC 02</t>
  </si>
  <si>
    <t>2S0491003</t>
  </si>
  <si>
    <t>MEIO FIO DE CONCRETO - MFC 03</t>
  </si>
  <si>
    <t>2S0491004</t>
  </si>
  <si>
    <t>MEIO FIO DE CONCRETO - MFC 04</t>
  </si>
  <si>
    <t>2S0491005</t>
  </si>
  <si>
    <t>MEIO FIO DE CONCRETO - MFC 05</t>
  </si>
  <si>
    <t>2S0491006</t>
  </si>
  <si>
    <t>MEIO FIO DE CONCRETO - MFC 06</t>
  </si>
  <si>
    <t>2S0491007</t>
  </si>
  <si>
    <t>MEIO FIO DE CONCRETO - MFC 07</t>
  </si>
  <si>
    <t>2S0491008</t>
  </si>
  <si>
    <t>MEIO FIO DE CONCRETO - MFC 08</t>
  </si>
  <si>
    <t>2S0491051</t>
  </si>
  <si>
    <t>MEIO-FIO DE CONCRETO - MFC 01 AC/BC</t>
  </si>
  <si>
    <t>2S0491052</t>
  </si>
  <si>
    <t>MEIO-FIO DE CONCRETO - MFC 02 AC/BC</t>
  </si>
  <si>
    <t>2S0491053</t>
  </si>
  <si>
    <t>MEIO-FIO DE CONCRETO - MFC 03 AC/BC</t>
  </si>
  <si>
    <t>2S0491054</t>
  </si>
  <si>
    <t>MEIO-FIO DE CONCRETO - MFC 04 AC/BC</t>
  </si>
  <si>
    <t>2S0491055</t>
  </si>
  <si>
    <t>MEIO-FIO DE CONCRETO - MFC 05 AC/BC</t>
  </si>
  <si>
    <t>2S0491056</t>
  </si>
  <si>
    <t>MEIO-FIO DE CONCRETO - MFC 06 AC/BC</t>
  </si>
  <si>
    <t>2S0491057</t>
  </si>
  <si>
    <t>MEIO-FIO DE CONCRETO - MFC 07 AC/BC</t>
  </si>
  <si>
    <t>2S0491058</t>
  </si>
  <si>
    <t>MEIO-FIO DE CONCRETO - MFC 08 AC/BC</t>
  </si>
  <si>
    <t>2S0493001</t>
  </si>
  <si>
    <t>CAIXA COLETORA DE SARJETA - CCS 01</t>
  </si>
  <si>
    <t>2S0493002</t>
  </si>
  <si>
    <t>CAIXA COLETORA DE SARJETA - CCS 02</t>
  </si>
  <si>
    <t>2S0493003</t>
  </si>
  <si>
    <t>CAIXA COLETORA DE SARJETA - CCS 03</t>
  </si>
  <si>
    <t>2S0493004</t>
  </si>
  <si>
    <t>CAIXA COLETORA DE SARJETA - CCS 04</t>
  </si>
  <si>
    <t>2S0493005</t>
  </si>
  <si>
    <t>CAIXA COLETORA DE SARJETA - CCS 05</t>
  </si>
  <si>
    <t>2S0493006</t>
  </si>
  <si>
    <t>CAIXA COLETORA DE SARJETA - CCS 06</t>
  </si>
  <si>
    <t>2S0493007</t>
  </si>
  <si>
    <t>CAIXA COLETORA DE SARJETA - CCS 07</t>
  </si>
  <si>
    <t>2S0493008</t>
  </si>
  <si>
    <t>CAIXA COLETORA DE SARJETA - CCS 08</t>
  </si>
  <si>
    <t>2S0493009</t>
  </si>
  <si>
    <t>CAIXA COLETORA DE SARJETA - CCS 09</t>
  </si>
  <si>
    <t>2S0493010</t>
  </si>
  <si>
    <t>CAIXA COLETORA DE SARJETA - CCS 10</t>
  </si>
  <si>
    <t>2S0493011</t>
  </si>
  <si>
    <t>CAIXA COLETORA DE SARJETA - CCS 11</t>
  </si>
  <si>
    <t>2S0493012</t>
  </si>
  <si>
    <t>CAIXA COLETORA DE SARJETA - CCS 12</t>
  </si>
  <si>
    <t>2S0493013</t>
  </si>
  <si>
    <t>CAIXA COLETORA DE SARJETA - CCS 13</t>
  </si>
  <si>
    <t>2S0493014</t>
  </si>
  <si>
    <t>CAIXA COLETORA DE SARJETA - CCS14</t>
  </si>
  <si>
    <t>2S0493015</t>
  </si>
  <si>
    <t>CAIXA COLETORA DE SARJETA - CCS 15</t>
  </si>
  <si>
    <t>2S0493016</t>
  </si>
  <si>
    <t>CAIXA COLETORA DE SARJETA - CCS 16</t>
  </si>
  <si>
    <t>2S0493017</t>
  </si>
  <si>
    <t>CAIXA COLETORA DE SARJETA - CCS 17</t>
  </si>
  <si>
    <t>2S0493018</t>
  </si>
  <si>
    <t>CAIXA COLETORA DE SARJETA - CCS 18</t>
  </si>
  <si>
    <t>2S0493019</t>
  </si>
  <si>
    <t>CAIXA COLETORA DE SARJETA - CCS 19</t>
  </si>
  <si>
    <t>2S0493020</t>
  </si>
  <si>
    <t>CAIXA COLETORA DE SARJETA - CCS 20</t>
  </si>
  <si>
    <t>2S0493051</t>
  </si>
  <si>
    <t>CAIXA COLETORA DE SARJETA - CCS 01 AC/BC</t>
  </si>
  <si>
    <t>2S0493052</t>
  </si>
  <si>
    <t>CAIXA COLETORA DE SARJETA - CCS 02 AC/BC</t>
  </si>
  <si>
    <t>2S0493053</t>
  </si>
  <si>
    <t>CAIXA COLETORA DE SARJETA - CCS 03 AC/BC</t>
  </si>
  <si>
    <t>2S0493054</t>
  </si>
  <si>
    <t>CAIXA COLETORA DE SARJETA - CCS 04 AC/BC</t>
  </si>
  <si>
    <t>2S0493055</t>
  </si>
  <si>
    <t>CAIXA COLETORA DE SARJETA - CCS 05 AC/BC</t>
  </si>
  <si>
    <t>2S0493056</t>
  </si>
  <si>
    <t>CAIXA COLETORA DE SARJETA - CCS 06 AC/BC</t>
  </si>
  <si>
    <t>2S0493057</t>
  </si>
  <si>
    <t>CAIXA COLETORA DE SARJETA - CCS 07 AC/BC</t>
  </si>
  <si>
    <t>2S0493058</t>
  </si>
  <si>
    <t>CAIXA COLETORA DE SARJETA - CCS 08 AC/BC</t>
  </si>
  <si>
    <t>2S0493059</t>
  </si>
  <si>
    <t>CAIXA COLETORA DE SARJETA - CCS 09 AC/BC</t>
  </si>
  <si>
    <t>2S0493060</t>
  </si>
  <si>
    <t>CAIXA COLETORA DE SARJETA - CCS 10 AC/BC</t>
  </si>
  <si>
    <t>2S0493061</t>
  </si>
  <si>
    <t>CAIXA COLETORA DE SARJETA - CCS 11 AC/BC</t>
  </si>
  <si>
    <t>2S0493062</t>
  </si>
  <si>
    <t>CAIXA COLETORA DE SARJETA - CCS 12 AC/BC</t>
  </si>
  <si>
    <t>2S0493063</t>
  </si>
  <si>
    <t>CAIXA COLETORA DE SARJETA - CCS 13 AC/BC</t>
  </si>
  <si>
    <t>2S0493064</t>
  </si>
  <si>
    <t>CAIXA COLETORA DE SARJETA - CCS 14 AC/BC</t>
  </si>
  <si>
    <t>2S0493065</t>
  </si>
  <si>
    <t>CAIXA COLETORA DE SARJETA - CCS 15 AC/BC</t>
  </si>
  <si>
    <t>2S0493066</t>
  </si>
  <si>
    <t>CAIXA COLETORA DE SARJETA - CCS 16 AC/BC</t>
  </si>
  <si>
    <t>2S0493067</t>
  </si>
  <si>
    <t>CAIXA COLETORA DE SARJETA - CCS 17 AC/BC</t>
  </si>
  <si>
    <t>2S0493068</t>
  </si>
  <si>
    <t>CAIXA COLETORA DE SARJETA - CCS 18 AC/BC</t>
  </si>
  <si>
    <t>2S0493069</t>
  </si>
  <si>
    <t>CAIXA COLETORA DE SARJETA - CCS 19 AC/BC</t>
  </si>
  <si>
    <t>2S0493070</t>
  </si>
  <si>
    <t>CAIXA COLETORA DE SARJETA - CCS 20 AC/BC</t>
  </si>
  <si>
    <t>2S0493101</t>
  </si>
  <si>
    <t>CAIXA COLETORA DE TALVEGUE - CCT 01</t>
  </si>
  <si>
    <t>2S0493102</t>
  </si>
  <si>
    <t>CAIXA COLETORA DE TALVEGUE - CCT 02</t>
  </si>
  <si>
    <t>2S0493103</t>
  </si>
  <si>
    <t>CAIXA COLETORA DE TALVEGUE - CCT 03</t>
  </si>
  <si>
    <t>2S0493104</t>
  </si>
  <si>
    <t>CAIXA COLETORA DE TALVEGUE - CCT 04</t>
  </si>
  <si>
    <t>2S0493105</t>
  </si>
  <si>
    <t>CAIXA COLETORA DE TALVEGUE - CCT 05</t>
  </si>
  <si>
    <t>2S0493106</t>
  </si>
  <si>
    <t>CAIXA COLETORA DE TALVEGUE - CCT 06</t>
  </si>
  <si>
    <t>2S0493107</t>
  </si>
  <si>
    <t>CAIXA COLETORA DE TALVEGUE - CCT 07</t>
  </si>
  <si>
    <t>2S0493108</t>
  </si>
  <si>
    <t>CAIXA COLETORA DE TALVEGUE - CCT 08</t>
  </si>
  <si>
    <t>2S0493109</t>
  </si>
  <si>
    <t>CAIXA COLETORA DE TALVEGUE - CCT 09</t>
  </si>
  <si>
    <t>2S0493110</t>
  </si>
  <si>
    <t>CAIXA COLETORA DE TALVEGUE - CCT 10</t>
  </si>
  <si>
    <t>2S0493111</t>
  </si>
  <si>
    <t>CAIXA COLETORA DE TALVEGUE - CCT 11</t>
  </si>
  <si>
    <t>2S0493112</t>
  </si>
  <si>
    <t>CAIXA COLETORA DE TALVEGUE - CCT 12</t>
  </si>
  <si>
    <t>2S0493113</t>
  </si>
  <si>
    <t>CAIXA COLETORA DE TALVEGUE - CCT 13</t>
  </si>
  <si>
    <t>2S0493114</t>
  </si>
  <si>
    <t>CAIXA COLETORA DE TALVEGUE - CCT 14</t>
  </si>
  <si>
    <t>2S0493115</t>
  </si>
  <si>
    <t>CAIXA COLETORA DE TALVEGUE - CCT 15</t>
  </si>
  <si>
    <t>2S0493116</t>
  </si>
  <si>
    <t>CAIXA COLETORA DE TALVEGUE - CCT 16</t>
  </si>
  <si>
    <t>2S0493117</t>
  </si>
  <si>
    <t>CAIXA COLETORA DE TALVEGUE - CCT 17</t>
  </si>
  <si>
    <t>2S0493118</t>
  </si>
  <si>
    <t>CAIXA COLETORA DE TALVEGUE - CCT 18</t>
  </si>
  <si>
    <t>2S0493119</t>
  </si>
  <si>
    <t>CAIXA COLETORA DE TALVEGUE - CCT 19</t>
  </si>
  <si>
    <t>2S0493120</t>
  </si>
  <si>
    <t>CAIXA COLETORA DE TALVEGUE - CCT 20</t>
  </si>
  <si>
    <t>2S0493151</t>
  </si>
  <si>
    <t>CAIXA COLETORA DE TALVEGUE - CCT 01 AC/BC</t>
  </si>
  <si>
    <t>2S0493152</t>
  </si>
  <si>
    <t>CAIXA COLETORA DE TALVEGUE - CCT 02 AC/BC</t>
  </si>
  <si>
    <t>2S0493153</t>
  </si>
  <si>
    <t>CAIXA COLETORA DE TALVEGUE - CCT 03 AC/BC</t>
  </si>
  <si>
    <t>2S0493154</t>
  </si>
  <si>
    <t>CAIXA COLETORA DE TALVEGUE - CCT 04 AC/BC</t>
  </si>
  <si>
    <t>2S0493155</t>
  </si>
  <si>
    <t>CAIXA COLETORA DE TALVEGUE - CCT 05 AC/BC</t>
  </si>
  <si>
    <t>2S0493156</t>
  </si>
  <si>
    <t>CAIXA COLETORA DE TALVEGUE - CCT 06 AC/BC</t>
  </si>
  <si>
    <t>2S0493157</t>
  </si>
  <si>
    <t>CAIXA COLETORA DE TALVEGUE - CCT 07 AC/BC</t>
  </si>
  <si>
    <t>2S0493158</t>
  </si>
  <si>
    <t>CAIXA COLETORA DE TALVEGUE - CCT 08 AC/BC</t>
  </si>
  <si>
    <t>2S0493159</t>
  </si>
  <si>
    <t>CAIXA COLETORA DE TALVEGUE - CCT 09 AC/BC</t>
  </si>
  <si>
    <t>2S0493160</t>
  </si>
  <si>
    <t>CAIXA COLETORA DE TALVEGUE - CCT 10 AC/BC</t>
  </si>
  <si>
    <t>2S0493161</t>
  </si>
  <si>
    <t>CAIXA COLETORA DE TALVEGUE - CCT 11 AC/BC</t>
  </si>
  <si>
    <t>2S0493162</t>
  </si>
  <si>
    <t>CAIXA COLETORA DE TALVEGUE - CCT 12 AC/BC</t>
  </si>
  <si>
    <t>2S0493163</t>
  </si>
  <si>
    <t>CAIXA COLETORA DE TALVEGUE - CCT 13 AC/BC</t>
  </si>
  <si>
    <t>2S0493164</t>
  </si>
  <si>
    <t>CAIXA COLETORA DE TALVEGUE - CCT 14 AC/BC</t>
  </si>
  <si>
    <t>2S0493165</t>
  </si>
  <si>
    <t>CAIXA COLETORA DE TALVEGUE - CCT 15 AC/BC</t>
  </si>
  <si>
    <t>2S0493166</t>
  </si>
  <si>
    <t>CAIXA COLETORA DE TALVEGUE - CCT 16 AC/BC</t>
  </si>
  <si>
    <t>2S0493167</t>
  </si>
  <si>
    <t>CAIXA COLEOTRA DE TALVEGUE - CCT 17 AC/BC</t>
  </si>
  <si>
    <t>2S0493168</t>
  </si>
  <si>
    <t>CAIXA COLETORA DE TALVEGUE - CCT 18 AC/BC</t>
  </si>
  <si>
    <t>2S0493169</t>
  </si>
  <si>
    <t>CAIXA COLETORA DE TALVEGUE - CCT 19 AC/BC</t>
  </si>
  <si>
    <t>2S0493170</t>
  </si>
  <si>
    <t>CAIXA COLETORA DE TALVEGUE - CCT 20 AC/BC</t>
  </si>
  <si>
    <t>2S0494001</t>
  </si>
  <si>
    <t>DESCIDA D'ÁGUA TIPO RAP. - CALHA CONCR. - DAR 01</t>
  </si>
  <si>
    <t>2S0494002</t>
  </si>
  <si>
    <t>DESCIDA D'ÁGUA TIPO RAP. - CANAL RETANG.- DAR 02</t>
  </si>
  <si>
    <t>2S0494003</t>
  </si>
  <si>
    <t>DESCIDA D'ÁGUA TIPO RAP. - CANAL RETANG.- DAR 03</t>
  </si>
  <si>
    <t>2S0494004</t>
  </si>
  <si>
    <t>DESCIDA D'ÁGUA TIPO RAP. - CALHA METÁLICA - DAR 04</t>
  </si>
  <si>
    <t>2S0494051</t>
  </si>
  <si>
    <t>DESCIDA D'ÁGUA TIPO RAP.CALHA CONCRETO-DAR 01AC/BC</t>
  </si>
  <si>
    <t>2S0494052</t>
  </si>
  <si>
    <t>DESCIDA D'ÁGUA TIPO RAP.CANAL RETANG.-DAR 02 AC/BC</t>
  </si>
  <si>
    <t>2S0494053</t>
  </si>
  <si>
    <t>DESCIDA D'ÁGUA TIPO RAP.CANAL RETANG.-DAR 03 AC/BC</t>
  </si>
  <si>
    <t>2S0494054</t>
  </si>
  <si>
    <t>DESCIDA D'ÁGUA TIPO RAP.CALHA METÁL.-DAR 04 AC/BC</t>
  </si>
  <si>
    <t>2S0494101</t>
  </si>
  <si>
    <t>DESCIDA D'ÁGUA ATERROS EM DEGRAUS - DAD 01</t>
  </si>
  <si>
    <t>2S0494102</t>
  </si>
  <si>
    <t>DESCIDA D'ÁGUA ATERROS EM DEGRAUS - ARM - DAD 02</t>
  </si>
  <si>
    <t>2S0494103</t>
  </si>
  <si>
    <t>DESCIDA D'ÁGUA ATERROS EM DEGRAUS - DAD 03</t>
  </si>
  <si>
    <t>2S0494104</t>
  </si>
  <si>
    <t>DESCIDA D'ÁGUA ATERROS EM DEGRAUS - ARM - DAD 04</t>
  </si>
  <si>
    <t>2S0494105</t>
  </si>
  <si>
    <t>DESCIDA D'ÁGUA ATERROS EM DEGRAUS - DAD 05</t>
  </si>
  <si>
    <t>2S0494106</t>
  </si>
  <si>
    <t>DESCIDA D'ÁGUA ATERROS EM DEGRAUS - ARM - DAD 06</t>
  </si>
  <si>
    <t>2S0494107</t>
  </si>
  <si>
    <t>DESCIDA D'ÁGUA ATERROS EM DEGRAUS - DAD 07</t>
  </si>
  <si>
    <t>2S0494108</t>
  </si>
  <si>
    <t>DESCIDA D'ÁGUA ATERROS EM DEGRAUS - ARM - DAD 08</t>
  </si>
  <si>
    <t>2S0494109</t>
  </si>
  <si>
    <t>DESCIDA D'ÁGUA ATERROS EM DEGRAUS - DAD 09</t>
  </si>
  <si>
    <t>2S0494110</t>
  </si>
  <si>
    <t>DESCIDA D'ÁGUA ATERROS EM DEGRAUS - ARM - DAD 10</t>
  </si>
  <si>
    <t>2S0494111</t>
  </si>
  <si>
    <t>DESCIDA D'ÁGUA ATERROS EM DEGRAUS - DAD 11</t>
  </si>
  <si>
    <t>2S0494112</t>
  </si>
  <si>
    <t>DESCIDA D'ÁGUA ATERROS EM DEGRAUS - ARM - DAD 12</t>
  </si>
  <si>
    <t>2S0494113</t>
  </si>
  <si>
    <t>DESCIDA D'ÁGUA ATERROS EM DEGRAUS - DAD 13</t>
  </si>
  <si>
    <t>2S0494114</t>
  </si>
  <si>
    <t>DESCIDA D'ÁGUA ATERROS EM DEGRAUS - ARM - DAD 14</t>
  </si>
  <si>
    <t>2S0494115</t>
  </si>
  <si>
    <t>DESCIDA D'ÁGUA ATERROS EM DEGRAUS - DAD 15</t>
  </si>
  <si>
    <t>2S0494116</t>
  </si>
  <si>
    <t>DESCIDA D'ÁGUA ATERROS EM DEGRAUS - ARM - DAD 16</t>
  </si>
  <si>
    <t>2S0494117</t>
  </si>
  <si>
    <t>DESCIDA D'ÁGUA ATERROS EM DEGRAUS - DAD 17</t>
  </si>
  <si>
    <t>2S0494118</t>
  </si>
  <si>
    <t>DESCIDA D'ÁGUA ATERROS EM DEGRAUS - ARM - DAD 18</t>
  </si>
  <si>
    <t>2S0494131</t>
  </si>
  <si>
    <t>DESCIDA D'ÁGUA CORTES EM DEGRAUS - DCD 01</t>
  </si>
  <si>
    <t>2S0494132</t>
  </si>
  <si>
    <t>DESCIDA D'ÁGUA CORTES EM DEGRAUS - ARM - DCD 02</t>
  </si>
  <si>
    <t>2S0494133</t>
  </si>
  <si>
    <t>DESCIDA D'ÁGUA CORTES EM DEGRAUS - DCD 03</t>
  </si>
  <si>
    <t>2S0494134</t>
  </si>
  <si>
    <t>DESCIDA D'ÁGUA CORTES EM DEGRAUS - ARM - DCD 04</t>
  </si>
  <si>
    <t>2S0494151</t>
  </si>
  <si>
    <t>DESCIDA D'ÁGUA ATERROS EM DEGRAUS - DAD 01 AC/BC</t>
  </si>
  <si>
    <t>2S0494152</t>
  </si>
  <si>
    <t>DESCIDA D'ÁGUA ATERROS EM DEGRAUS ARM-DAD 02 AC/BC</t>
  </si>
  <si>
    <t>2S0494153</t>
  </si>
  <si>
    <t>DESCIDA D'ÁGUA ATERROS EM DEGRAUS - DAD 03 AC/BC</t>
  </si>
  <si>
    <t>2S0494154</t>
  </si>
  <si>
    <t>DESCIDA D'ÁGUA ATERROS EM DEGRAUS ARM-DAD 04 AC/BC</t>
  </si>
  <si>
    <t>2S0494155</t>
  </si>
  <si>
    <t>DESCIDA D'ÁGUA ATERROS EM DEGRAUS-DAD 05 AC/BC</t>
  </si>
  <si>
    <t>2S0494156</t>
  </si>
  <si>
    <t>DESCIDA D'ÁGUA ATERROS EM DEGRAUS - DAD 06 AC/BC</t>
  </si>
  <si>
    <t>2S0494157</t>
  </si>
  <si>
    <t>DESCIDA D'ÁGUA ATERROS EM DEGRAUS - DAD 07 AC/BC</t>
  </si>
  <si>
    <t>2S0494158</t>
  </si>
  <si>
    <t>DESCIDA D'ÁGUA ATERROS EM DEGRAUS ARM-DAD 08 AC/BC</t>
  </si>
  <si>
    <t>2S0494159</t>
  </si>
  <si>
    <t>DESCIDA D'ÁGUA ATERROS EM DEGRAUS - DAD 09 AC/BC</t>
  </si>
  <si>
    <t>2S0494160</t>
  </si>
  <si>
    <t>DESCIDA D'ÁGUA ATERROS EM DEGRAUS ARM-DAD 10 AC/BC</t>
  </si>
  <si>
    <t>2S0494161</t>
  </si>
  <si>
    <t>DESCIDA D'ÁGUA ATERROS EM DEGRAUS - DAD 11 AC/BC</t>
  </si>
  <si>
    <t>2S0494162</t>
  </si>
  <si>
    <t>DESCIDA D'ÁGUA ATERROS EM DEGRAUS ARM-DAD 12 AC/BC</t>
  </si>
  <si>
    <t>2S0494163</t>
  </si>
  <si>
    <t>DESCIDA D'ÁGUA ATERROS EM DEGRAUS - DAD 13 AC/BC</t>
  </si>
  <si>
    <t>2S0494164</t>
  </si>
  <si>
    <t>DESCIDA D'ÁGUA ATERROS EM DEGRAUS ARM-DAD 14 AC/BC</t>
  </si>
  <si>
    <t>2S0494165</t>
  </si>
  <si>
    <t>DESCIDA D'ÁGUA ATERROS EM DEGRAUS - DAD 15 AC/BC</t>
  </si>
  <si>
    <t>2S0494166</t>
  </si>
  <si>
    <t>DESCIDA D'ÁGUA ATERROS EM DEGRAUS ARM-DAD 16 AC/BC</t>
  </si>
  <si>
    <t>2S0494167</t>
  </si>
  <si>
    <t>DESCIDA D'ÁGUA ATERROS EM DEGRAUS - DAD 17 AC/BC</t>
  </si>
  <si>
    <t>2S0494168</t>
  </si>
  <si>
    <t>DESCIDA D'ÁGUA ATERROS EM DEGRAUS ARM-DAD 18 AC/BC</t>
  </si>
  <si>
    <t>2S0494181</t>
  </si>
  <si>
    <t>DESCIDA D'ÁGUA CORTES EM DEGRAUS - DCD 01 AC/BC</t>
  </si>
  <si>
    <t>2S0494182</t>
  </si>
  <si>
    <t>DESCIDA D'ÁGUA CORTES EM DEGRAUS ARM-DCD 02 AC/BC</t>
  </si>
  <si>
    <t>2S0494183</t>
  </si>
  <si>
    <t>DESCIDA D'ÁGUA CORTES EM DEGRAUS - DCD 03 AC/BC</t>
  </si>
  <si>
    <t>2S0494184</t>
  </si>
  <si>
    <t>DESCIDA D'ÁGUA CORTES EM DEGRAUS ARM-DCD 04 AC/BC</t>
  </si>
  <si>
    <t>2S0494201</t>
  </si>
  <si>
    <t>ENTRADA D'ÁGUA - EDA 01</t>
  </si>
  <si>
    <t>2S0494202</t>
  </si>
  <si>
    <t>ENTRADA D'ÁGUA - EDA 02</t>
  </si>
  <si>
    <t>2S0494251</t>
  </si>
  <si>
    <t>ENTRADA D'ÁGUA - EDA 01 AC/BC</t>
  </si>
  <si>
    <t>2S0494252</t>
  </si>
  <si>
    <t>ENTRADA D'ÁGUA - EDA 02 AC/BC</t>
  </si>
  <si>
    <t>2S0495001</t>
  </si>
  <si>
    <t>DISSIPADOR DE ENERGIA - DES 01</t>
  </si>
  <si>
    <t>2S0495002</t>
  </si>
  <si>
    <t>DISSIPADOR DE ENERGIA - DES 02</t>
  </si>
  <si>
    <t>2S0495003</t>
  </si>
  <si>
    <t>DISSIPADOR DE ENERGIA - DES 03</t>
  </si>
  <si>
    <t>2S0495004</t>
  </si>
  <si>
    <t>DISSIPADOR DE ENERGIA - DES04</t>
  </si>
  <si>
    <t>2S0495021</t>
  </si>
  <si>
    <t>DISSIPADOR DE ENERGIA - DEB 01</t>
  </si>
  <si>
    <t>2S0495022</t>
  </si>
  <si>
    <t>DISSIPADOR DE ENERGIA - DEB 02</t>
  </si>
  <si>
    <t>2S0495023</t>
  </si>
  <si>
    <t>DISSIPADOR DE ENERGIA - DEB 03</t>
  </si>
  <si>
    <t>2S0495024</t>
  </si>
  <si>
    <t>DISSIPADOR DE ENERGIA - DEB 04</t>
  </si>
  <si>
    <t>2S0495025</t>
  </si>
  <si>
    <t>DISSIPADOR DE ENERGIA - DEB 05</t>
  </si>
  <si>
    <t>2S0495026</t>
  </si>
  <si>
    <t>DISSIPADOR DE ENERGIA - DEB 06</t>
  </si>
  <si>
    <t>2S0495027</t>
  </si>
  <si>
    <t>DISSIPADOR DE ENERGIA - DEB 07</t>
  </si>
  <si>
    <t>2S0495028</t>
  </si>
  <si>
    <t>DISSIPADOR DE ENERGIA - DEB 08</t>
  </si>
  <si>
    <t>2S0495029</t>
  </si>
  <si>
    <t>DISSIPADOR DE ENERGIA - DEB 09</t>
  </si>
  <si>
    <t>2S0495030</t>
  </si>
  <si>
    <t>DISSIPADOR DE ENERGIA - DEB 10</t>
  </si>
  <si>
    <t>2S0495031</t>
  </si>
  <si>
    <t>DISSIPADOR DE ENERGIA - DEB 11</t>
  </si>
  <si>
    <t>2S0495032</t>
  </si>
  <si>
    <t>DISSIPADOR DE ENERGIA - DEB 12</t>
  </si>
  <si>
    <t>2S0495051</t>
  </si>
  <si>
    <t>DISSIPADOR DE ENERGIA - DED 01</t>
  </si>
  <si>
    <t>2S0495061</t>
  </si>
  <si>
    <t>DISSIPADOR DE ENERGIA - DES 01 AC/PC</t>
  </si>
  <si>
    <t>2S0495062</t>
  </si>
  <si>
    <t>DISSIPADOR DE ENERGIA - DES 02 AC/PC</t>
  </si>
  <si>
    <t>2S0495063</t>
  </si>
  <si>
    <t>DISSIPADOR DE ENERGIA - DES 03 AC/PC</t>
  </si>
  <si>
    <t>2S0495064</t>
  </si>
  <si>
    <t>DISSIPADOR DE ENERGIA - DES 04 AC/PC</t>
  </si>
  <si>
    <t>2S0495071</t>
  </si>
  <si>
    <t>DISSIPADOR DE ENERGIA - DEB 01 AC/BC/PC</t>
  </si>
  <si>
    <t>2S0495072</t>
  </si>
  <si>
    <t>DISSIPADOR DE ENERGIA - DEB 02 AC/BC/PC</t>
  </si>
  <si>
    <t>2S0495073</t>
  </si>
  <si>
    <t>DISSIPADOR DE ENERGIA - DEB 03 AC/BC/PC</t>
  </si>
  <si>
    <t>2S0495074</t>
  </si>
  <si>
    <t>DISSIPADOR DE ENERGIA - DEB 04 AC/BC/PC</t>
  </si>
  <si>
    <t>2S0495075</t>
  </si>
  <si>
    <t>DISSIPADOR DE ENERGIA - DEB 05 AC/BC/PC</t>
  </si>
  <si>
    <t>2S0495076</t>
  </si>
  <si>
    <t>DISSIPADOR DE ENERGIA - DEB 06 AC/BC/PC</t>
  </si>
  <si>
    <t>2S0495077</t>
  </si>
  <si>
    <t>DISSIPADOR DE ENERGIA - DEB 07 AC/BC/PC</t>
  </si>
  <si>
    <t>2S0495078</t>
  </si>
  <si>
    <t>DISSIPADOR DE ENERGIA - DEB 08 AC/BC/PC</t>
  </si>
  <si>
    <t>2S0495079</t>
  </si>
  <si>
    <t>DISSIPADOR DE ENERGIA - DEB 09 AC/BC/PC</t>
  </si>
  <si>
    <t>2S0495080</t>
  </si>
  <si>
    <t>DISSIPADOR DE ENERGIA - DEB 10 AC/BC/PC</t>
  </si>
  <si>
    <t>2S0495081</t>
  </si>
  <si>
    <t>DISSIPADOR DE ENERGIA - DEB 11 AC/BC/PC</t>
  </si>
  <si>
    <t>2S0495082</t>
  </si>
  <si>
    <t>DISSIPADOR DE ENERGIA - DEB 12 AC/BC/PC</t>
  </si>
  <si>
    <t>2S0495099</t>
  </si>
  <si>
    <t>DISSIPADOR DE ENERGIA - DED 01 AC/BC</t>
  </si>
  <si>
    <t>2S0496001</t>
  </si>
  <si>
    <t>BOCA DE LOBO SIMPLES GRELHA CONCR. - BLS 01</t>
  </si>
  <si>
    <t>2S0496002</t>
  </si>
  <si>
    <t>BOCA DE LOBO SIMPLES GRELHA CONCR. - BLS 02</t>
  </si>
  <si>
    <t>2S0496003</t>
  </si>
  <si>
    <t>BOCA DE LOBO SIMPLES GRELHA CONCR. - BLS 03</t>
  </si>
  <si>
    <t>2S0496004</t>
  </si>
  <si>
    <t>BOCA DE LOBO SIMPLES GRELHA CONCR. - BLS 04</t>
  </si>
  <si>
    <t>2S0496005</t>
  </si>
  <si>
    <t>BOCA DE LOBO SIMPLES GRELHA CONCR. - BLS 05</t>
  </si>
  <si>
    <t>2S0496006</t>
  </si>
  <si>
    <t>BOCA DE LOBO SIMPLES GRELHA CONCR. - BLS 06</t>
  </si>
  <si>
    <t>2S0496007</t>
  </si>
  <si>
    <t>BOCA DE LOBO SIMPLES GRELHA CONCR. - BLS 07</t>
  </si>
  <si>
    <t>2S0496051</t>
  </si>
  <si>
    <t>BOCA DE LOBO SIMPLES GRELHA CONCR. BLS 01 AC/BC</t>
  </si>
  <si>
    <t>2S0496052</t>
  </si>
  <si>
    <t>BOCA DE LOBO SIMPLES GRELHA CONCR. BLS 02 AC/BC</t>
  </si>
  <si>
    <t>2S0496053</t>
  </si>
  <si>
    <t>BOCA DE LOBO SIMPLES GRELHA CONCR. BLS 03 AC/BC</t>
  </si>
  <si>
    <t>2S0496054</t>
  </si>
  <si>
    <t>BOCA DE LOBO SIMPLES GRELHA CONCR. BLS 04 AC/BC</t>
  </si>
  <si>
    <t>2S0496055</t>
  </si>
  <si>
    <t>BOCA DE LOBO SIMPLES GRELHA CONCR. BLS 05 AC/BC</t>
  </si>
  <si>
    <t>2S0496056</t>
  </si>
  <si>
    <t>BOCA DE LOBO SIMPLES GRELHA CONCR. BLS 06 AC/BC</t>
  </si>
  <si>
    <t>2S0496057</t>
  </si>
  <si>
    <t>BOCA DE LOBO SIMPLES GRELHA CONCR. BLS 07 AC/BC</t>
  </si>
  <si>
    <t>2S0496101</t>
  </si>
  <si>
    <t>BOCA DE LOBO DUPLA COM GRELHA DE CONCRETO - BLD 01</t>
  </si>
  <si>
    <t>2S0496102</t>
  </si>
  <si>
    <t>BOCA DE LOBO DUPLA COM GRELHA DE CONCRETO - BLD 02</t>
  </si>
  <si>
    <t>2S0496103</t>
  </si>
  <si>
    <t>BOCA DE LOBO DUPLA COM GRELHA DE CONCRETO - BLD 03</t>
  </si>
  <si>
    <t>2S0496104</t>
  </si>
  <si>
    <t>BOCA DE LOBO DUPLA COM GRELHA DE CONCRETO - BLD 04</t>
  </si>
  <si>
    <t>2S0496105</t>
  </si>
  <si>
    <t>BOCA DE LOBO DUPLA COM GRELHA DE CONCRETO - BLD 05</t>
  </si>
  <si>
    <t>2S0496106</t>
  </si>
  <si>
    <t>BOCA DE LOBO DUPLA COM GRELHA DE CONCRETO - BLD 06</t>
  </si>
  <si>
    <t>2S0496107</t>
  </si>
  <si>
    <t>BOCA DE LOBO DUPLA COM GRELHA DE CONCRETO - BLD 07</t>
  </si>
  <si>
    <t>2S0496151</t>
  </si>
  <si>
    <t>BOCA DE LOBO DUPLA GRELHA CONCR. BLD 01 AC/BC</t>
  </si>
  <si>
    <t>2S0496152</t>
  </si>
  <si>
    <t>BOCA DE LOBO DUPLA GRELHA CONCR. BLD 02 AC/BC</t>
  </si>
  <si>
    <t>2S0496153</t>
  </si>
  <si>
    <t>BOCA DE LOBO DUPLA GRELHA CONCR. BLD 03 AC/BC</t>
  </si>
  <si>
    <t>2S0496154</t>
  </si>
  <si>
    <t>BOCA DE LOBO DUPLA GRELHA CONCR. BLD 04 AC/BC</t>
  </si>
  <si>
    <t>2S0496155</t>
  </si>
  <si>
    <t>BOCA DE LOBO DUPLA GRELHA CONCR. BLD 05 AC/BC</t>
  </si>
  <si>
    <t>2S0496156</t>
  </si>
  <si>
    <t>BOCA DE LOBO DUPLA GRELHA CONCR. BLD 06 AC/BC</t>
  </si>
  <si>
    <t>2S0496157</t>
  </si>
  <si>
    <t>BOCA DE LOBO DUPLA GRELHA CONCR. BLD 07 AC/BC</t>
  </si>
  <si>
    <t>2S0496201</t>
  </si>
  <si>
    <t>CAIXA DE LIGAÇÃO E PASSAGEM - CLP 01</t>
  </si>
  <si>
    <t>2S0496202</t>
  </si>
  <si>
    <t>CAIXA DE LIGAÇÃO E PASSAGEM - CLP 02</t>
  </si>
  <si>
    <t>2S0496203</t>
  </si>
  <si>
    <t>CAIXA DE LIGAÇÃO E PASSAGEM - CLP 03</t>
  </si>
  <si>
    <t>2S0496204</t>
  </si>
  <si>
    <t>CAIXA DE LIGAÇÃO E PASSAGEM - CLP 04</t>
  </si>
  <si>
    <t>2S0496205</t>
  </si>
  <si>
    <t>CAIXA DE LIGAÇÃO E PASSAGEM - CLP 05</t>
  </si>
  <si>
    <t>2S0496206</t>
  </si>
  <si>
    <t>CAIXA DE LIGAÇÃO E PASSAGEM - CLP 06</t>
  </si>
  <si>
    <t>2S0496207</t>
  </si>
  <si>
    <t>CAIXA DE LIGAÇÃO E PASSAGEM - CLP 07</t>
  </si>
  <si>
    <t>2S0496208</t>
  </si>
  <si>
    <t>CAIXA DE LIGAÇÃO E PASSAGEM - CLP 08</t>
  </si>
  <si>
    <t>2S0496209</t>
  </si>
  <si>
    <t>CAIXA DE LIGAÇÃO E PASSAGEM - CLP 09</t>
  </si>
  <si>
    <t>2S0496210</t>
  </si>
  <si>
    <t>CAIXA DE LIGAÇÃO E PASSAGEM - CLP 10</t>
  </si>
  <si>
    <t>2S0496211</t>
  </si>
  <si>
    <t>CAIXA DE LIGAÇÃO E PASSAGEM - CLP 11</t>
  </si>
  <si>
    <t>2S0496212</t>
  </si>
  <si>
    <t>CAIXA DE LIGAÇÃO E PASSAGEM - CLP 12</t>
  </si>
  <si>
    <t>2S0496213</t>
  </si>
  <si>
    <t>CAIXA DE LIGAÇÃO E PASSAGEM - CLP 13</t>
  </si>
  <si>
    <t>2S0496214</t>
  </si>
  <si>
    <t>CAIXA DE LIGAÇÃO E PASSAGEM - CLP 14</t>
  </si>
  <si>
    <t>2S0496215</t>
  </si>
  <si>
    <t>CAIXA DE LIGAÇÃO E PASSAGEM - CLP 15</t>
  </si>
  <si>
    <t>2S0496216</t>
  </si>
  <si>
    <t>CAIXA DE LIGAÇÃO E PASSAGEM - CLP 16</t>
  </si>
  <si>
    <t>2S0496217</t>
  </si>
  <si>
    <t>CAIXA DE LIGAÇÃO E PASSAGEM - CLP 17</t>
  </si>
  <si>
    <t>2S0496218</t>
  </si>
  <si>
    <t>CAIXA DE LIGAÇÃO E PASSAGEM - CLP 18</t>
  </si>
  <si>
    <t>2S0496251</t>
  </si>
  <si>
    <t>CAIXA DE LIGAÇÃO E PASSAGEM - CLP 01 AC/BC</t>
  </si>
  <si>
    <t>2S0496252</t>
  </si>
  <si>
    <t>CAIXA DE LIGAÇÃO E PASSAGEM - CLP 02 AC/BC</t>
  </si>
  <si>
    <t>2S0496253</t>
  </si>
  <si>
    <t>CAIXA DE LIGAÇÃO E PASSAGEM - CLP 03 AC/BC</t>
  </si>
  <si>
    <t>2S0496254</t>
  </si>
  <si>
    <t>CAIXA DE LIGAÇÃO E PASSAGEM - CLP 04 AC/BC</t>
  </si>
  <si>
    <t>2S0496255</t>
  </si>
  <si>
    <t>CAIXA DE LIGAÇÃO E PASSAGEM - CLP 05  AC/BC</t>
  </si>
  <si>
    <t>2S0496256</t>
  </si>
  <si>
    <t>CAIXA DE LIGAÇÃO E PASSAGEM - CLP 06 AC/BC</t>
  </si>
  <si>
    <t>2S0496257</t>
  </si>
  <si>
    <t>CAIXA DE LIGAÇÃO E PASSAGEM - CLP 07 AC/BC</t>
  </si>
  <si>
    <t>2S0496258</t>
  </si>
  <si>
    <t>CAIXA DE LIGAÇÃO E PASSAGEM - CLP 08 AC/BC</t>
  </si>
  <si>
    <t>2S0496259</t>
  </si>
  <si>
    <t>CAIXA DE LIGAÇÃO E PASSAGEM - CLP 09 AC/BC</t>
  </si>
  <si>
    <t>2S0496260</t>
  </si>
  <si>
    <t>CAIXA DE LIGAÇÃO E PASSAGEM - CLP 10 AC/BC</t>
  </si>
  <si>
    <t>2S0496261</t>
  </si>
  <si>
    <t>CAIXA DE LIGAÇÃO E PASSAGEM - CLP 11 AC/BC</t>
  </si>
  <si>
    <t>2S0496262</t>
  </si>
  <si>
    <t>CAIXA DE LIGAÇÃO E PASSAGEM - CLP 12 AC/BC</t>
  </si>
  <si>
    <t>2S0496263</t>
  </si>
  <si>
    <t>CAIXA DE LIGAÇÃO E PASSAGEM - CLP 13 AC/BC</t>
  </si>
  <si>
    <t>2S0496264</t>
  </si>
  <si>
    <t>CAIXA DE LIGAÇÃO E PASSAGEM - CLP 14  AC/BC</t>
  </si>
  <si>
    <t>2S0496265</t>
  </si>
  <si>
    <t>CAIXA DE LIGAÇÃO E PASSAGEM - CLP 15 AC/BC</t>
  </si>
  <si>
    <t>2S0496266</t>
  </si>
  <si>
    <t>CAIXA DE LIGAÇÃO E PASSAGEM - CLP 16 AC/BC</t>
  </si>
  <si>
    <t>2S0496267</t>
  </si>
  <si>
    <t>CAIXA DE LIGAÇÃO E PASSAGEM - CLP 17 AC/BC</t>
  </si>
  <si>
    <t>2S0496268</t>
  </si>
  <si>
    <t>CAIXA DE LIGAÇÃO E PASSAGEM - CLP 18 AC/BC</t>
  </si>
  <si>
    <t>2S0496301</t>
  </si>
  <si>
    <t>POÇO DE VISITA - PVI 01</t>
  </si>
  <si>
    <t>2S0496302</t>
  </si>
  <si>
    <t>POÇO DE VISITA - PVI 02</t>
  </si>
  <si>
    <t>2S0496303</t>
  </si>
  <si>
    <t>POÇO DE VISITA - PVI 03</t>
  </si>
  <si>
    <t>2S0496304</t>
  </si>
  <si>
    <t>POÇO DE VISITA - PVI 04</t>
  </si>
  <si>
    <t>2S0496305</t>
  </si>
  <si>
    <t>POÇO DE VISITA - PVI 05</t>
  </si>
  <si>
    <t>2S0496306</t>
  </si>
  <si>
    <t>POÇO DE VISITA - PVI 06</t>
  </si>
  <si>
    <t>2S0496307</t>
  </si>
  <si>
    <t>POÇO DE VISITA - PVI 07</t>
  </si>
  <si>
    <t>2S0496308</t>
  </si>
  <si>
    <t>POÇO DE VISITA - PVI 08</t>
  </si>
  <si>
    <t>2S0496309</t>
  </si>
  <si>
    <t>POÇO DE VISITA - PVI 09</t>
  </si>
  <si>
    <t>2S0496310</t>
  </si>
  <si>
    <t>POÇO DE VISITA - PVI 10</t>
  </si>
  <si>
    <t>2S0496311</t>
  </si>
  <si>
    <t>POÇO DE VISITA - PVI 11</t>
  </si>
  <si>
    <t>2S0496312</t>
  </si>
  <si>
    <t>POÇO DE VISITA - PVI 12</t>
  </si>
  <si>
    <t>2S0496313</t>
  </si>
  <si>
    <t>POÇO DE VISITA - PVI 13</t>
  </si>
  <si>
    <t>2S0496314</t>
  </si>
  <si>
    <t>POÇO DE VISITA - PVI 14</t>
  </si>
  <si>
    <t>2S0496315</t>
  </si>
  <si>
    <t>POÇO DE VISITA - PVI 15</t>
  </si>
  <si>
    <t>2S0496316</t>
  </si>
  <si>
    <t>POÇO DE VISITA - PVI 16</t>
  </si>
  <si>
    <t>2S0496317</t>
  </si>
  <si>
    <t>POÇO DE VISITA - PVI 17</t>
  </si>
  <si>
    <t>2S0496318</t>
  </si>
  <si>
    <t>POÇO DE VISITA - PVI 18</t>
  </si>
  <si>
    <t>2S0496331</t>
  </si>
  <si>
    <t>CHAMINÉ DOS POÇOS DE VISITA - CPV 01</t>
  </si>
  <si>
    <t>2S0496332</t>
  </si>
  <si>
    <t>CHAMINÉ DOS POÇOS DE VISITA - CPV 02</t>
  </si>
  <si>
    <t>2S0496333</t>
  </si>
  <si>
    <t>CHAMINÉ DOS POÇOS DE VISITA - CPV 03</t>
  </si>
  <si>
    <t>2S0496334</t>
  </si>
  <si>
    <t>CHAMINÉ DOS POÇOS DE VISITA - CPV 04</t>
  </si>
  <si>
    <t>2S0496335</t>
  </si>
  <si>
    <t>CHAMINÉ DOS POÇOS DE VISITA - CPV 05</t>
  </si>
  <si>
    <t>2S0496336</t>
  </si>
  <si>
    <t>CHAMINÉ DOS POÇOS DE VISITA - CPV 06</t>
  </si>
  <si>
    <t>2S0496337</t>
  </si>
  <si>
    <t>CHAMINÉ DOS POÇOS DE VISITA - CPV 07</t>
  </si>
  <si>
    <t>2S0496351</t>
  </si>
  <si>
    <t>POÇO DE VISITA - PVI 01 AC/BC</t>
  </si>
  <si>
    <t>2S0496352</t>
  </si>
  <si>
    <t>POÇO DE VISITA - PVI 02 AC/BC</t>
  </si>
  <si>
    <t>2S0496353</t>
  </si>
  <si>
    <t>POÇO DE VISITA - PVI 03 AC/BC</t>
  </si>
  <si>
    <t>2S0496354</t>
  </si>
  <si>
    <t>POÇO DE VISITA - PVI 04 AC/BC</t>
  </si>
  <si>
    <t>2S0496355</t>
  </si>
  <si>
    <t>POÇO DE VISITA - PVI 05 AC/BC</t>
  </si>
  <si>
    <t>2S0496356</t>
  </si>
  <si>
    <t>POÇO DE VISITA - PVI 06 AC/BC</t>
  </si>
  <si>
    <t>2S0496357</t>
  </si>
  <si>
    <t>POÇO DE VISITA - PVI 07 AC/BC</t>
  </si>
  <si>
    <t>2S0496358</t>
  </si>
  <si>
    <t>POÇO DE VISITA - PVI 08 AC/BC</t>
  </si>
  <si>
    <t>2S0496359</t>
  </si>
  <si>
    <t>POÇO DE VISITA - PVI 09 AC/BC</t>
  </si>
  <si>
    <t>2S0496360</t>
  </si>
  <si>
    <t>POÇO DE VISITA - PVI 10 AC/BC</t>
  </si>
  <si>
    <t>2S0496361</t>
  </si>
  <si>
    <t>POÇO DE VISITA - PVI 11 AC/BC</t>
  </si>
  <si>
    <t>2S0496362</t>
  </si>
  <si>
    <t>POÇO DE VISITA - PVI 12 AC/BC</t>
  </si>
  <si>
    <t>2S0496363</t>
  </si>
  <si>
    <t>POÇO DE VISITA - PVI 13 AC/BC</t>
  </si>
  <si>
    <t>2S0496364</t>
  </si>
  <si>
    <t>POÇO DE VISITA - PVI 14 AC/BC</t>
  </si>
  <si>
    <t>2S0496365</t>
  </si>
  <si>
    <t>POÇO DE VISITA - PVI 15 AC/BC</t>
  </si>
  <si>
    <t>2S0496366</t>
  </si>
  <si>
    <t>POÇO DE VISITA - PVI 16 AC/BC</t>
  </si>
  <si>
    <t>2S0496367</t>
  </si>
  <si>
    <t>POÇO DE VISITA - PVI 17 AC/BC</t>
  </si>
  <si>
    <t>2S0496368</t>
  </si>
  <si>
    <t>POÇO DE VISITA - PVI 18 AC/BC</t>
  </si>
  <si>
    <t>2S0496381</t>
  </si>
  <si>
    <t>CHAMINÉ DOS POÇOS DE VISITA - CPV 01 AC/BC</t>
  </si>
  <si>
    <t>2S0496382</t>
  </si>
  <si>
    <t>CHAMINÉ DOS POÇOS DE VISITA - CPV 02 AC/BC</t>
  </si>
  <si>
    <t>2S0496383</t>
  </si>
  <si>
    <t>CHAMINÉ DOS POÇOS DE VISITA - CPV 03 AC/BC</t>
  </si>
  <si>
    <t>2S0496384</t>
  </si>
  <si>
    <t>CHAMINÉ DOS POÇOS DE VISITA - CPV 04 AC/BC</t>
  </si>
  <si>
    <t>2S0496385</t>
  </si>
  <si>
    <t>CHAMINÉ DOS POÇOS DE VISITA - CPV 05 AC/BC</t>
  </si>
  <si>
    <t>2S0496386</t>
  </si>
  <si>
    <t>CHAMINÉ DOS POÇOS DE VISITA - CPV 06 AC/BC</t>
  </si>
  <si>
    <t>2S0496387</t>
  </si>
  <si>
    <t>CHAMINÉ DOS POÇOS DE VISITA - CPV 07 AC/BC</t>
  </si>
  <si>
    <t>2S0496401</t>
  </si>
  <si>
    <t>TUBULAÇÃO DE DRENAGEM URBANA - D=0,40 M S/ BERÇO</t>
  </si>
  <si>
    <t>2S0496402</t>
  </si>
  <si>
    <t>TUBULAÇÃO DE DRENAGEM URBANA - D=0,60 M S/ BERÇO</t>
  </si>
  <si>
    <t>2S0496403</t>
  </si>
  <si>
    <t>TUBULAÇÃO DE DRENAGEM URBANA - D=0,80 M S/ BERÇO</t>
  </si>
  <si>
    <t>2S0496404</t>
  </si>
  <si>
    <t>TUBULAÇÃO DE DRENAGEM URBANA - D=1,00 M S/ BERÇO</t>
  </si>
  <si>
    <t>2S0496405</t>
  </si>
  <si>
    <t>TUBULAÇÃO DE DRENAGEM URBANA - D=1,20 M S/ BERÇO</t>
  </si>
  <si>
    <t>2S0496406</t>
  </si>
  <si>
    <t>TUBULAÇÃO DE DRENAGEM URBANA - D=1,50 M S/ BERÇO</t>
  </si>
  <si>
    <t>2S0496451</t>
  </si>
  <si>
    <t>TUBULAÇÃO DE DRENAGEM URBANA-D=0,40M S/BERÇO AC/B</t>
  </si>
  <si>
    <t>2S0496452</t>
  </si>
  <si>
    <t>TUBULAÇÃO DE DRENAGEM URBANA-D=0,60M S/BERÇO AC/B</t>
  </si>
  <si>
    <t>2S0496453</t>
  </si>
  <si>
    <t>TUBULAÇÃO DE DRENAGEM URBANA-D=0,80M S/BERÇO AC/B</t>
  </si>
  <si>
    <t>2S0496454</t>
  </si>
  <si>
    <t>TUBULAÇÃO DE DRENAGEM URBANA-D=1,00M S/BERÇO AC/B</t>
  </si>
  <si>
    <t>2S0496455</t>
  </si>
  <si>
    <t>TUBULAÇÃO DE DRENAGEM URBANA-D=1,20M S/BERÇO AC/B</t>
  </si>
  <si>
    <t>2S0496456</t>
  </si>
  <si>
    <t>TUBULAÇÃO DE DRENAGEM URBANA-D=1,50M S/BERÇO AC/B</t>
  </si>
  <si>
    <t>2S0499001</t>
  </si>
  <si>
    <t>TRANSPOSIÇÃO DE SEGMENTO DE SARJETAS - TSS 01</t>
  </si>
  <si>
    <t>2S0499002</t>
  </si>
  <si>
    <t>TRANSPOSIÇÃO DE SEGMENTO DE SARJETAS - TSS 02</t>
  </si>
  <si>
    <t>2S0499003</t>
  </si>
  <si>
    <t>TRANSPOSIÇÃO DE SEGMENTO DE SARJETAS - TSS 03</t>
  </si>
  <si>
    <t>2S0499004</t>
  </si>
  <si>
    <t>TRANSPOSIÇÃO DE SEGMENTO DE SARJETAS - TSS 04</t>
  </si>
  <si>
    <t>2S0499005</t>
  </si>
  <si>
    <t>TRANSPOSIÇÃO DE SEGMENTO DE SARJETAS - TSS 05</t>
  </si>
  <si>
    <t>2S0499006</t>
  </si>
  <si>
    <t>TRANSPOSIÇÃO DE SEGMENTO DE SARJETAS - TSS 06</t>
  </si>
  <si>
    <t>2S0499051</t>
  </si>
  <si>
    <t>TRANSPOSIÇÃO DE SEGMENTOS DE SARJETAS-TSS 01 AC/BC</t>
  </si>
  <si>
    <t>2S0499052</t>
  </si>
  <si>
    <t>TRANSPOSIÇÃO DE SEGMENTOS DE SARJETAS-TSS 02 AC/BC</t>
  </si>
  <si>
    <t>2S0499053</t>
  </si>
  <si>
    <t>TRANSPOSIÇÃO DE SEGMENTO DE SARJETAS-TSS 03 AC/BC</t>
  </si>
  <si>
    <t>2S0499054</t>
  </si>
  <si>
    <t>TRANSPOSIÇÃO DE SEGMENTO DE SARJETAS-TSS 04 AC/BC</t>
  </si>
  <si>
    <t>2S0499055</t>
  </si>
  <si>
    <t>TRANSPOSIÇÃO DE SEGMENTO DE SARJETAS-TSS 05 AC/BC</t>
  </si>
  <si>
    <t>2S0499056</t>
  </si>
  <si>
    <t>TRANSPOSIÇÃO DE SEGMENTO DE SARJETAS-TSS 06 AC/BC</t>
  </si>
  <si>
    <t>2S0499101</t>
  </si>
  <si>
    <t>TAMPA CONCR. P/CAIXA COLET. (4 NERVURAS) - TCC 01</t>
  </si>
  <si>
    <t>2S0499102</t>
  </si>
  <si>
    <t>TAMPA DE FERRO P/ CAIXA COLETORA - TCC 02</t>
  </si>
  <si>
    <t>2S0499151</t>
  </si>
  <si>
    <t>TAMPA CONCR.P/CAIXA COLET(4 NERVURAS)-TCC 01 AC/BC</t>
  </si>
  <si>
    <t>2S0499903</t>
  </si>
  <si>
    <t>2S0499906</t>
  </si>
  <si>
    <t>2S0499907</t>
  </si>
  <si>
    <t>2S0499957</t>
  </si>
  <si>
    <t>2S0500006</t>
  </si>
  <si>
    <t>2S0500009</t>
  </si>
  <si>
    <t>2S0500010</t>
  </si>
  <si>
    <t>2S0500011</t>
  </si>
  <si>
    <t>2S0500012</t>
  </si>
  <si>
    <t>2S0500013</t>
  </si>
  <si>
    <t>2S0500014</t>
  </si>
  <si>
    <t>2S0500015</t>
  </si>
  <si>
    <t>2S0500016</t>
  </si>
  <si>
    <t>2S0500017</t>
  </si>
  <si>
    <t>2S0500018</t>
  </si>
  <si>
    <t>DENTES PARA BUEIROS TRIPLOS D=1,20</t>
  </si>
  <si>
    <t>2S0500019</t>
  </si>
  <si>
    <t>2S0500059</t>
  </si>
  <si>
    <t>2S0500060</t>
  </si>
  <si>
    <t>2S0500061</t>
  </si>
  <si>
    <t>2S0500062</t>
  </si>
  <si>
    <t>2S0500063</t>
  </si>
  <si>
    <t>2S0500064</t>
  </si>
  <si>
    <t>2S0500065</t>
  </si>
  <si>
    <t>2S0500066</t>
  </si>
  <si>
    <t>2S0500067</t>
  </si>
  <si>
    <t>2S0500068</t>
  </si>
  <si>
    <t>DENTES PARA BUEIROS TRIPLOS D=1,20 AC/BC/PC</t>
  </si>
  <si>
    <t>2S0500069</t>
  </si>
  <si>
    <t>2S0510000</t>
  </si>
  <si>
    <t>ENLEIVAMENTO</t>
  </si>
  <si>
    <t>2S0510200</t>
  </si>
  <si>
    <t>HIDROSSEMEADURA</t>
  </si>
  <si>
    <t>2S0530001</t>
  </si>
  <si>
    <t>ALVENARIA DE PEDRA ARRUMADA</t>
  </si>
  <si>
    <t>2S0530002</t>
  </si>
  <si>
    <t>ENROCAMENTO DE PEDRA JOGADA</t>
  </si>
  <si>
    <t>2S0530100</t>
  </si>
  <si>
    <t>2S0530101</t>
  </si>
  <si>
    <t>ALVENARIA TIJOLOS DE 20 CM DE ESPESSURA</t>
  </si>
  <si>
    <t>2S0530150</t>
  </si>
  <si>
    <t>ALVENARIA DE PEDRA ARGAMASSADA  AC/BC/PC</t>
  </si>
  <si>
    <t>2S0530151</t>
  </si>
  <si>
    <t>ALVENARIA TIJOLOS DE 0,20 CM DE ESPESSURA AC</t>
  </si>
  <si>
    <t>2S0530202</t>
  </si>
  <si>
    <t>MURO GABIÃO CX 0,50 ALT.8X10,ZN/AL+PVC D=2,4MM</t>
  </si>
  <si>
    <t>2S0530203</t>
  </si>
  <si>
    <t>MURO GABIÃO CX1,00 ALT.8X10 ZN/AL+PVC D=2,4MM</t>
  </si>
  <si>
    <t>2S0530204</t>
  </si>
  <si>
    <t>MURO GABIÃO CX 0,50 ALT.8X10,ZN/AL D=2,7MM</t>
  </si>
  <si>
    <t>2S0530205</t>
  </si>
  <si>
    <t>MURO GABIÃO CX 1,00 ALT.8X10,ZN/AL D=2,7MM</t>
  </si>
  <si>
    <t>2S0530206</t>
  </si>
  <si>
    <t>GABIÃO COLCHÃO ESP 0,23M 6X8ZN/AL+PVC D=2,00MM</t>
  </si>
  <si>
    <t>2S0530207</t>
  </si>
  <si>
    <t>GABIÃO COLCHÃO ESP. 0,30M 6X8ZN/AL+PVC D=2,00MM</t>
  </si>
  <si>
    <t>2S0530208</t>
  </si>
  <si>
    <t>GABIÃO SACO D=0,65M 8X10ZN/AL+PVC D=2,40MM</t>
  </si>
  <si>
    <t>2S0530301</t>
  </si>
  <si>
    <t>TERRA ARMADA - ECE - GREIDE 0,0&lt;H&lt;6,00M</t>
  </si>
  <si>
    <t>2S0530302</t>
  </si>
  <si>
    <t>TERRA ARMADA - ECE - GREIDE 6,0&lt;H&lt;9,00M</t>
  </si>
  <si>
    <t>2S0530303</t>
  </si>
  <si>
    <t>TERRA ARMADA - ECE - GREIDE 9,0&lt;H&lt;12,00M</t>
  </si>
  <si>
    <t>2S0530304</t>
  </si>
  <si>
    <t>TERRA ARMADA - ECE - PÉ DE TALUDE 0,0&lt;H&lt;6,00M</t>
  </si>
  <si>
    <t>2S0530305</t>
  </si>
  <si>
    <t>TERRA ARMADA - ECE - PÉ DE TALUDE 6,0&lt;H&lt;9,00M</t>
  </si>
  <si>
    <t>2S0530306</t>
  </si>
  <si>
    <t>TERRA ARMADA - ECE - PÉ DE TALUDE 9,0&lt;H&lt;12,00M</t>
  </si>
  <si>
    <t>2S0530307</t>
  </si>
  <si>
    <t>TERRA ARMADA - ECE - ENCONTRO PORTANTE 0,0&lt;H&lt;6,00M</t>
  </si>
  <si>
    <t>2S0530308</t>
  </si>
  <si>
    <t>TERRA ARMADA - ECE - ENCONTRO PORTANTE 6,0&lt;H&lt;9,00M</t>
  </si>
  <si>
    <t>2S0530309</t>
  </si>
  <si>
    <t>ESCAMAS DE CONCRETO ARMADO PARA TERRA ARMADA</t>
  </si>
  <si>
    <t>2S0530310</t>
  </si>
  <si>
    <t>CONCR. SOLEIRA E ARREMATES DE MACIÇO TERRA ARMADA</t>
  </si>
  <si>
    <t>2S0530311</t>
  </si>
  <si>
    <t>MONTAGEM DE MACIÇO TERRA ARMADA</t>
  </si>
  <si>
    <t>2S0530359</t>
  </si>
  <si>
    <t>ESCAMAS DE CONCR.ARMADO PARA TERRA ARMADA  AC/BC</t>
  </si>
  <si>
    <t>2S0530360</t>
  </si>
  <si>
    <t>CONCR.SOLEIRA/ARREMATES DE MACIÇO TERRA ARM.AC/BC</t>
  </si>
  <si>
    <t>2S0534001</t>
  </si>
  <si>
    <t>EXECUÇÃO CORTINA ATIRANTADA CONC.ARMADO FCK=15 MPA</t>
  </si>
  <si>
    <t>2S0534051</t>
  </si>
  <si>
    <t>EXEC.CORTINA ATIRANTADA CONCR.ARM.FCK=15 MPA AC/BC</t>
  </si>
  <si>
    <t>2S0590001</t>
  </si>
  <si>
    <t>TIRANTE PROTENDIDO P/ CORT. AÇO ST 85/105 D= 32MM</t>
  </si>
  <si>
    <t>2S06 2105</t>
  </si>
  <si>
    <t>PÓRTICO METÁLICO AC/BC</t>
  </si>
  <si>
    <t>2S0640001</t>
  </si>
  <si>
    <t>CERCA ARAME FARP. C/ MOURÃO CONCR. SEÇÃO QUADRADA</t>
  </si>
  <si>
    <t>2S0640002</t>
  </si>
  <si>
    <t>CERCA ARAME FARP. C/ MOURÃO CONCR. SEÇÃO TRIANG.</t>
  </si>
  <si>
    <t>2S06 4005</t>
  </si>
  <si>
    <t>CERCA ARAME FARP.C/MOURÃO CONCR.SEÇÃO QUADR.AC/BC</t>
  </si>
  <si>
    <t>CERCA ARAME FARP.C/MOURÃO CONCR.SEÇÃO TRIANG.AC/BC</t>
  </si>
  <si>
    <t>2S0641000</t>
  </si>
  <si>
    <t>CERCAS DE ARAME FARPADO COM SUPORTES DE MADEIRA</t>
  </si>
  <si>
    <t>2S0621001</t>
  </si>
  <si>
    <t>PÓRTICO METÁLICO</t>
  </si>
  <si>
    <t>2S0900105</t>
  </si>
  <si>
    <t>TRANSPORTE LOCAL EM RODOV. NÃO PAV. (CONST.)</t>
  </si>
  <si>
    <t>2S09 0014</t>
  </si>
  <si>
    <t>TRANSPORTE LOCAL C/ CARROCERIA EM RODOVIA NÃO PAV.</t>
  </si>
  <si>
    <t>2S09 0019</t>
  </si>
  <si>
    <t>TRANSPORTE COMERCIAL C/ CARR. RODOV. NÃO PAV.</t>
  </si>
  <si>
    <t>2S0900205</t>
  </si>
  <si>
    <t>TRANSPORTE LOCAL EM RODOV. PAVIM. (CONST.)</t>
  </si>
  <si>
    <t>2S09 0024</t>
  </si>
  <si>
    <t>TRANSPORTE LOCAL C/ CARROCERIA EM RODOV. PAVIM.</t>
  </si>
  <si>
    <t>2S09 0029</t>
  </si>
  <si>
    <t>TRANSPORTE COMERC. C/ CARR. RODOV. PAVIM.</t>
  </si>
  <si>
    <t>3S0120000</t>
  </si>
  <si>
    <t>ESCAVAÇÃO E CARGA MAT. JAZIDA (CONSV)</t>
  </si>
  <si>
    <t>3S0140100</t>
  </si>
  <si>
    <t>RECOMPOSIÇÃO DE REVESTIMENTO PRIMÁRIO</t>
  </si>
  <si>
    <t>3S0193000</t>
  </si>
  <si>
    <t>REGULARIZAÇÃO MECÂNICA DA FAIXA DE DOMÍNIO</t>
  </si>
  <si>
    <t>3S0220000</t>
  </si>
  <si>
    <t>SOLO P/ BASE DE REMENDO PROFUNDO</t>
  </si>
  <si>
    <t>3S0220001</t>
  </si>
  <si>
    <t>RECOMPOSIÇÃO DE CAMADA GRANULAR DO PAVIMENTO</t>
  </si>
  <si>
    <t>3S0222000</t>
  </si>
  <si>
    <t>SOLO BRITA P/ BASE DE REM. PROFUNDO</t>
  </si>
  <si>
    <t>3S0222050</t>
  </si>
  <si>
    <t>SOLO BRITA P/ BASE DE REMENDO PROFUNDO BC</t>
  </si>
  <si>
    <t>3S0223000</t>
  </si>
  <si>
    <t>BRITA PARA BASE DE REMENDO PROFUNDO</t>
  </si>
  <si>
    <t>3S0223050</t>
  </si>
  <si>
    <t>BRITA PARA BASE DE REMENDO PROFUNDO BC</t>
  </si>
  <si>
    <t>3S0224100</t>
  </si>
  <si>
    <t>SOLO MELHORADO C/ CIMENTO P/ BASE REM. PROFUNDO</t>
  </si>
  <si>
    <t>3S0230000</t>
  </si>
  <si>
    <t>3S0240000</t>
  </si>
  <si>
    <t>3S0250000</t>
  </si>
  <si>
    <t>CAPA SELANTE COM PEDRISCO</t>
  </si>
  <si>
    <t>3S0250001</t>
  </si>
  <si>
    <t>CAPA SELANTE COM AREIA</t>
  </si>
  <si>
    <t>3S0250003</t>
  </si>
  <si>
    <t>TRATAMENTO SUPERFICIAL SIMPLES COM EMULSÃO</t>
  </si>
  <si>
    <t>3S0250004</t>
  </si>
  <si>
    <t>3S0250050</t>
  </si>
  <si>
    <t>CAPA SELANTE COM PEDRISCO  BC</t>
  </si>
  <si>
    <t>3S0250051</t>
  </si>
  <si>
    <t>CAPA SELANTE COM AREIA AC</t>
  </si>
  <si>
    <t>3S0250052</t>
  </si>
  <si>
    <t>TRATAMENTO SUPERFICIAL SIMPLES COM CAP BC</t>
  </si>
  <si>
    <t>3S0250053</t>
  </si>
  <si>
    <t>TRATAMENTO SUPERFICIAL SIMPLES COM EMULSÃO BC</t>
  </si>
  <si>
    <t>3S0250054</t>
  </si>
  <si>
    <t>TRATAM.SUPERFICIAL SIMPLES C/BANHO DILUÍDO BC</t>
  </si>
  <si>
    <t>3S0250101</t>
  </si>
  <si>
    <t>TRATAMENTO SUPERFICIAL DUPLO COM EMULSÃO</t>
  </si>
  <si>
    <t>3S0250102</t>
  </si>
  <si>
    <t>TRATAMENTO SUPERFICIAL DUPLO COM BANHO DILUÍDO</t>
  </si>
  <si>
    <t>3S0250150</t>
  </si>
  <si>
    <t>TRATAMENTO SUPERFICIAL DUPLO C/ CAP BC</t>
  </si>
  <si>
    <t>3S0250151</t>
  </si>
  <si>
    <t>TRATAMENTO SUPERFICIAL DUPLO COM EMULSÃO BC</t>
  </si>
  <si>
    <t>3S0250152</t>
  </si>
  <si>
    <t>TRATAM.SUPERFICIAL DUPLO COM BANHO DILUÍDO BC</t>
  </si>
  <si>
    <t>3S0250201</t>
  </si>
  <si>
    <t>TRATAMENTO SUPERFICIAL TRIPLO COM EMULSÃO</t>
  </si>
  <si>
    <t>3S0250202</t>
  </si>
  <si>
    <t>TRATAMENTO SUPERFICIAL TRIPLO COM BANHO DILUÍDO</t>
  </si>
  <si>
    <t>3S0250250</t>
  </si>
  <si>
    <t>TRATAMENTO SUPERFICIAL TRIPLO COM CAP BC</t>
  </si>
  <si>
    <t>3S0250251</t>
  </si>
  <si>
    <t>TRATAMENTO SUPERFICIAL TRIPLO COM EMULSÃO BC</t>
  </si>
  <si>
    <t>3S0250252</t>
  </si>
  <si>
    <t>TRATAM.SUPERFICIAL TRIPLO COM BANHO DILUÍDO BC</t>
  </si>
  <si>
    <t>3S0251000</t>
  </si>
  <si>
    <t>LAMA ASFÁLTICA FINA (GRANULOMETRIAS I E II )</t>
  </si>
  <si>
    <t>3S0251001</t>
  </si>
  <si>
    <t>LAMA ASFÁLTICA GROSSA (GRANULOMETRIAS III E IV)</t>
  </si>
  <si>
    <t>3S0251050</t>
  </si>
  <si>
    <t>LAMA ASFÁLTICA FINA (GRANULOMETRIAS I E II ) AC/BC</t>
  </si>
  <si>
    <t>3S0251051</t>
  </si>
  <si>
    <t>LAMA ASFÁLT.GROSSA (GRANULOMETRIAS III E IV)AC/BC</t>
  </si>
  <si>
    <t>3S0252000</t>
  </si>
  <si>
    <t>MISTURA AREIA-ASFALTO EM BETONEIRA</t>
  </si>
  <si>
    <t>3S0252001</t>
  </si>
  <si>
    <t>3S0252002</t>
  </si>
  <si>
    <t>REC.DO REV. COM AREIA ASFALTO A FRIO</t>
  </si>
  <si>
    <t>3S0252050</t>
  </si>
  <si>
    <t>MISTURA AREIA-ASFALTO EM BETONEIRA AC</t>
  </si>
  <si>
    <t>3S0252051</t>
  </si>
  <si>
    <t>MISTURA AREIA-ASFALTO USINADA A FRIO AC</t>
  </si>
  <si>
    <t>3S0252100</t>
  </si>
  <si>
    <t>3S0252101</t>
  </si>
  <si>
    <t>REC. DO REV. COM AREIA ASFALTO A QUENTE</t>
  </si>
  <si>
    <t>3S0252150</t>
  </si>
  <si>
    <t>MISTURA AREIA-ASFALTO USINADA A QUENTE AC</t>
  </si>
  <si>
    <t>3S0253000</t>
  </si>
  <si>
    <t>MISTURA BETUMINOSA EM BETONEIRA</t>
  </si>
  <si>
    <t>3S0253001</t>
  </si>
  <si>
    <t>3S0253002</t>
  </si>
  <si>
    <t>REC.DO REV. COM MISTURA BETUMINOSA A FRIO</t>
  </si>
  <si>
    <t>3S0253050</t>
  </si>
  <si>
    <t>MISTURA BETUMINOSA EM BETONEIRA AC/BC</t>
  </si>
  <si>
    <t>3S0253051</t>
  </si>
  <si>
    <t>MISTURA BETUMINOSA USINADA A FRIO AC/BC</t>
  </si>
  <si>
    <t>3S0254000</t>
  </si>
  <si>
    <t>3S0254001</t>
  </si>
  <si>
    <t>REC.DO REV.COM MISTURA BETUMINOSA A QUENTE</t>
  </si>
  <si>
    <t>3S0254050</t>
  </si>
  <si>
    <t>MISTURA BETUMINOSA USINADA A QUENTE  AC/BC</t>
  </si>
  <si>
    <t>3S0260100</t>
  </si>
  <si>
    <t>RECOMPOSIÇÃO DE PLACA DE CONCRETO</t>
  </si>
  <si>
    <t>3S0260150</t>
  </si>
  <si>
    <t>RECOMPOSIÇÃO DE PLACA DE CONCRETO AC/BC</t>
  </si>
  <si>
    <t>3S0290000</t>
  </si>
  <si>
    <t>REMOÇÃO MECANIZADA DE REVESTIMENTO BETUMINOSO</t>
  </si>
  <si>
    <t>3S0290100</t>
  </si>
  <si>
    <t>REMOÇÃO MANUAL DE REVESTIMENTO BETUMINOSO</t>
  </si>
  <si>
    <t>3S0290200</t>
  </si>
  <si>
    <t>REMOÇÃO MECANIZADA DA CAMADA GRANULAR DO PAVIMEN</t>
  </si>
  <si>
    <t>TO M3</t>
  </si>
  <si>
    <t>3S0290300</t>
  </si>
  <si>
    <t>REMOÇÃO MANUAL DA CAMADA GRANULAR DO PAVIMENTO</t>
  </si>
  <si>
    <t>3S0299900</t>
  </si>
  <si>
    <t>PENEIRAMENTO</t>
  </si>
  <si>
    <t>3S0331000</t>
  </si>
  <si>
    <t>CONCRETO CICLÓPICO</t>
  </si>
  <si>
    <t>3S0331050</t>
  </si>
  <si>
    <t>CONCRETO CICLÓPICO  AC/BC/PC</t>
  </si>
  <si>
    <t>3S0332900</t>
  </si>
  <si>
    <t>CONCRETO DE CIMENTO (CONFECÇÃO E LANÇAMENTO)</t>
  </si>
  <si>
    <t>3S0332901</t>
  </si>
  <si>
    <t>CONCRETO C/CIMENTO CP32 (CONF.MAN.LANÇ.)</t>
  </si>
  <si>
    <t>3S0332950</t>
  </si>
  <si>
    <t>CONCRETO DE CIMENTO (CONFECÇÃO E LANÇAMENTO) AC/BC</t>
  </si>
  <si>
    <t>3S0332951</t>
  </si>
  <si>
    <t>CONCRETO C/CIMENTO CP32 (CONF.MAN.LANÇ.) AC/BC</t>
  </si>
  <si>
    <t>3S0334002</t>
  </si>
  <si>
    <t>ARGAMASSA CIMENTO AREIA 1-6</t>
  </si>
  <si>
    <t>3S0334003</t>
  </si>
  <si>
    <t>ARGAMASSA CIMENTO SOLO 1:10</t>
  </si>
  <si>
    <t>3S0334052</t>
  </si>
  <si>
    <t>ARGAMASSA CIMENTO AREIA 1-6 AC</t>
  </si>
  <si>
    <t>3S0335300</t>
  </si>
  <si>
    <t>DOBRAGEM E COLOCAÇÃO DE ARMADURA</t>
  </si>
  <si>
    <t>3S0337000</t>
  </si>
  <si>
    <t>3S0394001</t>
  </si>
  <si>
    <t>REATERRO E COMPACTAÇÃO P/ BUEIRO</t>
  </si>
  <si>
    <t>3S0394002</t>
  </si>
  <si>
    <t>REATERRO APILOADO</t>
  </si>
  <si>
    <t>3S0395000</t>
  </si>
  <si>
    <t>LIMPEZA DE PONTE</t>
  </si>
  <si>
    <t>3S0400000</t>
  </si>
  <si>
    <t>3S0400001</t>
  </si>
  <si>
    <t>ESCAVAÇÃO MANUAL EM MATERIAL DE 2A CATEGORIA</t>
  </si>
  <si>
    <t>3S0400100</t>
  </si>
  <si>
    <t>ESCAVAÇÃO MECANIZ. DE VALA EM MATER. DE 1A CAT.</t>
  </si>
  <si>
    <t>3S0401000</t>
  </si>
  <si>
    <t>ESCAVAÇÃO MECANIZ.DE VALA EM MATERIAL DE 2A CAT.</t>
  </si>
  <si>
    <t>3S0402000</t>
  </si>
  <si>
    <t>ESCAVAÇÃO E CARGA DE MATERIAL DE 3A CAT. EM VALAS</t>
  </si>
  <si>
    <t>3S0430016</t>
  </si>
  <si>
    <t>BUEIRO MET. CHAPA MÚLTIPLA D=1,60M GALV.</t>
  </si>
  <si>
    <t>3S0430020</t>
  </si>
  <si>
    <t>BUEIRO MET. CHAPA MÚLTIPLA D=2,00M GALV.</t>
  </si>
  <si>
    <t>3S0430066</t>
  </si>
  <si>
    <t>BUEIRO MET. CHAPA MÚLTIPLA D=1,60M GALVAN. BC</t>
  </si>
  <si>
    <t>3S0430070</t>
  </si>
  <si>
    <t>BUEIRO MET. CHAPA MÚLTIPLA D=2,00M GALVAN. BC</t>
  </si>
  <si>
    <t>3S0430116</t>
  </si>
  <si>
    <t>BUEIRO MET.CHAPAS MÚLT. D=1,60 M REV. EPOXY</t>
  </si>
  <si>
    <t>3S0430120</t>
  </si>
  <si>
    <t>BUEIRO MET. CHAPAS MÚLT. D=2,00 M REV. EPOXY</t>
  </si>
  <si>
    <t>3S0430130</t>
  </si>
  <si>
    <t>3S0430166</t>
  </si>
  <si>
    <t>BUEIRO MET. CHAPAS MÚLT. D=1,60 M REV. EPOXY BC</t>
  </si>
  <si>
    <t>3S0430170</t>
  </si>
  <si>
    <t>BUEIRO MET. CHAPAS MÚLT. D=2,00 M REV. EPOXY BC</t>
  </si>
  <si>
    <t>3S0430171</t>
  </si>
  <si>
    <t>3S0431012</t>
  </si>
  <si>
    <t>BUEIRO MET. S/INTERRUPÇÃO TRÁF. D=1,20 M GALV.</t>
  </si>
  <si>
    <t>3S0431016</t>
  </si>
  <si>
    <t>BUEIRO MET. S/INTERRUPÇÃO TRÁF. D=1,60 M GALV.</t>
  </si>
  <si>
    <t>3S0431020</t>
  </si>
  <si>
    <t>BUEIRO MET. S/INTERRUPÇÃO TRÁF. D=2,00 M GALV.</t>
  </si>
  <si>
    <t>3S0431112</t>
  </si>
  <si>
    <t>BUEIRO MET.S/INTERRUPÇÃO TRÁF. D=1,20 M REV. EPOXY</t>
  </si>
  <si>
    <t>3S0431116</t>
  </si>
  <si>
    <t>BUEIRO MET.S/INTERRUPÇÃO TRÁF. D=1,60 M REV. EPOXY</t>
  </si>
  <si>
    <t>3S0431120</t>
  </si>
  <si>
    <t>BUEIRO MET.S/INTERRUPÇÃO TRÁF. D=2,00 M REV. EPOXY</t>
  </si>
  <si>
    <t>3S0459000</t>
  </si>
  <si>
    <t>ASSENTAMENTO DE DRENO PROFUNDO</t>
  </si>
  <si>
    <t>3S0459050</t>
  </si>
  <si>
    <t>ASSENTAMENTO DE DRENO PROFUNDO AC/BC</t>
  </si>
  <si>
    <t>3S0499908</t>
  </si>
  <si>
    <t>SELO DE ARGILA APILOADO COM SOLO LOCAL</t>
  </si>
  <si>
    <t>3S0500000</t>
  </si>
  <si>
    <t>ENROCAMENTO DE PEDRA ARRUMADA</t>
  </si>
  <si>
    <t>3S0500100</t>
  </si>
  <si>
    <t>3S0510101</t>
  </si>
  <si>
    <t>REVESTIMENTO VEGETAL COM MUDAS</t>
  </si>
  <si>
    <t>3S0510102</t>
  </si>
  <si>
    <t>REVESTIMENTO VEGETAL COM GRAMA EM LEIVAS</t>
  </si>
  <si>
    <t>3S0800100</t>
  </si>
  <si>
    <t>RECONFORMAÇÃO DA PLATAFORMA</t>
  </si>
  <si>
    <t>HA</t>
  </si>
  <si>
    <t>3S0810000</t>
  </si>
  <si>
    <t>TAPA BURACO</t>
  </si>
  <si>
    <t>3S0810101</t>
  </si>
  <si>
    <t>REMENDO PROFUNDO COM DEMOLIÇÃO MANUAL</t>
  </si>
  <si>
    <t>3S0810102</t>
  </si>
  <si>
    <t>REMENDO PROFUNDO COM DEMOLIÇÃO MECANICA</t>
  </si>
  <si>
    <t>3S0810103</t>
  </si>
  <si>
    <t>REMENDO PROF.COM DEMOL.MEC.E SERRA</t>
  </si>
  <si>
    <t>3S0810104</t>
  </si>
  <si>
    <t>TAPA BURACO COM SERRA CORTA PISO</t>
  </si>
  <si>
    <t>3S0810200</t>
  </si>
  <si>
    <t>LIMPEZA ENCH. JUNTAS PAV. CONCR. A QUENTE (CONSV)</t>
  </si>
  <si>
    <t>3S0810201</t>
  </si>
  <si>
    <t>LIMPEZA ENCH. JUNTAS PAV. CONCR. A FRIO (CONSV)</t>
  </si>
  <si>
    <t>3S0810251</t>
  </si>
  <si>
    <t>LIMPEZA  ENCH.JUNTAS PAV.CONCR.A FRIO(CONSV) AC</t>
  </si>
  <si>
    <t>3S0810300</t>
  </si>
  <si>
    <t>SELAGEM DE TRINCA</t>
  </si>
  <si>
    <t>3S0810350</t>
  </si>
  <si>
    <t>SELAGEM DE TRINCA  AC</t>
  </si>
  <si>
    <t>3S0810401</t>
  </si>
  <si>
    <t>COMBATE À EXSUDAÇÃO COM AREIA</t>
  </si>
  <si>
    <t>3S0810402</t>
  </si>
  <si>
    <t>COMBATE À EXSUDAÇÃO COM PEDRISCO</t>
  </si>
  <si>
    <t>3S0810451</t>
  </si>
  <si>
    <t>COMBATE À EXSUDAÇÃO COM AREIA AC</t>
  </si>
  <si>
    <t>3S0810452</t>
  </si>
  <si>
    <t>COMBATE À EXSUDAÇÃO COM PEDRISCO BC</t>
  </si>
  <si>
    <t>3S0810900</t>
  </si>
  <si>
    <t>CORREÇÃO DE DEFEITOS COM MISTURA BETUMINOSA</t>
  </si>
  <si>
    <t>3S0810903</t>
  </si>
  <si>
    <t>REPARO LOCALIZADO (SUPERFICIAL)</t>
  </si>
  <si>
    <t>3S0810904</t>
  </si>
  <si>
    <t>REPARO LOCALIZADO C/ CBUQ</t>
  </si>
  <si>
    <t>3S0810912</t>
  </si>
  <si>
    <t>CORREÇÃO DE DEFEITOS POR FRESAGEM DESCONTÍNUA</t>
  </si>
  <si>
    <t>3S0811000</t>
  </si>
  <si>
    <t>CORREÇÃO DE DEFEITOS POR PENETRAÇÃO</t>
  </si>
  <si>
    <t>3S0811050</t>
  </si>
  <si>
    <t>CORREÇÃO DE DEFEITOS POR PENETRAÇÃO BC</t>
  </si>
  <si>
    <t>3S0820000</t>
  </si>
  <si>
    <t>RECOMP. DE GUARDA CORPO</t>
  </si>
  <si>
    <t>3S0820001</t>
  </si>
  <si>
    <t>RECOMPOSIÇÃO DE SARJETA EM ALVENARIA DE TIJOLO</t>
  </si>
  <si>
    <t>3S0820050</t>
  </si>
  <si>
    <t>RECOMP. DE GUARDA CORPO AC/BC</t>
  </si>
  <si>
    <t>3S0820051</t>
  </si>
  <si>
    <t>RECOMP.DE SARJETA EM ALVENARIA DE TIJOLO AC</t>
  </si>
  <si>
    <t>3S0830001</t>
  </si>
  <si>
    <t>LIMPEZA DE SARJETA E MEIO FIO</t>
  </si>
  <si>
    <t>3S0830101</t>
  </si>
  <si>
    <t>LIMPEZA DE VALETA DE CORTE</t>
  </si>
  <si>
    <t>3S0830102</t>
  </si>
  <si>
    <t>LIMPEZA DE VALA DE DRENAGEM</t>
  </si>
  <si>
    <t>3S0830103</t>
  </si>
  <si>
    <t>LIMPEZA DE DESCIDA D'ÁGUA</t>
  </si>
  <si>
    <t>3S0830201</t>
  </si>
  <si>
    <t>LIMPEZA DE BUEIRO</t>
  </si>
  <si>
    <t>3S0830202</t>
  </si>
  <si>
    <t>DESOBSTRUÇÃO DE BUEIRO</t>
  </si>
  <si>
    <t>3S0830203</t>
  </si>
  <si>
    <t>ASSENTAMENTO DE TUBO D=0,60 M</t>
  </si>
  <si>
    <t>3S0830204</t>
  </si>
  <si>
    <t>ASSENTAMENTO DE TUBO D=0,80 M</t>
  </si>
  <si>
    <t>3S0830205</t>
  </si>
  <si>
    <t>ASSENTAMENTO DE TUBO D=1,0 M</t>
  </si>
  <si>
    <t>3S0830206</t>
  </si>
  <si>
    <t>ASSENTAMENTO DE TUBO D=1,20 M</t>
  </si>
  <si>
    <t>3S0830208</t>
  </si>
  <si>
    <t>ASSENT.DE TUBO D=0,60 M PA-1 COMERC-JUNTA RIGIDA M</t>
  </si>
  <si>
    <t>3S0830209</t>
  </si>
  <si>
    <t>ASSENT.DE TUBO D=0,80 M PA-1 COMERC-JUNTA RIGIDA M</t>
  </si>
  <si>
    <t>3S0830210</t>
  </si>
  <si>
    <t>ASSENT.DE TUBO D=1,00 M PA-1 COMERC-JUNTA RIGIDA M</t>
  </si>
  <si>
    <t>3S0830211</t>
  </si>
  <si>
    <t>ASSENT.DE TUBO D=1,20 M PA-1 COMERC-JUNTA RIGIDA M</t>
  </si>
  <si>
    <t>3S0830212</t>
  </si>
  <si>
    <t>ASSENT.DE TUBO D=1,50 M PA-1 COMERC-JUNTA RIGIDA M</t>
  </si>
  <si>
    <t>3S0830213</t>
  </si>
  <si>
    <t>ASSENT.DE TUBO D=0,60M PA-2 COMERC-JUNTA RIGIDA M</t>
  </si>
  <si>
    <t>3S0830214</t>
  </si>
  <si>
    <t>ASSENT.DE TUBO D=0,80M PA-2 COMERC-JUNTA RIGIDA M</t>
  </si>
  <si>
    <t>3S0830215</t>
  </si>
  <si>
    <t>ASSENT.DE TUBO D=1,00M PA-2 COMERC-JUNTA RIGIDA M</t>
  </si>
  <si>
    <t>3S0830216</t>
  </si>
  <si>
    <t>ASSENT.DE TUBO D=1,20M PA-2 COMERC-JUNTA RIGIDA M</t>
  </si>
  <si>
    <t>3S0830217</t>
  </si>
  <si>
    <t>ASSENT.DE TUBO D=1,50M PA-2 COMERC-JUNTA RIGIDA M</t>
  </si>
  <si>
    <t>3S0830218</t>
  </si>
  <si>
    <t>ASSENT.DE TUBO D=0,60M PA-3 COMERC-JUNTA RIGIDA M</t>
  </si>
  <si>
    <t>3S0830219</t>
  </si>
  <si>
    <t>ASSENT.DE TUBO D=0,80M PA-3 COMERC-JUNTA RIGIDA M</t>
  </si>
  <si>
    <t>3S0830220</t>
  </si>
  <si>
    <t>ASSENT.DE TUBO D=1,00M PA-3 COMERC-JUNTA RIGIDA M</t>
  </si>
  <si>
    <t>3S0830221</t>
  </si>
  <si>
    <t>ASSENT.DE TUBO D=1,20M PA-3 COMERC-JUNTA RIGIDA M</t>
  </si>
  <si>
    <t>3S0830222</t>
  </si>
  <si>
    <t>ASSENT.DE TUBO D=1,50M PA-3 COMERC-JUNTA RIGIDA M</t>
  </si>
  <si>
    <t>3S0830223</t>
  </si>
  <si>
    <t>ASSENT.DE TUBO D=0,60M PA-4 COMERC-JUNTA RIGIDA M</t>
  </si>
  <si>
    <t>3S0830224</t>
  </si>
  <si>
    <t>ASSENT.DE TUBO D=0,80M PA-4 COMERC-JUNTA RIGIDA M</t>
  </si>
  <si>
    <t>3S0830225</t>
  </si>
  <si>
    <t>ASSENT.DE TUBO D=1,00M PA-4 COMERC-JUNTA RIGIDA M</t>
  </si>
  <si>
    <t>3S0830226</t>
  </si>
  <si>
    <t>ASSENT.DE TUBO D=1,20M PA-4 COMERC-JUNTA RIGIDA M</t>
  </si>
  <si>
    <t>3S0830227</t>
  </si>
  <si>
    <t>ASSENT.DE TUBO D=1,50M PA-4 COMERC-JUNTA RIGIDA M</t>
  </si>
  <si>
    <t>3S0830253</t>
  </si>
  <si>
    <t>ASSENTAMENTO DE TUBO D=0,60 M AC/BC</t>
  </si>
  <si>
    <t>3S0830254</t>
  </si>
  <si>
    <t>ASSENTAMENTO DE TUBO D=0,80 M AC/BC</t>
  </si>
  <si>
    <t>3S0830255</t>
  </si>
  <si>
    <t>ASSENTAMENTO DE TUBO D=1,0 M AC/BC</t>
  </si>
  <si>
    <t>3S0830256</t>
  </si>
  <si>
    <t>ASSENTAMENTO DE TUBO D=1,20 M AC/BC</t>
  </si>
  <si>
    <t>3S0840000</t>
  </si>
  <si>
    <t>LIMPEZA DE PLACA DE SINALIZAÇÃO</t>
  </si>
  <si>
    <t>3S0840001</t>
  </si>
  <si>
    <t>RECOMPOSIÇÃO PLACA DE SINALIZAÇÃO</t>
  </si>
  <si>
    <t>3S0840002</t>
  </si>
  <si>
    <t>SUBSTITUIÇÃO DE BALIZADOR</t>
  </si>
  <si>
    <t>3S0840052</t>
  </si>
  <si>
    <t>SUBSTITUIÇÃO DE BALIZADOR AC/BC</t>
  </si>
  <si>
    <t>3S0840100</t>
  </si>
  <si>
    <t>RECOMPOSIÇÃO DE DEFENSA METÁLICA</t>
  </si>
  <si>
    <t>3S0840200</t>
  </si>
  <si>
    <t>CAIAÇÃO</t>
  </si>
  <si>
    <t>3S0840300</t>
  </si>
  <si>
    <t>RENOVAÇÃO MANUAL DE SINALIZAÇÃO HORIZONTAL</t>
  </si>
  <si>
    <t>3S0840400</t>
  </si>
  <si>
    <t>RECOMP. TOT. CERCA C/ MOURÃO DE CONC. SECÇÃO QUAD.</t>
  </si>
  <si>
    <t>3S0840401</t>
  </si>
  <si>
    <t>RECOMP. PARC. CERCA DE CONC. SEÇÃO QUAD. - MOURÃO</t>
  </si>
  <si>
    <t>3S0840402</t>
  </si>
  <si>
    <t>RECOMP. PARC. CERCA C/ MOURÃO DE CONCR.-ARAME</t>
  </si>
  <si>
    <t>3S0840403</t>
  </si>
  <si>
    <t>RECOMP. TOT. CERCA C/ MOURÃO CONCR. SEÇÃO TRIANG.</t>
  </si>
  <si>
    <t>3S0840404</t>
  </si>
  <si>
    <t>RECOMP. PARC. CERCA C/ MOURÃO CONCR. SEÇÃO TRIANG.</t>
  </si>
  <si>
    <t>3S0840450</t>
  </si>
  <si>
    <t>RECOMP.TOT.CERCA C/MOURÃO CONC.SEÇÃO QUAD. AC/BC</t>
  </si>
  <si>
    <t>3S0840451</t>
  </si>
  <si>
    <t>RECOMP.PARC.CERCA MOURÃO CONC.SEÇÃO QUADRADA AC/B</t>
  </si>
  <si>
    <t>3S0840453</t>
  </si>
  <si>
    <t>RECOMP.TOT.CERCA C/MOURÃO CONC.SEÇÃO TRIANG. AC/BC</t>
  </si>
  <si>
    <t>3S0840454</t>
  </si>
  <si>
    <t>RECOMP.PARC.CERCA C/MOURÃO CONC.SEÇÃO TRIANG.AC/BC</t>
  </si>
  <si>
    <t>3S0841400</t>
  </si>
  <si>
    <t>RECOMPOSIÇÃO TOTAL DE CERCA COM MOURÃO DE MADEIRA</t>
  </si>
  <si>
    <t>3S0841401</t>
  </si>
  <si>
    <t>RECOMPOSIÇÃO PARCIAL CERCA DE MADEIRA - MOURÃO</t>
  </si>
  <si>
    <t>3S0841402</t>
  </si>
  <si>
    <t>RECOMP. PARCIAL CERCA C/ MOURÃO DE MADEIRA - ARAME</t>
  </si>
  <si>
    <t>3S0850000</t>
  </si>
  <si>
    <t>RECOMPOSIÇÃO MANUAL DE ATERRO</t>
  </si>
  <si>
    <t>3S0850100</t>
  </si>
  <si>
    <t>RECOMPOSIÇÃO MECANIZADA DE ATERRO</t>
  </si>
  <si>
    <t>3S0851000</t>
  </si>
  <si>
    <t>REMOÇÃO MANUAL DE BARREIRA EM SOLO</t>
  </si>
  <si>
    <t>3S0851001</t>
  </si>
  <si>
    <t>REMOÇÃO MANUAL DE BARREIRA EM ROCHA</t>
  </si>
  <si>
    <t>3S0851100</t>
  </si>
  <si>
    <t>REMOÇÃO MECANIZADA DE BARREIRA - SOLO</t>
  </si>
  <si>
    <t>3S0851200</t>
  </si>
  <si>
    <t>REMOÇÃO MECANIZADA DE BARREIRA - ROCHA</t>
  </si>
  <si>
    <t>3S0851300</t>
  </si>
  <si>
    <t>REMOÇÃO DE MATACÕES</t>
  </si>
  <si>
    <t>3S0890000</t>
  </si>
  <si>
    <t>ROÇADA MANUAL</t>
  </si>
  <si>
    <t>3S0890001</t>
  </si>
  <si>
    <t>ROÇADA DE CAPIM COLONIÃO</t>
  </si>
  <si>
    <t>3S0890100</t>
  </si>
  <si>
    <t>ROÇADA MECANIZADA</t>
  </si>
  <si>
    <t>3S0890101</t>
  </si>
  <si>
    <t>CORTE E LIMPEZA DE ÁREAS GRAMADAS</t>
  </si>
  <si>
    <t>3S0891000</t>
  </si>
  <si>
    <t>CAPINA MANUAL</t>
  </si>
  <si>
    <t>3S0900100</t>
  </si>
  <si>
    <t>TRANSPORTE LOCAL C/ BASC. 5M3 EM RODOV. NÃO PAV.</t>
  </si>
  <si>
    <t>3S0900106</t>
  </si>
  <si>
    <t>TRANSPORTE LOCAL C/ BASC. 10M3 EM RODOV. NÃO PAV.</t>
  </si>
  <si>
    <t>3S0900141</t>
  </si>
  <si>
    <t>TRANSP. LOCAL C/ CARROCERIA 4T EM RODOV. NÃO PAV.</t>
  </si>
  <si>
    <t>3S0900190</t>
  </si>
  <si>
    <t>3S0900191</t>
  </si>
  <si>
    <t>3S0900200</t>
  </si>
  <si>
    <t>TRANSPORTE LOCAL BASC. 5M3 EM RODOV. PAV.</t>
  </si>
  <si>
    <t>3S0900203</t>
  </si>
  <si>
    <t>TRANSPORTE LOCAL DE MATERIAL PARA REMENDOS</t>
  </si>
  <si>
    <t>3S0900206</t>
  </si>
  <si>
    <t>TRANSPORTE LOCAL C/ BASC. 10M3 EM RODOV. PAV.</t>
  </si>
  <si>
    <t>3S0900241</t>
  </si>
  <si>
    <t>TRANSP. LOCAL C/ CARROCERIA 4T EM RODOV. PAV.</t>
  </si>
  <si>
    <t>3S0900290</t>
  </si>
  <si>
    <t>3S0900291</t>
  </si>
  <si>
    <t>3S0910200</t>
  </si>
  <si>
    <t>TRANSPORTE LOCAL MATERIAL BETUMINOSO</t>
  </si>
  <si>
    <t>3S0920170</t>
  </si>
  <si>
    <t>3S0920270</t>
  </si>
  <si>
    <t>TRANSP. LOCAL ÁGUA C/ CAM. TANQUE EM RODOV. PAV.</t>
  </si>
  <si>
    <t>4S0330001</t>
  </si>
  <si>
    <t>CONFECÇÃO E LANÇ. DE CONCRETO MAGRO EM BETONEIRA</t>
  </si>
  <si>
    <t>4S0330051</t>
  </si>
  <si>
    <t>CONF.LANÇAMENTO DE CONCRETO MAGRO EM BETON.AC/BC</t>
  </si>
  <si>
    <t>4S0332301</t>
  </si>
  <si>
    <t>CONC.ESTR.FCK=25 MPA CONTR.RAZ.USO GER.CONF.E LANÇ</t>
  </si>
  <si>
    <t>4S0332351</t>
  </si>
  <si>
    <t>CONCR.ESTR.FCK=25MPA C.RAZ.USO GER.CONF.LANÇ.AC/BC</t>
  </si>
  <si>
    <t>4S0335300</t>
  </si>
  <si>
    <t>FORNECIMENTO, PREPARO COLOCAÇÃO AÇO CA-50</t>
  </si>
  <si>
    <t>4S0337000</t>
  </si>
  <si>
    <t>4S0600001</t>
  </si>
  <si>
    <t>DEFENSA MALEÁVEL SIMPLES (FORN./ IMPL.)</t>
  </si>
  <si>
    <t>4S0600002</t>
  </si>
  <si>
    <t>ANCORAGEM DE DEFENSA MALEÁVEL SIMPLES (FORN/ IMPL)</t>
  </si>
  <si>
    <t>4S0600011</t>
  </si>
  <si>
    <t>DEFENSA MALEÁVEL DUPLA (FORN./ IMPL.)</t>
  </si>
  <si>
    <t>4S0600012</t>
  </si>
  <si>
    <t>ANCORAGEM DE DEFENSA MALEÁVEL DUPLA (FORN./ IMPL.)</t>
  </si>
  <si>
    <t>4S0601001</t>
  </si>
  <si>
    <t>DEFENSA SEMI-MALEÁVEL SIMPLES (FORN./ IMPL.)</t>
  </si>
  <si>
    <t>4S0601002</t>
  </si>
  <si>
    <t>ANCORAGEM DEFENSA SEMI-MALEÁVEL SIMPLES (FORN/IMP)</t>
  </si>
  <si>
    <t>4S0601011</t>
  </si>
  <si>
    <t>DEFENSA SEMI-MALEÁVEL DUPLA (FORN./ IMPL.)</t>
  </si>
  <si>
    <t>4S0601012</t>
  </si>
  <si>
    <t>ANCORAGEM DEFENSA SEMI-MALEÁVEL DUPLA (FORN/ IMPL)</t>
  </si>
  <si>
    <t>4S0603011</t>
  </si>
  <si>
    <t>BARREIRA DE SEGURANÇA DUPLA DNER PRO 176/86</t>
  </si>
  <si>
    <t>4S0603061</t>
  </si>
  <si>
    <t>BARREIRA DE SEGURANÇA DUPLA DNER PRO 176/86 AC/BC</t>
  </si>
  <si>
    <t>4S0610013</t>
  </si>
  <si>
    <t>PINTURA FAIXA-TINTA B.ACRÍLICA EMULS. ÁGUA - 1 ANO</t>
  </si>
  <si>
    <t>4S0610014</t>
  </si>
  <si>
    <t>PINT. SETAS/ZEBRADO-TINTA B.ACRÍL. EMULS. ÁGUA-1A.</t>
  </si>
  <si>
    <t>4S0610021</t>
  </si>
  <si>
    <t>PINT. FAIXA-TINTA BASE ACRÍL. E=0,6MM-NBR 11862/92</t>
  </si>
  <si>
    <t>4S0610022</t>
  </si>
  <si>
    <t>PINT.SETAS.ZEB.-TINTA B.ACRÍL E=0,6MM-NBR 11862/92</t>
  </si>
  <si>
    <t>4S0610031</t>
  </si>
  <si>
    <t>PINTURA FAIXA-TINTA B.ACRÍLICA EMULS. ÁGUA -2 ANOS</t>
  </si>
  <si>
    <t>4S0610032</t>
  </si>
  <si>
    <t>PINT. SETAS/ZEBRADO-TINTA B.ACRÍL. EMULS. ÁGUA-2A.</t>
  </si>
  <si>
    <t>4S0611001</t>
  </si>
  <si>
    <t>PINTURA FAIXA C/TERMOPLÁSTICO-3 ANOS (P/ ASPERSÃO)</t>
  </si>
  <si>
    <t>4S0611002</t>
  </si>
  <si>
    <t>PINTURA SETAS E ZEBRADO TERM.-3 ANOS (P/ ASPERSÃO)</t>
  </si>
  <si>
    <t>4S0611003</t>
  </si>
  <si>
    <t>PINTURA SETAS E ZEBRADO TERM.-5 ANOS (P/ EXTRUSÃO)</t>
  </si>
  <si>
    <t>4S0611101</t>
  </si>
  <si>
    <t>SINALIZAÇÃO HORIZONTAL C/TERMOPLÁSTICO PRÉ-FORMADO</t>
  </si>
  <si>
    <t>4S0612001</t>
  </si>
  <si>
    <t>FORN. E COLOCAÇÃO DE TACHA REFLET. MONODIRECIONAL</t>
  </si>
  <si>
    <t>4S0612011</t>
  </si>
  <si>
    <t>FORN. E COLOCAÇÃO DE TACHÃO REFLET. MONODIRECIONAL</t>
  </si>
  <si>
    <t>4S0612020</t>
  </si>
  <si>
    <t>FORN. E COLOC. DE DISP.REFL. VIDRO TEMP. 180° BRAN</t>
  </si>
  <si>
    <t>4S0612021</t>
  </si>
  <si>
    <t>FORN. E COLOC. DE DISP.REFL. VIDRO TEMP. 360° BRAN</t>
  </si>
  <si>
    <t>4S0612022</t>
  </si>
  <si>
    <t>FORN. E COLOC. DE DISP.REFL. VIDRO TEMP. 360° AMAR</t>
  </si>
  <si>
    <t>4S0612101</t>
  </si>
  <si>
    <t>FORN. E COLOCAÇÃO DE TACHA REFLET. BIDIRECIONAL</t>
  </si>
  <si>
    <t>4S0612111</t>
  </si>
  <si>
    <t>FORN. E COLOCAÇÃO DE TACHÃO REFLET. BIDIRECIONAL</t>
  </si>
  <si>
    <t>4S0620001</t>
  </si>
  <si>
    <t>FORN. E IMPLANTAÇÃO PLACA SINALIZ. SEMI-REFLETIVA</t>
  </si>
  <si>
    <t>4S0620002</t>
  </si>
  <si>
    <t>FORN. E IMPLANTAÇÃO PLACA SINALIZ. TOT.REFLETIVA</t>
  </si>
  <si>
    <t>4S0620091</t>
  </si>
  <si>
    <t>REMOÇÃO DE PLACA DE SINALIZAÇÃO</t>
  </si>
  <si>
    <t>4S0620092</t>
  </si>
  <si>
    <t>RECUPERAÇÃO DE CHAPA P/PLACA DE SINALIZAÇÃO</t>
  </si>
  <si>
    <t>4S0620201</t>
  </si>
  <si>
    <t>CONFECÇÃO DE PLACA SINALIZAÇÃO SEMI-REFLETIVA</t>
  </si>
  <si>
    <t>4S0620211</t>
  </si>
  <si>
    <t>CONFECÇÃO PLACA SINALIZAÇÃO TOT.REFLETIVA</t>
  </si>
  <si>
    <t>4S0620221</t>
  </si>
  <si>
    <t>CONF.PLACA SINAL.SEMI-REFLETIVA CHAPA RECUPERADA</t>
  </si>
  <si>
    <t>4S0620231</t>
  </si>
  <si>
    <t>CONF.PLACA SINAL.TOT.REFLETIVA - CHAPA RECUPERADA</t>
  </si>
  <si>
    <t>4S0620301</t>
  </si>
  <si>
    <t>CONFECÇÃO SUPORTE E TRAVESSA P/PLACA SINALIZ.</t>
  </si>
  <si>
    <t>4S0623001</t>
  </si>
  <si>
    <t>FORN. E IMPLANTAÇÃO DE BALIZADOR DE CONCRETO</t>
  </si>
  <si>
    <t>4S0623002</t>
  </si>
  <si>
    <t>FORN. E IMPL. SUP. ECOL. SEC. QUADRAD. PLACA SIN.</t>
  </si>
  <si>
    <t>4S0623003</t>
  </si>
  <si>
    <t>FORN. IMPL. SUP. ECOL. S. CILINDRICA PLACA SIN.</t>
  </si>
  <si>
    <t>4S0623051</t>
  </si>
  <si>
    <t>FORN. E IMPLANTAÇÃO DE BALIZADOR DE CONCRETO AC/BC</t>
  </si>
  <si>
    <t>4S0810013</t>
  </si>
  <si>
    <t>MANUT/RECOMP.SINAL-PINT.FAIXA-TIN.ACRIL EM ÁGUA-1A</t>
  </si>
  <si>
    <t>4S0810021</t>
  </si>
  <si>
    <t>MANUT./RECOMP. SINAL.-PINT.FAIXA-TINTA ACRILICA</t>
  </si>
  <si>
    <t>4S0810023</t>
  </si>
  <si>
    <t>MANUT/RECOMP.SINAL-PINT.FAIXA-TIN.ACRIL EM ÁGUA-2A</t>
  </si>
  <si>
    <t>4S0811001</t>
  </si>
  <si>
    <t>MAN/RECOMP.SIN-PINT.FAIXA-C/TERMOPL-3A(P/ASPERSÃO)</t>
  </si>
  <si>
    <t>4S0900190</t>
  </si>
  <si>
    <t>TRANSPORTE COMERCIAL C/ CARROC 15T RODOV. NÃO PAV.</t>
  </si>
  <si>
    <t>4S0900191</t>
  </si>
  <si>
    <t>4S0900200</t>
  </si>
  <si>
    <t>TRANSPORTE LOCAL C/ BASC. 5 M3 RODOV. PAV.</t>
  </si>
  <si>
    <t>4S0900241</t>
  </si>
  <si>
    <t>4S0900290</t>
  </si>
  <si>
    <t>TRANSPORTE COMERCIAL C/ CARROC 15T RODOV. PAV.</t>
  </si>
  <si>
    <t>4S0900291</t>
  </si>
  <si>
    <t>4S0920270</t>
  </si>
  <si>
    <t>5S0100000</t>
  </si>
  <si>
    <t>DESM. DEST. E LIMP. ÁREAS C/ ARV. DIAM. ATÉ 0,15M</t>
  </si>
  <si>
    <t>5S0101000</t>
  </si>
  <si>
    <t>DESTOCAMENTO DE ÁRVORES C/ DIÂM. 0,15 A 030M</t>
  </si>
  <si>
    <t>5S0101100</t>
  </si>
  <si>
    <t>DESTOCAMENTO DE ÁRVORES C/ DIÂM. &gt; 0,30M</t>
  </si>
  <si>
    <t>5S0110001</t>
  </si>
  <si>
    <t>ESC. CARGA TRANSP. MAT 1A CAT DMT 50M</t>
  </si>
  <si>
    <t>5S0110009</t>
  </si>
  <si>
    <t>ESC. CARGA TR. MAT 1A C. DMT 50 A 200M C/CARREG</t>
  </si>
  <si>
    <t>5S0110010</t>
  </si>
  <si>
    <t>ESC. CARGA TR. MAT 1A C. DMT 200 A 400M C/CARREG</t>
  </si>
  <si>
    <t>5S0110011</t>
  </si>
  <si>
    <t>ESC. CARGA TR. MAT 1A C. DMT 400 A 600M C/CARREG</t>
  </si>
  <si>
    <t>5S0110012</t>
  </si>
  <si>
    <t>ESC. CARGA TR. MAT 1A C. DMT 600 A 800M C/CARREG</t>
  </si>
  <si>
    <t>5S0110013</t>
  </si>
  <si>
    <t>ESC. CARGA TR. MAT 1A C. DMT 800 A 1000M C/CARREG</t>
  </si>
  <si>
    <t>5S0110014</t>
  </si>
  <si>
    <t>ESC. CARGA TR. MAT 1A C. DMT 1000 A 1200M C/CARREG</t>
  </si>
  <si>
    <t>5S0110015</t>
  </si>
  <si>
    <t>ESC. CARGA TR. MAT 1A C. DMT 1200 A 1400M C/CARREG</t>
  </si>
  <si>
    <t>5S0110016</t>
  </si>
  <si>
    <t>ESC. CARGA TR. MAT 1A C. DMT 1400 A 1600M C/CARREG</t>
  </si>
  <si>
    <t>5S0110017</t>
  </si>
  <si>
    <t>ESC. CARGA TR. MAT 1A C. DMT 1600 A 1800M C/CARREG</t>
  </si>
  <si>
    <t>5S0110018</t>
  </si>
  <si>
    <t>ESC. CARGA TR. MAT 1A C. DMT 1800 A 2000M C/CARREG</t>
  </si>
  <si>
    <t>5S0110019</t>
  </si>
  <si>
    <t>ESC. CARGA TR. MAT 1A C. DMT 2000 A 3000M C/CARREG</t>
  </si>
  <si>
    <t>5S0110020</t>
  </si>
  <si>
    <t>ESC. CARGA TR. MAT 1A C. DMT 3000 A 5000M C/CARREG</t>
  </si>
  <si>
    <t>5S0110022</t>
  </si>
  <si>
    <t>ESC. CARGA TRANSP. MAT 1A CAT DMT 50 A 200M C/E</t>
  </si>
  <si>
    <t>5S0110023</t>
  </si>
  <si>
    <t>ESC. CARGA TRANSP. MAT 1A CAT DMT 200 A 400M C/E</t>
  </si>
  <si>
    <t>5S0110024</t>
  </si>
  <si>
    <t>ESC. CARGA TRANSP. MAT 1A CAT DMT 400 A 600M C/E</t>
  </si>
  <si>
    <t>5S0110025</t>
  </si>
  <si>
    <t>ESC. CARGA TRANSP. MAT 1A CAT DMT 600 A 800M C/E</t>
  </si>
  <si>
    <t>5S0110026</t>
  </si>
  <si>
    <t>ESC. CARGA TRANSP. MAT 1A CAT DMT 800 A 1000M C/E</t>
  </si>
  <si>
    <t>5S0110027</t>
  </si>
  <si>
    <t>ESC. CARGA TRANSP. MAT 1A CAT DMT 1000 A 1200M C/E</t>
  </si>
  <si>
    <t>5S0110028</t>
  </si>
  <si>
    <t>ESC. CARGA TRANSP. MAT 1A CAT DMT 1200 A 1400M C/E</t>
  </si>
  <si>
    <t>5S0110029</t>
  </si>
  <si>
    <t>ESC. CARGA TRANSP. MAT 1A CAT DMT 1400 A 1600M C/E</t>
  </si>
  <si>
    <t>5S0110030</t>
  </si>
  <si>
    <t>ESC. CARGA TRANSP .MAT 1A CAT DMT 1600 A 1800M C/E</t>
  </si>
  <si>
    <t>5S0110031</t>
  </si>
  <si>
    <t>ESC. CARGA TRANSP. MAT 1A CAT DMT 1800 A 2000M C/E</t>
  </si>
  <si>
    <t>5S0110032</t>
  </si>
  <si>
    <t>ESC. CARGA TRANSP. MAT 1A CAT DMT 2000 A 3000M C/E</t>
  </si>
  <si>
    <t>5S0110033</t>
  </si>
  <si>
    <t>ESC. CARGA TRANSP. MAT 1A CAT DMT 3000 A 5000M C/E</t>
  </si>
  <si>
    <t>5S0110101</t>
  </si>
  <si>
    <t>ESC. CARGA TRANSP. MAT 2A CAT DMT 50M</t>
  </si>
  <si>
    <t>5S0110109</t>
  </si>
  <si>
    <t>ESC. CARGA TR. MAT 2A C. DMT 50 A 200M C/CARREG</t>
  </si>
  <si>
    <t>5S0110110</t>
  </si>
  <si>
    <t>ESC. CARGA TR. MAT 2A C. DMT 200 A 400M C/CARREG</t>
  </si>
  <si>
    <t>5S0110111</t>
  </si>
  <si>
    <t>5S0110112</t>
  </si>
  <si>
    <t>5S0110113</t>
  </si>
  <si>
    <t>5S0110114</t>
  </si>
  <si>
    <t>5S0110115</t>
  </si>
  <si>
    <t>5S0110116</t>
  </si>
  <si>
    <t>5S0110117</t>
  </si>
  <si>
    <t>5S0110118</t>
  </si>
  <si>
    <t>5S0110119</t>
  </si>
  <si>
    <t>5S0110120</t>
  </si>
  <si>
    <t>5S0110122</t>
  </si>
  <si>
    <t>5S0110123</t>
  </si>
  <si>
    <t>5S0110124</t>
  </si>
  <si>
    <t>5S0110125</t>
  </si>
  <si>
    <t>5S0110126</t>
  </si>
  <si>
    <t>5S0110127</t>
  </si>
  <si>
    <t>5S0110128</t>
  </si>
  <si>
    <t>5S0110129</t>
  </si>
  <si>
    <t>5S0110130</t>
  </si>
  <si>
    <t>5S0110131</t>
  </si>
  <si>
    <t>5S0110132</t>
  </si>
  <si>
    <t>5S0110133</t>
  </si>
  <si>
    <t>5S0110201</t>
  </si>
  <si>
    <t>5S0110202</t>
  </si>
  <si>
    <t>5S0110203</t>
  </si>
  <si>
    <t>5S0110204</t>
  </si>
  <si>
    <t>5S0110205</t>
  </si>
  <si>
    <t>5S0110206</t>
  </si>
  <si>
    <t>5S0110207</t>
  </si>
  <si>
    <t>5S0151000</t>
  </si>
  <si>
    <t>5S0151100</t>
  </si>
  <si>
    <t>5S0151301</t>
  </si>
  <si>
    <t>5S0210000</t>
  </si>
  <si>
    <t>5S0211000</t>
  </si>
  <si>
    <t>5S0211001</t>
  </si>
  <si>
    <t>REGUL. SUBLEITO C/ FRESA. CORTE CONTR. AUT. GREIDE</t>
  </si>
  <si>
    <t>5S0220000</t>
  </si>
  <si>
    <t>5S0220001</t>
  </si>
  <si>
    <t>5S0220100</t>
  </si>
  <si>
    <t>RECOMPOSIÇÃO CAMADA DE BASE S/ ADIÇÃO DE MATERIAL</t>
  </si>
  <si>
    <t>5S0221000</t>
  </si>
  <si>
    <t>SUB-BASE ESTABILIZ. GRANUL. C/ MIST. SOLO NA PISTA</t>
  </si>
  <si>
    <t>5S0221001</t>
  </si>
  <si>
    <t>SUB-BASE ESTAB. GRANUL.C/MIST. SOLO-AREIA NA PISTA</t>
  </si>
  <si>
    <t>5S0221002</t>
  </si>
  <si>
    <t>BASE ESTABILIZ.GRANUL.C/ MIST. SOLO AREIA NA PISTA</t>
  </si>
  <si>
    <t>5S0221051</t>
  </si>
  <si>
    <t>SUB-BASE EST.GRAN.C/MIST.SOLO-AREIA NA PISTA AC</t>
  </si>
  <si>
    <t>5S0221052</t>
  </si>
  <si>
    <t>BASE ESTAB.GRAN.C/MIST.SOLO AREIA NA PISTA AC</t>
  </si>
  <si>
    <t>5S0222000</t>
  </si>
  <si>
    <t>BASE ESTABILIZADA GRANUL. C/ MISTURA SOLO-BRITA</t>
  </si>
  <si>
    <t>5S0222050</t>
  </si>
  <si>
    <t>BASE ESTABILIZADA GRANUL.C/MIST. SOLO-BRITA BC</t>
  </si>
  <si>
    <t>5S0223000</t>
  </si>
  <si>
    <t>5S0223001</t>
  </si>
  <si>
    <t>BASE BRITA GRAD.C/DISTR.AGREG. CONTR. AUTOM.GREIDE</t>
  </si>
  <si>
    <t>5S0223050</t>
  </si>
  <si>
    <t>5S0223051</t>
  </si>
  <si>
    <t>BASE BRITA GRAD.C/DIST.AGREG.CONTR.AUT.GREIDE BC</t>
  </si>
  <si>
    <t>5S0223100</t>
  </si>
  <si>
    <t>BASE DE MACADAME HIDRAÚLICO</t>
  </si>
  <si>
    <t>5S0223150</t>
  </si>
  <si>
    <t>BASE DE MACADAME HIDRAÚLICO BC</t>
  </si>
  <si>
    <t>5S0224011</t>
  </si>
  <si>
    <t>RECOMPOSIÇÃO CAMADA DE BASE C/ ADIÇÃO DE CIMENTO</t>
  </si>
  <si>
    <t>5S0224101</t>
  </si>
  <si>
    <t>BASE DE SOLO CIMENTO COM MISTURA EM USINA</t>
  </si>
  <si>
    <t>5S0224301</t>
  </si>
  <si>
    <t>SUB-BASE SOLO MELHORADO C/CIMENTO C/MIST. EM USINA</t>
  </si>
  <si>
    <t>5S0230000</t>
  </si>
  <si>
    <t>5S0240000</t>
  </si>
  <si>
    <t>5S0250001</t>
  </si>
  <si>
    <t>5S0250002</t>
  </si>
  <si>
    <t>5S0250050</t>
  </si>
  <si>
    <t>TRATAMENTO SUPERFICIAL SIMPLES C/ CAP BC</t>
  </si>
  <si>
    <t>5S0250051</t>
  </si>
  <si>
    <t>TRATAMENTO SUPERFICIAL SIMPLES C/ EMULSÃO BC</t>
  </si>
  <si>
    <t>5S0250052</t>
  </si>
  <si>
    <t>TRATAMENTO SUPERFICIAL SIMPLES C/BANHO DILUÍDO BC</t>
  </si>
  <si>
    <t>5S0250101</t>
  </si>
  <si>
    <t>5S0250102</t>
  </si>
  <si>
    <t>5S0250150</t>
  </si>
  <si>
    <t>5S0250151</t>
  </si>
  <si>
    <t>5S0250152</t>
  </si>
  <si>
    <t>5S0250201</t>
  </si>
  <si>
    <t>5S0250202</t>
  </si>
  <si>
    <t>5S0250250</t>
  </si>
  <si>
    <t>5S0250251</t>
  </si>
  <si>
    <t>5S0250252</t>
  </si>
  <si>
    <t>TRATAMENTO SUPERFICIAL TRIPLO C/ BANHO DILUÍDO BC</t>
  </si>
  <si>
    <t>5S0251101</t>
  </si>
  <si>
    <t>MICRO-REVESTIMENTO A FRIO - MICROFLEX 0,8CM</t>
  </si>
  <si>
    <t>5S0251102</t>
  </si>
  <si>
    <t>MICRO-REVESTIMENTO A FRIO-MICROFLEX 0,8CM C/FILLER</t>
  </si>
  <si>
    <t>5S0251103</t>
  </si>
  <si>
    <t>MICRO-REVESTIMENTO A FRIO - MICROFLEX 2,0 CM</t>
  </si>
  <si>
    <t>5S0251104</t>
  </si>
  <si>
    <t>MICRO-REVESTIMENTO A FRIO - MICROFLEX - 2,5 CM</t>
  </si>
  <si>
    <t>5S0251105</t>
  </si>
  <si>
    <t>MICRO-REVEST. A FRIO-MICROFLEX 0,8CM C/FILLER CAL</t>
  </si>
  <si>
    <t>5S0251106</t>
  </si>
  <si>
    <t>MICRO-REVEST.A FRIO-MICROFLEX 0,8CM C/FILLER CIMEN</t>
  </si>
  <si>
    <t>5S0251107</t>
  </si>
  <si>
    <t>MICRO-REVEST.FRIO-MICROFLEX 0,8CM C/FIBRA C/CAL</t>
  </si>
  <si>
    <t>5S0251108</t>
  </si>
  <si>
    <t>MICRO-REVEST.FRIO-MICROFLEX 0,8CM C/FIBRA C/CIMENT</t>
  </si>
  <si>
    <t>5S0251109</t>
  </si>
  <si>
    <t>MICRO-REVEST. A FRIO-MICROFLEX 1,5CM C/FILLER CAL</t>
  </si>
  <si>
    <t>5S0251110</t>
  </si>
  <si>
    <t>MICRO-REVEST.A FRIO-MICROFLEX 1,5CM C/FILLER CIMEN</t>
  </si>
  <si>
    <t>5S0251111</t>
  </si>
  <si>
    <t>MICRO-REVEST.FRIO-MICROFLEX1,5CM C/FILLER,FIBR,CAL</t>
  </si>
  <si>
    <t>5S0251112</t>
  </si>
  <si>
    <t>MICRO-REVEST.FRIO-MICROFLEX1,5CM C/FILLER,FIBR,CIM</t>
  </si>
  <si>
    <t>5S0251151</t>
  </si>
  <si>
    <t>MICRO-REVESTIMENTO A FRIO - MICROFLEX 0,8CM BC</t>
  </si>
  <si>
    <t>5S0251152</t>
  </si>
  <si>
    <t>MICRO-REVESTIMENTO A FRIO - MICROFLEX 1,5 CM BC</t>
  </si>
  <si>
    <t>5S0251153</t>
  </si>
  <si>
    <t>MICRO-REVESTIMENTO A FRIO - MICROFLEX 2,0 CM BC</t>
  </si>
  <si>
    <t>5S0251154</t>
  </si>
  <si>
    <t>MICRO-REVESTIMENTO A FRIO-MICROFLEX-2,5 CM BC</t>
  </si>
  <si>
    <t>5S0251155</t>
  </si>
  <si>
    <t>MICRO-REVEST.A FRIO - MICROFLEX 0,8CM BC C/ CAL</t>
  </si>
  <si>
    <t>5S0251156</t>
  </si>
  <si>
    <t>MICRO-REVEST.A FRIO - MICROFLEX 0,8CM BC C/CIMENTO</t>
  </si>
  <si>
    <t>5S0251157</t>
  </si>
  <si>
    <t>MICRO-REVEST.A FRIO-MICROFLEX 0,8CM BC C/FIBRA CAL</t>
  </si>
  <si>
    <t>5S0251158</t>
  </si>
  <si>
    <t>MICRO-REVEST.A FRIO-MICROFLEX 0,8CM BC C/FIBRA CIM</t>
  </si>
  <si>
    <t>5S0251159</t>
  </si>
  <si>
    <t>MICRO-REVEST. A FRIO-MICROFLEX 1,5 CM BC C/CAL</t>
  </si>
  <si>
    <t>5S0251160</t>
  </si>
  <si>
    <t>MICRO-REVEST. A FRIO-MICROFLEX 1,5 CM BC C/CIMENTO</t>
  </si>
  <si>
    <t>5S0251161</t>
  </si>
  <si>
    <t>MICRO-REVEST. FRIO-MICROFLEX 1,5 CM BC FIBRA C/CAL</t>
  </si>
  <si>
    <t>5S0251162</t>
  </si>
  <si>
    <t>MICRO-REVEST. FRIO-MICROFLEX 1,5 CM BC FIBRA C/CIM</t>
  </si>
  <si>
    <t>5S0251163</t>
  </si>
  <si>
    <t>MICRO-REVESTIMENTO A FRIO - MICROFLEX 2,0 CM C/CAL</t>
  </si>
  <si>
    <t>5S0251164</t>
  </si>
  <si>
    <t>MICRO-REVESTIMENTO A FRIO - MICROFLEX 2,0 CM C/CIM</t>
  </si>
  <si>
    <t>5S0251165</t>
  </si>
  <si>
    <t>MICRO-REVEST. A FRIO-MICROFLEX 2,0 CM C/FIBRA CAL</t>
  </si>
  <si>
    <t>5S0251166</t>
  </si>
  <si>
    <t>MICRO-REVEST. A FRIO-MICROFLEX 2,0 CM C/FIBRA CIM</t>
  </si>
  <si>
    <t>5S0251167</t>
  </si>
  <si>
    <t>MICRO-REVESTIMENTO A FRIO-MICROFLEX 2,0 CM BC CAL</t>
  </si>
  <si>
    <t>5S0251168</t>
  </si>
  <si>
    <t>MICRO-REVESTIMENTO A FRIO-MICROFLEX 2,0 CM BC CIM</t>
  </si>
  <si>
    <t>5S0251169</t>
  </si>
  <si>
    <t>MICRO-REVEST. FRIO-MICROFLEX 2,0 CM BC C/FIBRA CAL</t>
  </si>
  <si>
    <t>5S0251170</t>
  </si>
  <si>
    <t>MICRO-REVEST. FRIO-MICROFLEX 2,0 CM BC C/FIBRA CIM</t>
  </si>
  <si>
    <t>5S0251171</t>
  </si>
  <si>
    <t>MICRO-REVEST. A FRIO-MICROFLEX-2,5CM C/ FILLER CAL</t>
  </si>
  <si>
    <t>5S0251172</t>
  </si>
  <si>
    <t>MICRO-REVEST. A FRIO-MICROFLEX-2,5CM C/ FILLER CIM</t>
  </si>
  <si>
    <t>5S0251173</t>
  </si>
  <si>
    <t>MICRO-REVEST. FRIO-MICROFLEX-2,5CM C/FIBRA CAL</t>
  </si>
  <si>
    <t>5S0251174</t>
  </si>
  <si>
    <t>MICRO-REVEST. FRIO-MICROFLEX-2,5CM C/FIBRA CIM</t>
  </si>
  <si>
    <t>5S0251175</t>
  </si>
  <si>
    <t>MICRO-REVEST. A FRIO-MICROFLEX-2,5 CM BC C/ CAL</t>
  </si>
  <si>
    <t>5S0251176</t>
  </si>
  <si>
    <t>MICRO-REVEST. A FRIO-MICROFLEX-2,5 CM BC C/ CIM</t>
  </si>
  <si>
    <t>5S0251177</t>
  </si>
  <si>
    <t>MICRO-REVEST. FRIO-MICROFLEX-2,5 CM BC C/FIBRA CAL</t>
  </si>
  <si>
    <t>5S0251178</t>
  </si>
  <si>
    <t>MICRO-REVEST. FRIO-MICROFLEX-2,5 CM BC C/FIBRA CIM</t>
  </si>
  <si>
    <t>5S0251201</t>
  </si>
  <si>
    <t>LAMA ASFÁLTICA FINA (GRANULOMETRIAS I E II)</t>
  </si>
  <si>
    <t>5S0251202</t>
  </si>
  <si>
    <t>5S0251251</t>
  </si>
  <si>
    <t>LAMA ASFÁLTICA FINA (GRANULOMETRIAS I E II) AC/BC</t>
  </si>
  <si>
    <t>5S0251252</t>
  </si>
  <si>
    <t>LAMA ASFÁLT.GROSSA (GRANULOMETRIAS III E IV) AC/BC</t>
  </si>
  <si>
    <t>5S0253000</t>
  </si>
  <si>
    <t>5S0253050</t>
  </si>
  <si>
    <t>5S0253100</t>
  </si>
  <si>
    <t>5S0253150</t>
  </si>
  <si>
    <t>5S0253200</t>
  </si>
  <si>
    <t>5S0253250</t>
  </si>
  <si>
    <t>5S0254001</t>
  </si>
  <si>
    <t>CONC. BETUMIN.USINADO A QUENTE - CAPA DE ROLAMENTO</t>
  </si>
  <si>
    <t>5S0254002</t>
  </si>
  <si>
    <t>CONCRETO BETUMINOSO USINADO A QUENTE - BINDER</t>
  </si>
  <si>
    <t>5S0254012</t>
  </si>
  <si>
    <t>CBUQ RECICLADO EM USINA FIXA</t>
  </si>
  <si>
    <t>5S0254021</t>
  </si>
  <si>
    <t>5S0254051</t>
  </si>
  <si>
    <t>CBUQ -CAPA DE ROLAMENTO AC/BC</t>
  </si>
  <si>
    <t>5S0254052</t>
  </si>
  <si>
    <t>CBUQ -BINDER AC/BC</t>
  </si>
  <si>
    <t>5S0254062</t>
  </si>
  <si>
    <t>CBUQ RECICLADO EM USINA FIXA AC/BC</t>
  </si>
  <si>
    <t>5S0254071</t>
  </si>
  <si>
    <t>CBUQ CAPA DE ROLAM. AC/BC C/ CAL HIDRATADA</t>
  </si>
  <si>
    <t>5S0260000</t>
  </si>
  <si>
    <t>MANTA SINTÉT. P/ RECAP.ASFÁL.- FORNEC. E APLICAÇÃO</t>
  </si>
  <si>
    <t>5S0260700</t>
  </si>
  <si>
    <t>5S0260750</t>
  </si>
  <si>
    <t>CONCR.CIMENTO PORTLAND C/EQUIP.PEQUENO PORTE AC/BC</t>
  </si>
  <si>
    <t>5S0270200</t>
  </si>
  <si>
    <t>5S0290500</t>
  </si>
  <si>
    <t>5S0290501</t>
  </si>
  <si>
    <t>5S0290600</t>
  </si>
  <si>
    <t>REMOÇÃO MECANIZADA DA CAMADA GRANULAR PAVIMENTO</t>
  </si>
  <si>
    <t>5S0290601</t>
  </si>
  <si>
    <t>5S0290700</t>
  </si>
  <si>
    <t>REMOÇÃO MECANIZADA MATERIAL DE BAIXA CAPAC.SUPORTE</t>
  </si>
  <si>
    <t>5S0290701</t>
  </si>
  <si>
    <t>REMOÇÃO MANUAL DE MATERIAL DE BAIXA CAPAC.SUPORTE</t>
  </si>
  <si>
    <t>5S0290800</t>
  </si>
  <si>
    <t>ARRANCAMENTO E REMOÇÃO DE PARALELEPÍPEDOS</t>
  </si>
  <si>
    <t>5S0290900</t>
  </si>
  <si>
    <t>ARRANCAMENTO E REMOÇÃO DE MEIOS-FIOS</t>
  </si>
  <si>
    <t>5S0299011</t>
  </si>
  <si>
    <t>FRESAGEM CONTÍNUA DO REVEST. BETUMINOSO</t>
  </si>
  <si>
    <t>5S0299012</t>
  </si>
  <si>
    <t>FRESAGEM DESCONTÍNUA REVEST. BETUMINOSO</t>
  </si>
  <si>
    <t>5S0299301</t>
  </si>
  <si>
    <t>RECICLAGEM SIMPLES C/ INCORP. REV. ASFÁLTICO</t>
  </si>
  <si>
    <t>5S0299304</t>
  </si>
  <si>
    <t>RECICLAGEM C/ CIMENTO E INCORP. REV. ASFÁLTICO</t>
  </si>
  <si>
    <t>5S0299307</t>
  </si>
  <si>
    <t>RECICLAGEM C/ BRITA E INCORP. DE REV. ASFÁLTICO</t>
  </si>
  <si>
    <t>5S0299310</t>
  </si>
  <si>
    <t>RECICLAGEM C/ CIMENTO E BRITA E INCORP. REV.</t>
  </si>
  <si>
    <t>5S0299313</t>
  </si>
  <si>
    <t>RECICLAGEM C/ ESPUMA ASFÁLTICA E INCORP. REV. ASF.</t>
  </si>
  <si>
    <t>5S0430016</t>
  </si>
  <si>
    <t>BUEIRO MET. CHAPAS MÚLTIPLAS D=1,60M GALV.</t>
  </si>
  <si>
    <t>5S0430020</t>
  </si>
  <si>
    <t>BUEIRO MET. CHAPAS MÚLTIPLAS D=2,00M GALV.</t>
  </si>
  <si>
    <t>5S0430030</t>
  </si>
  <si>
    <t>5S0430066</t>
  </si>
  <si>
    <t>BUEIRO MET. CHAPAS MÚLTIPLAS D=1,60M GALV. BC</t>
  </si>
  <si>
    <t>5S0430070</t>
  </si>
  <si>
    <t>BUEIRO MET. CHAPAS MÚLTIPLAS D=2,00M GALV. BC</t>
  </si>
  <si>
    <t>5S0430071</t>
  </si>
  <si>
    <t>5S0430116</t>
  </si>
  <si>
    <t>BUEIRO MET. CHAPAS MÚLTIPLAS D=1,60M REV. EPOXY</t>
  </si>
  <si>
    <t>5S0430120</t>
  </si>
  <si>
    <t>BUEIRO MET. CHAPAS MÚLTIPLAS D=2,00M REV. EPOXY</t>
  </si>
  <si>
    <t>5S0430166</t>
  </si>
  <si>
    <t>BUEIRO MET. CHAPAS MÚLT. D=1,60M REV. EPOXY BC</t>
  </si>
  <si>
    <t>5S0430170</t>
  </si>
  <si>
    <t>BUEIRO MET. CHAPAS MÚLT. D=2,00M REV. EPOXY BC</t>
  </si>
  <si>
    <t>5S0431012</t>
  </si>
  <si>
    <t>BUEIRO MET. S/INTERRUPÇÃO TRAF. D=1,20M GALV.</t>
  </si>
  <si>
    <t>5S0431016</t>
  </si>
  <si>
    <t>BUEIRO MET. S/ INTERRUP. DE TRÁF. D=1,60M GALV.</t>
  </si>
  <si>
    <t>5S0431020</t>
  </si>
  <si>
    <t>BUEIRO MET. S/ INTERRUP. DE TRÁF. D=2,00M GALV.</t>
  </si>
  <si>
    <t>5S0431112</t>
  </si>
  <si>
    <t>BUEIRO MET. S/INTERRUPÇÃO TRAF. D=1,20M REV. EPOXY</t>
  </si>
  <si>
    <t>5S0431116</t>
  </si>
  <si>
    <t>BUEIRO MET.S/INTERRUPÇÃO TRAF. D=1,60 M REV.EPOXY</t>
  </si>
  <si>
    <t>5S0431120</t>
  </si>
  <si>
    <t>5S0499901</t>
  </si>
  <si>
    <t>REMOÇÃO DE BUEIROS EXISTENTES</t>
  </si>
  <si>
    <t>5S0499904</t>
  </si>
  <si>
    <t>RESTAURAÇÃO DE DISP. DANIF. COM CONCR. FCK=15 MPA</t>
  </si>
  <si>
    <t>5S0499907</t>
  </si>
  <si>
    <t>DEMOLIÇÃO DE DISPOSITIVOS DE CONCRETO SIMPLES</t>
  </si>
  <si>
    <t>5S0499908</t>
  </si>
  <si>
    <t>DEMOLIÇÃO DE DISPOSITIVOS DE CONCRETO ARMADO</t>
  </si>
  <si>
    <t>5S0499954</t>
  </si>
  <si>
    <t>RESTAUR.DE DISP.DANIF.COM CONCR. FCK=15 MPA AC/BC</t>
  </si>
  <si>
    <t>5S0530311</t>
  </si>
  <si>
    <t>5S0530359</t>
  </si>
  <si>
    <t>ESCAMAS DE CONCRETO ARMADO PARA TERRA ARMADA AC/BC</t>
  </si>
  <si>
    <t>5S0530360</t>
  </si>
  <si>
    <t>CONCR. SOLEIRA ARREMATE DE MACIÇO TERRA ARM. AC/BC</t>
  </si>
  <si>
    <t>5S0534001</t>
  </si>
  <si>
    <t>5S0534051</t>
  </si>
  <si>
    <t>EXEC.CORTINA ATIRANT.CONCR.ARMADO FCK=15 MPA AC/BC</t>
  </si>
  <si>
    <t>5S0590001</t>
  </si>
  <si>
    <t>EXECUÇÃO TIRANTE PROTENDIDO CORTINA ATIRANTADA</t>
  </si>
  <si>
    <t>5S0510000</t>
  </si>
  <si>
    <t>5S0510200</t>
  </si>
  <si>
    <t>5S0530001</t>
  </si>
  <si>
    <t>5S0530002</t>
  </si>
  <si>
    <t>5S0530100</t>
  </si>
  <si>
    <t>5S0530150</t>
  </si>
  <si>
    <t>5S0530301</t>
  </si>
  <si>
    <t>5S0530302</t>
  </si>
  <si>
    <t>TERRA ARMADA - ECE - GREIDE 6,0&lt;H&lt;9,00</t>
  </si>
  <si>
    <t>5S0530303</t>
  </si>
  <si>
    <t>5S0530304</t>
  </si>
  <si>
    <t>5S0530305</t>
  </si>
  <si>
    <t>5S0530306</t>
  </si>
  <si>
    <t>5S0530307</t>
  </si>
  <si>
    <t>TERRA ARMADA - ECE - ENCONTRO PORTANTE 0,0&lt;H&lt;6,0M</t>
  </si>
  <si>
    <t>5S0530308</t>
  </si>
  <si>
    <t>5S0530309</t>
  </si>
  <si>
    <t>5S0530310</t>
  </si>
  <si>
    <t>CONC. DE SOLEIRA E ARREM. DE MACIÇO DE TERRA ARM.</t>
  </si>
  <si>
    <t>5S0640001</t>
  </si>
  <si>
    <t>CÊRCAS ARAME FARP. C/ MOURÃO CONC. SEÇÃO QUADR.</t>
  </si>
  <si>
    <t>5S0640002</t>
  </si>
  <si>
    <t>CERCA ARAME FARP. C/ MOURÃO DE CONC. SEÇÃO TRIANG</t>
  </si>
  <si>
    <t>5S0640051</t>
  </si>
  <si>
    <t>CERCAS ARAME FARP. C/MOURÃO CONC.SEÇÃO QUADR.AC/BC</t>
  </si>
  <si>
    <t>5S0640052</t>
  </si>
  <si>
    <t>CERCA ARAME FARP. C/MOURÃO CONCR.SEC. TRIANG.AC/BC</t>
  </si>
  <si>
    <t>5S0641000</t>
  </si>
  <si>
    <t>CÊRCAS ARAME FARPADO COM SUPORTE MADEIRA</t>
  </si>
  <si>
    <t>5S0900107</t>
  </si>
  <si>
    <t>TRANSPORTE LOCAL EM RODOV. NÃO PAVIM.</t>
  </si>
  <si>
    <t>5S0900190</t>
  </si>
  <si>
    <t>5S0900191</t>
  </si>
  <si>
    <t>5S0900207</t>
  </si>
  <si>
    <t>TRANSPORTE LOCAL EM RODOV. PAVIM.</t>
  </si>
  <si>
    <t>5S0900290</t>
  </si>
  <si>
    <t>5S0900291</t>
  </si>
  <si>
    <t>DADOS DOS INSUMO</t>
  </si>
  <si>
    <t>Mês de Coleta:</t>
  </si>
  <si>
    <t>04/2016</t>
  </si>
  <si>
    <t>Pesquisa:</t>
  </si>
  <si>
    <t xml:space="preserve"> IBGE</t>
  </si>
  <si>
    <t>Localidade:</t>
  </si>
  <si>
    <t>MACEIO</t>
  </si>
  <si>
    <t xml:space="preserve">Encargos Sociais (%): </t>
  </si>
  <si>
    <t>LISTA DE INSUMOS SINAPI</t>
  </si>
  <si>
    <t xml:space="preserve">ITEM UTILIZADO </t>
  </si>
  <si>
    <t>PREÇO (MATERIAL)</t>
  </si>
  <si>
    <t>ACETILENO (RECARGA PARA CILINDRO DE CONJUNTO OXICORTE GRANDE)</t>
  </si>
  <si>
    <t>C</t>
  </si>
  <si>
    <t>OXIGENIO, RECARGA PARA CILINDRO DE CONJUNTO OXICORTE GRANDE</t>
  </si>
  <si>
    <t>CR</t>
  </si>
  <si>
    <t>ACIDO MURIATICO, DILUICAO 10% A 12% PARA USO EM LIMPEZA</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</si>
  <si>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</si>
  <si>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</si>
  <si>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</si>
  <si>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</si>
  <si>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</si>
  <si>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</si>
  <si>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</si>
  <si>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</si>
  <si>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</si>
  <si>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</si>
  <si>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</si>
  <si>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</si>
  <si>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</si>
  <si>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</si>
  <si>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</si>
  <si>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</si>
  <si>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</si>
  <si>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</si>
  <si>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</si>
  <si>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</si>
  <si>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</si>
  <si>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</si>
  <si>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</si>
  <si>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</si>
  <si>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</si>
  <si>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</si>
  <si>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</si>
  <si>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</si>
  <si>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</si>
  <si>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</si>
  <si>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</si>
  <si>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</si>
  <si>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AS</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</si>
  <si>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</si>
  <si>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</si>
  <si>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</si>
  <si>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</si>
  <si>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</si>
  <si>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</si>
  <si>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</si>
  <si>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PARA CAIXA D' 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</si>
  <si>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</si>
  <si>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</si>
  <si>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</si>
  <si>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</si>
  <si>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SOLDAVEL, LONGO, COM FLANGE LIVRE,  60 MM X 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</si>
  <si>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</si>
  <si>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</si>
  <si>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</si>
  <si>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</si>
  <si>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32 MM X 1",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</si>
  <si>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</si>
  <si>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</si>
  <si>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</si>
  <si>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</si>
  <si>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</si>
  <si>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</si>
  <si>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</si>
  <si>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</si>
  <si>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</si>
  <si>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</si>
  <si>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</si>
  <si>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</si>
  <si>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</si>
  <si>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</si>
  <si>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</si>
  <si>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ACELERADOR DE PEGA E ENDURECIMENTO PARA ARGAMASSAS E CONCRETOS</t>
  </si>
  <si>
    <t>ADITIVO IMPERMEABILIZANTE DE PEGA ULTRARRAPIDA</t>
  </si>
  <si>
    <t>ARGAMASSA POLIMERICA DE REPARO ESTRUTURAL, BICOMPONENTE</t>
  </si>
  <si>
    <t>ADITIVO PLASTIFICANTE RETARDADOR DE PEGA E REDUTOR DE AGUA PARA CONCRETO</t>
  </si>
  <si>
    <t>ADITIVO LIQUIDO INCORPORADOR DE AR PARA CONCRETO E ARGAMASSA</t>
  </si>
  <si>
    <t>GRAUTE CIMENTICIO PARA USO GERAL</t>
  </si>
  <si>
    <t>IMPERMEABILIZANTE FLEXIVEL BRANCO DE BASE ACRILICA PARA COBERTURAS</t>
  </si>
  <si>
    <t>SELANTE ELASTICO MONOCOMPONENTE A BASE DE POLIURETANO PARA JUNTAS DIVERSAS</t>
  </si>
  <si>
    <t>TINTA/REVESTIMENTO  A BASE DE RESINA EPOXI COM ALCATRAO, BICOMPONENTE</t>
  </si>
  <si>
    <t>ADESIVO ESTRUTURAL A BASE DE RESINA EPOXI, BICOMPONENTE, FLUIDO</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</si>
  <si>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</si>
  <si>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</si>
  <si>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</si>
  <si>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</si>
  <si>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</si>
  <si>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</si>
  <si>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</si>
  <si>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</si>
  <si>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</si>
  <si>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</si>
  <si>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</si>
  <si>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</si>
  <si>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</si>
  <si>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</si>
  <si>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</si>
  <si>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</si>
  <si>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</si>
  <si>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</si>
  <si>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</si>
  <si>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</si>
  <si>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</si>
  <si>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</si>
  <si>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</si>
  <si>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</si>
  <si>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</si>
  <si>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</si>
  <si>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</si>
  <si>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</si>
  <si>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</si>
  <si>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</si>
  <si>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</si>
  <si>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</si>
  <si>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</si>
  <si>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</si>
  <si>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</si>
  <si>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AREIA FINA - POSTO JAZIDA/FORNECEDOR (RETIRADO NA JAZIDA, SEM TRANSPORTE)</t>
  </si>
  <si>
    <t>AREIA GROSSA - POSTO JAZIDA/FORNECEDOR (RETIRADO NA JAZIDA, SEM TRANSPORTE)</t>
  </si>
  <si>
    <t>AREIA AMARELA, AREIA BARRADA OU ARENOSO (RETIRADA NO AREAL, SEM TRANSPORTE)</t>
  </si>
  <si>
    <t>AREIA MEDIA - POSTO JAZIDA/FORNECEDOR (RETIRADO NA JAZIDA, SEM TRANSPORTE)</t>
  </si>
  <si>
    <t>ARGAMASSA PRONTA PARA REVESTIMENTO INTERNO EM PAREDES</t>
  </si>
  <si>
    <t>ASSENTO SANITARIO DE PLASTICO, TIPO CONVENCIONAL</t>
  </si>
  <si>
    <t>SUPORTE PARA TUBO DIAMETRO NOMINAL 2", COM ROSCA MECANICA</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</si>
  <si>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</si>
  <si>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</si>
  <si>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</si>
  <si>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</si>
  <si>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</si>
  <si>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</si>
  <si>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</si>
  <si>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</si>
  <si>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</si>
  <si>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PORCA OLHAL EM ACO GALVANIZADO, DIAMETRO NOMINAL DE 16 MM</t>
  </si>
  <si>
    <t>EMULSAO ASFALTICA ANIONICA</t>
  </si>
  <si>
    <t>AUXILIAR TECNICO / ASSISTENTE DE ENGENHARIA</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</si>
  <si>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</si>
  <si>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</si>
  <si>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</si>
  <si>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</si>
  <si>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</si>
  <si>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</si>
  <si>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</si>
  <si>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</si>
  <si>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</si>
  <si>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</si>
  <si>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</si>
  <si>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</si>
  <si>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</si>
  <si>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</si>
  <si>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</si>
  <si>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</si>
  <si>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</si>
  <si>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</si>
  <si>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</si>
  <si>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</si>
  <si>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</si>
  <si>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</si>
  <si>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</si>
  <si>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</si>
  <si>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</si>
  <si>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</si>
  <si>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</si>
  <si>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</si>
  <si>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</si>
  <si>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BASCULANTE, ACO, COM BATENTE/REQUADRO, 60 X 80 CM (SEM VIDROS)</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</si>
  <si>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</si>
  <si>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</si>
  <si>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</si>
  <si>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</si>
  <si>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</si>
  <si>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</si>
  <si>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</si>
  <si>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BLOCO DE VIDRO INCOLOR, CANELADO, DE *19 X 19 X 8* CM</t>
  </si>
  <si>
    <t>BLOCO DE VIDRO/ELEMENTO VAZADO INCOLOR, VENEZIANA, DE *20 X 20 X 6* CM</t>
  </si>
  <si>
    <t>LOCACAO DE BOMBA MANUAL PARA TESTE HIDROSTATICO ATE 60 BAR</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</si>
  <si>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</si>
  <si>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</si>
  <si>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</si>
  <si>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</si>
  <si>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</si>
  <si>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</si>
  <si>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</si>
  <si>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</si>
  <si>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</si>
  <si>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</si>
  <si>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</si>
  <si>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</si>
  <si>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</si>
  <si>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</si>
  <si>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</si>
  <si>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</si>
  <si>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</si>
  <si>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</si>
  <si>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</si>
  <si>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</si>
  <si>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</si>
  <si>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</si>
  <si>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</si>
  <si>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</si>
  <si>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</si>
  <si>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</si>
  <si>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</si>
  <si>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</si>
  <si>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</si>
  <si>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</si>
  <si>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</si>
  <si>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</si>
  <si>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</si>
  <si>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</si>
  <si>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</si>
  <si>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</si>
  <si>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</si>
  <si>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</si>
  <si>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</si>
  <si>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</si>
  <si>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NU 500 MM2 MEIO-DURO</t>
  </si>
  <si>
    <t>CABO DE COBRE NU 150 MM2 MEIO-DURO</t>
  </si>
  <si>
    <t>CABO DE COBRE UNIPOLAR 25MM2, BLINDADO, ISOLACAO 6/10 KV EPR, COBERTURA EM PVC</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</si>
  <si>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</si>
  <si>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</si>
  <si>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</si>
  <si>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</si>
  <si>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</si>
  <si>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</si>
  <si>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</si>
  <si>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</si>
  <si>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</si>
  <si>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</si>
  <si>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</si>
  <si>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</si>
  <si>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</si>
  <si>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</si>
  <si>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</si>
  <si>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</si>
  <si>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</si>
  <si>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</si>
  <si>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</si>
  <si>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</si>
  <si>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</si>
  <si>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</si>
  <si>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</si>
  <si>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</si>
  <si>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</si>
  <si>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</si>
  <si>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</si>
  <si>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</si>
  <si>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</si>
  <si>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</si>
  <si>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</si>
  <si>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</si>
  <si>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</si>
  <si>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</si>
  <si>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</si>
  <si>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</si>
  <si>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</si>
  <si>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</si>
  <si>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</si>
  <si>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</si>
  <si>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</si>
  <si>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</si>
  <si>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</si>
  <si>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</si>
  <si>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</si>
  <si>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</si>
  <si>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</si>
  <si>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</si>
  <si>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</si>
  <si>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</si>
  <si>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</si>
  <si>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</si>
  <si>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</si>
  <si>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</si>
  <si>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</si>
  <si>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</si>
  <si>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</si>
  <si>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</si>
  <si>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</si>
  <si>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</si>
  <si>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</si>
  <si>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</si>
  <si>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</si>
  <si>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</si>
  <si>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</si>
  <si>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</si>
  <si>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</si>
  <si>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</si>
  <si>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</si>
  <si>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</si>
  <si>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</si>
  <si>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PORTLAND COMPOSTO CP II-32</t>
  </si>
  <si>
    <t>CIMENTO BRANCO</t>
  </si>
  <si>
    <t>ARGAMASSA COLANTE AC I PARA CERAMICAS</t>
  </si>
  <si>
    <t>CIMENTO PORTLAND POZOLANICO CP IV- 32</t>
  </si>
  <si>
    <t>TERMINAL METALICO A PRESSAO PARA 1 CABO DE 6 A 10 MM2, COM 1 FURO DE FIXACAO</t>
  </si>
  <si>
    <t>CONECTOR METALICO TIPO PARAFUSO FENDIDO (SPLIT BOLT), PARA CABOS ATE 16 MM2</t>
  </si>
  <si>
    <t>CONECTOR METALICO TIPO PARAFUSO FENDIDO (SPLIT BOLT), PARA CABOS ATE 25 MM2</t>
  </si>
  <si>
    <t>GRAMPO PARALELO METALICO PARA CABO DE 6 A 50 MM2, COM 2 PARAFUSOS</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</si>
  <si>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</si>
  <si>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</si>
  <si>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</si>
  <si>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</si>
  <si>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</si>
  <si>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</si>
  <si>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</si>
  <si>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</si>
  <si>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</si>
  <si>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</si>
  <si>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</si>
  <si>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</si>
  <si>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</si>
  <si>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</si>
  <si>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</si>
  <si>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</si>
  <si>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</si>
  <si>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</si>
  <si>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</si>
  <si>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</si>
  <si>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</si>
  <si>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</si>
  <si>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</si>
  <si>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CUBA ACO INOX (AISI 304) DE EMBUTIR COM VALVULA DE 3 1/2 ", DE *56 X 33 X 12* CM</t>
  </si>
  <si>
    <t>CURVA 90 GRAUS DE FERRO GALVANIZADO, COM ROSCA BSP MACHO, DE 3/4"</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</si>
  <si>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</si>
  <si>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</si>
  <si>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</si>
  <si>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</si>
  <si>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</si>
  <si>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</si>
  <si>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</si>
  <si>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</si>
  <si>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</si>
  <si>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</si>
  <si>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</si>
  <si>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</si>
  <si>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</si>
  <si>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</si>
  <si>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</si>
  <si>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</si>
  <si>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</si>
  <si>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</si>
  <si>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</si>
  <si>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</si>
  <si>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</si>
  <si>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</si>
  <si>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</si>
  <si>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</si>
  <si>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</si>
  <si>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</si>
  <si>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</si>
  <si>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</si>
  <si>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</si>
  <si>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</si>
  <si>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</si>
  <si>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</si>
  <si>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</si>
  <si>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</si>
  <si>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</si>
  <si>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</si>
  <si>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</si>
  <si>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</si>
  <si>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</si>
  <si>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</si>
  <si>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</si>
  <si>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</si>
  <si>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</si>
  <si>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</si>
  <si>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</si>
  <si>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</si>
  <si>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</si>
  <si>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</si>
  <si>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</si>
  <si>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</si>
  <si>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</si>
  <si>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</si>
  <si>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</si>
  <si>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</si>
  <si>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</si>
  <si>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</si>
  <si>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</si>
  <si>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</si>
  <si>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</si>
  <si>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</si>
  <si>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</si>
  <si>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</si>
  <si>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</si>
  <si>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</si>
  <si>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</si>
  <si>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</si>
  <si>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</si>
  <si>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</si>
  <si>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</si>
  <si>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</si>
  <si>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</si>
  <si>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</si>
  <si>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</si>
  <si>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</si>
  <si>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</si>
  <si>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</si>
  <si>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</si>
  <si>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</si>
  <si>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</si>
  <si>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</si>
  <si>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</si>
  <si>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</si>
  <si>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</si>
  <si>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</si>
  <si>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</si>
  <si>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</si>
  <si>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</si>
  <si>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</si>
  <si>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</si>
  <si>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DOBRADICA EM LATAO, 4" X 3", E= 2,2 A 3,0 MM, COM ANEL,  TAMPA BOLA, COM PARAFUSOS</t>
  </si>
  <si>
    <t>ELETRICISTA</t>
  </si>
  <si>
    <t>ELETROTECNICO</t>
  </si>
  <si>
    <t>RELE FOTOELETRICO INTERNO E EXTERNO BIVOLT 1000 W, DE CONECTOR, SEM BASE</t>
  </si>
  <si>
    <t>BRACO P/ LUMINARIA PUBLICA 1 X 1,50M ROMAGNOLE OU EQUIV</t>
  </si>
  <si>
    <t>CAIXA DE LUZ "3 X 3" EM ACO ESMALTADA</t>
  </si>
  <si>
    <t>CAIXA DE LUZ "4 X 2" EM ACO ESMALTADA</t>
  </si>
  <si>
    <t>CAIXA DE LUZ "4 X 4" EM ACO ESMALTADA</t>
  </si>
  <si>
    <t>CONDULETE DE ALUMINIO TIPO C, PARA ELETRODUTO ROSCAVEL DE 1", COM TAMPA CEGA</t>
  </si>
  <si>
    <t>CONDULETE DE ALUMINIO TIPO E, PARA ELETRODUTO ROSCAVEL DE 2", COM TAMPA CEGA</t>
  </si>
  <si>
    <t>CONDULETE DE ALUMINIO TIPO E, PARA ELETRODUTO ROSCAVEL DE 3",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</si>
  <si>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</si>
  <si>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</si>
  <si>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</si>
  <si>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</si>
  <si>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</si>
  <si>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2", COM TAMPA CEGA</t>
  </si>
  <si>
    <t>CONDULETE DE ALUMINIO TIPO T, PARA ELETRODUTO ROSCAVEL DE 3", COM TAMPA CEGA</t>
  </si>
  <si>
    <t>CONDULETE DE ALUMINIO TIPO X, PARA ELETRODUTO ROSCAVEL DE 1",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</si>
  <si>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</si>
  <si>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</si>
  <si>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</si>
  <si>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</si>
  <si>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E, PARA ELETRODUTO ROSCAVEL DE 1", COM TAMPA CEGA</t>
  </si>
  <si>
    <t>CONDULETE DE ALUMINIO TIPO C, PARA ELETRODUTO ROSCAVEL DE 4", COM TAMPA CEGA</t>
  </si>
  <si>
    <t>CONDULETE DE ALUMINIO TIPO E, PARA ELETRODUTO ROSCAVEL DE 4", COM TAMPA CEGA</t>
  </si>
  <si>
    <t>CONDULETE DE ALUMINIO TIPO LR, PARA ELETRODUTO ROSCAVEL DE 4", COM TAMPA CEGA</t>
  </si>
  <si>
    <t>CONDULETE DE ALUMINIO TIPO X, PARA ELETRODUTO ROSCAVEL DE 2", COM TAMPA CEGA</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</si>
  <si>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</si>
  <si>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</si>
  <si>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</si>
  <si>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</si>
  <si>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</si>
  <si>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</si>
  <si>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</si>
  <si>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</si>
  <si>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</si>
  <si>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</si>
  <si>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</si>
  <si>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</si>
  <si>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</si>
  <si>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</si>
  <si>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</si>
  <si>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</si>
  <si>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</si>
  <si>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</si>
  <si>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</si>
  <si>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</si>
  <si>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</si>
  <si>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</si>
  <si>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</si>
  <si>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</si>
  <si>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</si>
  <si>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ESPOLETA SIMPLES N 8.</t>
  </si>
  <si>
    <t>ESTOPIM SIMPLES</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</si>
  <si>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</si>
  <si>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</si>
  <si>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</si>
  <si>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</si>
  <si>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</si>
  <si>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</si>
  <si>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C/ CILINDRO LATAO CROMADO P/ PORTA VIDRO TP AROUCA 2171-L OU EQUIV</t>
  </si>
  <si>
    <t>VARA / PERFIL PARA CREMONA, EM FERRO CROMADO, COMPRIMENTO DE 120 CM</t>
  </si>
  <si>
    <t>VARA / PERFIL PARA CREMONA, EM FERRO CROMADO, COMPRIMENTO DE 150 CM</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</si>
  <si>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</si>
  <si>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</si>
  <si>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</si>
  <si>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</si>
  <si>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</si>
  <si>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</si>
  <si>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</si>
  <si>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</si>
  <si>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</si>
  <si>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</si>
  <si>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</si>
  <si>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</si>
  <si>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</si>
  <si>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</si>
  <si>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</si>
  <si>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</si>
  <si>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</si>
  <si>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</si>
  <si>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</si>
  <si>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</si>
  <si>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</si>
  <si>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</si>
  <si>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</si>
  <si>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</si>
  <si>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</si>
  <si>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</si>
  <si>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</si>
  <si>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</si>
  <si>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</si>
  <si>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</si>
  <si>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</si>
  <si>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</si>
  <si>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</si>
  <si>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</si>
  <si>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GRAMA ESMERALDA OU SAO CARLOS OU CURITIBANA, EM PLACAS, SEM PLANTIO</t>
  </si>
  <si>
    <t>GRAMA BATATAIS EM PLACAS, SEM PLANTIO</t>
  </si>
  <si>
    <t>SUPORTE GUIA SIMPLES COM ROLDANA EM POLIPROPILENO PARA CHUMBAR, H = 20 CM</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</si>
  <si>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</si>
  <si>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</si>
  <si>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</si>
  <si>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</si>
  <si>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PINO MONOCORPO, PARA TENSAO DE *15* KV</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</si>
  <si>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</si>
  <si>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</si>
  <si>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</si>
  <si>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</si>
  <si>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COTOVELO DE REDUCAO 90 GRAUS DE FERRO GALVANIZADO, COM ROSCA BSP, DE 1" X 1/2"</t>
  </si>
  <si>
    <t>COTOVELO DE REDUCAO 90 GRAUS DE FERRO GALVANIZADO, COM ROSCA BSP, DE 1" X 3/4"</t>
  </si>
  <si>
    <t>JOELHO PVC, ROSCAVEL, 45 GRAUS, 1/2", PARA AGUA FRIA PREDIAL</t>
  </si>
  <si>
    <t>JOELHO, PVC SOLDAVEL, 45 GRAUS, 60 MM, PARA AGUA FRIA PREDIAL</t>
  </si>
  <si>
    <t>JOELHO, PVC SOLDAVEL, 45 GRAUS, 75 MM, PARA AGUA FRIA PREDIAL</t>
  </si>
  <si>
    <t>JOELHO PVC, ROSCAVEL, 90 GRAUS, 1", PARA AGUA FRIA PREDIAL</t>
  </si>
  <si>
    <t>JOELHO PVC, ROSCAVEL, 45 GRAUS, 1", PARA AGUA FRIA PREDIAL</t>
  </si>
  <si>
    <t>JOELHO, PVC COM ROSCA E BUCHA LATAO, 90 GRAUS,  3/4", PARA AGUA FRIA PREDIAL</t>
  </si>
  <si>
    <t>JOELHO DE REDUCAO, PVC, ROSCAVEL,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</si>
  <si>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</si>
  <si>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</si>
  <si>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</si>
  <si>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</si>
  <si>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</si>
  <si>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</si>
  <si>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</si>
  <si>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SOLDAVEL, PB, 90 GRAUS, DN 75 MM, PARA ESGOTO PREDIAL</t>
  </si>
  <si>
    <t>JOELHO, PVC SOLDAVEL, 90 GRAUS, 75 MM, PARA AGUA FRIA PREDIAL</t>
  </si>
  <si>
    <t>JOELHO, PVC SOLDAVEL, 45 GRAUS, 110 MM, PARA AGUA FRIA PREDIAL</t>
  </si>
  <si>
    <t>JOELHO PVC, SOLDAVEL, 90 GRAUS, 85 MM,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</si>
  <si>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</si>
  <si>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</si>
  <si>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</si>
  <si>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</si>
  <si>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</si>
  <si>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</si>
  <si>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</si>
  <si>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</si>
  <si>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</si>
  <si>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</si>
  <si>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</si>
  <si>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</si>
  <si>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</si>
  <si>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</si>
  <si>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ROSCAVEL, 45 GRAUS, 3/4", PARA AGUA FRIA PREDIAL</t>
  </si>
  <si>
    <t>JOELHO PVC, SOLDAVEL, 90 GRAUS, 40 MM, PARA AGUA FRIA PREDIAL</t>
  </si>
  <si>
    <t>JOELHO PVC, SOLDAVEL, 90 GRAUS, 32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</si>
  <si>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</si>
  <si>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</si>
  <si>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</si>
  <si>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</si>
  <si>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</si>
  <si>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</si>
  <si>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</si>
  <si>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</si>
  <si>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</si>
  <si>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</si>
  <si>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</si>
  <si>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</si>
  <si>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</si>
  <si>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</si>
  <si>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</si>
  <si>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</si>
  <si>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</si>
  <si>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</si>
  <si>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</si>
  <si>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</si>
  <si>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</si>
  <si>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</si>
  <si>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</si>
  <si>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</si>
  <si>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</si>
  <si>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SIMPLES, PVC, 45 GRAUS, DN 100 X 100 MM, SERIE NORMAL PARA ESGOTO PREDIAL</t>
  </si>
  <si>
    <t>JUNTA PLASTICA DE DILATACAO PARA PISOS, COR CINZA, 17 X 3 MM (ALTURA X ESPESSURA)</t>
  </si>
  <si>
    <t>JUNTA PLASTICA DE DILATACAO PARA PISOS, COR CINZA, 27 X 3 MM (ALTURA X ESPESSURA)</t>
  </si>
  <si>
    <t>JUNTA DILATACAO ELASTICA PARA CONCRETO (FUGENBAND) O-12, ATE 5 MCA</t>
  </si>
  <si>
    <t>JUNTA DILATACAO ELASTICA PARA CONCRETO (FUGENBAND) O-35/10, ATE 100 MCA</t>
  </si>
  <si>
    <t>JUNTA DILATACAO ELASTICA PARA CONCRETO (FUGENBAND) O-35/6, ATE 100 MCA</t>
  </si>
  <si>
    <t>JUNTA DILATACAO ELASTICA PARA CONCRETO (FUGENBAND) O-22, ATE 30 MCA</t>
  </si>
  <si>
    <t>KIT CAVALETE PVC COM REGISTRO 1/2", COMPLETO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</si>
  <si>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</si>
  <si>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</si>
  <si>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</si>
  <si>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</si>
  <si>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</si>
  <si>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</si>
  <si>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</si>
  <si>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</si>
  <si>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</si>
  <si>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</si>
  <si>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</si>
  <si>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</si>
  <si>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</si>
  <si>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</si>
  <si>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</si>
  <si>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</si>
  <si>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</si>
  <si>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</si>
  <si>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</si>
  <si>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</si>
  <si>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</si>
  <si>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</si>
  <si>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</si>
  <si>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</si>
  <si>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</si>
  <si>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</si>
  <si>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</si>
  <si>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</si>
  <si>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</si>
  <si>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</si>
  <si>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</si>
  <si>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</si>
  <si>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</si>
  <si>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</si>
  <si>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</si>
  <si>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</si>
  <si>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</si>
  <si>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</si>
  <si>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</si>
  <si>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</si>
  <si>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</si>
  <si>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</si>
  <si>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</si>
  <si>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</si>
  <si>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</si>
  <si>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</si>
  <si>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</si>
  <si>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</si>
  <si>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</si>
  <si>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</si>
  <si>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</si>
  <si>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</si>
  <si>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</si>
  <si>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</si>
  <si>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</si>
  <si>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</si>
  <si>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</si>
  <si>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</si>
  <si>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</si>
  <si>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</si>
  <si>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</si>
  <si>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</si>
  <si>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</si>
  <si>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</si>
  <si>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</si>
  <si>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</si>
  <si>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</si>
  <si>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</si>
  <si>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</si>
  <si>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</si>
  <si>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</si>
  <si>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</si>
  <si>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</si>
  <si>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</si>
  <si>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</si>
  <si>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</si>
  <si>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</si>
  <si>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</si>
  <si>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</si>
  <si>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</si>
  <si>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</si>
  <si>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</si>
  <si>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</si>
  <si>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</si>
  <si>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</si>
  <si>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</si>
  <si>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</si>
  <si>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</si>
  <si>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</si>
  <si>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</si>
  <si>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</si>
  <si>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</si>
  <si>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</si>
  <si>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</si>
  <si>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</si>
  <si>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</si>
  <si>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</si>
  <si>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</si>
  <si>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</si>
  <si>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</si>
  <si>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</si>
  <si>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</si>
  <si>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</si>
  <si>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</si>
  <si>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</si>
  <si>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</si>
  <si>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</si>
  <si>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2A QUALIDADE SERRADA NAO APARELHADA</t>
  </si>
  <si>
    <t>MADEIRA PINHO SERRADA 3A QUALIDADE NAO APARELHADA</t>
  </si>
  <si>
    <t>VEU POLIESTER</t>
  </si>
  <si>
    <t>VEU DE VIDRO/VEU DE SUPERFICIE 30 A 35 G/M2</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</si>
  <si>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</si>
  <si>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</si>
  <si>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</si>
  <si>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</si>
  <si>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</si>
  <si>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</si>
  <si>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</si>
  <si>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</si>
  <si>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</si>
  <si>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</si>
  <si>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</si>
  <si>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</si>
  <si>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MOTORISTA DE CAMINHAO</t>
  </si>
  <si>
    <t>MOURAO DE CONCRETO RETO, 10 X 10 CM, H= 3,00 M</t>
  </si>
  <si>
    <t>MOURAO DE CONCRETO RETO, *10 X 10* CM, H= 2,30 M</t>
  </si>
  <si>
    <t>MOURAO DE CONCRETO RETO, 10 X 10 CM, H= 2,00 M</t>
  </si>
  <si>
    <t>ESCORA PRE-MOLDADA EM CONCRETO, *10 X 10* CM, H = 2,30M</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</si>
  <si>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</si>
  <si>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</si>
  <si>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</si>
  <si>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</si>
  <si>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</si>
  <si>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</si>
  <si>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</si>
  <si>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</si>
  <si>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</si>
  <si>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</si>
  <si>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</si>
  <si>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</si>
  <si>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</si>
  <si>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</si>
  <si>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</si>
  <si>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</si>
  <si>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</si>
  <si>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</si>
  <si>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</si>
  <si>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</si>
  <si>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</si>
  <si>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</si>
  <si>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</si>
  <si>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</si>
  <si>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</si>
  <si>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</si>
  <si>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</si>
  <si>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</si>
  <si>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</si>
  <si>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</si>
  <si>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</si>
  <si>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</si>
  <si>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</si>
  <si>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</si>
  <si>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</si>
  <si>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</si>
  <si>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</si>
  <si>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</si>
  <si>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</si>
  <si>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</si>
  <si>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</si>
  <si>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</si>
  <si>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</si>
  <si>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</si>
  <si>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</si>
  <si>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</si>
  <si>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</si>
  <si>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</si>
  <si>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</si>
  <si>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GUINCHO</t>
  </si>
  <si>
    <t>OPERADOR DE GUINDASTE</t>
  </si>
  <si>
    <t>OPERADOR DE MARTELETE OU MARTELETEIRO</t>
  </si>
  <si>
    <t>PARA-RAIOS DE BAIXA TENSAO, TENSAO DE OPERACAO *280* V , CORRENTE MAXIMA *20* KA</t>
  </si>
  <si>
    <t>PLACA DE VENTILACAO PARA TELHA DE FIBROCIMENTO, CANALETE 90 OU KALHETAO</t>
  </si>
  <si>
    <t>PLACA DE VENTILACAO PARA TELHA DE FIBROCIMENTO CANALETE 49 KALHETA</t>
  </si>
  <si>
    <t>FIXADOR DE ABA SIMPLES PARA TELHA DE FIBROCIMENTO, TIPO CANALETA 49 OU KALHETA</t>
  </si>
  <si>
    <t>AFASTADOR PARA TELHA DE FIBROCIMENTO CANALETE 90 OU KALHETAO</t>
  </si>
  <si>
    <t>PORCA ZINCADA, SEXTAVADA, DIAMETRO 5/16"</t>
  </si>
  <si>
    <t>PARAFUSO ZINCADO, SEXTAVADO, COM ROSCA INTEIRA, DIAMETRO 3/8", COMPRIMENTO 2"</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</si>
  <si>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</si>
  <si>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</si>
  <si>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</si>
  <si>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</si>
  <si>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</si>
  <si>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</si>
  <si>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BUCHA DE NYLON SEM ABA S10</t>
  </si>
  <si>
    <t>BUCHA DE NYLON SEM ABA S6</t>
  </si>
  <si>
    <t>BUCHA DE NYLON SEM ABA S8</t>
  </si>
  <si>
    <t>PARAFUSO ZINCADO ROSCA SOBERBA 5/16 " X 120 MM PARA TELHA FIBROCIMENTO</t>
  </si>
  <si>
    <t>MIL</t>
  </si>
  <si>
    <t>PECA DE MADEIRA NATIVA/REGIONAL 7,5 X 12,50 CM (3X5") NAO APARELHADA (P/FORMA)</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</si>
  <si>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</si>
  <si>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</si>
  <si>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</si>
  <si>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</si>
  <si>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</si>
  <si>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</si>
  <si>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</si>
  <si>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</si>
  <si>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</si>
  <si>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</si>
  <si>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BRITADA N. 2 (19 A 38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</si>
  <si>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</si>
  <si>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</si>
  <si>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</si>
  <si>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</si>
  <si>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</si>
  <si>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PO DE PEDRA (POSTO PEDREIRA/FORNECEDOR, SEM FRETE)</t>
  </si>
  <si>
    <t>CASCALHO DE CAVA</t>
  </si>
  <si>
    <t>CASCALHO DE RIO</t>
  </si>
  <si>
    <t>CASCALHO LAVADO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</si>
  <si>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</si>
  <si>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</si>
  <si>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</si>
  <si>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</si>
  <si>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</si>
  <si>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</si>
  <si>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</si>
  <si>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</si>
  <si>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</si>
  <si>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</si>
  <si>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</si>
  <si>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</si>
  <si>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</si>
  <si>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</si>
  <si>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 PARA TINTA EPOXI</t>
  </si>
  <si>
    <t>ADESIVO ACRILICO/COLA DE CONTATO</t>
  </si>
  <si>
    <t>PLACA VINILICA SEMIFLEXIVEL PARA PISOS, E = 3,2 MM, 30 X 30 CM (SEM COLOCACAO)</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</si>
  <si>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</si>
  <si>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</si>
  <si>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</si>
  <si>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</si>
  <si>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</si>
  <si>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BALDE VERMELHO PARA SINALIZACAO DE VIAS</t>
  </si>
  <si>
    <t>MASSA PLASTICA PARA MARMORE/GRANITO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</si>
  <si>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</si>
  <si>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</si>
  <si>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</si>
  <si>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</si>
  <si>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</si>
  <si>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</si>
  <si>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</si>
  <si>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</si>
  <si>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</si>
  <si>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</si>
  <si>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</si>
  <si>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</si>
  <si>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</si>
  <si>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</si>
  <si>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</si>
  <si>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</si>
  <si>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</si>
  <si>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</si>
  <si>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</si>
  <si>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</si>
  <si>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</si>
  <si>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</si>
  <si>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CANTONEIRA DE ACO 3 "  X  3 "  X  1/4 "</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</si>
  <si>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</si>
  <si>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</si>
  <si>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</si>
  <si>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</si>
  <si>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</si>
  <si>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</si>
  <si>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</si>
  <si>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</si>
  <si>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</si>
  <si>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</si>
  <si>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</si>
  <si>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</si>
  <si>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</si>
  <si>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</si>
  <si>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</si>
  <si>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</si>
  <si>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</si>
  <si>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</si>
  <si>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</si>
  <si>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</si>
  <si>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</si>
  <si>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</si>
  <si>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</si>
  <si>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</si>
  <si>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</si>
  <si>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</si>
  <si>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</si>
  <si>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</si>
  <si>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</si>
  <si>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</si>
  <si>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</si>
  <si>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</si>
  <si>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</si>
  <si>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</si>
  <si>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</si>
  <si>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BORBOLETA EM LATAO FUNDIDO CROMADO, PARA TRAVAR JANELA TIPO GUILHOTINA</t>
  </si>
  <si>
    <t>PORTA CADEADO,  3 1/2", EM ACO ZINCADO, PRETO, PARA PORTAO E JANELA</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</si>
  <si>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</si>
  <si>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</si>
  <si>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</si>
  <si>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</si>
  <si>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</si>
  <si>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</si>
  <si>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</si>
  <si>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</si>
  <si>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</si>
  <si>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</si>
  <si>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BRUTO EM LATAO FORJADO, BITOLA 1 1/2 " (REF 1509)</t>
  </si>
  <si>
    <t>REGISTRO GAVETA BRUTO EM LATAO FORJADO, BITOLA 2 1/2 " (REF 1509)</t>
  </si>
  <si>
    <t>REGISTRO GAVETA BRUTO EM LATAO FORJADO, BITOLA 3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</si>
  <si>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</si>
  <si>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</si>
  <si>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</si>
  <si>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</si>
  <si>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</si>
  <si>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</si>
  <si>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</si>
  <si>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</si>
  <si>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</si>
  <si>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</si>
  <si>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</si>
  <si>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</si>
  <si>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</si>
  <si>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</si>
  <si>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</si>
  <si>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</si>
  <si>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</si>
  <si>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</si>
  <si>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</si>
  <si>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</si>
  <si>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</si>
  <si>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</si>
  <si>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</si>
  <si>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AJUDANTE DE ARMADOR</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</si>
  <si>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</si>
  <si>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</si>
  <si>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</si>
  <si>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</si>
  <si>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</si>
  <si>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</si>
  <si>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</si>
  <si>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</si>
  <si>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</si>
  <si>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</si>
  <si>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</si>
  <si>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</si>
  <si>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</si>
  <si>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</si>
  <si>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BRANCO PARA TANQUE 1.1/4 " X 1.1/2 ", SEM UNHO E SEM LADRAO</t>
  </si>
  <si>
    <t>VALVULA EM METAL CROMADO PARA PIA AMERICANA 3.1/2 X 1.1/2 "</t>
  </si>
  <si>
    <t>VALVULA EM PLASTICO BRANCO PARA LAVATORIO 1 ", SEM UNHO, COM LADRAO</t>
  </si>
  <si>
    <t>TECNICO EM SONDAGEM</t>
  </si>
  <si>
    <t>TABUA MADEIRA 3A QUALIDADE 2,5 X 30CM (1 X 12 ) NAO APARELHADA</t>
  </si>
  <si>
    <t>TABUA MADEIRA 2A QUALIDADE 2,5 X 30,0CM (1 X 12") NAO APARELHADA</t>
  </si>
  <si>
    <t>TABUA MADEIRA 2A QUALIDADE 2,5 X 20,0CM (1 X 8") NAO APARELHADA</t>
  </si>
  <si>
    <t>PECA DE MADEIRA 2A QUALIDADE 2,5 X 15CM (1X6") NAO APARELHADA</t>
  </si>
  <si>
    <t>TABUA MADEIRA 3A QUALIDADE 2,5 X 30,0CM (1 X 12 ) NAO APARELHADA</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</si>
  <si>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</si>
  <si>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</si>
  <si>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</si>
  <si>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</si>
  <si>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</si>
  <si>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</si>
  <si>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</si>
  <si>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</si>
  <si>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</si>
  <si>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</si>
  <si>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</si>
  <si>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</si>
  <si>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</si>
  <si>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</si>
  <si>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</si>
  <si>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</si>
  <si>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</si>
  <si>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</si>
  <si>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</si>
  <si>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</si>
  <si>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</si>
  <si>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</si>
  <si>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</si>
  <si>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</si>
  <si>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</si>
  <si>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</si>
  <si>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</si>
  <si>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</si>
  <si>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</si>
  <si>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</si>
  <si>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</si>
  <si>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</si>
  <si>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</si>
  <si>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</si>
  <si>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</si>
  <si>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</si>
  <si>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</si>
  <si>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</si>
  <si>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</si>
  <si>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</si>
  <si>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</si>
  <si>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</si>
  <si>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</si>
  <si>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</si>
  <si>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</si>
  <si>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</si>
  <si>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</si>
  <si>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ROSCAVEL, 90 GRAUS, 2",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</si>
  <si>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</si>
  <si>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</si>
  <si>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</si>
  <si>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</si>
  <si>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</si>
  <si>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</si>
  <si>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</si>
  <si>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</si>
  <si>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</si>
  <si>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</si>
  <si>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</si>
  <si>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</si>
  <si>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</si>
  <si>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REDUCAO, PVC, SOLDAVEL, 90 GRAUS, 32 MM X 25 MM,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</si>
  <si>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</si>
  <si>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</si>
  <si>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</si>
  <si>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</si>
  <si>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</si>
  <si>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</si>
  <si>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</si>
  <si>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</si>
  <si>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</si>
  <si>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</si>
  <si>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EM METAL PARA ESTUQUE (DEPLOYE)</t>
  </si>
  <si>
    <t>TELA DE ARAME ONDULADA,  FIO *2,77* MM (10  BWG), MALHA  5 X 5 CM, H = 2 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</si>
  <si>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</si>
  <si>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</si>
  <si>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</si>
  <si>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</si>
  <si>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</si>
  <si>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</si>
  <si>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</si>
  <si>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</si>
  <si>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</si>
  <si>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</si>
  <si>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</si>
  <si>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</si>
  <si>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</si>
  <si>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</si>
  <si>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</si>
  <si>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</si>
  <si>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</si>
  <si>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</si>
  <si>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</si>
  <si>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</si>
  <si>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</si>
  <si>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</si>
  <si>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</si>
  <si>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</si>
  <si>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</si>
  <si>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</si>
  <si>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</si>
  <si>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</si>
  <si>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</si>
  <si>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</si>
  <si>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</si>
  <si>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</si>
  <si>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</si>
  <si>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</si>
  <si>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</si>
  <si>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</si>
  <si>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</si>
  <si>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</si>
  <si>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</si>
  <si>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</si>
  <si>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</si>
  <si>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</si>
  <si>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</si>
  <si>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</si>
  <si>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</si>
  <si>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</si>
  <si>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RADIAL, PVC, JE, BBB, DN 150 X 200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</si>
  <si>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</si>
  <si>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</si>
  <si>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</si>
  <si>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</si>
  <si>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</si>
  <si>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</si>
  <si>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</si>
  <si>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</si>
  <si>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</si>
  <si>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</si>
  <si>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</si>
  <si>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</si>
  <si>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</si>
  <si>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</si>
  <si>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</si>
  <si>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</si>
  <si>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</si>
  <si>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</si>
  <si>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</si>
  <si>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</si>
  <si>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</si>
  <si>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</si>
  <si>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</si>
  <si>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</si>
  <si>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</si>
  <si>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</si>
  <si>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TAMPA CEGA EM PVC PARA CONDULETE 4 X 2"</t>
  </si>
  <si>
    <t>PLACA/TAMPA CEGA EM LATAO ESCOVADO PARA CONDULETE EM LIGA DE ALUMINIO 4 X 4"</t>
  </si>
  <si>
    <t>HASTE ANCORA EM ACO GALVANIZADO, DIMENSOES 16 MM X 2000 MM</t>
  </si>
  <si>
    <t>SAPATILHA EM ACO GALVANIZADO PARA CABOS COM DIAMETRO NOMINAL ATE 5/8"</t>
  </si>
  <si>
    <t>AUTOMATICO DE BOIA SUPERIOR / INFERIOR, *15* A / 250 V</t>
  </si>
  <si>
    <t>TOPOGRAFO</t>
  </si>
  <si>
    <t>NIVELADOR</t>
  </si>
  <si>
    <t>TORNEIRA CROMADA SEM BICO PARA TANQUE, PADRAO POPULAR, 1/2 " OU 3/4 " (REF 1126)</t>
  </si>
  <si>
    <t>CHUVEIRO PLASTICO BRANCO SIMPLES 5 '' PARA ACOPLAR EM HASTE 1/2 ", AGUA FRIA</t>
  </si>
  <si>
    <t>TRATOR DE PNEUS COM POTENCIA DE 85 CV, TRACAO 4 X 4, PESO COM LASTRO DE 4675 KG</t>
  </si>
  <si>
    <t>TUBO CONCRETO ARMADO, CLASSE PA-1, PB, DN 500 MM, PARA AGUAS PLUVIAIS (NBR 8890)</t>
  </si>
  <si>
    <t>TUBO CONCRETO ARMADO, CLASSE PA-2, PB, DN 700 MM, PARA AGUAS PLUVIAIS (NBR 8890)</t>
  </si>
  <si>
    <t>TUBO CONCRETO ARMADO, CLASSE PA-1, PB, DN 600 MM, PARA AGUAS PLUVIAIS (NBR 8890)</t>
  </si>
  <si>
    <t>TUBO CONCRETO ARMADO, CLASSE PA-1, PB, DN 700 MM, PARA AGUAS PLUVIAIS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</si>
  <si>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</si>
  <si>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</si>
  <si>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</si>
  <si>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900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</si>
  <si>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</si>
  <si>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</si>
  <si>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</si>
  <si>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</si>
  <si>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</si>
  <si>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</si>
  <si>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</si>
  <si>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</si>
  <si>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</si>
  <si>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</si>
  <si>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</si>
  <si>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</si>
  <si>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</si>
  <si>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</si>
  <si>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</si>
  <si>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</si>
  <si>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</si>
  <si>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</si>
  <si>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</si>
  <si>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</si>
  <si>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</si>
  <si>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</si>
  <si>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</si>
  <si>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</si>
  <si>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</si>
  <si>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</si>
  <si>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</si>
  <si>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</si>
  <si>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</si>
  <si>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</si>
  <si>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</si>
  <si>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</si>
  <si>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</si>
  <si>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</si>
  <si>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</si>
  <si>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</si>
  <si>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</si>
  <si>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</si>
  <si>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</si>
  <si>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</si>
  <si>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</si>
  <si>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</si>
  <si>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</si>
  <si>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</si>
  <si>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</si>
  <si>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</si>
  <si>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</si>
  <si>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</si>
  <si>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</si>
  <si>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</si>
  <si>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</si>
  <si>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</si>
  <si>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</si>
  <si>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</si>
  <si>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</si>
  <si>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</si>
  <si>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</si>
  <si>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</si>
  <si>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</si>
  <si>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</si>
  <si>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</si>
  <si>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</si>
  <si>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</si>
  <si>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CONCRETO FIXA, CAPACIDADE NOMINAL DE 90 A 120 M3/H, SEM SILO</t>
  </si>
  <si>
    <t>VALVULA DE DESCARGA METALICA, BASE 1 1/2 " E ACABAMENTO METALICO CROMADO</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</si>
  <si>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</si>
  <si>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</si>
  <si>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</si>
  <si>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</si>
  <si>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</si>
  <si>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</si>
  <si>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</si>
  <si>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</si>
  <si>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</si>
  <si>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</si>
  <si>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</si>
  <si>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</si>
  <si>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</si>
  <si>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VIDRACEIRO</t>
  </si>
  <si>
    <t>VIDRO LISO INCOLOR 2 A 3 MM - SEM COLOCACAO</t>
  </si>
  <si>
    <t>VIDRO LISO INCOLOR 6 MM - SEM COLOCACAO</t>
  </si>
  <si>
    <t>VIDRO LISO INCOLOR 4MM - SEM COLOCACAO</t>
  </si>
  <si>
    <t>VIDRO LISO INCOLOR 5MM - SEM COLOCACAO</t>
  </si>
  <si>
    <t>MASSA PARA VIDRO</t>
  </si>
  <si>
    <t>VIDRO MARTELADO OU CANELADO, 4 MM - SEM COLOCACAO</t>
  </si>
  <si>
    <t>VIDRO TEMPERADO VERDE E = 6 MM, SEM COLOCACAO</t>
  </si>
  <si>
    <t>VIDRO TEMPERADO VERDE E = 10 MM, SEM COLOCACAO</t>
  </si>
  <si>
    <t>VIDRO TEMPERADO VERDE E = 8 MM, SEM COLOCACAO</t>
  </si>
  <si>
    <t>VIDRO TEMPERADO INCOLOR E = 6 MM, SEM COLOCACAO</t>
  </si>
  <si>
    <t>VIDRO TEMPERADO INCOLOR E = 8 MM, SEM COLOCACAO</t>
  </si>
  <si>
    <t>VIDRO TEMPERADO INCOLOR E = 10 MM, SEM COLOCACAO</t>
  </si>
  <si>
    <t>CIMENTO PORTLAND COMPOSTO CP II-32 (SACO DE 50 KG)</t>
  </si>
  <si>
    <t>MES</t>
  </si>
  <si>
    <t>RETARDO PARA CORDEL DETONANTE</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</si>
  <si>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</si>
  <si>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</si>
  <si>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</si>
  <si>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</si>
  <si>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</si>
  <si>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ROCADEIRA COSTAL COM MOTOR A GASOLINA DE *32* CC</t>
  </si>
  <si>
    <t>HEXAMETAFOSFATO DE SODIO</t>
  </si>
  <si>
    <t>TABUA MADEIRA 3A QUALIDADE 2,5 X 23,0CM (1 X 9") NAO APARELHADA</t>
  </si>
  <si>
    <t>CAIXA DE PASSAGEM OCTOGONAL 4 X4, EM ACO ESMALTADA, COM FUNDO MOVEL SIMPLES</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</si>
  <si>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</si>
  <si>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</si>
  <si>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</si>
  <si>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</si>
  <si>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</si>
  <si>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TRATOR DE PNEUS COM POTENCIA DE 50 CV, TRACAO 4 X 2, PESO COM LASTRO DE 2714 KG</t>
  </si>
  <si>
    <t>ELEMENTO VAZADO DE CONCRETO, QUADRICULADO, 1 FURO *20 X 10 X 7* CM</t>
  </si>
  <si>
    <t>ELEMENTO VAZADO DE CONCRETO, QUADRICULADO, 1 FURO *10 X 10 X 10* CM</t>
  </si>
  <si>
    <t>BLOCO ESTRUTURAL CERAMICO - 14 X 19 X 29 CM - 4,0 MPA -  NBR 15270</t>
  </si>
  <si>
    <t>TIJOLO CERAMICO REFRATARIO 6,3 X 11,4 X 22,9 CM</t>
  </si>
  <si>
    <t>DIVISORIA EM MARMORE, COM DUAS FACES POLIDAS, BRANCO COMUM, E=  *3,0* CM</t>
  </si>
  <si>
    <t>ROCADEIRA DESLOCAVEL, LARGURA DE TRABALHO DE 1,3 M</t>
  </si>
  <si>
    <t>SOLVENTE PARA COLA (PARA LAMINADO MELAMINICO) A BASE DE RESINA SINTETICA</t>
  </si>
  <si>
    <t>DIVISORIA, PLACA  PRE-MOLDADA EM GRANILITE, MARMORITE OU GRANITINA,  E = *3 CM</t>
  </si>
  <si>
    <t>ARADO REVERSIVEL COM 3 DISCOS DE 26" X 6MM REBOCAVEL</t>
  </si>
  <si>
    <t>PEDRA ARDOSIA, CINZA, 30  X  30,  E= *1 CM</t>
  </si>
  <si>
    <t>PEDRA ARDOSIA, CINZA, *40 X 40* CM, E= *1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</si>
  <si>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</si>
  <si>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</si>
  <si>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</si>
  <si>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</si>
  <si>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</si>
  <si>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</si>
  <si>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LOCACAO DE TALHA ELETRICA 3 T, VELOCIDADE  2,1 M / MIN, POTENCIA 1,3 KW</t>
  </si>
  <si>
    <t>LOCACAO DE TALHA MANUAL DE CORRENTE, CAPACIDADE DE 2 T COM ELEVACAO DE 3 M</t>
  </si>
  <si>
    <t>CAPIM BRAQUIARIA DECUMBENS/ BRAQUIARINHA, VC *70*% MINIMO</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</si>
  <si>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</si>
  <si>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</si>
  <si>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</si>
  <si>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</si>
  <si>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</si>
  <si>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</si>
  <si>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</si>
  <si>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EXTINTOR DE INCENDIO PORTATIL COM CARGA DE AGUA PRESSURIZADA DE 10 L, CLASSE A</t>
  </si>
  <si>
    <t>JUNCAO INVERTIDA, PVC SOLDAVEL, 75 X 75 MM, SERIE NORMAL PARA ESGOTO PREDIAL</t>
  </si>
  <si>
    <t>TELA SOLDADA ARAME GALVANIZADO 12 BWG (2,77MM), MALHA 15 X 5 CM</t>
  </si>
  <si>
    <t>HIDRANTE SUBTERRANEO, EM FERRO FUNDIDO, COM CURVA CURTA E CAIXA, DN 75 MM</t>
  </si>
  <si>
    <t>HIDRANTE SUBTERRANEO, EM FERRO FUNDIDO, COM CURVA LONGA E CAIXA, DN 75 MM</t>
  </si>
  <si>
    <t>TELA DE ARAME GALV, HEXAGONAL,  FIO 0,56 MM (24  BWG), MALHA  1/2", H = 1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</si>
  <si>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</si>
  <si>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</si>
  <si>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</si>
  <si>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</si>
  <si>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</si>
  <si>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</si>
  <si>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</si>
  <si>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</si>
  <si>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</si>
  <si>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</si>
  <si>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CHAPA DE ACO GALVANIZADA BITOLA GSG 14, E = 1,95 MM (15,60 KG/M2)</t>
  </si>
  <si>
    <t>CHAPA DE ACO GALVANIZADA BITOLA GSG 16, E = 1,55 MM (12,40 KG/M2)</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</si>
  <si>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</si>
  <si>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</si>
  <si>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</si>
  <si>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</si>
  <si>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</si>
  <si>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</si>
  <si>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</si>
  <si>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</si>
  <si>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</si>
  <si>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</si>
  <si>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</si>
  <si>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</si>
  <si>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</si>
  <si>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CHAPA DE ACO GALVANIZADA BITOLA GSG 30, E = 0,35 MM (2,80 KG/M2)</t>
  </si>
  <si>
    <t>PLACA CIMENTICIA LISA E = 10 MM, DE 1,20 X 3,00 M (SEM AMIANTO)</t>
  </si>
  <si>
    <t>PLACA CIMENTICIA LISA E = 6 MM, DE 1,20 X 3,00 M (SEM AMIANTO)</t>
  </si>
  <si>
    <t>PLUG PVC P/ ESG PREDIAL 100MM</t>
  </si>
  <si>
    <t>PLUG PVC P/ ESG PREDIAL 50MM</t>
  </si>
  <si>
    <t>PLUG PVC P/ ESG PREDIAL  75MM</t>
  </si>
  <si>
    <t>TELHA CERAMICA TIPO PLAN, COMPRIMENTO DE *47* CM, RENDIMENTO DE *26* TELHAS/M2</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</si>
  <si>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</si>
  <si>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</si>
  <si>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</si>
  <si>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</si>
  <si>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</si>
  <si>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</si>
  <si>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</si>
  <si>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</si>
  <si>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</si>
  <si>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</si>
  <si>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OLEO COMBUSTIVEL BPF A GRANEL</t>
  </si>
  <si>
    <t>PRIMER EPOXI</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</si>
  <si>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</si>
  <si>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</si>
  <si>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</si>
  <si>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</si>
  <si>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</si>
  <si>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</si>
  <si>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</si>
  <si>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</si>
  <si>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</si>
  <si>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</si>
  <si>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</si>
  <si>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</si>
  <si>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</si>
  <si>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</si>
  <si>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</si>
  <si>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</si>
  <si>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ABRACADEIRA DE LATAO PARA FIXACAO DE CABO PARA-RAIO, DIMENSOES 32 X 24 X 24 MM</t>
  </si>
  <si>
    <t>TAMPAO FOFO ARTICULADO P/ REGISTRO, CLASSE A15 CARGA MAX 1,5 T, *200 X 200* MM</t>
  </si>
  <si>
    <t>TAMPAO FOFO SIMPLES COM BASE, CLASSE A15 CARGA MAX 1,5 T, 300 X 400 MM</t>
  </si>
  <si>
    <t>TAMPAO FOFO SIMPLES, CLASSE A15 CARGA MAX 1,5 T, *550 X 1100* MM, REDE TELEFONE</t>
  </si>
  <si>
    <t>REDUCAO PVC PBA, JE, PB, DN 100 X 50 / DE 110 X 60 MM, PARA REDE DE AGUA</t>
  </si>
  <si>
    <t>REDUCAO PVC PBA, JE, PB, DN 100 X 75 / DE 110 X 85 MM, PARA REDE DE AGUA</t>
  </si>
  <si>
    <t>POLVORA NEGRA</t>
  </si>
  <si>
    <t>DOBRADICA TIPO PIANO EM ACO/FERRO, 1'' X 3 M, GALVANIZADO, COM PARAFUSOS</t>
  </si>
  <si>
    <t>DOBRADICA TIPO VAI-E-VEM EM ACO/FERRO, TAMANHO 3'', GALVANIZADO, COM PARAFUSOS</t>
  </si>
  <si>
    <t>TARJETA TIPO LIVRE / OCUPADO, CROMADA, PARA PORTA DE BANHEIRO</t>
  </si>
  <si>
    <t>GONZO DE SOBREPOR, EM LATAO / ZAMAC, PARA JANELA PIVOTANTE - INCLUI PARAFUSOS</t>
  </si>
  <si>
    <t>MOLA HIDRAULICA DE PISO P/ VIDRO TEMPERADO 10MM</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</si>
  <si>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</si>
  <si>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</si>
  <si>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</si>
  <si>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</si>
  <si>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TRILHO QUADRADO, EM ALUMINIO (VERGALHAO MACICO), 1/4", (*6 X 6* CM), PARA RODIZIOS</t>
  </si>
  <si>
    <t>GABIAO SACO MALHA HEXAGONAL 8 X 10 CM (ZN/AL), FIO 2,7 MM, DIMENSOES 4,0 X 0,65 M</t>
  </si>
  <si>
    <t>SOLUCAO ASFALTICA ELASTOMERICA PARA IMPRIMACAO, APLICACAO A FRIO</t>
  </si>
  <si>
    <t>MARTELO DEMOLIDOR PNEUMATICO MANUAL, PADRAO, PESO DE 32 KG</t>
  </si>
  <si>
    <t>SELANTE A BASE DE ALCATRAO E POLIURETANO PARA JUNTAS HORIZONTAIS</t>
  </si>
  <si>
    <t>LAJOTA CERAMICA 20 X 30 CM PARA LAJE PRE-MOLDADA</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</si>
  <si>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</si>
  <si>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</si>
  <si>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</si>
  <si>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</si>
  <si>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</si>
  <si>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</si>
  <si>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</si>
  <si>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</si>
  <si>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</si>
  <si>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</si>
  <si>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</si>
  <si>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</si>
  <si>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</si>
  <si>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</si>
  <si>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TANQUE ACO INOXIDAVEL (ACO 304) COM ESFREGADOR E VALVULA, DE *50 X 40 X 22* CM</t>
  </si>
  <si>
    <t>BANCADA/ BANCA EM MARMORE, POLIDO, BRANCO COMUM, E=  *3* CM</t>
  </si>
  <si>
    <t>BANCADA/TAMPO LISO (SEM CUBA) EM MARMORE SINTETICO</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</si>
  <si>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</si>
  <si>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</si>
  <si>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</si>
  <si>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</si>
  <si>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</si>
  <si>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</si>
  <si>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</si>
  <si>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</si>
  <si>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</si>
  <si>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</si>
  <si>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</si>
  <si>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</si>
  <si>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</si>
  <si>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</si>
  <si>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</si>
  <si>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</si>
  <si>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</si>
  <si>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</si>
  <si>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</si>
  <si>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</si>
  <si>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</si>
  <si>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</si>
  <si>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</si>
  <si>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</si>
  <si>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</si>
  <si>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</si>
  <si>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</si>
  <si>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</si>
  <si>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</si>
  <si>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</si>
  <si>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</si>
  <si>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</si>
  <si>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</si>
  <si>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</si>
  <si>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</si>
  <si>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</si>
  <si>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</si>
  <si>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</si>
  <si>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</si>
  <si>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ASSENTO  VASO SANITARIO INFANTIL EM PLASTICO BRANCO</t>
  </si>
  <si>
    <t>TORNEIRA CROMADA COM BICO PARA JARDIM/TANQUE 1/2 " OU 3/4 " (REF 1153)</t>
  </si>
  <si>
    <t>MISTURADOR CROMADO DE MESA BICA BAIXA PARA LAVATORIO (REF 1875)</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</si>
  <si>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</si>
  <si>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</si>
  <si>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</si>
  <si>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</si>
  <si>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</si>
  <si>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</si>
  <si>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TORNEIRA PLASTICA DE MESA, BICA MOVEL, PARA COZINHA 1/2 "</t>
  </si>
  <si>
    <t>TORNEIRA PLASTICA PARA TANQUE 1/2 " OU 3/4 " COM BICO PARA MANGUEIRA</t>
  </si>
  <si>
    <t>TORNEIRA PLASTICA DE MESA PARA LAVATORIO 1/2 "</t>
  </si>
  <si>
    <t>MADEIRA 2A QUALIDADE SERRADA NAO APARELHADA -TIPO VIROLA</t>
  </si>
  <si>
    <t>TERMINAL METALICO A PRESSAO PARA 1 CABO DE 240 MM2, COM 1 FURO DE FIXACAO</t>
  </si>
  <si>
    <t>TERMINAL METALICO A PRESSAO PARA 1 CABO DE 300 MM2, COM 1 FURO DE FIXACAO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</si>
  <si>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</si>
  <si>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</si>
  <si>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</si>
  <si>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</si>
  <si>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</si>
  <si>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</si>
  <si>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</si>
  <si>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</si>
  <si>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</si>
  <si>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</si>
  <si>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</si>
  <si>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</si>
  <si>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</si>
  <si>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</si>
  <si>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</si>
  <si>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</si>
  <si>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</si>
  <si>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</si>
  <si>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</si>
  <si>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</si>
  <si>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</si>
  <si>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</si>
  <si>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</si>
  <si>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</si>
  <si>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</si>
  <si>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</si>
  <si>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</si>
  <si>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</si>
  <si>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</si>
  <si>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</si>
  <si>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</si>
  <si>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</si>
  <si>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</si>
  <si>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</si>
  <si>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</si>
  <si>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</si>
  <si>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</si>
  <si>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</si>
  <si>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</si>
  <si>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</si>
  <si>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</si>
  <si>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</si>
  <si>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</si>
  <si>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</si>
  <si>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BUCHA DE NYLON SEM ABA S4</t>
  </si>
  <si>
    <t>BUCHA DE NYLON SEM ABA S5</t>
  </si>
  <si>
    <t>PARAFUSO FRANCES ZINCADO, DIAMETRO 1/2'', COMPRIMENTO 2'', COM PORCA E ARRUELA</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</si>
  <si>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</si>
  <si>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</si>
  <si>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</si>
  <si>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</si>
  <si>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</si>
  <si>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</si>
  <si>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</si>
  <si>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</si>
  <si>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</si>
  <si>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</si>
  <si>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</si>
  <si>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</si>
  <si>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</si>
  <si>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CURVA 180 GRAUS, DE PVC RIGIDO ROSCAVEL, DE 1 1/2", PARA ELETRODUTO</t>
  </si>
  <si>
    <t>CURVA 180 GRAUS, DE PVC RIGIDO ROSCAVEL, DE 3/4", PARA ELETRODUTO</t>
  </si>
  <si>
    <t>ELETRODUTO DE PVC RIGIDO SOLDAVEL, CLASSE B, DE 60 MM</t>
  </si>
  <si>
    <t>ELETRODUTO DE PVC RIGIDO SOLDAVEL, CLASSE B, DE 40 MM</t>
  </si>
  <si>
    <t>CAMPAINHA ALTA POTENCIA 110V / 220V, DIAMETRO 150 MM</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</si>
  <si>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</si>
  <si>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</si>
  <si>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</si>
  <si>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</si>
  <si>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</si>
  <si>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</si>
  <si>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</si>
  <si>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</si>
  <si>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</si>
  <si>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</si>
  <si>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</si>
  <si>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</si>
  <si>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COBRE ELETROLITICO EM BARRA OU CHAPA</t>
  </si>
  <si>
    <t>MASTRO SIMPLES GALVANIZADO DIAMETRO NOMINAL 1 1/2", COMPRIMENTO 3 M</t>
  </si>
  <si>
    <t>MASTRO SIMPLES GALVANIZADO DIAMETRO NOMINAL 2", COMPRIMENTO 3 M</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</si>
  <si>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</si>
  <si>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</si>
  <si>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</si>
  <si>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</si>
  <si>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</si>
  <si>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</si>
  <si>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</si>
  <si>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</si>
  <si>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</si>
  <si>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</si>
  <si>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</si>
  <si>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LUVA DE FERRO GALVANIZADO, COM ROSCA BSP MACHO/FEMEA, DE 3/4"</t>
  </si>
  <si>
    <t>LUVA DE REDUCAO DE FERRO GALVANIZADO, COM ROSCA BSP, DE 3/4" X 1/2"</t>
  </si>
  <si>
    <t>LUVA DE REDUCAO DE FERRO GALVANIZADO, COM ROSCA BSP MACHO/FEMEA, DE 1" X 1/2"</t>
  </si>
  <si>
    <t>LUVA DE REDUCAO DE FERRO GALVANIZADO, COM ROSCA BSP MACHO/FEMEA, DE 1" X 3/4"</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</si>
  <si>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</si>
  <si>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</si>
  <si>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</si>
  <si>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</si>
  <si>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</si>
  <si>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</si>
  <si>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</si>
  <si>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</si>
  <si>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</si>
  <si>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</si>
  <si>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</si>
  <si>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</si>
  <si>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</si>
  <si>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</si>
  <si>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</si>
  <si>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</si>
  <si>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</si>
  <si>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</si>
  <si>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</si>
  <si>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</si>
  <si>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</si>
  <si>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</si>
  <si>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</si>
  <si>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</si>
  <si>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</si>
  <si>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</si>
  <si>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</si>
  <si>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</si>
  <si>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</si>
  <si>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</si>
  <si>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</si>
  <si>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</si>
  <si>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</si>
  <si>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</si>
  <si>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</si>
  <si>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</si>
  <si>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</si>
  <si>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</si>
  <si>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</si>
  <si>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</si>
  <si>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</si>
  <si>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</si>
  <si>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</si>
  <si>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</si>
  <si>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</si>
  <si>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</si>
  <si>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</si>
  <si>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</si>
  <si>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</si>
  <si>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</si>
  <si>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</si>
  <si>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</si>
  <si>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</si>
  <si>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</si>
  <si>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</si>
  <si>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</si>
  <si>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</si>
  <si>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</si>
  <si>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</si>
  <si>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</si>
  <si>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</si>
  <si>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</si>
  <si>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</si>
  <si>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</si>
  <si>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</si>
  <si>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</si>
  <si>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</si>
  <si>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</si>
  <si>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</si>
  <si>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</si>
  <si>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</si>
  <si>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</si>
  <si>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</si>
  <si>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</si>
  <si>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</si>
  <si>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</si>
  <si>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</si>
  <si>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</si>
  <si>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</si>
  <si>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</si>
  <si>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</si>
  <si>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</si>
  <si>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</si>
  <si>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</si>
  <si>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</si>
  <si>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</si>
  <si>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</si>
  <si>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</si>
  <si>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</si>
  <si>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</si>
  <si>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</si>
  <si>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</si>
  <si>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LUVA RASPA DE COURO, CANO CURTO (PUNHO *7* CM)</t>
  </si>
  <si>
    <t>BOTA DE SEGURANCA COM BIQUEIRA DE ACO E COLARINHO ACOLCHOADO</t>
  </si>
  <si>
    <t>CAPA PARA CHUVA EM PVC COM FORRO DE POLIESTER, COM CAPUZ (AMARELA OU AZUL)</t>
  </si>
  <si>
    <t>CAP PVC, SOLDAVEL, DN 50 MM, SERIE NORMAL, PARA ESGOTO PREDIAL</t>
  </si>
  <si>
    <t>CAP PVC, SOLDAVEL, DN 75 MM, SERIE NORMAL, PARA ESGOTO PREDIAL</t>
  </si>
  <si>
    <t>AGUA SANITARIA</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</si>
  <si>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</si>
  <si>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</si>
  <si>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</si>
  <si>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</si>
  <si>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</si>
  <si>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CONE DE SINALIZACAO EM PVC RIGIDO COM FAIXA REFLETIVA, H = 70 / 76 CM</t>
  </si>
  <si>
    <t>LAJOTA CERAMICA 20  X 30 CM PARA LAJE PRE-MOLDADA</t>
  </si>
  <si>
    <t>TAMPA DE CONCRETO PARA PV OU CAIXA DE INSPECAO, DIMENSOES 600 X 600 X 50 MM</t>
  </si>
  <si>
    <t>FLANELA *30 X 40* CM</t>
  </si>
  <si>
    <t>CHUMBADOR DE ACO TIPO PARABOLT, * 5/8" X 200* MM,  COM PORCA E ARRUELA</t>
  </si>
  <si>
    <t>CIMENTO PORTLAND DE ALTO FORNO (AF) CP III-32</t>
  </si>
  <si>
    <t>SOQUETE DE PVC / TERMOPLASTICO BASE E27, COM RABICHO, PARA LAMPADAS</t>
  </si>
  <si>
    <t>POSTE DE CONCRETO DUPLO T, 200 KG, H = 8 M (NBR 8451)</t>
  </si>
  <si>
    <t>POSTE DE CONCRETO DUPLO T, 300 KG, H = 12 M (NBR 8451)</t>
  </si>
  <si>
    <t>PERFIL "U" CHAPA ACO DOBRADA,  E = 3,04 MM , H = 20 CM, ABAS = 5 CM (4,47 KG/M)</t>
  </si>
  <si>
    <t>TUBO ACO INDUSTRIAL DN 2" (50,8 MM) E=1,50MM, PESO= 1,8237 KG/M</t>
  </si>
  <si>
    <t>SOLDA EM BARRA DE ESTANHO-CHUMBO 50/50</t>
  </si>
  <si>
    <t>ADITIVO SUPERPLASTIFICANTE DE PEGA NORMAL PARA CONCRETO (TAMBOR 200 KG)</t>
  </si>
  <si>
    <t>TORNEIRA CROMADA SEM BICO PARA TANQUE 1/2 " OU 3/4 " (REF 1143)</t>
  </si>
  <si>
    <t>PLACA DE ACO ESMALTADA PARA  IDENTIFICACAO DE RUA, *45 CM X 20* CM</t>
  </si>
  <si>
    <t>MEDIDOR DE NIVEL ESTATICO E DINAMICO PARA POCO, COMPRIMENTO DE 200 M</t>
  </si>
  <si>
    <t>USINA DE ASFALTO A FRIO, CAPACIDADE DE 30 A 40 T/H, ELETRICA, POTENCIA DE 30 CV</t>
  </si>
  <si>
    <t>USINA DE CONCRETO FIXA, CAPACIDADE NOMINAL DE 80 M3/H, SEM SILO</t>
  </si>
  <si>
    <t>USINA DE CONCRETO FIXA, CAPACIDADE NOMINAL DE 40 M3/H, SEM SILO</t>
  </si>
  <si>
    <t>USINA DE CONCRETO FIXA, CAPACIDADE NOMINAL DE 60 M3/H, SEM SILO</t>
  </si>
  <si>
    <t>TALHA MANUAL DE CORRENTE, CAPACIDADE DE 1 T COM ELEVACAO DE 3 M</t>
  </si>
  <si>
    <t>MOTOSSERRA PORTATIL COM MOTOR A GASOLINA DE *60* CC</t>
  </si>
  <si>
    <t>TORNEIRA CROMADA CURTA SEM BICO PARA USO GERAL  1/2 " OU 3/4 " (REF 1152)</t>
  </si>
  <si>
    <t>BOMBA TRIPLEX COM MOTOR A DIESEL, NACIONAL, DIAMETRO DE SUCCAO DE 2 1/2''</t>
  </si>
  <si>
    <t>CONDULETE DE ALUMINIO TIPO B, PARA ELETRODUTO ROSCAVEL DE 1", COM TAMPA CEGA</t>
  </si>
  <si>
    <t>FINCAPINO LONGO CALIBRE 22, CARGA FORTE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</si>
  <si>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</si>
  <si>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</si>
  <si>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</si>
  <si>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</si>
  <si>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</si>
  <si>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</si>
  <si>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</si>
  <si>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CONTRA-PORCA SEXTAVADA, DIAMETRO NOMINAL 1 3/8", ALTURA 35 MM</t>
  </si>
  <si>
    <t>TANQUE DE ASFALTO ESTACIONARIO COM SERPENTINA, CAPACIDADE 30.000 L</t>
  </si>
  <si>
    <t>MARTELO PERFURADOR PNEUMATICO MANUAL, HASTE 25 X 75 MM, 21 KG</t>
  </si>
  <si>
    <t>MARTELO DEMOLIDOR PNEUMATICO MANUAL, COM REDUCAO DE VIBRACAO, PESO DE 21 KG</t>
  </si>
  <si>
    <t>SOQUETE DE PVC / TERMOPLASTICO BASE E27, COM CHAVE, PARA LAMPADAS</t>
  </si>
  <si>
    <t>TARIFA "A" ENTRE  0 E 20M3 FORNECIMENTO D'AGUA</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</si>
  <si>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</si>
  <si>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</si>
  <si>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</si>
  <si>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</si>
  <si>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</si>
  <si>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</si>
  <si>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</si>
  <si>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</si>
  <si>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</si>
  <si>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</si>
  <si>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</si>
  <si>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</si>
  <si>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</si>
  <si>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</si>
  <si>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</si>
  <si>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</si>
  <si>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</si>
  <si>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HASTE METALICA PARA FIXACAO DE CALHA PLUVIAL,  ZINCADA, DOBRADA 90 GRAUS</t>
  </si>
  <si>
    <t>TUBO PVC  SERIE NORMAL, DN 150 MM, PARA ESGOTO  PREDIAL (NBR 5688)</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</si>
  <si>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</si>
  <si>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</si>
  <si>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</si>
  <si>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</si>
  <si>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</si>
  <si>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</si>
  <si>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</si>
  <si>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</si>
  <si>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</si>
  <si>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</si>
  <si>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</si>
  <si>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</si>
  <si>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</si>
  <si>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</si>
  <si>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</si>
  <si>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</si>
  <si>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</si>
  <si>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</si>
  <si>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</si>
  <si>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</si>
  <si>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</si>
  <si>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</si>
  <si>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</si>
  <si>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</si>
  <si>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</si>
  <si>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</si>
  <si>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</si>
  <si>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</si>
  <si>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</si>
  <si>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</si>
  <si>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</si>
  <si>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</si>
  <si>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</si>
  <si>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</si>
  <si>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</si>
  <si>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</si>
  <si>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</si>
  <si>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</si>
  <si>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</si>
  <si>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</si>
  <si>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</si>
  <si>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</si>
  <si>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</si>
  <si>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</si>
  <si>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</si>
  <si>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</si>
  <si>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</si>
  <si>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</si>
  <si>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</si>
  <si>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</si>
  <si>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</si>
  <si>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</si>
  <si>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</si>
  <si>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</si>
  <si>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</si>
  <si>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M2/MES</t>
  </si>
  <si>
    <t>RUFO PARA TELHA ESTRUTURAL DE FIBROCIMENTO 1 ABA (SEM AMIANTO)</t>
  </si>
  <si>
    <t>TANQUE SIMPLES EM MARMORE SINTETICO SUSPENSO, CAPACIDADE *38* L, *60 X 60* CM</t>
  </si>
  <si>
    <t>PREGO DE ACO POLIDO COM CABECA 15 X 15 (1 1/4 X 13)</t>
  </si>
  <si>
    <t>SOLEIRA/ TABEIRA EM MARMORE, POLIDO, BRANCO COMUM, L= 5 CM, E=  *2,0* CM</t>
  </si>
  <si>
    <t>SISAL EM FIBRA</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</si>
  <si>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</si>
  <si>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</si>
  <si>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</si>
  <si>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</si>
  <si>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</si>
  <si>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ANEL BORRACHA, PARA TUBO/CONEXAO PVC PBA, DN 60 MM, PARA REDE AGUA</t>
  </si>
  <si>
    <t>REDUCAO PVC PBA, JE, PB, DN 75 X 50 / DE 85 X 60 MM, PARA REDE DE AGUA</t>
  </si>
  <si>
    <t>RALO FOFO COM REQUADRO, QUADRADO 150 X 150 MM</t>
  </si>
  <si>
    <t>RALO FOFO COM REQUADRO, QUADRADO 250 X 250 MM</t>
  </si>
  <si>
    <t>RALO FOFO COM REQUADRO, QUADRADO 300 X 300 MM</t>
  </si>
  <si>
    <t>RALO FOFO COM REQUADRO, QUADRADO 400 X 400 MM</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</si>
  <si>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</si>
  <si>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</si>
  <si>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</si>
  <si>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</si>
  <si>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</si>
  <si>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</si>
  <si>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</si>
  <si>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</si>
  <si>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</si>
  <si>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</si>
  <si>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</si>
  <si>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</si>
  <si>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</si>
  <si>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</si>
  <si>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</si>
  <si>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</si>
  <si>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</si>
  <si>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</si>
  <si>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</si>
  <si>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</si>
  <si>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</si>
  <si>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</si>
  <si>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</si>
  <si>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</si>
  <si>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BLOCO CONCRETO ESTRUTURAL 19 X 19 X 39 CM, FBK 4,5 MPA (NBR 6136)</t>
  </si>
  <si>
    <t>BLOCO CONCRETO ESTRUTURAL 14 X 19 X 39 CM, FBK 4,5 MPA (NBR 6136)</t>
  </si>
  <si>
    <t>BLOCO CONCRETO ESTRUTURAL 9 X 19 X 39 CM, FBK 4,5 MPA (NBR 6136)</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</si>
  <si>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</si>
  <si>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</si>
  <si>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</si>
  <si>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</si>
  <si>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</si>
  <si>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</si>
  <si>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</si>
  <si>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SC25KG</t>
  </si>
  <si>
    <t>SERVICO DE BOMBEAMENTO DE CONCRETO COM CONSUMO MINIMO DE 40 M3</t>
  </si>
  <si>
    <t>FERTILIZANTE NPK - 10:10:10</t>
  </si>
  <si>
    <t>OPERADOR DE PAVIMENTADORA</t>
  </si>
  <si>
    <t>OPERADOR DE DEMARCADORA DE FAIXAS DE TRAFEGO</t>
  </si>
  <si>
    <t>RASTELEIRO</t>
  </si>
  <si>
    <t>CALCARIO DOLOMITICO A (POSTO PEDREIRA/FORNECEDOR, SEM FRETE)</t>
  </si>
  <si>
    <t>REDUTOR TIPO THINNER PARA ACABAMENTO</t>
  </si>
  <si>
    <t>APOIO DO PORTA DENTE PARA FRESADORA DE ASFALTO</t>
  </si>
  <si>
    <t>DENTE PARA FRESADORA</t>
  </si>
  <si>
    <t>PORTA DENTE PARA FRESADORA</t>
  </si>
  <si>
    <t>CIMENTO PORTLAND ESTRUTURAL BRANCO CPB-32</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</si>
  <si>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</si>
  <si>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</si>
  <si>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</si>
  <si>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</si>
  <si>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</si>
  <si>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LIXA PARA METAL, DIAMETRO = 180 MM, GRAO 120</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</si>
  <si>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</si>
  <si>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</si>
  <si>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</si>
  <si>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</si>
  <si>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</si>
  <si>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</si>
  <si>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</si>
  <si>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</si>
  <si>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</si>
  <si>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</si>
  <si>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</si>
  <si>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</si>
  <si>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</si>
  <si>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</si>
  <si>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HASTE DE ACO GALVANIZADO PARA FIXACAO DE CONCERTINA 2 "/3 M</t>
  </si>
  <si>
    <t>ARGAMASSA COLANTE AC-II</t>
  </si>
  <si>
    <t>ARGAMASSA PISO SOBRE PISO</t>
  </si>
  <si>
    <t>REJUNTE BRANCO, CIMENTICIO</t>
  </si>
  <si>
    <t>REJUNTE COLORIDO, CIMENTICIO</t>
  </si>
  <si>
    <t>PERFIL DE ALUMINIO ANODIZADO</t>
  </si>
  <si>
    <t>METACAULIM DE ALTA REATIVIDADE/CAULIM CALCINADO</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</si>
  <si>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</si>
  <si>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</si>
  <si>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</si>
  <si>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</si>
  <si>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</si>
  <si>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</si>
  <si>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</si>
  <si>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</si>
  <si>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</si>
  <si>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</si>
  <si>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</si>
  <si>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</si>
  <si>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</si>
  <si>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</si>
  <si>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</si>
  <si>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</si>
  <si>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</si>
  <si>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</si>
  <si>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</si>
  <si>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</si>
  <si>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</si>
  <si>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</si>
  <si>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</si>
  <si>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</si>
  <si>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</si>
  <si>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TELHA DE FIBROCIMENTO E = 8 MM, DE 3,00 X 1,06 M (SEM AMIANTO)</t>
  </si>
  <si>
    <t>TELHA DE FIBROCIMENTO E = 8 MM, DE 4,10 X 1,06 M (SEM AMIANTO)</t>
  </si>
  <si>
    <t>TELHA DE FIBROCIMENTO E = 8 MM, DE 4,60 X 1,06 M (SEM AMIANTO)</t>
  </si>
  <si>
    <t>CONE DE SINALIZACAO EM PVC FLEXIVEL, H = 70 / 76 CM (NBR 15071)</t>
  </si>
  <si>
    <t>CHAPA DE MDF BRANCO LISO 1 FACE, E = 15 MM, DE *2,75 X 1,85* M</t>
  </si>
  <si>
    <t>CRUZETA DE CONCRETO LEVE, COMP. 2000 MM SECAO, 90 X 90 MM</t>
  </si>
  <si>
    <t>DISJUNTOR  TERMOMAGNETICO TRIPOLAR 3 X 400 A / ICC - 25 KA</t>
  </si>
  <si>
    <t>ARGILA EXPANDIDA, GRANULOMETRIA 2215</t>
  </si>
  <si>
    <t>AUXILIAR DE AZULEJISTA</t>
  </si>
  <si>
    <t>BLOCO CONCRETO ESTRUTURAL 14 X 19 X 29 CM, FBK 10 MPA (NBR 6136)</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</si>
  <si>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</si>
  <si>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</si>
  <si>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</si>
  <si>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</si>
  <si>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</si>
  <si>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</si>
  <si>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</si>
  <si>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</si>
  <si>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</si>
  <si>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</si>
  <si>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</si>
  <si>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</si>
  <si>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</si>
  <si>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</si>
  <si>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</si>
  <si>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</si>
  <si>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</si>
  <si>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</si>
  <si>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</si>
  <si>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</si>
  <si>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</si>
  <si>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</si>
  <si>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</si>
  <si>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</si>
  <si>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</si>
  <si>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</si>
  <si>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</si>
  <si>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</si>
  <si>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</si>
  <si>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</si>
  <si>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</si>
  <si>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</si>
  <si>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</si>
  <si>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</si>
  <si>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</si>
  <si>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</si>
  <si>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</si>
  <si>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</si>
  <si>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</si>
  <si>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</si>
  <si>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</si>
  <si>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</si>
  <si>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</si>
  <si>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</si>
  <si>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</si>
  <si>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</si>
  <si>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</si>
  <si>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</si>
  <si>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</si>
  <si>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</si>
  <si>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</si>
  <si>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</si>
  <si>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</si>
  <si>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</si>
  <si>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</si>
  <si>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</si>
  <si>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</si>
  <si>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</si>
  <si>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</si>
  <si>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</si>
  <si>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</si>
  <si>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</si>
  <si>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</si>
  <si>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</si>
  <si>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</si>
  <si>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</si>
  <si>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</si>
  <si>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</si>
  <si>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</si>
  <si>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</si>
  <si>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</si>
  <si>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</si>
  <si>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</si>
  <si>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</si>
  <si>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</si>
  <si>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</si>
  <si>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</si>
  <si>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</si>
  <si>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</si>
  <si>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</si>
  <si>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</si>
  <si>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DISJUNTOR TIPO DIN/IEC, TRIPOLAR 63 A</t>
  </si>
  <si>
    <t>PLACA DE SINALIZACAO EM CHAPA DE ALUMINIO COM PINTURA REFLETIVA, E = 2 MM</t>
  </si>
  <si>
    <t>PLACA DE SINALIZACAO EM CHAPA DE ACO NUM 16 COM PINTURA REFLETIVA</t>
  </si>
  <si>
    <t>PERFIL "I" DE ACO LAMINADO, "W" 310 X 52,0</t>
  </si>
  <si>
    <t>CHAPA DE MDF BRANCO LISO 2 FACES, E = 12 MM, DE *2,75 X 1,85* M</t>
  </si>
  <si>
    <t>PERFIL "I" DE ACO LAMINADO, "W" 250 X 32,7</t>
  </si>
  <si>
    <t>PELICULA REFLETIVA, GT 7 ANOS PARA SINALIZACAO VERTICAL</t>
  </si>
  <si>
    <t>CIMENTO PORTLAND POZOLANICO CP IV-32</t>
  </si>
  <si>
    <t>ARQUITETO PAISAGISTA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</si>
  <si>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</si>
  <si>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</si>
  <si>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</si>
  <si>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</si>
  <si>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</si>
  <si>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</si>
  <si>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</si>
  <si>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</si>
  <si>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</si>
  <si>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</si>
  <si>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</si>
  <si>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</si>
  <si>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</si>
  <si>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TINTA LATEX PVA STANDARD, COR BRANCA</t>
  </si>
  <si>
    <t>TINTA LATEX ACRILICA STANDARD, COR BRANCA</t>
  </si>
  <si>
    <t>TINTA LATEX ACRILICA ECONOMICA, COR BRANCA</t>
  </si>
  <si>
    <t>BARRA DE APOIO RETA, EM ALUMINIO, COMPRIMENTO 80 CM, DIAMETRO MINIMO 3 CM</t>
  </si>
  <si>
    <t>TUBO PVC PBA JEI, CLASSE 12, DN 50 MM, PARA REDE DE AGUA (NBR 5647)</t>
  </si>
  <si>
    <t>RESPIRADOR DESCARTAVEL SEM VALVULA DE EXALACAO, PFF 1</t>
  </si>
  <si>
    <t>BOTA DE PVC PRETA, CANO MEDIO, SEM FORRO</t>
  </si>
  <si>
    <t>PROTETOR SOLAR FPS 30, EMBALAGEM 2 LITROS</t>
  </si>
  <si>
    <t>AVENTAL DE SEGURANCA DE RASPA DE COURO 1,00 X 0,60 M</t>
  </si>
  <si>
    <t>MANGOTE DE SEGURANCA EM RASPA DE COURO</t>
  </si>
  <si>
    <t>PISO PODOTATIL DE CONCRETO - DIRECIONAL E ALERTA, *40 X 40 X 2,5* CM</t>
  </si>
  <si>
    <t>BARRA DE APOIO EM "L", EM ACO INOX POLIDO 70 X 70 CM, DIAMETRO MINIMO 3 CM</t>
  </si>
  <si>
    <t>BARRA DE APOIO EM "L", EM ACO INOX POLIDO 80 X 80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</si>
  <si>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</si>
  <si>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</si>
  <si>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</si>
  <si>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</si>
  <si>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</si>
  <si>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</si>
  <si>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</si>
  <si>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RODAFORRO EM PVC, PARA FORRO DE PVC, COMPRIMENTO 6 M</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</si>
  <si>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</si>
  <si>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</si>
  <si>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</si>
  <si>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</si>
  <si>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</si>
  <si>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</si>
  <si>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</si>
  <si>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</si>
  <si>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</si>
  <si>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GRUA ASCENCIONAL, LANCA DE 50 M, CAPACIDADE DE 2,33 T A 30 M, ALTURA ATE 48 M</t>
  </si>
  <si>
    <t>GRUA ASCENCIONAL, LANCA DE 42 M, CAPACIDADE DE 1,5 T A 30 M, ALTURA ATE 39 M</t>
  </si>
  <si>
    <t>GRUA ASCENCIONAL, LANCA DE 30 M, CAPACIDADE DE 1,0 T A 30 M, ALTURA ATE 39 M</t>
  </si>
  <si>
    <t>GRUPO GERADOR REBOCAVEL, POTENCIA *66* KVA, MOTOR A DIESEL</t>
  </si>
  <si>
    <t>GRUPO GERADOR ESTACIONARIO, POTENCIA 150 KVA, MOTOR DIESEL</t>
  </si>
  <si>
    <t>TRATOR DE PNEUS COM POTENCIA DE 85 CV, TURBO,  PESO COM LASTRO DE 4900 KG</t>
  </si>
  <si>
    <t>TRATOR DE PNEUS COM POTENCIA DE 95 CV, TRACAO 4 X 4, PESO MAXIMO DE 5225 KG</t>
  </si>
  <si>
    <t>TRATOR DE PNEUS COM POTENCIA DE 15 CV, PESO COM LASTRO DE 1160 KG</t>
  </si>
  <si>
    <t>LAVATORIO DE CANTO LOUCA BRANCA SUSPENSO *40 X 30* CM</t>
  </si>
  <si>
    <t>ROMPEDOR ELETRICO PESO 26 KG, POTENCIA OPERACIONAL DE 2,5 KW</t>
  </si>
  <si>
    <t>GRANALHA DE ACO, ESFERICA (SHOT), PARA JATEAMENTO, PENEIRA 0,40 A 1,00 MM (SAE S-170 A S-280)</t>
  </si>
  <si>
    <t>GRANALHA DE ACO, ANGULAR (GRIT), PARA JATEAMENTO, PENEIRA 0,117 A 1,00 MM, (SAE G-40 A G-80)</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</si>
  <si>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</si>
  <si>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</si>
  <si>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</si>
  <si>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</si>
  <si>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</si>
  <si>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</si>
  <si>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</si>
  <si>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</si>
  <si>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</si>
  <si>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</si>
  <si>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</si>
  <si>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</si>
  <si>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</si>
  <si>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</si>
  <si>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</si>
  <si>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</si>
  <si>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</si>
  <si>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</si>
  <si>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</si>
  <si>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</si>
  <si>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</si>
  <si>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</si>
  <si>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</si>
  <si>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</si>
  <si>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</si>
  <si>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</si>
  <si>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</si>
  <si>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</si>
  <si>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</si>
  <si>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</si>
  <si>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</si>
  <si>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</si>
  <si>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</si>
  <si>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</si>
  <si>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</si>
  <si>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</si>
  <si>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</si>
  <si>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</si>
  <si>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</si>
  <si>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</si>
  <si>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</si>
  <si>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</si>
  <si>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</si>
  <si>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</si>
  <si>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</si>
  <si>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</si>
  <si>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</si>
  <si>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</si>
  <si>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</si>
  <si>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</si>
  <si>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</si>
  <si>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</si>
  <si>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</si>
  <si>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</si>
  <si>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</si>
  <si>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</si>
  <si>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</si>
  <si>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</si>
  <si>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</si>
  <si>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</si>
  <si>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SACO DE RAFIA PARA ENTULHO, NOVO, LISO (SEM CLICHE), *60 x 90* CM</t>
  </si>
  <si>
    <t>ARGAMASSA INDUSTRIALIZADA PARA CHAPISCO ROLADO</t>
  </si>
  <si>
    <t>ARGAMASSA INDUSTRIALIZADA PARA CHAPISCO COLANTE</t>
  </si>
  <si>
    <t>MISTURADOR MONOCOMANDO PARA CHUVEIRO, BASE BRUTA E ACABAMENTO CROMADO</t>
  </si>
  <si>
    <t>VALVULA EM METAL CROMADO PARA TANQUE, 1.1/2 " SEM LADRAO</t>
  </si>
  <si>
    <t>TANQUE SIMPLES EM MARMORE SINTETICO COM COLUNA, CAPACIDADE *22* L, *60 X 46* CM</t>
  </si>
  <si>
    <t>ARGAMASSA COLANTE TIPO ACIII</t>
  </si>
  <si>
    <t>ARGAMASSA COLANTE TIPO ACIII E</t>
  </si>
  <si>
    <t>BATE-ESTACAS POR GRAVIDADE, POTENCIA160 HP, PESO DO MARTELO ATE 3 TONELADAS</t>
  </si>
  <si>
    <t>ACESSORIO INICIADOR NAO ELETRICO, TUBO DE 6 M, TEMPO DE RETARDO DE *160* MS</t>
  </si>
  <si>
    <t>ACESSORIO DE LIGACAO NAO ELETRICO PARA CARGAS EXPLOSIVAS, TUBO DE 6 M</t>
  </si>
  <si>
    <t>CORDEL DETONANTE, NP 05 G/M</t>
  </si>
  <si>
    <t>BLOCO CONCRETO ESTRUTURAL 14 X 19 X 29 CM, FBK 12 MPA  (NBR 6136)</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</si>
  <si>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</si>
  <si>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</si>
  <si>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</si>
  <si>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</si>
  <si>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</si>
  <si>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</si>
  <si>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</si>
  <si>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</si>
  <si>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</si>
  <si>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</si>
  <si>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</si>
  <si>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</si>
  <si>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</si>
  <si>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</si>
  <si>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</si>
  <si>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</si>
  <si>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</si>
  <si>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</si>
  <si>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</si>
  <si>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</si>
  <si>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</si>
  <si>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</si>
  <si>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</si>
  <si>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</si>
  <si>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</si>
  <si>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</si>
  <si>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</si>
  <si>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</si>
  <si>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</si>
  <si>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</si>
  <si>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</si>
  <si>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</si>
  <si>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</si>
  <si>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</si>
  <si>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</si>
  <si>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</si>
  <si>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</si>
  <si>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</si>
  <si>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</si>
  <si>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</si>
  <si>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</si>
  <si>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</si>
  <si>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</si>
  <si>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</si>
  <si>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</si>
  <si>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</si>
  <si>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</si>
  <si>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</si>
  <si>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</si>
  <si>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</si>
  <si>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</si>
  <si>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</si>
  <si>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</si>
  <si>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</si>
  <si>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</si>
  <si>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</si>
  <si>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</si>
  <si>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</si>
  <si>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</si>
  <si>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</si>
  <si>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</si>
  <si>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</si>
  <si>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</si>
  <si>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</si>
  <si>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</si>
  <si>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</si>
  <si>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</si>
  <si>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</si>
  <si>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</si>
  <si>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</si>
  <si>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</si>
  <si>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</si>
  <si>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</si>
  <si>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</si>
  <si>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</si>
  <si>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</si>
  <si>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</si>
  <si>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</si>
  <si>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</si>
  <si>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</si>
  <si>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</si>
  <si>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</si>
  <si>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</si>
  <si>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</si>
  <si>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</si>
  <si>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BASE PARA MASTRO DE PARA-RAIOS DIAMETRO NOMINAL 1 1/2"</t>
  </si>
  <si>
    <t>SINALIZADOR NOTURNO SIMPLES PARA PARA-RAIOS, SEM RELE FOTOELETRICO</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</si>
  <si>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</si>
  <si>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</si>
  <si>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</si>
  <si>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</si>
  <si>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</si>
  <si>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</si>
  <si>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</si>
  <si>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</si>
  <si>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</si>
  <si>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</si>
  <si>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</si>
  <si>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</si>
  <si>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</si>
  <si>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</si>
  <si>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</si>
  <si>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</si>
  <si>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</si>
  <si>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</si>
  <si>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</si>
  <si>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</si>
  <si>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</si>
  <si>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</si>
  <si>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</si>
  <si>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</si>
  <si>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</si>
  <si>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</si>
  <si>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</si>
  <si>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</si>
  <si>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</si>
  <si>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</si>
  <si>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</si>
  <si>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</si>
  <si>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</si>
  <si>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</si>
  <si>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</si>
  <si>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</si>
  <si>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</si>
  <si>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</si>
  <si>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</si>
  <si>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</si>
  <si>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</si>
  <si>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VARA/ PERFIL PARA CREMONA, EM LATAO CROMADO, COMPRIMENTO DE 120 CM</t>
  </si>
  <si>
    <t>BORBOLETA EM ZAMAC CROMADO, PARA TRAVAR JANELA TIPO GUILHOTINA</t>
  </si>
  <si>
    <t>PISO EM REGUA VINILICA SEMIFLEXIVEL, ENCAIXE CLICADO, E = 4 MM (SEM COLOCACAO)</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</si>
  <si>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</si>
  <si>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</si>
  <si>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</si>
  <si>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</si>
  <si>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</si>
  <si>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</si>
  <si>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</si>
  <si>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</si>
  <si>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</si>
  <si>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CAMADA SEPARADORA DE FILME DE POLIETILENO 20 A 25 MICRA</t>
  </si>
  <si>
    <t>PAPEL KRAFT BETUMADO</t>
  </si>
  <si>
    <t>ESPATULA DE ACO INOX COM CABO DE MADEIRA, LARGURA 8 CM</t>
  </si>
  <si>
    <t>ESPATULA DE PLASTICO LISA, LARGURA 10 CM</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</si>
  <si>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</si>
  <si>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</si>
  <si>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</si>
  <si>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</si>
  <si>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</si>
  <si>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</si>
  <si>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</si>
  <si>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</si>
  <si>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</si>
  <si>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</si>
  <si>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</si>
  <si>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</si>
  <si>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</si>
  <si>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</si>
  <si>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</si>
  <si>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</si>
  <si>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</si>
  <si>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</si>
  <si>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</si>
  <si>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</si>
  <si>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</si>
  <si>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</si>
  <si>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</si>
  <si>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DOSADOR DE AREIA, CAPACIDADE DE *26* LITROS</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</si>
  <si>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</si>
  <si>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</si>
  <si>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</si>
  <si>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</si>
  <si>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</si>
  <si>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</si>
  <si>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</si>
  <si>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</si>
  <si>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</si>
  <si>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</si>
  <si>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</si>
  <si>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</si>
  <si>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TE DE INSPECAO, PVC, SERIE R, 150 X 100 MM, PARA ESGOTO PREDIAL</t>
  </si>
  <si>
    <t>JOELHO PARA PE DE COLUNA, 45 GRAUS, SERIE R, DN 100 MM, PARA ESGOTO PREDIAL</t>
  </si>
  <si>
    <t>MARTELO DE SOLDADOR/PICADOR DE SOLDA</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</si>
  <si>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</si>
  <si>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</si>
  <si>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</si>
  <si>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</si>
  <si>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</si>
  <si>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</si>
  <si>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</si>
  <si>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</si>
  <si>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</si>
  <si>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</si>
  <si>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</si>
  <si>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MANTA DE POLIETILENO EXPANDIDO (PEBD) ANTICHAMAS, E = 8 MM</t>
  </si>
  <si>
    <t>MANTA DE POLIETILENO EXPANDIDO (PEBD), E = 5 MM</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</si>
  <si>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</si>
  <si>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</si>
  <si>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</si>
  <si>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</si>
  <si>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</si>
  <si>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</si>
  <si>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</si>
  <si>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</si>
  <si>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</si>
  <si>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</si>
  <si>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</si>
  <si>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</si>
  <si>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</si>
  <si>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</si>
  <si>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</si>
  <si>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</si>
  <si>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</si>
  <si>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SIFAO EM METAL CROMADO PARA PIA AMERICANA, 1.1/2 X 1.1/2 "</t>
  </si>
  <si>
    <t>SIFAO EM METAL CROMADO PARA TANQUE, 1.1/4 X 1.1/2 "</t>
  </si>
  <si>
    <t>MUDA DE ARBUSTO, BUXINHO, H= *50* M</t>
  </si>
  <si>
    <t>MUDA DE ARBUSTO, PINGO DE OURO/ VIOLETEIRA, H = *10 A 20* CM</t>
  </si>
  <si>
    <t>MUDA DE PALMEIRA, ARECA, H= *1,50* CM</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</si>
  <si>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</si>
  <si>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</si>
  <si>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</si>
  <si>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</si>
  <si>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</si>
  <si>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</si>
  <si>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</si>
  <si>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</si>
  <si>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</si>
  <si>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</si>
  <si>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MASSA PARA TEXTURA LISA DE BASE ACRILICA, USO INTERNO E EXTERNO</t>
  </si>
  <si>
    <t>BOMBA DE PROJECAO DE CONCRETO SECO, POTENCIA 10 CV, VAZAO 3 M3/H</t>
  </si>
  <si>
    <t>BOMBA DE PROJECAO DE CONCRETO SECO, POTENCIA 10 CV, VAZAO 6 M3/H</t>
  </si>
  <si>
    <t>CENTRALIZADOR DE BARRA DE ACO (CHUMBADOR TIPO CARAMBOLA), PARA ACO ATE 20 MM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</si>
  <si>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</si>
  <si>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</si>
  <si>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</si>
  <si>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</si>
  <si>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</si>
  <si>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</si>
  <si>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</si>
  <si>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</si>
  <si>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</si>
  <si>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</si>
  <si>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</si>
  <si>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</si>
  <si>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</si>
  <si>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</si>
  <si>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</si>
  <si>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</si>
  <si>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</si>
  <si>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</si>
  <si>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</si>
  <si>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</si>
  <si>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</si>
  <si>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</si>
  <si>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</si>
  <si>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</si>
  <si>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</si>
  <si>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</si>
  <si>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</si>
  <si>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</si>
  <si>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</si>
  <si>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</si>
  <si>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</si>
  <si>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</si>
  <si>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</si>
  <si>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</si>
  <si>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</si>
  <si>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</si>
  <si>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</si>
  <si>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</si>
  <si>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</si>
  <si>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</si>
  <si>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</si>
  <si>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</si>
  <si>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</si>
  <si>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</si>
  <si>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</si>
  <si>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</si>
  <si>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</si>
  <si>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</si>
  <si>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</si>
  <si>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</si>
  <si>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</si>
  <si>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</si>
  <si>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</si>
  <si>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</si>
  <si>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</si>
  <si>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</si>
  <si>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</si>
  <si>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</si>
  <si>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</si>
  <si>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</si>
  <si>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</si>
  <si>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</si>
  <si>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</si>
  <si>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</si>
  <si>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</si>
  <si>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</si>
  <si>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</si>
  <si>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</si>
  <si>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</si>
  <si>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</si>
  <si>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</si>
  <si>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</si>
  <si>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</si>
  <si>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</si>
  <si>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</si>
  <si>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</si>
  <si>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</si>
  <si>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</si>
  <si>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</si>
  <si>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</si>
  <si>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</si>
  <si>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</si>
  <si>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</si>
  <si>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</si>
  <si>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</si>
  <si>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</si>
  <si>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</si>
  <si>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</si>
  <si>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</si>
  <si>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</si>
  <si>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</si>
  <si>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LAMPADA VAPOR METALICO OVOIDE 150 W, BASE E27/E40</t>
  </si>
  <si>
    <t>LAMPADA FLUORESCENTE COMPACTA BRANCA 135 W, BASE E40 (127/220 V)</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</si>
  <si>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</si>
  <si>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</si>
  <si>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</si>
  <si>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</si>
  <si>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</si>
  <si>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</si>
  <si>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</si>
  <si>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</si>
  <si>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</si>
  <si>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</si>
  <si>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</si>
  <si>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</si>
  <si>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</si>
  <si>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</si>
  <si>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</si>
  <si>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</si>
  <si>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</si>
  <si>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PERFIL CANTONEIRA L, LISA, EM ACO, 25 X 30 MM, E = 0,5 MM, PARA ESTRUTURA DRYWALL</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</si>
  <si>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</si>
  <si>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</si>
  <si>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</si>
  <si>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</si>
  <si>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</si>
  <si>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</si>
  <si>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</si>
  <si>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</si>
  <si>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</si>
  <si>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</si>
  <si>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</si>
  <si>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</si>
  <si>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</si>
  <si>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</si>
  <si>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</si>
  <si>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</si>
  <si>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</si>
  <si>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</si>
  <si>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DR, 2 POLOS, SENSIBILIDADE DE 300 MA, CORRENTE DE 80 A, TIPO  AC</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</si>
  <si>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</si>
  <si>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</si>
  <si>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</si>
  <si>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</si>
  <si>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</si>
  <si>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</si>
  <si>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ANEL DE BORRACHA PARA VEDACAO DE DUTO PEAD CORRUGADO PARA ELETRICA, DN 2"</t>
  </si>
  <si>
    <t>ANEL DE BORRACHA PARA VEDACAO DE DUTO PEAD CORRUGADO PARA ELETRICA, DN 3"</t>
  </si>
  <si>
    <t>ANEL DE BORRACHA PARA VEDACAO DE DUTO PEAD CORRUGADO PARA ELETRICA, DN 4"</t>
  </si>
  <si>
    <t>MANTA DE BORRACHA ANTIRRUIDO 5 MM</t>
  </si>
  <si>
    <t>MANTA ANTIRRUIDO DE POLIESTER (PET) PARA CONTRAPISO E = *8* MM</t>
  </si>
  <si>
    <t>FITA ADESIVA ASFALTICA ALUMINIZADA MULTIUSO, L = 10 CM, ROLO DE 10 M</t>
  </si>
  <si>
    <t>PAINEL DE LA DE VIDRO SEM REVESTIMENTO PSI 40, E = 25 MM, DE 1200 X 600 MM</t>
  </si>
  <si>
    <t>PAINEL DE LA DE VIDRO SEM REVESTIMENTO PSI 40, E = 50 MM, DE 1200 X 600 MM</t>
  </si>
  <si>
    <t>AR-CONDICIONADO QUENTE/FRIO SPLIT PISO-TETO 24000 BTU/H</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</si>
  <si>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</si>
  <si>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</si>
  <si>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</si>
  <si>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</si>
  <si>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</si>
  <si>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</si>
  <si>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</si>
  <si>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</si>
  <si>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</si>
  <si>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</si>
  <si>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</si>
  <si>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</si>
  <si>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</si>
  <si>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</si>
  <si>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</si>
  <si>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</si>
  <si>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</si>
  <si>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</si>
  <si>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</si>
  <si>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</si>
  <si>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</si>
  <si>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</si>
  <si>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</si>
  <si>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</si>
  <si>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</si>
  <si>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</si>
  <si>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</si>
  <si>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</si>
  <si>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</si>
  <si>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</si>
  <si>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</si>
  <si>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</si>
  <si>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</si>
  <si>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</si>
  <si>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</si>
  <si>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</si>
  <si>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</si>
  <si>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</si>
  <si>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PASTA PARA SOLDA DE TUBOS E CONEXOES DE COBRE</t>
  </si>
  <si>
    <t>SOLDA EM VARETA FOSCOPER, D = *2,5* MM  X COMPRIMENTO 500 MM</t>
  </si>
  <si>
    <t>BUCHA DE REDUCAO EM ALUMINIO, COM ROSCA, DE 3/4" X 1/2",  PARA ELETRODUTO</t>
  </si>
  <si>
    <t>SILICONE ACETICO USO GERAL INCOLOR 280 G</t>
  </si>
  <si>
    <t>POLIESTIRENO EXPANDIDO/EPS (ISOPOR), TIPO 2F, BLOCO</t>
  </si>
  <si>
    <t>PORCA ZINCADA, SEXTAVADA, DIAMETRO 1/4"</t>
  </si>
  <si>
    <t>LOCACAO DE FORMA PLASTICA PARA LAJE NERVURADA, DIMENSOES *60* X *60* X *16* CM</t>
  </si>
  <si>
    <t>LOCACAO DE BOMBA MANUAL PARA TESTE HIDROSTATICO ATE 30 BAR</t>
  </si>
  <si>
    <t>PREGO DE ACO POLIDO COM CABECA DUPLA 17 X 27 (2 1/2 X 11)</t>
  </si>
  <si>
    <t>PERFIL "I" DE ACO LAMINADO, W 250 X 38,50</t>
  </si>
  <si>
    <t>TUBO CONCRETO ARMADO, CLASSE PA-1, PB, DN 300 MM, PARA AGUAS PLUVIAIS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</si>
  <si>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</si>
  <si>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</si>
  <si>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</si>
  <si>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</si>
  <si>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</si>
  <si>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</si>
  <si>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</si>
  <si>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</si>
  <si>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</si>
  <si>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CURVA 180 GRAUS, DE PVC RIGIDO ROSCAVEL, DE 1 1/4", PARA ELETRODUTO</t>
  </si>
  <si>
    <t>CURVA 180 GRAUS, DE PVC RIGIDO ROSCAVEL, DE 1/2", PARA ELETRODUTO</t>
  </si>
  <si>
    <t>CHAPA DE ACO GROSSA, SAE 1020, BITOLA 1/4", E = 6,35 MM (49,85 KG/M2)</t>
  </si>
  <si>
    <t>ESPACADOR/SEPARADOR DE CORDOALHA TIPO DISCO 12 FUROS DE 14 MM, PARA TIRANTES</t>
  </si>
  <si>
    <t>BLOQUETE/PISO DE CONCRETO - MODELO PISOGRAMA/CONCREGRAMA/PAVI-GRADE/GRAMEIRO, *60  CM X 45* CM, E =  *7* CM, COR NATURAL</t>
  </si>
  <si>
    <t>BLOQUETE/PISO DE CONCRETO - MODELO PISOGRAMA/CONCREGRAMA/PAVI-GRADE/GRAMEIRO, *60  CM X 45* CM, E =  *9* CM, COR NATURAL</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</si>
  <si>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</si>
  <si>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</si>
  <si>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</si>
  <si>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</si>
  <si>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PREGO DE ACO POLIDO COM CABECA 22 X 48 (4 1/4 X 5)</t>
  </si>
  <si>
    <t>CANOPLA ACABAMENTO CROMADO PARA INSTALACAO DE SPRINKLER, SOB FORRO, 15 MM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</si>
  <si>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</si>
  <si>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</si>
  <si>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</si>
  <si>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</si>
  <si>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</si>
  <si>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</si>
  <si>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PERFIL CARTOLA DE ACO GALVANIZADO, *20 X 30 X 10* MM, E =  0,8 MM</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</si>
  <si>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</si>
  <si>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</si>
  <si>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</si>
  <si>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</si>
  <si>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</si>
  <si>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</si>
  <si>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</si>
  <si>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</si>
  <si>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</si>
  <si>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</si>
  <si>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</si>
  <si>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</si>
  <si>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</si>
  <si>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</si>
  <si>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</si>
  <si>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TRANSPORTE - MENSALISTA (ENCARGOS COMPLEMENTARES) (COLETADO CAIXA)</t>
  </si>
  <si>
    <t>ALIMENTACAO - MENSALISTA (ENCARGOS COMPLEMENTARES) (COLETADO CAIXA)</t>
  </si>
  <si>
    <t>SEGURO - MENSALISTA (ENCARGOS COMPLEMENTARES)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</si>
  <si>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</si>
  <si>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</si>
  <si>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</si>
  <si>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</si>
  <si>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</si>
  <si>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</si>
  <si>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</si>
  <si>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</si>
  <si>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</si>
  <si>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</si>
  <si>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</si>
  <si>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</si>
  <si>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</si>
  <si>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</si>
  <si>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</si>
  <si>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</si>
  <si>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</si>
  <si>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</si>
  <si>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</si>
  <si>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</si>
  <si>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</si>
  <si>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</si>
  <si>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</si>
  <si>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</si>
  <si>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</si>
  <si>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</si>
  <si>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</si>
  <si>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</si>
  <si>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</si>
  <si>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</si>
  <si>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</si>
  <si>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</si>
  <si>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</si>
  <si>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</si>
  <si>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</si>
  <si>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</si>
  <si>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</si>
  <si>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</si>
  <si>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</si>
  <si>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</si>
  <si>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</si>
  <si>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</si>
  <si>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</si>
  <si>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</si>
  <si>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</si>
  <si>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</si>
  <si>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</si>
  <si>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</si>
  <si>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</si>
  <si>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</si>
  <si>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</si>
  <si>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</si>
  <si>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</si>
  <si>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</si>
  <si>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</si>
  <si>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</si>
  <si>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</si>
  <si>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</si>
  <si>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</si>
  <si>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</si>
  <si>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</si>
  <si>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</si>
  <si>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</si>
  <si>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</si>
  <si>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</si>
  <si>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</si>
  <si>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</si>
  <si>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</si>
  <si>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</si>
  <si>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</si>
  <si>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</si>
  <si>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</si>
  <si>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</si>
  <si>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</si>
  <si>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</si>
  <si>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</si>
  <si>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</si>
  <si>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</si>
  <si>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</si>
  <si>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</si>
  <si>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</si>
  <si>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</si>
  <si>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</si>
  <si>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</si>
  <si>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</si>
  <si>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</si>
  <si>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</si>
  <si>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</si>
  <si>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</si>
  <si>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</si>
  <si>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</si>
  <si>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</si>
  <si>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</si>
  <si>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</si>
  <si>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MARTELO DEMOLIDOR PNEUMATICO MANUAL, PESO  DE 28 KG, COM SILENCIADOR</t>
  </si>
  <si>
    <t>ASFALTO DILUIDO DE PETROLEO CM-30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</si>
  <si>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</si>
  <si>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</si>
  <si>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</si>
  <si>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</si>
  <si>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</si>
  <si>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</si>
  <si>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</si>
  <si>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</si>
  <si>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BOMBA CENTRIFUGA MONOESTAGIO COM MOTOR ELETRICO MONOFASICO, POTENCIA 15 HP,  DIAMETRO DO ROTOR *173* MM, HM/Q = *30* MCA / *90* M3/H A *45* MCA / *55* M3/H</t>
  </si>
  <si>
    <t>SERRA CIRCULAR DE BANCADA, MODELO PICA-PAU, DIAMETRO DE 350 MM. CARACTERISTICAS DO MOTOR: TRIFASICO, POTENCIA DE 5 HP, FREQUENCIA DE 60 HZ</t>
  </si>
  <si>
    <t>FECHADURA TUBULAR, ACABAMENTO CROMADO, DISTANCIA DE BROCA 90 MM, CILINDRO CENTRAL COM CHAVE EXTERNA E BOTAO INTERNO, MACANETA FORMATO TULIPA/TACA/BOLA - COMPLETA</t>
  </si>
  <si>
    <t>TORNEIRA PLASTICA DE BOIA CONVENCIONAL PARA CAIXA DE AGUA, 3/4 ", COM HASTE METALICA E COM BALAO PLASTICO (PADRAO POPULAR)</t>
  </si>
  <si>
    <t>ASSENTADOR DE MANILHAS</t>
  </si>
  <si>
    <t>TUBO CONCRETO ARMADO, CLASSE EA-2, PB JE, DN 300 MM, PARA ESGOTO SANITARIO (NBR 8890)</t>
  </si>
  <si>
    <t>PERFURATRIZ SOBRE ESTEIRA, TORQUE MAXIMO DE 600 KGF, POTENCIA ENTRE 50 E 60 HP, DIAMETRO MAXIMO DE 10"</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</si>
  <si>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</si>
  <si>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</si>
  <si>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</si>
  <si>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</si>
  <si>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</si>
  <si>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</si>
  <si>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UDC ("U" DOBRADO DE CHAPA) SIMPLES DE ACO LAMINADO, GALVANIZADO, ASTM A36, 127 X 50 MM, E= 3 MM</t>
  </si>
  <si>
    <t>ESCAVADEIRA HIDRAULICA SOBRE ESTEIRA, COM GARRA GIRATORIA DE MANDIBULAS, PESO OPERACIONAL ENTRE 22,00 E 25,50 TON, POTENCIA LIQUIDA ENTRE 150 E 160 HP</t>
  </si>
  <si>
    <t>MAQUINA DEMARCADORA DE FAIXA DE TRAFEGO A FRIO, AUTOPROPELIDA, MOTOR DIESEL 38 HP</t>
  </si>
  <si>
    <t>PERFURATRIZ MANUAL, TORQUE MAXIMO 83 N.M, POTENCIA 5 CV, COM DIAMETRO MAXIMO 4" (NAO INCLUI SUPORTE / CHASSI)</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</si>
  <si>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</si>
  <si>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</si>
  <si>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</si>
  <si>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</si>
  <si>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</si>
  <si>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</si>
  <si>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ASSENTADOR DE MANILHAS (MENSALISTA)</t>
  </si>
  <si>
    <t>CADEADO EM ACO INOX, LARGURA DE *50* MM, COM HASTE EM ACO TEMPERADO, SEM MOLA - CHAVES INCLUIDAS</t>
  </si>
  <si>
    <t>VIGIA NOTURNO, HORA EFETIVAMENTE TRABALHADA DE 22 H AS 5 H (COM ADICIONAL NOTURNO)</t>
  </si>
  <si>
    <t>SINAPI - SISTEMA NACIONAL DE PESQUISA DE CUSTOS E ÍNDICES DA CONSTRUÇÃO CIVIL</t>
  </si>
  <si>
    <t>PCI.817.01 - CUSTO DE COMPOSIÇÕES - SINTÉTICO</t>
  </si>
  <si>
    <t>DATA REFERÊNCIA TÉCNICA: 18/07/2016</t>
  </si>
  <si>
    <t>V.00</t>
  </si>
  <si>
    <t>ABRANGÊNCIA : NACIONAL</t>
  </si>
  <si>
    <t>DATA BASE:</t>
  </si>
  <si>
    <t>DATA:</t>
  </si>
  <si>
    <t>REF.COLETA : MEDIANO</t>
  </si>
  <si>
    <t>DATA DE PREÇO : : 06/2016</t>
  </si>
  <si>
    <t>SINAPI/PB - LISTA DE SERVIÇOS</t>
  </si>
  <si>
    <t>CÓDIGO AUXILIAR</t>
  </si>
  <si>
    <t>PREÇO SERVIÇO</t>
  </si>
  <si>
    <t>CHP</t>
  </si>
  <si>
    <t>CHI</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</si>
  <si>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</si>
  <si>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</si>
  <si>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</si>
  <si>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</si>
  <si>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</si>
  <si>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</si>
  <si>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INSTALACAO PARA-RAIOS P/RESERVATORIO</t>
  </si>
  <si>
    <t>LIMPEZA FINAL DA OBRA</t>
  </si>
  <si>
    <t>ASSENTAMENTO DE PEITORIL COM ARGAMASSA DE CIMENTO COLANTE</t>
  </si>
  <si>
    <t>REGULARIZAÇÃO DE SUPERFICIE DE CONCRETO APARENTE</t>
  </si>
  <si>
    <t>ABRACADEIRA P/POCOS PROFUNDOS</t>
  </si>
  <si>
    <t>VERNIZ SINTETICO EM MADEIRA, DUAS DEMAOS</t>
  </si>
  <si>
    <t>COMPACTACAO MECANICA A 95% DO PROCTOR NORMAL - PAVIMENTACAO URBANA</t>
  </si>
  <si>
    <t>COMPACTACAO MECANICA A 100% DO PROCTOR NORMAL - PAVIMENTACAO URBANA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</si>
  <si>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</si>
  <si>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</si>
  <si>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</si>
  <si>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</si>
  <si>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</si>
  <si>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</si>
  <si>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</si>
  <si>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RETIRADA DE DIVISORIAS EM CHAPAS DE MADEIRA, COM MONTANTES METALICOS</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</si>
  <si>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</si>
  <si>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</si>
  <si>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</si>
  <si>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</si>
  <si>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</si>
  <si>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</si>
  <si>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</si>
  <si>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</si>
  <si>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</si>
  <si>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</si>
  <si>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</si>
  <si>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</si>
  <si>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</si>
  <si>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</si>
  <si>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</si>
  <si>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</si>
  <si>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</si>
  <si>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</si>
  <si>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</si>
  <si>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</si>
  <si>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</si>
  <si>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</si>
  <si>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</si>
  <si>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</si>
  <si>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</si>
  <si>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</si>
  <si>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</si>
  <si>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</si>
  <si>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</si>
  <si>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</si>
  <si>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</si>
  <si>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</si>
  <si>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</si>
  <si>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</si>
  <si>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</si>
  <si>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</si>
  <si>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</si>
  <si>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</si>
  <si>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</si>
  <si>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</si>
  <si>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</si>
  <si>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</si>
  <si>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</si>
  <si>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</si>
  <si>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M3XKM</t>
  </si>
  <si>
    <t>CARGA MANUAL DE ENTULHO EM CAMINHAO BASCULANTE 6 M3</t>
  </si>
  <si>
    <t>CARGA E DESCARGA MECANIZADAS DE ENTULHO EM CAMINHAO BASCULANTE 6 M3</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</si>
  <si>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</si>
  <si>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</si>
  <si>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</si>
  <si>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</si>
  <si>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</si>
  <si>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</si>
  <si>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</si>
  <si>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</si>
  <si>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</si>
  <si>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CONCRETO CICLOPICO FCK=10MPA 30% PEDRA DE MAO INCLUSIVE LANCAMENTO</t>
  </si>
  <si>
    <t>PINTURA DE SUPERFICIE C/TINTA GRAFITE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</si>
  <si>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</si>
  <si>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</si>
  <si>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</si>
  <si>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</si>
  <si>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</si>
  <si>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</si>
  <si>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</si>
  <si>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</si>
  <si>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</si>
  <si>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</si>
  <si>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</si>
  <si>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LEITO FILTRANTE - COLOCACAO DE LONA PLASTICA</t>
  </si>
  <si>
    <t>INSTALACAO DE BOMBA DOSADORA</t>
  </si>
  <si>
    <t>INSTALACAO DE AGITADOR</t>
  </si>
  <si>
    <t>ENROCAMENTO MANUAL, SEM ARRUMACAO DO MATERIAL</t>
  </si>
  <si>
    <t>ENROCAMENTO MANUAL, COM ARRUMACAO DO MATERIAL</t>
  </si>
  <si>
    <t>PINTURA ACRILICA EM PISO CIMENTADO DUAS DEMAOS</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</si>
  <si>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</si>
  <si>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</si>
  <si>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</si>
  <si>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</si>
  <si>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</si>
  <si>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</si>
  <si>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</si>
  <si>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</si>
  <si>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</si>
  <si>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</si>
  <si>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</si>
  <si>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</si>
  <si>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</si>
  <si>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ESCAVACAO SUBMERSA COM DRAGA DE MANDIBULA</t>
  </si>
  <si>
    <t>UMEDECIMENTO DE MATERIAL PARA FECHAMENTO DE VALAS.</t>
  </si>
  <si>
    <t>TRANSPORTE COMERCIAL DE BRITA</t>
  </si>
  <si>
    <t>TRANSPORTE DE PAVIMENTACAO REMOVIDA (RODOVIAS NAO URBANAS)</t>
  </si>
  <si>
    <t>CAIXA DE MEDICAO EM ALTA TENSAO - FORNECIMENTO E INSTALACAO</t>
  </si>
  <si>
    <t>CAIXA DE PASSAGEM 30X30X40 COM TAMPA E DRENO BRITA</t>
  </si>
  <si>
    <t>INTERRUPTOR INTERMEDIARIO (FOUR-WAY) - FORNECIMENTO E INSTALACAO</t>
  </si>
  <si>
    <t>LAMPADA FLUORESCENTE TP HO 85W - FORNECIMENTO E INSTALACAO</t>
  </si>
  <si>
    <t>REATOR PARA LAMPADA VAPOR DE MERCURIO 250W USO EXTERNO</t>
  </si>
  <si>
    <t>FUSIVEL TIPO NH 250 A, TAMANHO 1 - FORNECIMENTO E INSTALACAO</t>
  </si>
  <si>
    <t>BOMBA CENTRIFUGA C/ MOTOR ELETRICO TRIFASICO 1CV</t>
  </si>
  <si>
    <t>BASE PARA FUSIVEL (PORTA-FUSIVEL) NH 01 250A</t>
  </si>
  <si>
    <t>CHAVE FACA TRIPOLAR BLINDADA 250V/30A - FORNECIMENTO E INSTALACAO</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</si>
  <si>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</si>
  <si>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</si>
  <si>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</si>
  <si>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</si>
  <si>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</si>
  <si>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</si>
  <si>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</si>
  <si>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</si>
  <si>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</si>
  <si>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</si>
  <si>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</si>
  <si>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</si>
  <si>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</si>
  <si>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</si>
  <si>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</si>
  <si>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</si>
  <si>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</si>
  <si>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</si>
  <si>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</si>
  <si>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</si>
  <si>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</si>
  <si>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</si>
  <si>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</si>
  <si>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CAMADA VERTICAL DRENANTE C/ PEDRA BRITADA NUMS 1 E 2</t>
  </si>
  <si>
    <t>CAMADA HORIZONTAL DRENANTE C/ PEDRA BRITADA 1 E 2</t>
  </si>
  <si>
    <t>CAIACAO EM MEIO FIO</t>
  </si>
  <si>
    <t>FORNECIMENTO/INSTALACAO DE MANTA BIDIM RT-31</t>
  </si>
  <si>
    <t>FORNECIMENTO/INSTALACAO DE MANTA BIDIM RT-10</t>
  </si>
  <si>
    <t>IMPERMEABILIZACAO COM VÉU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</si>
  <si>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</si>
  <si>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</si>
  <si>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</si>
  <si>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</si>
  <si>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</si>
  <si>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APICOAMENTO MANUAL DE SUPERFICIE DE CONCRETO</t>
  </si>
  <si>
    <t>RASPAGEM / CALAFETACAO TACOS MADEIRA 1 DEMAO CERA</t>
  </si>
  <si>
    <t>ENCERAMENTO MANUAL EM MADEIRA - 3 DEMAOS</t>
  </si>
  <si>
    <t>LIXAMENTO MAN C/ LIXA CALAFATE DE CONCR APARENTE ANTIGO</t>
  </si>
  <si>
    <t>REVESTIMENTO DE POCOS C/ TUBOS DE CONCRETO</t>
  </si>
  <si>
    <t>APARELHO DE APOIO NEOPRENE NAO FRETADO (1,4KG/DM3)</t>
  </si>
  <si>
    <t>APARELHO APOIO NEOPRENE FRETADO</t>
  </si>
  <si>
    <t>RODAPE EM MADEIRA, ALTURA 7CM, FIXADO COM COLA</t>
  </si>
  <si>
    <t>JUNTA GRAMADA 5CM DE LARGURA</t>
  </si>
  <si>
    <t>PISO EM TACO DE MADEIRA 7X21CM, FIXADO COM COLA BASE DE PVA</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</si>
  <si>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</si>
  <si>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</si>
  <si>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</si>
  <si>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</si>
  <si>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</si>
  <si>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</si>
  <si>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FUNDO SINTETICO NIVELADOR BRANCO</t>
  </si>
  <si>
    <t>PINTURA ESMALTE FOSCO EM MADEIRA, DUAS DEMAOS</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</si>
  <si>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</si>
  <si>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</si>
  <si>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</si>
  <si>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</si>
  <si>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</si>
  <si>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</si>
  <si>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</si>
  <si>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</si>
  <si>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</si>
  <si>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</si>
  <si>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</si>
  <si>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</si>
  <si>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</si>
  <si>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</si>
  <si>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</si>
  <si>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</si>
  <si>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</si>
  <si>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</si>
  <si>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</si>
  <si>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</si>
  <si>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</si>
  <si>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</si>
  <si>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</si>
  <si>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</si>
  <si>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</si>
  <si>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</si>
  <si>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</si>
  <si>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</si>
  <si>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</si>
  <si>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</si>
  <si>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</si>
  <si>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</si>
  <si>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</si>
  <si>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</si>
  <si>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</si>
  <si>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</si>
  <si>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</si>
  <si>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</si>
  <si>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</si>
  <si>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</si>
  <si>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</si>
  <si>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</si>
  <si>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</si>
  <si>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VERTICAL, LATA DE 18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</si>
  <si>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</si>
  <si>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</si>
  <si>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</si>
  <si>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</si>
  <si>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</si>
  <si>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</si>
  <si>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</si>
  <si>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</si>
  <si>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</si>
  <si>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</si>
  <si>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</si>
  <si>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</si>
  <si>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</si>
  <si>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</si>
  <si>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</si>
  <si>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</si>
  <si>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</si>
  <si>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</si>
  <si>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</si>
  <si>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</si>
  <si>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</si>
  <si>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</si>
  <si>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</si>
  <si>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</si>
  <si>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</si>
  <si>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</si>
  <si>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</si>
  <si>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</si>
  <si>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</si>
  <si>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</si>
  <si>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</si>
  <si>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</si>
  <si>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</si>
  <si>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</si>
  <si>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</si>
  <si>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</si>
  <si>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</si>
  <si>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</si>
  <si>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</si>
  <si>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</si>
  <si>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</si>
  <si>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</si>
  <si>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</si>
  <si>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</si>
  <si>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</si>
  <si>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</si>
  <si>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</si>
  <si>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</si>
  <si>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</si>
  <si>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</si>
  <si>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</si>
  <si>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</si>
  <si>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</si>
  <si>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</si>
  <si>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</si>
  <si>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</si>
  <si>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</si>
  <si>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</si>
  <si>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</si>
  <si>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</si>
  <si>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</si>
  <si>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</si>
  <si>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</si>
  <si>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</si>
  <si>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</si>
  <si>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</si>
  <si>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</si>
  <si>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</si>
  <si>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</si>
  <si>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</si>
  <si>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</si>
  <si>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</si>
  <si>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</si>
  <si>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</si>
  <si>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</si>
  <si>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</si>
  <si>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</si>
  <si>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</si>
  <si>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APLICAÇÃO DE FUNDO SELADOR LÁTEX PVA EM TETO, UMA DEMÃO. AF_06/2014</t>
  </si>
  <si>
    <t>APLICAÇÃO DE FUNDO SELADOR ACRÍLICO EM TETO, UMA DEMÃO. AF_06/2014</t>
  </si>
  <si>
    <t>APLICAÇÃO E LIXAMENTO DE MASSA LÁTEX EM TETO, UMA DEMÃO. AF_06/2014</t>
  </si>
  <si>
    <t>CAIXA D´ÁGUA EM POLIETILENO, 1000 LITROS, COM ACESSÓRIOS</t>
  </si>
  <si>
    <t>CAIXA D´AGUA EM POLIETILENO, 500 LITROS, COM ACESSÓRIOS</t>
  </si>
  <si>
    <t>DRAGAGEM (C/ ESCAVADEIRA DRAG LINE DE ARRASTE 140HP)</t>
  </si>
  <si>
    <t>DESENHISTA DETALHISTA COM ENCARGOS COMPLEMENTARES</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</si>
  <si>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</si>
  <si>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</si>
  <si>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</si>
  <si>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</si>
  <si>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</si>
  <si>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</si>
  <si>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</si>
  <si>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</si>
  <si>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</si>
  <si>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</si>
  <si>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GRAUTEAMENTO VERTICAL EM ALVENARIA ESTRUTURAL. AF_01/2015</t>
  </si>
  <si>
    <t>FURO EM ALVENARIA PARA DIÂMETROS MAIORES QUE 75 MM. AF_05/2015</t>
  </si>
  <si>
    <t>FURO EM CONCRETO PARA DIÂMETROS MAIORES QUE 75 MM. AF_05/2015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</si>
  <si>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</si>
  <si>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</si>
  <si>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</si>
  <si>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</si>
  <si>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</si>
  <si>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</si>
  <si>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</si>
  <si>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</si>
  <si>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</si>
  <si>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</si>
  <si>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</si>
  <si>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</si>
  <si>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</si>
  <si>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</si>
  <si>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</si>
  <si>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PORTA CORTA-FOGO 90X210X4CM - FORNECIMENTO E INSTALAÇÃO. AF_08/2015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</si>
  <si>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</si>
  <si>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</si>
  <si>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</si>
  <si>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</si>
  <si>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</si>
  <si>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</si>
  <si>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ENGENHEIRO ELETRICISTA COM ENCARGOS COMPLEMENTARES</t>
  </si>
  <si>
    <t>ENGENHEIRO SANITARISTA COM ENCARGOS COMPLEMENTARES</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</si>
  <si>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</si>
  <si>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</si>
  <si>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</si>
  <si>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</si>
  <si>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</si>
  <si>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</si>
  <si>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</si>
  <si>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</si>
  <si>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FABRICAÇÃO DE ESCORAS DE VIGA DO TIPO GARFO, EM MADEIRA. AF_12/2015</t>
  </si>
  <si>
    <t>FABRICAÇÃO DE ESCORAS DO TIPO PONTALETE, EM MADEIRA.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</si>
  <si>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</si>
  <si>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</si>
  <si>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</si>
  <si>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</si>
  <si>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REATERRO MANUAL DE VALAS COM COMPACTAÇÃO MECANIZADA. AF_04/2016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</si>
  <si>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</si>
  <si>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</si>
  <si>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</si>
  <si>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</si>
  <si>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</si>
  <si>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</si>
  <si>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</si>
  <si>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AMARRAÇÃO DE TELHAS CERÂMICAS OU DE CONCRETO. AF_06/2016</t>
  </si>
  <si>
    <t>TRANSPORTE HORIZONTAL MANUAL, DE 30 M, DE JANELAS. AF_07/2016</t>
  </si>
  <si>
    <t>TRANSPORTE VERTICAL MANUAL, DE 1 PAVIMENTO, DE JANELAS. AF_07/2016</t>
  </si>
  <si>
    <t>TRANSPORTE HORIZONTAL MANUAL, DE 30 M, DE VIDRO. AF_07/2016</t>
  </si>
  <si>
    <t>TRANSPORTE VERTICAL MANUAL, DE 1 PAVIMENTO, DE VIDRO. AF_07/2016</t>
  </si>
  <si>
    <t>TRANSPORTE HORIZONTAL MANUAL, DE 30 M, DE TELA DE AÇO. AF_07/2016</t>
  </si>
  <si>
    <t>TRANSPORTE HORIZONTAL MANUAL, DE 30 M, DE CALHA.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</si>
  <si>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</si>
  <si>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</si>
  <si>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</si>
  <si>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</si>
  <si>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</si>
  <si>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</si>
  <si>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</si>
  <si>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CURSO DE CAPACITAÇÃO PARA PINTOR (ENCARGOS COMPLEMENTARES) - HORISTA</t>
  </si>
  <si>
    <t>PINTURA VERNIZ POLIURETANO BRILHANTE EM MADEIRA, TRES DEMAOS</t>
  </si>
  <si>
    <t>EMBASAMENTO C/PEDRA ARGAMASSADA UTILIZANDO ARG.CIM/AREIA 1:4</t>
  </si>
  <si>
    <t>SABONETEIRA DE PAREDE EM METAL CROMADO, INCLUSO FIXAÇÃO. AF_10/2016</t>
  </si>
  <si>
    <t>SERVIÇOS TÉCNICOS ESPECIALIZADOS PARA ACOMPANHAMENTO DE EXECUÇÃO DE FUNDAÇÕES PROFUNDAS E ESTRUTURAS DE CONTENÇÃO</t>
  </si>
  <si>
    <t>DOBRADICA TIPO VAI E VEM EM LATAO POLIDO 3"</t>
  </si>
  <si>
    <t>PINTURA ESMALTE ACETINADO EM MADEIRA, DUAS DEMAOS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</si>
  <si>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</si>
  <si>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</si>
  <si>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</si>
  <si>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</si>
  <si>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</si>
  <si>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GRADE EM MADEIRA PARA PROTECAO DE MUDAS DE ARVORES</t>
  </si>
  <si>
    <t>VÁLVULA DE RETENÇÃO VERTICAL Ø 25MM (1") - FORNECIMENTO E INSTALAÇÃO</t>
  </si>
  <si>
    <t>VÁLVULA DE RETENÇÃO VERTICAL Ø 50MM (2") - FORNECIMENTO E INSTALAÇÃO</t>
  </si>
  <si>
    <t>VÁLVULA DE RETENÇÃO VERTICAL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</si>
  <si>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</si>
  <si>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</si>
  <si>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</si>
  <si>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</si>
  <si>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</si>
  <si>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</si>
  <si>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</si>
  <si>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</si>
  <si>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</si>
  <si>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</si>
  <si>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</si>
  <si>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</si>
  <si>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</si>
  <si>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</si>
  <si>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</si>
  <si>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</si>
  <si>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</si>
  <si>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</si>
  <si>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</si>
  <si>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</si>
  <si>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</si>
  <si>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</si>
  <si>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</si>
  <si>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</si>
  <si>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</si>
  <si>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</si>
  <si>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</si>
  <si>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</si>
  <si>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</si>
  <si>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</si>
  <si>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</si>
  <si>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</si>
  <si>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</si>
  <si>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</si>
  <si>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</si>
  <si>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</si>
  <si>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</si>
  <si>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</si>
  <si>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</si>
  <si>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</si>
  <si>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</si>
  <si>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</si>
  <si>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</si>
  <si>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CAPINA E LIMPEZA MANUAL DE TERRENO</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</si>
  <si>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</si>
  <si>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</si>
  <si>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</si>
  <si>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</si>
  <si>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</si>
  <si>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</si>
  <si>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</si>
  <si>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</si>
  <si>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</si>
  <si>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</si>
  <si>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</si>
  <si>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</si>
  <si>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</si>
  <si>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</si>
  <si>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</si>
  <si>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</si>
  <si>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</si>
  <si>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</si>
  <si>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</si>
  <si>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</si>
  <si>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</si>
  <si>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</si>
  <si>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</si>
  <si>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</si>
  <si>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</si>
  <si>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</si>
  <si>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</si>
  <si>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</si>
  <si>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</si>
  <si>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</si>
  <si>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</si>
  <si>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</si>
  <si>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</si>
  <si>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</si>
  <si>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</si>
  <si>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</si>
  <si>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</si>
  <si>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</si>
  <si>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</si>
  <si>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</si>
  <si>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</si>
  <si>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</si>
  <si>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</si>
  <si>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</si>
  <si>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</si>
  <si>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</si>
  <si>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</si>
  <si>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</si>
  <si>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</si>
  <si>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</si>
  <si>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</si>
  <si>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</si>
  <si>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</si>
  <si>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</si>
  <si>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</si>
  <si>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</si>
  <si>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</si>
  <si>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</si>
  <si>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</si>
  <si>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PLACA ESMALTADA PARA IDENTIFICAÇÃO NR DE RUA, DIMENSÕES 45X25CM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</si>
  <si>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</si>
  <si>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</si>
  <si>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</si>
  <si>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</si>
  <si>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</si>
  <si>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</si>
  <si>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</si>
  <si>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</si>
  <si>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</si>
  <si>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</si>
  <si>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</si>
  <si>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</si>
  <si>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</si>
  <si>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</si>
  <si>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</si>
  <si>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</si>
  <si>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</si>
  <si>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</si>
  <si>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</si>
  <si>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</si>
  <si>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</si>
  <si>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</si>
  <si>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</si>
  <si>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</si>
  <si>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</si>
  <si>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</si>
  <si>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</si>
  <si>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</si>
  <si>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</si>
  <si>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</si>
  <si>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</si>
  <si>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</si>
  <si>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</si>
  <si>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TRABALHADAS - SOLOS</t>
  </si>
  <si>
    <t>ENSAIO DE DENSIDADE REAL - SOLOS</t>
  </si>
  <si>
    <t>ENSAIO DE ABRASAO LOS ANGELES - AGREGADOS</t>
  </si>
  <si>
    <t>ENSAIO DE MASSA ESPECIFICA - IN SITU - EMPREGO DO OLEO - SOLOS</t>
  </si>
  <si>
    <t>ENSAIO DE TEOR DE UMIDADE - METODO EXPEDITO DO ALCOOL - SOLOS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</si>
  <si>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</si>
  <si>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</si>
  <si>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</si>
  <si>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</si>
  <si>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</si>
  <si>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</si>
  <si>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</si>
  <si>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</si>
  <si>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</si>
  <si>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</si>
  <si>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</si>
  <si>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</si>
  <si>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</si>
  <si>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</si>
  <si>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</si>
  <si>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</si>
  <si>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</si>
  <si>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</si>
  <si>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</si>
  <si>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</si>
  <si>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</si>
  <si>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</si>
  <si>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</si>
  <si>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</si>
  <si>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</si>
  <si>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</si>
  <si>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</si>
  <si>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</si>
  <si>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</si>
  <si>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</si>
  <si>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</si>
  <si>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</si>
  <si>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</si>
  <si>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TARJETA TIPO LIVRE/OCUPADO PARA PORTA DE BANHEIRO</t>
  </si>
  <si>
    <t>FUNDO ANTICORROSIVO A BASE DE OXIDO DE FERRO (ZARCAO), DUAS DEMAOS</t>
  </si>
  <si>
    <t>FUNDO ANTICORROSIVO A BASE DE OXIDO DE FERRO (ZARCAO), UMA DEMAO</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</si>
  <si>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</si>
  <si>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</si>
  <si>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</si>
  <si>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</si>
  <si>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</si>
  <si>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</si>
  <si>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</si>
  <si>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</si>
  <si>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</si>
  <si>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PLANTIO DE CERCA VIVA COM ARBUSTOS DE ALTURA 50 A 100CM, COM 4UN/M</t>
  </si>
  <si>
    <t>ESPELHO CRISTAL ESPESSURA 4MM, COM MOLDURA DE MADEIRA</t>
  </si>
  <si>
    <t>EMASSAMENTO COM MASSA A OLEO, UMA DEMAO</t>
  </si>
  <si>
    <t>EMASSAMENTO COM MASSA A OLEO, DUAS DEMAOS</t>
  </si>
  <si>
    <t>PORTA DE ACO DE ENROLAR TIPO GRADE, CHAPA 16</t>
  </si>
  <si>
    <t>SUPORTE APOIO CAIXA D AGUA BARROTES MADEIRA DE 1</t>
  </si>
  <si>
    <t>LANCAMENTO/APLICACAO MANUAL DE CONCRETO EM FUNDACOES</t>
  </si>
  <si>
    <t>PERFURACAO DE POCO COM PERFURATRIZ PNEUMATICA</t>
  </si>
  <si>
    <t>PERFURACAO DE POCO COM PERFURATRIZ A PERCUSSAO</t>
  </si>
  <si>
    <t>ESCADA TIPO MARINHEIRO EM TUBO ACO GALVANIZADO 1 1/2" 5 DEGRAUS</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</si>
  <si>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</si>
  <si>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</si>
  <si>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</si>
  <si>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</si>
  <si>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</si>
  <si>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PLANTIO DE GRAMA BATATAIS EM PLACAS</t>
  </si>
  <si>
    <t>REFLETOR RETANGULAR FECHADO COM LAMPADA VAPOR METALICO 400 W</t>
  </si>
  <si>
    <t>PINTURA A OLEO, 3 DEMAOS</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</si>
  <si>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</si>
  <si>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</si>
  <si>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</si>
  <si>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</si>
  <si>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</si>
  <si>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PINTURA EPOXI, TRES DEMAOS</t>
  </si>
  <si>
    <t>PINTURA COM TINTA PROTETORA ACABAMENTO ALUMINIO, TRES DEMAOS</t>
  </si>
  <si>
    <t xml:space="preserve">OBRA: EDIFÍCIO ANEXO DA SEÇÃO JUDICIÁRIA EM JOÃO PESSOA – PB </t>
  </si>
  <si>
    <t>PLANILHA DE COMPOSIÇÃO DE BDI - OBRAS CIVIS</t>
  </si>
  <si>
    <t>OBRAS CIVIS</t>
  </si>
  <si>
    <t>ITEM</t>
  </si>
  <si>
    <t>A</t>
  </si>
  <si>
    <t>Administração Central</t>
  </si>
  <si>
    <t>Riscos</t>
  </si>
  <si>
    <t>Seguro de Risco de Engenharia e Garantias</t>
  </si>
  <si>
    <t>B</t>
  </si>
  <si>
    <t>Despesas Financeiras</t>
  </si>
  <si>
    <t>Lucro Bruto</t>
  </si>
  <si>
    <t>PIS</t>
  </si>
  <si>
    <t>COFINS</t>
  </si>
  <si>
    <t>ISS</t>
  </si>
  <si>
    <t>DESONERAÇÃO DO INSS (CPRB)</t>
  </si>
  <si>
    <t>BDI = ((1+A)x(1+B)x(1+C)/(1-D))-1)*100</t>
  </si>
  <si>
    <t>TODAS AS INFORMAÇÕES CONFORME ACORDÃO 2369/2011 E ACORDÃO 2622/2013</t>
  </si>
  <si>
    <t>ISS adotado conforme artigo de Lei da Prefeitura Municipal da região de execução dos serviços.</t>
  </si>
  <si>
    <t>PLANILHA DE COMPOSIÇÃO DE BDI -  EQUIPAMENTOS E MATERIAIS BETUMINOSOS E TRANSPORTE DE MATERIAIS BETUMINOSOS</t>
  </si>
  <si>
    <t>DIFERENCIADO</t>
  </si>
  <si>
    <t>Poder Judiciário
Justiça Federal da Paraíba</t>
  </si>
  <si>
    <t xml:space="preserve">FOLHA Nº: </t>
  </si>
  <si>
    <t>OBJETO:</t>
  </si>
  <si>
    <t xml:space="preserve">PROJETO EXECUTIVO DO EDIFÍCIO ANEXO DA SEÇÃO JUDICIÁRIA EM JOÃO PESSOA – PB </t>
  </si>
  <si>
    <t>COM DESONERAÇÃO</t>
  </si>
  <si>
    <t>LOCAL:</t>
  </si>
  <si>
    <t xml:space="preserve">JOÃO PESSOA – PB </t>
  </si>
  <si>
    <t>ENC.SOCIAIS MENSALISTA</t>
  </si>
  <si>
    <t>ENC.SOCIAIS HORISTA</t>
  </si>
  <si>
    <t xml:space="preserve">OBRA: </t>
  </si>
  <si>
    <t xml:space="preserve">EDIFÍCIO ANEXO DA SEÇÃO JUDICIÁRIA EM JOÃO PESSOA – PB </t>
  </si>
  <si>
    <t>BDI DIFERENCIADO:</t>
  </si>
  <si>
    <t>BDI GERAL:</t>
  </si>
  <si>
    <t>PLANILHA ORÇAMENTÁRIA</t>
  </si>
  <si>
    <t xml:space="preserve">ITEM </t>
  </si>
  <si>
    <t>FONTE</t>
  </si>
  <si>
    <t>DESCRIÇÃO</t>
  </si>
  <si>
    <t xml:space="preserve">QUANT. </t>
  </si>
  <si>
    <t>CUSTO UNITÁRIO S/ BDI</t>
  </si>
  <si>
    <t>PREÇO UNITÁRIO C/ BDI</t>
  </si>
  <si>
    <t>TOTAL</t>
  </si>
  <si>
    <t>BDI ADOTADO</t>
  </si>
  <si>
    <t>INSTALAÇÕES ELÉTRICAS</t>
  </si>
  <si>
    <t>COMPOSIÇÃO</t>
  </si>
  <si>
    <t>SINAPI SERVIÇO</t>
  </si>
  <si>
    <t>COMPS30012</t>
  </si>
  <si>
    <t>COMPS30014</t>
  </si>
  <si>
    <t>COMPS30018</t>
  </si>
  <si>
    <t>COMPS30028</t>
  </si>
  <si>
    <t>LUMINOTÉCNICO</t>
  </si>
  <si>
    <t>COMPS9001</t>
  </si>
  <si>
    <t>COMPS9002</t>
  </si>
  <si>
    <t>COMPS9003</t>
  </si>
  <si>
    <t>COMPS9004</t>
  </si>
  <si>
    <t>COMPS9005</t>
  </si>
  <si>
    <t>COMPS9006</t>
  </si>
  <si>
    <t>COMPS9007</t>
  </si>
  <si>
    <t>RESUMO DAS COMPOSIÇÕES - INST. ELÉTRICAS</t>
  </si>
  <si>
    <t>HIPERLINK (ATALHO P/ CPU)</t>
  </si>
  <si>
    <t>CÓDIGO DO SERVIÇO</t>
  </si>
  <si>
    <t>FONTE DE PESQUISA</t>
  </si>
  <si>
    <t>DATA BASE</t>
  </si>
  <si>
    <t>CUSTOS (R$)</t>
  </si>
  <si>
    <t>UNITÁRIO</t>
  </si>
  <si>
    <t>COMPOSIÇÕES PRINCIPAIS</t>
  </si>
  <si>
    <t>CEHOP/SE</t>
  </si>
  <si>
    <t>7996</t>
  </si>
  <si>
    <t>INTERRUPTOR DIFERENCIAL RESIDUAL  DR  BIPOLAR CORRENTE RESIDUAL 30MA, CORRENTE NOMINAL DE 25A - FORNECIMENTO E INSTALAÇÃO</t>
  </si>
  <si>
    <t>0452</t>
  </si>
  <si>
    <t>DISJUNTOR TRIPOLAR DE CAPACIDADE PARA 60A, CURVA B - FORNECIMENTO E INSTALAÇÃO</t>
  </si>
  <si>
    <t>0453</t>
  </si>
  <si>
    <t>DISJUNTOR TRIPOLAR DE CAPACIDADE PARA 100A, CURVA C - FORNECIMENTO E INSTALAÇÃO</t>
  </si>
  <si>
    <t>72925-A</t>
  </si>
  <si>
    <t>SINAPI</t>
  </si>
  <si>
    <t>ELETRODUTO DE FLEXÍVEL TIPO SELTUBO DE TAMANHO NOMINAL 3/4" - FORNECIMENTO E INSTALAÇÃO</t>
  </si>
  <si>
    <t xml:space="preserve">UN </t>
  </si>
  <si>
    <t>SEINFRA/CE</t>
  </si>
  <si>
    <t>COMPOSIÇÃO AUXILIAR</t>
  </si>
  <si>
    <t>BDI INFRAESTRUTURA:</t>
  </si>
  <si>
    <t>LISTA DE INSUMOS - COTAÇÕES</t>
  </si>
  <si>
    <t>CUSTO UNITÁRIO</t>
  </si>
  <si>
    <t>COTAÇÃO DE INSUMO</t>
  </si>
  <si>
    <t>COTIS30041</t>
  </si>
  <si>
    <t>INTERRUPTOR DIFERENCIAL RESIDUAL  DR  BIPOLAR CORRENTE RESIDUAL 30MA, CORRENTE NOMINAL DE 25A</t>
  </si>
  <si>
    <t>COTIS30045</t>
  </si>
  <si>
    <t>DISJUNTOR TRIPOLAR DE CAPACIDADE PARA 100A, CURVA C</t>
  </si>
  <si>
    <t>COTIS30053</t>
  </si>
  <si>
    <t>ELETRODUTO DE FLEXÍVEL TIPO SELTUBO DE TAMANHO NOMINAL 3/4"</t>
  </si>
  <si>
    <t>COTIS9001</t>
  </si>
  <si>
    <t>COTIS9002</t>
  </si>
  <si>
    <t>COTIS9003</t>
  </si>
  <si>
    <t>COTIS9004</t>
  </si>
  <si>
    <t>COTIS9005</t>
  </si>
  <si>
    <t>COTIS9006</t>
  </si>
  <si>
    <t>COTIS9007</t>
  </si>
  <si>
    <t xml:space="preserve">PREÇO BASE: </t>
  </si>
  <si>
    <t>COMPOSIÇÃO  DE PREÇO UNITÁRIO</t>
  </si>
  <si>
    <t>CÓDIGO DE ORIGEM:</t>
  </si>
  <si>
    <t>ÓRGÃO DE ORIGEM:</t>
  </si>
  <si>
    <t>SERVIÇO:</t>
  </si>
  <si>
    <t>Duto de chapa em aço galvanizado, construído conforme ABNT-NBR 6401/80 incluindo suportes por perfis de aço fixados à laje através de chumbadores - Chapa bitola 24</t>
  </si>
  <si>
    <t>UNIDADE</t>
  </si>
  <si>
    <t>EQUIPAMENTOS</t>
  </si>
  <si>
    <t>QUANT</t>
  </si>
  <si>
    <t>UTILIZAÇÃO OPERATIVA</t>
  </si>
  <si>
    <t>UTILIZAÇÃO IMPRODUTIVA</t>
  </si>
  <si>
    <t>CUSTO OPER</t>
  </si>
  <si>
    <t>CUSTO IMPROD</t>
  </si>
  <si>
    <t>CUSTO</t>
  </si>
  <si>
    <t>HORÁRIO</t>
  </si>
  <si>
    <t>(A) CUSTO HORÁRIO DE EQUIPAMENTOS - TOTAL</t>
  </si>
  <si>
    <t>MÃO-DE-OBRA SUPLEMENTAR</t>
  </si>
  <si>
    <t>COEFICIENTE</t>
  </si>
  <si>
    <t xml:space="preserve">SALÁRIO </t>
  </si>
  <si>
    <t>BASE</t>
  </si>
  <si>
    <t>SN-88264</t>
  </si>
  <si>
    <t>SN-88247</t>
  </si>
  <si>
    <r>
      <t>* TODOS OS CÓDIGOS REFERENTES À MAO-DE-OBRA QUE COMECEM POR "</t>
    </r>
    <r>
      <rPr>
        <u/>
        <sz val="8"/>
        <rFont val="Arial Narrow"/>
        <family val="2"/>
      </rPr>
      <t>SN</t>
    </r>
    <r>
      <rPr>
        <sz val="8"/>
        <rFont val="Arial Narrow"/>
        <family val="2"/>
      </rPr>
      <t>" INDICAM QUE FORAM ELABORADOS A PARTIR DE COMPOSIÇÕES AUXILIARES, E SEUS ENCARGOS SOCIAIS FORAM CONTEMPLADOS EM SUAS COMPOSIÇÕES ESPECÍFICAS. 
NOS DEMAIS CASOS, OS ENCARGOS SOCIAIS ESTÃO CONTEMPLADOS NESTA COMPOSIÇÃO.</t>
    </r>
  </si>
  <si>
    <t>(B) CUSTO HORÁRIO DE MÃO-DE-OBRA</t>
  </si>
  <si>
    <t>ENCARGOS SOCIAIS =</t>
  </si>
  <si>
    <t>ADC. M. O. / FERRAMENTAS =</t>
  </si>
  <si>
    <t>(B) CUSTO UNITÁRIO DE MÃO DE OBRA</t>
  </si>
  <si>
    <t>PRODUÇÃO DA EQUIPE (C )</t>
  </si>
  <si>
    <t>(D) CUSTO UNITÁRIO DE EXECUÇÃO  (A) + (B) / C</t>
  </si>
  <si>
    <t>MATERIAIS/SERVIÇOS</t>
  </si>
  <si>
    <t>CONSUMO</t>
  </si>
  <si>
    <t xml:space="preserve">CUSTO </t>
  </si>
  <si>
    <t>(E) CUSTO DE MATERIAIS - TOTAL</t>
  </si>
  <si>
    <t>OBSERVAÇÕES:</t>
  </si>
  <si>
    <t>CUSTO UNITÁRIO - TOTAL (D) + (E)</t>
  </si>
  <si>
    <t>BDI OBRA.</t>
  </si>
  <si>
    <t>PREÇO UNITÁRIO TOTAL</t>
  </si>
  <si>
    <t>SN-88316</t>
  </si>
  <si>
    <t>CCOMPS30012</t>
  </si>
  <si>
    <t>CCOMPS30014</t>
  </si>
  <si>
    <t>CCOMPS30018</t>
  </si>
  <si>
    <t>CCOMPS30028</t>
  </si>
  <si>
    <t>CCOMPS9005</t>
  </si>
  <si>
    <t>CCOMPS9006</t>
  </si>
  <si>
    <t>CCOMPS9007</t>
  </si>
  <si>
    <t>ENCARGOS SOCIAIS (%) HORISTA  86,95  MENSALISTA  48,79</t>
  </si>
  <si>
    <t>!EM PROCESSO DE DESATIVACAO!  VEICULO TIPO  MINI FURGAO COM MOTOR ENTRE *1.4 A 1.6* FLEX, 2 PORTAS</t>
  </si>
  <si>
    <t xml:space="preserve">UN    </t>
  </si>
  <si>
    <t>!EM PROCESSO DE DESATIVACAO! CAIXA P/ MEDICAO DE DEMANDA E ENERGIA REATIVA EM CHAPA 18 ESTAMPADA , PADRAO DE CONCESSIONARIA LOCAL</t>
  </si>
  <si>
    <t>!EM PROCESSO DE DESATIVACAO! CAMINHONETE CABINE SIMPLES COM MOTOR 1.6 FLEX, CAMBIO  MANUAL, POTENCIA 101/104 CV, 2 PORTAS</t>
  </si>
  <si>
    <t>!EM PROCESSO DE DESATIVACAO! CAMINHONETE COM MOTOR A DIESEL, POTENCIA 180 CV, CABINE DUPLA, 4X4</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</si>
  <si>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</si>
  <si>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</si>
  <si>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</si>
  <si>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</si>
  <si>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</si>
  <si>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</si>
  <si>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</si>
  <si>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 xml:space="preserve">M3    </t>
  </si>
  <si>
    <t xml:space="preserve">C </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</si>
  <si>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</si>
  <si>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</si>
  <si>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VEICULO DE PASSEIO COM MOTOR 1.6 FLEX, POTENCIA 101/104 CV, 4 PORTAS</t>
  </si>
  <si>
    <t>ABERTURA PARA ENCAIXE DE CUBA OU LAVATORIO EM BANCADA DE MARMORE/ GRANITO OU OUTRO TIPO DE PEDRA NATURAL</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</si>
  <si>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</si>
  <si>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</si>
  <si>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</si>
  <si>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</si>
  <si>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</si>
  <si>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</si>
  <si>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</si>
  <si>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</si>
  <si>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</si>
  <si>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</si>
  <si>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</si>
  <si>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</si>
  <si>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</si>
  <si>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</si>
  <si>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</si>
  <si>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</si>
  <si>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</si>
  <si>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</si>
  <si>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</si>
  <si>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</si>
  <si>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</si>
  <si>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</si>
  <si>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</si>
  <si>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</si>
  <si>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</si>
  <si>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</si>
  <si>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 xml:space="preserve">M     </t>
  </si>
  <si>
    <t xml:space="preserve">KG    </t>
  </si>
  <si>
    <t xml:space="preserve">L     </t>
  </si>
  <si>
    <t>ACO CA-25, 32,0 MM, VERGALHAO</t>
  </si>
  <si>
    <t>ACO CA-60, 6,0 MM, DOBRADO E CORTADO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</si>
  <si>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</si>
  <si>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</si>
  <si>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</si>
  <si>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</si>
  <si>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</si>
  <si>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</si>
  <si>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</si>
  <si>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</si>
  <si>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</si>
  <si>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</si>
  <si>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</si>
  <si>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</si>
  <si>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</si>
  <si>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</si>
  <si>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</si>
  <si>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</si>
  <si>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LONGO, COM FLANGE LIVRE,  110 MM X 4", PARA CAIXA D' AGUA</t>
  </si>
  <si>
    <t>ADAPTADOR PVC SOLDAVEL, LONGO, COM FLANGE LIVRE,  25 MM X 3/4", PARA CAIXA D' AGUA</t>
  </si>
  <si>
    <t>ADAPTADOR PVC SOLDAVEL, LONGO, COM FLANGE LIVRE,  40 MM X 1 1/4", PARA CAIXA D' AGUA</t>
  </si>
  <si>
    <t>ADAPTADOR PVC SOLDAVEL, LONGO, COM FLANGE LIVRE,  50 MM X 1 1/2", PARA CAIXA D' AGUA</t>
  </si>
  <si>
    <t>ADAPTADOR PVC SOLDAVEL, LONGO, COM FLANGE LIVRE,  75 MM X 2 1/2",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</si>
  <si>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</si>
  <si>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</si>
  <si>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</si>
  <si>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EM LATAO, ENGATE RAPIDO 2 1/2" X ROSCA INTERNA 5 FIOS 2 1/2",  PARA INSTALACAO PREDIAL DE COMBATE A INCENDIO</t>
  </si>
  <si>
    <t>ADAPTADOR, EM LATAO, ENGATE RAPIDO1 1/2" X ROSCA INTERNA 5 FIOS 2 1/2",  PARA INSTALACAO PREDIAL DE COMBATE A INCENDIO</t>
  </si>
  <si>
    <t>ADESIVO ESTRUTURAL A BASE DE RESINA EPOXI PARA INJECAO EM TRINCAS, BICOMPONENTE, BAIXA VISCOSIDADE</t>
  </si>
  <si>
    <t>ADESIVO ESTRUTURAL A BASE DE RESINA EPOXI, BICOMPONENTE, PASTOSO (TIXOTROPICO)</t>
  </si>
  <si>
    <t>ADESIVO LIQUIDO A BASE DE RESINAS PARA COLAGEM DE ESPUMA DE ISOLAMENTO TERMICO FLEXIVEL</t>
  </si>
  <si>
    <t>ADITIVO IMPERMEABILIZANTE DE PEGA NORMAL PARA ARGAMASSAS E  CONCRETOS SEM ARMACAO</t>
  </si>
  <si>
    <t>ADITIVO IMPERMEABILIZANTE DE PEGA NORMAL PARA ARGAMASSAS E CONCRETOS SEM ARMACAO</t>
  </si>
  <si>
    <t>ADITIVO PLASTIFICANTE E ESTABILIZADOR PARA ARGAMASSAS DE ASSENTAMENTO E REBOCO</t>
  </si>
  <si>
    <t xml:space="preserve">18L   </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</si>
  <si>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</si>
  <si>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</si>
  <si>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</si>
  <si>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</si>
  <si>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</si>
  <si>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AGREGADO RECICLADO (RCD), CLASSE A, CINZA, TIPO RACHAO RECICLADO</t>
  </si>
  <si>
    <t xml:space="preserve">MES   </t>
  </si>
  <si>
    <t>AJUDANTE DE ESTRUTURAS METALICAS</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</si>
  <si>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</si>
  <si>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</si>
  <si>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</si>
  <si>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</si>
  <si>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</si>
  <si>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</si>
  <si>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ALISADORA DE CONCRETO COM MOTOR A GASOLINA DE 5,5 HP, PESO COM MOTOR DE 78 KG, 4 PAS</t>
  </si>
  <si>
    <t>ALONGADOR COM TRES ALTURAS, EM TUBO DE ACO CARBONO, PINTURA NO PROCESSO ELETROSTATICO - EQUIPAMENTO DE GINASTICA PARA ACADEMIA AO AR LIVRE / ACADEMIA DA TERCEIRA IDADE - ATI * COLETADO CAIXA*</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</si>
  <si>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</si>
  <si>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</si>
  <si>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</si>
  <si>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</si>
  <si>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</si>
  <si>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</si>
  <si>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</si>
  <si>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</si>
  <si>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DE BORRACHA PARA VEDACAO DE DUTO PEAD CORRUGADO PARA ELETRICA, DN 1 1/2"</t>
  </si>
  <si>
    <t>ANEL DE BORRACHA PARA VEDACAO DE DUTO PEAD CORRUGADO PARA ELETRICA, DN 1 1/4"</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</si>
  <si>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</si>
  <si>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</si>
  <si>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</si>
  <si>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</si>
  <si>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</si>
  <si>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</si>
  <si>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</si>
  <si>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</si>
  <si>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</si>
  <si>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</si>
  <si>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</si>
  <si>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APONTADOR OU APROPRIADOR DE MAO DE OBRA (MENSALISTA)</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</si>
  <si>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</si>
  <si>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</si>
  <si>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</si>
  <si>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</si>
  <si>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</si>
  <si>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</si>
  <si>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</si>
  <si>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</si>
  <si>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</si>
  <si>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</si>
  <si>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</si>
  <si>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</si>
  <si>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</si>
  <si>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</si>
  <si>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</si>
  <si>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</si>
  <si>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</si>
  <si>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</si>
  <si>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</si>
  <si>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</si>
  <si>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</si>
  <si>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</si>
  <si>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</si>
  <si>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</si>
  <si>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</si>
  <si>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ARAME FARPADO GALVANIZADO, 16 BWG (1,65 MM), CLASSE 250</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</si>
  <si>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</si>
  <si>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</si>
  <si>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</si>
  <si>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MULTIUSO, PARA REVESTIMENTO INTERNO E EXTERNO E ASSENTAMENTO DE BLOCOS DIVERSOS</t>
  </si>
  <si>
    <t>ARGAMASSA POLIMERICA IMPERMEABILIZANTE SEMIFLEXIVEL, BICOMPONENTE (MEMBRANA IMPERMEABILIZANTE ACRILICA)</t>
  </si>
  <si>
    <t>ARGAMASSA USINADA AUTOADENSAVEL E AUTONIVELANTE PARA CONTRAPISO, INCLUI BOMBEAMENTO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</si>
  <si>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</si>
  <si>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</si>
  <si>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</si>
  <si>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</si>
  <si>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</si>
  <si>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</si>
  <si>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</si>
  <si>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</si>
  <si>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ARRUELA  EM ACO GALVANIZADO, DIAMETRO EXTERNO = 35MM, ESPESSURA = 3MM, DIAMETRO DO FURO= 18MM</t>
  </si>
  <si>
    <t>ARRUELA QUADRADA EM ACO GALVANIZADO, DIMENSAO = 38 MM, ESPESSURA = 3MM, DIAMETRO DO FURO= 18 MM</t>
  </si>
  <si>
    <t>ARRUELA REDONDA DE LATAO, DIAMETRO EXTERNO = 34 MM, ESPESSURA = 2,5 MM, DIAMETRO DO FURO = 17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</si>
  <si>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</si>
  <si>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</si>
  <si>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</si>
  <si>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BACIA SANITARIA (VASO) CONVENCIONAL PARA PCD SEM FURO FRONTAL, DE LOUCA BRANCA, SEM ASSENTO</t>
  </si>
  <si>
    <t>BACIA SANITARIA (VASO) CONVENCIONAL PARA USO ESPECIFICO (HOSPITAIS, CLINICAS), COM FURO FRONTAL, DE LOUCA BRANCA, COM ASSENTO</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</si>
  <si>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</si>
  <si>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</si>
  <si>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</si>
  <si>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</si>
  <si>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</si>
  <si>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</si>
  <si>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</si>
  <si>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</si>
  <si>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</si>
  <si>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 xml:space="preserve">PAR   </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</si>
  <si>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</si>
  <si>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</si>
  <si>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</si>
  <si>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</si>
  <si>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</si>
  <si>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BASE UNIPOLAR PARA FUSIVEL NH1, CORRENTE NOMINAL DE 250 A, SEM CAPA</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</si>
  <si>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</si>
  <si>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</si>
  <si>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</si>
  <si>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</si>
  <si>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</si>
  <si>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</si>
  <si>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</si>
  <si>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</si>
  <si>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</si>
  <si>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</si>
  <si>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</si>
  <si>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</si>
  <si>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</si>
  <si>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</si>
  <si>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</si>
  <si>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</si>
  <si>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</si>
  <si>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</si>
  <si>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</si>
  <si>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</si>
  <si>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POLIETILENO ALTA DENSIDADE, *27* X *30* X *100* CM, ACOMPANHADOS PLACAS  TERMINAIS  E LONGARINAS, PARA FUNDO DE FILTRO</t>
  </si>
  <si>
    <t>BLOCO DE VIDRO INCOLOR XADREZ, DE *20 X 20 X 10* CM</t>
  </si>
  <si>
    <t>BLOCO DE VIDRO/ELEMENTO VAZADO, INCOLOR, VENEZIANA, *20 X 10 X 8* CM</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</si>
  <si>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</si>
  <si>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</si>
  <si>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</si>
  <si>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</si>
  <si>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</si>
  <si>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</si>
  <si>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</si>
  <si>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</si>
  <si>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</si>
  <si>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</si>
  <si>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</si>
  <si>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</si>
  <si>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</si>
  <si>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</si>
  <si>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</si>
  <si>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</si>
  <si>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</si>
  <si>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</si>
  <si>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</si>
  <si>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</si>
  <si>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</si>
  <si>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</si>
  <si>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</si>
  <si>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</si>
  <si>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</si>
  <si>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</si>
  <si>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</si>
  <si>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</si>
  <si>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</si>
  <si>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</si>
  <si>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</si>
  <si>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</si>
  <si>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</si>
  <si>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</si>
  <si>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</si>
  <si>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</si>
  <si>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</si>
  <si>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</si>
  <si>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</si>
  <si>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</si>
  <si>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</si>
  <si>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</si>
  <si>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</si>
  <si>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</si>
  <si>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</si>
  <si>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</si>
  <si>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</si>
  <si>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</si>
  <si>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</si>
  <si>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</si>
  <si>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BUCHA DE NYLON SEM ABA S10, COM PARAFUSO DE 6,10 X 65 MM EM ACO ZINCADO COM ROSCA SOBERBA, CABECA CHATA E FENDA PHILLIPS</t>
  </si>
  <si>
    <t>BUCHA DE NYLON SEM ABA S12, COM PARAFUSO DE 5/16" X 80 MM EM ACO ZINCADO COM ROSCA SOBERBA E CABECA SEXTAVADA</t>
  </si>
  <si>
    <t>BUCHA DE NYLON SEM ABA S6, COM PARAFUSO DE 4,20 X 40 MM EM ACO ZINCADO COM ROSCA SOBERBA, CABECA CHATA E FENDA PHILLIPS</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</si>
  <si>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</si>
  <si>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</si>
  <si>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</si>
  <si>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</si>
  <si>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</si>
  <si>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</si>
  <si>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</si>
  <si>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</si>
  <si>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</si>
  <si>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</si>
  <si>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</si>
  <si>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</si>
  <si>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</si>
  <si>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</si>
  <si>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</si>
  <si>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</si>
  <si>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</si>
  <si>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</si>
  <si>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</si>
  <si>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</si>
  <si>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</si>
  <si>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</si>
  <si>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</si>
  <si>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</si>
  <si>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</si>
  <si>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</si>
  <si>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</si>
  <si>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</si>
  <si>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</si>
  <si>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</si>
  <si>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</si>
  <si>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</si>
  <si>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</si>
  <si>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</si>
  <si>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</si>
  <si>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</si>
  <si>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</si>
  <si>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</si>
  <si>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</si>
  <si>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</si>
  <si>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</si>
  <si>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</si>
  <si>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</si>
  <si>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</si>
  <si>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</si>
  <si>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</si>
  <si>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</si>
  <si>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</si>
  <si>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</si>
  <si>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</si>
  <si>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</si>
  <si>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</si>
  <si>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</si>
  <si>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</si>
  <si>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</si>
  <si>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</si>
  <si>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</si>
  <si>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</si>
  <si>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</si>
  <si>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</si>
  <si>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</si>
  <si>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</si>
  <si>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</si>
  <si>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</si>
  <si>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</si>
  <si>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</si>
  <si>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</si>
  <si>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</si>
  <si>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</si>
  <si>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</si>
  <si>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</si>
  <si>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</si>
  <si>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</si>
  <si>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</si>
  <si>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</si>
  <si>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</si>
  <si>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</si>
  <si>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</si>
  <si>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</si>
  <si>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</si>
  <si>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</si>
  <si>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</si>
  <si>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</si>
  <si>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</si>
  <si>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</si>
  <si>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</si>
  <si>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</si>
  <si>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</si>
  <si>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</si>
  <si>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</si>
  <si>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</si>
  <si>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</si>
  <si>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</si>
  <si>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</si>
  <si>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</si>
  <si>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</si>
  <si>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</si>
  <si>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</si>
  <si>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</si>
  <si>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</si>
  <si>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</si>
  <si>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</si>
  <si>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</si>
  <si>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</si>
  <si>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</si>
  <si>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</si>
  <si>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</si>
  <si>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</si>
  <si>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</si>
  <si>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</si>
  <si>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</si>
  <si>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</si>
  <si>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</si>
  <si>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</si>
  <si>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</si>
  <si>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</si>
  <si>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</si>
  <si>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</si>
  <si>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</si>
  <si>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</si>
  <si>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</si>
  <si>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</si>
  <si>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</si>
  <si>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</si>
  <si>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</si>
  <si>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</si>
  <si>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</si>
  <si>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</si>
  <si>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</si>
  <si>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</si>
  <si>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</si>
  <si>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</si>
  <si>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</si>
  <si>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</si>
  <si>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</si>
  <si>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</si>
  <si>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</si>
  <si>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</si>
  <si>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</si>
  <si>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</si>
  <si>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</si>
  <si>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</si>
  <si>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</si>
  <si>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</si>
  <si>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</si>
  <si>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</si>
  <si>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</si>
  <si>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</si>
  <si>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</si>
  <si>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</si>
  <si>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</si>
  <si>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</si>
  <si>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</si>
  <si>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</si>
  <si>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</si>
  <si>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</si>
  <si>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</si>
  <si>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</si>
  <si>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</si>
  <si>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</si>
  <si>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</si>
  <si>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</si>
  <si>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</si>
  <si>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</si>
  <si>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</si>
  <si>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</si>
  <si>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</si>
  <si>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</si>
  <si>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</si>
  <si>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</si>
  <si>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</si>
  <si>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</si>
  <si>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</si>
  <si>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</si>
  <si>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</si>
  <si>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</si>
  <si>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</si>
  <si>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</si>
  <si>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</si>
  <si>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</si>
  <si>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</si>
  <si>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</si>
  <si>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</si>
  <si>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</si>
  <si>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</si>
  <si>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</si>
  <si>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</si>
  <si>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</si>
  <si>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</si>
  <si>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</si>
  <si>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</si>
  <si>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</si>
  <si>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</si>
  <si>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</si>
  <si>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</si>
  <si>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</si>
  <si>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</si>
  <si>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</si>
  <si>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</si>
  <si>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</si>
  <si>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</si>
  <si>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</si>
  <si>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</si>
  <si>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</si>
  <si>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</si>
  <si>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</si>
  <si>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</si>
  <si>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</si>
  <si>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</si>
  <si>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</si>
  <si>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</si>
  <si>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</si>
  <si>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</si>
  <si>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</si>
  <si>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CALHA PLUVIAL DE PVC, DIAMETRO ENTRE 119 E 170 MM, COMPRIMENTO DE 3 M, PARA DRENAGEM PREDIAL</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</si>
  <si>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</si>
  <si>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</si>
  <si>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</si>
  <si>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</si>
  <si>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</si>
  <si>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</si>
  <si>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</si>
  <si>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</si>
  <si>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</si>
  <si>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</si>
  <si>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</si>
  <si>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</si>
  <si>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</si>
  <si>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</si>
  <si>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</si>
  <si>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</si>
  <si>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</si>
  <si>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</si>
  <si>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</si>
  <si>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</si>
  <si>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CIGARRA 127 V / 220 V, CONJUNTO MONTADO PARA EMBUTIR 4" X 2" (PLACA + SUPORTE + MODULO)</t>
  </si>
  <si>
    <t>CANALETA CONCRETO 14 X 19 X 19 CM (CLASSE C - NBR 6136)</t>
  </si>
  <si>
    <t>CANALETA CONCRETO 19 X 19 X 19 CM (CLASSE C - NBR 6136)</t>
  </si>
  <si>
    <t>CANALETA CONCRETO 9 X 19 X 19 CM (CLASSE C - NBR 6136)</t>
  </si>
  <si>
    <t>CAP PPR DN 20 MM, PARA AGUA QUENTE PREDIAL</t>
  </si>
  <si>
    <t>CAP PPR DN 25 MM, PARA AGUA QUENTE PREDIAL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</si>
  <si>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</si>
  <si>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</si>
  <si>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</si>
  <si>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</si>
  <si>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</si>
  <si>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</si>
  <si>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</si>
  <si>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</si>
  <si>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</si>
  <si>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</si>
  <si>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</si>
  <si>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CARRANCA PARA JANELA VENEZIANA DE ABRIR, EM LATAO CROMADO, SIMPLES, PARA APARAFUSAR NA PAREDE</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</si>
  <si>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</si>
  <si>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</si>
  <si>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</si>
  <si>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</si>
  <si>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</si>
  <si>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</si>
  <si>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</si>
  <si>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</si>
  <si>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</si>
  <si>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</si>
  <si>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</si>
  <si>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</si>
  <si>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</si>
  <si>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</si>
  <si>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</si>
  <si>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</si>
  <si>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</si>
  <si>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</si>
  <si>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</si>
  <si>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</si>
  <si>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GALVANIZADA BITOLA GSG 20, E = 0,95 MM (7,60 KG/M2)</t>
  </si>
  <si>
    <t>CHAPA DE ACO GALVANIZADA BITOLA GSG 24, E = 0,65 MM (5,20 KG/M2)</t>
  </si>
  <si>
    <t>CHAPA DE ACO GROSSA, ASTM A36, E = 1 " (25,40 MM) 199,18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</si>
  <si>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</si>
  <si>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</si>
  <si>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</si>
  <si>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</si>
  <si>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</si>
  <si>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</si>
  <si>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</si>
  <si>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</si>
  <si>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</si>
  <si>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</si>
  <si>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</si>
  <si>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</si>
  <si>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</si>
  <si>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</si>
  <si>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</si>
  <si>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</si>
  <si>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</si>
  <si>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</si>
  <si>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</si>
  <si>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</si>
  <si>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</si>
  <si>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</si>
  <si>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</si>
  <si>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</si>
  <si>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</si>
  <si>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</si>
  <si>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</si>
  <si>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</si>
  <si>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</si>
  <si>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</si>
  <si>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</si>
  <si>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</si>
  <si>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</si>
  <si>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PARA EMENDA DE VIGA, EM ACO GROSSO, QUALIDADE ESTRUTURAL, BITOLA 3/16 ", E= 4,75 MM, 4 FUROS, LARGURA 45 MM, COMPRIMENTO 500 MM</t>
  </si>
  <si>
    <t>CHAPA RIGIDA DE FIBRAS DE MADEIRA PRENSADA A QUENTE, LISA, DE *1,22 X 2,44* M,  E = 2,5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</si>
  <si>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</si>
  <si>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</si>
  <si>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</si>
  <si>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</si>
  <si>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</si>
  <si>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</si>
  <si>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</si>
  <si>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</si>
  <si>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</si>
  <si>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</si>
  <si>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1" X 600 MM, PARA POSTES DE ACO COM BASE, INCLUSO PORCA E ARRUELA</t>
  </si>
  <si>
    <t>CHUMBADOR, DIAMETRO 1/4" COM PARAFUSO 1/4" X 40 MM</t>
  </si>
  <si>
    <t>CHUVEIRO COMUM EM PLASTICO BRANCO, COM CANO, 3 TEMPERATURAS, 5500 W (110/220 V)</t>
  </si>
  <si>
    <t>CIMENTO ASFALTICO DE PETROLEO A GRANEL (CAP) 30/45 (COLETADO CAIXA NA ANP ACRESCIDO DE ICMS)</t>
  </si>
  <si>
    <t>CIMENTO ASFALTICO DE PETROLEO A GRANEL (CAP) 50/70 (COLETADO CAIXA NA ANP ACRESCIDO DE ICMS)</t>
  </si>
  <si>
    <t xml:space="preserve">50KG  </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</si>
  <si>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</si>
  <si>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</si>
  <si>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</si>
  <si>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</si>
  <si>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</si>
  <si>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</si>
  <si>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</si>
  <si>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</si>
  <si>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</si>
  <si>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</si>
  <si>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</si>
  <si>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</si>
  <si>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</si>
  <si>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</si>
  <si>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</si>
  <si>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</si>
  <si>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</si>
  <si>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</si>
  <si>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</si>
  <si>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</si>
  <si>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</si>
  <si>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</si>
  <si>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</si>
  <si>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</si>
  <si>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</si>
  <si>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</si>
  <si>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</si>
  <si>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</si>
  <si>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</si>
  <si>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</si>
  <si>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</si>
  <si>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</si>
  <si>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</si>
  <si>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</si>
  <si>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</si>
  <si>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</si>
  <si>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</si>
  <si>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</si>
  <si>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</si>
  <si>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</si>
  <si>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</si>
  <si>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</si>
  <si>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</si>
  <si>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</si>
  <si>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</si>
  <si>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</si>
  <si>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</si>
  <si>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</si>
  <si>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</si>
  <si>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</si>
  <si>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</si>
  <si>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</si>
  <si>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</si>
  <si>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</si>
  <si>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</si>
  <si>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</si>
  <si>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</si>
  <si>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</si>
  <si>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</si>
  <si>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</si>
  <si>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</si>
  <si>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</si>
  <si>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</si>
  <si>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</si>
  <si>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</si>
  <si>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3/4", COM TAMPA CEGA</t>
  </si>
  <si>
    <t>CONDULETE DE ALUMINIO TIPO C, PARA ELETRODUTO ROSCAVEL DE 1/2", COM TAMPA CEGA</t>
  </si>
  <si>
    <t>CONDULETE DE ALUMINIO TIPO C, PARA ELETRODUTO ROSCAVEL DE 3/4",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</si>
  <si>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</si>
  <si>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</si>
  <si>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</si>
  <si>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3/4",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</si>
  <si>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</si>
  <si>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</si>
  <si>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</si>
  <si>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3/4", COM TAMPA CEGA</t>
  </si>
  <si>
    <t>CONDULETE DE ALUMINIO TIPO T, PARA ELETRODUTO ROSCAVEL DE 1 1/2", COM TAMPA CEGA</t>
  </si>
  <si>
    <t>CONDULETE DE ALUMINIO TIPO T, PARA ELETRODUTO ROSCAVEL DE 1 1/4",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</si>
  <si>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</si>
  <si>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</si>
  <si>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</si>
  <si>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3/4", COM TAMPA CEGA</t>
  </si>
  <si>
    <t>CONDUTOR PLUVIAL, PVC, CIRCULAR, DIAMETRO ENTRE 80 E 100 MM, PARA DRENAGEM PREDIAL</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</si>
  <si>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</si>
  <si>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</si>
  <si>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</si>
  <si>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</si>
  <si>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</si>
  <si>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</si>
  <si>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</si>
  <si>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</si>
  <si>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</si>
  <si>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</si>
  <si>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</si>
  <si>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</si>
  <si>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</si>
  <si>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</si>
  <si>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</si>
  <si>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</si>
  <si>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</si>
  <si>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</si>
  <si>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</si>
  <si>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</si>
  <si>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</si>
  <si>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</si>
  <si>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</si>
  <si>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</si>
  <si>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</si>
  <si>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</si>
  <si>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</si>
  <si>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</si>
  <si>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</si>
  <si>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</si>
  <si>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</si>
  <si>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</si>
  <si>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</si>
  <si>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</si>
  <si>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</si>
  <si>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</si>
  <si>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</si>
  <si>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</si>
  <si>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</si>
  <si>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</si>
  <si>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</si>
  <si>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</si>
  <si>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</si>
  <si>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</si>
  <si>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</si>
  <si>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</si>
  <si>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</si>
  <si>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</si>
  <si>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</si>
  <si>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</si>
  <si>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</si>
  <si>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</si>
  <si>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</si>
  <si>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</si>
  <si>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</si>
  <si>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</si>
  <si>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</si>
  <si>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</si>
  <si>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</si>
  <si>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</si>
  <si>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</si>
  <si>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</si>
  <si>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</si>
  <si>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</si>
  <si>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</si>
  <si>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</si>
  <si>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</si>
  <si>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</si>
  <si>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</si>
  <si>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</si>
  <si>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</si>
  <si>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</si>
  <si>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</si>
  <si>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</si>
  <si>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</si>
  <si>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</si>
  <si>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</si>
  <si>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</si>
  <si>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</si>
  <si>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</si>
  <si>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</si>
  <si>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</si>
  <si>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</si>
  <si>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</si>
  <si>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</si>
  <si>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</si>
  <si>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</si>
  <si>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</si>
  <si>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COORDENADOR / GERENTE DE OBRA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</si>
  <si>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</si>
  <si>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</si>
  <si>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</si>
  <si>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</si>
  <si>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</si>
  <si>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</si>
  <si>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</si>
  <si>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CORRENTE DE ELO CURTO COMUM, SOLDADA, GALVANIZADA, ESPESSURA DO ELO = 1/2" (12,5 MM)</t>
  </si>
  <si>
    <t>CORTADEIRA DE PISO DE CONCRETO E ASFALTO, PARA DISCO PADRAO DE DIAMETRO 350 MM (14") OU 450 MM (18") , MOTOR A GASOLINA, POTENCIA 13 HP, SEM DISCO</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</si>
  <si>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</si>
  <si>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</si>
  <si>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</si>
  <si>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</si>
  <si>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</si>
  <si>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</si>
  <si>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</si>
  <si>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</si>
  <si>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</si>
  <si>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</si>
  <si>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</si>
  <si>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</si>
  <si>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</si>
  <si>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</si>
  <si>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</si>
  <si>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</si>
  <si>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</si>
  <si>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</si>
  <si>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</si>
  <si>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</si>
  <si>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</si>
  <si>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</si>
  <si>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</si>
  <si>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</si>
  <si>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</si>
  <si>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</si>
  <si>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</si>
  <si>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</si>
  <si>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</si>
  <si>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</si>
  <si>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</si>
  <si>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</si>
  <si>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</si>
  <si>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</si>
  <si>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</si>
  <si>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</si>
  <si>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</si>
  <si>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</si>
  <si>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</si>
  <si>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</si>
  <si>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</si>
  <si>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</si>
  <si>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</si>
  <si>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</si>
  <si>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</si>
  <si>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</si>
  <si>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</si>
  <si>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</si>
  <si>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</si>
  <si>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</si>
  <si>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</si>
  <si>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</si>
  <si>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</si>
  <si>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CRUZETA DE REDUCAO PVC PBA, JE, BBBB, DN 75 X 50 / DE 85 X 60 MM</t>
  </si>
  <si>
    <t>CRUZETA PVC PBA, JE, BBBB, DN 100 / DE 110 MM</t>
  </si>
  <si>
    <t>CRUZETA PVC PBA, JE, BBBB, DN 50 / DE 60 MM</t>
  </si>
  <si>
    <t>CRUZETA PVC PBA, JE, BBBB, DN 75 / DE 85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</si>
  <si>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</si>
  <si>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</si>
  <si>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</si>
  <si>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</si>
  <si>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</si>
  <si>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</si>
  <si>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</si>
  <si>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</si>
  <si>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</si>
  <si>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</si>
  <si>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CURTA PVC, PB, JE, 45 GRAUS, DN 100 MM, PARA REDE COLETORA ESGOTO (NBR 10569)</t>
  </si>
  <si>
    <t>CURVA CURTA PVC, PB, JE, 90 GRAUS, DN 100 MM, PARA REDE COLETORA ESGOTO (NBR 10569)</t>
  </si>
  <si>
    <t>CURVA DE TRANSPOSICAO BRONZE/LATAO (REF 736) SEM ANEL DE SOLDA, BOLSA X BOLSA, 15 MM</t>
  </si>
  <si>
    <t>CURVA DE TRANSPOSICAO BRONZE/LATAO (REF 736) SEM ANEL DE SOLDA, BOLSA X BOLSA, 22 MM</t>
  </si>
  <si>
    <t>CURVA DE TRANSPOSICAO BRONZE/LATAO (REF 736) SEM ANEL DE SOLDA, BOLSA X BOLSA, 28 MM</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</si>
  <si>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</si>
  <si>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</si>
  <si>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</si>
  <si>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</si>
  <si>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</si>
  <si>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</si>
  <si>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</si>
  <si>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</si>
  <si>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</si>
  <si>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</si>
  <si>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</si>
  <si>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</si>
  <si>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</si>
  <si>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</si>
  <si>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</si>
  <si>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</si>
  <si>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</si>
  <si>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</si>
  <si>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</si>
  <si>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</si>
  <si>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</si>
  <si>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</si>
  <si>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</si>
  <si>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</si>
  <si>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</si>
  <si>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</si>
  <si>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</si>
  <si>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</si>
  <si>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</si>
  <si>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</si>
  <si>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</si>
  <si>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</si>
  <si>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</si>
  <si>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</si>
  <si>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</si>
  <si>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</si>
  <si>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</si>
  <si>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</si>
  <si>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</si>
  <si>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</si>
  <si>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</si>
  <si>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</si>
  <si>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</si>
  <si>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</si>
  <si>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</si>
  <si>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</si>
  <si>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</si>
  <si>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</si>
  <si>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</si>
  <si>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</si>
  <si>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</si>
  <si>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</si>
  <si>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</si>
  <si>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</si>
  <si>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</si>
  <si>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</si>
  <si>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</si>
  <si>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</si>
  <si>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</si>
  <si>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</si>
  <si>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</si>
  <si>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</si>
  <si>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</si>
  <si>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</si>
  <si>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</si>
  <si>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</si>
  <si>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</si>
  <si>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</si>
  <si>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</si>
  <si>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</si>
  <si>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</si>
  <si>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</si>
  <si>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</si>
  <si>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</si>
  <si>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</si>
  <si>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</si>
  <si>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</si>
  <si>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</si>
  <si>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</si>
  <si>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</si>
  <si>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</si>
  <si>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</si>
  <si>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</si>
  <si>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</si>
  <si>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</si>
  <si>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</si>
  <si>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</si>
  <si>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</si>
  <si>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</si>
  <si>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</si>
  <si>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</si>
  <si>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</si>
  <si>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</si>
  <si>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</si>
  <si>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</si>
  <si>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</si>
  <si>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</si>
  <si>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</si>
  <si>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</si>
  <si>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</si>
  <si>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</si>
  <si>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</si>
  <si>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</si>
  <si>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</si>
  <si>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</si>
  <si>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</si>
  <si>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</si>
  <si>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</si>
  <si>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</si>
  <si>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</si>
  <si>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</si>
  <si>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DESENHISTA TECNICO AUXILIAR</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</si>
  <si>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</si>
  <si>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</si>
  <si>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</si>
  <si>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</si>
  <si>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DESBASTE PARA METAL FERROSO EM GERAL, COM TRES TELAS,  9 X 1/4 X 7/8 " (228,6 X 6,4 X 22,2 MM)</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</si>
  <si>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</si>
  <si>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</si>
  <si>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</si>
  <si>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</si>
  <si>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</si>
  <si>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</si>
  <si>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</si>
  <si>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</si>
  <si>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</si>
  <si>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</si>
  <si>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</si>
  <si>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</si>
  <si>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</si>
  <si>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</si>
  <si>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</si>
  <si>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</si>
  <si>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</si>
  <si>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</si>
  <si>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</si>
  <si>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</si>
  <si>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</si>
  <si>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</si>
  <si>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</si>
  <si>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</si>
  <si>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</si>
  <si>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</si>
  <si>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</si>
  <si>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</si>
  <si>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</si>
  <si>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</si>
  <si>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</si>
  <si>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</si>
  <si>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</si>
  <si>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</si>
  <si>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</si>
  <si>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</si>
  <si>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</si>
  <si>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</si>
  <si>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</si>
  <si>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</si>
  <si>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</si>
  <si>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</si>
  <si>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</si>
  <si>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</si>
  <si>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</si>
  <si>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</si>
  <si>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</si>
  <si>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</si>
  <si>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</si>
  <si>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</si>
  <si>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</si>
  <si>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</si>
  <si>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</si>
  <si>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</si>
  <si>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</si>
  <si>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DUMPER COM CAPACIDADE DE CARGA DE 1700 KG, PARTIDA ELETRICA, MOTOR DIESEL COM POTENCIA DE 16 CV</t>
  </si>
  <si>
    <t>ELETRICISTA DE MANUTENCAO INDUSTRIAL</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</si>
  <si>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</si>
  <si>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</si>
  <si>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</si>
  <si>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</si>
  <si>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</si>
  <si>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</si>
  <si>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</si>
  <si>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</si>
  <si>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</si>
  <si>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</si>
  <si>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</si>
  <si>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</si>
  <si>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</si>
  <si>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</si>
  <si>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</si>
  <si>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</si>
  <si>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</si>
  <si>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</si>
  <si>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</si>
  <si>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</si>
  <si>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</si>
  <si>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</si>
  <si>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</si>
  <si>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</si>
  <si>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</si>
  <si>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</si>
  <si>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</si>
  <si>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</si>
  <si>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</si>
  <si>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</si>
  <si>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</si>
  <si>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</si>
  <si>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</si>
  <si>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</si>
  <si>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</si>
  <si>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</si>
  <si>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</si>
  <si>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</si>
  <si>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</si>
  <si>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</si>
  <si>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</si>
  <si>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</si>
  <si>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</si>
  <si>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</si>
  <si>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</si>
  <si>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</si>
  <si>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</si>
  <si>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</si>
  <si>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</si>
  <si>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</si>
  <si>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</si>
  <si>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</si>
  <si>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</si>
  <si>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</si>
  <si>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</si>
  <si>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 xml:space="preserve">KW/H  </t>
  </si>
  <si>
    <t>ENERGIA ELETRICA COMERCIAL, BAIXA TENSAO, RELATIVA AO CONSUMO DE ATE 100 KWH, INCLUINDO ICMS, PIS/PASEP E COFINS</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</si>
  <si>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</si>
  <si>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</si>
  <si>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</si>
  <si>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</si>
  <si>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</si>
  <si>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</si>
  <si>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</si>
  <si>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</si>
  <si>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</si>
  <si>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</si>
  <si>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</si>
  <si>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ESCOVA CIRCULAR EM ACO LATONADO, 6 X 1 " (DIAMETRO X ESPESSURA), FURO DE 1 1/4 ", FIO ONDULADO *0,30* MM</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</si>
  <si>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</si>
  <si>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</si>
  <si>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</si>
  <si>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</si>
  <si>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</si>
  <si>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</si>
  <si>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</si>
  <si>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</si>
  <si>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</si>
  <si>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</si>
  <si>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</si>
  <si>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</si>
  <si>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</si>
  <si>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</si>
  <si>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ESPARGIDOR DE ASFALTO PRESSURIZADO, REBOCAVEL, TANQUE DE 2500 L, PNEUMATICO,  COM MOTOR A GASOLINA 3,4HP</t>
  </si>
  <si>
    <t>ESPARGIDOR DE ASFALTO PRESSURIZADO, TANQUE 6 M3 COM ISOLACAO TERMICA, AQUECIDO COM 2 MACARICOS, COM BARRA ESPARGIDORA 3,60 M, A SER MONTADO SOBRE CAMINHAO</t>
  </si>
  <si>
    <t>ESPELHO, RETO OU CURVO, EM LATAO CROMADO, ESPESSURA ATE 6 MM, LARGURA *40*MM, ALTURA *180*MM - PARA FECHADURA DE EMBUTIR</t>
  </si>
  <si>
    <t>ESPELHO, RETO OU CURVO, EM LATAO CROMADO, ESPESSURA MINIMA 6 MM, LARGURA *43*MM, ALTURA *230*MM - PARA FECHADURA DE EMBUTIR</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</si>
  <si>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</si>
  <si>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</si>
  <si>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</si>
  <si>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</si>
  <si>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</si>
  <si>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</si>
  <si>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</si>
  <si>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ESTRIBO COM PARAFUSO EM CHAPA DE FERRO FUNDIDO DE 2" X 3/16" X 35 CM, SECAO "U", PARA MADEIRAMENTO DE TELHADO</t>
  </si>
  <si>
    <t>EXAMES - MENSALISTA (ENCARGOS COMPLEMENTARES) (COLETADO CAIXA)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</si>
  <si>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</si>
  <si>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</si>
  <si>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</si>
  <si>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</si>
  <si>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</si>
  <si>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</si>
  <si>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</si>
  <si>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</si>
  <si>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</si>
  <si>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</si>
  <si>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</si>
  <si>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</si>
  <si>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</si>
  <si>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</si>
  <si>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</si>
  <si>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</si>
  <si>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</si>
  <si>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</si>
  <si>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</si>
  <si>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</si>
  <si>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</si>
  <si>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</si>
  <si>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</si>
  <si>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</si>
  <si>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</si>
  <si>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</si>
  <si>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</si>
  <si>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</si>
  <si>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</si>
  <si>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</si>
  <si>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</si>
  <si>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</si>
  <si>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</si>
  <si>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</si>
  <si>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</si>
  <si>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</si>
  <si>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</si>
  <si>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</si>
  <si>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</si>
  <si>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</si>
  <si>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</si>
  <si>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</si>
  <si>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</si>
  <si>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</si>
  <si>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</si>
  <si>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</si>
  <si>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</si>
  <si>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</si>
  <si>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</si>
  <si>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</si>
  <si>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</si>
  <si>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</si>
  <si>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</si>
  <si>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</si>
  <si>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</si>
  <si>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</si>
  <si>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</si>
  <si>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</si>
  <si>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</si>
  <si>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</si>
  <si>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</si>
  <si>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</si>
  <si>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</si>
  <si>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</si>
  <si>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</si>
  <si>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</si>
  <si>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</si>
  <si>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ADESIVA ALUMINIZADA, PARA INSTALACAO DE MANTAS DE SUBCOBERTURA,  L = *5* CM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</si>
  <si>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</si>
  <si>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</si>
  <si>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</si>
  <si>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PLASTICA ZEBRADA PARA DEMARCACAO DE AREAS, LARGURA = 7 CM, SEM ADESIVO (COLETADO CAIXA)</t>
  </si>
  <si>
    <t>FIXADOR DE ABA AUTOTRAVANTE PARA TELHA DE FIBROCIMENTO, TIPO CANALETE 90 OU KALHETAO</t>
  </si>
  <si>
    <t>FIXADOR DE ABA SIMPLES PARA TELHA DE FIBROCIMENTO, TIPO CANALETA 90 OU KALHETAO</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</si>
  <si>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</si>
  <si>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</si>
  <si>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</si>
  <si>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</si>
  <si>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</si>
  <si>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</si>
  <si>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</si>
  <si>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</si>
  <si>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</si>
  <si>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</si>
  <si>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</si>
  <si>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</si>
  <si>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</si>
  <si>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</si>
  <si>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</si>
  <si>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</si>
  <si>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</si>
  <si>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</si>
  <si>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</si>
  <si>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</si>
  <si>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</si>
  <si>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</si>
  <si>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</si>
  <si>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</si>
  <si>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</si>
  <si>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</si>
  <si>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</si>
  <si>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</si>
  <si>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</si>
  <si>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</si>
  <si>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</si>
  <si>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</si>
  <si>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</si>
  <si>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</si>
  <si>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</si>
  <si>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TIPO CAIXA MALHA HEXAGONAL 8 X 10 CM (ZN/AL + PVC),  FIO 2,4 MM, DIMENSOES 2,0 X 1,0 X 1,0 M (C X L X A)</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</si>
  <si>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</si>
  <si>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</si>
  <si>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</si>
  <si>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</si>
  <si>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</si>
  <si>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</si>
  <si>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</si>
  <si>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</si>
  <si>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</si>
  <si>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</si>
  <si>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</si>
  <si>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</si>
  <si>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</si>
  <si>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</si>
  <si>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</si>
  <si>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</si>
  <si>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</si>
  <si>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</si>
  <si>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</si>
  <si>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</si>
  <si>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GONZO DE EMBUTIR, EM LATAO / ZAMAC, *20 X 48* MM, PARA JANELA BASCULANTE /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</si>
  <si>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</si>
  <si>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</si>
  <si>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</si>
  <si>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</si>
  <si>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</si>
  <si>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</si>
  <si>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</si>
  <si>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</si>
  <si>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</si>
  <si>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</si>
  <si>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</si>
  <si>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</si>
  <si>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</si>
  <si>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GRANALHA DE ACO, ANGULAR (GRIT), PARA JATEAMENTO, PENEIRA 1,41 A 1,19 MM (SAE G16)</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</si>
  <si>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</si>
  <si>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</si>
  <si>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</si>
  <si>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GRELHA FOFO SIMPLES COM REQUADRO, CARGA MAXIMA  12,5 T, *300 X 1000* MM, E= *15* MM, AREA ESTACIONAMENTO CARRO PASSEIO</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</si>
  <si>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</si>
  <si>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</si>
  <si>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</si>
  <si>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</si>
  <si>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</si>
  <si>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</si>
  <si>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</si>
  <si>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</si>
  <si>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</si>
  <si>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</si>
  <si>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</si>
  <si>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</si>
  <si>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</si>
  <si>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</si>
  <si>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</si>
  <si>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GUARNICAO/MOLDURA DE ACABAMENTO PARA ESQUADRIA DE ALUMINIO ANODIZADO NATURAL, PARA 1 FACE</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</si>
  <si>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</si>
  <si>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</si>
  <si>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</si>
  <si>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</si>
  <si>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</si>
  <si>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</si>
  <si>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</si>
  <si>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</si>
  <si>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</si>
  <si>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</si>
  <si>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</si>
  <si>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</si>
  <si>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</si>
  <si>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</si>
  <si>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</si>
  <si>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</si>
  <si>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</si>
  <si>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</si>
  <si>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</si>
  <si>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</si>
  <si>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</si>
  <si>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</si>
  <si>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</si>
  <si>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</si>
  <si>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</si>
  <si>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</si>
  <si>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</si>
  <si>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</si>
  <si>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</si>
  <si>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</si>
  <si>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</si>
  <si>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</si>
  <si>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</si>
  <si>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IMPERMEABILIZANTE INCOLOR PARA TRATAMENTO DE FACHADAS E TELHAS, BASE SILICONE</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</si>
  <si>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</si>
  <si>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</si>
  <si>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</si>
  <si>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</si>
  <si>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</si>
  <si>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</si>
  <si>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</si>
  <si>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</si>
  <si>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</si>
  <si>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</si>
  <si>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</si>
  <si>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</si>
  <si>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</si>
  <si>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</si>
  <si>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</si>
  <si>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</si>
  <si>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</si>
  <si>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</si>
  <si>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</si>
  <si>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</si>
  <si>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</si>
  <si>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</si>
  <si>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</si>
  <si>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</si>
  <si>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</si>
  <si>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</si>
  <si>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</si>
  <si>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</si>
  <si>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</si>
  <si>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</si>
  <si>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</si>
  <si>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</si>
  <si>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</si>
  <si>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</si>
  <si>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</si>
  <si>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</si>
  <si>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</si>
  <si>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</si>
  <si>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</si>
  <si>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</si>
  <si>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</si>
  <si>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</si>
  <si>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</si>
  <si>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</si>
  <si>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</si>
  <si>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</si>
  <si>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</si>
  <si>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</si>
  <si>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</si>
  <si>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</si>
  <si>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</si>
  <si>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</si>
  <si>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</si>
  <si>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</si>
  <si>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</si>
  <si>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</si>
  <si>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</si>
  <si>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</si>
  <si>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</si>
  <si>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</si>
  <si>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</si>
  <si>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</si>
  <si>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</si>
  <si>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</si>
  <si>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</si>
  <si>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</si>
  <si>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</si>
  <si>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</si>
  <si>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</si>
  <si>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</si>
  <si>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</si>
  <si>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</si>
  <si>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</si>
  <si>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</si>
  <si>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</si>
  <si>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</si>
  <si>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</si>
  <si>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</si>
  <si>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</si>
  <si>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</si>
  <si>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</si>
  <si>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COM BOLSA E ANEL, 90 GRAUS, DN 40 X *38* MM, SERIE NORMAL,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</si>
  <si>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</si>
  <si>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</si>
  <si>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</si>
  <si>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</si>
  <si>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</si>
  <si>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</si>
  <si>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</si>
  <si>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</si>
  <si>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</si>
  <si>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</si>
  <si>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</si>
  <si>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</si>
  <si>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</si>
  <si>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</si>
  <si>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</si>
  <si>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</si>
  <si>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</si>
  <si>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</si>
  <si>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</si>
  <si>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</si>
  <si>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</si>
  <si>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</si>
  <si>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</si>
  <si>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</si>
  <si>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</si>
  <si>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</si>
  <si>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</si>
  <si>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</si>
  <si>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</si>
  <si>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</si>
  <si>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</si>
  <si>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</si>
  <si>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</si>
  <si>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</si>
  <si>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</si>
  <si>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</si>
  <si>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</si>
  <si>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</si>
  <si>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</si>
  <si>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</si>
  <si>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</si>
  <si>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</si>
  <si>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</si>
  <si>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</si>
  <si>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</si>
  <si>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</si>
  <si>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</si>
  <si>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</si>
  <si>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</si>
  <si>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</si>
  <si>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</si>
  <si>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</si>
  <si>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</si>
  <si>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</si>
  <si>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</si>
  <si>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</si>
  <si>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</si>
  <si>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</si>
  <si>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</si>
  <si>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</si>
  <si>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</si>
  <si>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</si>
  <si>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</si>
  <si>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PVC, 60 GRAUS, CIRCULAR,  DIAMETRO ENTRE 80 E 100 MM, PARA DRENAGEM PLUVIAL PREDIAL</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</si>
  <si>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</si>
  <si>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</si>
  <si>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</si>
  <si>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</si>
  <si>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</si>
  <si>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</si>
  <si>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</si>
  <si>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PLASTICA DE DILATACAO PARA PISOS, COR CINZA, 10 X 4,5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</si>
  <si>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</si>
  <si>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</si>
  <si>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</si>
  <si>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</si>
  <si>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</si>
  <si>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</si>
  <si>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</si>
  <si>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</si>
  <si>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</si>
  <si>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</si>
  <si>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</si>
  <si>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</si>
  <si>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</si>
  <si>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</si>
  <si>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</si>
  <si>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</si>
  <si>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</si>
  <si>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</si>
  <si>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</si>
  <si>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</si>
  <si>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</si>
  <si>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</si>
  <si>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</si>
  <si>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</si>
  <si>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</si>
  <si>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</si>
  <si>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</si>
  <si>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</si>
  <si>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</si>
  <si>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</si>
  <si>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</si>
  <si>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</si>
  <si>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</si>
  <si>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</si>
  <si>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</si>
  <si>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</si>
  <si>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</si>
  <si>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</si>
  <si>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</si>
  <si>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</si>
  <si>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</si>
  <si>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</si>
  <si>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</si>
  <si>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</si>
  <si>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LAVADORA DE ALTA PRESSAO (LAVA-JATO) PARA AGUA FRIA, PRESSAO DE OPERACAO ENTRE 1400 E 1900 LIB/POL2, VAZAO MAXIMA ENTRE  400 E 700 L/H</t>
  </si>
  <si>
    <t>LEITURISTA OU CADASTRISTA DE REDES DE AGUA E ESGOTO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</si>
  <si>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</si>
  <si>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</si>
  <si>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</si>
  <si>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</si>
  <si>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</si>
  <si>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</si>
  <si>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</si>
  <si>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</si>
  <si>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</si>
  <si>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</si>
  <si>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</si>
  <si>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</si>
  <si>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</si>
  <si>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</si>
  <si>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</si>
  <si>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</si>
  <si>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</si>
  <si>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</si>
  <si>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</si>
  <si>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</si>
  <si>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</si>
  <si>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</si>
  <si>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</si>
  <si>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</si>
  <si>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</si>
  <si>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</si>
  <si>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</si>
  <si>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</si>
  <si>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</si>
  <si>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</si>
  <si>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</si>
  <si>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</si>
  <si>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</si>
  <si>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</si>
  <si>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</si>
  <si>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</si>
  <si>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</si>
  <si>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</si>
  <si>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</si>
  <si>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</si>
  <si>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</si>
  <si>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</si>
  <si>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</si>
  <si>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</si>
  <si>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</si>
  <si>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</si>
  <si>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</si>
  <si>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</si>
  <si>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</si>
  <si>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</si>
  <si>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</si>
  <si>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</si>
  <si>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</si>
  <si>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</si>
  <si>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DE BORRACHA ISOLANTE PARA ALTA TENSAO, RESISTENTE A OZONIO, TENSAO DE ENSAIO 2,5 KV (PAR)</t>
  </si>
  <si>
    <t>LUVA DE REDUCAO DE FERRO GALVANIZADO, COM ROSCA BSP MACHO/FEMEA, DE 1 1/2" X 1"</t>
  </si>
  <si>
    <t>LUVA DE REDUCAO DE FERRO GALVANIZADO, COM ROSCA BSP MACHO/FEMEA, DE 3/4" X 1/2"</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</si>
  <si>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</si>
  <si>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</si>
  <si>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</si>
  <si>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</si>
  <si>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</si>
  <si>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</si>
  <si>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</si>
  <si>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</si>
  <si>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</si>
  <si>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</si>
  <si>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</si>
  <si>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</si>
  <si>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</si>
  <si>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</si>
  <si>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</si>
  <si>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</si>
  <si>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</si>
  <si>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</si>
  <si>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</si>
  <si>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</si>
  <si>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</si>
  <si>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</si>
  <si>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</si>
  <si>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</si>
  <si>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</si>
  <si>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</si>
  <si>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</si>
  <si>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</si>
  <si>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</si>
  <si>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</si>
  <si>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</si>
  <si>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</si>
  <si>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</si>
  <si>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</si>
  <si>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</si>
  <si>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</si>
  <si>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</si>
  <si>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</si>
  <si>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</si>
  <si>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</si>
  <si>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</si>
  <si>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</si>
  <si>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</si>
  <si>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</si>
  <si>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</si>
  <si>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</si>
  <si>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</si>
  <si>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</si>
  <si>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</si>
  <si>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</si>
  <si>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</si>
  <si>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</si>
  <si>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</si>
  <si>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</si>
  <si>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</si>
  <si>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</si>
  <si>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</si>
  <si>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</si>
  <si>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</si>
  <si>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</si>
  <si>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</si>
  <si>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</si>
  <si>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</si>
  <si>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</si>
  <si>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</si>
  <si>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</si>
  <si>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</si>
  <si>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</si>
  <si>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MANGUEIRA CRISTAL TRANCADA, PVC COM REFORCO, COM PRESSAO DE TRABALHO (PT) 250 LBS/POL2, DE 3/4" X *2,8* MM</t>
  </si>
  <si>
    <t>MANGUEIRA CRISTAL TRANCADA, PVC COM REFORCO, PRESSAO DE TRABALHO (PT) 250 LBS/POL2, DE 1" X *3,4*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</si>
  <si>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</si>
  <si>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</si>
  <si>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</si>
  <si>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</si>
  <si>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</si>
  <si>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</si>
  <si>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</si>
  <si>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</si>
  <si>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</si>
  <si>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</si>
  <si>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</si>
  <si>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</si>
  <si>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</si>
  <si>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</si>
  <si>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</si>
  <si>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</si>
  <si>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</si>
  <si>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</si>
  <si>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</si>
  <si>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</si>
  <si>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</si>
  <si>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</si>
  <si>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</si>
  <si>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</si>
  <si>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</si>
  <si>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</si>
  <si>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</si>
  <si>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</si>
  <si>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</si>
  <si>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</si>
  <si>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</si>
  <si>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</si>
  <si>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</si>
  <si>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</si>
  <si>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</si>
  <si>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</si>
  <si>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</si>
  <si>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</si>
  <si>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</si>
  <si>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</si>
  <si>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</si>
  <si>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MARTELO DEMOLIDOR ELETRICO, COM POTENCIA DE 2.000 W, FREQUENCIA DE 1.000 IMPACTOS POR MINUTO, FORÇA DE IMPACTO ENTRE 60 E 65 J, PESO DE 30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</si>
  <si>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</si>
  <si>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</si>
  <si>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</si>
  <si>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</si>
  <si>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</si>
  <si>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PARA TEXTURA RUSTICA DE BASE ACRILICA, COR BRANCA, USO INTERNO E EXTERNO</t>
  </si>
  <si>
    <t>MATERIAL FILTRANTE (PEDREGULHO) 0,6 A 25,46 MM (POSTO PEDREIRA/FORNECEDOR, SEM FRETE)</t>
  </si>
  <si>
    <t>MATERIAL FILTRANTE (PEDREGULHO) 38 A 25,4 MM (POSTO PEDREIRA/FORNECEDOR, SEM FRETE)</t>
  </si>
  <si>
    <t>MEIA CANA DE MADEIRA CEDRINHO OU EQUIVALENTE DA REGIAO, ACABAMENTO PARA FORRO PAULISTA, *2,5 X 2,5* CM</t>
  </si>
  <si>
    <t>MEIA CANA DE MADEIRA PINUS OU EQUIVALENTE DA REGIAO, ACABAMENTO PARA FORRO PAULISTA, *2,5 X 2,5* CM</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</si>
  <si>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</si>
  <si>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</si>
  <si>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</si>
  <si>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</si>
  <si>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</si>
  <si>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</si>
  <si>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MESA VIBRATORIA COM DIMENSOES DE 2,0 X 1,0 M, COM MOTOR ELETRICO DE 2 POLOS E POTENCIA DE 3 CV</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</si>
  <si>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</si>
  <si>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</si>
  <si>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</si>
  <si>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</si>
  <si>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</si>
  <si>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</si>
  <si>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</si>
  <si>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</si>
  <si>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</si>
  <si>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</si>
  <si>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</si>
  <si>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</si>
  <si>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</si>
  <si>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MANUAL DE TINTAS PARA FURADEIRA, HASTE METALICA *60* CM, COM HELICE  (MEXEDOR DE TINTA)</t>
  </si>
  <si>
    <t>MONTADOR DE ELETROELETRONICOS</t>
  </si>
  <si>
    <t>MONTADOR DE ESTRUTURAS METALICAS</t>
  </si>
  <si>
    <t>MONTADOR DE MAQUINAS</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</si>
  <si>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</si>
  <si>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</si>
  <si>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</si>
  <si>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</si>
  <si>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</si>
  <si>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</si>
  <si>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</si>
  <si>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</si>
  <si>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(MENSALISTA)</t>
  </si>
  <si>
    <t>MOTORISTA DE CAMINHAO-BASCULANTE</t>
  </si>
  <si>
    <t>MOTORISTA DE CAMINHAO-CARRETA</t>
  </si>
  <si>
    <t>MOTORISTA DE CARRO DE PASSEIO</t>
  </si>
  <si>
    <t>MOTORISTA DE ONIBUS / MICRO-ONIBUS</t>
  </si>
  <si>
    <t>MOTORISTA OPERADOR DE CAMINHAO COM MUNCK</t>
  </si>
  <si>
    <t>MOURAO CONCRETO CURVO, SECAO "T", H = 2,80 M + CURVA COM 0,45 M, COM FUROS PARA FIOS</t>
  </si>
  <si>
    <t>MUDA DE ARBUSTO FLORIFERO, CLUSIA/GARDENIA/MOREIA BRANCA/ AZALEIA OU EQUIVALENTE DA REGIAO, H= *50 A 70* CM</t>
  </si>
  <si>
    <t>MUDA DE ARBUSTO FOLHAGEM, SANSAO-DO-CAMPO OU EQUIVALENTE DA REGIAO, H= *50 A 70*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</si>
  <si>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</si>
  <si>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</si>
  <si>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</si>
  <si>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</si>
  <si>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</si>
  <si>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</si>
  <si>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</si>
  <si>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</si>
  <si>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</si>
  <si>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</si>
  <si>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</si>
  <si>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</si>
  <si>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</si>
  <si>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</si>
  <si>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</si>
  <si>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</si>
  <si>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</si>
  <si>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</si>
  <si>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</si>
  <si>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</si>
  <si>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</si>
  <si>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</si>
  <si>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</si>
  <si>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</si>
  <si>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</si>
  <si>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</si>
  <si>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</si>
  <si>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</si>
  <si>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</si>
  <si>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</si>
  <si>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</si>
  <si>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</si>
  <si>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</si>
  <si>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</si>
  <si>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</si>
  <si>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</si>
  <si>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</si>
  <si>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</si>
  <si>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</si>
  <si>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</si>
  <si>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</si>
  <si>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</si>
  <si>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</si>
  <si>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</si>
  <si>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</si>
  <si>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</si>
  <si>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</si>
  <si>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</si>
  <si>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</si>
  <si>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</si>
  <si>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</si>
  <si>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</si>
  <si>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</si>
  <si>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</si>
  <si>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</si>
  <si>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</si>
  <si>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</si>
  <si>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</si>
  <si>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</si>
  <si>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</si>
  <si>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</si>
  <si>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</si>
  <si>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</si>
  <si>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</si>
  <si>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12", COM PORCA E ARRUELA LISA MEDIA</t>
  </si>
  <si>
    <t>PARAFUSO FRANCES ZINCADO, DIAMETRO 1/2", COMPRIMENTO 15", COM PORCA E ARRUELA LISA MEDIA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</si>
  <si>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</si>
  <si>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</si>
  <si>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</si>
  <si>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</si>
  <si>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</si>
  <si>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</si>
  <si>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</si>
  <si>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</si>
  <si>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</si>
  <si>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</si>
  <si>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</si>
  <si>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</si>
  <si>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</si>
  <si>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</si>
  <si>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</si>
  <si>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</si>
  <si>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</si>
  <si>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</si>
  <si>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</si>
  <si>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</si>
  <si>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</si>
  <si>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</si>
  <si>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</si>
  <si>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</si>
  <si>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</si>
  <si>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</si>
  <si>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</si>
  <si>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</si>
  <si>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</si>
  <si>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</si>
  <si>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</si>
  <si>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</si>
  <si>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</si>
  <si>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</si>
  <si>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 xml:space="preserve">250G  </t>
  </si>
  <si>
    <t>PASTILHA CERAMICA/PORCELANA, REVEST INT/EXT E  PISCINA, CORES BRANCA OU FRIAS, *2,5 X 2,5*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</si>
  <si>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</si>
  <si>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</si>
  <si>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</si>
  <si>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</si>
  <si>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</si>
  <si>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</si>
  <si>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</si>
  <si>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</si>
  <si>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</si>
  <si>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</si>
  <si>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</si>
  <si>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</si>
  <si>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</si>
  <si>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</si>
  <si>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BRITADA N. 0, OU PEDRISCO (4,8 A 9,5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</si>
  <si>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</si>
  <si>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</si>
  <si>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</si>
  <si>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</si>
  <si>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</si>
  <si>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</si>
  <si>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</si>
  <si>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</si>
  <si>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PEITORIL EM MARMORE, POLIDO, BRANCO COMUM, L= *15* CM, E=  *2,0* CM, COM PINGADEIRA</t>
  </si>
  <si>
    <t>PEITORIL PRE-MOLDADO EM GRANILITE, MARMORITE OU GRANITINA, L = *15* CM</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</si>
  <si>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</si>
  <si>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</si>
  <si>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</si>
  <si>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</si>
  <si>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</si>
  <si>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PERFURADA, EM ACO, 23 X 23 MM, E = 0,5 MM, PARA ESTRUTURA DRYWALL</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</si>
  <si>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</si>
  <si>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</si>
  <si>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</si>
  <si>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</si>
  <si>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</si>
  <si>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</si>
  <si>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</si>
  <si>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</si>
  <si>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</si>
  <si>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</si>
  <si>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</si>
  <si>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</si>
  <si>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</si>
  <si>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</si>
  <si>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</si>
  <si>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</si>
  <si>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</si>
  <si>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</si>
  <si>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</si>
  <si>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</si>
  <si>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</si>
  <si>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</si>
  <si>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</si>
  <si>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600 KGF, PESO MEDIO 1000 KG, POTENCIA 20 HP, DIAMETRO MAXIMO 10"</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</si>
  <si>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</si>
  <si>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</si>
  <si>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</si>
  <si>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</si>
  <si>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</si>
  <si>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</si>
  <si>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</si>
  <si>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</si>
  <si>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</si>
  <si>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PISO DE BORRACHA ESPORTIVO EM PLACAS 50 X 50 CM, E = 15 MM, PARA ARGAMASSA, PRETO</t>
  </si>
  <si>
    <t>PISO DE BORRACHA FRISADO OU PASTILHADO, PRETO, EM PLACAS 50 X 50 CM, E = 7 MM, PARA ARGAMASSA</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</si>
  <si>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</si>
  <si>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</si>
  <si>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</si>
  <si>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</si>
  <si>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</si>
  <si>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</si>
  <si>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</si>
  <si>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</si>
  <si>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</si>
  <si>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</si>
  <si>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INDUSTRIAL EM CONCRETO ARMADO DE ACABAMENTO POLIDO, ESPESSURA 12 CM (CIMENTO QUEIMADO) (INCLUSO EXECUCAO)</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</si>
  <si>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</si>
  <si>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</si>
  <si>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</si>
  <si>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</si>
  <si>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</si>
  <si>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</si>
  <si>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</si>
  <si>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</si>
  <si>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</si>
  <si>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</si>
  <si>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</si>
  <si>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</si>
  <si>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</si>
  <si>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</si>
  <si>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</si>
  <si>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</si>
  <si>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</si>
  <si>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</si>
  <si>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</si>
  <si>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</si>
  <si>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</si>
  <si>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</si>
  <si>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ORIENTATIVA SOBRE EXERCÍCIOS, 2,00M X 1,00M, EM TUBO DE ACO CARBONO, PINTURA NO PROCESSO ELETROSTATICO - PARA ACADEMIA AO AR LIVRE / ACADEMIA DA TERCEIRA IDADE - ATI * COLETADO CAIXA *</t>
  </si>
  <si>
    <t>PLACA VINILICA SEMIFLEXIVEL PARA REVESTIMENTO DE PISOS E PAREDES, E = 2 MM (SEM COLOCACAO)</t>
  </si>
  <si>
    <t>PLACA/PISO DE CONCRETO POROSO/ PAVIMENTO PERMEAVEL/BLOCO DRENANTE DE CONCRETO, 40 CM X 40 CM, E = 6 CM, COR NATURAL</t>
  </si>
  <si>
    <t>POLIDORA DE PISO (POLITRIZ) ELETRICA, MOTOR MONOFASICO DE 4 HP, PESO DE 100 KG, DIAMETRO DO TRABALHO DE 450 MM</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</si>
  <si>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</si>
  <si>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</si>
  <si>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</si>
  <si>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</si>
  <si>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</si>
  <si>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</si>
  <si>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</si>
  <si>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</si>
  <si>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</si>
  <si>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</si>
  <si>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</si>
  <si>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</si>
  <si>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</si>
  <si>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</si>
  <si>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</si>
  <si>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</si>
  <si>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</si>
  <si>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</si>
  <si>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</si>
  <si>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</si>
  <si>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</si>
  <si>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</si>
  <si>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</si>
  <si>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</si>
  <si>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</si>
  <si>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</si>
  <si>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</si>
  <si>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</si>
  <si>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</si>
  <si>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</si>
  <si>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</si>
  <si>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</si>
  <si>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</si>
  <si>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</si>
  <si>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</si>
  <si>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</si>
  <si>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</si>
  <si>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</si>
  <si>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</si>
  <si>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</si>
  <si>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</si>
  <si>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</si>
  <si>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</si>
  <si>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</si>
  <si>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GRADE DE ENROLAR MANUAL COMPLETA, PERFIL TUBULAR TIJOLINHO 3/4 ", EM ACO GALVANIZADO NATURAL (SEM INSTALACAO)</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</si>
  <si>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</si>
  <si>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</si>
  <si>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</si>
  <si>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</si>
  <si>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</si>
  <si>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</si>
  <si>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</si>
  <si>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</si>
  <si>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</si>
  <si>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</si>
  <si>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</si>
  <si>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</si>
  <si>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</si>
  <si>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</si>
  <si>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</si>
  <si>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</si>
  <si>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</si>
  <si>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</si>
  <si>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</si>
  <si>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</si>
  <si>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</si>
  <si>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</si>
  <si>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</si>
  <si>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</si>
  <si>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PRESSAO DE PERNAS TRIPLO, EM TUBO DE ACO CARBONO, PINTURA NO PROCESSO ELETROSTATICO - EQUIPAMENTO DE GINASTICA PARA ACADEMIA AO AR LIVRE / ACADEMIA DA TERCEIRA IDADE - ATI * COLETADO CAIXA *</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</si>
  <si>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</si>
  <si>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</si>
  <si>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</si>
  <si>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</si>
  <si>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</si>
  <si>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PROTETOR AUDITIVO TIPO CONCHA COM ABAFADOR DE RUIDOS, ATENUACAO ACIMA DE 22 DB</t>
  </si>
  <si>
    <t>PROTETOR AUDITIVO TIPO PLUG DE INSERCAO COM CORDAO, ATENUACAO SUPERIOR A 15 DB</t>
  </si>
  <si>
    <t>PROTETOR/PONTEIRA PLASTICA PARA PONTA DE VERGALHAO DE ATE 1", TIPO PROTETOR DE ESPERA</t>
  </si>
  <si>
    <t>PULSADOR CAMPAINHA 10A, 250V, CONJUNTO MONTADO PARA EMBUTIR 4" X 2" (PLACA + SUPORTE +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</si>
  <si>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</si>
  <si>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</si>
  <si>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</si>
  <si>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</si>
  <si>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</si>
  <si>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</si>
  <si>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</si>
  <si>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</si>
  <si>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</si>
  <si>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</si>
  <si>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</si>
  <si>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</si>
  <si>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</si>
  <si>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</si>
  <si>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</si>
  <si>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</si>
  <si>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</si>
  <si>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</si>
  <si>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</si>
  <si>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</si>
  <si>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</si>
  <si>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</si>
  <si>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</si>
  <si>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</si>
  <si>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</si>
  <si>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</si>
  <si>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</si>
  <si>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</si>
  <si>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</si>
  <si>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</si>
  <si>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</si>
  <si>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</si>
  <si>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</si>
  <si>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</si>
  <si>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</si>
  <si>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</si>
  <si>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</si>
  <si>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</si>
  <si>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</si>
  <si>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</si>
  <si>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</si>
  <si>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</si>
  <si>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REATOR INTERNO/INTEGRADO PARA LAMPADA VAPOR METALICO 400 W, ALTO FATOR DE POTENCIA</t>
  </si>
  <si>
    <t>RECICLADORA DE ASFALTO A FRIO SOBRE RODAS, LARG. FRESAGEM 2,00 M, POT. 315 KW/422 HP</t>
  </si>
  <si>
    <t>REDUCAO FIXA TIPO STORZ, ENGATE RAPIDO 2.1/2" X 1.1/2", EM LATAO, PARA INSTALACAO PREDIAL COMBATE A INCENDIO PREDIAL</t>
  </si>
  <si>
    <t>REFLETOR REDONDO EM ALUMINIO ANODIZADO PARA LAMPADA VAPOR DE MERCURIO/SODIO, CORPO EM ALUMINIO COM PINTURA EPOXI, PARA LAMPADA E-27 DE 300 W, COM SUPORTE REDONDO E ALCA REGULAVEL PARA FIXACAO.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</si>
  <si>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</si>
  <si>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</si>
  <si>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</si>
  <si>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</si>
  <si>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</si>
  <si>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</si>
  <si>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</si>
  <si>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</si>
  <si>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</si>
  <si>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</si>
  <si>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</si>
  <si>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VALVULA GLOBO ANGULAR EM LATAO, PARA HIDRANTES EM INSTALACAO PREDIAL DE INCENDIO, 45 GRAUS, DIAMETRO DE 2 1/2", COM VOLANTE, CLASSE DE PRESSAO DE ATE 200 PSI</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</si>
  <si>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</si>
  <si>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</si>
  <si>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</si>
  <si>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</si>
  <si>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</si>
  <si>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</si>
  <si>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</si>
  <si>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</si>
  <si>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</si>
  <si>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</si>
  <si>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</si>
  <si>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</si>
  <si>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</si>
  <si>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</si>
  <si>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</si>
  <si>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</si>
  <si>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</si>
  <si>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</si>
  <si>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</si>
  <si>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RODAPE DE MADEIRA MACICA CUMARU/IPE CHAMPANHE OU EQUIVALENTE DA REGIAO, *1,5 X 7 CM</t>
  </si>
  <si>
    <t>RODAPE EM POLIESTIRENO, BRANCO, H = *5* CM, E = *1,5* CM</t>
  </si>
  <si>
    <t>RODAPE OU RODABANCADA EM GRANITO, POLIDO, TIPO ANDORINHA/ QUARTZ/ CASTELO/ CORUMBA OU OUTROS EQUIVALENTES DA REGIAO, H= 10 CM, E=  *2,0* CM</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</si>
  <si>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</si>
  <si>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</si>
  <si>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</si>
  <si>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</si>
  <si>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</si>
  <si>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</si>
  <si>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</si>
  <si>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</si>
  <si>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</si>
  <si>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</si>
  <si>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</si>
  <si>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</si>
  <si>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</si>
  <si>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</si>
  <si>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</si>
  <si>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</si>
  <si>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</si>
  <si>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</si>
  <si>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PARA TELHA ESTRUTURAL DE FIBROCIMENTO 2 ABAS, COMPRIMENTO DE 1031 MM (SEM AMIANTO)</t>
  </si>
  <si>
    <t>RUFO PARA TELHA ONDULADA DE FIBROCIMENTO, E = 6 MM, ABA *260* MM, COMPRIMENTO 1100 MM (SEM AMIANTO)</t>
  </si>
  <si>
    <t>SABONETEIRA PLASTICA TIPO DISPENSER PARA SABONETE LIQUIDO COM RESERVATORIO 800 A 1500 ML</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</si>
  <si>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</si>
  <si>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</si>
  <si>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</si>
  <si>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</si>
  <si>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</si>
  <si>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</si>
  <si>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 xml:space="preserve">310ML </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</si>
  <si>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</si>
  <si>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</si>
  <si>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</si>
  <si>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</si>
  <si>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</si>
  <si>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</si>
  <si>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</si>
  <si>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</si>
  <si>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</si>
  <si>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</si>
  <si>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</si>
  <si>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</si>
  <si>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</si>
  <si>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</si>
  <si>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</si>
  <si>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</si>
  <si>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SERVENTE DE OBRAS</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</si>
  <si>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</si>
  <si>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</si>
  <si>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</si>
  <si>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</si>
  <si>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</si>
  <si>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SOLDA ESTANHO/COBRE PARA CONEXOES DE COBRE, FIO 2,5 MM, CARRETEL 500 GR (SEM CHUMBO)</t>
  </si>
  <si>
    <t>SOLDADOR ELETRICO (PARA SOLDA A SER TESTADA COM RAIOS "X")</t>
  </si>
  <si>
    <t>SOLEIRA EM GRANITO, POLIDO, TIPO ANDORINHA/ QUARTZ/ CASTELO/ CORUMBA OU OUTROS EQUIVALENTES DA REGIAO, L= *15* CM, E=  *2,0* CM</t>
  </si>
  <si>
    <t>SOLEIRA/ PEITORIL EM MARMORE, POLIDO, BRANCO COMUM, L= *15* CM, E=  *2* CM,  CORTE RETO</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</si>
  <si>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</si>
  <si>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</si>
  <si>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</si>
  <si>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</si>
  <si>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</si>
  <si>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</si>
  <si>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</si>
  <si>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</si>
  <si>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</si>
  <si>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</si>
  <si>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</si>
  <si>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</si>
  <si>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</si>
  <si>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</si>
  <si>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</si>
  <si>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</si>
  <si>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</si>
  <si>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</si>
  <si>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</si>
  <si>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</si>
  <si>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</si>
  <si>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</si>
  <si>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</si>
  <si>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</si>
  <si>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</si>
  <si>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</si>
  <si>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</si>
  <si>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</si>
  <si>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</si>
  <si>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</si>
  <si>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</si>
  <si>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</si>
  <si>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</si>
  <si>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</si>
  <si>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</si>
  <si>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</si>
  <si>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</si>
  <si>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</si>
  <si>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</si>
  <si>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</si>
  <si>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</si>
  <si>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</si>
  <si>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</si>
  <si>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</si>
  <si>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</si>
  <si>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</si>
  <si>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PARA TELHA ESTRUTURAL DE FIBROCIMENTO 1 ABA, DE 370 X 155 X 76 MM (SEM AMIANTO)</t>
  </si>
  <si>
    <t>TAMPAO PARA TELHA ESTRUTURAL DE FIBROCIMENTO 2 ABAS, DE 787 X 215 X 60 MM (SEM AMIANTO)</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</si>
  <si>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</si>
  <si>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</si>
  <si>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</si>
  <si>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</si>
  <si>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</si>
  <si>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</si>
  <si>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TANQUE SIMPLES EM MARMORE SINTETICO DE FIXAR NA PAREDE, CAPACIDADE *22* L, *60 X 46* CM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</si>
  <si>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</si>
  <si>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</si>
  <si>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</si>
  <si>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</si>
  <si>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</si>
  <si>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</si>
  <si>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</si>
  <si>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</si>
  <si>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</si>
  <si>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</si>
  <si>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</si>
  <si>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</si>
  <si>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</si>
  <si>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</si>
  <si>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</si>
  <si>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</si>
  <si>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</si>
  <si>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</si>
  <si>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</si>
  <si>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</si>
  <si>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</si>
  <si>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</si>
  <si>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</si>
  <si>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</si>
  <si>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</si>
  <si>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</si>
  <si>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</si>
  <si>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</si>
  <si>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</si>
  <si>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</si>
  <si>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</si>
  <si>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</si>
  <si>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</si>
  <si>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</si>
  <si>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</si>
  <si>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</si>
  <si>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</si>
  <si>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</si>
  <si>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</si>
  <si>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</si>
  <si>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</si>
  <si>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</si>
  <si>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</si>
  <si>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</si>
  <si>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</si>
  <si>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</si>
  <si>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</si>
  <si>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</si>
  <si>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</si>
  <si>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</si>
  <si>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</si>
  <si>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</si>
  <si>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</si>
  <si>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</si>
  <si>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</si>
  <si>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</si>
  <si>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</si>
  <si>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</si>
  <si>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</si>
  <si>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</si>
  <si>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</si>
  <si>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</si>
  <si>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</si>
  <si>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</si>
  <si>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</si>
  <si>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</si>
  <si>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</si>
  <si>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</si>
  <si>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</si>
  <si>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</si>
  <si>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</si>
  <si>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</si>
  <si>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</si>
  <si>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</si>
  <si>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</si>
  <si>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</si>
  <si>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</si>
  <si>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</si>
  <si>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TECNICO DE EDIFICACOES</t>
  </si>
  <si>
    <t>TECNICO DE EDIFICACOES (MENSALISTA)</t>
  </si>
  <si>
    <t>TECNICO EM SEGURANCA DO TRABALHO</t>
  </si>
  <si>
    <t>TECNICO EM SEGURANCA DO TRABALHO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</si>
  <si>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</si>
  <si>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</si>
  <si>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</si>
  <si>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</si>
  <si>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</si>
  <si>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</si>
  <si>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</si>
  <si>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</si>
  <si>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</si>
  <si>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</si>
  <si>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</si>
  <si>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</si>
  <si>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</si>
  <si>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</si>
  <si>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</si>
  <si>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</si>
  <si>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</si>
  <si>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</si>
  <si>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</si>
  <si>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</si>
  <si>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</si>
  <si>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</si>
  <si>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</si>
  <si>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</si>
  <si>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</si>
  <si>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</si>
  <si>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</si>
  <si>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</si>
  <si>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EM MALHA HEXAGONAL DE DUPLA TORCAO 8 X 10 CM (ZN/ AL + PVC), FIO 2,7 MM, COM GEOMANTA OU BIOMANTA, DIMENSOES 4,0 X 2,0 X 0,6 M, COM INCLINACAO DE 70 GRAUS, PARA SOLO REFORCADO</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</si>
  <si>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</si>
  <si>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</si>
  <si>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</si>
  <si>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</si>
  <si>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</si>
  <si>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</si>
  <si>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</si>
  <si>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PORTUGUESA, COMPRIMENTO DE *40* CM, RENDIMENTO DE *16* TELHAS/M2</t>
  </si>
  <si>
    <t>TELHA CERAMICA TIPO ROMANA, COMPRIMENTO DE *41* CM,  RENDIMENTO DE *16* TELHAS/M2</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</si>
  <si>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</si>
  <si>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</si>
  <si>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</si>
  <si>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</si>
  <si>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ALUMINIO TRAPEZOIDAL, ALTURA = 38 MM, E = 0,5 MM (LARGURA = 1056 MM E COMPRIMENTO = 5000 MM)</t>
  </si>
  <si>
    <t>TELHA DE ALUMINIO TRAPEZOIDAL, ALTURA = 38 MM, E = 0,7 MM (LARGURA = 1056 MM E COMPRIMENTO = 5000 MM)</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</si>
  <si>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</si>
  <si>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</si>
  <si>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</si>
  <si>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</si>
  <si>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</si>
  <si>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</si>
  <si>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</si>
  <si>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</si>
  <si>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</si>
  <si>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</si>
  <si>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</si>
  <si>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</si>
  <si>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</si>
  <si>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</si>
  <si>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</si>
  <si>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</si>
  <si>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</si>
  <si>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150 A 185 MM2, COM 2 FUROS PARA FIXACAO</t>
  </si>
  <si>
    <t>TERMINAL METALICO A PRESSAO PARA 1 CABO DE 16 A 25 MM2, COM 2 FUROS PARA FIXACAO</t>
  </si>
  <si>
    <t>TERMINAL METALICO A PRESSAO PARA 1 CABO DE 25 A 35 MM2, COM 2 FUROS PARA FIXACAO</t>
  </si>
  <si>
    <t>TERMINAL METALICO A PRESSAO PARA 1 CABO DE 50 A 70 MM2, COM 2 FUROS PARA FIXACAO</t>
  </si>
  <si>
    <t>TERMINAL METALICO A PRESSAO PARA 1 CABO DE 95 A 120 MM2, COM 2 FUROS PARA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</si>
  <si>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</si>
  <si>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</si>
  <si>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</si>
  <si>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</si>
  <si>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</si>
  <si>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</si>
  <si>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</si>
  <si>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</si>
  <si>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</si>
  <si>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</si>
  <si>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</si>
  <si>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</si>
  <si>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</si>
  <si>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</si>
  <si>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</si>
  <si>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ASFALTICA IMPERMEABILIZANTE DILUIDA EM SOLVENTE, PARA MATERIAIS CIMENTICIOS, METAL E MADEIRA</t>
  </si>
  <si>
    <t>TIRANTE COM ELO, EM ARAME GALVANIZADO RIGIDO, NUMERO 10, COMPRIMENTO 2000 MM, PARA PENDURAL DE FORRO REMOVIVEL</t>
  </si>
  <si>
    <t>TIRANTE EM FERRO GALVANIZADO PARA CONTRAVENTAMENTO DE TELHA CANALETE 90, 1/4 " X 400 MM</t>
  </si>
  <si>
    <t>TOMADA PARA ANTENA DE TV, CABO COAXIAL DE 9 MM, CONJUNTO MONTADO PARA EMBUTIR 4" X 2" (PLACA + SUPORTE + MODULO)</t>
  </si>
  <si>
    <t>TOMADA RJ11, 2 FIOS, CONJUNTO MONTADO PARA EMBUTIR 4" X 2" (PLACA + SUPORTE + MODULO)</t>
  </si>
  <si>
    <t>TOMADA RJ45, 8 FIOS, CAT 5E, CONJUNTO MONTADO PARA EMBUTIR 4" X 2" (PLACA + SUPORTE + MODULO)</t>
  </si>
  <si>
    <t>TOMADA 2P+T 10A, 250V, CONJUNTO MONTADO PARA EMBUTIR 4" X 2" (PLACA + SUPORTE + MODULO)</t>
  </si>
  <si>
    <t>TOMADA 2P+T 20A 250V, CONJUNTO MONTADO PARA EMBUTIR 4" X 2" (PLACA + SUPORTE + MODULO)</t>
  </si>
  <si>
    <t>TOMADAS (2 MODULOS) 2P+T 10A, 250V, CONJUNTO MONTADO PARA EMBUTIR 4" X 2" (PLACA + SUPORTE + MODULOS)</t>
  </si>
  <si>
    <t>TORNEIRA CROMADA CURTA SEM BICO PARA TANQUE, PADRAO POPULAR, 1/2 " OU 3/4 " (REF 1140)</t>
  </si>
  <si>
    <t>TORNEIRA CROMADA DE MESA PARA COZINHA BICA MOVEL COM AREJADOR 1/2 " OU 3/4 " (REF 1167)</t>
  </si>
  <si>
    <t>TORNEIRA CROMADA DE MESA PARA LAVATORIO, PADRAO POPULAR, 1/2 " OU 3/4 " (REF 1193)</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</si>
  <si>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</si>
  <si>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</si>
  <si>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</si>
  <si>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</si>
  <si>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</si>
  <si>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</si>
  <si>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</si>
  <si>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</si>
  <si>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</si>
  <si>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</si>
  <si>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</si>
  <si>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</si>
  <si>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</si>
  <si>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</si>
  <si>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</si>
  <si>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</si>
  <si>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PARA CAIXA DE DESCARGA,  1/2", COM HASTE  METALICA E BALAO PLASTICO</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</si>
  <si>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</si>
  <si>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</si>
  <si>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</si>
  <si>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</si>
  <si>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</si>
  <si>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</si>
  <si>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</si>
  <si>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</si>
  <si>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</si>
  <si>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</si>
  <si>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</si>
  <si>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</si>
  <si>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</si>
  <si>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</si>
  <si>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</si>
  <si>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</si>
  <si>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</si>
  <si>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</si>
  <si>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</si>
  <si>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</si>
  <si>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</si>
  <si>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</si>
  <si>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TRAVA-QUEDAS EM ACO PARA CORDA DE 12 MM, EXTENSOR DE 25 X 300 MM, COM MOSQUETAO TIPO GANCHO TRAVA DUPLA</t>
  </si>
  <si>
    <t>TRILHO EM ALUMINIO "U", COM ABAULADO PARA ROLDANA DE PORTA DE CORRER, *40 X 40* MM</t>
  </si>
  <si>
    <t>TRINCO / FECHO TIPO AVIAO, EM ZAMAC CROMADO, *60* MM, PARA JANELAS - INCLUI PARAFUSOS</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</si>
  <si>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</si>
  <si>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</si>
  <si>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</si>
  <si>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</si>
  <si>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</si>
  <si>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</si>
  <si>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</si>
  <si>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</si>
  <si>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</si>
  <si>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</si>
  <si>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</si>
  <si>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</si>
  <si>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</si>
  <si>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</si>
  <si>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</si>
  <si>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</si>
  <si>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</si>
  <si>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</si>
  <si>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</si>
  <si>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</si>
  <si>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</si>
  <si>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</si>
  <si>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</si>
  <si>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</si>
  <si>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</si>
  <si>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</si>
  <si>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</si>
  <si>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</si>
  <si>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</si>
  <si>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</si>
  <si>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</si>
  <si>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</si>
  <si>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</si>
  <si>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</si>
  <si>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</si>
  <si>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</si>
  <si>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</si>
  <si>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</si>
  <si>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</si>
  <si>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</si>
  <si>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</si>
  <si>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</si>
  <si>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</si>
  <si>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</si>
  <si>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</si>
  <si>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</si>
  <si>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</si>
  <si>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</si>
  <si>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</si>
  <si>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</si>
  <si>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</si>
  <si>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</si>
  <si>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</si>
  <si>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</si>
  <si>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</si>
  <si>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</si>
  <si>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</si>
  <si>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</si>
  <si>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</si>
  <si>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</si>
  <si>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</si>
  <si>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</si>
  <si>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</si>
  <si>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</si>
  <si>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</si>
  <si>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</si>
  <si>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</si>
  <si>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</si>
  <si>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</si>
  <si>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</si>
  <si>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</si>
  <si>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</si>
  <si>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</si>
  <si>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</si>
  <si>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</si>
  <si>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</si>
  <si>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</si>
  <si>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</si>
  <si>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</si>
  <si>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</si>
  <si>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</si>
  <si>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</si>
  <si>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</si>
  <si>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</si>
  <si>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</si>
  <si>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</si>
  <si>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</si>
  <si>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</si>
  <si>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</si>
  <si>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</si>
  <si>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</si>
  <si>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</si>
  <si>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</si>
  <si>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</si>
  <si>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</si>
  <si>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</si>
  <si>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</si>
  <si>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</si>
  <si>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</si>
  <si>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</si>
  <si>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</si>
  <si>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</si>
  <si>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</si>
  <si>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</si>
  <si>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</si>
  <si>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</si>
  <si>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</si>
  <si>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</si>
  <si>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</si>
  <si>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</si>
  <si>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</si>
  <si>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</si>
  <si>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</si>
  <si>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</si>
  <si>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</si>
  <si>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</si>
  <si>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</si>
  <si>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</si>
  <si>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</si>
  <si>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</si>
  <si>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</si>
  <si>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</si>
  <si>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</si>
  <si>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</si>
  <si>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</si>
  <si>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</si>
  <si>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</si>
  <si>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</si>
  <si>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</si>
  <si>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</si>
  <si>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</si>
  <si>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</si>
  <si>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</si>
  <si>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</si>
  <si>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</si>
  <si>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</si>
  <si>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</si>
  <si>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</si>
  <si>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</si>
  <si>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</si>
  <si>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</si>
  <si>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</si>
  <si>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</si>
  <si>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</si>
  <si>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</si>
  <si>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</si>
  <si>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</si>
  <si>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</si>
  <si>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</si>
  <si>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</si>
  <si>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</si>
  <si>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</si>
  <si>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</si>
  <si>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</si>
  <si>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</si>
  <si>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</si>
  <si>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</si>
  <si>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</si>
  <si>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</si>
  <si>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</si>
  <si>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</si>
  <si>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</si>
  <si>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</si>
  <si>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</si>
  <si>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</si>
  <si>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</si>
  <si>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</si>
  <si>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</si>
  <si>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</si>
  <si>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</si>
  <si>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</si>
  <si>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</si>
  <si>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</si>
  <si>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</si>
  <si>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</si>
  <si>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</si>
  <si>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</si>
  <si>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</si>
  <si>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</si>
  <si>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</si>
  <si>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</si>
  <si>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</si>
  <si>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</si>
  <si>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</si>
  <si>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</si>
  <si>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</si>
  <si>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</si>
  <si>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</si>
  <si>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</si>
  <si>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</si>
  <si>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</si>
  <si>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</si>
  <si>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</si>
  <si>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</si>
  <si>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</si>
  <si>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</si>
  <si>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</si>
  <si>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</si>
  <si>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</si>
  <si>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</si>
  <si>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</si>
  <si>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</si>
  <si>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</si>
  <si>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</si>
  <si>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</si>
  <si>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</si>
  <si>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 DE  AGUA (NBR 7665)</t>
  </si>
  <si>
    <t>TUBO PVC, FLEXIVEL, CORRUGADO, PERFURADO, DN 110 MM, PARA DRENAGEM, SISTEMA IRRIGACAO</t>
  </si>
  <si>
    <t>TUBO PVC, FLEXIVEL, CORRUGADO, PERFURADO, DN 65 MM, PARA DRENAGEM, SISTEMA IRRIGACAO</t>
  </si>
  <si>
    <t>TUBO PVC, RIGIDO, CORRUGADO, PERFURADO, DN 150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</si>
  <si>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</si>
  <si>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</si>
  <si>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</si>
  <si>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</si>
  <si>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</si>
  <si>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26" EM CHAPA PRETA, E= 3/16", 147 KG/6 M</t>
  </si>
  <si>
    <t>TUBO 30" EM CHAPA PRETA, E= 1/4", 175 KG/6 M</t>
  </si>
  <si>
    <t>TUBO 30" EM CHAPA PRETA, E= 3/8", 177 KG/6 M</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</si>
  <si>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</si>
  <si>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</si>
  <si>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</si>
  <si>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</si>
  <si>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</si>
  <si>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</si>
  <si>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</si>
  <si>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</si>
  <si>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</si>
  <si>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</si>
  <si>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</si>
  <si>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</si>
  <si>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</si>
  <si>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QUENTE, FIXA, TIPO CONTRA FLUXO, CAPACIDADE DE 100 A 140 T/H, POTENCIA DE 280 KW, COM MISTURADOR EXTERNO ROTATIVO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</si>
  <si>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</si>
  <si>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</si>
  <si>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</si>
  <si>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</si>
  <si>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</si>
  <si>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</si>
  <si>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</si>
  <si>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</si>
  <si>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</si>
  <si>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</si>
  <si>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</si>
  <si>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</si>
  <si>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</si>
  <si>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</si>
  <si>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</si>
  <si>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</si>
  <si>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</si>
  <si>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</si>
  <si>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</si>
  <si>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</si>
  <si>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</si>
  <si>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</si>
  <si>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</si>
  <si>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</si>
  <si>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</si>
  <si>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</si>
  <si>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</si>
  <si>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</si>
  <si>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</si>
  <si>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</si>
  <si>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PLASTICO BRANCO PARA TANQUE OU LAVATORIO 1 ", SEM UNHO E SEM LADRAO</t>
  </si>
  <si>
    <t>VALVULA EM PLASTICO CROMADO TIPO AMERICANA PARA PIA DE COZINHA 3.1/2 " X 1.1/2 ", SEM ADAPTADOR</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</si>
  <si>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</si>
  <si>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</si>
  <si>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</si>
  <si>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</si>
  <si>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VASSOURA MECANICA REBOCAVEL COM ESCOVA CILINDRICA LARGURA UTIL DE VARRIMENTO = 2,44M</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</si>
  <si>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</si>
  <si>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</si>
  <si>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</si>
  <si>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COM FILTRO SOLAR, USO INTERNO E EXTERNO (BASE SOLVENTE)</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</si>
  <si>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</si>
  <si>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</si>
  <si>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</si>
  <si>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</si>
  <si>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</si>
  <si>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</si>
  <si>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</si>
  <si>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</si>
  <si>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</si>
  <si>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</si>
  <si>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</si>
  <si>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</si>
  <si>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TEMPERADO INCOLOR PARA PORTA DE ABRIR, E = 10 MM (SEM FERRAGENS E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</si>
  <si>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</si>
  <si>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</si>
  <si>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</si>
  <si>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</si>
  <si>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</si>
  <si>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</si>
  <si>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</si>
  <si>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</si>
  <si>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ASSENTAMENTO DE TUBO DE FERRO FUNDIDO PARA REDE DE ÁGUA, DN 80 MM, JUNTA ELÁSTICA, INSTALADO EM LOCAL COM NÍVEL ALTO DE INTERFERÊNCIAS (NÃO INCLUI FORNECIMENTO). AF_11/2017</t>
  </si>
  <si>
    <t>ATRIBUÍDO SÃO PAULO</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</si>
  <si>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</si>
  <si>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</si>
  <si>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</si>
  <si>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</si>
  <si>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</si>
  <si>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</si>
  <si>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</si>
  <si>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</si>
  <si>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</si>
  <si>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</si>
  <si>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</si>
  <si>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</si>
  <si>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</si>
  <si>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</si>
  <si>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</si>
  <si>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</si>
  <si>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</si>
  <si>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</si>
  <si>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</si>
  <si>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</si>
  <si>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</si>
  <si>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</si>
  <si>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</si>
  <si>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</si>
  <si>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</si>
  <si>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</si>
  <si>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</si>
  <si>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</si>
  <si>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</si>
  <si>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</si>
  <si>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</si>
  <si>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</si>
  <si>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</si>
  <si>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</si>
  <si>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</si>
  <si>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</si>
  <si>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</si>
  <si>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</si>
  <si>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</si>
  <si>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</si>
  <si>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</si>
  <si>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</si>
  <si>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</si>
  <si>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</si>
  <si>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</si>
  <si>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</si>
  <si>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</si>
  <si>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</si>
  <si>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</si>
  <si>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</si>
  <si>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</si>
  <si>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</si>
  <si>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</si>
  <si>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</si>
  <si>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</si>
  <si>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</si>
  <si>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</si>
  <si>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</si>
  <si>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</si>
  <si>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</si>
  <si>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</si>
  <si>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</si>
  <si>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</si>
  <si>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</si>
  <si>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</si>
  <si>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</si>
  <si>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</si>
  <si>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</si>
  <si>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</si>
  <si>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</si>
  <si>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</si>
  <si>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</si>
  <si>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</si>
  <si>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</si>
  <si>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</si>
  <si>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</si>
  <si>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</si>
  <si>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</si>
  <si>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</si>
  <si>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</si>
  <si>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</si>
  <si>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</si>
  <si>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</si>
  <si>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</si>
  <si>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</si>
  <si>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</si>
  <si>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</si>
  <si>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</si>
  <si>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</si>
  <si>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</si>
  <si>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</si>
  <si>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</si>
  <si>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</si>
  <si>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</si>
  <si>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</si>
  <si>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</si>
  <si>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</si>
  <si>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</si>
  <si>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</si>
  <si>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</si>
  <si>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</si>
  <si>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</si>
  <si>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</si>
  <si>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</si>
  <si>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</si>
  <si>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</si>
  <si>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</si>
  <si>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</si>
  <si>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</si>
  <si>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</si>
  <si>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</si>
  <si>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</si>
  <si>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</si>
  <si>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</si>
  <si>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</si>
  <si>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</si>
  <si>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</si>
  <si>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</si>
  <si>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</si>
  <si>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</si>
  <si>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</si>
  <si>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</si>
  <si>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</si>
  <si>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</si>
  <si>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</si>
  <si>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</si>
  <si>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</si>
  <si>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</si>
  <si>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</si>
  <si>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</si>
  <si>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</si>
  <si>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</si>
  <si>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</si>
  <si>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</si>
  <si>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</si>
  <si>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</si>
  <si>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</si>
  <si>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</si>
  <si>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</si>
  <si>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</si>
  <si>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</si>
  <si>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</si>
  <si>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</si>
  <si>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</si>
  <si>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</si>
  <si>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</si>
  <si>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</si>
  <si>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</si>
  <si>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</si>
  <si>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</si>
  <si>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</si>
  <si>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</si>
  <si>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</si>
  <si>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</si>
  <si>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</si>
  <si>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</si>
  <si>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</si>
  <si>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</si>
  <si>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</si>
  <si>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</si>
  <si>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</si>
  <si>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</si>
  <si>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</si>
  <si>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</si>
  <si>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</si>
  <si>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</si>
  <si>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</si>
  <si>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</si>
  <si>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</si>
  <si>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</si>
  <si>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</si>
  <si>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</si>
  <si>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</si>
  <si>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</si>
  <si>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</si>
  <si>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</si>
  <si>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</si>
  <si>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</si>
  <si>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</si>
  <si>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</si>
  <si>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</si>
  <si>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</si>
  <si>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</si>
  <si>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</si>
  <si>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</si>
  <si>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</si>
  <si>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</si>
  <si>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</si>
  <si>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</si>
  <si>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</si>
  <si>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</si>
  <si>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</si>
  <si>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</si>
  <si>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</si>
  <si>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</si>
  <si>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</si>
  <si>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</si>
  <si>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</si>
  <si>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</si>
  <si>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</si>
  <si>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</si>
  <si>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</si>
  <si>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</si>
  <si>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</si>
  <si>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</si>
  <si>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</si>
  <si>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</si>
  <si>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</si>
  <si>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</si>
  <si>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</si>
  <si>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</si>
  <si>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</si>
  <si>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</si>
  <si>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</si>
  <si>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</si>
  <si>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</si>
  <si>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</si>
  <si>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</si>
  <si>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</si>
  <si>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</si>
  <si>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</si>
  <si>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</si>
  <si>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</si>
  <si>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</si>
  <si>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</si>
  <si>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</si>
  <si>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</si>
  <si>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</si>
  <si>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</si>
  <si>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</si>
  <si>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</si>
  <si>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</si>
  <si>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</si>
  <si>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</si>
  <si>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</si>
  <si>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</si>
  <si>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</si>
  <si>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</si>
  <si>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</si>
  <si>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</si>
  <si>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</si>
  <si>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</si>
  <si>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</si>
  <si>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CURVA PARA REDE COLETOR ESGOTO, EB 644, 90GR, DN=200MM, COM JUNTA ELASTICA</t>
  </si>
  <si>
    <t>CURVA PVC PARA REDE COLETOR ESGOTO, EB-644, 45 GR, 200 MM, COM JUNTA ELASTICA.</t>
  </si>
  <si>
    <t>73884/1</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</si>
  <si>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</si>
  <si>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</si>
  <si>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</si>
  <si>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</si>
  <si>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</si>
  <si>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</si>
  <si>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</si>
  <si>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</si>
  <si>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</si>
  <si>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</si>
  <si>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</si>
  <si>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</si>
  <si>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</si>
  <si>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</si>
  <si>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</si>
  <si>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</si>
  <si>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</si>
  <si>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</si>
  <si>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</si>
  <si>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</si>
  <si>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</si>
  <si>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</si>
  <si>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</si>
  <si>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</si>
  <si>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</si>
  <si>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</si>
  <si>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</si>
  <si>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</si>
  <si>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</si>
  <si>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</si>
  <si>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</si>
  <si>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</si>
  <si>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</si>
  <si>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</si>
  <si>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</si>
  <si>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</si>
  <si>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</si>
  <si>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</si>
  <si>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</si>
  <si>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</si>
  <si>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</si>
  <si>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</si>
  <si>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</si>
  <si>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</si>
  <si>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</si>
  <si>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</si>
  <si>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</si>
  <si>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</si>
  <si>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</si>
  <si>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</si>
  <si>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</si>
  <si>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</si>
  <si>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</si>
  <si>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</si>
  <si>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</si>
  <si>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</si>
  <si>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</si>
  <si>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</si>
  <si>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</si>
  <si>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</si>
  <si>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</si>
  <si>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</si>
  <si>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</si>
  <si>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</si>
  <si>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</si>
  <si>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</si>
  <si>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</si>
  <si>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</si>
  <si>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</si>
  <si>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</si>
  <si>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</si>
  <si>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</si>
  <si>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</si>
  <si>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</si>
  <si>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</si>
  <si>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</si>
  <si>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</si>
  <si>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</si>
  <si>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</si>
  <si>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</si>
  <si>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</si>
  <si>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</si>
  <si>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</si>
  <si>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</si>
  <si>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</si>
  <si>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</si>
  <si>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</si>
  <si>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</si>
  <si>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</si>
  <si>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</si>
  <si>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</si>
  <si>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</si>
  <si>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</si>
  <si>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</si>
  <si>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</si>
  <si>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</si>
  <si>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</si>
  <si>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</si>
  <si>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</si>
  <si>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</si>
  <si>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</si>
  <si>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</si>
  <si>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</si>
  <si>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</si>
  <si>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</si>
  <si>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</si>
  <si>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</si>
  <si>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</si>
  <si>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</si>
  <si>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</si>
  <si>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</si>
  <si>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</si>
  <si>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</si>
  <si>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</si>
  <si>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</si>
  <si>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</si>
  <si>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</si>
  <si>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</si>
  <si>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</si>
  <si>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</si>
  <si>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</si>
  <si>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</si>
  <si>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</si>
  <si>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</si>
  <si>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</si>
  <si>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</si>
  <si>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</si>
  <si>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</si>
  <si>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</si>
  <si>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</si>
  <si>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</si>
  <si>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</si>
  <si>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</si>
  <si>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</si>
  <si>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</si>
  <si>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</si>
  <si>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</si>
  <si>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</si>
  <si>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</si>
  <si>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</si>
  <si>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</si>
  <si>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</si>
  <si>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</si>
  <si>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</si>
  <si>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</si>
  <si>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</si>
  <si>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</si>
  <si>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</si>
  <si>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</si>
  <si>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</si>
  <si>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</si>
  <si>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</si>
  <si>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</si>
  <si>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</si>
  <si>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</si>
  <si>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</si>
  <si>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</si>
  <si>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</si>
  <si>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</si>
  <si>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</si>
  <si>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</si>
  <si>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</si>
  <si>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</si>
  <si>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</si>
  <si>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</si>
  <si>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</si>
  <si>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</si>
  <si>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</si>
  <si>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</si>
  <si>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</si>
  <si>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</si>
  <si>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</si>
  <si>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</si>
  <si>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</si>
  <si>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</si>
  <si>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</si>
  <si>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</si>
  <si>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</si>
  <si>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</si>
  <si>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</si>
  <si>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</si>
  <si>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</si>
  <si>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</si>
  <si>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</si>
  <si>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</si>
  <si>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</si>
  <si>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</si>
  <si>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</si>
  <si>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</si>
  <si>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</si>
  <si>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</si>
  <si>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</si>
  <si>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</si>
  <si>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</si>
  <si>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</si>
  <si>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</si>
  <si>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</si>
  <si>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</si>
  <si>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</si>
  <si>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</si>
  <si>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</si>
  <si>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</si>
  <si>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</si>
  <si>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</si>
  <si>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</si>
  <si>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</si>
  <si>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</si>
  <si>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</si>
  <si>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</si>
  <si>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</si>
  <si>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</si>
  <si>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</si>
  <si>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</si>
  <si>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</si>
  <si>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</si>
  <si>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</si>
  <si>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</si>
  <si>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</si>
  <si>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</si>
  <si>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</si>
  <si>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</si>
  <si>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</si>
  <si>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</si>
  <si>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</si>
  <si>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</si>
  <si>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</si>
  <si>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</si>
  <si>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</si>
  <si>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</si>
  <si>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</si>
  <si>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</si>
  <si>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</si>
  <si>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</si>
  <si>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</si>
  <si>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</si>
  <si>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</si>
  <si>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</si>
  <si>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</si>
  <si>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</si>
  <si>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</si>
  <si>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</si>
  <si>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</si>
  <si>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</si>
  <si>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</si>
  <si>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</si>
  <si>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</si>
  <si>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</si>
  <si>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</si>
  <si>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</si>
  <si>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</si>
  <si>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</si>
  <si>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</si>
  <si>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</si>
  <si>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</si>
  <si>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</si>
  <si>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</si>
  <si>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</si>
  <si>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</si>
  <si>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</si>
  <si>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</si>
  <si>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</si>
  <si>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</si>
  <si>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</si>
  <si>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</si>
  <si>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</si>
  <si>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</si>
  <si>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</si>
  <si>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</si>
  <si>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</si>
  <si>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</si>
  <si>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</si>
  <si>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</si>
  <si>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</si>
  <si>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</si>
  <si>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</si>
  <si>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</si>
  <si>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</si>
  <si>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</si>
  <si>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</si>
  <si>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</si>
  <si>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</si>
  <si>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</si>
  <si>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</si>
  <si>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</si>
  <si>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</si>
  <si>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</si>
  <si>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</si>
  <si>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</si>
  <si>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</si>
  <si>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</si>
  <si>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</si>
  <si>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</si>
  <si>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</si>
  <si>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</si>
  <si>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</si>
  <si>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</si>
  <si>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</si>
  <si>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</si>
  <si>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</si>
  <si>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</si>
  <si>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</si>
  <si>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</si>
  <si>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</si>
  <si>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</si>
  <si>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</si>
  <si>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</si>
  <si>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</si>
  <si>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</si>
  <si>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</si>
  <si>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</si>
  <si>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</si>
  <si>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</si>
  <si>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</si>
  <si>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</si>
  <si>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</si>
  <si>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</si>
  <si>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</si>
  <si>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</si>
  <si>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</si>
  <si>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</si>
  <si>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</si>
  <si>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</si>
  <si>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</si>
  <si>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</si>
  <si>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</si>
  <si>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</si>
  <si>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</si>
  <si>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</si>
  <si>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</si>
  <si>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</si>
  <si>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</si>
  <si>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</si>
  <si>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</si>
  <si>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</si>
  <si>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</si>
  <si>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</si>
  <si>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</si>
  <si>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</si>
  <si>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</si>
  <si>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</si>
  <si>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</si>
  <si>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</si>
  <si>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</si>
  <si>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</si>
  <si>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</si>
  <si>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</si>
  <si>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</si>
  <si>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</si>
  <si>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</si>
  <si>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</si>
  <si>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</si>
  <si>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</si>
  <si>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</si>
  <si>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</si>
  <si>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</si>
  <si>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</si>
  <si>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</si>
  <si>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</si>
  <si>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</si>
  <si>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</si>
  <si>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</si>
  <si>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</si>
  <si>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</si>
  <si>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</si>
  <si>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</si>
  <si>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</si>
  <si>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</si>
  <si>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</si>
  <si>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</si>
  <si>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</si>
  <si>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</si>
  <si>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</si>
  <si>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</si>
  <si>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</si>
  <si>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</si>
  <si>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</si>
  <si>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</si>
  <si>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</si>
  <si>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</si>
  <si>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</si>
  <si>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</si>
  <si>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</si>
  <si>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</si>
  <si>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</si>
  <si>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</si>
  <si>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</si>
  <si>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</si>
  <si>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</si>
  <si>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</si>
  <si>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</si>
  <si>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</si>
  <si>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</si>
  <si>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</si>
  <si>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</si>
  <si>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</si>
  <si>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</si>
  <si>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</si>
  <si>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</si>
  <si>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</si>
  <si>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</si>
  <si>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</si>
  <si>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</si>
  <si>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</si>
  <si>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</si>
  <si>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</si>
  <si>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</si>
  <si>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</si>
  <si>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</si>
  <si>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</si>
  <si>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</si>
  <si>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</si>
  <si>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</si>
  <si>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</si>
  <si>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</si>
  <si>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</si>
  <si>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</si>
  <si>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</si>
  <si>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</si>
  <si>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</si>
  <si>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</si>
  <si>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</si>
  <si>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</si>
  <si>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</si>
  <si>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</si>
  <si>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</si>
  <si>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</si>
  <si>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</si>
  <si>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</si>
  <si>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</si>
  <si>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</si>
  <si>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</si>
  <si>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</si>
  <si>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</si>
  <si>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</si>
  <si>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</si>
  <si>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</si>
  <si>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</si>
  <si>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</si>
  <si>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</si>
  <si>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</si>
  <si>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</si>
  <si>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</si>
  <si>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</si>
  <si>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</si>
  <si>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</si>
  <si>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</si>
  <si>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</si>
  <si>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</si>
  <si>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</si>
  <si>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</si>
  <si>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</si>
  <si>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</si>
  <si>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</si>
  <si>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</si>
  <si>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</si>
  <si>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</si>
  <si>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</si>
  <si>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</si>
  <si>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</si>
  <si>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</si>
  <si>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</si>
  <si>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</si>
  <si>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</si>
  <si>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</si>
  <si>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</si>
  <si>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</si>
  <si>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</si>
  <si>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</si>
  <si>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</si>
  <si>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</si>
  <si>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</si>
  <si>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</si>
  <si>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</si>
  <si>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</si>
  <si>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</si>
  <si>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</si>
  <si>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</si>
  <si>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</si>
  <si>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</si>
  <si>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</si>
  <si>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</si>
  <si>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</si>
  <si>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</si>
  <si>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</si>
  <si>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</si>
  <si>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</si>
  <si>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</si>
  <si>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</si>
  <si>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</si>
  <si>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</si>
  <si>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</si>
  <si>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</si>
  <si>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</si>
  <si>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</si>
  <si>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</si>
  <si>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</si>
  <si>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</si>
  <si>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</si>
  <si>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</si>
  <si>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</si>
  <si>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</si>
  <si>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</si>
  <si>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</si>
  <si>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</si>
  <si>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</si>
  <si>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</si>
  <si>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</si>
  <si>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</si>
  <si>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</si>
  <si>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</si>
  <si>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</si>
  <si>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</si>
  <si>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</si>
  <si>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</si>
  <si>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</si>
  <si>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</si>
  <si>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</si>
  <si>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</si>
  <si>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</si>
  <si>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</si>
  <si>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</si>
  <si>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</si>
  <si>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</si>
  <si>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</si>
  <si>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</si>
  <si>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</si>
  <si>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</si>
  <si>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</si>
  <si>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</si>
  <si>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</si>
  <si>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</si>
  <si>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</si>
  <si>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</si>
  <si>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</si>
  <si>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</si>
  <si>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</si>
  <si>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</si>
  <si>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</si>
  <si>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</si>
  <si>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</si>
  <si>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</si>
  <si>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</si>
  <si>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</si>
  <si>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</si>
  <si>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</si>
  <si>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</si>
  <si>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</si>
  <si>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</si>
  <si>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</si>
  <si>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</si>
  <si>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</si>
  <si>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</si>
  <si>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</si>
  <si>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</si>
  <si>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</si>
  <si>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</si>
  <si>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</si>
  <si>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</si>
  <si>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</si>
  <si>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</si>
  <si>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</si>
  <si>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</si>
  <si>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</si>
  <si>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</si>
  <si>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</si>
  <si>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</si>
  <si>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</si>
  <si>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</si>
  <si>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</si>
  <si>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</si>
  <si>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</si>
  <si>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</si>
  <si>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</si>
  <si>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</si>
  <si>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</si>
  <si>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</si>
  <si>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</si>
  <si>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</si>
  <si>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</si>
  <si>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</si>
  <si>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</si>
  <si>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</si>
  <si>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</si>
  <si>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</si>
  <si>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</si>
  <si>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</si>
  <si>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</si>
  <si>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</si>
  <si>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</si>
  <si>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</si>
  <si>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</si>
  <si>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</si>
  <si>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</si>
  <si>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</si>
  <si>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</si>
  <si>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</si>
  <si>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</si>
  <si>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</si>
  <si>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</si>
  <si>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</si>
  <si>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</si>
  <si>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</si>
  <si>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</si>
  <si>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</si>
  <si>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</si>
  <si>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</si>
  <si>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</si>
  <si>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</si>
  <si>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</si>
  <si>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</si>
  <si>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</si>
  <si>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</si>
  <si>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</si>
  <si>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</si>
  <si>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</si>
  <si>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</si>
  <si>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</si>
  <si>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</si>
  <si>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</si>
  <si>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</si>
  <si>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</si>
  <si>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</si>
  <si>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</si>
  <si>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</si>
  <si>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</si>
  <si>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</si>
  <si>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</si>
  <si>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</si>
  <si>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</si>
  <si>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</si>
  <si>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</si>
  <si>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</si>
  <si>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</si>
  <si>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</si>
  <si>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</si>
  <si>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</si>
  <si>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</si>
  <si>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</si>
  <si>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</si>
  <si>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</si>
  <si>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</si>
  <si>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</si>
  <si>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</si>
  <si>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</si>
  <si>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</si>
  <si>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</si>
  <si>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</si>
  <si>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</si>
  <si>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</si>
  <si>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</si>
  <si>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</si>
  <si>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</si>
  <si>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</si>
  <si>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</si>
  <si>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</si>
  <si>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</si>
  <si>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</si>
  <si>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</si>
  <si>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</si>
  <si>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</si>
  <si>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</si>
  <si>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</si>
  <si>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</si>
  <si>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</si>
  <si>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</si>
  <si>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</si>
  <si>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</si>
  <si>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</si>
  <si>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</si>
  <si>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</si>
  <si>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</si>
  <si>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</si>
  <si>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</si>
  <si>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</si>
  <si>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</si>
  <si>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</si>
  <si>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</si>
  <si>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</si>
  <si>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</si>
  <si>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</si>
  <si>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</si>
  <si>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</si>
  <si>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</si>
  <si>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</si>
  <si>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</si>
  <si>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</si>
  <si>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</si>
  <si>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</si>
  <si>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</si>
  <si>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</si>
  <si>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</si>
  <si>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</si>
  <si>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</si>
  <si>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</si>
  <si>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</si>
  <si>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</si>
  <si>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</si>
  <si>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</si>
  <si>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</si>
  <si>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</si>
  <si>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</si>
  <si>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</si>
  <si>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</si>
  <si>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</si>
  <si>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</si>
  <si>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</si>
  <si>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</si>
  <si>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</si>
  <si>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</si>
  <si>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</si>
  <si>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</si>
  <si>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</si>
  <si>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</si>
  <si>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</si>
  <si>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</si>
  <si>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</si>
  <si>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</si>
  <si>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</si>
  <si>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</si>
  <si>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</si>
  <si>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</si>
  <si>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</si>
  <si>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</si>
  <si>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</si>
  <si>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</si>
  <si>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</si>
  <si>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</si>
  <si>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</si>
  <si>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</si>
  <si>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</si>
  <si>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</si>
  <si>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</si>
  <si>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</si>
  <si>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</si>
  <si>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</si>
  <si>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</si>
  <si>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</si>
  <si>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</si>
  <si>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</si>
  <si>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</si>
  <si>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</si>
  <si>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</si>
  <si>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</si>
  <si>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</si>
  <si>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</si>
  <si>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</si>
  <si>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</si>
  <si>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</si>
  <si>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</si>
  <si>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</si>
  <si>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</si>
  <si>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</si>
  <si>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</si>
  <si>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</si>
  <si>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</si>
  <si>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</si>
  <si>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</si>
  <si>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</si>
  <si>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</si>
  <si>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</si>
  <si>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</si>
  <si>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</si>
  <si>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</si>
  <si>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</si>
  <si>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</si>
  <si>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</si>
  <si>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</si>
  <si>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</si>
  <si>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</si>
  <si>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</si>
  <si>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</si>
  <si>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</si>
  <si>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</si>
  <si>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</si>
  <si>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</si>
  <si>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</si>
  <si>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</si>
  <si>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</si>
  <si>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</si>
  <si>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</si>
  <si>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</si>
  <si>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</si>
  <si>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</si>
  <si>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</si>
  <si>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</si>
  <si>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</si>
  <si>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</si>
  <si>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</si>
  <si>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</si>
  <si>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</si>
  <si>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</si>
  <si>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</si>
  <si>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</si>
  <si>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</si>
  <si>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</si>
  <si>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</si>
  <si>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</si>
  <si>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</si>
  <si>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</si>
  <si>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</si>
  <si>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</si>
  <si>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</si>
  <si>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</si>
  <si>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</si>
  <si>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</si>
  <si>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</si>
  <si>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</si>
  <si>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</si>
  <si>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</si>
  <si>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</si>
  <si>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</si>
  <si>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</si>
  <si>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</si>
  <si>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</si>
  <si>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</si>
  <si>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</si>
  <si>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</si>
  <si>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</si>
  <si>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</si>
  <si>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</si>
  <si>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</si>
  <si>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</si>
  <si>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</si>
  <si>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</si>
  <si>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</si>
  <si>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</si>
  <si>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</si>
  <si>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</si>
  <si>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</si>
  <si>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</si>
  <si>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</si>
  <si>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</si>
  <si>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</si>
  <si>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</si>
  <si>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</si>
  <si>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</si>
  <si>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</si>
  <si>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</si>
  <si>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</si>
  <si>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</si>
  <si>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</si>
  <si>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</si>
  <si>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</si>
  <si>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</si>
  <si>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</si>
  <si>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</si>
  <si>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</si>
  <si>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</si>
  <si>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</si>
  <si>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</si>
  <si>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</si>
  <si>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</si>
  <si>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</si>
  <si>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</si>
  <si>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</si>
  <si>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</si>
  <si>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</si>
  <si>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</si>
  <si>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</si>
  <si>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</si>
  <si>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</si>
  <si>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</si>
  <si>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</si>
  <si>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</si>
  <si>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</si>
  <si>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</si>
  <si>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</si>
  <si>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</si>
  <si>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</si>
  <si>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</si>
  <si>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</si>
  <si>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</si>
  <si>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</si>
  <si>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</si>
  <si>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</si>
  <si>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</si>
  <si>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</si>
  <si>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</si>
  <si>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</si>
  <si>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</si>
  <si>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</si>
  <si>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</si>
  <si>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</si>
  <si>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</si>
  <si>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</si>
  <si>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</si>
  <si>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</si>
  <si>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</si>
  <si>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</si>
  <si>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</si>
  <si>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</si>
  <si>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</si>
  <si>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</si>
  <si>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</si>
  <si>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</si>
  <si>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</si>
  <si>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</si>
  <si>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</si>
  <si>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</si>
  <si>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</si>
  <si>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</si>
  <si>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</si>
  <si>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</si>
  <si>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</si>
  <si>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</si>
  <si>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</si>
  <si>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</si>
  <si>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</si>
  <si>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</si>
  <si>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</si>
  <si>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</si>
  <si>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</si>
  <si>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</si>
  <si>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</si>
  <si>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</si>
  <si>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</si>
  <si>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</si>
  <si>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</si>
  <si>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</si>
  <si>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</si>
  <si>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</si>
  <si>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</si>
  <si>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</si>
  <si>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</si>
  <si>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</si>
  <si>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</si>
  <si>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</si>
  <si>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</si>
  <si>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</si>
  <si>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</si>
  <si>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</si>
  <si>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</si>
  <si>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</si>
  <si>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</si>
  <si>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</si>
  <si>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</si>
  <si>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</si>
  <si>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</si>
  <si>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</si>
  <si>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</si>
  <si>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</si>
  <si>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</si>
  <si>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</si>
  <si>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</si>
  <si>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</si>
  <si>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</si>
  <si>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</si>
  <si>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</si>
  <si>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</si>
  <si>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</si>
  <si>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</si>
  <si>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</si>
  <si>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</si>
  <si>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</si>
  <si>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</si>
  <si>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</si>
  <si>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</si>
  <si>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</si>
  <si>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</si>
  <si>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</si>
  <si>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</si>
  <si>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</si>
  <si>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</si>
  <si>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</si>
  <si>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</si>
  <si>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</si>
  <si>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</si>
  <si>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</si>
  <si>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</si>
  <si>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</si>
  <si>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</si>
  <si>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</si>
  <si>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</si>
  <si>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</si>
  <si>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</si>
  <si>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</si>
  <si>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</si>
  <si>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</si>
  <si>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</si>
  <si>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</si>
  <si>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</si>
  <si>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</si>
  <si>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</si>
  <si>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</si>
  <si>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</si>
  <si>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</si>
  <si>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</si>
  <si>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</si>
  <si>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</si>
  <si>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</si>
  <si>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</si>
  <si>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</si>
  <si>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</si>
  <si>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</si>
  <si>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</si>
  <si>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</si>
  <si>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</si>
  <si>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</si>
  <si>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</si>
  <si>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</si>
  <si>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</si>
  <si>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</si>
  <si>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</si>
  <si>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</si>
  <si>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</si>
  <si>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</si>
  <si>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</si>
  <si>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</si>
  <si>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</si>
  <si>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</si>
  <si>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</si>
  <si>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</si>
  <si>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</si>
  <si>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</si>
  <si>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</si>
  <si>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</si>
  <si>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</si>
  <si>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</si>
  <si>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</si>
  <si>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</si>
  <si>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</si>
  <si>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</si>
  <si>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</si>
  <si>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</si>
  <si>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</si>
  <si>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</si>
  <si>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</si>
  <si>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</si>
  <si>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</si>
  <si>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</si>
  <si>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</si>
  <si>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</si>
  <si>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</si>
  <si>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</si>
  <si>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</si>
  <si>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</si>
  <si>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</si>
  <si>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</si>
  <si>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</si>
  <si>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</si>
  <si>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</si>
  <si>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</si>
  <si>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</si>
  <si>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</si>
  <si>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</si>
  <si>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</si>
  <si>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</si>
  <si>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</si>
  <si>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</si>
  <si>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</si>
  <si>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</si>
  <si>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</si>
  <si>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</si>
  <si>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</si>
  <si>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</si>
  <si>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</si>
  <si>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</si>
  <si>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</si>
  <si>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</si>
  <si>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</si>
  <si>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</si>
  <si>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EXECUCAO DE DRENO COM TUBOS DE PVC CORRUGADO FLEXIVEL PERFURADO - DN 100</t>
  </si>
  <si>
    <t>73816/2</t>
  </si>
  <si>
    <t>73881/1</t>
  </si>
  <si>
    <t>73881/3</t>
  </si>
  <si>
    <t>73883/1</t>
  </si>
  <si>
    <t>73883/2</t>
  </si>
  <si>
    <t>73883/3</t>
  </si>
  <si>
    <t>73902/1</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</si>
  <si>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</si>
  <si>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</si>
  <si>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</si>
  <si>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</si>
  <si>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</si>
  <si>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</si>
  <si>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</si>
  <si>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</si>
  <si>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</si>
  <si>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</si>
  <si>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</si>
  <si>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</si>
  <si>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</si>
  <si>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</si>
  <si>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</si>
  <si>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</si>
  <si>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</si>
  <si>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</si>
  <si>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</si>
  <si>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</si>
  <si>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73890/1</t>
  </si>
  <si>
    <t>73890/2</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</si>
  <si>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</si>
  <si>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</si>
  <si>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</si>
  <si>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</si>
  <si>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</si>
  <si>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</si>
  <si>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</si>
  <si>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</si>
  <si>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</si>
  <si>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</si>
  <si>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</si>
  <si>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</si>
  <si>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</si>
  <si>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</si>
  <si>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</si>
  <si>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</si>
  <si>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</si>
  <si>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</si>
  <si>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</si>
  <si>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</si>
  <si>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</si>
  <si>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</si>
  <si>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</si>
  <si>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</si>
  <si>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</si>
  <si>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</si>
  <si>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</si>
  <si>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</si>
  <si>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</si>
  <si>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</si>
  <si>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</si>
  <si>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</si>
  <si>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</si>
  <si>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</si>
  <si>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</si>
  <si>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</si>
  <si>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</si>
  <si>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</si>
  <si>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</si>
  <si>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</si>
  <si>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</si>
  <si>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</si>
  <si>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</si>
  <si>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</si>
  <si>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</si>
  <si>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</si>
  <si>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</si>
  <si>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</si>
  <si>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</si>
  <si>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</si>
  <si>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</si>
  <si>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</si>
  <si>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</si>
  <si>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</si>
  <si>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</si>
  <si>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</si>
  <si>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</si>
  <si>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</si>
  <si>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</si>
  <si>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</si>
  <si>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</si>
  <si>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</si>
  <si>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</si>
  <si>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</si>
  <si>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</si>
  <si>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</si>
  <si>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</si>
  <si>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</si>
  <si>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</si>
  <si>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</si>
  <si>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</si>
  <si>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</si>
  <si>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</si>
  <si>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</si>
  <si>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</si>
  <si>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</si>
  <si>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</si>
  <si>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</si>
  <si>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</si>
  <si>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</si>
  <si>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</si>
  <si>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</si>
  <si>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</si>
  <si>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</si>
  <si>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</si>
  <si>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</si>
  <si>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</si>
  <si>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</si>
  <si>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</si>
  <si>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</si>
  <si>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</si>
  <si>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</si>
  <si>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</si>
  <si>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</si>
  <si>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</si>
  <si>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</si>
  <si>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</si>
  <si>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</si>
  <si>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</si>
  <si>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</si>
  <si>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</si>
  <si>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</si>
  <si>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</si>
  <si>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</si>
  <si>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</si>
  <si>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</si>
  <si>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</si>
  <si>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</si>
  <si>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</si>
  <si>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</si>
  <si>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</si>
  <si>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</si>
  <si>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</si>
  <si>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</si>
  <si>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</si>
  <si>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</si>
  <si>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</si>
  <si>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</si>
  <si>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</si>
  <si>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</si>
  <si>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</si>
  <si>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</si>
  <si>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</si>
  <si>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</si>
  <si>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</si>
  <si>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</si>
  <si>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</si>
  <si>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</si>
  <si>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</si>
  <si>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</si>
  <si>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</si>
  <si>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</si>
  <si>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</si>
  <si>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</si>
  <si>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</si>
  <si>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</si>
  <si>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</si>
  <si>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</si>
  <si>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</si>
  <si>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</si>
  <si>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</si>
  <si>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</si>
  <si>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</si>
  <si>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</si>
  <si>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</si>
  <si>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</si>
  <si>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</si>
  <si>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</si>
  <si>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</si>
  <si>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</si>
  <si>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</si>
  <si>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</si>
  <si>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</si>
  <si>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</si>
  <si>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</si>
  <si>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</si>
  <si>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</si>
  <si>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</si>
  <si>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</si>
  <si>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</si>
  <si>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</si>
  <si>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</si>
  <si>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</si>
  <si>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</si>
  <si>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</si>
  <si>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</si>
  <si>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</si>
  <si>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</si>
  <si>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</si>
  <si>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</si>
  <si>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</si>
  <si>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</si>
  <si>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</si>
  <si>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</si>
  <si>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</si>
  <si>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</si>
  <si>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</si>
  <si>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</si>
  <si>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</si>
  <si>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</si>
  <si>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</si>
  <si>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</si>
  <si>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</si>
  <si>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</si>
  <si>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</si>
  <si>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</si>
  <si>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</si>
  <si>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</si>
  <si>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</si>
  <si>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</si>
  <si>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</si>
  <si>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</si>
  <si>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</si>
  <si>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</si>
  <si>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</si>
  <si>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</si>
  <si>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</si>
  <si>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</si>
  <si>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</si>
  <si>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</si>
  <si>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</si>
  <si>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</si>
  <si>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</si>
  <si>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</si>
  <si>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</si>
  <si>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</si>
  <si>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</si>
  <si>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</si>
  <si>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</si>
  <si>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</si>
  <si>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</si>
  <si>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</si>
  <si>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</si>
  <si>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</si>
  <si>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</si>
  <si>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</si>
  <si>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</si>
  <si>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</si>
  <si>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</si>
  <si>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</si>
  <si>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</si>
  <si>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</si>
  <si>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</si>
  <si>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</si>
  <si>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</si>
  <si>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</si>
  <si>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</si>
  <si>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</si>
  <si>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</si>
  <si>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</si>
  <si>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</si>
  <si>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</si>
  <si>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</si>
  <si>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</si>
  <si>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</si>
  <si>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</si>
  <si>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</si>
  <si>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</si>
  <si>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</si>
  <si>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</si>
  <si>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</si>
  <si>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</si>
  <si>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</si>
  <si>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</si>
  <si>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</si>
  <si>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</si>
  <si>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</si>
  <si>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</si>
  <si>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</si>
  <si>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</si>
  <si>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</si>
  <si>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</si>
  <si>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</si>
  <si>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</si>
  <si>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</si>
  <si>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</si>
  <si>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</si>
  <si>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</si>
  <si>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</si>
  <si>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73877/2</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</si>
  <si>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</si>
  <si>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</si>
  <si>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</si>
  <si>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</si>
  <si>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</si>
  <si>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</si>
  <si>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</si>
  <si>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</si>
  <si>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</si>
  <si>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</si>
  <si>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</si>
  <si>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</si>
  <si>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</si>
  <si>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</si>
  <si>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</si>
  <si>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</si>
  <si>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</si>
  <si>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</si>
  <si>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</si>
  <si>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</si>
  <si>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</si>
  <si>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</si>
  <si>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</si>
  <si>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</si>
  <si>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</si>
  <si>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</si>
  <si>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</si>
  <si>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</si>
  <si>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</si>
  <si>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</si>
  <si>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</si>
  <si>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</si>
  <si>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</si>
  <si>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</si>
  <si>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</si>
  <si>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</si>
  <si>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</si>
  <si>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</si>
  <si>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</si>
  <si>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</si>
  <si>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</si>
  <si>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</si>
  <si>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</si>
  <si>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</si>
  <si>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</si>
  <si>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</si>
  <si>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</si>
  <si>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</si>
  <si>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</si>
  <si>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</si>
  <si>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</si>
  <si>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</si>
  <si>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</si>
  <si>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</si>
  <si>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</si>
  <si>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</si>
  <si>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</si>
  <si>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</si>
  <si>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</si>
  <si>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</si>
  <si>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</si>
  <si>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</si>
  <si>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</si>
  <si>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</si>
  <si>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</si>
  <si>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</si>
  <si>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</si>
  <si>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</si>
  <si>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</si>
  <si>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</si>
  <si>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</si>
  <si>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</si>
  <si>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</si>
  <si>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</si>
  <si>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</si>
  <si>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</si>
  <si>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</si>
  <si>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</si>
  <si>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</si>
  <si>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</si>
  <si>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</si>
  <si>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</si>
  <si>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</si>
  <si>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</si>
  <si>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</si>
  <si>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</si>
  <si>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</si>
  <si>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</si>
  <si>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</si>
  <si>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</si>
  <si>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</si>
  <si>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</si>
  <si>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</si>
  <si>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</si>
  <si>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</si>
  <si>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</si>
  <si>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</si>
  <si>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</si>
  <si>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</si>
  <si>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</si>
  <si>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</si>
  <si>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73933/4</t>
  </si>
  <si>
    <t>PORTA DE FERRO DE ABRIR TIPO BARRA CHATA, COM REQUADRO E GUARNICAO COMPLETA</t>
  </si>
  <si>
    <t>74073/1</t>
  </si>
  <si>
    <t>74073/2</t>
  </si>
  <si>
    <t>74136/1</t>
  </si>
  <si>
    <t>74136/2</t>
  </si>
  <si>
    <t>PORTA DE ACO CHAPA 24, DE ENROLAR, VAZADA TIJOLINHO OU EQUIVALENTE COM RETANGULO OU CIRCULO, ACABAMENTO GALVANIZADO NATURAL</t>
  </si>
  <si>
    <t>74136/3</t>
  </si>
  <si>
    <t>PORTA DE ACO CHAPA 24, DE ENROLAR, RAIADA, LARGA COM ACABAMENTO GALVANIZADO NATURAL</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</si>
  <si>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</si>
  <si>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</si>
  <si>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</si>
  <si>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</si>
  <si>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</si>
  <si>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</si>
  <si>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</si>
  <si>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</si>
  <si>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</si>
  <si>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74195/1</t>
  </si>
  <si>
    <t>GUARDA-CORPO  COM CORRIMAO EM FERRO BARRA CHATA 3/16"</t>
  </si>
  <si>
    <t>ESCADA TIPO MARINHEIRO EM ACO CA-50 9,52MM INCLUSO PINTURA COM FUNDO ANTICORROSIVO TIPO ZARCAO</t>
  </si>
  <si>
    <t>74072/1</t>
  </si>
  <si>
    <t>74072/2</t>
  </si>
  <si>
    <t>74072/3</t>
  </si>
  <si>
    <t>74194/1</t>
  </si>
  <si>
    <t>PORTA DE CORRER EM ALUMINIO, COM DUAS FOLHAS PARA VIDRO, INCLUSO VIDRO LISO INCOLOR, FECHADURA E PUXADOR, SEM GUARNICAO/ALIZAR/VISTA</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</si>
  <si>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</si>
  <si>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</si>
  <si>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</si>
  <si>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</si>
  <si>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</si>
  <si>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</si>
  <si>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</si>
  <si>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</si>
  <si>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</si>
  <si>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</si>
  <si>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</si>
  <si>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73736/1</t>
  </si>
  <si>
    <t>JOGO DE FERRAGENS CROMADAS PARA PORTA DE VIDRO TEMPERADO, UMA FOLHA COMPOSTO DE DOBRADICAS SUPERIOR E INFERIOR, TRINCO, FECHADURA, CONTRA FECHADURA COM CAPUCHINHO SEM MOLA E PUXADOR</t>
  </si>
  <si>
    <t>74046/2</t>
  </si>
  <si>
    <t>74047/2</t>
  </si>
  <si>
    <t>DOBRADICA EM ACO/FERRO, 3" X 21/2", E=1,9 A 2 MM, SEM ANEL, CROMADO OU ZINCADO, TAMPA BOLA, COM PARAFUSOS</t>
  </si>
  <si>
    <t>74084/1</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</si>
  <si>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</si>
  <si>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</si>
  <si>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</si>
  <si>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</si>
  <si>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73838/1</t>
  </si>
  <si>
    <t>PORTA DE VIDRO TEMPERADO, 0,9X2,10M, ESPESSURA 10MM, INCLUSIVE ACESSORIOS</t>
  </si>
  <si>
    <t>74125/1</t>
  </si>
  <si>
    <t>74125/2</t>
  </si>
  <si>
    <t>ESPELHO CRISTAL ESPESSURA 4MM, COM MOLDURA EM ALUMINIO E COMPENSADO 6MM PLASTIFICADO COLADO</t>
  </si>
  <si>
    <t>ESPELHO CRISTAL, ESPESSURA 4MM, COM PARAFUSOS DE FIXACAO, SEM MOLDURA</t>
  </si>
  <si>
    <t>74100/1</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</si>
  <si>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</si>
  <si>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</si>
  <si>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</si>
  <si>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</si>
  <si>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</si>
  <si>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</si>
  <si>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</si>
  <si>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</si>
  <si>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</si>
  <si>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</si>
  <si>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</si>
  <si>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</si>
  <si>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</si>
  <si>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</si>
  <si>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</si>
  <si>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</si>
  <si>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</si>
  <si>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</si>
  <si>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</si>
  <si>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</si>
  <si>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</si>
  <si>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</si>
  <si>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</si>
  <si>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</si>
  <si>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</si>
  <si>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</si>
  <si>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</si>
  <si>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</si>
  <si>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</si>
  <si>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</si>
  <si>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</si>
  <si>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</si>
  <si>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</si>
  <si>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</si>
  <si>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</si>
  <si>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</si>
  <si>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</si>
  <si>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</si>
  <si>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</si>
  <si>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</si>
  <si>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</si>
  <si>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</si>
  <si>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</si>
  <si>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</si>
  <si>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</si>
  <si>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</si>
  <si>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</si>
  <si>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</si>
  <si>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</si>
  <si>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</si>
  <si>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</si>
  <si>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</si>
  <si>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</si>
  <si>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</si>
  <si>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</si>
  <si>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</si>
  <si>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</si>
  <si>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</si>
  <si>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</si>
  <si>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</si>
  <si>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</si>
  <si>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</si>
  <si>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</si>
  <si>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</si>
  <si>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</si>
  <si>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</si>
  <si>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</si>
  <si>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</si>
  <si>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</si>
  <si>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</si>
  <si>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</si>
  <si>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</si>
  <si>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</si>
  <si>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</si>
  <si>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</si>
  <si>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</si>
  <si>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</si>
  <si>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</si>
  <si>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</si>
  <si>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</si>
  <si>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</si>
  <si>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</si>
  <si>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</si>
  <si>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</si>
  <si>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</si>
  <si>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</si>
  <si>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</si>
  <si>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</si>
  <si>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</si>
  <si>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</si>
  <si>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</si>
  <si>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</si>
  <si>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</si>
  <si>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</si>
  <si>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</si>
  <si>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</si>
  <si>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</si>
  <si>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</si>
  <si>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</si>
  <si>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</si>
  <si>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</si>
  <si>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</si>
  <si>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</si>
  <si>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</si>
  <si>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</si>
  <si>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</si>
  <si>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</si>
  <si>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</si>
  <si>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</si>
  <si>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</si>
  <si>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</si>
  <si>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</si>
  <si>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</si>
  <si>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</si>
  <si>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</si>
  <si>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</si>
  <si>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</si>
  <si>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</si>
  <si>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</si>
  <si>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</si>
  <si>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</si>
  <si>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</si>
  <si>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</si>
  <si>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</si>
  <si>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</si>
  <si>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</si>
  <si>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</si>
  <si>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</si>
  <si>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</si>
  <si>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</si>
  <si>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</si>
  <si>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</si>
  <si>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</si>
  <si>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</si>
  <si>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</si>
  <si>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</si>
  <si>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</si>
  <si>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</si>
  <si>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</si>
  <si>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</si>
  <si>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</si>
  <si>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</si>
  <si>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</si>
  <si>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</si>
  <si>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</si>
  <si>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</si>
  <si>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</si>
  <si>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</si>
  <si>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</si>
  <si>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</si>
  <si>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</si>
  <si>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</si>
  <si>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</si>
  <si>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</si>
  <si>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</si>
  <si>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</si>
  <si>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</si>
  <si>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</si>
  <si>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</si>
  <si>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</si>
  <si>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</si>
  <si>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</si>
  <si>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</si>
  <si>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</si>
  <si>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</si>
  <si>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</si>
  <si>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</si>
  <si>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</si>
  <si>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</si>
  <si>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</si>
  <si>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</si>
  <si>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</si>
  <si>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</si>
  <si>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</si>
  <si>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</si>
  <si>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</si>
  <si>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</si>
  <si>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</si>
  <si>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</si>
  <si>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</si>
  <si>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</si>
  <si>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</si>
  <si>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</si>
  <si>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</si>
  <si>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</si>
  <si>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</si>
  <si>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</si>
  <si>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</si>
  <si>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</si>
  <si>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</si>
  <si>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</si>
  <si>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</si>
  <si>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</si>
  <si>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</si>
  <si>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</si>
  <si>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</si>
  <si>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</si>
  <si>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</si>
  <si>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</si>
  <si>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</si>
  <si>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</si>
  <si>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</si>
  <si>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</si>
  <si>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</si>
  <si>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</si>
  <si>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</si>
  <si>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</si>
  <si>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</si>
  <si>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</si>
  <si>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</si>
  <si>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</si>
  <si>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</si>
  <si>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</si>
  <si>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</si>
  <si>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</si>
  <si>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</si>
  <si>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</si>
  <si>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</si>
  <si>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</si>
  <si>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</si>
  <si>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</si>
  <si>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</si>
  <si>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</si>
  <si>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</si>
  <si>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</si>
  <si>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</si>
  <si>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</si>
  <si>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</si>
  <si>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</si>
  <si>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</si>
  <si>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</si>
  <si>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</si>
  <si>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</si>
  <si>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</si>
  <si>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</si>
  <si>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</si>
  <si>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</si>
  <si>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</si>
  <si>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</si>
  <si>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</si>
  <si>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</si>
  <si>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</si>
  <si>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</si>
  <si>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</si>
  <si>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</si>
  <si>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</si>
  <si>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</si>
  <si>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</si>
  <si>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</si>
  <si>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</si>
  <si>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</si>
  <si>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</si>
  <si>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</si>
  <si>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</si>
  <si>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</si>
  <si>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</si>
  <si>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</si>
  <si>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</si>
  <si>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</si>
  <si>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</si>
  <si>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</si>
  <si>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</si>
  <si>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</si>
  <si>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</si>
  <si>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</si>
  <si>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</si>
  <si>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</si>
  <si>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</si>
  <si>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</si>
  <si>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</si>
  <si>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</si>
  <si>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</si>
  <si>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</si>
  <si>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</si>
  <si>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</si>
  <si>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</si>
  <si>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</si>
  <si>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</si>
  <si>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</si>
  <si>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</si>
  <si>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</si>
  <si>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</si>
  <si>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</si>
  <si>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</si>
  <si>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</si>
  <si>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</si>
  <si>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</si>
  <si>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</si>
  <si>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</si>
  <si>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</si>
  <si>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</si>
  <si>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</si>
  <si>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</si>
  <si>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</si>
  <si>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</si>
  <si>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</si>
  <si>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</si>
  <si>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</si>
  <si>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</si>
  <si>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</si>
  <si>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</si>
  <si>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</si>
  <si>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</si>
  <si>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</si>
  <si>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</si>
  <si>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</si>
  <si>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</si>
  <si>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</si>
  <si>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</si>
  <si>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</si>
  <si>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</si>
  <si>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</si>
  <si>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</si>
  <si>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</si>
  <si>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</si>
  <si>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</si>
  <si>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</si>
  <si>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</si>
  <si>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</si>
  <si>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</si>
  <si>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</si>
  <si>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</si>
  <si>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</si>
  <si>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</si>
  <si>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</si>
  <si>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</si>
  <si>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</si>
  <si>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</si>
  <si>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</si>
  <si>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</si>
  <si>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</si>
  <si>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</si>
  <si>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</si>
  <si>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</si>
  <si>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</si>
  <si>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</si>
  <si>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</si>
  <si>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73990/1</t>
  </si>
  <si>
    <t>73994/1</t>
  </si>
  <si>
    <t>ARMACAO EM TELA DE ACO SOLDADA NERVURADA Q-138, ACO CA-60, 4,2MM, MALHA 10X10CM</t>
  </si>
  <si>
    <t>79504/1</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</si>
  <si>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</si>
  <si>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</si>
  <si>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</si>
  <si>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</si>
  <si>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</si>
  <si>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</si>
  <si>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</si>
  <si>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</si>
  <si>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</si>
  <si>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</si>
  <si>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</si>
  <si>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</si>
  <si>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</si>
  <si>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</si>
  <si>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</si>
  <si>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</si>
  <si>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</si>
  <si>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</si>
  <si>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</si>
  <si>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</si>
  <si>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</si>
  <si>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</si>
  <si>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</si>
  <si>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</si>
  <si>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</si>
  <si>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</si>
  <si>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</si>
  <si>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</si>
  <si>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</si>
  <si>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</si>
  <si>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</si>
  <si>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</si>
  <si>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</si>
  <si>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</si>
  <si>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</si>
  <si>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</si>
  <si>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</si>
  <si>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</si>
  <si>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</si>
  <si>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</si>
  <si>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</si>
  <si>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</si>
  <si>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</si>
  <si>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</si>
  <si>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</si>
  <si>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</si>
  <si>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</si>
  <si>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</si>
  <si>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</si>
  <si>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</si>
  <si>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</si>
  <si>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</si>
  <si>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</si>
  <si>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</si>
  <si>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</si>
  <si>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</si>
  <si>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</si>
  <si>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</si>
  <si>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</si>
  <si>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</si>
  <si>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</si>
  <si>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</si>
  <si>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</si>
  <si>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</si>
  <si>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</si>
  <si>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</si>
  <si>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</si>
  <si>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</si>
  <si>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</si>
  <si>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</si>
  <si>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</si>
  <si>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</si>
  <si>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</si>
  <si>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</si>
  <si>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</si>
  <si>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</si>
  <si>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</si>
  <si>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</si>
  <si>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</si>
  <si>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</si>
  <si>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</si>
  <si>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</si>
  <si>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</si>
  <si>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</si>
  <si>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</si>
  <si>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</si>
  <si>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</si>
  <si>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</si>
  <si>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</si>
  <si>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</si>
  <si>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</si>
  <si>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</si>
  <si>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</si>
  <si>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</si>
  <si>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</si>
  <si>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</si>
  <si>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</si>
  <si>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</si>
  <si>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</si>
  <si>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</si>
  <si>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</si>
  <si>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</si>
  <si>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</si>
  <si>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</si>
  <si>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</si>
  <si>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</si>
  <si>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</si>
  <si>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</si>
  <si>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</si>
  <si>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</si>
  <si>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</si>
  <si>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</si>
  <si>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</si>
  <si>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</si>
  <si>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</si>
  <si>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</si>
  <si>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</si>
  <si>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</si>
  <si>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</si>
  <si>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</si>
  <si>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</si>
  <si>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</si>
  <si>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</si>
  <si>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</si>
  <si>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</si>
  <si>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</si>
  <si>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</si>
  <si>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</si>
  <si>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</si>
  <si>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</si>
  <si>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</si>
  <si>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</si>
  <si>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</si>
  <si>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</si>
  <si>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</si>
  <si>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</si>
  <si>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</si>
  <si>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74157/4</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</si>
  <si>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</si>
  <si>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</si>
  <si>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</si>
  <si>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</si>
  <si>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</si>
  <si>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</si>
  <si>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</si>
  <si>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</si>
  <si>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</si>
  <si>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</si>
  <si>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</si>
  <si>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</si>
  <si>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</si>
  <si>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</si>
  <si>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</si>
  <si>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</si>
  <si>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</si>
  <si>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</si>
  <si>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</si>
  <si>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</si>
  <si>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</si>
  <si>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</si>
  <si>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</si>
  <si>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</si>
  <si>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</si>
  <si>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</si>
  <si>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</si>
  <si>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</si>
  <si>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</si>
  <si>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</si>
  <si>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</si>
  <si>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</si>
  <si>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</si>
  <si>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</si>
  <si>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</si>
  <si>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</si>
  <si>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</si>
  <si>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</si>
  <si>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</si>
  <si>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</si>
  <si>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</si>
  <si>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</si>
  <si>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</si>
  <si>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</si>
  <si>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</si>
  <si>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</si>
  <si>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</si>
  <si>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</si>
  <si>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</si>
  <si>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</si>
  <si>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</si>
  <si>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</si>
  <si>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</si>
  <si>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</si>
  <si>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</si>
  <si>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</si>
  <si>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</si>
  <si>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</si>
  <si>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</si>
  <si>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</si>
  <si>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</si>
  <si>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</si>
  <si>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</si>
  <si>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</si>
  <si>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</si>
  <si>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</si>
  <si>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</si>
  <si>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</si>
  <si>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</si>
  <si>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</si>
  <si>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</si>
  <si>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</si>
  <si>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</si>
  <si>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</si>
  <si>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</si>
  <si>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</si>
  <si>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73817/2</t>
  </si>
  <si>
    <t>74078/1</t>
  </si>
  <si>
    <t>73898/1</t>
  </si>
  <si>
    <t>74121/1</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</si>
  <si>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</si>
  <si>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</si>
  <si>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</si>
  <si>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</si>
  <si>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</si>
  <si>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</si>
  <si>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</si>
  <si>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</si>
  <si>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</si>
  <si>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</si>
  <si>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</si>
  <si>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</si>
  <si>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</si>
  <si>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</si>
  <si>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</si>
  <si>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</si>
  <si>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</si>
  <si>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</si>
  <si>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</si>
  <si>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</si>
  <si>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</si>
  <si>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</si>
  <si>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</si>
  <si>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</si>
  <si>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</si>
  <si>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</si>
  <si>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</si>
  <si>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</si>
  <si>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</si>
  <si>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</si>
  <si>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</si>
  <si>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</si>
  <si>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</si>
  <si>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</si>
  <si>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</si>
  <si>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</si>
  <si>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</si>
  <si>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</si>
  <si>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</si>
  <si>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</si>
  <si>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</si>
  <si>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</si>
  <si>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</si>
  <si>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</si>
  <si>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</si>
  <si>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</si>
  <si>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</si>
  <si>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</si>
  <si>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</si>
  <si>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</si>
  <si>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</si>
  <si>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</si>
  <si>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</si>
  <si>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</si>
  <si>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</si>
  <si>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</si>
  <si>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</si>
  <si>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</si>
  <si>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</si>
  <si>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</si>
  <si>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</si>
  <si>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</si>
  <si>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</si>
  <si>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</si>
  <si>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</si>
  <si>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</si>
  <si>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</si>
  <si>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</si>
  <si>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</si>
  <si>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</si>
  <si>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</si>
  <si>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</si>
  <si>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</si>
  <si>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</si>
  <si>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</si>
  <si>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</si>
  <si>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</si>
  <si>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</si>
  <si>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</si>
  <si>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</si>
  <si>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</si>
  <si>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</si>
  <si>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</si>
  <si>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</si>
  <si>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</si>
  <si>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</si>
  <si>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</si>
  <si>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</si>
  <si>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</si>
  <si>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</si>
  <si>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</si>
  <si>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</si>
  <si>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</si>
  <si>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</si>
  <si>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</si>
  <si>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</si>
  <si>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</si>
  <si>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</si>
  <si>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</si>
  <si>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</si>
  <si>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</si>
  <si>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</si>
  <si>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</si>
  <si>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</si>
  <si>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</si>
  <si>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</si>
  <si>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</si>
  <si>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</si>
  <si>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</si>
  <si>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</si>
  <si>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</si>
  <si>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</si>
  <si>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</si>
  <si>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</si>
  <si>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</si>
  <si>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</si>
  <si>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</si>
  <si>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</si>
  <si>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</si>
  <si>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</si>
  <si>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</si>
  <si>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</si>
  <si>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</si>
  <si>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</si>
  <si>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</si>
  <si>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</si>
  <si>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</si>
  <si>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</si>
  <si>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</si>
  <si>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</si>
  <si>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</si>
  <si>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</si>
  <si>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</si>
  <si>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</si>
  <si>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</si>
  <si>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</si>
  <si>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</si>
  <si>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</si>
  <si>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</si>
  <si>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</si>
  <si>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</si>
  <si>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</si>
  <si>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</si>
  <si>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</si>
  <si>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</si>
  <si>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</si>
  <si>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</si>
  <si>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</si>
  <si>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</si>
  <si>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</si>
  <si>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</si>
  <si>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</si>
  <si>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</si>
  <si>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</si>
  <si>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</si>
  <si>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</si>
  <si>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</si>
  <si>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</si>
  <si>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</si>
  <si>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</si>
  <si>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</si>
  <si>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</si>
  <si>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</si>
  <si>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</si>
  <si>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</si>
  <si>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</si>
  <si>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</si>
  <si>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</si>
  <si>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</si>
  <si>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</si>
  <si>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</si>
  <si>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</si>
  <si>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</si>
  <si>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</si>
  <si>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</si>
  <si>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</si>
  <si>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</si>
  <si>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</si>
  <si>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</si>
  <si>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</si>
  <si>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</si>
  <si>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</si>
  <si>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</si>
  <si>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</si>
  <si>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</si>
  <si>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</si>
  <si>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</si>
  <si>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</si>
  <si>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</si>
  <si>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</si>
  <si>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</si>
  <si>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</si>
  <si>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</si>
  <si>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</si>
  <si>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</si>
  <si>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</si>
  <si>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</si>
  <si>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</si>
  <si>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</si>
  <si>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</si>
  <si>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</si>
  <si>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</si>
  <si>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</si>
  <si>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</si>
  <si>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</si>
  <si>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</si>
  <si>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</si>
  <si>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</si>
  <si>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</si>
  <si>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</si>
  <si>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</si>
  <si>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</si>
  <si>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</si>
  <si>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</si>
  <si>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</si>
  <si>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</si>
  <si>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</si>
  <si>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</si>
  <si>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</si>
  <si>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</si>
  <si>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</si>
  <si>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</si>
  <si>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</si>
  <si>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</si>
  <si>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</si>
  <si>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</si>
  <si>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</si>
  <si>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</si>
  <si>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</si>
  <si>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</si>
  <si>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</si>
  <si>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</si>
  <si>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</si>
  <si>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</si>
  <si>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</si>
  <si>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</si>
  <si>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</si>
  <si>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</si>
  <si>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</si>
  <si>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</si>
  <si>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</si>
  <si>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</si>
  <si>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</si>
  <si>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</si>
  <si>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</si>
  <si>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</si>
  <si>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</si>
  <si>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</si>
  <si>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</si>
  <si>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</si>
  <si>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</si>
  <si>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</si>
  <si>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</si>
  <si>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</si>
  <si>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</si>
  <si>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</si>
  <si>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</si>
  <si>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</si>
  <si>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</si>
  <si>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</si>
  <si>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</si>
  <si>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</si>
  <si>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</si>
  <si>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</si>
  <si>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</si>
  <si>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</si>
  <si>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</si>
  <si>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</si>
  <si>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</si>
  <si>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</si>
  <si>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</si>
  <si>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</si>
  <si>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</si>
  <si>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</si>
  <si>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</si>
  <si>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</si>
  <si>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</si>
  <si>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</si>
  <si>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</si>
  <si>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</si>
  <si>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</si>
  <si>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</si>
  <si>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</si>
  <si>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</si>
  <si>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</si>
  <si>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</si>
  <si>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</si>
  <si>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</si>
  <si>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</si>
  <si>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</si>
  <si>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</si>
  <si>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</si>
  <si>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</si>
  <si>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</si>
  <si>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</si>
  <si>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</si>
  <si>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</si>
  <si>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</si>
  <si>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</si>
  <si>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</si>
  <si>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</si>
  <si>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</si>
  <si>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</si>
  <si>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</si>
  <si>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</si>
  <si>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</si>
  <si>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</si>
  <si>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</si>
  <si>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</si>
  <si>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</si>
  <si>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</si>
  <si>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</si>
  <si>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</si>
  <si>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</si>
  <si>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</si>
  <si>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</si>
  <si>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</si>
  <si>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</si>
  <si>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</si>
  <si>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</si>
  <si>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</si>
  <si>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</si>
  <si>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</si>
  <si>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</si>
  <si>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</si>
  <si>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</si>
  <si>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</si>
  <si>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</si>
  <si>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</si>
  <si>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</si>
  <si>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</si>
  <si>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</si>
  <si>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</si>
  <si>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</si>
  <si>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</si>
  <si>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</si>
  <si>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</si>
  <si>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</si>
  <si>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</si>
  <si>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</si>
  <si>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</si>
  <si>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</si>
  <si>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</si>
  <si>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</si>
  <si>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</si>
  <si>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</si>
  <si>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</si>
  <si>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</si>
  <si>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</si>
  <si>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</si>
  <si>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</si>
  <si>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</si>
  <si>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</si>
  <si>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 PULSADOR DE CAMPAINHA OU MINUTERIA 2A/250V C/ CAIXA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</si>
  <si>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</si>
  <si>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</si>
  <si>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</si>
  <si>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</si>
  <si>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</si>
  <si>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</si>
  <si>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</si>
  <si>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</si>
  <si>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</si>
  <si>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</si>
  <si>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</si>
  <si>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</si>
  <si>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</si>
  <si>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</si>
  <si>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</si>
  <si>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</si>
  <si>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</si>
  <si>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</si>
  <si>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</si>
  <si>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</si>
  <si>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</si>
  <si>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</si>
  <si>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</si>
  <si>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</si>
  <si>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</si>
  <si>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</si>
  <si>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</si>
  <si>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</si>
  <si>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</si>
  <si>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</si>
  <si>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</si>
  <si>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</si>
  <si>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</si>
  <si>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</si>
  <si>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</si>
  <si>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</si>
  <si>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</si>
  <si>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</si>
  <si>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</si>
  <si>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</si>
  <si>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</si>
  <si>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</si>
  <si>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</si>
  <si>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</si>
  <si>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</si>
  <si>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</si>
  <si>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</si>
  <si>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</si>
  <si>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</si>
  <si>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</si>
  <si>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</si>
  <si>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</si>
  <si>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</si>
  <si>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</si>
  <si>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</si>
  <si>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</si>
  <si>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</si>
  <si>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</si>
  <si>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</si>
  <si>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</si>
  <si>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</si>
  <si>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</si>
  <si>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</si>
  <si>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</si>
  <si>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</si>
  <si>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</si>
  <si>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</si>
  <si>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</si>
  <si>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</si>
  <si>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</si>
  <si>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</si>
  <si>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</si>
  <si>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</si>
  <si>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</si>
  <si>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</si>
  <si>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</si>
  <si>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</si>
  <si>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</si>
  <si>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</si>
  <si>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</si>
  <si>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</si>
  <si>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</si>
  <si>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</si>
  <si>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</si>
  <si>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</si>
  <si>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</si>
  <si>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</si>
  <si>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</si>
  <si>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</si>
  <si>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</si>
  <si>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</si>
  <si>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</si>
  <si>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</si>
  <si>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</si>
  <si>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</si>
  <si>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</si>
  <si>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</si>
  <si>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</si>
  <si>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</si>
  <si>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</si>
  <si>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</si>
  <si>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</si>
  <si>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</si>
  <si>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</si>
  <si>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</si>
  <si>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</si>
  <si>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</si>
  <si>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</si>
  <si>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</si>
  <si>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</si>
  <si>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</si>
  <si>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</si>
  <si>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</si>
  <si>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</si>
  <si>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</si>
  <si>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</si>
  <si>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</si>
  <si>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</si>
  <si>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</si>
  <si>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</si>
  <si>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</si>
  <si>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</si>
  <si>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</si>
  <si>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</si>
  <si>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</si>
  <si>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</si>
  <si>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</si>
  <si>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</si>
  <si>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</si>
  <si>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</si>
  <si>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</si>
  <si>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</si>
  <si>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</si>
  <si>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</si>
  <si>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</si>
  <si>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</si>
  <si>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</si>
  <si>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</si>
  <si>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</si>
  <si>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</si>
  <si>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</si>
  <si>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</si>
  <si>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</si>
  <si>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</si>
  <si>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</si>
  <si>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</si>
  <si>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</si>
  <si>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</si>
  <si>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</si>
  <si>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</si>
  <si>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</si>
  <si>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</si>
  <si>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</si>
  <si>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</si>
  <si>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</si>
  <si>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</si>
  <si>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</si>
  <si>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</si>
  <si>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</si>
  <si>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</si>
  <si>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</si>
  <si>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</si>
  <si>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</si>
  <si>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</si>
  <si>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</si>
  <si>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</si>
  <si>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</si>
  <si>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</si>
  <si>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</si>
  <si>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</si>
  <si>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</si>
  <si>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</si>
  <si>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</si>
  <si>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</si>
  <si>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</si>
  <si>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</si>
  <si>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</si>
  <si>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</si>
  <si>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</si>
  <si>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</si>
  <si>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</si>
  <si>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</si>
  <si>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</si>
  <si>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</si>
  <si>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</si>
  <si>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</si>
  <si>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</si>
  <si>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</si>
  <si>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</si>
  <si>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</si>
  <si>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</si>
  <si>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</si>
  <si>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</si>
  <si>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SODIO ALTA PRESSAO - 220V/250W - USO EXTERNO</t>
  </si>
  <si>
    <t>73831/2</t>
  </si>
  <si>
    <t>73831/3</t>
  </si>
  <si>
    <t>LAMPADA DE VAPOR DE MERCURIO DE 400W/250V - FORNECIMENTO E INSTALACAO</t>
  </si>
  <si>
    <t>73831/4</t>
  </si>
  <si>
    <t>73831/5</t>
  </si>
  <si>
    <t>73831/6</t>
  </si>
  <si>
    <t>73831/7</t>
  </si>
  <si>
    <t>73831/8</t>
  </si>
  <si>
    <t>73831/9</t>
  </si>
  <si>
    <t>74231/1</t>
  </si>
  <si>
    <t>LUMINARIA ABERTA PARA ILUMINACAO PUBLICA, PARA LAMPADA A VAPOR DE MERCURIO ATE 400W E MISTA ATE 500W, COM BRACO EM TUBO DE ACO GALV D=50MM PROJ HOR=2.500MM E PROJ VERT= 2.200MM, FORNECIMENTO E INSTALACAO</t>
  </si>
  <si>
    <t>74246/1</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</si>
  <si>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</si>
  <si>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</si>
  <si>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</si>
  <si>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</si>
  <si>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</si>
  <si>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</si>
  <si>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</si>
  <si>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</si>
  <si>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</si>
  <si>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</si>
  <si>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</si>
  <si>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</si>
  <si>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</si>
  <si>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</si>
  <si>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</si>
  <si>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</si>
  <si>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</si>
  <si>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</si>
  <si>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</si>
  <si>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</si>
  <si>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</si>
  <si>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</si>
  <si>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</si>
  <si>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</si>
  <si>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</si>
  <si>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</si>
  <si>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</si>
  <si>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</si>
  <si>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</si>
  <si>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</si>
  <si>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</si>
  <si>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</si>
  <si>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</si>
  <si>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</si>
  <si>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</si>
  <si>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</si>
  <si>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</si>
  <si>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</si>
  <si>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</si>
  <si>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</si>
  <si>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</si>
  <si>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</si>
  <si>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</si>
  <si>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</si>
  <si>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</si>
  <si>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</si>
  <si>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</si>
  <si>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</si>
  <si>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</si>
  <si>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</si>
  <si>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</si>
  <si>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</si>
  <si>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</si>
  <si>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</si>
  <si>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</si>
  <si>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</si>
  <si>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</si>
  <si>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</si>
  <si>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</si>
  <si>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</si>
  <si>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</si>
  <si>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</si>
  <si>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</si>
  <si>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</si>
  <si>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</si>
  <si>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</si>
  <si>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</si>
  <si>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73780/1</t>
  </si>
  <si>
    <t>CHAVE FUSIVEL UNIPOLAR, 15KV - 100A, EQUIPADA COM COMANDO PARA HASTE DE MANOBRA .       FORNECIMENTO E INSTALAÇÃO.</t>
  </si>
  <si>
    <t>73780/2</t>
  </si>
  <si>
    <t>73780/3</t>
  </si>
  <si>
    <t>73780/4</t>
  </si>
  <si>
    <t>CHAVE GUARDA MOTOR TRIFASICO 5CV/220V C/ CHAVE MAGNETICA - FORNECIMENTO E INSTALACAO</t>
  </si>
  <si>
    <t>CHAVE GUARDA MOTOR TRIFISICA 10CV/220V C/ CHAVE MAGNETICA -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</si>
  <si>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</si>
  <si>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</si>
  <si>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</si>
  <si>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</si>
  <si>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</si>
  <si>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EXTINTOR INCENDIO TP GAS CARBONICO 4KG COMPLETO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</si>
  <si>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</si>
  <si>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</si>
  <si>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</si>
  <si>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</si>
  <si>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</si>
  <si>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</si>
  <si>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</si>
  <si>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</si>
  <si>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</si>
  <si>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</si>
  <si>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</si>
  <si>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</si>
  <si>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</si>
  <si>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</si>
  <si>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</si>
  <si>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</si>
  <si>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</si>
  <si>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</si>
  <si>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</si>
  <si>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</si>
  <si>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</si>
  <si>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</si>
  <si>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</si>
  <si>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</si>
  <si>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</si>
  <si>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</si>
  <si>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</si>
  <si>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</si>
  <si>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</si>
  <si>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</si>
  <si>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</si>
  <si>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</si>
  <si>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</si>
  <si>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</si>
  <si>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</si>
  <si>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</si>
  <si>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</si>
  <si>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</si>
  <si>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</si>
  <si>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</si>
  <si>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</si>
  <si>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</si>
  <si>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</si>
  <si>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</si>
  <si>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</si>
  <si>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</si>
  <si>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</si>
  <si>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</si>
  <si>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</si>
  <si>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</si>
  <si>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</si>
  <si>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</si>
  <si>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</si>
  <si>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</si>
  <si>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</si>
  <si>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</si>
  <si>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</si>
  <si>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</si>
  <si>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</si>
  <si>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</si>
  <si>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</si>
  <si>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</si>
  <si>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</si>
  <si>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</si>
  <si>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</si>
  <si>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</si>
  <si>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</si>
  <si>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</si>
  <si>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</si>
  <si>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</si>
  <si>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</si>
  <si>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</si>
  <si>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</si>
  <si>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</si>
  <si>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</si>
  <si>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</si>
  <si>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</si>
  <si>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</si>
  <si>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</si>
  <si>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</si>
  <si>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</si>
  <si>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</si>
  <si>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</si>
  <si>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</si>
  <si>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</si>
  <si>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</si>
  <si>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</si>
  <si>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</si>
  <si>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</si>
  <si>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</si>
  <si>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</si>
  <si>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</si>
  <si>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</si>
  <si>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</si>
  <si>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</si>
  <si>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</si>
  <si>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</si>
  <si>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</si>
  <si>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</si>
  <si>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</si>
  <si>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</si>
  <si>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</si>
  <si>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</si>
  <si>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</si>
  <si>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</si>
  <si>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</si>
  <si>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</si>
  <si>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</si>
  <si>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</si>
  <si>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</si>
  <si>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</si>
  <si>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</si>
  <si>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</si>
  <si>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</si>
  <si>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</si>
  <si>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</si>
  <si>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</si>
  <si>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</si>
  <si>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</si>
  <si>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</si>
  <si>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</si>
  <si>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</si>
  <si>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</si>
  <si>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</si>
  <si>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</si>
  <si>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</si>
  <si>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</si>
  <si>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</si>
  <si>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</si>
  <si>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</si>
  <si>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</si>
  <si>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</si>
  <si>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</si>
  <si>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</si>
  <si>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</si>
  <si>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</si>
  <si>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</si>
  <si>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</si>
  <si>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</si>
  <si>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</si>
  <si>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</si>
  <si>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</si>
  <si>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</si>
  <si>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</si>
  <si>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</si>
  <si>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</si>
  <si>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</si>
  <si>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</si>
  <si>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</si>
  <si>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</si>
  <si>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</si>
  <si>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</si>
  <si>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</si>
  <si>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</si>
  <si>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</si>
  <si>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</si>
  <si>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</si>
  <si>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</si>
  <si>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</si>
  <si>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</si>
  <si>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</si>
  <si>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</si>
  <si>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</si>
  <si>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</si>
  <si>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</si>
  <si>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</si>
  <si>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</si>
  <si>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</si>
  <si>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</si>
  <si>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</si>
  <si>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</si>
  <si>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</si>
  <si>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</si>
  <si>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</si>
  <si>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</si>
  <si>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</si>
  <si>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</si>
  <si>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</si>
  <si>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</si>
  <si>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</si>
  <si>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</si>
  <si>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</si>
  <si>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</si>
  <si>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</si>
  <si>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</si>
  <si>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</si>
  <si>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</si>
  <si>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</si>
  <si>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</si>
  <si>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</si>
  <si>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</si>
  <si>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</si>
  <si>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</si>
  <si>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</si>
  <si>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</si>
  <si>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</si>
  <si>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</si>
  <si>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</si>
  <si>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</si>
  <si>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</si>
  <si>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</si>
  <si>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</si>
  <si>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</si>
  <si>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</si>
  <si>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</si>
  <si>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</si>
  <si>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</si>
  <si>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</si>
  <si>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</si>
  <si>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</si>
  <si>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</si>
  <si>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</si>
  <si>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</si>
  <si>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</si>
  <si>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</si>
  <si>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</si>
  <si>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</si>
  <si>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</si>
  <si>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</si>
  <si>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</si>
  <si>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</si>
  <si>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</si>
  <si>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</si>
  <si>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</si>
  <si>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</si>
  <si>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</si>
  <si>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</si>
  <si>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</si>
  <si>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</si>
  <si>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</si>
  <si>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</si>
  <si>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</si>
  <si>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</si>
  <si>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</si>
  <si>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</si>
  <si>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</si>
  <si>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</si>
  <si>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</si>
  <si>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</si>
  <si>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</si>
  <si>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</si>
  <si>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</si>
  <si>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</si>
  <si>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</si>
  <si>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</si>
  <si>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</si>
  <si>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</si>
  <si>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</si>
  <si>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</si>
  <si>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</si>
  <si>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</si>
  <si>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</si>
  <si>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</si>
  <si>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</si>
  <si>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</si>
  <si>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</si>
  <si>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</si>
  <si>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</si>
  <si>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</si>
  <si>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</si>
  <si>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</si>
  <si>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</si>
  <si>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</si>
  <si>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</si>
  <si>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</si>
  <si>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</si>
  <si>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</si>
  <si>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</si>
  <si>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</si>
  <si>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</si>
  <si>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</si>
  <si>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</si>
  <si>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</si>
  <si>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</si>
  <si>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</si>
  <si>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</si>
  <si>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</si>
  <si>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</si>
  <si>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</si>
  <si>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</si>
  <si>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</si>
  <si>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</si>
  <si>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</si>
  <si>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</si>
  <si>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</si>
  <si>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</si>
  <si>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</si>
  <si>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</si>
  <si>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</si>
  <si>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</si>
  <si>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</si>
  <si>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</si>
  <si>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</si>
  <si>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</si>
  <si>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</si>
  <si>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</si>
  <si>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</si>
  <si>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</si>
  <si>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</si>
  <si>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</si>
  <si>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</si>
  <si>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</si>
  <si>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</si>
  <si>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</si>
  <si>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</si>
  <si>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</si>
  <si>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</si>
  <si>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</si>
  <si>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</si>
  <si>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</si>
  <si>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</si>
  <si>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</si>
  <si>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</si>
  <si>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</si>
  <si>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</si>
  <si>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</si>
  <si>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</si>
  <si>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</si>
  <si>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</si>
  <si>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</si>
  <si>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</si>
  <si>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</si>
  <si>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</si>
  <si>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</si>
  <si>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</si>
  <si>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</si>
  <si>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</si>
  <si>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</si>
  <si>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</si>
  <si>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</si>
  <si>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</si>
  <si>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</si>
  <si>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</si>
  <si>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</si>
  <si>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</si>
  <si>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</si>
  <si>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</si>
  <si>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</si>
  <si>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</si>
  <si>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</si>
  <si>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</si>
  <si>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</si>
  <si>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</si>
  <si>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</si>
  <si>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</si>
  <si>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</si>
  <si>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</si>
  <si>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</si>
  <si>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</si>
  <si>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</si>
  <si>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</si>
  <si>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</si>
  <si>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</si>
  <si>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</si>
  <si>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</si>
  <si>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</si>
  <si>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</si>
  <si>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</si>
  <si>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</si>
  <si>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</si>
  <si>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</si>
  <si>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</si>
  <si>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</si>
  <si>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</si>
  <si>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</si>
  <si>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</si>
  <si>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</si>
  <si>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</si>
  <si>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</si>
  <si>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</si>
  <si>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</si>
  <si>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</si>
  <si>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</si>
  <si>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</si>
  <si>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</si>
  <si>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</si>
  <si>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</si>
  <si>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</si>
  <si>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</si>
  <si>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</si>
  <si>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</si>
  <si>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</si>
  <si>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</si>
  <si>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</si>
  <si>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</si>
  <si>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</si>
  <si>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</si>
  <si>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</si>
  <si>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</si>
  <si>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</si>
  <si>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</si>
  <si>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</si>
  <si>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</si>
  <si>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</si>
  <si>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</si>
  <si>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</si>
  <si>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</si>
  <si>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</si>
  <si>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</si>
  <si>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</si>
  <si>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</si>
  <si>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</si>
  <si>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</si>
  <si>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</si>
  <si>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</si>
  <si>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</si>
  <si>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</si>
  <si>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</si>
  <si>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</si>
  <si>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</si>
  <si>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</si>
  <si>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</si>
  <si>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</si>
  <si>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</si>
  <si>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</si>
  <si>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</si>
  <si>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</si>
  <si>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</si>
  <si>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</si>
  <si>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</si>
  <si>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</si>
  <si>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</si>
  <si>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</si>
  <si>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</si>
  <si>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</si>
  <si>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</si>
  <si>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</si>
  <si>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</si>
  <si>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</si>
  <si>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</si>
  <si>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</si>
  <si>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</si>
  <si>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</si>
  <si>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</si>
  <si>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</si>
  <si>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</si>
  <si>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</si>
  <si>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</si>
  <si>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</si>
  <si>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</si>
  <si>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</si>
  <si>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</si>
  <si>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</si>
  <si>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</si>
  <si>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</si>
  <si>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</si>
  <si>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</si>
  <si>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</si>
  <si>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</si>
  <si>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</si>
  <si>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</si>
  <si>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</si>
  <si>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</si>
  <si>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</si>
  <si>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</si>
  <si>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</si>
  <si>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</si>
  <si>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</si>
  <si>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</si>
  <si>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</si>
  <si>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</si>
  <si>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</si>
  <si>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</si>
  <si>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</si>
  <si>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</si>
  <si>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</si>
  <si>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</si>
  <si>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</si>
  <si>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</si>
  <si>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</si>
  <si>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</si>
  <si>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</si>
  <si>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</si>
  <si>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</si>
  <si>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</si>
  <si>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</si>
  <si>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</si>
  <si>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</si>
  <si>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</si>
  <si>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</si>
  <si>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</si>
  <si>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</si>
  <si>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</si>
  <si>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</si>
  <si>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</si>
  <si>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</si>
  <si>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</si>
  <si>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</si>
  <si>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</si>
  <si>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</si>
  <si>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</si>
  <si>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</si>
  <si>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</si>
  <si>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</si>
  <si>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</si>
  <si>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</si>
  <si>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</si>
  <si>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</si>
  <si>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</si>
  <si>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</si>
  <si>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</si>
  <si>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</si>
  <si>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</si>
  <si>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</si>
  <si>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</si>
  <si>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</si>
  <si>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</si>
  <si>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</si>
  <si>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</si>
  <si>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</si>
  <si>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</si>
  <si>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</si>
  <si>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</si>
  <si>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</si>
  <si>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</si>
  <si>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</si>
  <si>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</si>
  <si>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</si>
  <si>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</si>
  <si>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</si>
  <si>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</si>
  <si>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</si>
  <si>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</si>
  <si>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</si>
  <si>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</si>
  <si>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</si>
  <si>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</si>
  <si>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</si>
  <si>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</si>
  <si>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</si>
  <si>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</si>
  <si>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</si>
  <si>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</si>
  <si>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</si>
  <si>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</si>
  <si>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</si>
  <si>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</si>
  <si>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</si>
  <si>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</si>
  <si>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</si>
  <si>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</si>
  <si>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</si>
  <si>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</si>
  <si>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</si>
  <si>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</si>
  <si>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</si>
  <si>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</si>
  <si>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</si>
  <si>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</si>
  <si>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</si>
  <si>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</si>
  <si>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</si>
  <si>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</si>
  <si>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</si>
  <si>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</si>
  <si>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</si>
  <si>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</si>
  <si>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</si>
  <si>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</si>
  <si>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</si>
  <si>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</si>
  <si>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</si>
  <si>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</si>
  <si>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</si>
  <si>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</si>
  <si>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</si>
  <si>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</si>
  <si>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</si>
  <si>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</si>
  <si>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</si>
  <si>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</si>
  <si>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</si>
  <si>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</si>
  <si>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</si>
  <si>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</si>
  <si>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</si>
  <si>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</si>
  <si>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</si>
  <si>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</si>
  <si>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</si>
  <si>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</si>
  <si>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</si>
  <si>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</si>
  <si>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</si>
  <si>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</si>
  <si>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</si>
  <si>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</si>
  <si>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</si>
  <si>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</si>
  <si>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</si>
  <si>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</si>
  <si>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</si>
  <si>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</si>
  <si>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</si>
  <si>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</si>
  <si>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</si>
  <si>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</si>
  <si>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</si>
  <si>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</si>
  <si>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</si>
  <si>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</si>
  <si>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</si>
  <si>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</si>
  <si>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</si>
  <si>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</si>
  <si>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</si>
  <si>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</si>
  <si>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</si>
  <si>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</si>
  <si>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</si>
  <si>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</si>
  <si>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</si>
  <si>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</si>
  <si>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</si>
  <si>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</si>
  <si>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</si>
  <si>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</si>
  <si>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</si>
  <si>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</si>
  <si>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</si>
  <si>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</si>
  <si>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</si>
  <si>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</si>
  <si>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</si>
  <si>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</si>
  <si>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</si>
  <si>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</si>
  <si>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</si>
  <si>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</si>
  <si>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</si>
  <si>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</si>
  <si>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</si>
  <si>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</si>
  <si>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</si>
  <si>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</si>
  <si>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</si>
  <si>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</si>
  <si>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</si>
  <si>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</si>
  <si>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</si>
  <si>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</si>
  <si>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</si>
  <si>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</si>
  <si>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</si>
  <si>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</si>
  <si>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</si>
  <si>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</si>
  <si>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</si>
  <si>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</si>
  <si>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</si>
  <si>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</si>
  <si>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</si>
  <si>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</si>
  <si>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</si>
  <si>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</si>
  <si>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</si>
  <si>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</si>
  <si>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</si>
  <si>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</si>
  <si>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</si>
  <si>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</si>
  <si>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</si>
  <si>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</si>
  <si>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</si>
  <si>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</si>
  <si>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</si>
  <si>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</si>
  <si>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</si>
  <si>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</si>
  <si>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</si>
  <si>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</si>
  <si>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</si>
  <si>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</si>
  <si>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</si>
  <si>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</si>
  <si>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</si>
  <si>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</si>
  <si>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</si>
  <si>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</si>
  <si>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</si>
  <si>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</si>
  <si>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</si>
  <si>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</si>
  <si>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</si>
  <si>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</si>
  <si>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</si>
  <si>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</si>
  <si>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</si>
  <si>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</si>
  <si>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</si>
  <si>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</si>
  <si>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</si>
  <si>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</si>
  <si>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</si>
  <si>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</si>
  <si>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</si>
  <si>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</si>
  <si>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</si>
  <si>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</si>
  <si>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</si>
  <si>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</si>
  <si>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</si>
  <si>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</si>
  <si>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</si>
  <si>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</si>
  <si>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</si>
  <si>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</si>
  <si>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</si>
  <si>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</si>
  <si>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</si>
  <si>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</si>
  <si>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</si>
  <si>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</si>
  <si>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</si>
  <si>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</si>
  <si>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</si>
  <si>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</si>
  <si>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</si>
  <si>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</si>
  <si>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</si>
  <si>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</si>
  <si>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</si>
  <si>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</si>
  <si>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</si>
  <si>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</si>
  <si>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</si>
  <si>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</si>
  <si>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</si>
  <si>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</si>
  <si>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</si>
  <si>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</si>
  <si>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</si>
  <si>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</si>
  <si>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</si>
  <si>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</si>
  <si>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</si>
  <si>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</si>
  <si>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</si>
  <si>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</si>
  <si>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</si>
  <si>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</si>
  <si>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</si>
  <si>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</si>
  <si>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</si>
  <si>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</si>
  <si>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</si>
  <si>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</si>
  <si>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</si>
  <si>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</si>
  <si>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</si>
  <si>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</si>
  <si>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</si>
  <si>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</si>
  <si>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</si>
  <si>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</si>
  <si>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</si>
  <si>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</si>
  <si>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</si>
  <si>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</si>
  <si>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</si>
  <si>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</si>
  <si>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</si>
  <si>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</si>
  <si>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</si>
  <si>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</si>
  <si>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</si>
  <si>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</si>
  <si>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</si>
  <si>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</si>
  <si>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</si>
  <si>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</si>
  <si>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</si>
  <si>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</si>
  <si>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</si>
  <si>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</si>
  <si>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</si>
  <si>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</si>
  <si>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</si>
  <si>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</si>
  <si>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</si>
  <si>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</si>
  <si>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</si>
  <si>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</si>
  <si>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</si>
  <si>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</si>
  <si>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</si>
  <si>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</si>
  <si>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</si>
  <si>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</si>
  <si>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</si>
  <si>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</si>
  <si>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</si>
  <si>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</si>
  <si>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</si>
  <si>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</si>
  <si>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</si>
  <si>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</si>
  <si>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</si>
  <si>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</si>
  <si>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</si>
  <si>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</si>
  <si>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</si>
  <si>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</si>
  <si>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</si>
  <si>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</si>
  <si>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</si>
  <si>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</si>
  <si>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</si>
  <si>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</si>
  <si>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</si>
  <si>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</si>
  <si>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</si>
  <si>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</si>
  <si>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</si>
  <si>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</si>
  <si>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</si>
  <si>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</si>
  <si>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</si>
  <si>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</si>
  <si>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</si>
  <si>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</si>
  <si>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</si>
  <si>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</si>
  <si>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</si>
  <si>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</si>
  <si>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</si>
  <si>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</si>
  <si>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</si>
  <si>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</si>
  <si>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</si>
  <si>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</si>
  <si>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</si>
  <si>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</si>
  <si>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</si>
  <si>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</si>
  <si>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</si>
  <si>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</si>
  <si>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</si>
  <si>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</si>
  <si>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</si>
  <si>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</si>
  <si>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</si>
  <si>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</si>
  <si>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</si>
  <si>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</si>
  <si>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</si>
  <si>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</si>
  <si>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</si>
  <si>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</si>
  <si>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</si>
  <si>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</si>
  <si>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</si>
  <si>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</si>
  <si>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</si>
  <si>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</si>
  <si>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</si>
  <si>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</si>
  <si>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</si>
  <si>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</si>
  <si>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</si>
  <si>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</si>
  <si>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</si>
  <si>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</si>
  <si>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</si>
  <si>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</si>
  <si>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</si>
  <si>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</si>
  <si>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</si>
  <si>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</si>
  <si>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</si>
  <si>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</si>
  <si>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</si>
  <si>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</si>
  <si>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</si>
  <si>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</si>
  <si>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</si>
  <si>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</si>
  <si>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</si>
  <si>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</si>
  <si>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</si>
  <si>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</si>
  <si>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</si>
  <si>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</si>
  <si>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</si>
  <si>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</si>
  <si>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</si>
  <si>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</si>
  <si>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</si>
  <si>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</si>
  <si>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</si>
  <si>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</si>
  <si>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</si>
  <si>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</si>
  <si>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</si>
  <si>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</si>
  <si>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</si>
  <si>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</si>
  <si>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</si>
  <si>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</si>
  <si>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</si>
  <si>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</si>
  <si>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</si>
  <si>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</si>
  <si>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</si>
  <si>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</si>
  <si>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</si>
  <si>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</si>
  <si>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</si>
  <si>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</si>
  <si>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</si>
  <si>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</si>
  <si>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</si>
  <si>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</si>
  <si>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</si>
  <si>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</si>
  <si>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</si>
  <si>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</si>
  <si>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</si>
  <si>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</si>
  <si>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</si>
  <si>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</si>
  <si>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</si>
  <si>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</si>
  <si>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</si>
  <si>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</si>
  <si>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</si>
  <si>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</si>
  <si>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</si>
  <si>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</si>
  <si>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</si>
  <si>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</si>
  <si>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</si>
  <si>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</si>
  <si>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</si>
  <si>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</si>
  <si>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</si>
  <si>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</si>
  <si>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</si>
  <si>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</si>
  <si>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</si>
  <si>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</si>
  <si>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</si>
  <si>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</si>
  <si>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</si>
  <si>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</si>
  <si>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</si>
  <si>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</si>
  <si>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</si>
  <si>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</si>
  <si>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</si>
  <si>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</si>
  <si>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</si>
  <si>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</si>
  <si>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</si>
  <si>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</si>
  <si>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</si>
  <si>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</si>
  <si>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</si>
  <si>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</si>
  <si>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</si>
  <si>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</si>
  <si>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</si>
  <si>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</si>
  <si>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</si>
  <si>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</si>
  <si>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</si>
  <si>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</si>
  <si>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</si>
  <si>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</si>
  <si>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</si>
  <si>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</si>
  <si>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</si>
  <si>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</si>
  <si>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</si>
  <si>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</si>
  <si>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</si>
  <si>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</si>
  <si>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</si>
  <si>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</si>
  <si>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</si>
  <si>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</si>
  <si>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</si>
  <si>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</si>
  <si>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</si>
  <si>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</si>
  <si>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</si>
  <si>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</si>
  <si>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</si>
  <si>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</si>
  <si>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</si>
  <si>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</si>
  <si>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</si>
  <si>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</si>
  <si>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</si>
  <si>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</si>
  <si>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</si>
  <si>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</si>
  <si>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</si>
  <si>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</si>
  <si>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</si>
  <si>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</si>
  <si>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</si>
  <si>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</si>
  <si>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</si>
  <si>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</si>
  <si>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</si>
  <si>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</si>
  <si>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</si>
  <si>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</si>
  <si>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</si>
  <si>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</si>
  <si>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</si>
  <si>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</si>
  <si>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</si>
  <si>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</si>
  <si>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</si>
  <si>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</si>
  <si>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</si>
  <si>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</si>
  <si>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</si>
  <si>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</si>
  <si>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</si>
  <si>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</si>
  <si>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</si>
  <si>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</si>
  <si>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</si>
  <si>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</si>
  <si>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</si>
  <si>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</si>
  <si>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</si>
  <si>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</si>
  <si>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</si>
  <si>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</si>
  <si>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</si>
  <si>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</si>
  <si>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</si>
  <si>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</si>
  <si>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</si>
  <si>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</si>
  <si>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</si>
  <si>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</si>
  <si>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</si>
  <si>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</si>
  <si>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</si>
  <si>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</si>
  <si>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</si>
  <si>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</si>
  <si>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</si>
  <si>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</si>
  <si>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</si>
  <si>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</si>
  <si>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</si>
  <si>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</si>
  <si>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</si>
  <si>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</si>
  <si>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</si>
  <si>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</si>
  <si>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</si>
  <si>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</si>
  <si>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</si>
  <si>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</si>
  <si>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</si>
  <si>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</si>
  <si>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</si>
  <si>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</si>
  <si>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</si>
  <si>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</si>
  <si>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</si>
  <si>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</si>
  <si>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</si>
  <si>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</si>
  <si>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</si>
  <si>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</si>
  <si>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</si>
  <si>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</si>
  <si>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</si>
  <si>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</si>
  <si>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</si>
  <si>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</si>
  <si>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</si>
  <si>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</si>
  <si>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</si>
  <si>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</si>
  <si>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</si>
  <si>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</si>
  <si>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</si>
  <si>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</si>
  <si>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</si>
  <si>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</si>
  <si>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</si>
  <si>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</si>
  <si>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</si>
  <si>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</si>
  <si>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</si>
  <si>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</si>
  <si>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</si>
  <si>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</si>
  <si>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</si>
  <si>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</si>
  <si>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</si>
  <si>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</si>
  <si>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</si>
  <si>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</si>
  <si>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</si>
  <si>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</si>
  <si>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</si>
  <si>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</si>
  <si>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</si>
  <si>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</si>
  <si>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</si>
  <si>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</si>
  <si>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</si>
  <si>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</si>
  <si>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</si>
  <si>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</si>
  <si>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</si>
  <si>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</si>
  <si>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</si>
  <si>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</si>
  <si>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</si>
  <si>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</si>
  <si>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</si>
  <si>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</si>
  <si>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</si>
  <si>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</si>
  <si>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</si>
  <si>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</si>
  <si>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</si>
  <si>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</si>
  <si>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</si>
  <si>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</si>
  <si>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</si>
  <si>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</si>
  <si>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</si>
  <si>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</si>
  <si>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</si>
  <si>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</si>
  <si>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</si>
  <si>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</si>
  <si>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</si>
  <si>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</si>
  <si>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</si>
  <si>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</si>
  <si>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</si>
  <si>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</si>
  <si>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</si>
  <si>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</si>
  <si>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</si>
  <si>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</si>
  <si>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</si>
  <si>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</si>
  <si>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</si>
  <si>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</si>
  <si>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</si>
  <si>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</si>
  <si>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</si>
  <si>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</si>
  <si>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</si>
  <si>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</si>
  <si>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</si>
  <si>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</si>
  <si>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</si>
  <si>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</si>
  <si>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</si>
  <si>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</si>
  <si>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</si>
  <si>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</si>
  <si>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</si>
  <si>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</si>
  <si>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</si>
  <si>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</si>
  <si>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</si>
  <si>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</si>
  <si>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</si>
  <si>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</si>
  <si>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</si>
  <si>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</si>
  <si>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</si>
  <si>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</si>
  <si>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</si>
  <si>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</si>
  <si>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</si>
  <si>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</si>
  <si>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</si>
  <si>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</si>
  <si>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</si>
  <si>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</si>
  <si>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</si>
  <si>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</si>
  <si>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</si>
  <si>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</si>
  <si>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</si>
  <si>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</si>
  <si>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</si>
  <si>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</si>
  <si>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</si>
  <si>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</si>
  <si>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</si>
  <si>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</si>
  <si>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</si>
  <si>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</si>
  <si>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</si>
  <si>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</si>
  <si>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</si>
  <si>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</si>
  <si>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</si>
  <si>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</si>
  <si>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</si>
  <si>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</si>
  <si>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</si>
  <si>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</si>
  <si>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</si>
  <si>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</si>
  <si>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</si>
  <si>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</si>
  <si>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</si>
  <si>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</si>
  <si>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</si>
  <si>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</si>
  <si>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</si>
  <si>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</si>
  <si>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</si>
  <si>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</si>
  <si>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</si>
  <si>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</si>
  <si>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</si>
  <si>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</si>
  <si>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</si>
  <si>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</si>
  <si>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</si>
  <si>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</si>
  <si>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</si>
  <si>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</si>
  <si>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</si>
  <si>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</si>
  <si>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</si>
  <si>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</si>
  <si>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</si>
  <si>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</si>
  <si>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</si>
  <si>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EM AÇO, CONEXÃO RANHURADA, DN 50 (2), INSTALADO EM PRUMADAS  FORNECIMENTO E INSTALAÇÃO. AF_12/2015</t>
  </si>
  <si>
    <t>CURVA 90°, EM AÇO, CONEXÃO RANHURADA, DN 50 (2), INSTALADO EM PRUMADAS  FORNECIMENTO E INSTALAÇÃO. AF_12/2015</t>
  </si>
  <si>
    <t>CURVA 45°, EM AÇO, CONEXÃO RANHURADA, DN 65 (2 1/2), INSTALADO EM PRUMADAS  FORNECIMENTO E INSTALAÇÃO. AF_12/2015</t>
  </si>
  <si>
    <t>CURVA 90°, EM AÇO, CONEXÃO RANHURADA, DN 65 (2 1/2), INSTALADO EM PRUMADAS  FORNECIMENTO E INSTALAÇÃO. AF_12/2015</t>
  </si>
  <si>
    <t>CURVA 45°, EM AÇO, CONEXÃO RANHURADA, DN 80 (3), INSTALADO EM PRUMADAS  FORNECIMENTO E INSTALAÇÃO. AF_12/2015</t>
  </si>
  <si>
    <t>CURVA 90°,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</si>
  <si>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</si>
  <si>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</si>
  <si>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</si>
  <si>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</si>
  <si>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</si>
  <si>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</si>
  <si>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</si>
  <si>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</si>
  <si>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</si>
  <si>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EM AÇO, CONEXÃO SOLDADA, DN 50 (2), INSTALADO EM PRUMADAS  FORNECIMENTO E INSTALAÇÃO. AF_12/2015</t>
  </si>
  <si>
    <t>CURVA 90°, EM AÇO, CONEXÃO SOLDADA, DN 50 (2), INSTALADO EM PRUMADAS  FORNECIMENTO E INSTALAÇÃO. AF_12/2015</t>
  </si>
  <si>
    <t>CURVA 45°, EM AÇO, CONEXÃO SOLDADA, DN 65 (2 1/2), INSTALADO EM PRUMADAS  FORNECIMENTO E INSTALAÇÃO. AF_12/2015</t>
  </si>
  <si>
    <t>CURVA 90°, EM AÇO, CONEXÃO SOLDADA, DN 65 (2 1/2), INSTALADO EM PRUMADAS  FORNECIMENTO E INSTALAÇÃO. AF_12/2015</t>
  </si>
  <si>
    <t>CURVA 45°, EM AÇO, CONEXÃO SOLDADA, DN 80 (3), INSTALADO EM PRUMADAS  FORNECIMENTO E INSTALAÇÃO. AF_12/2015</t>
  </si>
  <si>
    <t>CURVA 90°, EM AÇO, CONEXÃO SOLDADA, DN 80 (3), INSTALADO EM PRUMADAS  FORNECIMENTO E INSTALAÇÃO. AF_12/2015</t>
  </si>
  <si>
    <t>TÊ, EM AÇO, CONEXÃO SOLDADA, DN 65 (2 1/2"),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</si>
  <si>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</si>
  <si>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</si>
  <si>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</si>
  <si>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</si>
  <si>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</si>
  <si>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</si>
  <si>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</si>
  <si>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</si>
  <si>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</si>
  <si>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</si>
  <si>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</si>
  <si>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</si>
  <si>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</si>
  <si>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</si>
  <si>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</si>
  <si>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</si>
  <si>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</si>
  <si>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</si>
  <si>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</si>
  <si>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</si>
  <si>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</si>
  <si>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</si>
  <si>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</si>
  <si>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</si>
  <si>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</si>
  <si>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</si>
  <si>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</si>
  <si>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</si>
  <si>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</si>
  <si>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</si>
  <si>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</si>
  <si>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</si>
  <si>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</si>
  <si>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</si>
  <si>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</si>
  <si>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</si>
  <si>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</si>
  <si>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</si>
  <si>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</si>
  <si>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</si>
  <si>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</si>
  <si>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</si>
  <si>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</si>
  <si>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</si>
  <si>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</si>
  <si>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AF_12/2018</t>
  </si>
  <si>
    <t>CURVA 45 GRAUS, EM AÇO, CONEXÃO SOLDADA, DN 32 (1 1/4 ),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</si>
  <si>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</si>
  <si>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</si>
  <si>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</si>
  <si>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</si>
  <si>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</si>
  <si>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</si>
  <si>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</si>
  <si>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</si>
  <si>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</si>
  <si>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</si>
  <si>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</si>
  <si>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</si>
  <si>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</si>
  <si>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</si>
  <si>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</si>
  <si>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</si>
  <si>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</si>
  <si>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</si>
  <si>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</si>
  <si>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</si>
  <si>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EM AÇO, CONEXÃO SOLDADA, DN 15 (1/2''), INSTALADO EM RAMAIS E SUB-RAMAIS DE GÁS - FORNECIMENTO E INSTALAÇÃO. AF_12/2015</t>
  </si>
  <si>
    <t>CURVA 90°, EM AÇO, CONEXÃO SOLDADA, DN 15 (1/2''), INSTALADO EM RAMAIS E SUB-RAMAIS DE GÁS - FORNECIMENTO E INSTALAÇÃO. AF_12/2015</t>
  </si>
  <si>
    <t>CURVA 45°, EM AÇO, CONEXÃO SOLDADA, DN 20 (3/4''), INSTALADO EM RAMAIS E SUB-RAMAIS DE GÁS - FORNECIMENTO E INSTALAÇÃO. AF_12/2015</t>
  </si>
  <si>
    <t>CURVA 90°, EM AÇO, CONEXÃO SOLDADA, DN 20 (3/4''), INSTALADO EM RAMAIS E SUB-RAMAIS DE GÁS - FORNECIMENTO E INSTALAÇÃO. AF_12/2015</t>
  </si>
  <si>
    <t>CURVA 45°, EM AÇO, CONEXÃO SOLDADA, DN 25 (1''), INSTALADO EM RAMAIS E SUB-RAMAIS DE GÁS - FORNECIMENTO E INSTALAÇÃO. AF_12/2015</t>
  </si>
  <si>
    <t>CURVA 90°,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</si>
  <si>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</si>
  <si>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</si>
  <si>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</si>
  <si>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</si>
  <si>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</si>
  <si>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</si>
  <si>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</si>
  <si>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</si>
  <si>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</si>
  <si>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</si>
  <si>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</si>
  <si>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</si>
  <si>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</si>
  <si>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</si>
  <si>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</si>
  <si>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</si>
  <si>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</si>
  <si>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</si>
  <si>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</si>
  <si>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</si>
  <si>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</si>
  <si>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</si>
  <si>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</si>
  <si>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</si>
  <si>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</si>
  <si>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</si>
  <si>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</si>
  <si>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</si>
  <si>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</si>
  <si>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</si>
  <si>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</si>
  <si>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</si>
  <si>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</si>
  <si>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</si>
  <si>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</si>
  <si>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</si>
  <si>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</si>
  <si>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</si>
  <si>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</si>
  <si>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</si>
  <si>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</si>
  <si>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</si>
  <si>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</si>
  <si>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</si>
  <si>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</si>
  <si>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</si>
  <si>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</si>
  <si>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</si>
  <si>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</si>
  <si>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</si>
  <si>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</si>
  <si>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</si>
  <si>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</si>
  <si>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</si>
  <si>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</si>
  <si>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</si>
  <si>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</si>
  <si>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</si>
  <si>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</si>
  <si>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</si>
  <si>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</si>
  <si>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</si>
  <si>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</si>
  <si>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</si>
  <si>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</si>
  <si>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</si>
  <si>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</si>
  <si>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</si>
  <si>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</si>
  <si>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</si>
  <si>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</si>
  <si>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</si>
  <si>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</si>
  <si>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</si>
  <si>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</si>
  <si>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</si>
  <si>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</si>
  <si>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</si>
  <si>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</si>
  <si>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</si>
  <si>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</si>
  <si>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</si>
  <si>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</si>
  <si>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</si>
  <si>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</si>
  <si>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</si>
  <si>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</si>
  <si>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</si>
  <si>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</si>
  <si>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</si>
  <si>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</si>
  <si>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</si>
  <si>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</si>
  <si>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</si>
  <si>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</si>
  <si>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</si>
  <si>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</si>
  <si>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</si>
  <si>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</si>
  <si>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</si>
  <si>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</si>
  <si>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</si>
  <si>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</si>
  <si>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</si>
  <si>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</si>
  <si>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</si>
  <si>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</si>
  <si>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</si>
  <si>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</si>
  <si>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</si>
  <si>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</si>
  <si>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</si>
  <si>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</si>
  <si>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</si>
  <si>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</si>
  <si>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</si>
  <si>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</si>
  <si>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</si>
  <si>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</si>
  <si>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</si>
  <si>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</si>
  <si>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</si>
  <si>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</si>
  <si>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</si>
  <si>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</si>
  <si>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</si>
  <si>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</si>
  <si>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</si>
  <si>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</si>
  <si>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</si>
  <si>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</si>
  <si>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</si>
  <si>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</si>
  <si>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</si>
  <si>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</si>
  <si>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</si>
  <si>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</si>
  <si>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</si>
  <si>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</si>
  <si>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</si>
  <si>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</si>
  <si>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</si>
  <si>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</si>
  <si>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</si>
  <si>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</si>
  <si>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</si>
  <si>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</si>
  <si>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</si>
  <si>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</si>
  <si>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</si>
  <si>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</si>
  <si>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</si>
  <si>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</si>
  <si>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</si>
  <si>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</si>
  <si>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</si>
  <si>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</si>
  <si>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</si>
  <si>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</si>
  <si>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</si>
  <si>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</si>
  <si>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</si>
  <si>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</si>
  <si>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</si>
  <si>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</si>
  <si>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</si>
  <si>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</si>
  <si>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</si>
  <si>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</si>
  <si>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</si>
  <si>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</si>
  <si>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</si>
  <si>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</si>
  <si>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</si>
  <si>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</si>
  <si>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</si>
  <si>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</si>
  <si>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</si>
  <si>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</si>
  <si>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</si>
  <si>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</si>
  <si>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</si>
  <si>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</si>
  <si>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73796/2</t>
  </si>
  <si>
    <t>73796/3</t>
  </si>
  <si>
    <t>73796/4</t>
  </si>
  <si>
    <t>73796/5</t>
  </si>
  <si>
    <t>73796/6</t>
  </si>
  <si>
    <t>73796/7</t>
  </si>
  <si>
    <t>73870/4</t>
  </si>
  <si>
    <t>74091/1</t>
  </si>
  <si>
    <t>VALVULA RETENCAO VERTICAL BRONZE (PN-16) 2.1/2" 200PSI - EXTREMIDADES COM ROSCA - FORNECIMENTO E INSTALACAO</t>
  </si>
  <si>
    <t>74093/1</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</si>
  <si>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</si>
  <si>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</si>
  <si>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</si>
  <si>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</si>
  <si>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</si>
  <si>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</si>
  <si>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</si>
  <si>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</si>
  <si>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</si>
  <si>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</si>
  <si>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</si>
  <si>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</si>
  <si>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</si>
  <si>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</si>
  <si>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</si>
  <si>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</si>
  <si>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</si>
  <si>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</si>
  <si>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</si>
  <si>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</si>
  <si>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</si>
  <si>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</si>
  <si>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</si>
  <si>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</si>
  <si>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</si>
  <si>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</si>
  <si>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</si>
  <si>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</si>
  <si>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</si>
  <si>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</si>
  <si>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</si>
  <si>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</si>
  <si>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</si>
  <si>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</si>
  <si>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</si>
  <si>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</si>
  <si>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</si>
  <si>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</si>
  <si>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</si>
  <si>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</si>
  <si>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</si>
  <si>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</si>
  <si>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</si>
  <si>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</si>
  <si>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</si>
  <si>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</si>
  <si>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</si>
  <si>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</si>
  <si>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</si>
  <si>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</si>
  <si>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</si>
  <si>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</si>
  <si>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</si>
  <si>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</si>
  <si>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</si>
  <si>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</si>
  <si>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</si>
  <si>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</si>
  <si>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</si>
  <si>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</si>
  <si>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</si>
  <si>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</si>
  <si>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</si>
  <si>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</si>
  <si>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</si>
  <si>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</si>
  <si>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CONCRETO PARA DIÂMETROS MENORES OU IGUAIS A 40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</si>
  <si>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</si>
  <si>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</si>
  <si>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</si>
  <si>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</si>
  <si>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</si>
  <si>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</si>
  <si>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</si>
  <si>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</si>
  <si>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</si>
  <si>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</si>
  <si>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</si>
  <si>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</si>
  <si>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</si>
  <si>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</si>
  <si>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</si>
  <si>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</si>
  <si>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</si>
  <si>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</si>
  <si>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</si>
  <si>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</si>
  <si>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</si>
  <si>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</si>
  <si>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</si>
  <si>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</si>
  <si>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</si>
  <si>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</si>
  <si>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</si>
  <si>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</si>
  <si>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</si>
  <si>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</si>
  <si>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</si>
  <si>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</si>
  <si>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</si>
  <si>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</si>
  <si>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</si>
  <si>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</si>
  <si>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</si>
  <si>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</si>
  <si>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</si>
  <si>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</si>
  <si>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</si>
  <si>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</si>
  <si>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</si>
  <si>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</si>
  <si>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</si>
  <si>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</si>
  <si>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</si>
  <si>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</si>
  <si>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</si>
  <si>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</si>
  <si>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</si>
  <si>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</si>
  <si>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</si>
  <si>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</si>
  <si>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</si>
  <si>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</si>
  <si>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</si>
  <si>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</si>
  <si>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</si>
  <si>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</si>
  <si>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</si>
  <si>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</si>
  <si>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</si>
  <si>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</si>
  <si>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</si>
  <si>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</si>
  <si>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</si>
  <si>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</si>
  <si>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</si>
  <si>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</si>
  <si>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</si>
  <si>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</si>
  <si>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</si>
  <si>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</si>
  <si>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</si>
  <si>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</si>
  <si>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</si>
  <si>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</si>
  <si>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</si>
  <si>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</si>
  <si>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</si>
  <si>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</si>
  <si>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</si>
  <si>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</si>
  <si>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</si>
  <si>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</si>
  <si>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</si>
  <si>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</si>
  <si>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</si>
  <si>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</si>
  <si>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</si>
  <si>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</si>
  <si>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</si>
  <si>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</si>
  <si>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</si>
  <si>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</si>
  <si>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</si>
  <si>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</si>
  <si>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</si>
  <si>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</si>
  <si>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</si>
  <si>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73903/2</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</si>
  <si>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</si>
  <si>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</si>
  <si>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</si>
  <si>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</si>
  <si>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</si>
  <si>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</si>
  <si>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</si>
  <si>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</si>
  <si>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</si>
  <si>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</si>
  <si>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</si>
  <si>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</si>
  <si>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</si>
  <si>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</si>
  <si>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</si>
  <si>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</si>
  <si>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</si>
  <si>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</si>
  <si>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</si>
  <si>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</si>
  <si>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</si>
  <si>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</si>
  <si>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</si>
  <si>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</si>
  <si>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</si>
  <si>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</si>
  <si>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</si>
  <si>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</si>
  <si>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</si>
  <si>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</si>
  <si>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</si>
  <si>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</si>
  <si>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</si>
  <si>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</si>
  <si>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</si>
  <si>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</si>
  <si>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</si>
  <si>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</si>
  <si>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</si>
  <si>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</si>
  <si>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</si>
  <si>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</si>
  <si>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</si>
  <si>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</si>
  <si>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</si>
  <si>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</si>
  <si>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</si>
  <si>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</si>
  <si>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</si>
  <si>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</si>
  <si>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</si>
  <si>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</si>
  <si>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</si>
  <si>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</si>
  <si>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</si>
  <si>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</si>
  <si>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</si>
  <si>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</si>
  <si>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</si>
  <si>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</si>
  <si>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</si>
  <si>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</si>
  <si>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</si>
  <si>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</si>
  <si>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</si>
  <si>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</si>
  <si>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</si>
  <si>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</si>
  <si>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</si>
  <si>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</si>
  <si>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</si>
  <si>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</si>
  <si>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</si>
  <si>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</si>
  <si>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</si>
  <si>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</si>
  <si>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</si>
  <si>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</si>
  <si>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</si>
  <si>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</si>
  <si>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</si>
  <si>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</si>
  <si>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</si>
  <si>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</si>
  <si>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</si>
  <si>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</si>
  <si>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</si>
  <si>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</si>
  <si>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</si>
  <si>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</si>
  <si>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</si>
  <si>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</si>
  <si>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</si>
  <si>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</si>
  <si>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</si>
  <si>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</si>
  <si>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</si>
  <si>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</si>
  <si>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</si>
  <si>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</si>
  <si>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</si>
  <si>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</si>
  <si>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</si>
  <si>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</si>
  <si>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</si>
  <si>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</si>
  <si>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</si>
  <si>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</si>
  <si>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</si>
  <si>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</si>
  <si>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</si>
  <si>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</si>
  <si>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</si>
  <si>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</si>
  <si>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</si>
  <si>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</si>
  <si>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</si>
  <si>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</si>
  <si>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</si>
  <si>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</si>
  <si>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</si>
  <si>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</si>
  <si>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</si>
  <si>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</si>
  <si>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</si>
  <si>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</si>
  <si>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</si>
  <si>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</si>
  <si>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</si>
  <si>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</si>
  <si>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</si>
  <si>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</si>
  <si>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</si>
  <si>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</si>
  <si>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</si>
  <si>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</si>
  <si>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</si>
  <si>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</si>
  <si>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</si>
  <si>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</si>
  <si>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</si>
  <si>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</si>
  <si>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</si>
  <si>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</si>
  <si>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</si>
  <si>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</si>
  <si>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</si>
  <si>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</si>
  <si>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</si>
  <si>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</si>
  <si>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</si>
  <si>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</si>
  <si>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</si>
  <si>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</si>
  <si>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</si>
  <si>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</si>
  <si>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</si>
  <si>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</si>
  <si>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</si>
  <si>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</si>
  <si>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</si>
  <si>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</si>
  <si>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</si>
  <si>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</si>
  <si>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</si>
  <si>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</si>
  <si>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</si>
  <si>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</si>
  <si>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</si>
  <si>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</si>
  <si>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</si>
  <si>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</si>
  <si>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</si>
  <si>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</si>
  <si>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</si>
  <si>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</si>
  <si>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</si>
  <si>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</si>
  <si>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</si>
  <si>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</si>
  <si>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</si>
  <si>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</si>
  <si>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</si>
  <si>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</si>
  <si>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</si>
  <si>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</si>
  <si>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</si>
  <si>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</si>
  <si>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</si>
  <si>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</si>
  <si>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</si>
  <si>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</si>
  <si>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</si>
  <si>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</si>
  <si>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</si>
  <si>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</si>
  <si>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</si>
  <si>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</si>
  <si>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</si>
  <si>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</si>
  <si>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</si>
  <si>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</si>
  <si>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</si>
  <si>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</si>
  <si>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</si>
  <si>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</si>
  <si>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</si>
  <si>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</si>
  <si>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</si>
  <si>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</si>
  <si>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</si>
  <si>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</si>
  <si>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</si>
  <si>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</si>
  <si>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</si>
  <si>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</si>
  <si>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</si>
  <si>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</si>
  <si>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</si>
  <si>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</si>
  <si>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</si>
  <si>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</si>
  <si>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</si>
  <si>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</si>
  <si>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</si>
  <si>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</si>
  <si>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</si>
  <si>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</si>
  <si>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</si>
  <si>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</si>
  <si>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</si>
  <si>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</si>
  <si>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</si>
  <si>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</si>
  <si>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</si>
  <si>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</si>
  <si>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</si>
  <si>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</si>
  <si>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</si>
  <si>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</si>
  <si>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</si>
  <si>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</si>
  <si>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</si>
  <si>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</si>
  <si>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</si>
  <si>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</si>
  <si>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</si>
  <si>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</si>
  <si>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</si>
  <si>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</si>
  <si>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</si>
  <si>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</si>
  <si>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</si>
  <si>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</si>
  <si>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</si>
  <si>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</si>
  <si>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</si>
  <si>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</si>
  <si>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</si>
  <si>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</si>
  <si>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</si>
  <si>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</si>
  <si>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</si>
  <si>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</si>
  <si>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</si>
  <si>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</si>
  <si>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</si>
  <si>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</si>
  <si>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</si>
  <si>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</si>
  <si>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</si>
  <si>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</si>
  <si>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</si>
  <si>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</si>
  <si>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</si>
  <si>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</si>
  <si>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</si>
  <si>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</si>
  <si>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</si>
  <si>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</si>
  <si>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</si>
  <si>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</si>
  <si>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</si>
  <si>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</si>
  <si>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</si>
  <si>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</si>
  <si>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</si>
  <si>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</si>
  <si>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</si>
  <si>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</si>
  <si>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</si>
  <si>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</si>
  <si>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</si>
  <si>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</si>
  <si>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</si>
  <si>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</si>
  <si>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</si>
  <si>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</si>
  <si>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</si>
  <si>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</si>
  <si>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</si>
  <si>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</si>
  <si>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</si>
  <si>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</si>
  <si>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</si>
  <si>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</si>
  <si>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</si>
  <si>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</si>
  <si>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</si>
  <si>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</si>
  <si>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</si>
  <si>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</si>
  <si>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</si>
  <si>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</si>
  <si>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</si>
  <si>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</si>
  <si>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</si>
  <si>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</si>
  <si>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</si>
  <si>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</si>
  <si>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</si>
  <si>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</si>
  <si>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</si>
  <si>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</si>
  <si>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</si>
  <si>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</si>
  <si>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</si>
  <si>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</si>
  <si>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</si>
  <si>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</si>
  <si>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</si>
  <si>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</si>
  <si>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</si>
  <si>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</si>
  <si>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</si>
  <si>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</si>
  <si>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</si>
  <si>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</si>
  <si>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</si>
  <si>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</si>
  <si>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</si>
  <si>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</si>
  <si>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</si>
  <si>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</si>
  <si>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</si>
  <si>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</si>
  <si>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</si>
  <si>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</si>
  <si>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</si>
  <si>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</si>
  <si>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</si>
  <si>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</si>
  <si>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</si>
  <si>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</si>
  <si>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</si>
  <si>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</si>
  <si>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</si>
  <si>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</si>
  <si>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</si>
  <si>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</si>
  <si>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</si>
  <si>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</si>
  <si>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</si>
  <si>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</si>
  <si>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</si>
  <si>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</si>
  <si>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</si>
  <si>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</si>
  <si>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</si>
  <si>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</si>
  <si>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</si>
  <si>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</si>
  <si>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</si>
  <si>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</si>
  <si>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</si>
  <si>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</si>
  <si>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</si>
  <si>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</si>
  <si>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</si>
  <si>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</si>
  <si>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</si>
  <si>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</si>
  <si>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</si>
  <si>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</si>
  <si>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</si>
  <si>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</si>
  <si>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</si>
  <si>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</si>
  <si>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</si>
  <si>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</si>
  <si>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</si>
  <si>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</si>
  <si>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</si>
  <si>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</si>
  <si>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</si>
  <si>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</si>
  <si>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</si>
  <si>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</si>
  <si>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</si>
  <si>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</si>
  <si>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</si>
  <si>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</si>
  <si>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</si>
  <si>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</si>
  <si>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</si>
  <si>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</si>
  <si>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</si>
  <si>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</si>
  <si>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</si>
  <si>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</si>
  <si>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</si>
  <si>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</si>
  <si>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</si>
  <si>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</si>
  <si>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</si>
  <si>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</si>
  <si>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</si>
  <si>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</si>
  <si>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</si>
  <si>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</si>
  <si>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</si>
  <si>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</si>
  <si>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</si>
  <si>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</si>
  <si>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</si>
  <si>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</si>
  <si>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</si>
  <si>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</si>
  <si>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</si>
  <si>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</si>
  <si>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</si>
  <si>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</si>
  <si>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</si>
  <si>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</si>
  <si>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</si>
  <si>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</si>
  <si>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</si>
  <si>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</si>
  <si>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</si>
  <si>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</si>
  <si>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</si>
  <si>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</si>
  <si>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</si>
  <si>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</si>
  <si>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</si>
  <si>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</si>
  <si>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</si>
  <si>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</si>
  <si>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</si>
  <si>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</si>
  <si>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</si>
  <si>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</si>
  <si>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</si>
  <si>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</si>
  <si>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</si>
  <si>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</si>
  <si>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</si>
  <si>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</si>
  <si>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</si>
  <si>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</si>
  <si>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</si>
  <si>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</si>
  <si>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</si>
  <si>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</si>
  <si>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</si>
  <si>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</si>
  <si>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</si>
  <si>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</si>
  <si>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</si>
  <si>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</si>
  <si>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</si>
  <si>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</si>
  <si>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</si>
  <si>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</si>
  <si>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</si>
  <si>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</si>
  <si>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</si>
  <si>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</si>
  <si>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</si>
  <si>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</si>
  <si>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</si>
  <si>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</si>
  <si>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</si>
  <si>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</si>
  <si>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</si>
  <si>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</si>
  <si>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</si>
  <si>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</si>
  <si>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</si>
  <si>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</si>
  <si>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</si>
  <si>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</si>
  <si>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</si>
  <si>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</si>
  <si>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</si>
  <si>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</si>
  <si>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</si>
  <si>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</si>
  <si>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</si>
  <si>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</si>
  <si>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</si>
  <si>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</si>
  <si>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</si>
  <si>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</si>
  <si>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</si>
  <si>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</si>
  <si>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</si>
  <si>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</si>
  <si>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</si>
  <si>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</si>
  <si>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</si>
  <si>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</si>
  <si>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</si>
  <si>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</si>
  <si>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</si>
  <si>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</si>
  <si>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</si>
  <si>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</si>
  <si>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</si>
  <si>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</si>
  <si>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</si>
  <si>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</si>
  <si>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</si>
  <si>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</si>
  <si>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</si>
  <si>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74133/1</t>
  </si>
  <si>
    <t>74133/2</t>
  </si>
  <si>
    <t>79494/1</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</si>
  <si>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</si>
  <si>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</si>
  <si>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</si>
  <si>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</si>
  <si>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</si>
  <si>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</si>
  <si>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</si>
  <si>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</si>
  <si>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</si>
  <si>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</si>
  <si>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</si>
  <si>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</si>
  <si>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</si>
  <si>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</si>
  <si>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</si>
  <si>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</si>
  <si>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</si>
  <si>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</si>
  <si>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</si>
  <si>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</si>
  <si>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</si>
  <si>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</si>
  <si>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</si>
  <si>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</si>
  <si>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</si>
  <si>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</si>
  <si>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</si>
  <si>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UMA DEMÃO. AF_06/2014</t>
  </si>
  <si>
    <t>APLICAÇÃO E LIXAMENTO DE MASSA LÁTEX EM TETO, DUAS DEMÃOS. AF_06/2014</t>
  </si>
  <si>
    <t>APLICAÇÃO E LIXAMENTO DE MASSA LÁTEX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</si>
  <si>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</si>
  <si>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</si>
  <si>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</si>
  <si>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</si>
  <si>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</si>
  <si>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</si>
  <si>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</si>
  <si>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</si>
  <si>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</si>
  <si>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</si>
  <si>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</si>
  <si>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</si>
  <si>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</si>
  <si>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</si>
  <si>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</si>
  <si>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79514/1</t>
  </si>
  <si>
    <t>TRATAMENTO EM  CONCRETO COM ESTUQUE E LIXAMENTO</t>
  </si>
  <si>
    <t>73739/1</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</si>
  <si>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</si>
  <si>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</si>
  <si>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</si>
  <si>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</si>
  <si>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</si>
  <si>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</si>
  <si>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79497/1</t>
  </si>
  <si>
    <t>73794/1</t>
  </si>
  <si>
    <t>PINTURA COM TINTA PROTETORA ACABAMENTO GRAFITE ESMALTE SOBRE SUPERFICIE METALICA, 2 DEMAOS</t>
  </si>
  <si>
    <t>73865/1</t>
  </si>
  <si>
    <t>FUNDO PREPARADOR PRIMER A BASE DE EPOXI, PARA ESTRUTURA METALICA, UMA DEMAO, ESPESSURA DE 25 MICRA.</t>
  </si>
  <si>
    <t>73924/1</t>
  </si>
  <si>
    <t>73924/2</t>
  </si>
  <si>
    <t>73924/3</t>
  </si>
  <si>
    <t>74064/1</t>
  </si>
  <si>
    <t>74064/2</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</si>
  <si>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</si>
  <si>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</si>
  <si>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</si>
  <si>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</si>
  <si>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</si>
  <si>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</si>
  <si>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</si>
  <si>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</si>
  <si>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</si>
  <si>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</si>
  <si>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</si>
  <si>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</si>
  <si>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</si>
  <si>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74245/1</t>
  </si>
  <si>
    <t>PINTURA COM TINTA A BASE DE BORRACHA CLORADA , DE FAIXAS DE DEMARCACAO, EM QUADRA POLIESPORTIVA, 5 CM DE LARGURA.</t>
  </si>
  <si>
    <t>79500/2</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</si>
  <si>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</si>
  <si>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</si>
  <si>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</si>
  <si>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</si>
  <si>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</si>
  <si>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</si>
  <si>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</si>
  <si>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</si>
  <si>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</si>
  <si>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</si>
  <si>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</si>
  <si>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</si>
  <si>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</si>
  <si>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</si>
  <si>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</si>
  <si>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</si>
  <si>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</si>
  <si>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</si>
  <si>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</si>
  <si>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</si>
  <si>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</si>
  <si>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</si>
  <si>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</si>
  <si>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</si>
  <si>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</si>
  <si>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</si>
  <si>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</si>
  <si>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</si>
  <si>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</si>
  <si>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</si>
  <si>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</si>
  <si>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</si>
  <si>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</si>
  <si>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</si>
  <si>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</si>
  <si>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</si>
  <si>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</si>
  <si>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</si>
  <si>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</si>
  <si>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</si>
  <si>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</si>
  <si>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</si>
  <si>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</si>
  <si>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</si>
  <si>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</si>
  <si>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</si>
  <si>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</si>
  <si>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</si>
  <si>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</si>
  <si>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</si>
  <si>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</si>
  <si>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</si>
  <si>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</si>
  <si>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</si>
  <si>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</si>
  <si>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</si>
  <si>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</si>
  <si>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</si>
  <si>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</si>
  <si>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</si>
  <si>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</si>
  <si>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</si>
  <si>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</si>
  <si>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</si>
  <si>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</si>
  <si>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</si>
  <si>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</si>
  <si>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</si>
  <si>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</si>
  <si>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</si>
  <si>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</si>
  <si>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</si>
  <si>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</si>
  <si>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</si>
  <si>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</si>
  <si>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</si>
  <si>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</si>
  <si>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</si>
  <si>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INDUSTRIAL DE ALTA RESISTENCIA, ESPESSURA 8MM, INCLUSO JUNTAS DE DILATACAO PLASTICAS E POLIMENTO MECANIZADO</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</si>
  <si>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</si>
  <si>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</si>
  <si>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</si>
  <si>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</si>
  <si>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</si>
  <si>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</si>
  <si>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</si>
  <si>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</si>
  <si>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</si>
  <si>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</si>
  <si>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</si>
  <si>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</si>
  <si>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</si>
  <si>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</si>
  <si>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</si>
  <si>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</si>
  <si>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</si>
  <si>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</si>
  <si>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</si>
  <si>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</si>
  <si>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</si>
  <si>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</si>
  <si>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</si>
  <si>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</si>
  <si>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</si>
  <si>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</si>
  <si>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</si>
  <si>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</si>
  <si>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</si>
  <si>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</si>
  <si>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</si>
  <si>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</si>
  <si>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</si>
  <si>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</si>
  <si>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</si>
  <si>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</si>
  <si>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</si>
  <si>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</si>
  <si>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</si>
  <si>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</si>
  <si>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</si>
  <si>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</si>
  <si>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</si>
  <si>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</si>
  <si>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</si>
  <si>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</si>
  <si>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</si>
  <si>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</si>
  <si>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</si>
  <si>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</si>
  <si>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</si>
  <si>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</si>
  <si>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</si>
  <si>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</si>
  <si>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</si>
  <si>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</si>
  <si>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</si>
  <si>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</si>
  <si>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</si>
  <si>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</si>
  <si>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</si>
  <si>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</si>
  <si>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</si>
  <si>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</si>
  <si>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</si>
  <si>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</si>
  <si>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</si>
  <si>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</si>
  <si>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</si>
  <si>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</si>
  <si>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</si>
  <si>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</si>
  <si>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</si>
  <si>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</si>
  <si>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</si>
  <si>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</si>
  <si>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</si>
  <si>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</si>
  <si>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</si>
  <si>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</si>
  <si>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</si>
  <si>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</si>
  <si>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</si>
  <si>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</si>
  <si>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</si>
  <si>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</si>
  <si>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</si>
  <si>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</si>
  <si>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</si>
  <si>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</si>
  <si>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</si>
  <si>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</si>
  <si>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</si>
  <si>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</si>
  <si>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</si>
  <si>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</si>
  <si>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</si>
  <si>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</si>
  <si>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</si>
  <si>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</si>
  <si>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</si>
  <si>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</si>
  <si>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</si>
  <si>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</si>
  <si>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</si>
  <si>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</si>
  <si>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</si>
  <si>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</si>
  <si>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</si>
  <si>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</si>
  <si>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</si>
  <si>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</si>
  <si>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</si>
  <si>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</si>
  <si>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</si>
  <si>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</si>
  <si>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</si>
  <si>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</si>
  <si>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</si>
  <si>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</si>
  <si>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</si>
  <si>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</si>
  <si>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</si>
  <si>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</si>
  <si>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</si>
  <si>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</si>
  <si>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</si>
  <si>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</si>
  <si>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</si>
  <si>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</si>
  <si>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</si>
  <si>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</si>
  <si>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</si>
  <si>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</si>
  <si>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</si>
  <si>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</si>
  <si>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</si>
  <si>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</si>
  <si>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</si>
  <si>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</si>
  <si>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</si>
  <si>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</si>
  <si>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</si>
  <si>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</si>
  <si>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</si>
  <si>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</si>
  <si>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</si>
  <si>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</si>
  <si>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</si>
  <si>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</si>
  <si>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</si>
  <si>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</si>
  <si>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</si>
  <si>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</si>
  <si>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</si>
  <si>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</si>
  <si>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</si>
  <si>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</si>
  <si>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</si>
  <si>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</si>
  <si>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</si>
  <si>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</si>
  <si>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</si>
  <si>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</si>
  <si>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</si>
  <si>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</si>
  <si>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</si>
  <si>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</si>
  <si>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</si>
  <si>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</si>
  <si>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</si>
  <si>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</si>
  <si>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</si>
  <si>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</si>
  <si>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</si>
  <si>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</si>
  <si>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</si>
  <si>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</si>
  <si>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</si>
  <si>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</si>
  <si>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</si>
  <si>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</si>
  <si>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</si>
  <si>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</si>
  <si>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</si>
  <si>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</si>
  <si>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</si>
  <si>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</si>
  <si>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</si>
  <si>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</si>
  <si>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</si>
  <si>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</si>
  <si>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</si>
  <si>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</si>
  <si>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</si>
  <si>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</si>
  <si>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</si>
  <si>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</si>
  <si>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</si>
  <si>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</si>
  <si>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</si>
  <si>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</si>
  <si>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</si>
  <si>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</si>
  <si>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</si>
  <si>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</si>
  <si>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</si>
  <si>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</si>
  <si>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</si>
  <si>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</si>
  <si>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</si>
  <si>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</si>
  <si>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</si>
  <si>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</si>
  <si>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</si>
  <si>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</si>
  <si>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</si>
  <si>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</si>
  <si>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</si>
  <si>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</si>
  <si>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</si>
  <si>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</si>
  <si>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</si>
  <si>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</si>
  <si>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</si>
  <si>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</si>
  <si>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</si>
  <si>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</si>
  <si>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</si>
  <si>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</si>
  <si>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</si>
  <si>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</si>
  <si>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</si>
  <si>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</si>
  <si>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</si>
  <si>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</si>
  <si>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</si>
  <si>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</si>
  <si>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</si>
  <si>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</si>
  <si>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</si>
  <si>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</si>
  <si>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</si>
  <si>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</si>
  <si>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</si>
  <si>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</si>
  <si>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</si>
  <si>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</si>
  <si>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</si>
  <si>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</si>
  <si>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</si>
  <si>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</si>
  <si>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</si>
  <si>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</si>
  <si>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</si>
  <si>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</si>
  <si>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</si>
  <si>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</si>
  <si>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</si>
  <si>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</si>
  <si>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</si>
  <si>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</si>
  <si>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</si>
  <si>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</si>
  <si>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</si>
  <si>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</si>
  <si>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</si>
  <si>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</si>
  <si>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</si>
  <si>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</si>
  <si>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</si>
  <si>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</si>
  <si>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</si>
  <si>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</si>
  <si>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</si>
  <si>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</si>
  <si>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</si>
  <si>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</si>
  <si>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</si>
  <si>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</si>
  <si>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</si>
  <si>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</si>
  <si>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</si>
  <si>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</si>
  <si>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</si>
  <si>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</si>
  <si>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</si>
  <si>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</si>
  <si>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</si>
  <si>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</si>
  <si>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</si>
  <si>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</si>
  <si>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</si>
  <si>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</si>
  <si>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</si>
  <si>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</si>
  <si>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</si>
  <si>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</si>
  <si>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</si>
  <si>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</si>
  <si>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</si>
  <si>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</si>
  <si>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</si>
  <si>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</si>
  <si>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</si>
  <si>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</si>
  <si>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</si>
  <si>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</si>
  <si>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</si>
  <si>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</si>
  <si>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</si>
  <si>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</si>
  <si>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</si>
  <si>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</si>
  <si>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</si>
  <si>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</si>
  <si>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</si>
  <si>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</si>
  <si>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</si>
  <si>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</si>
  <si>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</si>
  <si>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</si>
  <si>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</si>
  <si>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</si>
  <si>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</si>
  <si>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</si>
  <si>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</si>
  <si>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</si>
  <si>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</si>
  <si>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</si>
  <si>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</si>
  <si>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</si>
  <si>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</si>
  <si>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</si>
  <si>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</si>
  <si>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</si>
  <si>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</si>
  <si>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</si>
  <si>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</si>
  <si>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</si>
  <si>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</si>
  <si>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</si>
  <si>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</si>
  <si>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</si>
  <si>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</si>
  <si>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</si>
  <si>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</si>
  <si>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</si>
  <si>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</si>
  <si>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</si>
  <si>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</si>
  <si>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</si>
  <si>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</si>
  <si>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</si>
  <si>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</si>
  <si>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</si>
  <si>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</si>
  <si>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</si>
  <si>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</si>
  <si>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</si>
  <si>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</si>
  <si>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</si>
  <si>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</si>
  <si>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</si>
  <si>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</si>
  <si>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</si>
  <si>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</si>
  <si>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</si>
  <si>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</si>
  <si>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</si>
  <si>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</si>
  <si>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</si>
  <si>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</si>
  <si>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</si>
  <si>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</si>
  <si>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</si>
  <si>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</si>
  <si>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</si>
  <si>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</si>
  <si>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</si>
  <si>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</si>
  <si>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</si>
  <si>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</si>
  <si>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</si>
  <si>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</si>
  <si>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</si>
  <si>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</si>
  <si>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</si>
  <si>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</si>
  <si>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</si>
  <si>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</si>
  <si>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</si>
  <si>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</si>
  <si>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</si>
  <si>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</si>
  <si>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</si>
  <si>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</si>
  <si>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</si>
  <si>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</si>
  <si>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</si>
  <si>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</si>
  <si>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</si>
  <si>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</si>
  <si>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</si>
  <si>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</si>
  <si>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</si>
  <si>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</si>
  <si>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</si>
  <si>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</si>
  <si>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</si>
  <si>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</si>
  <si>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</si>
  <si>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</si>
  <si>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</si>
  <si>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</si>
  <si>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</si>
  <si>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</si>
  <si>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</si>
  <si>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</si>
  <si>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</si>
  <si>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</si>
  <si>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</si>
  <si>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</si>
  <si>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</si>
  <si>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</si>
  <si>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</si>
  <si>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</si>
  <si>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</si>
  <si>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</si>
  <si>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</si>
  <si>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</si>
  <si>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</si>
  <si>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</si>
  <si>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</si>
  <si>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</si>
  <si>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</si>
  <si>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</si>
  <si>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</si>
  <si>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</si>
  <si>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</si>
  <si>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</si>
  <si>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</si>
  <si>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</si>
  <si>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</si>
  <si>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</si>
  <si>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</si>
  <si>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</si>
  <si>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</si>
  <si>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</si>
  <si>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</si>
  <si>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</si>
  <si>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</si>
  <si>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</si>
  <si>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</si>
  <si>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</si>
  <si>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</si>
  <si>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</si>
  <si>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</si>
  <si>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</si>
  <si>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</si>
  <si>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</si>
  <si>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</si>
  <si>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</si>
  <si>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</si>
  <si>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</si>
  <si>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</si>
  <si>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</si>
  <si>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</si>
  <si>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</si>
  <si>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</si>
  <si>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</si>
  <si>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</si>
  <si>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</si>
  <si>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</si>
  <si>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</si>
  <si>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</si>
  <si>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</si>
  <si>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</si>
  <si>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</si>
  <si>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</si>
  <si>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</si>
  <si>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</si>
  <si>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</si>
  <si>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</si>
  <si>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</si>
  <si>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</si>
  <si>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</si>
  <si>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</si>
  <si>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</si>
  <si>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</si>
  <si>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</si>
  <si>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</si>
  <si>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</si>
  <si>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</si>
  <si>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</si>
  <si>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</si>
  <si>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</si>
  <si>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</si>
  <si>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</si>
  <si>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</si>
  <si>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</si>
  <si>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</si>
  <si>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</si>
  <si>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</si>
  <si>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</si>
  <si>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</si>
  <si>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</si>
  <si>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</si>
  <si>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</si>
  <si>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</si>
  <si>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</si>
  <si>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</si>
  <si>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</si>
  <si>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</si>
  <si>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</si>
  <si>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</si>
  <si>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</si>
  <si>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</si>
  <si>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</si>
  <si>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</si>
  <si>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</si>
  <si>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</si>
  <si>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</si>
  <si>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</si>
  <si>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</si>
  <si>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</si>
  <si>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</si>
  <si>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</si>
  <si>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</si>
  <si>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</si>
  <si>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</si>
  <si>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</si>
  <si>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</si>
  <si>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</si>
  <si>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</si>
  <si>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</si>
  <si>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</si>
  <si>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</si>
  <si>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</si>
  <si>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</si>
  <si>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</si>
  <si>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</si>
  <si>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</si>
  <si>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</si>
  <si>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</si>
  <si>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</si>
  <si>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</si>
  <si>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</si>
  <si>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</si>
  <si>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</si>
  <si>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</si>
  <si>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</si>
  <si>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</si>
  <si>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</si>
  <si>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</si>
  <si>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</si>
  <si>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</si>
  <si>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</si>
  <si>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</si>
  <si>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</si>
  <si>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</si>
  <si>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</si>
  <si>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</si>
  <si>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</si>
  <si>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</si>
  <si>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</si>
  <si>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</si>
  <si>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</si>
  <si>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</si>
  <si>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</si>
  <si>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</si>
  <si>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73806/1</t>
  </si>
  <si>
    <t>73948/2</t>
  </si>
  <si>
    <t>73948/3</t>
  </si>
  <si>
    <t>73948/8</t>
  </si>
  <si>
    <t>73948/9</t>
  </si>
  <si>
    <t>73948/11</t>
  </si>
  <si>
    <t>73948/15</t>
  </si>
  <si>
    <t>73948/16</t>
  </si>
  <si>
    <t>74086/1</t>
  </si>
  <si>
    <t>LIMPEZA DE REVESTIMENTO EM PAREDE C/ SOLUCAO DE ACIDO MURIATICO/AMONIA</t>
  </si>
  <si>
    <t>74163/1</t>
  </si>
  <si>
    <t>74163/2</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</si>
  <si>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</si>
  <si>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</si>
  <si>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</si>
  <si>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</si>
  <si>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</si>
  <si>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</si>
  <si>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</si>
  <si>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</si>
  <si>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</si>
  <si>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</si>
  <si>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</si>
  <si>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</si>
  <si>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</si>
  <si>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</si>
  <si>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</si>
  <si>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</si>
  <si>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</si>
  <si>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</si>
  <si>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</si>
  <si>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</si>
  <si>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</si>
  <si>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</si>
  <si>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</si>
  <si>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</si>
  <si>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</si>
  <si>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</si>
  <si>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</si>
  <si>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</si>
  <si>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</si>
  <si>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</si>
  <si>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</si>
  <si>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</si>
  <si>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</si>
  <si>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</si>
  <si>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73916/2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</si>
  <si>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</si>
  <si>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</si>
  <si>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</si>
  <si>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</si>
  <si>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</si>
  <si>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</si>
  <si>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74220/1</t>
  </si>
  <si>
    <t>TAPUME DE CHAPA DE MADEIRA COMPENSADA, E= 6MM, COM PINTURA A CAL E REAPROVEITAMENTO DE 2X</t>
  </si>
  <si>
    <t>74221/1</t>
  </si>
  <si>
    <t>74219/1</t>
  </si>
  <si>
    <t>74219/2</t>
  </si>
  <si>
    <t>CHAPA DE ACO CARBONO 3/8 (COLOC/ USO/ RETIR) P/ PASS VEICULO SOBRE VALA MEDIDA P/ AREA CHAPA EM CADA APLICACAO</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</si>
  <si>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</si>
  <si>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</si>
  <si>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</si>
  <si>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</si>
  <si>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</si>
  <si>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</si>
  <si>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</si>
  <si>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</si>
  <si>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</si>
  <si>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</si>
  <si>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</si>
  <si>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</si>
  <si>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</si>
  <si>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</si>
  <si>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</si>
  <si>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</si>
  <si>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</si>
  <si>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</si>
  <si>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</si>
  <si>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</si>
  <si>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</si>
  <si>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</si>
  <si>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</si>
  <si>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</si>
  <si>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</si>
  <si>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</si>
  <si>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</si>
  <si>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</si>
  <si>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</si>
  <si>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</si>
  <si>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</si>
  <si>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</si>
  <si>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</si>
  <si>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</si>
  <si>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</si>
  <si>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</si>
  <si>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</si>
  <si>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</si>
  <si>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</si>
  <si>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</si>
  <si>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</si>
  <si>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</si>
  <si>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</si>
  <si>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</si>
  <si>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 E ESTRUTURA DE MADEIRA PONTALETEADA</t>
  </si>
  <si>
    <t>73900/11</t>
  </si>
  <si>
    <t>73900/12</t>
  </si>
  <si>
    <t>74020/1</t>
  </si>
  <si>
    <t>74020/2</t>
  </si>
  <si>
    <t>74021/2</t>
  </si>
  <si>
    <t>74021/3</t>
  </si>
  <si>
    <t>74021/4</t>
  </si>
  <si>
    <t>74021/5</t>
  </si>
  <si>
    <t>74021/6</t>
  </si>
  <si>
    <t>74021/7</t>
  </si>
  <si>
    <t>74021/8</t>
  </si>
  <si>
    <t>74022/1</t>
  </si>
  <si>
    <t>74022/2</t>
  </si>
  <si>
    <t>74022/3</t>
  </si>
  <si>
    <t>74022/4</t>
  </si>
  <si>
    <t>74022/5</t>
  </si>
  <si>
    <t>ENSAIO DE DETERMINACAO DO TEOR DE BETUME - CIMENTO ASFALTICO DE PETROLEO</t>
  </si>
  <si>
    <t>74022/6</t>
  </si>
  <si>
    <t>74022/7</t>
  </si>
  <si>
    <t>74022/8</t>
  </si>
  <si>
    <t>74022/9</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</si>
  <si>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</si>
  <si>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</si>
  <si>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</si>
  <si>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</si>
  <si>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</si>
  <si>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</si>
  <si>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</si>
  <si>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74022/14</t>
  </si>
  <si>
    <t>ENSAIO DE MASSA ESPECIFICA - IN SITU - METODO FRASCO DE AREIA - SOLOS</t>
  </si>
  <si>
    <t>74022/15</t>
  </si>
  <si>
    <t>ENSAIO DE MASSA ESPECIFICA - IN SITU - METODO BALAO DE BORRACHA - SOLOS</t>
  </si>
  <si>
    <t>74022/16</t>
  </si>
  <si>
    <t>74022/17</t>
  </si>
  <si>
    <t>74022/18</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</si>
  <si>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</si>
  <si>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</si>
  <si>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</si>
  <si>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</si>
  <si>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</si>
  <si>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</si>
  <si>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</si>
  <si>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74022/23</t>
  </si>
  <si>
    <t>ENSAIO DE TEOR DE UMIDADE - PROCESSO SPEEDY - SOLOS E AGREGADOS MIUDOS</t>
  </si>
  <si>
    <t>74022/24</t>
  </si>
  <si>
    <t>74022/25</t>
  </si>
  <si>
    <t>74022/26</t>
  </si>
  <si>
    <t>74022/27</t>
  </si>
  <si>
    <t>74022/28</t>
  </si>
  <si>
    <t>ENSAIO DE SUSCEPTIBILIDADE TERMICA - INDICE PFEIFFER - MATERIAL ASFALTICO</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</si>
  <si>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</si>
  <si>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</si>
  <si>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</si>
  <si>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</si>
  <si>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</si>
  <si>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</si>
  <si>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</si>
  <si>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</si>
  <si>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</si>
  <si>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</si>
  <si>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</si>
  <si>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</si>
  <si>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</si>
  <si>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</si>
  <si>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</si>
  <si>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</si>
  <si>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</si>
  <si>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</si>
  <si>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</si>
  <si>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</si>
  <si>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</si>
  <si>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</si>
  <si>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</si>
  <si>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</si>
  <si>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</si>
  <si>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</si>
  <si>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</si>
  <si>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</si>
  <si>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</si>
  <si>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</si>
  <si>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</si>
  <si>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</si>
  <si>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</si>
  <si>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</si>
  <si>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</si>
  <si>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</si>
  <si>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</si>
  <si>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</si>
  <si>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</si>
  <si>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</si>
  <si>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</si>
  <si>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</si>
  <si>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</si>
  <si>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</si>
  <si>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</si>
  <si>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</si>
  <si>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</si>
  <si>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</si>
  <si>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</si>
  <si>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</si>
  <si>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</si>
  <si>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</si>
  <si>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</si>
  <si>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</si>
  <si>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</si>
  <si>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</si>
  <si>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</si>
  <si>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</si>
  <si>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</si>
  <si>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</si>
  <si>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</si>
  <si>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</si>
  <si>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</si>
  <si>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</si>
  <si>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</si>
  <si>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</si>
  <si>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</si>
  <si>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</si>
  <si>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</si>
  <si>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</si>
  <si>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</si>
  <si>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</si>
  <si>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</si>
  <si>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</si>
  <si>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</si>
  <si>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</si>
  <si>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</si>
  <si>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</si>
  <si>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</si>
  <si>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</si>
  <si>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</si>
  <si>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</si>
  <si>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</si>
  <si>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</si>
  <si>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</si>
  <si>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</si>
  <si>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</si>
  <si>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</si>
  <si>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</si>
  <si>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</si>
  <si>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</si>
  <si>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</si>
  <si>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</si>
  <si>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</si>
  <si>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</si>
  <si>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</si>
  <si>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73967/1</t>
  </si>
  <si>
    <t>73967/2</t>
  </si>
  <si>
    <t>PLANTIO DE ARVORE REGIONAL, ALTURA MAIOR QUE 2,00M, EM CAVAS DE 80X80X80CM</t>
  </si>
  <si>
    <t>73967/4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</si>
  <si>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</si>
  <si>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</si>
  <si>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</si>
  <si>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</si>
  <si>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</si>
  <si>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</si>
  <si>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</si>
  <si>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</si>
  <si>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</si>
  <si>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74236/1</t>
  </si>
  <si>
    <t>PLANTIO DE GRAMA EM PAVIMENTO CONCREGRAMA. AF_05/2018</t>
  </si>
  <si>
    <t>PLANTIO DE GRAMA EM PLACAS. AF_05/2018</t>
  </si>
  <si>
    <t>PLANTIO DE FORRAÇÃO. AF_05/2018</t>
  </si>
  <si>
    <t>REVOLVIMENTO E DESTORROAMENTO MANUAL DE SUPERFÍCIE GRAMADA COM PROFUNDIDADE ATÉ 20CM</t>
  </si>
  <si>
    <t>PODA DE ARVORES, COM LIMPEZA DE GALHOS SECOS E RETIRADA DE PARASITAS, INCLUINDO REMOCAO DE ENTULHO</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</si>
  <si>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</si>
  <si>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</si>
  <si>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</si>
  <si>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</si>
  <si>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</si>
  <si>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</si>
  <si>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</si>
  <si>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</si>
  <si>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</si>
  <si>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</si>
  <si>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</si>
  <si>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</si>
  <si>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</si>
  <si>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</si>
  <si>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</si>
  <si>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</si>
  <si>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</si>
  <si>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</si>
  <si>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</si>
  <si>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</si>
  <si>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</si>
  <si>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</si>
  <si>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</si>
  <si>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</si>
  <si>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</si>
  <si>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</si>
  <si>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</si>
  <si>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</si>
  <si>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</si>
  <si>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</si>
  <si>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</si>
  <si>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</si>
  <si>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</si>
  <si>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</si>
  <si>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</si>
  <si>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</si>
  <si>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</si>
  <si>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</si>
  <si>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</si>
  <si>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</si>
  <si>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</si>
  <si>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</si>
  <si>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</si>
  <si>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</si>
  <si>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</si>
  <si>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</si>
  <si>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</si>
  <si>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</si>
  <si>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</si>
  <si>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</si>
  <si>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</si>
  <si>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</si>
  <si>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</si>
  <si>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</si>
  <si>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</si>
  <si>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</si>
  <si>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</si>
  <si>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</si>
  <si>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</si>
  <si>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</si>
  <si>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</si>
  <si>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</si>
  <si>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</si>
  <si>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</si>
  <si>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</si>
  <si>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</si>
  <si>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</si>
  <si>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</si>
  <si>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</si>
  <si>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</si>
  <si>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</si>
  <si>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</si>
  <si>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</si>
  <si>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</si>
  <si>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</si>
  <si>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</si>
  <si>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</si>
  <si>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</si>
  <si>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</si>
  <si>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</si>
  <si>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</si>
  <si>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</si>
  <si>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</si>
  <si>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</si>
  <si>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</si>
  <si>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</si>
  <si>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</si>
  <si>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</si>
  <si>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</si>
  <si>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</si>
  <si>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</si>
  <si>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</si>
  <si>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</si>
  <si>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</si>
  <si>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</si>
  <si>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</si>
  <si>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</si>
  <si>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</si>
  <si>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</si>
  <si>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</si>
  <si>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</si>
  <si>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</si>
  <si>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</si>
  <si>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</si>
  <si>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</si>
  <si>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</si>
  <si>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</si>
  <si>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</si>
  <si>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</si>
  <si>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</si>
  <si>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</si>
  <si>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</si>
  <si>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</si>
  <si>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</si>
  <si>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</si>
  <si>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</si>
  <si>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</si>
  <si>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</si>
  <si>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</si>
  <si>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</si>
  <si>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</si>
  <si>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</si>
  <si>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</si>
  <si>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</si>
  <si>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</si>
  <si>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</si>
  <si>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</si>
  <si>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</si>
  <si>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</si>
  <si>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</si>
  <si>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</si>
  <si>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BAIXA TENSÃO </t>
  </si>
  <si>
    <t>TOMADA/ INTERRUPTOR</t>
  </si>
  <si>
    <t>QUADRO</t>
  </si>
  <si>
    <t>QUADRO DISTRIBUIÇÃO SCHNEIDER PRAGMA 24 MÓDULOS PRA25124 - 40A</t>
  </si>
  <si>
    <t>QUADRO DISTRIBUIÇÃO SCHNEIDER PRAGMA 48 MÓDULOS PRA25224 - 150A</t>
  </si>
  <si>
    <t>QUADRO DISTRIBUIÇÃO SCHNEIDER PRAGMA 54 MÓDULOS PRA25318 - 100A</t>
  </si>
  <si>
    <t>QUADRO DISTRIBUIÇÃO SCHNEIDER PRAGMA 72 MÓDULOS PRA25324 - 80A</t>
  </si>
  <si>
    <t>COMPS31001</t>
  </si>
  <si>
    <t>COMPS31002</t>
  </si>
  <si>
    <t>COMPS31003</t>
  </si>
  <si>
    <t>COMPS31004</t>
  </si>
  <si>
    <t>DISJUNTOR</t>
  </si>
  <si>
    <t>COMPS31005</t>
  </si>
  <si>
    <t>COMPS31006</t>
  </si>
  <si>
    <t>COMPS31007</t>
  </si>
  <si>
    <t>COMPS31008</t>
  </si>
  <si>
    <t>COMPS31009</t>
  </si>
  <si>
    <t>DPS DISPOSITIVOS DE PROTEÇÃO CONTRA SURTO CLASSE 2 - UC=385 V IN=20KA (8/20) - IMAX=40KA (8/20)</t>
  </si>
  <si>
    <t>INTERRUPTOR DIFERENCIAL RESIDUAL  DR  TETRAPOLAR CORRENTE RESIDUAL 30MA, CORRENTE NOMINAL DE 40A - FORNECIMENTO E INSTALAÇÃO</t>
  </si>
  <si>
    <t>ELETRODUTO</t>
  </si>
  <si>
    <t>DIVERSOS</t>
  </si>
  <si>
    <t>CABOS</t>
  </si>
  <si>
    <t>4.0</t>
  </si>
  <si>
    <t>4.1</t>
  </si>
  <si>
    <t>4.1.1</t>
  </si>
  <si>
    <t>4.1.1.1</t>
  </si>
  <si>
    <t>4.1.1.2</t>
  </si>
  <si>
    <t>4.1.1.3</t>
  </si>
  <si>
    <t>4.1.1.4</t>
  </si>
  <si>
    <t>4.1.1.5</t>
  </si>
  <si>
    <t>4.1.1.6</t>
  </si>
  <si>
    <t>4.1.1.7</t>
  </si>
  <si>
    <t>4.1.1.8</t>
  </si>
  <si>
    <t>4.1.1.9</t>
  </si>
  <si>
    <t>4.1.2</t>
  </si>
  <si>
    <t>4.1.2.1</t>
  </si>
  <si>
    <t>4.1.2.2</t>
  </si>
  <si>
    <t>4.1.2.3</t>
  </si>
  <si>
    <t>4.1.2.4</t>
  </si>
  <si>
    <t>4.1.3</t>
  </si>
  <si>
    <t>4.1.3.1</t>
  </si>
  <si>
    <t>4.1.3.2</t>
  </si>
  <si>
    <t>4.1.3.3</t>
  </si>
  <si>
    <t>4.1.3.4</t>
  </si>
  <si>
    <t>4.1.3.5</t>
  </si>
  <si>
    <t>4.1.3.6</t>
  </si>
  <si>
    <t>4.1.3.7</t>
  </si>
  <si>
    <t>4.1.3.8</t>
  </si>
  <si>
    <t>4.1.3.9</t>
  </si>
  <si>
    <t>4.1.4</t>
  </si>
  <si>
    <t>4.1.4.1</t>
  </si>
  <si>
    <t>4.1.4.2</t>
  </si>
  <si>
    <t>4.1.4.3</t>
  </si>
  <si>
    <t>4.1.4.4</t>
  </si>
  <si>
    <t>4.1.4.5</t>
  </si>
  <si>
    <t>4.1.5</t>
  </si>
  <si>
    <t>4.1.5.1</t>
  </si>
  <si>
    <t>4.1.5.2</t>
  </si>
  <si>
    <t>4.1.5.3</t>
  </si>
  <si>
    <t>4.1.5.5</t>
  </si>
  <si>
    <t>4.1.5.7</t>
  </si>
  <si>
    <t>4.1.5.8</t>
  </si>
  <si>
    <t>4.1.5.9</t>
  </si>
  <si>
    <t>4.1.5.10</t>
  </si>
  <si>
    <t>4.1.5.11</t>
  </si>
  <si>
    <t>4.1.6</t>
  </si>
  <si>
    <t>4.1.6.1</t>
  </si>
  <si>
    <t>4.1.6.2</t>
  </si>
  <si>
    <t>4.1.6.3</t>
  </si>
  <si>
    <t>4.1.6.4</t>
  </si>
  <si>
    <t>4.1.6.5</t>
  </si>
  <si>
    <t>4.1.6.6</t>
  </si>
  <si>
    <t>4.1.6.7</t>
  </si>
  <si>
    <t>4.1.6.8</t>
  </si>
  <si>
    <t>4.2</t>
  </si>
  <si>
    <t>4.2.1</t>
  </si>
  <si>
    <t>4.2.2</t>
  </si>
  <si>
    <t>4.2.3</t>
  </si>
  <si>
    <t>QUADRO DISTRIBUIÇÃO SCHNEIDER PRAGMA 36 MÓDULOS PRA25224 - 150A</t>
  </si>
  <si>
    <t>4.1.2.5</t>
  </si>
  <si>
    <t>4.1.4.6</t>
  </si>
  <si>
    <t>4.1.4.7</t>
  </si>
  <si>
    <t>CCOMPS31008</t>
  </si>
  <si>
    <t>CCOMPS31007</t>
  </si>
  <si>
    <t>CCOMPS31006</t>
  </si>
  <si>
    <t>CCOMPS31005</t>
  </si>
  <si>
    <t>CCOMPS31004</t>
  </si>
  <si>
    <t>CCOMPS31003</t>
  </si>
  <si>
    <t>CCOMPS31002</t>
  </si>
  <si>
    <t>CCOMPS31001</t>
  </si>
  <si>
    <t>00765/ORSE</t>
  </si>
  <si>
    <t>ELETROCALHA TIPO 'U' GALVANIZADA TETO PERFURADA SEM TAMPA 50X50MM - FORNECIMENTO, INSTALAÇÃO, TESTE E COMISSIONAMENTO</t>
  </si>
  <si>
    <t>ELETROCALHA TIPO 'U' GALVANIZADA PISO PERFURADA SEM TAMPA 50X50MM - FORNECIMENTO, INSTALAÇÃO, TESTE E COMISSIONAMENTO</t>
  </si>
  <si>
    <t>R.00</t>
  </si>
  <si>
    <t>C2068</t>
  </si>
  <si>
    <t>C2069</t>
  </si>
  <si>
    <t>12243/ORSE</t>
  </si>
  <si>
    <t>SN-91170</t>
  </si>
  <si>
    <t>08894/ORSE</t>
  </si>
  <si>
    <t>SN-88248</t>
  </si>
  <si>
    <t>COTIS31102</t>
  </si>
  <si>
    <t>COTIS31103</t>
  </si>
  <si>
    <t>COTIS31104</t>
  </si>
  <si>
    <t>COTIS31105</t>
  </si>
  <si>
    <t>COTIS31106</t>
  </si>
  <si>
    <t>CCOMPS31009</t>
  </si>
  <si>
    <t>08194/ORSE</t>
  </si>
  <si>
    <t>COTIS31107</t>
  </si>
  <si>
    <t>4.1.6.9</t>
  </si>
  <si>
    <t>4.1.6.10</t>
  </si>
  <si>
    <t>4.1.6.11</t>
  </si>
  <si>
    <t>4.1.5.4</t>
  </si>
  <si>
    <t>4.1.5.6</t>
  </si>
  <si>
    <t>4.1.5.12</t>
  </si>
  <si>
    <t>LUMINÁRIA DE EMBUTIR EM LED, QUADRADA, 12W - FORNECIMENTO E INSTALAÇÃO</t>
  </si>
  <si>
    <t>LUMINÁRIA DE EMBUTIR EM LED, QUADRADA, 18W - FORNECIMENTO E INSTALAÇÃO</t>
  </si>
  <si>
    <t>LUMINÁRIA DE EMBUTIR EM LED, QUADRADA, 24W - FORNECIMENTO E INSTALAÇÃO</t>
  </si>
  <si>
    <t>LUMINÁRIA DE EMBUTIR EM LED, QUADRADA, 3W - FORNECIMENTO E INSTALAÇÃO</t>
  </si>
  <si>
    <t>LUMINÁRIA DE EMBUTIR EM LED, QUADRADA, 6W - FORNECIMENTO E INSTALAÇÃO</t>
  </si>
  <si>
    <t>LUMINÁRIA DE EMBUTIR EM LED, QUADRADA, 9W - FORNECIMENTO E INSTALAÇÃO</t>
  </si>
  <si>
    <t>LUMINÁRIA DE EMBUTIR QUADRADA PARA 4 LÂMPADAS LED T8 ALETA ALUMÍNIO 4X9W=36W - FORNECIMENTO E INSTALAÇÃO</t>
  </si>
  <si>
    <t>CCOMPS9001</t>
  </si>
  <si>
    <t>CCOMPS9002</t>
  </si>
  <si>
    <t>CCOMPS9003</t>
  </si>
  <si>
    <t>CCOMPS9004</t>
  </si>
  <si>
    <t>LUMINÁRIA DE EMBUTIR EM LED, QUADRADA, 3W - FORNECIMENTO</t>
  </si>
  <si>
    <t>LUMINÁRIA DE EMBUTIR EM LED, QUADRADA, 6W - FORNECIMENTO</t>
  </si>
  <si>
    <t>LUMINÁRIA DE EMBUTIR EM LED, QUADRADA, 9W - FORNECIMENTO</t>
  </si>
  <si>
    <t>LUMINÁRIA DE EMBUTIR EM LED, QUADRADA, 12W - FORNECIMENTO</t>
  </si>
  <si>
    <t>LUMINÁRIA DE EMBUTIR EM LED, QUADRADA, 18W - FORNECIMENTO</t>
  </si>
  <si>
    <t>LUMINÁRIA DE EMBUTIR EM LED, QUADRADA, 24W - FORNECIMENTO</t>
  </si>
  <si>
    <t>LUMINÁRIA DE EMBUTIR QUADRADA PARA 4 LÂMPADAS LED T8 ALETA ALUMÍNIO 4X9W=36W - FORNECIMENTO</t>
  </si>
  <si>
    <t>4.2.4</t>
  </si>
  <si>
    <t>4.2.5</t>
  </si>
  <si>
    <t>4.2.6</t>
  </si>
  <si>
    <t>4.2.7</t>
  </si>
  <si>
    <t>00780/ORSE</t>
  </si>
  <si>
    <t>COMPS31010</t>
  </si>
  <si>
    <t>COMPS31011</t>
  </si>
  <si>
    <t>CAIXA DE TOMADA 4, COM TAMPA - FORNECIMENTO E INSTALAÇÃO</t>
  </si>
  <si>
    <t>4.1.1.10</t>
  </si>
  <si>
    <t>4.1.1.11</t>
  </si>
  <si>
    <t>4.1.1.12</t>
  </si>
  <si>
    <t>COMPS30015</t>
  </si>
  <si>
    <t>DISJUNTOR TRIPOLAR DE CAPACIDADE PARA 80A, CURVA B - FORNECIMENTO E INSTALAÇÃO</t>
  </si>
  <si>
    <t>CCOMPS30015</t>
  </si>
  <si>
    <t>COTIS30046</t>
  </si>
  <si>
    <t>DISJUNTOR TRIPOLAR DE CAPACIDADE PARA 80A, CURVA B</t>
  </si>
  <si>
    <t>COTIS34005</t>
  </si>
  <si>
    <t>ELETROCALHA TIPO 'U' GALVANIZADA PERFURADA SEM TAMPA 50X50MM - FORNECIMENTO</t>
  </si>
  <si>
    <t>CCOMPS31010</t>
  </si>
  <si>
    <t>CCOMPS31011</t>
  </si>
  <si>
    <t>SN-91998</t>
  </si>
  <si>
    <t>COTIS32001</t>
  </si>
  <si>
    <t>CAIXA PARA PISO ELEVADO PARA 4 TOMADAS</t>
  </si>
  <si>
    <t>COMPS9008</t>
  </si>
  <si>
    <t>CCOMPS9008</t>
  </si>
  <si>
    <t>COTIS9008</t>
  </si>
  <si>
    <t>4.2.8</t>
  </si>
  <si>
    <t>LUMINARIA DE EMBUTIR EM LED - ARANDELA</t>
  </si>
  <si>
    <t>ARANDELA DE EMBUTIR EM LED 18W- FORNECIMENTO E INSTALAÇÃO</t>
  </si>
  <si>
    <t>4.1.3.10</t>
  </si>
  <si>
    <t>4.1.3.11</t>
  </si>
  <si>
    <t>4.1.4.8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</si>
</sst>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R$ &quot;* #,##0.00_);_(&quot;R$ &quot;* \(#,##0.00\);_(&quot;R$ &quot;* &quot;-&quot;??_);_(@_)"/>
    <numFmt numFmtId="165" formatCode="_(* #,##0.00_);_(* \(#,##0.00\);_(* &quot;-&quot;??_);_(@_)"/>
    <numFmt numFmtId="166" formatCode="0000"/>
    <numFmt numFmtId="167" formatCode="dd/mm/yy;@"/>
    <numFmt numFmtId="168" formatCode="_(&quot;R$ &quot;* #,##0.0000_);_(&quot;R$ &quot;* \(#,##0.0000\);_(&quot;R$ &quot;* &quot;-&quot;??_);_(@_)"/>
    <numFmt numFmtId="169" formatCode="[$-416]mmmm/yyyy;@"/>
    <numFmt numFmtId="170" formatCode="#,##0.00;[Red]#,##0.00"/>
    <numFmt numFmtId="171" formatCode="&quot;R$&quot;\ #,##0.00"/>
    <numFmt numFmtId="172" formatCode="mmmm/yyyy"/>
    <numFmt numFmtId="173" formatCode="&quot;C&quot;"/>
    <numFmt numFmtId="174" formatCode="[$-416]mmmm\-yy;@"/>
    <numFmt numFmtId="175" formatCode="[$-416]mmmm\-yyyy;@"/>
    <numFmt numFmtId="176" formatCode="[$-416]mmm\-yy;@"/>
    <numFmt numFmtId="177" formatCode="00000000"/>
    <numFmt numFmtId="178" formatCode="0.0000000"/>
  </numFmts>
  <fonts count="40" x14ac:knownFonts="1">
    <font>
      <sz val="11"/>
      <color theme="1"/>
      <name val="Calibri"/>
      <family val="2"/>
      <scheme val="minor"/>
    </font>
    <font>
      <sz val="10"/>
      <name val="Arial"/>
      <family val="2"/>
    </font>
    <font>
      <b/>
      <sz val="10"/>
      <name val="Arial"/>
      <family val="2"/>
    </font>
    <font>
      <b/>
      <sz val="14"/>
      <name val="Arial Narrow"/>
      <family val="2"/>
    </font>
    <font>
      <b/>
      <sz val="10"/>
      <name val="Arial Narrow"/>
      <family val="2"/>
    </font>
    <font>
      <b/>
      <sz val="9"/>
      <name val="Arial"/>
      <family val="2"/>
    </font>
    <font>
      <sz val="9"/>
      <name val="Arial"/>
      <family val="2"/>
    </font>
    <font>
      <sz val="11"/>
      <name val="Arial"/>
      <family val="2"/>
    </font>
    <font>
      <sz val="10"/>
      <color indexed="10"/>
      <name val="Arial"/>
      <family val="2"/>
    </font>
    <font>
      <sz val="10"/>
      <name val="Arial Narrow"/>
      <family val="2"/>
    </font>
    <font>
      <sz val="10"/>
      <color indexed="8"/>
      <name val="Arial"/>
      <family val="2"/>
    </font>
    <font>
      <sz val="8"/>
      <name val="Arial"/>
      <family val="2"/>
    </font>
    <font>
      <b/>
      <sz val="11"/>
      <name val="Arial Narrow"/>
      <family val="2"/>
    </font>
    <font>
      <sz val="9"/>
      <color indexed="10"/>
      <name val="Arial"/>
      <family val="2"/>
    </font>
    <font>
      <sz val="8"/>
      <color indexed="8"/>
      <name val="Arial"/>
      <family val="2"/>
    </font>
    <font>
      <sz val="8"/>
      <name val="Arial Narrow"/>
      <family val="2"/>
    </font>
    <font>
      <b/>
      <sz val="12"/>
      <name val="Arial"/>
      <family val="2"/>
    </font>
    <font>
      <b/>
      <sz val="8"/>
      <name val="Arial"/>
      <family val="2"/>
    </font>
    <font>
      <b/>
      <sz val="11"/>
      <name val="Arial"/>
      <family val="2"/>
    </font>
    <font>
      <sz val="10"/>
      <name val="Calibri"/>
      <family val="2"/>
    </font>
    <font>
      <sz val="8"/>
      <name val="Calibri"/>
      <family val="2"/>
    </font>
    <font>
      <sz val="8"/>
      <color indexed="12"/>
      <name val="Arial"/>
      <family val="2"/>
    </font>
    <font>
      <sz val="8"/>
      <color indexed="8"/>
      <name val="Arial Narrow"/>
      <family val="2"/>
    </font>
    <font>
      <b/>
      <sz val="20"/>
      <name val="Arial Narrow"/>
      <family val="2"/>
    </font>
    <font>
      <sz val="12"/>
      <color rgb="FFFF0000"/>
      <name val="Arial Narrow"/>
      <family val="2"/>
    </font>
    <font>
      <sz val="10"/>
      <color rgb="FF0070C0"/>
      <name val="Arial Narrow"/>
      <family val="2"/>
    </font>
    <font>
      <b/>
      <sz val="12"/>
      <name val="Arial Narrow"/>
      <family val="2"/>
    </font>
    <font>
      <b/>
      <sz val="10"/>
      <color rgb="FF0070C0"/>
      <name val="Arial Narrow"/>
      <family val="2"/>
    </font>
    <font>
      <b/>
      <sz val="12"/>
      <color theme="0"/>
      <name val="Arial Narrow"/>
      <family val="2"/>
    </font>
    <font>
      <b/>
      <sz val="10"/>
      <color theme="0"/>
      <name val="Arial Narrow"/>
      <family val="2"/>
    </font>
    <font>
      <sz val="10"/>
      <color theme="0"/>
      <name val="Arial Narrow"/>
      <family val="2"/>
    </font>
    <font>
      <sz val="8"/>
      <color theme="1"/>
      <name val="Arial Narrow"/>
      <family val="2"/>
    </font>
    <font>
      <b/>
      <sz val="8"/>
      <color theme="0"/>
      <name val="Arial Narrow"/>
      <family val="2"/>
    </font>
    <font>
      <sz val="8"/>
      <color rgb="FF0070C0"/>
      <name val="Arial Narrow"/>
      <family val="2"/>
    </font>
    <font>
      <b/>
      <sz val="8"/>
      <name val="Arial Narrow"/>
      <family val="2"/>
    </font>
    <font>
      <b/>
      <sz val="12"/>
      <color rgb="FF0070C0"/>
      <name val="Arial Narrow"/>
      <family val="2"/>
    </font>
    <font>
      <b/>
      <sz val="6"/>
      <name val="Arial"/>
      <family val="2"/>
    </font>
    <font>
      <sz val="6"/>
      <name val="Arial"/>
      <family val="2"/>
    </font>
    <font>
      <u/>
      <sz val="8"/>
      <name val="Arial Narrow"/>
      <family val="2"/>
    </font>
    <font>
      <b/>
      <sz val="8"/>
      <color theme="1"/>
      <name val="Arial Narrow"/>
      <family val="2"/>
    </font>
  </fonts>
  <fills count="1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43"/>
        <bgColor indexed="64"/>
      </patternFill>
    </fill>
    <fill>
      <patternFill patternType="solid">
        <fgColor indexed="22"/>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3" tint="0.79998168889431442"/>
        <bgColor indexed="64"/>
      </patternFill>
    </fill>
  </fills>
  <borders count="114">
    <border>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hair">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s>
  <cellStyleXfs count="12">
    <xf numFmtId="0" fontId="0"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cellStyleXfs>
  <cellXfs count="844">
    <xf numFmtId="0" fontId="0" fillId="0" borderId="0" xfId="0"/>
    <xf numFmtId="49" fontId="2" fillId="0" borderId="0" xfId="1" applyNumberFormat="1" applyFont="1" applyAlignment="1">
      <alignment vertical="center"/>
    </xf>
    <xf numFmtId="0" fontId="1" fillId="0" borderId="0" xfId="1" applyAlignment="1">
      <alignment vertical="center"/>
    </xf>
    <xf numFmtId="49" fontId="3" fillId="0" borderId="0" xfId="1" applyNumberFormat="1" applyFont="1" applyAlignment="1">
      <alignment horizontal="center" vertical="top"/>
    </xf>
    <xf numFmtId="49" fontId="4" fillId="0" borderId="0" xfId="1" applyNumberFormat="1" applyFont="1" applyAlignment="1">
      <alignment vertical="center"/>
    </xf>
    <xf numFmtId="49" fontId="4" fillId="0" borderId="0" xfId="1" applyNumberFormat="1" applyFont="1" applyAlignment="1">
      <alignment horizontal="center" vertical="top"/>
    </xf>
    <xf numFmtId="49" fontId="4" fillId="0" borderId="0" xfId="1" applyNumberFormat="1" applyFont="1" applyAlignment="1">
      <alignment horizontal="left" vertical="center"/>
    </xf>
    <xf numFmtId="0" fontId="1" fillId="0" borderId="0" xfId="1" applyFont="1" applyAlignment="1">
      <alignment vertical="center"/>
    </xf>
    <xf numFmtId="0" fontId="2" fillId="0" borderId="0" xfId="1" applyFont="1" applyAlignment="1">
      <alignment horizontal="center" vertical="center"/>
    </xf>
    <xf numFmtId="49" fontId="5" fillId="0" borderId="0" xfId="1" applyNumberFormat="1" applyFont="1" applyAlignment="1">
      <alignment vertical="center"/>
    </xf>
    <xf numFmtId="0" fontId="5" fillId="0" borderId="0" xfId="1" applyFont="1" applyAlignment="1">
      <alignment horizontal="center" vertical="center"/>
    </xf>
    <xf numFmtId="0" fontId="6" fillId="0" borderId="0" xfId="1" applyFont="1" applyAlignment="1">
      <alignment vertical="center"/>
    </xf>
    <xf numFmtId="0" fontId="5" fillId="0" borderId="0" xfId="1" applyFont="1" applyAlignment="1">
      <alignment vertical="center"/>
    </xf>
    <xf numFmtId="0" fontId="7" fillId="0" borderId="0" xfId="1" applyFont="1" applyAlignment="1">
      <alignment horizontal="justify" vertical="center"/>
    </xf>
    <xf numFmtId="0" fontId="5" fillId="0" borderId="3" xfId="1" applyFont="1" applyBorder="1" applyAlignment="1">
      <alignment horizontal="center" vertical="center" wrapText="1"/>
    </xf>
    <xf numFmtId="49" fontId="2" fillId="0" borderId="4" xfId="1" applyNumberFormat="1" applyFont="1" applyBorder="1" applyAlignment="1">
      <alignment vertical="center"/>
    </xf>
    <xf numFmtId="0" fontId="6" fillId="0" borderId="4" xfId="1" applyFont="1" applyBorder="1" applyAlignment="1">
      <alignment horizontal="justify" vertical="center" wrapText="1"/>
    </xf>
    <xf numFmtId="10" fontId="6" fillId="0" borderId="4" xfId="2" applyNumberFormat="1" applyFont="1" applyBorder="1" applyAlignment="1">
      <alignment horizontal="center" vertical="center" wrapText="1"/>
    </xf>
    <xf numFmtId="49" fontId="2" fillId="0" borderId="5" xfId="1" applyNumberFormat="1" applyFont="1" applyBorder="1" applyAlignment="1">
      <alignment vertical="center"/>
    </xf>
    <xf numFmtId="0" fontId="6" fillId="0" borderId="5" xfId="1" applyFont="1" applyBorder="1" applyAlignment="1">
      <alignment horizontal="justify" vertical="center" wrapText="1"/>
    </xf>
    <xf numFmtId="10" fontId="6" fillId="0" borderId="5" xfId="2" applyNumberFormat="1" applyFont="1" applyBorder="1" applyAlignment="1">
      <alignment horizontal="center" vertical="center" wrapText="1"/>
    </xf>
    <xf numFmtId="0" fontId="8" fillId="0" borderId="0" xfId="1" applyFont="1" applyAlignment="1">
      <alignment vertical="center"/>
    </xf>
    <xf numFmtId="0" fontId="5" fillId="0" borderId="5" xfId="1" applyFont="1" applyBorder="1" applyAlignment="1">
      <alignment horizontal="justify" vertical="center" wrapText="1"/>
    </xf>
    <xf numFmtId="10" fontId="5" fillId="0" borderId="5" xfId="2" applyNumberFormat="1" applyFont="1" applyBorder="1" applyAlignment="1">
      <alignment horizontal="center" vertical="center" wrapText="1"/>
    </xf>
    <xf numFmtId="49" fontId="2" fillId="0" borderId="6" xfId="1" applyNumberFormat="1" applyFont="1" applyBorder="1" applyAlignment="1">
      <alignment vertical="center"/>
    </xf>
    <xf numFmtId="0" fontId="5" fillId="0" borderId="6" xfId="1" applyFont="1" applyBorder="1" applyAlignment="1">
      <alignment horizontal="justify" vertical="center" wrapText="1"/>
    </xf>
    <xf numFmtId="10" fontId="5" fillId="0" borderId="6" xfId="2" applyNumberFormat="1" applyFont="1" applyBorder="1" applyAlignment="1">
      <alignment horizontal="center" vertical="center" wrapText="1"/>
    </xf>
    <xf numFmtId="10" fontId="6" fillId="0" borderId="3" xfId="2" applyNumberFormat="1" applyFont="1" applyBorder="1" applyAlignment="1">
      <alignment horizontal="center" vertical="center" wrapText="1"/>
    </xf>
    <xf numFmtId="0" fontId="6" fillId="0" borderId="6" xfId="1" applyFont="1" applyBorder="1" applyAlignment="1">
      <alignment horizontal="justify" vertical="center" wrapText="1"/>
    </xf>
    <xf numFmtId="10" fontId="6" fillId="0" borderId="6" xfId="2" applyNumberFormat="1" applyFont="1" applyBorder="1" applyAlignment="1">
      <alignment horizontal="center" vertical="center" wrapText="1"/>
    </xf>
    <xf numFmtId="10" fontId="1" fillId="0" borderId="0" xfId="1" applyNumberFormat="1" applyFont="1" applyAlignment="1">
      <alignment vertical="center"/>
    </xf>
    <xf numFmtId="10" fontId="5" fillId="0" borderId="3" xfId="2" applyNumberFormat="1" applyFont="1" applyBorder="1" applyAlignment="1">
      <alignment horizontal="center" vertical="center" wrapText="1"/>
    </xf>
    <xf numFmtId="49" fontId="2" fillId="0" borderId="7" xfId="1" applyNumberFormat="1" applyFont="1" applyBorder="1" applyAlignment="1">
      <alignment vertical="center"/>
    </xf>
    <xf numFmtId="0" fontId="5" fillId="0" borderId="7" xfId="1" applyFont="1" applyBorder="1" applyAlignment="1">
      <alignment horizontal="justify" vertical="center" wrapText="1"/>
    </xf>
    <xf numFmtId="10" fontId="5" fillId="0" borderId="7" xfId="2" applyNumberFormat="1" applyFont="1" applyBorder="1" applyAlignment="1">
      <alignment horizontal="center" vertical="center" wrapText="1"/>
    </xf>
    <xf numFmtId="0" fontId="1" fillId="0" borderId="0" xfId="1" quotePrefix="1" applyFont="1" applyAlignment="1">
      <alignment vertical="center"/>
    </xf>
    <xf numFmtId="10" fontId="6" fillId="2" borderId="5" xfId="2" applyNumberFormat="1" applyFont="1" applyFill="1" applyBorder="1" applyAlignment="1">
      <alignment horizontal="center" vertical="center" wrapText="1"/>
    </xf>
    <xf numFmtId="10" fontId="6" fillId="2" borderId="4" xfId="2" applyNumberFormat="1" applyFont="1" applyFill="1" applyBorder="1" applyAlignment="1">
      <alignment horizontal="center" vertical="center" wrapText="1"/>
    </xf>
    <xf numFmtId="10" fontId="5" fillId="2" borderId="5" xfId="2" applyNumberFormat="1" applyFont="1" applyFill="1" applyBorder="1" applyAlignment="1">
      <alignment horizontal="center" vertical="center" wrapText="1"/>
    </xf>
    <xf numFmtId="0" fontId="1" fillId="0" borderId="8" xfId="1" applyNumberFormat="1" applyFont="1" applyFill="1" applyBorder="1" applyAlignment="1">
      <alignment wrapText="1"/>
    </xf>
    <xf numFmtId="0" fontId="4" fillId="0" borderId="8" xfId="1" applyNumberFormat="1" applyFont="1" applyBorder="1" applyAlignment="1">
      <alignment horizontal="center" vertical="center" wrapText="1"/>
    </xf>
    <xf numFmtId="0" fontId="1" fillId="0" borderId="0" xfId="3" applyNumberFormat="1" applyFont="1" applyFill="1" applyBorder="1" applyAlignment="1">
      <alignment wrapText="1"/>
    </xf>
    <xf numFmtId="0" fontId="1" fillId="0" borderId="0" xfId="1" applyNumberFormat="1" applyFont="1" applyFill="1" applyBorder="1" applyAlignment="1">
      <alignment wrapText="1"/>
    </xf>
    <xf numFmtId="0" fontId="4" fillId="0" borderId="0" xfId="1" applyNumberFormat="1" applyFont="1" applyBorder="1" applyAlignment="1">
      <alignment horizontal="center" vertical="center" wrapText="1"/>
    </xf>
    <xf numFmtId="0" fontId="2" fillId="0" borderId="0" xfId="1" applyNumberFormat="1" applyFont="1" applyBorder="1" applyAlignment="1">
      <alignment vertical="center" wrapText="1"/>
    </xf>
    <xf numFmtId="0" fontId="9" fillId="0" borderId="12" xfId="1" applyNumberFormat="1" applyFont="1" applyBorder="1" applyAlignment="1">
      <alignment horizontal="center" vertical="center" wrapText="1"/>
    </xf>
    <xf numFmtId="0" fontId="1" fillId="0" borderId="14" xfId="1" applyNumberFormat="1" applyFont="1" applyBorder="1" applyAlignment="1">
      <alignment horizontal="left" vertical="center" wrapText="1"/>
    </xf>
    <xf numFmtId="0" fontId="1" fillId="0" borderId="0" xfId="3" applyNumberFormat="1" applyFont="1" applyAlignment="1">
      <alignment wrapText="1"/>
    </xf>
    <xf numFmtId="0" fontId="1" fillId="0" borderId="0" xfId="1" applyNumberFormat="1" applyFont="1" applyAlignment="1">
      <alignment wrapText="1"/>
    </xf>
    <xf numFmtId="0" fontId="9" fillId="0" borderId="0" xfId="1" applyNumberFormat="1" applyFont="1" applyBorder="1" applyAlignment="1">
      <alignment horizontal="center" vertical="center" wrapText="1"/>
    </xf>
    <xf numFmtId="0" fontId="1" fillId="0" borderId="18" xfId="1" applyNumberFormat="1" applyFont="1" applyBorder="1" applyAlignment="1">
      <alignment horizontal="center" vertical="center" wrapText="1"/>
    </xf>
    <xf numFmtId="0" fontId="1" fillId="0" borderId="22" xfId="1" applyNumberFormat="1" applyFont="1" applyBorder="1" applyAlignment="1">
      <alignment horizontal="left" vertical="center" wrapText="1"/>
    </xf>
    <xf numFmtId="0" fontId="2" fillId="0" borderId="23" xfId="1" applyNumberFormat="1" applyFont="1" applyBorder="1" applyAlignment="1">
      <alignment vertical="center" wrapText="1"/>
    </xf>
    <xf numFmtId="0" fontId="8" fillId="0" borderId="26" xfId="1" applyNumberFormat="1" applyFont="1" applyBorder="1" applyAlignment="1">
      <alignment horizontal="center" vertical="center" wrapText="1"/>
    </xf>
    <xf numFmtId="0" fontId="1" fillId="0" borderId="0" xfId="3" applyNumberFormat="1" applyFont="1" applyAlignment="1">
      <alignment vertical="center" wrapText="1"/>
    </xf>
    <xf numFmtId="0" fontId="1" fillId="0" borderId="0" xfId="1" applyNumberFormat="1" applyFont="1" applyAlignment="1">
      <alignment vertical="center" wrapText="1"/>
    </xf>
    <xf numFmtId="0" fontId="4" fillId="3" borderId="33" xfId="1" applyNumberFormat="1" applyFont="1" applyFill="1" applyBorder="1" applyAlignment="1">
      <alignment horizontal="center" vertical="center" wrapText="1"/>
    </xf>
    <xf numFmtId="0" fontId="4" fillId="3" borderId="34" xfId="1" applyNumberFormat="1" applyFont="1" applyFill="1" applyBorder="1" applyAlignment="1">
      <alignment horizontal="center" vertical="center" wrapText="1"/>
    </xf>
    <xf numFmtId="0" fontId="10" fillId="0" borderId="27" xfId="1" applyNumberFormat="1" applyFont="1" applyBorder="1" applyAlignment="1">
      <alignment horizontal="center" wrapText="1"/>
    </xf>
    <xf numFmtId="0" fontId="10" fillId="0" borderId="27" xfId="1" applyNumberFormat="1" applyFont="1" applyBorder="1" applyAlignment="1">
      <alignment wrapText="1"/>
    </xf>
    <xf numFmtId="0" fontId="10" fillId="0" borderId="27" xfId="4" applyNumberFormat="1" applyFont="1" applyBorder="1" applyAlignment="1">
      <alignment horizontal="center" wrapText="1"/>
    </xf>
    <xf numFmtId="165" fontId="10" fillId="0" borderId="27" xfId="5" applyFont="1" applyFill="1" applyBorder="1" applyAlignment="1">
      <alignment horizontal="right" vertical="center" wrapText="1"/>
    </xf>
    <xf numFmtId="165" fontId="10" fillId="0" borderId="35" xfId="5" applyFont="1" applyFill="1" applyBorder="1" applyAlignment="1">
      <alignment horizontal="right" vertical="center" wrapText="1"/>
    </xf>
    <xf numFmtId="0" fontId="1" fillId="0" borderId="0" xfId="4" applyNumberFormat="1" applyFont="1" applyFill="1" applyBorder="1" applyAlignment="1">
      <alignment horizontal="left" vertical="center" wrapText="1"/>
    </xf>
    <xf numFmtId="0" fontId="1" fillId="0" borderId="0" xfId="1" applyNumberFormat="1" applyFont="1" applyFill="1" applyBorder="1" applyAlignment="1">
      <alignment horizontal="left" wrapText="1"/>
    </xf>
    <xf numFmtId="0" fontId="10" fillId="0" borderId="36" xfId="1" applyNumberFormat="1" applyFont="1" applyBorder="1" applyAlignment="1">
      <alignment horizontal="center" wrapText="1"/>
    </xf>
    <xf numFmtId="0" fontId="10" fillId="0" borderId="36" xfId="1" applyNumberFormat="1" applyFont="1" applyBorder="1" applyAlignment="1">
      <alignment wrapText="1"/>
    </xf>
    <xf numFmtId="0" fontId="9" fillId="0" borderId="36" xfId="1" applyNumberFormat="1" applyFont="1" applyFill="1" applyBorder="1" applyAlignment="1">
      <alignment horizontal="center" wrapText="1"/>
    </xf>
    <xf numFmtId="165" fontId="10" fillId="0" borderId="36" xfId="5" applyFont="1" applyFill="1" applyBorder="1" applyAlignment="1">
      <alignment horizontal="right" vertical="center" wrapText="1"/>
    </xf>
    <xf numFmtId="165" fontId="10" fillId="0" borderId="37" xfId="5" applyFont="1" applyFill="1" applyBorder="1" applyAlignment="1">
      <alignment horizontal="right" vertical="center" wrapText="1"/>
    </xf>
    <xf numFmtId="0" fontId="1" fillId="0" borderId="0" xfId="1" applyNumberFormat="1" applyFont="1" applyFill="1" applyBorder="1" applyAlignment="1">
      <alignment horizontal="justify" vertical="top" wrapText="1"/>
    </xf>
    <xf numFmtId="166" fontId="11" fillId="0" borderId="8" xfId="1" applyNumberFormat="1" applyFont="1" applyFill="1" applyBorder="1" applyAlignment="1">
      <alignment wrapText="1"/>
    </xf>
    <xf numFmtId="0" fontId="3" fillId="0" borderId="8" xfId="1" applyFont="1" applyBorder="1" applyAlignment="1">
      <alignment horizontal="center" vertical="center" wrapText="1"/>
    </xf>
    <xf numFmtId="0" fontId="11" fillId="0" borderId="0" xfId="1" applyFont="1" applyFill="1" applyBorder="1" applyAlignment="1">
      <alignment wrapText="1"/>
    </xf>
    <xf numFmtId="166" fontId="11" fillId="0" borderId="0" xfId="1" applyNumberFormat="1" applyFont="1" applyFill="1" applyBorder="1" applyAlignment="1">
      <alignment wrapText="1"/>
    </xf>
    <xf numFmtId="0" fontId="12" fillId="0" borderId="0" xfId="1" applyFont="1" applyBorder="1" applyAlignment="1">
      <alignment horizontal="center" vertical="center" wrapText="1"/>
    </xf>
    <xf numFmtId="0" fontId="2" fillId="0" borderId="0" xfId="1" applyFont="1" applyBorder="1" applyAlignment="1">
      <alignment vertical="center"/>
    </xf>
    <xf numFmtId="0" fontId="9" fillId="0" borderId="12" xfId="1" applyFont="1" applyBorder="1" applyAlignment="1">
      <alignment horizontal="center" vertical="center" wrapText="1"/>
    </xf>
    <xf numFmtId="0" fontId="11" fillId="0" borderId="14" xfId="1" applyFont="1" applyBorder="1" applyAlignment="1">
      <alignment horizontal="left" vertical="center"/>
    </xf>
    <xf numFmtId="0" fontId="11" fillId="0" borderId="0" xfId="1" applyFont="1"/>
    <xf numFmtId="0" fontId="9" fillId="0" borderId="0" xfId="1" applyFont="1" applyBorder="1" applyAlignment="1">
      <alignment horizontal="center" vertical="center" wrapText="1"/>
    </xf>
    <xf numFmtId="166" fontId="1" fillId="0" borderId="18" xfId="1" applyNumberFormat="1" applyFont="1" applyBorder="1" applyAlignment="1">
      <alignment horizontal="left" vertical="center"/>
    </xf>
    <xf numFmtId="0" fontId="11" fillId="0" borderId="22" xfId="1" applyFont="1" applyBorder="1" applyAlignment="1">
      <alignment horizontal="left" vertical="center"/>
    </xf>
    <xf numFmtId="0" fontId="2" fillId="0" borderId="23" xfId="1" applyFont="1" applyBorder="1" applyAlignment="1">
      <alignment vertical="center"/>
    </xf>
    <xf numFmtId="167" fontId="13" fillId="0" borderId="26" xfId="1" applyNumberFormat="1" applyFont="1" applyBorder="1" applyAlignment="1">
      <alignment horizontal="center" vertical="center"/>
    </xf>
    <xf numFmtId="0" fontId="11" fillId="0" borderId="0" xfId="1" applyFont="1" applyAlignment="1">
      <alignment vertical="center"/>
    </xf>
    <xf numFmtId="0" fontId="4" fillId="3" borderId="28" xfId="1" quotePrefix="1" applyFont="1" applyFill="1" applyBorder="1" applyAlignment="1">
      <alignment horizontal="center" vertical="center" wrapText="1"/>
    </xf>
    <xf numFmtId="0" fontId="11" fillId="3" borderId="0" xfId="1" applyFont="1" applyFill="1"/>
    <xf numFmtId="0" fontId="4" fillId="3" borderId="32" xfId="1" quotePrefix="1" applyFont="1" applyFill="1" applyBorder="1" applyAlignment="1">
      <alignment horizontal="center" vertical="center" wrapText="1"/>
    </xf>
    <xf numFmtId="49" fontId="14" fillId="0" borderId="27" xfId="1" applyNumberFormat="1" applyFont="1" applyBorder="1" applyAlignment="1">
      <alignment horizontal="center"/>
    </xf>
    <xf numFmtId="49" fontId="14" fillId="0" borderId="27" xfId="1" applyNumberFormat="1" applyFont="1" applyBorder="1" applyAlignment="1">
      <alignment wrapText="1"/>
    </xf>
    <xf numFmtId="164" fontId="14" fillId="0" borderId="27" xfId="4" applyFont="1" applyFill="1" applyBorder="1" applyAlignment="1">
      <alignment horizontal="center"/>
    </xf>
    <xf numFmtId="168" fontId="14" fillId="0" borderId="35" xfId="3" applyNumberFormat="1" applyFont="1" applyFill="1" applyBorder="1" applyAlignment="1">
      <alignment horizontal="right"/>
    </xf>
    <xf numFmtId="0" fontId="11" fillId="0" borderId="0" xfId="1" applyFont="1" applyFill="1" applyBorder="1" applyAlignment="1">
      <alignment horizontal="left" wrapText="1"/>
    </xf>
    <xf numFmtId="49" fontId="14" fillId="0" borderId="36" xfId="1" applyNumberFormat="1" applyFont="1" applyBorder="1" applyAlignment="1">
      <alignment horizontal="center"/>
    </xf>
    <xf numFmtId="49" fontId="14" fillId="0" borderId="36" xfId="1" applyNumberFormat="1" applyFont="1" applyBorder="1" applyAlignment="1">
      <alignment wrapText="1"/>
    </xf>
    <xf numFmtId="164" fontId="14" fillId="0" borderId="36" xfId="4" applyFont="1" applyFill="1" applyBorder="1" applyAlignment="1">
      <alignment horizontal="center"/>
    </xf>
    <xf numFmtId="168" fontId="14" fillId="0" borderId="37" xfId="3" applyNumberFormat="1" applyFont="1" applyFill="1" applyBorder="1" applyAlignment="1">
      <alignment horizontal="right"/>
    </xf>
    <xf numFmtId="0" fontId="11" fillId="0" borderId="36" xfId="1" applyFont="1" applyFill="1" applyBorder="1" applyAlignment="1">
      <alignment horizontal="justify" vertical="top" wrapText="1"/>
    </xf>
    <xf numFmtId="0" fontId="11" fillId="0" borderId="36" xfId="1" applyFont="1" applyFill="1" applyBorder="1" applyAlignment="1">
      <alignment horizontal="center" wrapText="1"/>
    </xf>
    <xf numFmtId="168" fontId="11" fillId="0" borderId="37" xfId="3" applyNumberFormat="1" applyFont="1" applyFill="1" applyBorder="1" applyAlignment="1">
      <alignment wrapText="1"/>
    </xf>
    <xf numFmtId="0" fontId="11" fillId="0" borderId="31" xfId="1" applyFont="1" applyFill="1" applyBorder="1" applyAlignment="1">
      <alignment horizontal="center" wrapText="1"/>
    </xf>
    <xf numFmtId="0" fontId="11" fillId="0" borderId="0" xfId="1" applyFont="1" applyFill="1" applyBorder="1" applyAlignment="1">
      <alignment horizontal="justify" vertical="top" wrapText="1"/>
    </xf>
    <xf numFmtId="166" fontId="1" fillId="0" borderId="18" xfId="1" applyNumberFormat="1" applyFont="1" applyBorder="1" applyAlignment="1">
      <alignment horizontal="center" vertical="center"/>
    </xf>
    <xf numFmtId="49" fontId="14" fillId="0" borderId="27" xfId="1" applyNumberFormat="1" applyFont="1" applyBorder="1"/>
    <xf numFmtId="0" fontId="15" fillId="0" borderId="27" xfId="1" applyFont="1" applyFill="1" applyBorder="1" applyAlignment="1">
      <alignment horizontal="center" vertical="top" wrapText="1"/>
    </xf>
    <xf numFmtId="165" fontId="14" fillId="0" borderId="27" xfId="5" applyFont="1" applyBorder="1" applyAlignment="1">
      <alignment horizontal="right"/>
    </xf>
    <xf numFmtId="168" fontId="11" fillId="0" borderId="14" xfId="4" applyNumberFormat="1" applyFont="1" applyFill="1" applyBorder="1"/>
    <xf numFmtId="165" fontId="14" fillId="0" borderId="37" xfId="5" applyFont="1" applyBorder="1" applyAlignment="1">
      <alignment horizontal="right"/>
    </xf>
    <xf numFmtId="49" fontId="14" fillId="0" borderId="36" xfId="1" applyNumberFormat="1" applyFont="1" applyBorder="1"/>
    <xf numFmtId="0" fontId="15" fillId="0" borderId="36" xfId="1" applyFont="1" applyFill="1" applyBorder="1" applyAlignment="1">
      <alignment horizontal="center" vertical="top" wrapText="1"/>
    </xf>
    <xf numFmtId="165" fontId="14" fillId="0" borderId="36" xfId="5" applyFont="1" applyBorder="1" applyAlignment="1">
      <alignment horizontal="right"/>
    </xf>
    <xf numFmtId="168" fontId="11" fillId="0" borderId="37" xfId="4" applyNumberFormat="1" applyFont="1" applyFill="1" applyBorder="1"/>
    <xf numFmtId="166" fontId="11" fillId="0" borderId="10" xfId="6" applyNumberFormat="1" applyFont="1" applyFill="1" applyBorder="1" applyAlignment="1">
      <alignment wrapText="1"/>
    </xf>
    <xf numFmtId="166" fontId="11" fillId="0" borderId="8" xfId="6" applyNumberFormat="1" applyFont="1" applyFill="1" applyBorder="1" applyAlignment="1">
      <alignment wrapText="1"/>
    </xf>
    <xf numFmtId="0" fontId="16" fillId="0" borderId="8" xfId="6" applyFont="1" applyFill="1" applyBorder="1" applyAlignment="1">
      <alignment horizontal="center" vertical="top" wrapText="1"/>
    </xf>
    <xf numFmtId="0" fontId="1" fillId="0" borderId="0" xfId="6"/>
    <xf numFmtId="166" fontId="11" fillId="0" borderId="12" xfId="6" applyNumberFormat="1" applyFont="1" applyFill="1" applyBorder="1" applyAlignment="1">
      <alignment wrapText="1"/>
    </xf>
    <xf numFmtId="166" fontId="11" fillId="0" borderId="0" xfId="6" applyNumberFormat="1" applyFont="1" applyFill="1" applyBorder="1" applyAlignment="1">
      <alignment wrapText="1"/>
    </xf>
    <xf numFmtId="0" fontId="4" fillId="0" borderId="0" xfId="6" applyFont="1" applyBorder="1" applyAlignment="1">
      <alignment horizontal="center" vertical="center" wrapText="1"/>
    </xf>
    <xf numFmtId="0" fontId="2" fillId="0" borderId="12" xfId="6" applyFont="1" applyBorder="1" applyAlignment="1">
      <alignment vertical="center"/>
    </xf>
    <xf numFmtId="0" fontId="2" fillId="0" borderId="0" xfId="6" applyFont="1" applyBorder="1" applyAlignment="1">
      <alignment vertical="center"/>
    </xf>
    <xf numFmtId="0" fontId="17" fillId="0" borderId="10" xfId="6" applyFont="1" applyBorder="1" applyAlignment="1">
      <alignment horizontal="left" vertical="center"/>
    </xf>
    <xf numFmtId="0" fontId="9" fillId="0" borderId="0" xfId="6" applyFont="1" applyBorder="1" applyAlignment="1">
      <alignment horizontal="center" vertical="center" wrapText="1"/>
    </xf>
    <xf numFmtId="0" fontId="11" fillId="0" borderId="45" xfId="6" applyNumberFormat="1" applyFont="1" applyBorder="1" applyAlignment="1">
      <alignment horizontal="left" vertical="center"/>
    </xf>
    <xf numFmtId="0" fontId="12" fillId="0" borderId="0" xfId="6" applyFont="1" applyBorder="1" applyAlignment="1">
      <alignment horizontal="center" vertical="center" wrapText="1"/>
    </xf>
    <xf numFmtId="0" fontId="17" fillId="0" borderId="12" xfId="6" applyFont="1" applyBorder="1" applyAlignment="1">
      <alignment horizontal="left" vertical="center"/>
    </xf>
    <xf numFmtId="0" fontId="2" fillId="0" borderId="45" xfId="6" applyFont="1" applyBorder="1" applyAlignment="1">
      <alignment vertical="center"/>
    </xf>
    <xf numFmtId="0" fontId="2" fillId="0" borderId="23" xfId="6" applyFont="1" applyBorder="1" applyAlignment="1">
      <alignment vertical="center"/>
    </xf>
    <xf numFmtId="167" fontId="11" fillId="0" borderId="45" xfId="6" applyNumberFormat="1" applyFont="1" applyBorder="1" applyAlignment="1">
      <alignment horizontal="left" vertical="center"/>
    </xf>
    <xf numFmtId="0" fontId="4" fillId="5" borderId="28" xfId="6" applyFont="1" applyFill="1" applyBorder="1" applyAlignment="1">
      <alignment horizontal="center" vertical="center"/>
    </xf>
    <xf numFmtId="0" fontId="4" fillId="5" borderId="32" xfId="6" applyFont="1" applyFill="1" applyBorder="1" applyAlignment="1">
      <alignment horizontal="center" vertical="center"/>
    </xf>
    <xf numFmtId="166" fontId="15" fillId="0" borderId="36" xfId="6" applyNumberFormat="1" applyFont="1" applyFill="1" applyBorder="1" applyAlignment="1">
      <alignment horizontal="center" vertical="top" wrapText="1"/>
    </xf>
    <xf numFmtId="0" fontId="15" fillId="0" borderId="36" xfId="6" applyFont="1" applyFill="1" applyBorder="1" applyAlignment="1">
      <alignment horizontal="left" vertical="top" wrapText="1"/>
    </xf>
    <xf numFmtId="170" fontId="15" fillId="0" borderId="36" xfId="6" applyNumberFormat="1" applyFont="1" applyFill="1" applyBorder="1" applyAlignment="1">
      <alignment horizontal="center" wrapText="1"/>
    </xf>
    <xf numFmtId="168" fontId="15" fillId="0" borderId="36" xfId="4" applyNumberFormat="1" applyFont="1" applyFill="1" applyBorder="1" applyAlignment="1">
      <alignment horizontal="right" vertical="top" wrapText="1"/>
    </xf>
    <xf numFmtId="165" fontId="15" fillId="0" borderId="36" xfId="5" applyFont="1" applyFill="1" applyBorder="1" applyAlignment="1">
      <alignment horizontal="right" wrapText="1"/>
    </xf>
    <xf numFmtId="166" fontId="15" fillId="2" borderId="36" xfId="6" applyNumberFormat="1" applyFont="1" applyFill="1" applyBorder="1" applyAlignment="1">
      <alignment horizontal="center" vertical="top" wrapText="1"/>
    </xf>
    <xf numFmtId="0" fontId="15" fillId="2" borderId="36" xfId="6" applyFont="1" applyFill="1" applyBorder="1" applyAlignment="1">
      <alignment horizontal="left" vertical="top" wrapText="1"/>
    </xf>
    <xf numFmtId="170" fontId="15" fillId="2" borderId="36" xfId="6" applyNumberFormat="1" applyFont="1" applyFill="1" applyBorder="1" applyAlignment="1">
      <alignment horizontal="center" wrapText="1"/>
    </xf>
    <xf numFmtId="168" fontId="15" fillId="2" borderId="36" xfId="4" applyNumberFormat="1" applyFont="1" applyFill="1" applyBorder="1" applyAlignment="1">
      <alignment horizontal="right" vertical="top" wrapText="1"/>
    </xf>
    <xf numFmtId="165" fontId="15" fillId="2" borderId="36" xfId="5" applyFont="1" applyFill="1" applyBorder="1" applyAlignment="1">
      <alignment horizontal="right" wrapText="1"/>
    </xf>
    <xf numFmtId="0" fontId="11" fillId="0" borderId="0" xfId="6" applyFont="1" applyFill="1" applyBorder="1" applyAlignment="1">
      <alignment horizontal="justify" vertical="top" wrapText="1"/>
    </xf>
    <xf numFmtId="0" fontId="11" fillId="0" borderId="0" xfId="6" applyFont="1" applyFill="1" applyBorder="1" applyAlignment="1">
      <alignment wrapText="1"/>
    </xf>
    <xf numFmtId="49" fontId="19" fillId="0" borderId="47" xfId="6" applyNumberFormat="1" applyFont="1" applyBorder="1" applyAlignment="1"/>
    <xf numFmtId="0" fontId="19" fillId="0" borderId="29" xfId="6" applyFont="1" applyBorder="1"/>
    <xf numFmtId="164" fontId="19" fillId="0" borderId="30" xfId="4" applyFont="1" applyBorder="1"/>
    <xf numFmtId="49" fontId="20" fillId="0" borderId="48" xfId="6" applyNumberFormat="1" applyFont="1" applyBorder="1" applyAlignment="1"/>
    <xf numFmtId="49" fontId="20" fillId="0" borderId="49" xfId="6" applyNumberFormat="1" applyFont="1" applyBorder="1" applyAlignment="1"/>
    <xf numFmtId="164" fontId="20" fillId="0" borderId="50" xfId="4" applyFont="1" applyBorder="1"/>
    <xf numFmtId="49" fontId="21" fillId="0" borderId="49" xfId="6" applyNumberFormat="1" applyFont="1" applyBorder="1" applyAlignment="1"/>
    <xf numFmtId="0" fontId="17" fillId="0" borderId="0" xfId="6" applyFont="1" applyBorder="1" applyAlignment="1">
      <alignment horizontal="left" vertical="center"/>
    </xf>
    <xf numFmtId="0" fontId="20" fillId="0" borderId="48" xfId="6" applyFont="1" applyBorder="1"/>
    <xf numFmtId="0" fontId="20" fillId="0" borderId="49" xfId="6" applyFont="1" applyBorder="1"/>
    <xf numFmtId="167" fontId="11" fillId="0" borderId="23" xfId="6" applyNumberFormat="1" applyFont="1" applyBorder="1" applyAlignment="1">
      <alignment horizontal="left" vertical="center"/>
    </xf>
    <xf numFmtId="0" fontId="20" fillId="0" borderId="51" xfId="6" applyFont="1" applyBorder="1"/>
    <xf numFmtId="0" fontId="20" fillId="0" borderId="33" xfId="6" applyFont="1" applyBorder="1"/>
    <xf numFmtId="164" fontId="20" fillId="0" borderId="34" xfId="4" applyFont="1" applyBorder="1"/>
    <xf numFmtId="0" fontId="11" fillId="0" borderId="0" xfId="6" applyFont="1"/>
    <xf numFmtId="49" fontId="15" fillId="0" borderId="52" xfId="6" applyNumberFormat="1" applyFont="1" applyFill="1" applyBorder="1" applyAlignment="1">
      <alignment horizontal="center" vertical="top" wrapText="1"/>
    </xf>
    <xf numFmtId="0" fontId="22" fillId="0" borderId="48" xfId="6" applyNumberFormat="1" applyFont="1" applyBorder="1" applyAlignment="1">
      <alignment horizontal="center" vertical="top" wrapText="1"/>
    </xf>
    <xf numFmtId="49" fontId="22" fillId="0" borderId="53" xfId="6" applyNumberFormat="1" applyFont="1" applyBorder="1" applyAlignment="1">
      <alignment vertical="top" wrapText="1"/>
    </xf>
    <xf numFmtId="49" fontId="22" fillId="0" borderId="53" xfId="6" applyNumberFormat="1" applyFont="1" applyBorder="1" applyAlignment="1">
      <alignment horizontal="center" vertical="top" wrapText="1"/>
    </xf>
    <xf numFmtId="0" fontId="22" fillId="0" borderId="18" xfId="5" applyNumberFormat="1" applyFont="1" applyBorder="1" applyAlignment="1">
      <alignment horizontal="right" vertical="top" wrapText="1"/>
    </xf>
    <xf numFmtId="49" fontId="11" fillId="0" borderId="18" xfId="4" applyNumberFormat="1" applyFont="1" applyBorder="1" applyAlignment="1">
      <alignment wrapText="1"/>
    </xf>
    <xf numFmtId="49" fontId="22" fillId="0" borderId="49" xfId="6" applyNumberFormat="1" applyFont="1" applyBorder="1" applyAlignment="1">
      <alignment vertical="top" wrapText="1"/>
    </xf>
    <xf numFmtId="49" fontId="22" fillId="0" borderId="49" xfId="6" applyNumberFormat="1" applyFont="1" applyBorder="1" applyAlignment="1">
      <alignment horizontal="center" vertical="top" wrapText="1"/>
    </xf>
    <xf numFmtId="0" fontId="22" fillId="0" borderId="50" xfId="5" applyNumberFormat="1" applyFont="1" applyBorder="1" applyAlignment="1">
      <alignment horizontal="right" vertical="top" wrapText="1"/>
    </xf>
    <xf numFmtId="0" fontId="11" fillId="0" borderId="0" xfId="6" applyFont="1" applyFill="1" applyBorder="1" applyAlignment="1">
      <alignment horizontal="left" wrapText="1"/>
    </xf>
    <xf numFmtId="4" fontId="22" fillId="0" borderId="50" xfId="5" applyNumberFormat="1" applyFont="1" applyBorder="1" applyAlignment="1">
      <alignment horizontal="right" vertical="top" wrapText="1"/>
    </xf>
    <xf numFmtId="1" fontId="22" fillId="0" borderId="48" xfId="6" applyNumberFormat="1" applyFont="1" applyBorder="1" applyAlignment="1">
      <alignment horizontal="center" vertical="top" wrapText="1"/>
    </xf>
    <xf numFmtId="49" fontId="22" fillId="0" borderId="48" xfId="6" applyNumberFormat="1" applyFont="1" applyBorder="1" applyAlignment="1">
      <alignment horizontal="center" vertical="top" wrapText="1"/>
    </xf>
    <xf numFmtId="49" fontId="11" fillId="0" borderId="0" xfId="6" applyNumberFormat="1" applyFont="1" applyFill="1" applyBorder="1" applyAlignment="1">
      <alignment horizontal="center" wrapText="1"/>
    </xf>
    <xf numFmtId="49" fontId="21" fillId="0" borderId="0" xfId="6" applyNumberFormat="1" applyFont="1" applyFill="1" applyBorder="1" applyAlignment="1">
      <alignment wrapText="1"/>
    </xf>
    <xf numFmtId="49" fontId="21" fillId="0" borderId="0" xfId="6" applyNumberFormat="1" applyFont="1" applyFill="1" applyBorder="1" applyAlignment="1">
      <alignment vertical="top" wrapText="1"/>
    </xf>
    <xf numFmtId="49" fontId="11" fillId="0" borderId="0" xfId="6" applyNumberFormat="1" applyFont="1" applyFill="1" applyBorder="1" applyAlignment="1">
      <alignment wrapText="1"/>
    </xf>
    <xf numFmtId="165" fontId="11" fillId="0" borderId="0" xfId="5" applyFont="1" applyFill="1" applyBorder="1" applyAlignment="1">
      <alignment wrapText="1"/>
    </xf>
    <xf numFmtId="49" fontId="2" fillId="0" borderId="0" xfId="6" applyNumberFormat="1" applyFont="1" applyAlignment="1">
      <alignment vertical="center"/>
    </xf>
    <xf numFmtId="0" fontId="1" fillId="0" borderId="0" xfId="6" applyAlignment="1">
      <alignment vertical="center"/>
    </xf>
    <xf numFmtId="49" fontId="3" fillId="0" borderId="0" xfId="6" applyNumberFormat="1" applyFont="1" applyAlignment="1">
      <alignment horizontal="center" vertical="top"/>
    </xf>
    <xf numFmtId="49" fontId="4" fillId="0" borderId="0" xfId="6" applyNumberFormat="1" applyFont="1" applyAlignment="1">
      <alignment vertical="center"/>
    </xf>
    <xf numFmtId="49" fontId="4" fillId="0" borderId="0" xfId="6" applyNumberFormat="1" applyFont="1" applyAlignment="1">
      <alignment horizontal="center" vertical="top"/>
    </xf>
    <xf numFmtId="4" fontId="1" fillId="0" borderId="0" xfId="6" applyNumberFormat="1" applyAlignment="1">
      <alignment vertical="center"/>
    </xf>
    <xf numFmtId="0" fontId="6" fillId="0" borderId="0" xfId="6" applyFont="1" applyAlignment="1">
      <alignment horizontal="justify" vertical="center"/>
    </xf>
    <xf numFmtId="165" fontId="1" fillId="0" borderId="0" xfId="5" applyFont="1" applyAlignment="1">
      <alignment vertical="center"/>
    </xf>
    <xf numFmtId="10" fontId="1" fillId="0" borderId="0" xfId="2" applyNumberFormat="1" applyFont="1" applyAlignment="1">
      <alignment vertical="center"/>
    </xf>
    <xf numFmtId="4" fontId="2" fillId="0" borderId="0" xfId="6" applyNumberFormat="1" applyFont="1" applyAlignment="1">
      <alignment horizontal="center" vertical="center"/>
    </xf>
    <xf numFmtId="0" fontId="5" fillId="0" borderId="3" xfId="6" applyFont="1" applyBorder="1" applyAlignment="1">
      <alignment horizontal="center" vertical="center" wrapText="1"/>
    </xf>
    <xf numFmtId="165" fontId="5" fillId="0" borderId="3" xfId="5" applyFont="1" applyBorder="1" applyAlignment="1">
      <alignment horizontal="center" vertical="center" wrapText="1"/>
    </xf>
    <xf numFmtId="0" fontId="6" fillId="0" borderId="54" xfId="6" applyFont="1" applyBorder="1" applyAlignment="1">
      <alignment horizontal="justify" vertical="center" wrapText="1"/>
    </xf>
    <xf numFmtId="165" fontId="6" fillId="0" borderId="54" xfId="5" applyFont="1" applyBorder="1" applyAlignment="1">
      <alignment vertical="center" wrapText="1"/>
    </xf>
    <xf numFmtId="10" fontId="6" fillId="0" borderId="54" xfId="2" applyNumberFormat="1" applyFont="1" applyBorder="1" applyAlignment="1">
      <alignment vertical="center" wrapText="1"/>
    </xf>
    <xf numFmtId="4" fontId="1" fillId="0" borderId="0" xfId="5" applyNumberFormat="1" applyFont="1" applyAlignment="1">
      <alignment vertical="center"/>
    </xf>
    <xf numFmtId="0" fontId="5" fillId="0" borderId="5" xfId="6" applyFont="1" applyBorder="1" applyAlignment="1">
      <alignment horizontal="justify" vertical="center" wrapText="1"/>
    </xf>
    <xf numFmtId="165" fontId="5" fillId="0" borderId="5" xfId="5" applyFont="1" applyBorder="1" applyAlignment="1">
      <alignment vertical="center" wrapText="1"/>
    </xf>
    <xf numFmtId="10" fontId="6" fillId="0" borderId="5" xfId="2" applyNumberFormat="1" applyFont="1" applyBorder="1" applyAlignment="1">
      <alignment vertical="center" wrapText="1"/>
    </xf>
    <xf numFmtId="165" fontId="1" fillId="0" borderId="0" xfId="6" applyNumberFormat="1" applyAlignment="1">
      <alignment vertical="center"/>
    </xf>
    <xf numFmtId="10" fontId="5" fillId="0" borderId="5" xfId="2" applyNumberFormat="1" applyFont="1" applyBorder="1" applyAlignment="1">
      <alignment vertical="center" wrapText="1"/>
    </xf>
    <xf numFmtId="0" fontId="6" fillId="0" borderId="5" xfId="6" applyFont="1" applyBorder="1" applyAlignment="1">
      <alignment horizontal="justify" vertical="center" wrapText="1"/>
    </xf>
    <xf numFmtId="165" fontId="6" fillId="0" borderId="5" xfId="5" applyFont="1" applyFill="1" applyBorder="1" applyAlignment="1">
      <alignment vertical="center" wrapText="1"/>
    </xf>
    <xf numFmtId="165" fontId="6" fillId="0" borderId="5" xfId="5" applyFont="1" applyBorder="1" applyAlignment="1">
      <alignment vertical="center" wrapText="1"/>
    </xf>
    <xf numFmtId="10" fontId="6" fillId="2" borderId="5" xfId="2" applyNumberFormat="1" applyFont="1" applyFill="1" applyBorder="1" applyAlignment="1">
      <alignment vertical="center" wrapText="1"/>
    </xf>
    <xf numFmtId="10" fontId="5" fillId="2" borderId="5" xfId="2" applyNumberFormat="1" applyFont="1" applyFill="1" applyBorder="1" applyAlignment="1">
      <alignment vertical="center" wrapText="1"/>
    </xf>
    <xf numFmtId="0" fontId="1" fillId="0" borderId="0" xfId="6" applyFont="1" applyAlignment="1">
      <alignment vertical="center"/>
    </xf>
    <xf numFmtId="4" fontId="8" fillId="0" borderId="0" xfId="6" applyNumberFormat="1" applyFont="1" applyAlignment="1">
      <alignment vertical="center"/>
    </xf>
    <xf numFmtId="0" fontId="8" fillId="0" borderId="0" xfId="6" applyFont="1" applyAlignment="1">
      <alignment vertical="center"/>
    </xf>
    <xf numFmtId="0" fontId="5" fillId="0" borderId="7" xfId="6" applyFont="1" applyBorder="1" applyAlignment="1">
      <alignment horizontal="justify" vertical="center" wrapText="1"/>
    </xf>
    <xf numFmtId="165" fontId="6" fillId="0" borderId="7" xfId="5" applyFont="1" applyBorder="1" applyAlignment="1">
      <alignment vertical="center" wrapText="1"/>
    </xf>
    <xf numFmtId="10" fontId="2" fillId="0" borderId="7" xfId="2" applyNumberFormat="1" applyFont="1" applyBorder="1" applyAlignment="1">
      <alignment vertical="center"/>
    </xf>
    <xf numFmtId="4" fontId="1" fillId="0" borderId="0" xfId="6" applyNumberFormat="1" applyFont="1" applyAlignment="1">
      <alignment vertical="center"/>
    </xf>
    <xf numFmtId="0" fontId="4" fillId="0" borderId="9" xfId="7" applyFont="1" applyFill="1" applyBorder="1" applyAlignment="1">
      <alignment horizontal="center" vertical="center"/>
    </xf>
    <xf numFmtId="0" fontId="24" fillId="0" borderId="0" xfId="7" applyFont="1" applyFill="1" applyBorder="1" applyAlignment="1" applyProtection="1">
      <alignment vertical="center"/>
    </xf>
    <xf numFmtId="171" fontId="4" fillId="0" borderId="49" xfId="7" applyNumberFormat="1" applyFont="1" applyBorder="1" applyAlignment="1">
      <alignment vertical="top"/>
    </xf>
    <xf numFmtId="0" fontId="26" fillId="0" borderId="0" xfId="7" applyFont="1" applyFill="1" applyBorder="1" applyAlignment="1" applyProtection="1">
      <alignment vertical="center"/>
    </xf>
    <xf numFmtId="171" fontId="4" fillId="0" borderId="49" xfId="7" applyNumberFormat="1" applyFont="1" applyBorder="1" applyAlignment="1"/>
    <xf numFmtId="10" fontId="25" fillId="0" borderId="49" xfId="7" applyNumberFormat="1" applyFont="1" applyFill="1" applyBorder="1" applyAlignment="1" applyProtection="1"/>
    <xf numFmtId="0" fontId="4" fillId="0" borderId="11" xfId="7" applyFont="1" applyFill="1" applyBorder="1" applyAlignment="1" applyProtection="1">
      <alignment horizontal="center" vertical="top"/>
    </xf>
    <xf numFmtId="0" fontId="4" fillId="0" borderId="0" xfId="7" applyFont="1" applyFill="1" applyBorder="1" applyAlignment="1">
      <alignment horizontal="center" vertical="top"/>
    </xf>
    <xf numFmtId="0" fontId="4" fillId="0" borderId="0" xfId="7" applyFont="1" applyFill="1" applyBorder="1" applyAlignment="1">
      <alignment horizontal="center" vertical="top" wrapText="1"/>
    </xf>
    <xf numFmtId="0" fontId="4" fillId="0" borderId="0" xfId="7" applyFont="1" applyFill="1" applyBorder="1" applyAlignment="1">
      <alignment horizontal="justify" vertical="top" wrapText="1"/>
    </xf>
    <xf numFmtId="0" fontId="4" fillId="0" borderId="0" xfId="7" applyFont="1" applyFill="1" applyBorder="1" applyAlignment="1">
      <alignment horizontal="center" wrapText="1"/>
    </xf>
    <xf numFmtId="165" fontId="4" fillId="0" borderId="0" xfId="5" applyFont="1" applyFill="1" applyBorder="1" applyAlignment="1">
      <alignment horizontal="right" wrapText="1"/>
    </xf>
    <xf numFmtId="171" fontId="4" fillId="0" borderId="0" xfId="7" applyNumberFormat="1" applyFont="1" applyFill="1" applyBorder="1" applyAlignment="1">
      <alignment horizontal="right" wrapText="1"/>
    </xf>
    <xf numFmtId="10" fontId="4" fillId="0" borderId="12" xfId="7" applyNumberFormat="1" applyFont="1" applyFill="1" applyBorder="1" applyAlignment="1" applyProtection="1">
      <alignment horizontal="right"/>
    </xf>
    <xf numFmtId="0" fontId="9" fillId="0" borderId="11" xfId="7" applyFont="1" applyFill="1" applyBorder="1" applyAlignment="1">
      <alignment horizontal="center" vertical="top"/>
    </xf>
    <xf numFmtId="0" fontId="9" fillId="0" borderId="0" xfId="7" applyFont="1" applyFill="1" applyBorder="1" applyAlignment="1">
      <alignment horizontal="center" vertical="top"/>
    </xf>
    <xf numFmtId="0" fontId="9" fillId="0" borderId="0" xfId="7" applyFont="1" applyFill="1" applyBorder="1" applyAlignment="1">
      <alignment horizontal="center" vertical="top" wrapText="1"/>
    </xf>
    <xf numFmtId="0" fontId="9" fillId="0" borderId="0" xfId="7" applyFont="1" applyFill="1" applyBorder="1" applyAlignment="1">
      <alignment horizontal="justify" vertical="top" wrapText="1"/>
    </xf>
    <xf numFmtId="0" fontId="9" fillId="0" borderId="0" xfId="7" applyFont="1" applyFill="1" applyBorder="1" applyAlignment="1">
      <alignment horizontal="center"/>
    </xf>
    <xf numFmtId="165" fontId="9" fillId="0" borderId="0" xfId="5" applyFont="1" applyFill="1" applyBorder="1" applyAlignment="1">
      <alignment horizontal="right"/>
    </xf>
    <xf numFmtId="171" fontId="9" fillId="0" borderId="0" xfId="7" applyNumberFormat="1" applyFont="1" applyFill="1" applyBorder="1" applyAlignment="1">
      <alignment horizontal="right"/>
    </xf>
    <xf numFmtId="10" fontId="9" fillId="0" borderId="12" xfId="7" applyNumberFormat="1" applyFont="1" applyFill="1" applyBorder="1" applyAlignment="1">
      <alignment horizontal="right"/>
    </xf>
    <xf numFmtId="0" fontId="9" fillId="0" borderId="0" xfId="6" applyFont="1" applyBorder="1" applyAlignment="1">
      <alignment vertical="center"/>
    </xf>
    <xf numFmtId="0" fontId="30" fillId="7" borderId="0" xfId="6" applyFont="1" applyFill="1" applyAlignment="1">
      <alignment vertical="center"/>
    </xf>
    <xf numFmtId="0" fontId="31" fillId="0" borderId="60" xfId="6" applyFont="1" applyBorder="1" applyAlignment="1">
      <alignment horizontal="center" vertical="top"/>
    </xf>
    <xf numFmtId="0" fontId="31" fillId="0" borderId="61" xfId="6" applyFont="1" applyBorder="1" applyAlignment="1">
      <alignment horizontal="center" vertical="top"/>
    </xf>
    <xf numFmtId="0" fontId="31" fillId="0" borderId="36" xfId="6" applyFont="1" applyBorder="1" applyAlignment="1">
      <alignment horizontal="left" vertical="top" wrapText="1"/>
    </xf>
    <xf numFmtId="0" fontId="31" fillId="0" borderId="36" xfId="6" applyFont="1" applyBorder="1" applyAlignment="1">
      <alignment horizontal="center"/>
    </xf>
    <xf numFmtId="4" fontId="31" fillId="0" borderId="36" xfId="6" applyNumberFormat="1" applyFont="1" applyBorder="1" applyAlignment="1">
      <alignment horizontal="right"/>
    </xf>
    <xf numFmtId="171" fontId="31" fillId="0" borderId="62" xfId="6" applyNumberFormat="1" applyFont="1" applyBorder="1" applyAlignment="1">
      <alignment horizontal="right"/>
    </xf>
    <xf numFmtId="10" fontId="31" fillId="0" borderId="37" xfId="2" applyNumberFormat="1" applyFont="1" applyBorder="1" applyAlignment="1">
      <alignment horizontal="right"/>
    </xf>
    <xf numFmtId="0" fontId="31" fillId="0" borderId="0" xfId="6" applyFont="1"/>
    <xf numFmtId="0" fontId="32" fillId="7" borderId="60" xfId="6" applyFont="1" applyFill="1" applyBorder="1" applyAlignment="1">
      <alignment horizontal="center" vertical="top"/>
    </xf>
    <xf numFmtId="0" fontId="32" fillId="7" borderId="61" xfId="6" applyFont="1" applyFill="1" applyBorder="1" applyAlignment="1">
      <alignment horizontal="center" vertical="top"/>
    </xf>
    <xf numFmtId="0" fontId="32" fillId="7" borderId="36" xfId="6" applyFont="1" applyFill="1" applyBorder="1" applyAlignment="1">
      <alignment horizontal="left" vertical="top" wrapText="1"/>
    </xf>
    <xf numFmtId="0" fontId="32" fillId="7" borderId="36" xfId="6" applyFont="1" applyFill="1" applyBorder="1" applyAlignment="1">
      <alignment horizontal="center"/>
    </xf>
    <xf numFmtId="4" fontId="32" fillId="7" borderId="36" xfId="6" applyNumberFormat="1" applyFont="1" applyFill="1" applyBorder="1" applyAlignment="1">
      <alignment horizontal="right"/>
    </xf>
    <xf numFmtId="171" fontId="32" fillId="7" borderId="62" xfId="6" applyNumberFormat="1" applyFont="1" applyFill="1" applyBorder="1" applyAlignment="1">
      <alignment horizontal="right"/>
    </xf>
    <xf numFmtId="10" fontId="32" fillId="7" borderId="37" xfId="2" applyNumberFormat="1" applyFont="1" applyFill="1" applyBorder="1" applyAlignment="1">
      <alignment horizontal="right"/>
    </xf>
    <xf numFmtId="0" fontId="32" fillId="8" borderId="60" xfId="6" applyFont="1" applyFill="1" applyBorder="1" applyAlignment="1">
      <alignment horizontal="center" vertical="top"/>
    </xf>
    <xf numFmtId="0" fontId="32" fillId="8" borderId="61" xfId="6" applyFont="1" applyFill="1" applyBorder="1" applyAlignment="1">
      <alignment horizontal="center" vertical="top"/>
    </xf>
    <xf numFmtId="0" fontId="32" fillId="8" borderId="36" xfId="6" applyFont="1" applyFill="1" applyBorder="1" applyAlignment="1">
      <alignment horizontal="left" vertical="top" wrapText="1"/>
    </xf>
    <xf numFmtId="0" fontId="32" fillId="8" borderId="36" xfId="6" applyFont="1" applyFill="1" applyBorder="1" applyAlignment="1">
      <alignment horizontal="center"/>
    </xf>
    <xf numFmtId="4" fontId="32" fillId="8" borderId="36" xfId="6" applyNumberFormat="1" applyFont="1" applyFill="1" applyBorder="1" applyAlignment="1">
      <alignment horizontal="right"/>
    </xf>
    <xf numFmtId="171" fontId="32" fillId="8" borderId="62" xfId="6" applyNumberFormat="1" applyFont="1" applyFill="1" applyBorder="1" applyAlignment="1">
      <alignment horizontal="right"/>
    </xf>
    <xf numFmtId="10" fontId="32" fillId="8" borderId="37" xfId="2" applyNumberFormat="1" applyFont="1" applyFill="1" applyBorder="1" applyAlignment="1">
      <alignment horizontal="right"/>
    </xf>
    <xf numFmtId="0" fontId="32" fillId="8" borderId="0" xfId="6" applyFont="1" applyFill="1"/>
    <xf numFmtId="0" fontId="15" fillId="0" borderId="63" xfId="6" applyNumberFormat="1" applyFont="1" applyFill="1" applyBorder="1" applyAlignment="1">
      <alignment horizontal="center" vertical="center" wrapText="1"/>
    </xf>
    <xf numFmtId="0" fontId="15" fillId="0" borderId="64" xfId="6" applyNumberFormat="1" applyFont="1" applyFill="1" applyBorder="1" applyAlignment="1">
      <alignment horizontal="center" vertical="center" wrapText="1"/>
    </xf>
    <xf numFmtId="0" fontId="15" fillId="0" borderId="64" xfId="6" applyNumberFormat="1" applyFont="1" applyFill="1" applyBorder="1" applyAlignment="1">
      <alignment horizontal="left" vertical="center" wrapText="1"/>
    </xf>
    <xf numFmtId="40" fontId="33" fillId="0" borderId="65" xfId="6" applyNumberFormat="1" applyFont="1" applyFill="1" applyBorder="1" applyAlignment="1">
      <alignment horizontal="right" vertical="center" wrapText="1"/>
    </xf>
    <xf numFmtId="164" fontId="15" fillId="0" borderId="64" xfId="3" applyFont="1" applyFill="1" applyBorder="1" applyAlignment="1">
      <alignment horizontal="right" vertical="center" wrapText="1"/>
    </xf>
    <xf numFmtId="164" fontId="15" fillId="0" borderId="66" xfId="3" applyFont="1" applyFill="1" applyBorder="1" applyAlignment="1">
      <alignment horizontal="right" vertical="center" wrapText="1"/>
    </xf>
    <xf numFmtId="164" fontId="15" fillId="0" borderId="65" xfId="3" applyFont="1" applyFill="1" applyBorder="1" applyAlignment="1">
      <alignment horizontal="right" vertical="center" wrapText="1"/>
    </xf>
    <xf numFmtId="10" fontId="15" fillId="0" borderId="61" xfId="2" applyNumberFormat="1" applyFont="1" applyFill="1" applyBorder="1" applyAlignment="1">
      <alignment horizontal="center" vertical="center" wrapText="1"/>
    </xf>
    <xf numFmtId="0" fontId="11" fillId="0" borderId="0" xfId="6" applyFont="1" applyFill="1" applyBorder="1" applyAlignment="1">
      <alignment horizontal="left" vertical="center" wrapText="1"/>
    </xf>
    <xf numFmtId="0" fontId="31" fillId="0" borderId="0" xfId="6" applyFont="1" applyFill="1"/>
    <xf numFmtId="166" fontId="11" fillId="0" borderId="0" xfId="6" applyNumberFormat="1" applyFont="1" applyFill="1" applyBorder="1" applyAlignment="1">
      <alignment horizontal="center" wrapText="1"/>
    </xf>
    <xf numFmtId="0" fontId="4" fillId="0" borderId="46" xfId="7" applyFont="1" applyFill="1" applyBorder="1" applyAlignment="1">
      <alignment vertical="center"/>
    </xf>
    <xf numFmtId="172" fontId="25" fillId="0" borderId="30" xfId="7" applyNumberFormat="1" applyFont="1" applyBorder="1" applyAlignment="1">
      <alignment horizontal="center" vertical="top"/>
    </xf>
    <xf numFmtId="0" fontId="15" fillId="0" borderId="0" xfId="6" applyFont="1" applyAlignment="1"/>
    <xf numFmtId="0" fontId="15" fillId="0" borderId="0" xfId="6" applyFont="1"/>
    <xf numFmtId="171" fontId="25" fillId="0" borderId="50" xfId="7" applyNumberFormat="1" applyFont="1" applyBorder="1" applyAlignment="1">
      <alignment horizontal="center"/>
    </xf>
    <xf numFmtId="10" fontId="25" fillId="0" borderId="50" xfId="7" applyNumberFormat="1" applyFont="1" applyFill="1" applyBorder="1" applyAlignment="1" applyProtection="1">
      <alignment horizontal="center"/>
    </xf>
    <xf numFmtId="10" fontId="25" fillId="0" borderId="34" xfId="7" applyNumberFormat="1" applyFont="1" applyFill="1" applyBorder="1" applyAlignment="1" applyProtection="1">
      <alignment horizontal="center"/>
    </xf>
    <xf numFmtId="0" fontId="4" fillId="0" borderId="11" xfId="7" applyFont="1" applyFill="1" applyBorder="1" applyAlignment="1">
      <alignment horizontal="center" vertical="top"/>
    </xf>
    <xf numFmtId="0" fontId="9" fillId="0" borderId="0" xfId="7" applyFont="1" applyFill="1" applyBorder="1" applyAlignment="1" applyProtection="1">
      <alignment vertical="top"/>
    </xf>
    <xf numFmtId="171" fontId="4" fillId="0" borderId="0" xfId="7" applyNumberFormat="1" applyFont="1" applyBorder="1" applyAlignment="1"/>
    <xf numFmtId="10" fontId="25" fillId="0" borderId="72" xfId="7" applyNumberFormat="1" applyFont="1" applyFill="1" applyBorder="1" applyAlignment="1" applyProtection="1"/>
    <xf numFmtId="0" fontId="15" fillId="0" borderId="0" xfId="6" applyFont="1" applyAlignment="1">
      <alignment vertical="center"/>
    </xf>
    <xf numFmtId="39" fontId="4" fillId="3" borderId="14" xfId="6" applyNumberFormat="1" applyFont="1" applyFill="1" applyBorder="1" applyAlignment="1">
      <alignment horizontal="center" vertical="center"/>
    </xf>
    <xf numFmtId="0" fontId="9" fillId="3" borderId="0" xfId="6" applyFont="1" applyFill="1" applyAlignment="1"/>
    <xf numFmtId="0" fontId="9" fillId="3" borderId="0" xfId="6" applyFont="1" applyFill="1"/>
    <xf numFmtId="0" fontId="4" fillId="3" borderId="33" xfId="6" applyFont="1" applyFill="1" applyBorder="1" applyAlignment="1">
      <alignment horizontal="center" vertical="center"/>
    </xf>
    <xf numFmtId="174" fontId="4" fillId="3" borderId="33" xfId="6" applyNumberFormat="1" applyFont="1" applyFill="1" applyBorder="1" applyAlignment="1">
      <alignment horizontal="center" vertical="center"/>
    </xf>
    <xf numFmtId="39" fontId="4" fillId="3" borderId="34" xfId="6" applyNumberFormat="1" applyFont="1" applyFill="1" applyBorder="1" applyAlignment="1">
      <alignment horizontal="center" vertical="center"/>
    </xf>
    <xf numFmtId="173" fontId="4" fillId="2" borderId="73" xfId="6" applyNumberFormat="1" applyFont="1" applyFill="1" applyBorder="1" applyAlignment="1">
      <alignment horizontal="center" vertical="center" wrapText="1"/>
    </xf>
    <xf numFmtId="0" fontId="4" fillId="2" borderId="74" xfId="6" applyFont="1" applyFill="1" applyBorder="1" applyAlignment="1">
      <alignment horizontal="center" vertical="center" wrapText="1"/>
    </xf>
    <xf numFmtId="0" fontId="4" fillId="2" borderId="74" xfId="6" applyFont="1" applyFill="1" applyBorder="1" applyAlignment="1">
      <alignment horizontal="center" vertical="center"/>
    </xf>
    <xf numFmtId="174" fontId="4" fillId="2" borderId="74" xfId="6" applyNumberFormat="1" applyFont="1" applyFill="1" applyBorder="1" applyAlignment="1">
      <alignment horizontal="center" vertical="center"/>
    </xf>
    <xf numFmtId="0" fontId="4" fillId="2" borderId="74" xfId="6" quotePrefix="1" applyFont="1" applyFill="1" applyBorder="1" applyAlignment="1">
      <alignment horizontal="center" vertical="center" wrapText="1"/>
    </xf>
    <xf numFmtId="39" fontId="4" fillId="2" borderId="75" xfId="6" applyNumberFormat="1" applyFont="1" applyFill="1" applyBorder="1" applyAlignment="1">
      <alignment horizontal="center" vertical="center"/>
    </xf>
    <xf numFmtId="0" fontId="9" fillId="2" borderId="0" xfId="6" applyFont="1" applyFill="1" applyAlignment="1"/>
    <xf numFmtId="0" fontId="9" fillId="2" borderId="0" xfId="6" applyFont="1" applyFill="1"/>
    <xf numFmtId="173" fontId="30" fillId="6" borderId="60" xfId="6" applyNumberFormat="1" applyFont="1" applyFill="1" applyBorder="1" applyAlignment="1">
      <alignment horizontal="center" vertical="center" wrapText="1"/>
    </xf>
    <xf numFmtId="166" fontId="29" fillId="6" borderId="36" xfId="6" applyNumberFormat="1" applyFont="1" applyFill="1" applyBorder="1" applyAlignment="1">
      <alignment horizontal="center" vertical="center" wrapText="1"/>
    </xf>
    <xf numFmtId="174" fontId="29" fillId="6" borderId="36" xfId="6" applyNumberFormat="1" applyFont="1" applyFill="1" applyBorder="1" applyAlignment="1">
      <alignment horizontal="center" vertical="center" wrapText="1"/>
    </xf>
    <xf numFmtId="0" fontId="29" fillId="6" borderId="36" xfId="6" applyNumberFormat="1" applyFont="1" applyFill="1" applyBorder="1" applyAlignment="1">
      <alignment horizontal="left" vertical="center" wrapText="1"/>
    </xf>
    <xf numFmtId="1" fontId="29" fillId="6" borderId="36" xfId="6" applyNumberFormat="1" applyFont="1" applyFill="1" applyBorder="1" applyAlignment="1">
      <alignment horizontal="center" vertical="center" wrapText="1"/>
    </xf>
    <xf numFmtId="165" fontId="30" fillId="6" borderId="37" xfId="5" applyFont="1" applyFill="1" applyBorder="1" applyAlignment="1">
      <alignment horizontal="right" vertical="center" wrapText="1"/>
    </xf>
    <xf numFmtId="0" fontId="29" fillId="6" borderId="0" xfId="6" applyFont="1" applyFill="1" applyBorder="1" applyAlignment="1">
      <alignment horizontal="left"/>
    </xf>
    <xf numFmtId="0" fontId="29" fillId="6" borderId="0" xfId="6" applyFont="1" applyFill="1" applyBorder="1" applyAlignment="1">
      <alignment horizontal="left" wrapText="1"/>
    </xf>
    <xf numFmtId="166" fontId="9" fillId="2" borderId="60" xfId="6" applyNumberFormat="1" applyFont="1" applyFill="1" applyBorder="1" applyAlignment="1">
      <alignment horizontal="center" vertical="center" wrapText="1"/>
    </xf>
    <xf numFmtId="166" fontId="9" fillId="2" borderId="36" xfId="6" applyNumberFormat="1" applyFont="1" applyFill="1" applyBorder="1" applyAlignment="1">
      <alignment horizontal="center" vertical="center" wrapText="1"/>
    </xf>
    <xf numFmtId="0" fontId="9" fillId="2" borderId="36" xfId="6" applyFont="1" applyFill="1" applyBorder="1" applyAlignment="1">
      <alignment horizontal="center" vertical="center"/>
    </xf>
    <xf numFmtId="0" fontId="9" fillId="2" borderId="36" xfId="6" applyNumberFormat="1" applyFont="1" applyFill="1" applyBorder="1" applyAlignment="1">
      <alignment horizontal="left" vertical="center" wrapText="1"/>
    </xf>
    <xf numFmtId="174" fontId="9" fillId="2" borderId="36" xfId="6" applyNumberFormat="1" applyFont="1" applyFill="1" applyBorder="1" applyAlignment="1">
      <alignment horizontal="center" vertical="center" wrapText="1"/>
    </xf>
    <xf numFmtId="170" fontId="9" fillId="2" borderId="37" xfId="6" applyNumberFormat="1" applyFont="1" applyFill="1" applyBorder="1" applyAlignment="1">
      <alignment horizontal="right" vertical="center" wrapText="1"/>
    </xf>
    <xf numFmtId="0" fontId="9" fillId="9" borderId="0" xfId="6" applyFont="1" applyFill="1" applyBorder="1" applyAlignment="1">
      <alignment horizontal="left"/>
    </xf>
    <xf numFmtId="0" fontId="9" fillId="9" borderId="0" xfId="6" applyFont="1" applyFill="1" applyBorder="1" applyAlignment="1">
      <alignment horizontal="left" wrapText="1"/>
    </xf>
    <xf numFmtId="17" fontId="9" fillId="2" borderId="36" xfId="6" applyNumberFormat="1" applyFont="1" applyFill="1" applyBorder="1" applyAlignment="1">
      <alignment horizontal="center" vertical="center"/>
    </xf>
    <xf numFmtId="49" fontId="9" fillId="2" borderId="36" xfId="6" applyNumberFormat="1" applyFont="1" applyFill="1" applyBorder="1" applyAlignment="1">
      <alignment horizontal="center" vertical="center" wrapText="1"/>
    </xf>
    <xf numFmtId="0" fontId="9" fillId="2" borderId="0" xfId="6" applyFont="1" applyFill="1" applyBorder="1" applyAlignment="1">
      <alignment horizontal="left" wrapText="1"/>
    </xf>
    <xf numFmtId="0" fontId="9" fillId="2" borderId="0" xfId="6" applyFont="1" applyFill="1" applyBorder="1" applyAlignment="1">
      <alignment horizontal="left"/>
    </xf>
    <xf numFmtId="166" fontId="9" fillId="0" borderId="60" xfId="6" applyNumberFormat="1" applyFont="1" applyFill="1" applyBorder="1" applyAlignment="1">
      <alignment horizontal="center" vertical="center" wrapText="1"/>
    </xf>
    <xf numFmtId="0" fontId="9" fillId="0" borderId="0" xfId="6" applyFont="1" applyFill="1" applyBorder="1" applyAlignment="1">
      <alignment horizontal="left" wrapText="1"/>
    </xf>
    <xf numFmtId="174" fontId="9" fillId="2" borderId="76" xfId="6" applyNumberFormat="1" applyFont="1" applyFill="1" applyBorder="1" applyAlignment="1">
      <alignment horizontal="center" vertical="center" wrapText="1"/>
    </xf>
    <xf numFmtId="166" fontId="29" fillId="6" borderId="60" xfId="6" applyNumberFormat="1" applyFont="1" applyFill="1" applyBorder="1" applyAlignment="1">
      <alignment horizontal="center" vertical="center" wrapText="1"/>
    </xf>
    <xf numFmtId="166" fontId="29" fillId="6" borderId="65" xfId="6" applyNumberFormat="1" applyFont="1" applyFill="1" applyBorder="1" applyAlignment="1">
      <alignment horizontal="center" vertical="center" wrapText="1"/>
    </xf>
    <xf numFmtId="175" fontId="29" fillId="6" borderId="65" xfId="6" applyNumberFormat="1" applyFont="1" applyFill="1" applyBorder="1" applyAlignment="1">
      <alignment horizontal="center" vertical="center" wrapText="1"/>
    </xf>
    <xf numFmtId="173" fontId="15" fillId="0" borderId="0" xfId="6" applyNumberFormat="1" applyFont="1" applyFill="1" applyBorder="1" applyAlignment="1">
      <alignment wrapText="1"/>
    </xf>
    <xf numFmtId="166" fontId="15" fillId="0" borderId="0" xfId="6" applyNumberFormat="1" applyFont="1" applyFill="1" applyBorder="1" applyAlignment="1">
      <alignment wrapText="1"/>
    </xf>
    <xf numFmtId="174" fontId="15" fillId="0" borderId="0" xfId="6" applyNumberFormat="1" applyFont="1" applyFill="1" applyBorder="1" applyAlignment="1">
      <alignment wrapText="1"/>
    </xf>
    <xf numFmtId="0" fontId="15" fillId="0" borderId="0" xfId="6" applyFont="1" applyFill="1" applyBorder="1" applyAlignment="1">
      <alignment horizontal="justify" vertical="top" wrapText="1"/>
    </xf>
    <xf numFmtId="0" fontId="15" fillId="0" borderId="0" xfId="6" applyFont="1" applyFill="1" applyBorder="1" applyAlignment="1">
      <alignment horizontal="center" wrapText="1"/>
    </xf>
    <xf numFmtId="0" fontId="15" fillId="0" borderId="0" xfId="6" applyFont="1" applyFill="1" applyBorder="1" applyAlignment="1">
      <alignment horizontal="right" wrapText="1"/>
    </xf>
    <xf numFmtId="0" fontId="15" fillId="0" borderId="0" xfId="6" applyFont="1" applyFill="1" applyBorder="1" applyAlignment="1"/>
    <xf numFmtId="0" fontId="15" fillId="0" borderId="0" xfId="6" applyFont="1" applyFill="1" applyBorder="1" applyAlignment="1">
      <alignment wrapText="1"/>
    </xf>
    <xf numFmtId="0" fontId="4" fillId="0" borderId="9" xfId="7" applyFont="1" applyFill="1" applyBorder="1" applyAlignment="1">
      <alignment vertical="center"/>
    </xf>
    <xf numFmtId="171" fontId="4" fillId="0" borderId="47" xfId="7" applyNumberFormat="1" applyFont="1" applyBorder="1" applyAlignment="1">
      <alignment vertical="top"/>
    </xf>
    <xf numFmtId="172" fontId="25" fillId="0" borderId="30" xfId="7" applyNumberFormat="1" applyFont="1" applyBorder="1" applyAlignment="1">
      <alignment vertical="top"/>
    </xf>
    <xf numFmtId="171" fontId="4" fillId="0" borderId="48" xfId="7" applyNumberFormat="1" applyFont="1" applyBorder="1" applyAlignment="1"/>
    <xf numFmtId="171" fontId="27" fillId="0" borderId="50" xfId="7" applyNumberFormat="1" applyFont="1" applyBorder="1" applyAlignment="1"/>
    <xf numFmtId="0" fontId="11" fillId="0" borderId="0" xfId="6" applyFont="1" applyAlignment="1">
      <alignment wrapText="1"/>
    </xf>
    <xf numFmtId="0" fontId="9" fillId="0" borderId="58" xfId="7" applyFont="1" applyFill="1" applyBorder="1" applyAlignment="1" applyProtection="1">
      <alignment vertical="top"/>
    </xf>
    <xf numFmtId="171" fontId="4" fillId="0" borderId="77" xfId="7" applyNumberFormat="1" applyFont="1" applyBorder="1" applyAlignment="1"/>
    <xf numFmtId="10" fontId="25" fillId="0" borderId="50" xfId="7" applyNumberFormat="1" applyFont="1" applyFill="1" applyBorder="1" applyAlignment="1" applyProtection="1"/>
    <xf numFmtId="0" fontId="9" fillId="0" borderId="56" xfId="7" applyFont="1" applyFill="1" applyBorder="1" applyAlignment="1" applyProtection="1">
      <alignment vertical="top"/>
    </xf>
    <xf numFmtId="0" fontId="9" fillId="0" borderId="32" xfId="7" applyFont="1" applyFill="1" applyBorder="1" applyAlignment="1" applyProtection="1">
      <alignment vertical="top"/>
    </xf>
    <xf numFmtId="171" fontId="4" fillId="0" borderId="78" xfId="7" applyNumberFormat="1" applyFont="1" applyBorder="1" applyAlignment="1"/>
    <xf numFmtId="0" fontId="11" fillId="0" borderId="0" xfId="6" applyFont="1" applyAlignment="1">
      <alignment vertical="center" wrapText="1"/>
    </xf>
    <xf numFmtId="0" fontId="15" fillId="0" borderId="79" xfId="6" applyNumberFormat="1" applyFont="1" applyFill="1" applyBorder="1" applyAlignment="1">
      <alignment horizontal="center" vertical="top" wrapText="1"/>
    </xf>
    <xf numFmtId="0" fontId="15" fillId="0" borderId="36" xfId="1" applyFont="1" applyFill="1" applyBorder="1" applyAlignment="1">
      <alignment horizontal="left" vertical="top" wrapText="1"/>
    </xf>
    <xf numFmtId="0" fontId="15" fillId="0" borderId="27" xfId="1" applyNumberFormat="1" applyFont="1" applyFill="1" applyBorder="1" applyAlignment="1">
      <alignment horizontal="center" wrapText="1"/>
    </xf>
    <xf numFmtId="165" fontId="15" fillId="0" borderId="35" xfId="5" applyFont="1" applyFill="1" applyBorder="1" applyAlignment="1">
      <alignment horizontal="center" wrapText="1"/>
    </xf>
    <xf numFmtId="0" fontId="15" fillId="10" borderId="60" xfId="6" applyNumberFormat="1" applyFont="1" applyFill="1" applyBorder="1" applyAlignment="1">
      <alignment horizontal="center" vertical="top" wrapText="1"/>
    </xf>
    <xf numFmtId="0" fontId="34" fillId="10" borderId="36" xfId="1" applyFont="1" applyFill="1" applyBorder="1" applyAlignment="1">
      <alignment horizontal="left" vertical="top" wrapText="1"/>
    </xf>
    <xf numFmtId="0" fontId="15" fillId="10" borderId="36" xfId="1" applyNumberFormat="1" applyFont="1" applyFill="1" applyBorder="1" applyAlignment="1">
      <alignment horizontal="center" wrapText="1"/>
    </xf>
    <xf numFmtId="165" fontId="15" fillId="10" borderId="37" xfId="5" applyFont="1" applyFill="1" applyBorder="1" applyAlignment="1">
      <alignment horizontal="center" wrapText="1"/>
    </xf>
    <xf numFmtId="0" fontId="15" fillId="0" borderId="60" xfId="6" applyNumberFormat="1" applyFont="1" applyFill="1" applyBorder="1" applyAlignment="1">
      <alignment horizontal="center" vertical="top" wrapText="1"/>
    </xf>
    <xf numFmtId="0" fontId="15" fillId="0" borderId="62" xfId="1" applyFont="1" applyFill="1" applyBorder="1" applyAlignment="1">
      <alignment horizontal="left" vertical="top" wrapText="1"/>
    </xf>
    <xf numFmtId="0" fontId="15" fillId="0" borderId="36" xfId="1" applyNumberFormat="1" applyFont="1" applyFill="1" applyBorder="1" applyAlignment="1">
      <alignment horizontal="center" wrapText="1"/>
    </xf>
    <xf numFmtId="165" fontId="15" fillId="0" borderId="37" xfId="5" applyFont="1" applyFill="1" applyBorder="1" applyAlignment="1">
      <alignment horizontal="center" wrapText="1"/>
    </xf>
    <xf numFmtId="0" fontId="11" fillId="0" borderId="0" xfId="6" applyNumberFormat="1" applyFont="1" applyFill="1" applyBorder="1" applyAlignment="1">
      <alignment horizontal="center" wrapText="1"/>
    </xf>
    <xf numFmtId="0" fontId="36" fillId="0" borderId="47" xfId="8" quotePrefix="1" applyFont="1" applyFill="1" applyBorder="1" applyAlignment="1">
      <alignment horizontal="left" vertical="center"/>
    </xf>
    <xf numFmtId="10" fontId="37" fillId="0" borderId="30" xfId="8" applyNumberFormat="1" applyFont="1" applyBorder="1" applyAlignment="1">
      <alignment horizontal="center" vertical="center"/>
    </xf>
    <xf numFmtId="0" fontId="11" fillId="0" borderId="0" xfId="8" applyFont="1"/>
    <xf numFmtId="0" fontId="36" fillId="0" borderId="48" xfId="8" quotePrefix="1" applyFont="1" applyFill="1" applyBorder="1" applyAlignment="1">
      <alignment horizontal="left" vertical="center"/>
    </xf>
    <xf numFmtId="172" fontId="37" fillId="0" borderId="50" xfId="8" applyNumberFormat="1" applyFont="1" applyBorder="1" applyAlignment="1">
      <alignment horizontal="center" vertical="center"/>
    </xf>
    <xf numFmtId="0" fontId="36" fillId="0" borderId="51" xfId="8" quotePrefix="1" applyFont="1" applyFill="1" applyBorder="1" applyAlignment="1">
      <alignment horizontal="left" vertical="center"/>
    </xf>
    <xf numFmtId="167" fontId="37" fillId="0" borderId="34" xfId="8" applyNumberFormat="1" applyFont="1" applyBorder="1" applyAlignment="1">
      <alignment horizontal="center" vertical="center"/>
    </xf>
    <xf numFmtId="0" fontId="11" fillId="0" borderId="0" xfId="1" applyFont="1" applyBorder="1" applyAlignment="1">
      <alignment wrapText="1"/>
    </xf>
    <xf numFmtId="0" fontId="11" fillId="0" borderId="0" xfId="1" applyFont="1" applyAlignment="1">
      <alignment wrapText="1"/>
    </xf>
    <xf numFmtId="0" fontId="9" fillId="0" borderId="0" xfId="1" applyFont="1" applyBorder="1" applyAlignment="1">
      <alignment wrapText="1"/>
    </xf>
    <xf numFmtId="0" fontId="9" fillId="0" borderId="0" xfId="1" applyFont="1" applyAlignment="1">
      <alignment wrapText="1"/>
    </xf>
    <xf numFmtId="0" fontId="34" fillId="0" borderId="8" xfId="1" applyFont="1" applyBorder="1" applyAlignment="1">
      <alignment vertical="center" wrapText="1"/>
    </xf>
    <xf numFmtId="176" fontId="15" fillId="0" borderId="8" xfId="1" applyNumberFormat="1" applyFont="1" applyBorder="1" applyAlignment="1">
      <alignment vertical="center" wrapText="1"/>
    </xf>
    <xf numFmtId="0" fontId="15" fillId="0" borderId="0" xfId="1" applyFont="1" applyBorder="1" applyAlignment="1">
      <alignment wrapText="1"/>
    </xf>
    <xf numFmtId="0" fontId="15" fillId="0" borderId="41" xfId="1" applyFont="1" applyBorder="1" applyAlignment="1">
      <alignment wrapText="1"/>
    </xf>
    <xf numFmtId="0" fontId="34" fillId="0" borderId="10" xfId="1" applyFont="1" applyBorder="1" applyAlignment="1">
      <alignment horizontal="center" vertical="center" wrapText="1"/>
    </xf>
    <xf numFmtId="0" fontId="15" fillId="0" borderId="0" xfId="1" applyFont="1" applyAlignment="1">
      <alignment wrapText="1"/>
    </xf>
    <xf numFmtId="0" fontId="15" fillId="0" borderId="45" xfId="1" applyFont="1" applyBorder="1" applyAlignment="1">
      <alignment horizontal="center" vertical="center" wrapText="1"/>
    </xf>
    <xf numFmtId="0" fontId="34" fillId="10" borderId="10" xfId="1" applyFont="1" applyFill="1" applyBorder="1" applyAlignment="1">
      <alignment horizontal="center" vertical="center" wrapText="1"/>
    </xf>
    <xf numFmtId="0" fontId="15" fillId="10" borderId="0" xfId="1" applyFont="1" applyFill="1" applyBorder="1" applyAlignment="1">
      <alignment wrapText="1"/>
    </xf>
    <xf numFmtId="0" fontId="15" fillId="10" borderId="0" xfId="1" applyFont="1" applyFill="1" applyAlignment="1">
      <alignment wrapText="1"/>
    </xf>
    <xf numFmtId="0" fontId="34" fillId="10" borderId="26" xfId="1" applyFont="1" applyFill="1" applyBorder="1" applyAlignment="1">
      <alignment horizontal="center" vertical="center" wrapText="1"/>
    </xf>
    <xf numFmtId="177" fontId="15" fillId="0" borderId="63" xfId="1" applyNumberFormat="1" applyFont="1" applyBorder="1" applyAlignment="1">
      <alignment vertical="center" wrapText="1"/>
    </xf>
    <xf numFmtId="2" fontId="15" fillId="0" borderId="64" xfId="1" applyNumberFormat="1" applyFont="1" applyBorder="1" applyAlignment="1">
      <alignment horizontal="center" vertical="center" wrapText="1"/>
    </xf>
    <xf numFmtId="178" fontId="15" fillId="0" borderId="64" xfId="1" applyNumberFormat="1" applyFont="1" applyBorder="1" applyAlignment="1">
      <alignment horizontal="right" vertical="center" wrapText="1"/>
    </xf>
    <xf numFmtId="2" fontId="15" fillId="0" borderId="64" xfId="1" applyNumberFormat="1" applyFont="1" applyBorder="1" applyAlignment="1">
      <alignment vertical="center" wrapText="1"/>
    </xf>
    <xf numFmtId="164" fontId="15" fillId="0" borderId="27" xfId="3" applyFont="1" applyBorder="1" applyAlignment="1">
      <alignment horizontal="right" vertical="center" wrapText="1"/>
    </xf>
    <xf numFmtId="164" fontId="15" fillId="0" borderId="85" xfId="3" applyFont="1" applyBorder="1" applyAlignment="1">
      <alignment horizontal="right" vertical="center" wrapText="1"/>
    </xf>
    <xf numFmtId="177" fontId="15" fillId="0" borderId="60" xfId="1" applyNumberFormat="1" applyFont="1" applyBorder="1" applyAlignment="1">
      <alignment vertical="center" wrapText="1"/>
    </xf>
    <xf numFmtId="178" fontId="15" fillId="0" borderId="61" xfId="1" applyNumberFormat="1" applyFont="1" applyBorder="1" applyAlignment="1">
      <alignment horizontal="right" vertical="center" wrapText="1"/>
    </xf>
    <xf numFmtId="2" fontId="15" fillId="0" borderId="61" xfId="1" applyNumberFormat="1" applyFont="1" applyBorder="1" applyAlignment="1">
      <alignment vertical="center" wrapText="1"/>
    </xf>
    <xf numFmtId="164" fontId="15" fillId="0" borderId="65" xfId="3" applyFont="1" applyBorder="1" applyAlignment="1">
      <alignment horizontal="right" vertical="center" wrapText="1"/>
    </xf>
    <xf numFmtId="177" fontId="15" fillId="0" borderId="86" xfId="1" applyNumberFormat="1" applyFont="1" applyBorder="1" applyAlignment="1">
      <alignment vertical="center" wrapText="1"/>
    </xf>
    <xf numFmtId="178" fontId="15" fillId="0" borderId="89" xfId="1" applyNumberFormat="1" applyFont="1" applyBorder="1" applyAlignment="1">
      <alignment horizontal="right" vertical="center" wrapText="1"/>
    </xf>
    <xf numFmtId="2" fontId="15" fillId="0" borderId="89" xfId="1" applyNumberFormat="1" applyFont="1" applyBorder="1" applyAlignment="1">
      <alignment vertical="center" wrapText="1"/>
    </xf>
    <xf numFmtId="164" fontId="15" fillId="0" borderId="40" xfId="3" applyFont="1" applyBorder="1" applyAlignment="1">
      <alignment horizontal="right" vertical="center" wrapText="1"/>
    </xf>
    <xf numFmtId="12" fontId="15" fillId="0" borderId="0" xfId="9" applyNumberFormat="1" applyFont="1" applyBorder="1" applyAlignment="1">
      <alignment wrapText="1"/>
    </xf>
    <xf numFmtId="0" fontId="15" fillId="0" borderId="46" xfId="1" applyFont="1" applyBorder="1" applyAlignment="1">
      <alignment vertical="center" wrapText="1"/>
    </xf>
    <xf numFmtId="0" fontId="15" fillId="0" borderId="41" xfId="1" applyFont="1" applyBorder="1" applyAlignment="1">
      <alignment vertical="center" wrapText="1"/>
    </xf>
    <xf numFmtId="164" fontId="34" fillId="2" borderId="42" xfId="3" applyFont="1" applyFill="1" applyBorder="1" applyAlignment="1">
      <alignment vertical="center" wrapText="1"/>
    </xf>
    <xf numFmtId="0" fontId="15" fillId="0" borderId="11" xfId="1" applyFont="1" applyBorder="1" applyAlignment="1">
      <alignment vertical="center" wrapText="1"/>
    </xf>
    <xf numFmtId="0" fontId="15" fillId="0" borderId="0" xfId="1" applyFont="1" applyBorder="1" applyAlignment="1">
      <alignment vertical="center" wrapText="1"/>
    </xf>
    <xf numFmtId="0" fontId="15" fillId="0" borderId="0" xfId="1" applyFont="1" applyBorder="1" applyAlignment="1">
      <alignment horizontal="left" vertical="center" wrapText="1"/>
    </xf>
    <xf numFmtId="0" fontId="15" fillId="0" borderId="12" xfId="1" applyFont="1" applyBorder="1" applyAlignment="1">
      <alignment vertical="center" wrapText="1"/>
    </xf>
    <xf numFmtId="0" fontId="34" fillId="10" borderId="94" xfId="1" applyFont="1" applyFill="1" applyBorder="1" applyAlignment="1">
      <alignment horizontal="center" vertical="center" wrapText="1"/>
    </xf>
    <xf numFmtId="0" fontId="34" fillId="10" borderId="95" xfId="1" applyFont="1" applyFill="1" applyBorder="1" applyAlignment="1">
      <alignment horizontal="center" vertical="center" wrapText="1"/>
    </xf>
    <xf numFmtId="0" fontId="34" fillId="10" borderId="0" xfId="1" applyFont="1" applyFill="1" applyBorder="1" applyAlignment="1">
      <alignment wrapText="1"/>
    </xf>
    <xf numFmtId="0" fontId="34" fillId="10" borderId="0" xfId="1" applyFont="1" applyFill="1" applyAlignment="1">
      <alignment wrapText="1"/>
    </xf>
    <xf numFmtId="0" fontId="34" fillId="10" borderId="53" xfId="1" applyFont="1" applyFill="1" applyBorder="1" applyAlignment="1">
      <alignment horizontal="center" vertical="center" wrapText="1"/>
    </xf>
    <xf numFmtId="0" fontId="34" fillId="10" borderId="96" xfId="1" applyFont="1" applyFill="1" applyBorder="1" applyAlignment="1">
      <alignment horizontal="center" vertical="center" wrapText="1"/>
    </xf>
    <xf numFmtId="177" fontId="15" fillId="0" borderId="97" xfId="1" applyNumberFormat="1" applyFont="1" applyBorder="1" applyAlignment="1">
      <alignment horizontal="center" vertical="center" wrapText="1"/>
    </xf>
    <xf numFmtId="2" fontId="15" fillId="0" borderId="101" xfId="1" applyNumberFormat="1" applyFont="1" applyBorder="1" applyAlignment="1">
      <alignment horizontal="center" vertical="center" wrapText="1"/>
    </xf>
    <xf numFmtId="178" fontId="15" fillId="0" borderId="62" xfId="9" applyNumberFormat="1" applyFont="1" applyFill="1" applyBorder="1" applyAlignment="1">
      <alignment horizontal="center" vertical="center" wrapText="1"/>
    </xf>
    <xf numFmtId="164" fontId="15" fillId="0" borderId="36" xfId="3" applyFont="1" applyBorder="1" applyAlignment="1">
      <alignment horizontal="center" vertical="center" wrapText="1"/>
    </xf>
    <xf numFmtId="164" fontId="15" fillId="0" borderId="102" xfId="3" applyFont="1" applyBorder="1" applyAlignment="1">
      <alignment vertical="center" wrapText="1"/>
    </xf>
    <xf numFmtId="177" fontId="15" fillId="0" borderId="60" xfId="1" applyNumberFormat="1" applyFont="1" applyBorder="1" applyAlignment="1">
      <alignment horizontal="center" vertical="center" wrapText="1"/>
    </xf>
    <xf numFmtId="2" fontId="15" fillId="0" borderId="36" xfId="1" applyNumberFormat="1" applyFont="1" applyBorder="1" applyAlignment="1">
      <alignment horizontal="center" vertical="center" wrapText="1"/>
    </xf>
    <xf numFmtId="164" fontId="15" fillId="0" borderId="103" xfId="3" applyFont="1" applyBorder="1" applyAlignment="1">
      <alignment vertical="center" wrapText="1"/>
    </xf>
    <xf numFmtId="43" fontId="15" fillId="0" borderId="0" xfId="1" applyNumberFormat="1" applyFont="1" applyBorder="1" applyAlignment="1">
      <alignment wrapText="1"/>
    </xf>
    <xf numFmtId="0" fontId="15" fillId="0" borderId="0" xfId="1" quotePrefix="1" applyFont="1" applyBorder="1" applyAlignment="1">
      <alignment wrapText="1"/>
    </xf>
    <xf numFmtId="177" fontId="15" fillId="0" borderId="86" xfId="1" applyNumberFormat="1" applyFont="1" applyBorder="1" applyAlignment="1">
      <alignment horizontal="center" vertical="center" wrapText="1"/>
    </xf>
    <xf numFmtId="2" fontId="15" fillId="0" borderId="76" xfId="1" applyNumberFormat="1" applyFont="1" applyBorder="1" applyAlignment="1">
      <alignment horizontal="center" vertical="center" wrapText="1"/>
    </xf>
    <xf numFmtId="178" fontId="15" fillId="0" borderId="87" xfId="9" applyNumberFormat="1" applyFont="1" applyFill="1" applyBorder="1" applyAlignment="1">
      <alignment horizontal="center" vertical="center" wrapText="1"/>
    </xf>
    <xf numFmtId="164" fontId="15" fillId="0" borderId="76" xfId="3" applyFont="1" applyBorder="1" applyAlignment="1">
      <alignment horizontal="center" vertical="center" wrapText="1"/>
    </xf>
    <xf numFmtId="164" fontId="15" fillId="0" borderId="104" xfId="3" applyFont="1" applyBorder="1" applyAlignment="1">
      <alignment vertical="center" wrapText="1"/>
    </xf>
    <xf numFmtId="164" fontId="15" fillId="0" borderId="105" xfId="3" applyFont="1" applyBorder="1" applyAlignment="1">
      <alignment vertical="center" wrapText="1"/>
    </xf>
    <xf numFmtId="165" fontId="15" fillId="11" borderId="46" xfId="9" applyFont="1" applyFill="1" applyBorder="1" applyAlignment="1">
      <alignment vertical="center" wrapText="1"/>
    </xf>
    <xf numFmtId="10" fontId="33" fillId="0" borderId="105" xfId="2" applyNumberFormat="1" applyFont="1" applyBorder="1" applyAlignment="1">
      <alignment horizontal="center" vertical="center" wrapText="1"/>
    </xf>
    <xf numFmtId="10" fontId="15" fillId="0" borderId="105" xfId="2" applyNumberFormat="1" applyFont="1" applyBorder="1" applyAlignment="1">
      <alignment horizontal="right" vertical="center" wrapText="1"/>
    </xf>
    <xf numFmtId="10" fontId="33" fillId="0" borderId="105" xfId="2" applyNumberFormat="1" applyFont="1" applyBorder="1" applyAlignment="1">
      <alignment horizontal="right" vertical="center" wrapText="1"/>
    </xf>
    <xf numFmtId="164" fontId="34" fillId="2" borderId="105" xfId="3" applyFont="1" applyFill="1" applyBorder="1" applyAlignment="1">
      <alignment vertical="center" wrapText="1"/>
    </xf>
    <xf numFmtId="0" fontId="15" fillId="0" borderId="11" xfId="1" applyFont="1" applyBorder="1" applyAlignment="1">
      <alignment horizontal="center" vertical="center" wrapText="1"/>
    </xf>
    <xf numFmtId="0" fontId="15" fillId="0" borderId="106" xfId="1" applyFont="1" applyBorder="1" applyAlignment="1">
      <alignment vertical="center" wrapText="1"/>
    </xf>
    <xf numFmtId="165" fontId="15" fillId="0" borderId="0" xfId="9" applyFont="1" applyBorder="1" applyAlignment="1">
      <alignment horizontal="left" vertical="center" wrapText="1"/>
    </xf>
    <xf numFmtId="165" fontId="15" fillId="2" borderId="12" xfId="9" applyFont="1" applyFill="1" applyBorder="1" applyAlignment="1">
      <alignment vertical="center" wrapText="1"/>
    </xf>
    <xf numFmtId="4" fontId="33" fillId="0" borderId="105" xfId="1" applyNumberFormat="1" applyFont="1" applyBorder="1" applyAlignment="1">
      <alignment horizontal="center" vertical="center" wrapText="1"/>
    </xf>
    <xf numFmtId="0" fontId="15" fillId="0" borderId="0"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106" xfId="1" applyFont="1" applyBorder="1" applyAlignment="1">
      <alignment horizontal="center" vertical="center" wrapText="1"/>
    </xf>
    <xf numFmtId="165" fontId="15" fillId="0" borderId="0" xfId="9" applyFont="1" applyBorder="1" applyAlignment="1">
      <alignment horizontal="center" vertical="center" wrapText="1"/>
    </xf>
    <xf numFmtId="165" fontId="15" fillId="0" borderId="12" xfId="9" applyFont="1" applyBorder="1" applyAlignment="1">
      <alignment vertical="center" wrapText="1"/>
    </xf>
    <xf numFmtId="165" fontId="34" fillId="10" borderId="10" xfId="9" applyFont="1" applyFill="1" applyBorder="1" applyAlignment="1">
      <alignment horizontal="center" vertical="center" wrapText="1"/>
    </xf>
    <xf numFmtId="165" fontId="34" fillId="10" borderId="45" xfId="9" applyFont="1" applyFill="1" applyBorder="1" applyAlignment="1">
      <alignment horizontal="center" vertical="center" wrapText="1"/>
    </xf>
    <xf numFmtId="0" fontId="15" fillId="0" borderId="63" xfId="1" applyFont="1" applyBorder="1" applyAlignment="1">
      <alignment horizontal="center" vertical="center" wrapText="1"/>
    </xf>
    <xf numFmtId="2" fontId="15" fillId="0" borderId="65" xfId="1" applyNumberFormat="1" applyFont="1" applyBorder="1" applyAlignment="1">
      <alignment horizontal="center" vertical="center" wrapText="1"/>
    </xf>
    <xf numFmtId="178" fontId="15" fillId="0" borderId="66" xfId="9" applyNumberFormat="1" applyFont="1" applyBorder="1" applyAlignment="1">
      <alignment horizontal="right" vertical="center" wrapText="1"/>
    </xf>
    <xf numFmtId="164" fontId="15" fillId="0" borderId="85" xfId="3" applyFont="1" applyBorder="1" applyAlignment="1">
      <alignment vertical="center" wrapText="1"/>
    </xf>
    <xf numFmtId="178" fontId="15" fillId="0" borderId="62" xfId="9" applyNumberFormat="1" applyFont="1" applyFill="1" applyBorder="1" applyAlignment="1">
      <alignment horizontal="right" vertical="center" wrapText="1"/>
    </xf>
    <xf numFmtId="177" fontId="15" fillId="0" borderId="73" xfId="1" applyNumberFormat="1" applyFont="1" applyBorder="1" applyAlignment="1">
      <alignment vertical="center" wrapText="1"/>
    </xf>
    <xf numFmtId="178" fontId="15" fillId="0" borderId="72" xfId="9" applyNumberFormat="1" applyFont="1" applyFill="1" applyBorder="1" applyAlignment="1">
      <alignment horizontal="right" vertical="center" wrapText="1"/>
    </xf>
    <xf numFmtId="164" fontId="15" fillId="0" borderId="12" xfId="3" applyFont="1" applyBorder="1" applyAlignment="1">
      <alignment vertical="center" wrapText="1"/>
    </xf>
    <xf numFmtId="164" fontId="15" fillId="0" borderId="35" xfId="3" applyFont="1" applyBorder="1" applyAlignment="1">
      <alignment vertical="center" wrapText="1"/>
    </xf>
    <xf numFmtId="0" fontId="15" fillId="10" borderId="107" xfId="1" applyFont="1" applyFill="1" applyBorder="1" applyAlignment="1">
      <alignment horizontal="right" vertical="center" wrapText="1"/>
    </xf>
    <xf numFmtId="10" fontId="15" fillId="2" borderId="62" xfId="1" applyNumberFormat="1" applyFont="1" applyFill="1" applyBorder="1" applyAlignment="1">
      <alignment horizontal="center" vertical="center" wrapText="1"/>
    </xf>
    <xf numFmtId="164" fontId="15" fillId="0" borderId="37" xfId="3" applyFont="1" applyBorder="1" applyAlignment="1">
      <alignment vertical="center" wrapText="1"/>
    </xf>
    <xf numFmtId="164" fontId="34" fillId="2" borderId="39" xfId="3" applyFont="1" applyFill="1" applyBorder="1" applyAlignment="1">
      <alignment vertical="center" wrapText="1"/>
    </xf>
    <xf numFmtId="0" fontId="15" fillId="0" borderId="24" xfId="8" applyFont="1" applyBorder="1" applyAlignment="1">
      <alignment vertical="center"/>
    </xf>
    <xf numFmtId="0" fontId="15" fillId="0" borderId="23" xfId="8" applyFont="1" applyBorder="1" applyAlignment="1">
      <alignment vertical="center"/>
    </xf>
    <xf numFmtId="165" fontId="15" fillId="0" borderId="45" xfId="5" applyFont="1" applyBorder="1" applyAlignment="1">
      <alignment vertical="center"/>
    </xf>
    <xf numFmtId="0" fontId="15" fillId="0" borderId="0" xfId="8" applyFont="1" applyBorder="1"/>
    <xf numFmtId="0" fontId="15" fillId="0" borderId="0" xfId="8" applyFont="1"/>
    <xf numFmtId="0" fontId="1" fillId="0" borderId="0" xfId="1" applyAlignment="1">
      <alignment wrapText="1"/>
    </xf>
    <xf numFmtId="0" fontId="1" fillId="0" borderId="0" xfId="1" applyBorder="1" applyAlignment="1">
      <alignment wrapText="1"/>
    </xf>
    <xf numFmtId="0" fontId="15" fillId="0" borderId="45" xfId="1" applyFont="1" applyBorder="1" applyAlignment="1">
      <alignment horizontal="center" vertical="top" wrapText="1"/>
    </xf>
    <xf numFmtId="0" fontId="15" fillId="0" borderId="0" xfId="1" applyFont="1" applyBorder="1" applyAlignment="1">
      <alignment vertical="top" wrapText="1"/>
    </xf>
    <xf numFmtId="0" fontId="15" fillId="0" borderId="0" xfId="1" applyFont="1" applyAlignment="1">
      <alignment vertical="top" wrapText="1"/>
    </xf>
    <xf numFmtId="165" fontId="22" fillId="0" borderId="18" xfId="11" applyFont="1" applyBorder="1" applyAlignment="1">
      <alignment horizontal="right" vertical="top" wrapText="1"/>
    </xf>
    <xf numFmtId="165" fontId="22" fillId="0" borderId="50" xfId="11" applyFont="1" applyBorder="1" applyAlignment="1">
      <alignment horizontal="right" vertical="top" wrapText="1"/>
    </xf>
    <xf numFmtId="0" fontId="39" fillId="12" borderId="63" xfId="6" applyFont="1" applyFill="1" applyBorder="1" applyAlignment="1">
      <alignment horizontal="center" vertical="top"/>
    </xf>
    <xf numFmtId="0" fontId="39" fillId="12" borderId="64" xfId="6" applyFont="1" applyFill="1" applyBorder="1" applyAlignment="1">
      <alignment horizontal="center" vertical="top"/>
    </xf>
    <xf numFmtId="0" fontId="39" fillId="12" borderId="64" xfId="6" applyFont="1" applyFill="1" applyBorder="1" applyAlignment="1">
      <alignment horizontal="left" vertical="top" wrapText="1"/>
    </xf>
    <xf numFmtId="0" fontId="39" fillId="12" borderId="64" xfId="6" applyFont="1" applyFill="1" applyBorder="1" applyAlignment="1">
      <alignment horizontal="center"/>
    </xf>
    <xf numFmtId="4" fontId="39" fillId="12" borderId="65" xfId="6" applyNumberFormat="1" applyFont="1" applyFill="1" applyBorder="1" applyAlignment="1">
      <alignment horizontal="right"/>
    </xf>
    <xf numFmtId="171" fontId="39" fillId="12" borderId="67" xfId="6" applyNumberFormat="1" applyFont="1" applyFill="1" applyBorder="1" applyAlignment="1">
      <alignment horizontal="right"/>
    </xf>
    <xf numFmtId="171" fontId="39" fillId="12" borderId="66" xfId="6" applyNumberFormat="1" applyFont="1" applyFill="1" applyBorder="1" applyAlignment="1">
      <alignment horizontal="right"/>
    </xf>
    <xf numFmtId="10" fontId="39" fillId="12" borderId="68" xfId="2" applyNumberFormat="1" applyFont="1" applyFill="1" applyBorder="1" applyAlignment="1">
      <alignment horizontal="right"/>
    </xf>
    <xf numFmtId="0" fontId="39" fillId="12" borderId="0" xfId="6" applyFont="1" applyFill="1"/>
    <xf numFmtId="0" fontId="39" fillId="0" borderId="63" xfId="6" applyFont="1" applyFill="1" applyBorder="1" applyAlignment="1">
      <alignment horizontal="center" vertical="top"/>
    </xf>
    <xf numFmtId="0" fontId="39" fillId="0" borderId="64" xfId="6" applyFont="1" applyFill="1" applyBorder="1" applyAlignment="1">
      <alignment horizontal="center" vertical="top"/>
    </xf>
    <xf numFmtId="0" fontId="39" fillId="0" borderId="0" xfId="6" applyFont="1" applyFill="1"/>
    <xf numFmtId="0" fontId="31" fillId="0" borderId="63" xfId="6" applyFont="1" applyFill="1" applyBorder="1" applyAlignment="1">
      <alignment horizontal="center" vertical="top"/>
    </xf>
    <xf numFmtId="0" fontId="31" fillId="0" borderId="64" xfId="6" applyFont="1" applyFill="1" applyBorder="1" applyAlignment="1">
      <alignment horizontal="center" vertical="top"/>
    </xf>
    <xf numFmtId="0" fontId="34" fillId="10" borderId="94" xfId="1" applyFont="1" applyFill="1" applyBorder="1" applyAlignment="1">
      <alignment horizontal="center" vertical="center" wrapText="1"/>
    </xf>
    <xf numFmtId="0" fontId="34" fillId="10" borderId="53" xfId="1" applyFont="1" applyFill="1" applyBorder="1" applyAlignment="1">
      <alignment horizontal="center" vertical="center" wrapText="1"/>
    </xf>
    <xf numFmtId="0" fontId="34" fillId="10" borderId="94" xfId="1" applyFont="1" applyFill="1" applyBorder="1" applyAlignment="1">
      <alignment horizontal="center" vertical="center" wrapText="1"/>
    </xf>
    <xf numFmtId="0" fontId="34" fillId="10" borderId="53" xfId="1" applyFont="1" applyFill="1" applyBorder="1" applyAlignment="1">
      <alignment horizontal="center" vertical="center" wrapText="1"/>
    </xf>
    <xf numFmtId="166" fontId="9" fillId="13" borderId="36" xfId="6" applyNumberFormat="1" applyFont="1" applyFill="1" applyBorder="1" applyAlignment="1">
      <alignment horizontal="center" vertical="center" wrapText="1"/>
    </xf>
    <xf numFmtId="165" fontId="15" fillId="15" borderId="37" xfId="5" applyFont="1" applyFill="1" applyBorder="1" applyAlignment="1">
      <alignment horizontal="center" wrapText="1"/>
    </xf>
    <xf numFmtId="0" fontId="11" fillId="15" borderId="0" xfId="6" applyFont="1" applyFill="1" applyBorder="1" applyAlignment="1">
      <alignment wrapText="1"/>
    </xf>
    <xf numFmtId="164" fontId="15" fillId="0" borderId="67" xfId="3" applyFont="1" applyFill="1" applyBorder="1" applyAlignment="1">
      <alignment horizontal="right" vertical="center" wrapText="1"/>
    </xf>
    <xf numFmtId="10" fontId="15" fillId="0" borderId="68" xfId="2" applyNumberFormat="1" applyFont="1" applyFill="1" applyBorder="1" applyAlignment="1">
      <alignment horizontal="center" vertical="center" wrapText="1"/>
    </xf>
    <xf numFmtId="0" fontId="34" fillId="10" borderId="94" xfId="1" applyFont="1" applyFill="1" applyBorder="1" applyAlignment="1">
      <alignment horizontal="center" vertical="center" wrapText="1"/>
    </xf>
    <xf numFmtId="0" fontId="34" fillId="10" borderId="53" xfId="1" applyFont="1" applyFill="1" applyBorder="1" applyAlignment="1">
      <alignment horizontal="center" vertical="center" wrapText="1"/>
    </xf>
    <xf numFmtId="166" fontId="9" fillId="14" borderId="36" xfId="6" applyNumberFormat="1" applyFont="1" applyFill="1" applyBorder="1" applyAlignment="1">
      <alignment horizontal="center" vertical="center" wrapText="1"/>
    </xf>
    <xf numFmtId="0" fontId="34" fillId="10" borderId="94" xfId="1" applyFont="1" applyFill="1" applyBorder="1" applyAlignment="1">
      <alignment horizontal="center" vertical="center" wrapText="1"/>
    </xf>
    <xf numFmtId="0" fontId="34" fillId="10" borderId="53" xfId="1" applyFont="1" applyFill="1" applyBorder="1" applyAlignment="1">
      <alignment horizontal="center" vertical="center" wrapText="1"/>
    </xf>
    <xf numFmtId="171" fontId="4" fillId="16" borderId="29" xfId="7" applyNumberFormat="1" applyFont="1" applyFill="1" applyBorder="1" applyAlignment="1">
      <alignment vertical="top"/>
    </xf>
    <xf numFmtId="171" fontId="4" fillId="16" borderId="49" xfId="7" applyNumberFormat="1" applyFont="1" applyFill="1" applyBorder="1" applyAlignment="1"/>
    <xf numFmtId="171" fontId="4" fillId="16" borderId="69" xfId="7" applyNumberFormat="1" applyFont="1" applyFill="1" applyBorder="1" applyAlignment="1"/>
    <xf numFmtId="171" fontId="4" fillId="16" borderId="70" xfId="7" applyNumberFormat="1" applyFont="1" applyFill="1" applyBorder="1" applyAlignment="1"/>
    <xf numFmtId="171" fontId="4" fillId="16" borderId="71" xfId="7" applyNumberFormat="1" applyFont="1" applyFill="1" applyBorder="1" applyAlignment="1"/>
    <xf numFmtId="0" fontId="4" fillId="3" borderId="27" xfId="1" applyNumberFormat="1" applyFont="1" applyFill="1" applyBorder="1" applyAlignment="1">
      <alignment horizontal="center" vertical="center" wrapText="1"/>
    </xf>
    <xf numFmtId="0" fontId="4" fillId="3" borderId="31" xfId="1" applyNumberFormat="1" applyFont="1" applyFill="1" applyBorder="1" applyAlignment="1">
      <alignment horizontal="center" vertical="center" wrapText="1"/>
    </xf>
    <xf numFmtId="0" fontId="4" fillId="3" borderId="28" xfId="1" quotePrefix="1" applyNumberFormat="1" applyFont="1" applyFill="1" applyBorder="1" applyAlignment="1">
      <alignment horizontal="center" vertical="center" wrapText="1"/>
    </xf>
    <xf numFmtId="0" fontId="4" fillId="3" borderId="32" xfId="1" quotePrefix="1" applyNumberFormat="1" applyFont="1" applyFill="1" applyBorder="1" applyAlignment="1">
      <alignment horizontal="center" vertical="center" wrapText="1"/>
    </xf>
    <xf numFmtId="0" fontId="4" fillId="3" borderId="29" xfId="1" applyNumberFormat="1" applyFont="1" applyFill="1" applyBorder="1" applyAlignment="1">
      <alignment horizontal="center" vertical="center" wrapText="1"/>
    </xf>
    <xf numFmtId="0" fontId="4" fillId="3" borderId="30" xfId="1" applyNumberFormat="1" applyFont="1" applyFill="1" applyBorder="1" applyAlignment="1">
      <alignment horizontal="center" vertical="center" wrapText="1"/>
    </xf>
    <xf numFmtId="0" fontId="1" fillId="0" borderId="9" xfId="1" applyNumberFormat="1" applyFont="1" applyFill="1" applyBorder="1" applyAlignment="1">
      <alignment horizontal="center" wrapText="1"/>
    </xf>
    <xf numFmtId="0" fontId="1" fillId="0" borderId="8" xfId="1" applyNumberFormat="1" applyFont="1" applyFill="1" applyBorder="1" applyAlignment="1">
      <alignment horizontal="center" wrapText="1"/>
    </xf>
    <xf numFmtId="0" fontId="1" fillId="0" borderId="10" xfId="1" applyNumberFormat="1" applyFont="1" applyFill="1" applyBorder="1" applyAlignment="1">
      <alignment horizontal="center" wrapText="1"/>
    </xf>
    <xf numFmtId="0" fontId="1" fillId="0" borderId="11" xfId="1" applyNumberFormat="1" applyFont="1" applyFill="1" applyBorder="1" applyAlignment="1">
      <alignment horizontal="center" wrapText="1"/>
    </xf>
    <xf numFmtId="0" fontId="1" fillId="0" borderId="0" xfId="1" applyNumberFormat="1" applyFont="1" applyFill="1" applyBorder="1" applyAlignment="1">
      <alignment horizontal="center" wrapText="1"/>
    </xf>
    <xf numFmtId="0" fontId="1" fillId="0" borderId="12" xfId="1" applyNumberFormat="1" applyFont="1" applyFill="1" applyBorder="1" applyAlignment="1">
      <alignment horizontal="center" wrapText="1"/>
    </xf>
    <xf numFmtId="0" fontId="1" fillId="0" borderId="9" xfId="1" quotePrefix="1" applyNumberFormat="1" applyFont="1" applyFill="1" applyBorder="1" applyAlignment="1">
      <alignment horizontal="left" vertical="top" wrapText="1"/>
    </xf>
    <xf numFmtId="0" fontId="1" fillId="0" borderId="8" xfId="1" quotePrefix="1" applyNumberFormat="1" applyFont="1" applyFill="1" applyBorder="1" applyAlignment="1">
      <alignment horizontal="left" vertical="top" wrapText="1"/>
    </xf>
    <xf numFmtId="0" fontId="1" fillId="0" borderId="13" xfId="1" quotePrefix="1" applyNumberFormat="1" applyFont="1" applyFill="1" applyBorder="1" applyAlignment="1">
      <alignment horizontal="left" vertical="top" wrapText="1"/>
    </xf>
    <xf numFmtId="0" fontId="1" fillId="0" borderId="15" xfId="1" applyNumberFormat="1" applyFont="1" applyFill="1" applyBorder="1" applyAlignment="1">
      <alignment horizontal="center" vertical="center" wrapText="1"/>
    </xf>
    <xf numFmtId="0" fontId="1" fillId="0" borderId="16" xfId="1" quotePrefix="1" applyNumberFormat="1" applyFont="1" applyFill="1" applyBorder="1" applyAlignment="1">
      <alignment horizontal="center" vertical="center" wrapText="1"/>
    </xf>
    <xf numFmtId="0" fontId="1" fillId="0" borderId="17" xfId="1" quotePrefix="1" applyNumberFormat="1" applyFont="1" applyFill="1" applyBorder="1" applyAlignment="1">
      <alignment horizontal="center" vertical="center" wrapText="1"/>
    </xf>
    <xf numFmtId="0" fontId="1" fillId="0" borderId="19" xfId="1" applyNumberFormat="1" applyFont="1" applyFill="1" applyBorder="1" applyAlignment="1">
      <alignment horizontal="left" vertical="center" wrapText="1"/>
    </xf>
    <xf numFmtId="0" fontId="1" fillId="0" borderId="20" xfId="1" quotePrefix="1" applyNumberFormat="1" applyFont="1" applyFill="1" applyBorder="1" applyAlignment="1">
      <alignment horizontal="left" vertical="center" wrapText="1"/>
    </xf>
    <xf numFmtId="0" fontId="1" fillId="0" borderId="21" xfId="1" quotePrefix="1" applyNumberFormat="1" applyFont="1" applyFill="1" applyBorder="1" applyAlignment="1">
      <alignment horizontal="left" vertical="center" wrapText="1"/>
    </xf>
    <xf numFmtId="17" fontId="8" fillId="0" borderId="24" xfId="1" applyNumberFormat="1" applyFont="1" applyFill="1" applyBorder="1" applyAlignment="1">
      <alignment horizontal="center" vertical="top" wrapText="1"/>
    </xf>
    <xf numFmtId="0" fontId="8" fillId="0" borderId="23" xfId="1" applyNumberFormat="1" applyFont="1" applyFill="1" applyBorder="1" applyAlignment="1">
      <alignment horizontal="center" vertical="top" wrapText="1"/>
    </xf>
    <xf numFmtId="0" fontId="8" fillId="0" borderId="25" xfId="1" applyNumberFormat="1" applyFont="1" applyFill="1" applyBorder="1" applyAlignment="1">
      <alignment horizontal="center" vertical="top" wrapText="1"/>
    </xf>
    <xf numFmtId="0" fontId="4" fillId="0" borderId="8" xfId="1" applyNumberFormat="1" applyFont="1" applyBorder="1" applyAlignment="1" applyProtection="1">
      <alignment horizontal="justify" vertical="center" wrapText="1"/>
      <protection locked="0"/>
    </xf>
    <xf numFmtId="0" fontId="9" fillId="0" borderId="8" xfId="1" applyNumberFormat="1" applyFont="1" applyBorder="1" applyAlignment="1">
      <alignment horizontal="justify" vertical="center" wrapText="1"/>
    </xf>
    <xf numFmtId="0" fontId="9" fillId="0" borderId="10" xfId="1" applyNumberFormat="1" applyFont="1" applyBorder="1" applyAlignment="1">
      <alignment horizontal="justify" vertical="center" wrapText="1"/>
    </xf>
    <xf numFmtId="0" fontId="4" fillId="4" borderId="38" xfId="1" applyFont="1" applyFill="1" applyBorder="1" applyAlignment="1">
      <alignment horizontal="center" vertical="center" wrapText="1"/>
    </xf>
    <xf numFmtId="0" fontId="4" fillId="4" borderId="40" xfId="1" quotePrefix="1" applyFont="1" applyFill="1" applyBorder="1" applyAlignment="1">
      <alignment horizontal="center" vertical="center" wrapText="1"/>
    </xf>
    <xf numFmtId="0" fontId="11" fillId="0" borderId="9" xfId="1" applyFont="1" applyFill="1" applyBorder="1" applyAlignment="1">
      <alignment horizontal="center" wrapText="1"/>
    </xf>
    <xf numFmtId="0" fontId="11" fillId="0" borderId="8" xfId="1" applyFont="1" applyFill="1" applyBorder="1" applyAlignment="1">
      <alignment horizontal="center" wrapText="1"/>
    </xf>
    <xf numFmtId="0" fontId="11" fillId="0" borderId="10" xfId="1" applyFont="1" applyFill="1" applyBorder="1" applyAlignment="1">
      <alignment horizontal="center" wrapText="1"/>
    </xf>
    <xf numFmtId="0" fontId="11" fillId="0" borderId="11" xfId="1" applyFont="1" applyFill="1" applyBorder="1" applyAlignment="1">
      <alignment horizontal="center" wrapText="1"/>
    </xf>
    <xf numFmtId="0" fontId="11" fillId="0" borderId="0" xfId="1" applyFont="1" applyFill="1" applyBorder="1" applyAlignment="1">
      <alignment horizontal="center" wrapText="1"/>
    </xf>
    <xf numFmtId="0" fontId="11" fillId="0" borderId="12" xfId="1" applyFont="1" applyFill="1" applyBorder="1" applyAlignment="1">
      <alignment horizontal="center" wrapText="1"/>
    </xf>
    <xf numFmtId="0" fontId="11" fillId="0" borderId="9" xfId="1" quotePrefix="1" applyFont="1" applyFill="1" applyBorder="1" applyAlignment="1">
      <alignment horizontal="left" vertical="top"/>
    </xf>
    <xf numFmtId="0" fontId="11" fillId="0" borderId="8" xfId="1" quotePrefix="1" applyFont="1" applyFill="1" applyBorder="1" applyAlignment="1">
      <alignment horizontal="left" vertical="top"/>
    </xf>
    <xf numFmtId="0" fontId="11" fillId="0" borderId="13" xfId="1" quotePrefix="1" applyFont="1" applyFill="1" applyBorder="1" applyAlignment="1">
      <alignment horizontal="left" vertical="top"/>
    </xf>
    <xf numFmtId="0" fontId="6" fillId="0" borderId="15" xfId="1" applyFont="1" applyFill="1" applyBorder="1" applyAlignment="1">
      <alignment horizontal="center" vertical="top"/>
    </xf>
    <xf numFmtId="0" fontId="6" fillId="0" borderId="16" xfId="1" quotePrefix="1" applyFont="1" applyFill="1" applyBorder="1" applyAlignment="1">
      <alignment horizontal="center" vertical="top"/>
    </xf>
    <xf numFmtId="0" fontId="6" fillId="0" borderId="17" xfId="1" quotePrefix="1" applyFont="1" applyFill="1" applyBorder="1" applyAlignment="1">
      <alignment horizontal="center" vertical="top"/>
    </xf>
    <xf numFmtId="0" fontId="11" fillId="0" borderId="19" xfId="1" applyFont="1" applyFill="1" applyBorder="1" applyAlignment="1">
      <alignment horizontal="left" vertical="center"/>
    </xf>
    <xf numFmtId="0" fontId="11" fillId="0" borderId="20" xfId="1" quotePrefix="1" applyFont="1" applyFill="1" applyBorder="1" applyAlignment="1">
      <alignment horizontal="left" vertical="center"/>
    </xf>
    <xf numFmtId="0" fontId="11" fillId="0" borderId="21" xfId="1" quotePrefix="1" applyFont="1" applyFill="1" applyBorder="1" applyAlignment="1">
      <alignment horizontal="left" vertical="center"/>
    </xf>
    <xf numFmtId="49" fontId="13" fillId="0" borderId="24" xfId="1" applyNumberFormat="1" applyFont="1" applyFill="1" applyBorder="1" applyAlignment="1">
      <alignment horizontal="center" vertical="top"/>
    </xf>
    <xf numFmtId="0" fontId="13" fillId="0" borderId="23" xfId="1" quotePrefix="1" applyFont="1" applyFill="1" applyBorder="1" applyAlignment="1">
      <alignment horizontal="center" vertical="top"/>
    </xf>
    <xf numFmtId="0" fontId="13" fillId="0" borderId="25" xfId="1" quotePrefix="1" applyFont="1" applyFill="1" applyBorder="1" applyAlignment="1">
      <alignment horizontal="center" vertical="top"/>
    </xf>
    <xf numFmtId="0" fontId="9" fillId="0" borderId="8" xfId="1" applyFont="1" applyBorder="1" applyAlignment="1">
      <alignment horizontal="justify" vertical="center" wrapText="1"/>
    </xf>
    <xf numFmtId="0" fontId="9" fillId="0" borderId="10" xfId="1" applyFont="1" applyBorder="1" applyAlignment="1">
      <alignment horizontal="justify" vertical="center" wrapText="1"/>
    </xf>
    <xf numFmtId="0" fontId="4" fillId="3" borderId="27" xfId="1" applyFont="1" applyFill="1" applyBorder="1" applyAlignment="1">
      <alignment horizontal="center" vertical="center"/>
    </xf>
    <xf numFmtId="0" fontId="4" fillId="3" borderId="31" xfId="1" applyFont="1" applyFill="1" applyBorder="1" applyAlignment="1">
      <alignment horizontal="center" vertical="center"/>
    </xf>
    <xf numFmtId="0" fontId="4" fillId="3" borderId="35" xfId="1" applyFont="1" applyFill="1" applyBorder="1" applyAlignment="1">
      <alignment horizontal="center" vertical="center"/>
    </xf>
    <xf numFmtId="0" fontId="4" fillId="3" borderId="39" xfId="1" applyFont="1" applyFill="1" applyBorder="1" applyAlignment="1">
      <alignment horizontal="center" vertical="center"/>
    </xf>
    <xf numFmtId="0" fontId="4" fillId="3" borderId="38" xfId="1" applyFont="1" applyFill="1" applyBorder="1" applyAlignment="1">
      <alignment horizontal="center" vertical="center" wrapText="1"/>
    </xf>
    <xf numFmtId="0" fontId="4" fillId="3" borderId="40" xfId="1" quotePrefix="1" applyFont="1" applyFill="1" applyBorder="1" applyAlignment="1">
      <alignment horizontal="center" vertical="center" wrapText="1"/>
    </xf>
    <xf numFmtId="165" fontId="4" fillId="3" borderId="14" xfId="5" applyFont="1" applyFill="1" applyBorder="1" applyAlignment="1">
      <alignment horizontal="center" vertical="center" wrapText="1"/>
    </xf>
    <xf numFmtId="165" fontId="4" fillId="3" borderId="26" xfId="5" quotePrefix="1" applyFont="1" applyFill="1" applyBorder="1" applyAlignment="1">
      <alignment horizontal="center" vertical="center" wrapText="1"/>
    </xf>
    <xf numFmtId="0" fontId="4" fillId="0" borderId="41" xfId="1" applyNumberFormat="1" applyFont="1" applyBorder="1" applyAlignment="1" applyProtection="1">
      <alignment horizontal="justify" vertical="center" wrapText="1"/>
      <protection locked="0"/>
    </xf>
    <xf numFmtId="0" fontId="4" fillId="0" borderId="42" xfId="1" applyNumberFormat="1" applyFont="1" applyBorder="1" applyAlignment="1" applyProtection="1">
      <alignment horizontal="justify" vertical="center" wrapText="1"/>
      <protection locked="0"/>
    </xf>
    <xf numFmtId="0" fontId="4" fillId="3" borderId="43" xfId="1" applyFont="1" applyFill="1" applyBorder="1" applyAlignment="1">
      <alignment horizontal="center" vertical="center" wrapText="1"/>
    </xf>
    <xf numFmtId="0" fontId="4" fillId="3" borderId="44" xfId="1" applyFont="1" applyFill="1" applyBorder="1" applyAlignment="1">
      <alignment horizontal="center" vertical="center" wrapText="1"/>
    </xf>
    <xf numFmtId="0" fontId="4" fillId="3" borderId="28" xfId="1" quotePrefix="1" applyFont="1" applyFill="1" applyBorder="1" applyAlignment="1">
      <alignment horizontal="center" vertical="center" wrapText="1"/>
    </xf>
    <xf numFmtId="0" fontId="4" fillId="3" borderId="32" xfId="1" quotePrefix="1" applyFont="1" applyFill="1" applyBorder="1" applyAlignment="1">
      <alignment horizontal="center" vertical="center" wrapText="1"/>
    </xf>
    <xf numFmtId="0" fontId="4" fillId="3" borderId="13" xfId="1" applyFont="1" applyFill="1" applyBorder="1" applyAlignment="1">
      <alignment horizontal="center" vertical="center" wrapText="1"/>
    </xf>
    <xf numFmtId="0" fontId="4" fillId="3" borderId="25" xfId="1" quotePrefix="1" applyFont="1" applyFill="1" applyBorder="1" applyAlignment="1">
      <alignment horizontal="center" vertical="center" wrapText="1"/>
    </xf>
    <xf numFmtId="0" fontId="4" fillId="3" borderId="38" xfId="1" applyFont="1" applyFill="1" applyBorder="1" applyAlignment="1">
      <alignment horizontal="center" vertical="center"/>
    </xf>
    <xf numFmtId="0" fontId="4" fillId="3" borderId="40" xfId="1" applyFont="1" applyFill="1" applyBorder="1" applyAlignment="1">
      <alignment horizontal="center" vertical="center"/>
    </xf>
    <xf numFmtId="0" fontId="4" fillId="3" borderId="14" xfId="1" applyFont="1" applyFill="1" applyBorder="1" applyAlignment="1">
      <alignment horizontal="center" vertical="center" wrapText="1"/>
    </xf>
    <xf numFmtId="0" fontId="4" fillId="3" borderId="26" xfId="1" applyFont="1" applyFill="1" applyBorder="1" applyAlignment="1">
      <alignment horizontal="center" vertical="center" wrapText="1"/>
    </xf>
    <xf numFmtId="0" fontId="4" fillId="5" borderId="14" xfId="6" applyFont="1" applyFill="1" applyBorder="1" applyAlignment="1">
      <alignment horizontal="center" vertical="center"/>
    </xf>
    <xf numFmtId="0" fontId="4" fillId="5" borderId="26" xfId="6" applyFont="1" applyFill="1" applyBorder="1" applyAlignment="1">
      <alignment horizontal="center" vertical="center"/>
    </xf>
    <xf numFmtId="0" fontId="11" fillId="0" borderId="9" xfId="6" applyFont="1" applyFill="1" applyBorder="1" applyAlignment="1">
      <alignment horizontal="center" wrapText="1"/>
    </xf>
    <xf numFmtId="0" fontId="11" fillId="0" borderId="8" xfId="6" applyFont="1" applyFill="1" applyBorder="1" applyAlignment="1">
      <alignment horizontal="center" wrapText="1"/>
    </xf>
    <xf numFmtId="0" fontId="11" fillId="0" borderId="10" xfId="6" applyFont="1" applyFill="1" applyBorder="1" applyAlignment="1">
      <alignment horizontal="center" wrapText="1"/>
    </xf>
    <xf numFmtId="0" fontId="11" fillId="0" borderId="24" xfId="6" applyFont="1" applyFill="1" applyBorder="1" applyAlignment="1">
      <alignment horizontal="center" wrapText="1"/>
    </xf>
    <xf numFmtId="0" fontId="11" fillId="0" borderId="23" xfId="6" applyFont="1" applyFill="1" applyBorder="1" applyAlignment="1">
      <alignment horizontal="center" wrapText="1"/>
    </xf>
    <xf numFmtId="0" fontId="11" fillId="0" borderId="45" xfId="6" applyFont="1" applyFill="1" applyBorder="1" applyAlignment="1">
      <alignment horizontal="center" wrapText="1"/>
    </xf>
    <xf numFmtId="0" fontId="17" fillId="0" borderId="9" xfId="6" applyFont="1" applyFill="1" applyBorder="1" applyAlignment="1">
      <alignment horizontal="left" vertical="top"/>
    </xf>
    <xf numFmtId="0" fontId="17" fillId="0" borderId="8" xfId="6" applyFont="1" applyFill="1" applyBorder="1" applyAlignment="1">
      <alignment horizontal="left" vertical="top"/>
    </xf>
    <xf numFmtId="0" fontId="17" fillId="0" borderId="10" xfId="6" applyFont="1" applyFill="1" applyBorder="1" applyAlignment="1">
      <alignment horizontal="left" vertical="top"/>
    </xf>
    <xf numFmtId="0" fontId="11" fillId="0" borderId="24" xfId="6" applyFont="1" applyFill="1" applyBorder="1" applyAlignment="1">
      <alignment horizontal="left" vertical="top"/>
    </xf>
    <xf numFmtId="0" fontId="11" fillId="0" borderId="23" xfId="6" applyFont="1" applyFill="1" applyBorder="1" applyAlignment="1">
      <alignment horizontal="left" vertical="top"/>
    </xf>
    <xf numFmtId="0" fontId="11" fillId="0" borderId="45" xfId="6" applyFont="1" applyFill="1" applyBorder="1" applyAlignment="1">
      <alignment horizontal="left" vertical="top"/>
    </xf>
    <xf numFmtId="0" fontId="17" fillId="0" borderId="9" xfId="6" applyNumberFormat="1" applyFont="1" applyFill="1" applyBorder="1" applyAlignment="1">
      <alignment horizontal="left" vertical="center"/>
    </xf>
    <xf numFmtId="0" fontId="17" fillId="0" borderId="8" xfId="6" applyNumberFormat="1" applyFont="1" applyFill="1" applyBorder="1" applyAlignment="1">
      <alignment horizontal="left" vertical="center"/>
    </xf>
    <xf numFmtId="0" fontId="17" fillId="0" borderId="10" xfId="6" applyNumberFormat="1" applyFont="1" applyFill="1" applyBorder="1" applyAlignment="1">
      <alignment horizontal="left" vertical="center"/>
    </xf>
    <xf numFmtId="169" fontId="11" fillId="0" borderId="24" xfId="6" applyNumberFormat="1" applyFont="1" applyFill="1" applyBorder="1" applyAlignment="1">
      <alignment horizontal="left" vertical="top"/>
    </xf>
    <xf numFmtId="169" fontId="11" fillId="0" borderId="23" xfId="6" applyNumberFormat="1" applyFont="1" applyFill="1" applyBorder="1" applyAlignment="1">
      <alignment horizontal="left" vertical="top"/>
    </xf>
    <xf numFmtId="169" fontId="11" fillId="0" borderId="45" xfId="6" applyNumberFormat="1" applyFont="1" applyFill="1" applyBorder="1" applyAlignment="1">
      <alignment horizontal="left" vertical="top"/>
    </xf>
    <xf numFmtId="0" fontId="4" fillId="0" borderId="46" xfId="6" applyNumberFormat="1" applyFont="1" applyBorder="1" applyAlignment="1" applyProtection="1">
      <alignment horizontal="center" vertical="center" wrapText="1"/>
      <protection locked="0"/>
    </xf>
    <xf numFmtId="0" fontId="4" fillId="0" borderId="41" xfId="6" applyNumberFormat="1" applyFont="1" applyBorder="1" applyAlignment="1" applyProtection="1">
      <alignment horizontal="center" vertical="center" wrapText="1"/>
      <protection locked="0"/>
    </xf>
    <xf numFmtId="0" fontId="4" fillId="0" borderId="42" xfId="6" applyNumberFormat="1" applyFont="1" applyBorder="1" applyAlignment="1" applyProtection="1">
      <alignment horizontal="center" vertical="center" wrapText="1"/>
      <protection locked="0"/>
    </xf>
    <xf numFmtId="0" fontId="4" fillId="5" borderId="38" xfId="6" applyFont="1" applyFill="1" applyBorder="1" applyAlignment="1">
      <alignment horizontal="center" vertical="center"/>
    </xf>
    <xf numFmtId="0" fontId="4" fillId="5" borderId="40" xfId="6" applyFont="1" applyFill="1" applyBorder="1" applyAlignment="1">
      <alignment horizontal="center" vertical="center"/>
    </xf>
    <xf numFmtId="0" fontId="4" fillId="5" borderId="28" xfId="6" quotePrefix="1" applyFont="1" applyFill="1" applyBorder="1" applyAlignment="1">
      <alignment horizontal="center" vertical="center" wrapText="1"/>
    </xf>
    <xf numFmtId="0" fontId="4" fillId="5" borderId="32" xfId="6" quotePrefix="1" applyFont="1" applyFill="1" applyBorder="1" applyAlignment="1">
      <alignment horizontal="center" vertical="center" wrapText="1"/>
    </xf>
    <xf numFmtId="0" fontId="4" fillId="5" borderId="13" xfId="6" applyFont="1" applyFill="1" applyBorder="1" applyAlignment="1">
      <alignment horizontal="center" vertical="center" wrapText="1"/>
    </xf>
    <xf numFmtId="0" fontId="4" fillId="5" borderId="25" xfId="6" applyFont="1" applyFill="1" applyBorder="1" applyAlignment="1">
      <alignment horizontal="center" vertical="center" wrapText="1"/>
    </xf>
    <xf numFmtId="0" fontId="4" fillId="5" borderId="38" xfId="6" applyFont="1" applyFill="1" applyBorder="1" applyAlignment="1">
      <alignment horizontal="center" vertical="center" wrapText="1"/>
    </xf>
    <xf numFmtId="0" fontId="4" fillId="5" borderId="40" xfId="6" applyFont="1" applyFill="1" applyBorder="1" applyAlignment="1">
      <alignment horizontal="center" vertical="center" wrapText="1"/>
    </xf>
    <xf numFmtId="49" fontId="18" fillId="0" borderId="9" xfId="6" applyNumberFormat="1" applyFont="1" applyFill="1" applyBorder="1" applyAlignment="1">
      <alignment horizontal="center" vertical="center" wrapText="1"/>
    </xf>
    <xf numFmtId="49" fontId="18" fillId="0" borderId="8" xfId="6" applyNumberFormat="1" applyFont="1" applyFill="1" applyBorder="1" applyAlignment="1">
      <alignment horizontal="center" vertical="center" wrapText="1"/>
    </xf>
    <xf numFmtId="49" fontId="18" fillId="0" borderId="10" xfId="6" applyNumberFormat="1" applyFont="1" applyFill="1" applyBorder="1" applyAlignment="1">
      <alignment horizontal="center" vertical="center" wrapText="1"/>
    </xf>
    <xf numFmtId="49" fontId="18" fillId="0" borderId="11" xfId="6" applyNumberFormat="1" applyFont="1" applyFill="1" applyBorder="1" applyAlignment="1">
      <alignment horizontal="center" vertical="center" wrapText="1"/>
    </xf>
    <xf numFmtId="49" fontId="18" fillId="0" borderId="0" xfId="6" applyNumberFormat="1" applyFont="1" applyFill="1" applyBorder="1" applyAlignment="1">
      <alignment horizontal="center" vertical="center" wrapText="1"/>
    </xf>
    <xf numFmtId="49" fontId="18" fillId="0" borderId="12" xfId="6" applyNumberFormat="1" applyFont="1" applyFill="1" applyBorder="1" applyAlignment="1">
      <alignment horizontal="center" vertical="center" wrapText="1"/>
    </xf>
    <xf numFmtId="49" fontId="18" fillId="0" borderId="24" xfId="6" applyNumberFormat="1" applyFont="1" applyFill="1" applyBorder="1" applyAlignment="1">
      <alignment horizontal="center" vertical="center" wrapText="1"/>
    </xf>
    <xf numFmtId="49" fontId="18" fillId="0" borderId="23" xfId="6" applyNumberFormat="1" applyFont="1" applyFill="1" applyBorder="1" applyAlignment="1">
      <alignment horizontal="center" vertical="center" wrapText="1"/>
    </xf>
    <xf numFmtId="49" fontId="18" fillId="0" borderId="45" xfId="6" applyNumberFormat="1" applyFont="1" applyFill="1" applyBorder="1" applyAlignment="1">
      <alignment horizontal="center" vertical="center" wrapText="1"/>
    </xf>
    <xf numFmtId="0" fontId="11" fillId="0" borderId="11" xfId="6" applyFont="1" applyFill="1" applyBorder="1" applyAlignment="1">
      <alignment horizontal="center" wrapText="1"/>
    </xf>
    <xf numFmtId="0" fontId="11" fillId="0" borderId="0" xfId="6" applyFont="1" applyFill="1" applyBorder="1" applyAlignment="1">
      <alignment horizontal="center" wrapText="1"/>
    </xf>
    <xf numFmtId="0" fontId="17" fillId="0" borderId="10" xfId="6" quotePrefix="1" applyFont="1" applyFill="1" applyBorder="1" applyAlignment="1">
      <alignment horizontal="left" vertical="top"/>
    </xf>
    <xf numFmtId="0" fontId="11" fillId="0" borderId="24" xfId="6" applyNumberFormat="1" applyFont="1" applyFill="1" applyBorder="1" applyAlignment="1">
      <alignment horizontal="left" vertical="top"/>
    </xf>
    <xf numFmtId="0" fontId="11" fillId="0" borderId="45" xfId="6" quotePrefix="1" applyNumberFormat="1" applyFont="1" applyFill="1" applyBorder="1" applyAlignment="1">
      <alignment horizontal="left" vertical="top"/>
    </xf>
    <xf numFmtId="0" fontId="17" fillId="0" borderId="11" xfId="6" applyFont="1" applyFill="1" applyBorder="1" applyAlignment="1">
      <alignment horizontal="left" vertical="center"/>
    </xf>
    <xf numFmtId="0" fontId="17" fillId="0" borderId="12" xfId="6" quotePrefix="1" applyFont="1" applyFill="1" applyBorder="1" applyAlignment="1">
      <alignment horizontal="left" vertical="center"/>
    </xf>
    <xf numFmtId="0" fontId="9" fillId="0" borderId="41" xfId="6" applyFont="1" applyBorder="1" applyAlignment="1">
      <alignment horizontal="center" vertical="center" wrapText="1"/>
    </xf>
    <xf numFmtId="49" fontId="4" fillId="5" borderId="47" xfId="6" applyNumberFormat="1" applyFont="1" applyFill="1" applyBorder="1" applyAlignment="1">
      <alignment horizontal="center" vertical="center" wrapText="1"/>
    </xf>
    <xf numFmtId="49" fontId="4" fillId="5" borderId="51" xfId="6" applyNumberFormat="1" applyFont="1" applyFill="1" applyBorder="1" applyAlignment="1">
      <alignment horizontal="center" vertical="center" wrapText="1"/>
    </xf>
    <xf numFmtId="49" fontId="4" fillId="5" borderId="29" xfId="6" applyNumberFormat="1" applyFont="1" applyFill="1" applyBorder="1" applyAlignment="1">
      <alignment horizontal="center" vertical="center"/>
    </xf>
    <xf numFmtId="49" fontId="4" fillId="5" borderId="33" xfId="6" applyNumberFormat="1" applyFont="1" applyFill="1" applyBorder="1" applyAlignment="1">
      <alignment horizontal="center" vertical="center"/>
    </xf>
    <xf numFmtId="49" fontId="4" fillId="5" borderId="38" xfId="6" quotePrefix="1" applyNumberFormat="1" applyFont="1" applyFill="1" applyBorder="1" applyAlignment="1">
      <alignment horizontal="center" vertical="center" wrapText="1"/>
    </xf>
    <xf numFmtId="49" fontId="4" fillId="5" borderId="40" xfId="6" quotePrefix="1" applyNumberFormat="1" applyFont="1" applyFill="1" applyBorder="1" applyAlignment="1">
      <alignment horizontal="center" vertical="center" wrapText="1"/>
    </xf>
    <xf numFmtId="49" fontId="4" fillId="5" borderId="38" xfId="6" applyNumberFormat="1" applyFont="1" applyFill="1" applyBorder="1" applyAlignment="1">
      <alignment horizontal="center" vertical="center" wrapText="1"/>
    </xf>
    <xf numFmtId="49" fontId="4" fillId="5" borderId="40" xfId="6" applyNumberFormat="1" applyFont="1" applyFill="1" applyBorder="1" applyAlignment="1">
      <alignment horizontal="center" vertical="center" wrapText="1"/>
    </xf>
    <xf numFmtId="165" fontId="4" fillId="5" borderId="38" xfId="5" applyFont="1" applyFill="1" applyBorder="1" applyAlignment="1">
      <alignment horizontal="center" vertical="center" wrapText="1"/>
    </xf>
    <xf numFmtId="165" fontId="4" fillId="5" borderId="40" xfId="5" applyFont="1" applyFill="1" applyBorder="1" applyAlignment="1">
      <alignment horizontal="center" vertical="center" wrapText="1"/>
    </xf>
    <xf numFmtId="0" fontId="4" fillId="5" borderId="30" xfId="6" applyFont="1" applyFill="1" applyBorder="1" applyAlignment="1">
      <alignment horizontal="center" vertical="center"/>
    </xf>
    <xf numFmtId="0" fontId="4" fillId="5" borderId="34" xfId="6" applyFont="1" applyFill="1" applyBorder="1" applyAlignment="1">
      <alignment horizontal="center" vertical="center"/>
    </xf>
    <xf numFmtId="165" fontId="4" fillId="5" borderId="38" xfId="11" applyFont="1" applyFill="1" applyBorder="1" applyAlignment="1">
      <alignment horizontal="center" vertical="center" wrapText="1"/>
    </xf>
    <xf numFmtId="165" fontId="4" fillId="5" borderId="40" xfId="1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2" fillId="0" borderId="0" xfId="1" applyFont="1" applyAlignment="1">
      <alignment horizontal="center" vertical="center" wrapText="1"/>
    </xf>
    <xf numFmtId="0" fontId="2" fillId="0" borderId="0" xfId="1" applyFont="1" applyAlignment="1">
      <alignment horizontal="center" vertical="center"/>
    </xf>
    <xf numFmtId="0" fontId="2" fillId="0" borderId="0" xfId="6" applyFont="1" applyAlignment="1">
      <alignment horizontal="center" vertical="center" wrapText="1"/>
    </xf>
    <xf numFmtId="0" fontId="18" fillId="0" borderId="0" xfId="6" applyFont="1" applyAlignment="1">
      <alignment horizontal="center" vertical="center"/>
    </xf>
    <xf numFmtId="0" fontId="6" fillId="0" borderId="0" xfId="6" applyFont="1" applyAlignment="1">
      <alignment horizontal="left" vertical="center"/>
    </xf>
    <xf numFmtId="0" fontId="1" fillId="0" borderId="0" xfId="6" applyFont="1" applyFill="1" applyAlignment="1">
      <alignment horizontal="left" vertical="center" wrapText="1"/>
    </xf>
    <xf numFmtId="0" fontId="1" fillId="0" borderId="0" xfId="6" applyFill="1" applyAlignment="1">
      <alignment horizontal="left" vertical="center" wrapText="1"/>
    </xf>
    <xf numFmtId="0" fontId="23" fillId="0" borderId="41" xfId="7" applyFont="1" applyFill="1" applyBorder="1" applyAlignment="1" applyProtection="1">
      <alignment horizontal="center" vertical="center" wrapText="1"/>
    </xf>
    <xf numFmtId="0" fontId="23" fillId="0" borderId="41" xfId="7" applyFont="1" applyFill="1" applyBorder="1" applyAlignment="1" applyProtection="1">
      <alignment horizontal="center" vertical="center"/>
    </xf>
    <xf numFmtId="0" fontId="23" fillId="0" borderId="8" xfId="7" applyFont="1" applyFill="1" applyBorder="1" applyAlignment="1" applyProtection="1">
      <alignment horizontal="center" vertical="center"/>
    </xf>
    <xf numFmtId="0" fontId="23" fillId="0" borderId="8" xfId="7" applyFont="1" applyFill="1" applyBorder="1" applyAlignment="1" applyProtection="1">
      <alignment vertical="center" wrapText="1"/>
    </xf>
    <xf numFmtId="0" fontId="23" fillId="0" borderId="8" xfId="7" applyFont="1" applyFill="1" applyBorder="1" applyAlignment="1" applyProtection="1">
      <alignment vertical="center"/>
    </xf>
    <xf numFmtId="0" fontId="4" fillId="0" borderId="55" xfId="7" applyFont="1" applyFill="1" applyBorder="1" applyAlignment="1">
      <alignment horizontal="center" vertical="top"/>
    </xf>
    <xf numFmtId="0" fontId="4" fillId="0" borderId="52" xfId="7" applyFont="1" applyFill="1" applyBorder="1" applyAlignment="1">
      <alignment horizontal="center" vertical="top"/>
    </xf>
    <xf numFmtId="0" fontId="9" fillId="0" borderId="28" xfId="7" applyFont="1" applyFill="1" applyBorder="1" applyAlignment="1" applyProtection="1">
      <alignment vertical="top" wrapText="1"/>
    </xf>
    <xf numFmtId="0" fontId="9" fillId="0" borderId="8" xfId="7" applyFont="1" applyFill="1" applyBorder="1" applyAlignment="1" applyProtection="1">
      <alignment vertical="top" wrapText="1"/>
    </xf>
    <xf numFmtId="0" fontId="9" fillId="0" borderId="13" xfId="7" applyFont="1" applyFill="1" applyBorder="1" applyAlignment="1" applyProtection="1">
      <alignment vertical="top" wrapText="1"/>
    </xf>
    <xf numFmtId="0" fontId="9" fillId="0" borderId="56" xfId="7" applyFont="1" applyFill="1" applyBorder="1" applyAlignment="1" applyProtection="1">
      <alignment vertical="top" wrapText="1"/>
    </xf>
    <xf numFmtId="0" fontId="9" fillId="0" borderId="16" xfId="7" applyFont="1" applyFill="1" applyBorder="1" applyAlignment="1" applyProtection="1">
      <alignment vertical="top" wrapText="1"/>
    </xf>
    <xf numFmtId="0" fontId="9" fillId="0" borderId="17" xfId="7" applyFont="1" applyFill="1" applyBorder="1" applyAlignment="1" applyProtection="1">
      <alignment vertical="top" wrapText="1"/>
    </xf>
    <xf numFmtId="172" fontId="25" fillId="0" borderId="49" xfId="7" applyNumberFormat="1" applyFont="1" applyBorder="1" applyAlignment="1">
      <alignment horizontal="center" vertical="top"/>
    </xf>
    <xf numFmtId="171" fontId="27" fillId="0" borderId="49" xfId="7" applyNumberFormat="1" applyFont="1" applyBorder="1" applyAlignment="1">
      <alignment horizontal="center"/>
    </xf>
    <xf numFmtId="0" fontId="4" fillId="0" borderId="57" xfId="7" applyFont="1" applyFill="1" applyBorder="1" applyAlignment="1">
      <alignment horizontal="center" vertical="top"/>
    </xf>
    <xf numFmtId="0" fontId="9" fillId="0" borderId="58" xfId="7" applyFont="1" applyFill="1" applyBorder="1" applyAlignment="1" applyProtection="1">
      <alignment vertical="top"/>
    </xf>
    <xf numFmtId="0" fontId="9" fillId="0" borderId="20" xfId="7" applyFont="1" applyFill="1" applyBorder="1" applyAlignment="1" applyProtection="1">
      <alignment vertical="top"/>
    </xf>
    <xf numFmtId="0" fontId="9" fillId="0" borderId="21" xfId="7" applyFont="1" applyFill="1" applyBorder="1" applyAlignment="1" applyProtection="1">
      <alignment vertical="top"/>
    </xf>
    <xf numFmtId="0" fontId="9" fillId="0" borderId="56" xfId="7" applyFont="1" applyFill="1" applyBorder="1" applyAlignment="1" applyProtection="1">
      <alignment vertical="top"/>
    </xf>
    <xf numFmtId="0" fontId="9" fillId="0" borderId="16" xfId="7" applyFont="1" applyFill="1" applyBorder="1" applyAlignment="1" applyProtection="1">
      <alignment vertical="top"/>
    </xf>
    <xf numFmtId="0" fontId="9" fillId="0" borderId="17" xfId="7" applyFont="1" applyFill="1" applyBorder="1" applyAlignment="1" applyProtection="1">
      <alignment vertical="top"/>
    </xf>
    <xf numFmtId="171" fontId="4" fillId="0" borderId="49" xfId="7" applyNumberFormat="1" applyFont="1" applyBorder="1" applyAlignment="1"/>
    <xf numFmtId="0" fontId="4" fillId="0" borderId="59" xfId="7" applyFont="1" applyFill="1" applyBorder="1" applyAlignment="1">
      <alignment horizontal="center" vertical="top"/>
    </xf>
    <xf numFmtId="0" fontId="9" fillId="0" borderId="58" xfId="7" applyFont="1" applyFill="1" applyBorder="1" applyAlignment="1" applyProtection="1">
      <alignment horizontal="left" vertical="top"/>
    </xf>
    <xf numFmtId="0" fontId="9" fillId="0" borderId="20" xfId="7" applyFont="1" applyFill="1" applyBorder="1" applyAlignment="1" applyProtection="1">
      <alignment horizontal="left" vertical="top"/>
    </xf>
    <xf numFmtId="0" fontId="9" fillId="0" borderId="21" xfId="7" applyFont="1" applyFill="1" applyBorder="1" applyAlignment="1" applyProtection="1">
      <alignment horizontal="left" vertical="top"/>
    </xf>
    <xf numFmtId="0" fontId="9" fillId="0" borderId="32" xfId="7" applyFont="1" applyFill="1" applyBorder="1" applyAlignment="1" applyProtection="1">
      <alignment horizontal="left" vertical="top"/>
    </xf>
    <xf numFmtId="0" fontId="9" fillId="0" borderId="23" xfId="7" applyFont="1" applyFill="1" applyBorder="1" applyAlignment="1" applyProtection="1">
      <alignment horizontal="left" vertical="top"/>
    </xf>
    <xf numFmtId="0" fontId="9" fillId="0" borderId="25" xfId="7" applyFont="1" applyFill="1" applyBorder="1" applyAlignment="1" applyProtection="1">
      <alignment horizontal="left" vertical="top"/>
    </xf>
    <xf numFmtId="10" fontId="29" fillId="7" borderId="14" xfId="7" applyNumberFormat="1" applyFont="1" applyFill="1" applyBorder="1" applyAlignment="1">
      <alignment horizontal="center" vertical="center" wrapText="1"/>
    </xf>
    <xf numFmtId="10" fontId="29" fillId="7" borderId="26" xfId="7" applyNumberFormat="1" applyFont="1" applyFill="1" applyBorder="1" applyAlignment="1">
      <alignment horizontal="center" vertical="center" wrapText="1"/>
    </xf>
    <xf numFmtId="0" fontId="28" fillId="6" borderId="46" xfId="7" applyFont="1" applyFill="1" applyBorder="1" applyAlignment="1">
      <alignment horizontal="center" vertical="top" wrapText="1"/>
    </xf>
    <xf numFmtId="0" fontId="28" fillId="6" borderId="41" xfId="7" applyFont="1" applyFill="1" applyBorder="1" applyAlignment="1">
      <alignment horizontal="center" vertical="top" wrapText="1"/>
    </xf>
    <xf numFmtId="0" fontId="28" fillId="6" borderId="42" xfId="7" applyFont="1" applyFill="1" applyBorder="1" applyAlignment="1">
      <alignment horizontal="center" vertical="top" wrapText="1"/>
    </xf>
    <xf numFmtId="0" fontId="29" fillId="7" borderId="55" xfId="7" applyFont="1" applyFill="1" applyBorder="1" applyAlignment="1">
      <alignment horizontal="center" vertical="center"/>
    </xf>
    <xf numFmtId="0" fontId="29" fillId="7" borderId="59" xfId="7" applyFont="1" applyFill="1" applyBorder="1" applyAlignment="1">
      <alignment horizontal="center" vertical="center"/>
    </xf>
    <xf numFmtId="0" fontId="29" fillId="7" borderId="38" xfId="7" applyFont="1" applyFill="1" applyBorder="1" applyAlignment="1">
      <alignment horizontal="center" vertical="center"/>
    </xf>
    <xf numFmtId="0" fontId="29" fillId="7" borderId="40" xfId="7" applyFont="1" applyFill="1" applyBorder="1" applyAlignment="1">
      <alignment horizontal="center" vertical="center"/>
    </xf>
    <xf numFmtId="0" fontId="29" fillId="7" borderId="38" xfId="7" applyFont="1" applyFill="1" applyBorder="1" applyAlignment="1">
      <alignment horizontal="center" vertical="center" wrapText="1"/>
    </xf>
    <xf numFmtId="0" fontId="29" fillId="7" borderId="40" xfId="7" applyFont="1" applyFill="1" applyBorder="1" applyAlignment="1">
      <alignment horizontal="center" vertical="center" wrapText="1"/>
    </xf>
    <xf numFmtId="4" fontId="29" fillId="7" borderId="38" xfId="7" applyNumberFormat="1" applyFont="1" applyFill="1" applyBorder="1" applyAlignment="1">
      <alignment horizontal="center" vertical="center"/>
    </xf>
    <xf numFmtId="4" fontId="29" fillId="7" borderId="40" xfId="7" applyNumberFormat="1" applyFont="1" applyFill="1" applyBorder="1" applyAlignment="1">
      <alignment horizontal="center" vertical="center"/>
    </xf>
    <xf numFmtId="171" fontId="29" fillId="7" borderId="28" xfId="7" applyNumberFormat="1" applyFont="1" applyFill="1" applyBorder="1" applyAlignment="1">
      <alignment horizontal="center" vertical="center" wrapText="1"/>
    </xf>
    <xf numFmtId="171" fontId="29" fillId="7" borderId="32" xfId="7" applyNumberFormat="1" applyFont="1" applyFill="1" applyBorder="1" applyAlignment="1">
      <alignment horizontal="center" vertical="center" wrapText="1"/>
    </xf>
    <xf numFmtId="171" fontId="29" fillId="7" borderId="13" xfId="7" applyNumberFormat="1" applyFont="1" applyFill="1" applyBorder="1" applyAlignment="1">
      <alignment horizontal="center" vertical="center" wrapText="1"/>
    </xf>
    <xf numFmtId="171" fontId="29" fillId="7" borderId="25" xfId="7" applyNumberFormat="1" applyFont="1" applyFill="1" applyBorder="1" applyAlignment="1">
      <alignment horizontal="center" vertical="center" wrapText="1"/>
    </xf>
    <xf numFmtId="171" fontId="29" fillId="7" borderId="38" xfId="7" applyNumberFormat="1" applyFont="1" applyFill="1" applyBorder="1" applyAlignment="1">
      <alignment horizontal="center" vertical="center"/>
    </xf>
    <xf numFmtId="171" fontId="29" fillId="7" borderId="40" xfId="7" applyNumberFormat="1" applyFont="1" applyFill="1" applyBorder="1" applyAlignment="1">
      <alignment horizontal="center" vertical="center"/>
    </xf>
    <xf numFmtId="0" fontId="23" fillId="0" borderId="41" xfId="7" applyFont="1" applyFill="1" applyBorder="1" applyAlignment="1" applyProtection="1">
      <alignment vertical="center" wrapText="1"/>
    </xf>
    <xf numFmtId="0" fontId="23" fillId="0" borderId="42" xfId="7" applyFont="1" applyFill="1" applyBorder="1" applyAlignment="1" applyProtection="1">
      <alignment vertical="center"/>
    </xf>
    <xf numFmtId="0" fontId="4" fillId="16" borderId="55" xfId="7" applyFont="1" applyFill="1" applyBorder="1" applyAlignment="1">
      <alignment horizontal="center" vertical="top"/>
    </xf>
    <xf numFmtId="0" fontId="4" fillId="16" borderId="52" xfId="7" applyFont="1" applyFill="1" applyBorder="1" applyAlignment="1">
      <alignment horizontal="center" vertical="top"/>
    </xf>
    <xf numFmtId="0" fontId="4" fillId="16" borderId="57" xfId="7" applyFont="1" applyFill="1" applyBorder="1" applyAlignment="1">
      <alignment horizontal="center" vertical="top"/>
    </xf>
    <xf numFmtId="0" fontId="4" fillId="16" borderId="48" xfId="7" applyFont="1" applyFill="1" applyBorder="1" applyAlignment="1">
      <alignment horizontal="center" vertical="top"/>
    </xf>
    <xf numFmtId="0" fontId="4" fillId="16" borderId="51" xfId="7" applyFont="1" applyFill="1" applyBorder="1" applyAlignment="1">
      <alignment horizontal="center" vertical="top"/>
    </xf>
    <xf numFmtId="0" fontId="9" fillId="0" borderId="49" xfId="7" applyFont="1" applyFill="1" applyBorder="1" applyAlignment="1" applyProtection="1">
      <alignment vertical="top"/>
    </xf>
    <xf numFmtId="0" fontId="9" fillId="0" borderId="33" xfId="7" applyFont="1" applyFill="1" applyBorder="1" applyAlignment="1" applyProtection="1">
      <alignment vertical="top"/>
    </xf>
    <xf numFmtId="0" fontId="35" fillId="0" borderId="46" xfId="6" applyNumberFormat="1" applyFont="1" applyBorder="1" applyAlignment="1" applyProtection="1">
      <alignment horizontal="center" vertical="center" wrapText="1"/>
      <protection locked="0"/>
    </xf>
    <xf numFmtId="0" fontId="35" fillId="0" borderId="41" xfId="6" applyNumberFormat="1" applyFont="1" applyBorder="1" applyAlignment="1" applyProtection="1">
      <alignment horizontal="center" vertical="center" wrapText="1"/>
      <protection locked="0"/>
    </xf>
    <xf numFmtId="0" fontId="35" fillId="0" borderId="42" xfId="6" applyNumberFormat="1" applyFont="1" applyBorder="1" applyAlignment="1" applyProtection="1">
      <alignment horizontal="center" vertical="center" wrapText="1"/>
      <protection locked="0"/>
    </xf>
    <xf numFmtId="173" fontId="4" fillId="3" borderId="55" xfId="6" applyNumberFormat="1" applyFont="1" applyFill="1" applyBorder="1" applyAlignment="1">
      <alignment horizontal="center" vertical="center" wrapText="1"/>
    </xf>
    <xf numFmtId="173" fontId="4" fillId="3" borderId="59" xfId="6" applyNumberFormat="1" applyFont="1" applyFill="1" applyBorder="1" applyAlignment="1">
      <alignment horizontal="center" vertical="center" wrapText="1"/>
    </xf>
    <xf numFmtId="0" fontId="4" fillId="3" borderId="38" xfId="6" applyFont="1" applyFill="1" applyBorder="1" applyAlignment="1">
      <alignment horizontal="center" vertical="center" wrapText="1"/>
    </xf>
    <xf numFmtId="0" fontId="4" fillId="3" borderId="40" xfId="6" applyFont="1" applyFill="1" applyBorder="1" applyAlignment="1">
      <alignment horizontal="center" vertical="center" wrapText="1"/>
    </xf>
    <xf numFmtId="0" fontId="4" fillId="3" borderId="29" xfId="6" applyFont="1" applyFill="1" applyBorder="1" applyAlignment="1">
      <alignment horizontal="center" vertical="center"/>
    </xf>
    <xf numFmtId="0" fontId="4" fillId="3" borderId="38" xfId="6" applyFont="1" applyFill="1" applyBorder="1" applyAlignment="1">
      <alignment horizontal="center" vertical="center"/>
    </xf>
    <xf numFmtId="0" fontId="4" fillId="3" borderId="40" xfId="6" applyFont="1" applyFill="1" applyBorder="1" applyAlignment="1">
      <alignment horizontal="center" vertical="center"/>
    </xf>
    <xf numFmtId="0" fontId="4" fillId="3" borderId="27" xfId="6" quotePrefix="1" applyFont="1" applyFill="1" applyBorder="1" applyAlignment="1">
      <alignment horizontal="center" vertical="center" wrapText="1"/>
    </xf>
    <xf numFmtId="0" fontId="4" fillId="3" borderId="31" xfId="6" quotePrefix="1" applyFont="1" applyFill="1" applyBorder="1" applyAlignment="1">
      <alignment horizontal="center" vertical="center" wrapText="1"/>
    </xf>
    <xf numFmtId="0" fontId="4" fillId="3" borderId="27" xfId="6" applyFont="1" applyFill="1" applyBorder="1" applyAlignment="1">
      <alignment horizontal="center" vertical="center"/>
    </xf>
    <xf numFmtId="0" fontId="4" fillId="3" borderId="31" xfId="6" applyFont="1" applyFill="1" applyBorder="1" applyAlignment="1">
      <alignment horizontal="center" vertical="center"/>
    </xf>
    <xf numFmtId="0" fontId="4" fillId="3" borderId="79" xfId="6" applyFont="1" applyFill="1" applyBorder="1" applyAlignment="1">
      <alignment horizontal="center" vertical="center" wrapText="1"/>
    </xf>
    <xf numFmtId="0" fontId="4" fillId="3" borderId="80" xfId="6" applyFont="1" applyFill="1" applyBorder="1" applyAlignment="1">
      <alignment horizontal="center" vertical="center" wrapText="1"/>
    </xf>
    <xf numFmtId="0" fontId="4" fillId="3" borderId="28" xfId="6" quotePrefix="1" applyFont="1" applyFill="1" applyBorder="1" applyAlignment="1">
      <alignment horizontal="center" vertical="center" wrapText="1"/>
    </xf>
    <xf numFmtId="0" fontId="4" fillId="3" borderId="32" xfId="6" quotePrefix="1" applyFont="1" applyFill="1" applyBorder="1" applyAlignment="1">
      <alignment horizontal="center" vertical="center" wrapText="1"/>
    </xf>
    <xf numFmtId="0" fontId="4" fillId="3" borderId="27" xfId="6" applyNumberFormat="1" applyFont="1" applyFill="1" applyBorder="1" applyAlignment="1">
      <alignment horizontal="center" vertical="center" wrapText="1"/>
    </xf>
    <xf numFmtId="0" fontId="4" fillId="3" borderId="31" xfId="6" applyNumberFormat="1" applyFont="1" applyFill="1" applyBorder="1" applyAlignment="1">
      <alignment horizontal="center" vertical="center" wrapText="1"/>
    </xf>
    <xf numFmtId="0" fontId="4" fillId="3" borderId="35" xfId="6" applyFont="1" applyFill="1" applyBorder="1" applyAlignment="1">
      <alignment horizontal="center" vertical="center" wrapText="1"/>
    </xf>
    <xf numFmtId="0" fontId="4" fillId="3" borderId="39" xfId="6" applyFont="1" applyFill="1" applyBorder="1" applyAlignment="1">
      <alignment horizontal="center" vertical="center" wrapText="1"/>
    </xf>
    <xf numFmtId="0" fontId="9" fillId="0" borderId="28" xfId="7" applyFont="1" applyFill="1" applyBorder="1" applyAlignment="1" applyProtection="1">
      <alignment horizontal="center" vertical="top" wrapText="1"/>
    </xf>
    <xf numFmtId="0" fontId="9" fillId="0" borderId="56" xfId="7" applyFont="1" applyFill="1" applyBorder="1" applyAlignment="1" applyProtection="1">
      <alignment horizontal="center" vertical="top" wrapText="1"/>
    </xf>
    <xf numFmtId="0" fontId="12" fillId="0" borderId="9" xfId="6" applyFont="1" applyBorder="1" applyAlignment="1">
      <alignment horizontal="center" vertical="center" wrapText="1"/>
    </xf>
    <xf numFmtId="0" fontId="12" fillId="0" borderId="8" xfId="6" applyFont="1" applyBorder="1" applyAlignment="1">
      <alignment horizontal="center" vertical="center" wrapText="1"/>
    </xf>
    <xf numFmtId="0" fontId="12" fillId="0" borderId="10" xfId="6" applyFont="1" applyBorder="1" applyAlignment="1">
      <alignment horizontal="center" vertical="center" wrapText="1"/>
    </xf>
    <xf numFmtId="0" fontId="2" fillId="0" borderId="24"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45" xfId="1" applyFont="1" applyBorder="1" applyAlignment="1">
      <alignment horizontal="center" vertical="center" wrapText="1"/>
    </xf>
    <xf numFmtId="0" fontId="3" fillId="0" borderId="46" xfId="1" applyFont="1" applyFill="1" applyBorder="1" applyAlignment="1">
      <alignment horizontal="center" vertical="top" wrapText="1"/>
    </xf>
    <xf numFmtId="0" fontId="3" fillId="0" borderId="41" xfId="1" applyFont="1" applyFill="1" applyBorder="1" applyAlignment="1">
      <alignment horizontal="center" vertical="top" wrapText="1"/>
    </xf>
    <xf numFmtId="0" fontId="3" fillId="0" borderId="8" xfId="1" applyFont="1" applyFill="1" applyBorder="1" applyAlignment="1">
      <alignment horizontal="center" vertical="top" wrapText="1"/>
    </xf>
    <xf numFmtId="0" fontId="3" fillId="0" borderId="10" xfId="1" applyFont="1" applyFill="1" applyBorder="1" applyAlignment="1">
      <alignment horizontal="center" vertical="top" wrapText="1"/>
    </xf>
    <xf numFmtId="166" fontId="2" fillId="0" borderId="47" xfId="8" applyNumberFormat="1" applyFont="1" applyFill="1" applyBorder="1" applyAlignment="1">
      <alignment horizontal="left" vertical="top" wrapText="1"/>
    </xf>
    <xf numFmtId="166" fontId="2" fillId="0" borderId="48" xfId="8" applyNumberFormat="1" applyFont="1" applyFill="1" applyBorder="1" applyAlignment="1">
      <alignment horizontal="left" vertical="top" wrapText="1"/>
    </xf>
    <xf numFmtId="165" fontId="11" fillId="0" borderId="29" xfId="5" applyFont="1" applyFill="1" applyBorder="1" applyAlignment="1">
      <alignment vertical="top" wrapText="1"/>
    </xf>
    <xf numFmtId="165" fontId="11" fillId="0" borderId="81" xfId="5" applyFont="1" applyFill="1" applyBorder="1" applyAlignment="1">
      <alignment vertical="top" wrapText="1"/>
    </xf>
    <xf numFmtId="165" fontId="11" fillId="0" borderId="49" xfId="5" applyFont="1" applyFill="1" applyBorder="1" applyAlignment="1">
      <alignment vertical="top" wrapText="1"/>
    </xf>
    <xf numFmtId="165" fontId="11" fillId="0" borderId="69" xfId="5" applyFont="1" applyFill="1" applyBorder="1" applyAlignment="1">
      <alignment vertical="top" wrapText="1"/>
    </xf>
    <xf numFmtId="166" fontId="2" fillId="0" borderId="51" xfId="8" applyNumberFormat="1" applyFont="1" applyFill="1" applyBorder="1" applyAlignment="1">
      <alignment horizontal="left" vertical="top" wrapText="1"/>
    </xf>
    <xf numFmtId="166" fontId="11" fillId="0" borderId="49" xfId="8" applyNumberFormat="1" applyFont="1" applyFill="1" applyBorder="1" applyAlignment="1">
      <alignment vertical="top" wrapText="1"/>
    </xf>
    <xf numFmtId="166" fontId="11" fillId="0" borderId="69" xfId="8" applyNumberFormat="1" applyFont="1" applyFill="1" applyBorder="1" applyAlignment="1">
      <alignment vertical="top" wrapText="1"/>
    </xf>
    <xf numFmtId="166" fontId="11" fillId="0" borderId="33" xfId="8" applyNumberFormat="1" applyFont="1" applyFill="1" applyBorder="1" applyAlignment="1">
      <alignment vertical="top" wrapText="1"/>
    </xf>
    <xf numFmtId="166" fontId="11" fillId="0" borderId="82" xfId="8" applyNumberFormat="1" applyFont="1" applyFill="1" applyBorder="1" applyAlignment="1">
      <alignment vertical="top" wrapText="1"/>
    </xf>
    <xf numFmtId="0" fontId="34" fillId="0" borderId="9" xfId="1" applyFont="1" applyBorder="1" applyAlignment="1">
      <alignment horizontal="left" vertical="center" wrapText="1"/>
    </xf>
    <xf numFmtId="0" fontId="34" fillId="0" borderId="13" xfId="1" applyFont="1" applyBorder="1" applyAlignment="1">
      <alignment horizontal="left" vertical="center" wrapText="1"/>
    </xf>
    <xf numFmtId="0" fontId="34" fillId="0" borderId="28" xfId="1" applyFont="1" applyBorder="1" applyAlignment="1">
      <alignment horizontal="center" vertical="center" wrapText="1"/>
    </xf>
    <xf numFmtId="0" fontId="34" fillId="0" borderId="8" xfId="1" applyFont="1" applyBorder="1" applyAlignment="1">
      <alignment horizontal="center" vertical="center" wrapText="1"/>
    </xf>
    <xf numFmtId="0" fontId="15" fillId="0" borderId="8" xfId="1" applyNumberFormat="1" applyFont="1" applyBorder="1" applyAlignment="1">
      <alignment vertical="center" wrapText="1"/>
    </xf>
    <xf numFmtId="0" fontId="15" fillId="0" borderId="83" xfId="1" applyNumberFormat="1" applyFont="1" applyBorder="1" applyAlignment="1">
      <alignment vertical="center" wrapText="1"/>
    </xf>
    <xf numFmtId="0" fontId="15" fillId="0" borderId="23" xfId="1" applyNumberFormat="1" applyFont="1" applyBorder="1" applyAlignment="1">
      <alignment vertical="center" wrapText="1"/>
    </xf>
    <xf numFmtId="0" fontId="15" fillId="0" borderId="84" xfId="1" applyNumberFormat="1" applyFont="1" applyBorder="1" applyAlignment="1">
      <alignment vertical="center" wrapText="1"/>
    </xf>
    <xf numFmtId="0" fontId="34" fillId="0" borderId="24" xfId="1" applyFont="1" applyBorder="1" applyAlignment="1">
      <alignment horizontal="center" vertical="center" wrapText="1"/>
    </xf>
    <xf numFmtId="0" fontId="34" fillId="0" borderId="25" xfId="1" applyFont="1" applyBorder="1" applyAlignment="1">
      <alignment horizontal="center" vertical="center" wrapText="1"/>
    </xf>
    <xf numFmtId="0" fontId="15" fillId="0" borderId="32" xfId="1" applyFont="1" applyBorder="1" applyAlignment="1">
      <alignment horizontal="center" vertical="center" wrapText="1"/>
    </xf>
    <xf numFmtId="0" fontId="15" fillId="0" borderId="23" xfId="1" applyFont="1" applyBorder="1" applyAlignment="1">
      <alignment horizontal="center" vertical="center" wrapText="1"/>
    </xf>
    <xf numFmtId="0" fontId="26" fillId="0" borderId="9" xfId="1" applyFont="1" applyBorder="1" applyAlignment="1">
      <alignment horizontal="center" vertical="center" wrapText="1"/>
    </xf>
    <xf numFmtId="0" fontId="26" fillId="0" borderId="8"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24" xfId="1" applyFont="1" applyBorder="1" applyAlignment="1">
      <alignment horizontal="center" vertical="center" wrapText="1"/>
    </xf>
    <xf numFmtId="0" fontId="26" fillId="0" borderId="23" xfId="1" applyFont="1" applyBorder="1" applyAlignment="1">
      <alignment horizontal="center" vertical="center" wrapText="1"/>
    </xf>
    <xf numFmtId="0" fontId="26" fillId="0" borderId="45" xfId="1" applyFont="1" applyBorder="1" applyAlignment="1">
      <alignment horizontal="center" vertical="center" wrapText="1"/>
    </xf>
    <xf numFmtId="0" fontId="34" fillId="0" borderId="9" xfId="6" applyFont="1" applyBorder="1" applyAlignment="1">
      <alignment horizontal="center" vertical="center" wrapText="1"/>
    </xf>
    <xf numFmtId="0" fontId="34" fillId="0" borderId="8" xfId="6" applyFont="1" applyBorder="1" applyAlignment="1">
      <alignment horizontal="center" vertical="center" wrapText="1"/>
    </xf>
    <xf numFmtId="0" fontId="15" fillId="0" borderId="8" xfId="6" applyFont="1" applyBorder="1" applyAlignment="1">
      <alignment horizontal="left" vertical="center" wrapText="1"/>
    </xf>
    <xf numFmtId="0" fontId="34" fillId="0" borderId="8" xfId="6" applyFont="1" applyBorder="1" applyAlignment="1">
      <alignment horizontal="left" vertical="center" wrapText="1"/>
    </xf>
    <xf numFmtId="0" fontId="34" fillId="10" borderId="47" xfId="1" applyFont="1" applyFill="1" applyBorder="1" applyAlignment="1">
      <alignment horizontal="center" vertical="center" wrapText="1"/>
    </xf>
    <xf numFmtId="0" fontId="34" fillId="10" borderId="51" xfId="1" applyFont="1" applyFill="1" applyBorder="1" applyAlignment="1">
      <alignment horizontal="center" vertical="center" wrapText="1"/>
    </xf>
    <xf numFmtId="0" fontId="34" fillId="10" borderId="29" xfId="1" applyFont="1" applyFill="1" applyBorder="1" applyAlignment="1">
      <alignment horizontal="center" vertical="center" wrapText="1"/>
    </xf>
    <xf numFmtId="0" fontId="34" fillId="10" borderId="33" xfId="1" applyFont="1" applyFill="1" applyBorder="1" applyAlignment="1">
      <alignment horizontal="center" vertical="center" wrapText="1"/>
    </xf>
    <xf numFmtId="2" fontId="15" fillId="0" borderId="62" xfId="1" applyNumberFormat="1" applyFont="1" applyBorder="1" applyAlignment="1">
      <alignment horizontal="left" vertical="center" wrapText="1"/>
    </xf>
    <xf numFmtId="2" fontId="15" fillId="0" borderId="68" xfId="1" applyNumberFormat="1" applyFont="1" applyBorder="1" applyAlignment="1">
      <alignment horizontal="left" vertical="center" wrapText="1"/>
    </xf>
    <xf numFmtId="2" fontId="15" fillId="0" borderId="61" xfId="1" applyNumberFormat="1" applyFont="1" applyBorder="1" applyAlignment="1">
      <alignment horizontal="left" vertical="center" wrapText="1"/>
    </xf>
    <xf numFmtId="2" fontId="15" fillId="0" borderId="66" xfId="1" applyNumberFormat="1" applyFont="1" applyBorder="1" applyAlignment="1">
      <alignment horizontal="left" vertical="center" wrapText="1"/>
    </xf>
    <xf numFmtId="2" fontId="15" fillId="0" borderId="67" xfId="1" applyNumberFormat="1" applyFont="1" applyBorder="1" applyAlignment="1">
      <alignment horizontal="left" vertical="center" wrapText="1"/>
    </xf>
    <xf numFmtId="2" fontId="15" fillId="0" borderId="64" xfId="1" applyNumberFormat="1" applyFont="1" applyBorder="1" applyAlignment="1">
      <alignment horizontal="left" vertical="center" wrapText="1"/>
    </xf>
    <xf numFmtId="0" fontId="15" fillId="0" borderId="62" xfId="1" applyFont="1" applyBorder="1" applyAlignment="1">
      <alignment horizontal="left" vertical="center" wrapText="1"/>
    </xf>
    <xf numFmtId="0" fontId="15" fillId="0" borderId="68" xfId="1" applyFont="1" applyBorder="1" applyAlignment="1">
      <alignment horizontal="left" vertical="center" wrapText="1"/>
    </xf>
    <xf numFmtId="0" fontId="15" fillId="0" borderId="61" xfId="1" applyFont="1" applyBorder="1" applyAlignment="1">
      <alignment horizontal="left" vertical="center" wrapText="1"/>
    </xf>
    <xf numFmtId="2" fontId="15" fillId="0" borderId="87" xfId="1" applyNumberFormat="1" applyFont="1" applyBorder="1" applyAlignment="1">
      <alignment horizontal="left" vertical="center" wrapText="1"/>
    </xf>
    <xf numFmtId="2" fontId="15" fillId="0" borderId="88" xfId="1" applyNumberFormat="1" applyFont="1" applyBorder="1" applyAlignment="1">
      <alignment horizontal="left" vertical="center" wrapText="1"/>
    </xf>
    <xf numFmtId="2" fontId="15" fillId="0" borderId="89" xfId="1" applyNumberFormat="1" applyFont="1" applyBorder="1" applyAlignment="1">
      <alignment horizontal="left" vertical="center" wrapText="1"/>
    </xf>
    <xf numFmtId="0" fontId="15" fillId="11" borderId="46" xfId="1" applyFont="1" applyFill="1" applyBorder="1" applyAlignment="1">
      <alignment horizontal="center" vertical="center" wrapText="1"/>
    </xf>
    <xf numFmtId="0" fontId="15" fillId="11" borderId="42" xfId="1" applyFont="1" applyFill="1" applyBorder="1" applyAlignment="1">
      <alignment horizontal="center" vertical="center" wrapText="1"/>
    </xf>
    <xf numFmtId="0" fontId="34" fillId="10" borderId="90" xfId="1" applyFont="1" applyFill="1" applyBorder="1" applyAlignment="1">
      <alignment horizontal="center" vertical="center" wrapText="1"/>
    </xf>
    <xf numFmtId="0" fontId="34" fillId="10" borderId="52" xfId="1" applyFont="1" applyFill="1" applyBorder="1" applyAlignment="1">
      <alignment horizontal="center" vertical="center" wrapText="1"/>
    </xf>
    <xf numFmtId="0" fontId="34" fillId="10" borderId="91" xfId="1" applyFont="1" applyFill="1" applyBorder="1" applyAlignment="1">
      <alignment horizontal="center" vertical="center" wrapText="1"/>
    </xf>
    <xf numFmtId="0" fontId="34" fillId="10" borderId="92" xfId="1" applyFont="1" applyFill="1" applyBorder="1" applyAlignment="1">
      <alignment horizontal="center" vertical="center" wrapText="1"/>
    </xf>
    <xf numFmtId="0" fontId="34" fillId="10" borderId="93" xfId="1" applyFont="1" applyFill="1" applyBorder="1" applyAlignment="1">
      <alignment horizontal="center" vertical="center" wrapText="1"/>
    </xf>
    <xf numFmtId="0" fontId="34" fillId="10" borderId="56" xfId="1" applyFont="1" applyFill="1" applyBorder="1" applyAlignment="1">
      <alignment horizontal="center" vertical="center" wrapText="1"/>
    </xf>
    <xf numFmtId="0" fontId="34" fillId="10" borderId="16" xfId="1" applyFont="1" applyFill="1" applyBorder="1" applyAlignment="1">
      <alignment horizontal="center" vertical="center" wrapText="1"/>
    </xf>
    <xf numFmtId="0" fontId="34" fillId="10" borderId="17" xfId="1" applyFont="1" applyFill="1" applyBorder="1" applyAlignment="1">
      <alignment horizontal="center" vertical="center" wrapText="1"/>
    </xf>
    <xf numFmtId="0" fontId="34" fillId="10" borderId="94" xfId="1" applyFont="1" applyFill="1" applyBorder="1" applyAlignment="1">
      <alignment horizontal="center" vertical="center" wrapText="1"/>
    </xf>
    <xf numFmtId="0" fontId="34" fillId="10" borderId="53" xfId="1" applyFont="1" applyFill="1" applyBorder="1" applyAlignment="1">
      <alignment horizontal="center" vertical="center" wrapText="1"/>
    </xf>
    <xf numFmtId="0" fontId="15" fillId="0" borderId="98" xfId="1" applyFont="1" applyBorder="1" applyAlignment="1">
      <alignment horizontal="left" vertical="center" wrapText="1"/>
    </xf>
    <xf numFmtId="0" fontId="15" fillId="0" borderId="99" xfId="1" applyFont="1" applyBorder="1" applyAlignment="1">
      <alignment horizontal="left" vertical="center" wrapText="1"/>
    </xf>
    <xf numFmtId="0" fontId="15" fillId="0" borderId="100" xfId="1" applyFont="1" applyBorder="1" applyAlignment="1">
      <alignment horizontal="left" vertical="center" wrapText="1"/>
    </xf>
    <xf numFmtId="0" fontId="15" fillId="0" borderId="87" xfId="1" applyFont="1" applyBorder="1" applyAlignment="1">
      <alignment horizontal="left" vertical="center" wrapText="1"/>
    </xf>
    <xf numFmtId="0" fontId="15" fillId="0" borderId="88" xfId="1" applyFont="1" applyBorder="1" applyAlignment="1">
      <alignment horizontal="left" vertical="center" wrapText="1"/>
    </xf>
    <xf numFmtId="0" fontId="15" fillId="0" borderId="89" xfId="1" applyFont="1" applyBorder="1" applyAlignment="1">
      <alignment horizontal="left" vertical="center" wrapText="1"/>
    </xf>
    <xf numFmtId="0" fontId="15" fillId="0" borderId="9" xfId="1" applyFont="1" applyBorder="1" applyAlignment="1">
      <alignment horizontal="left" vertical="top" wrapText="1"/>
    </xf>
    <xf numFmtId="0" fontId="15" fillId="0" borderId="8" xfId="1" applyFont="1" applyBorder="1" applyAlignment="1">
      <alignment horizontal="left" vertical="top" wrapText="1"/>
    </xf>
    <xf numFmtId="0" fontId="15" fillId="0" borderId="10" xfId="1" applyFont="1" applyBorder="1" applyAlignment="1">
      <alignment horizontal="left" vertical="top" wrapText="1"/>
    </xf>
    <xf numFmtId="0" fontId="15" fillId="0" borderId="11" xfId="1" applyFont="1" applyBorder="1" applyAlignment="1">
      <alignment horizontal="left" vertical="top" wrapText="1"/>
    </xf>
    <xf numFmtId="0" fontId="15" fillId="0" borderId="0" xfId="1" applyFont="1" applyBorder="1" applyAlignment="1">
      <alignment horizontal="left" vertical="top" wrapText="1"/>
    </xf>
    <xf numFmtId="0" fontId="15" fillId="0" borderId="12" xfId="1" applyFont="1" applyBorder="1" applyAlignment="1">
      <alignment horizontal="left" vertical="top" wrapText="1"/>
    </xf>
    <xf numFmtId="0" fontId="15" fillId="0" borderId="15" xfId="1" applyFont="1" applyBorder="1" applyAlignment="1">
      <alignment horizontal="left" vertical="top" wrapText="1"/>
    </xf>
    <xf numFmtId="0" fontId="15" fillId="0" borderId="16" xfId="1" applyFont="1" applyBorder="1" applyAlignment="1">
      <alignment horizontal="left" vertical="top" wrapText="1"/>
    </xf>
    <xf numFmtId="0" fontId="15" fillId="0" borderId="96" xfId="1" applyFont="1" applyBorder="1" applyAlignment="1">
      <alignment horizontal="left" vertical="top" wrapText="1"/>
    </xf>
    <xf numFmtId="165" fontId="15" fillId="11" borderId="46" xfId="9" applyFont="1" applyFill="1" applyBorder="1" applyAlignment="1">
      <alignment horizontal="center" vertical="center" wrapText="1"/>
    </xf>
    <xf numFmtId="165" fontId="15" fillId="11" borderId="41" xfId="9" applyFont="1" applyFill="1" applyBorder="1" applyAlignment="1">
      <alignment horizontal="center" vertical="center" wrapText="1"/>
    </xf>
    <xf numFmtId="165" fontId="15" fillId="11" borderId="42" xfId="9" applyFont="1" applyFill="1" applyBorder="1" applyAlignment="1">
      <alignment horizontal="center" vertical="center" wrapText="1"/>
    </xf>
    <xf numFmtId="165" fontId="15" fillId="11" borderId="46" xfId="9" applyFont="1" applyFill="1" applyBorder="1" applyAlignment="1">
      <alignment horizontal="right" vertical="center" wrapText="1"/>
    </xf>
    <xf numFmtId="165" fontId="15" fillId="11" borderId="41" xfId="9" applyFont="1" applyFill="1" applyBorder="1" applyAlignment="1">
      <alignment horizontal="right" vertical="center" wrapText="1"/>
    </xf>
    <xf numFmtId="0" fontId="15" fillId="11" borderId="46" xfId="10" applyFont="1" applyFill="1" applyBorder="1" applyAlignment="1">
      <alignment horizontal="center" vertical="center" wrapText="1"/>
    </xf>
    <xf numFmtId="0" fontId="15" fillId="11" borderId="41" xfId="10" applyFont="1" applyFill="1" applyBorder="1" applyAlignment="1">
      <alignment horizontal="center" vertical="center" wrapText="1"/>
    </xf>
    <xf numFmtId="0" fontId="15" fillId="11" borderId="42" xfId="10" applyFont="1" applyFill="1" applyBorder="1" applyAlignment="1">
      <alignment horizontal="center" vertical="center" wrapText="1"/>
    </xf>
    <xf numFmtId="0" fontId="15" fillId="11" borderId="41" xfId="1" applyFont="1" applyFill="1" applyBorder="1" applyAlignment="1">
      <alignment horizontal="center" vertical="center" wrapText="1"/>
    </xf>
    <xf numFmtId="0" fontId="34" fillId="10" borderId="55" xfId="1" applyFont="1" applyFill="1" applyBorder="1" applyAlignment="1">
      <alignment horizontal="center" vertical="center" wrapText="1"/>
    </xf>
    <xf numFmtId="0" fontId="34" fillId="10" borderId="59" xfId="1" applyFont="1" applyFill="1" applyBorder="1" applyAlignment="1">
      <alignment horizontal="center" vertical="center" wrapText="1"/>
    </xf>
    <xf numFmtId="0" fontId="34" fillId="10" borderId="28"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3" xfId="1" applyFont="1" applyFill="1" applyBorder="1" applyAlignment="1">
      <alignment horizontal="center" vertical="center" wrapText="1"/>
    </xf>
    <xf numFmtId="0" fontId="34" fillId="10" borderId="32" xfId="1" applyFont="1" applyFill="1" applyBorder="1" applyAlignment="1">
      <alignment horizontal="center" vertical="center" wrapText="1"/>
    </xf>
    <xf numFmtId="0" fontId="34" fillId="10" borderId="23" xfId="1" applyFont="1" applyFill="1" applyBorder="1" applyAlignment="1">
      <alignment horizontal="center" vertical="center" wrapText="1"/>
    </xf>
    <xf numFmtId="0" fontId="34" fillId="10" borderId="25" xfId="1" applyFont="1" applyFill="1" applyBorder="1" applyAlignment="1">
      <alignment horizontal="center" vertical="center" wrapText="1"/>
    </xf>
    <xf numFmtId="0" fontId="34" fillId="10" borderId="38" xfId="1" applyFont="1" applyFill="1" applyBorder="1" applyAlignment="1">
      <alignment horizontal="center" vertical="center" wrapText="1"/>
    </xf>
    <xf numFmtId="0" fontId="34" fillId="10" borderId="40" xfId="1" applyFont="1" applyFill="1" applyBorder="1" applyAlignment="1">
      <alignment horizontal="center" vertical="center" wrapText="1"/>
    </xf>
    <xf numFmtId="165" fontId="34" fillId="10" borderId="28" xfId="9" applyFont="1" applyFill="1" applyBorder="1" applyAlignment="1">
      <alignment horizontal="center" vertical="center" wrapText="1"/>
    </xf>
    <xf numFmtId="165" fontId="34" fillId="10" borderId="32" xfId="9" applyFont="1" applyFill="1" applyBorder="1" applyAlignment="1">
      <alignment horizontal="center" vertical="center" wrapText="1"/>
    </xf>
    <xf numFmtId="165" fontId="34" fillId="10" borderId="38" xfId="9" applyFont="1" applyFill="1" applyBorder="1" applyAlignment="1">
      <alignment horizontal="center" vertical="center" wrapText="1"/>
    </xf>
    <xf numFmtId="165" fontId="34" fillId="10" borderId="40" xfId="9" applyFont="1" applyFill="1" applyBorder="1" applyAlignment="1">
      <alignment horizontal="center" vertical="center" wrapText="1"/>
    </xf>
    <xf numFmtId="0" fontId="15" fillId="0" borderId="66" xfId="1" applyFont="1" applyBorder="1" applyAlignment="1">
      <alignment horizontal="left" vertical="center" wrapText="1"/>
    </xf>
    <xf numFmtId="0" fontId="15" fillId="0" borderId="67" xfId="1" applyFont="1" applyBorder="1" applyAlignment="1">
      <alignment horizontal="left" vertical="center" wrapText="1"/>
    </xf>
    <xf numFmtId="0" fontId="15" fillId="0" borderId="64" xfId="1" applyFont="1" applyBorder="1" applyAlignment="1">
      <alignment horizontal="left" vertical="center" wrapText="1"/>
    </xf>
    <xf numFmtId="0" fontId="15" fillId="10" borderId="9" xfId="1" applyFont="1" applyFill="1" applyBorder="1" applyAlignment="1">
      <alignment horizontal="center" vertical="center" wrapText="1"/>
    </xf>
    <xf numFmtId="0" fontId="15" fillId="10" borderId="8" xfId="1" applyFont="1" applyFill="1" applyBorder="1" applyAlignment="1">
      <alignment horizontal="center" vertical="center" wrapText="1"/>
    </xf>
    <xf numFmtId="0" fontId="15" fillId="10" borderId="24" xfId="1" applyFont="1" applyFill="1" applyBorder="1" applyAlignment="1">
      <alignment horizontal="center" vertical="center" wrapText="1"/>
    </xf>
    <xf numFmtId="0" fontId="15" fillId="10" borderId="23" xfId="1" applyFont="1" applyFill="1" applyBorder="1" applyAlignment="1">
      <alignment horizontal="center" vertical="center" wrapText="1"/>
    </xf>
    <xf numFmtId="0" fontId="34" fillId="0" borderId="24" xfId="1" applyFont="1" applyBorder="1" applyAlignment="1">
      <alignment horizontal="center" vertical="top" wrapText="1"/>
    </xf>
    <xf numFmtId="0" fontId="34" fillId="0" borderId="25" xfId="1" applyFont="1" applyBorder="1" applyAlignment="1">
      <alignment horizontal="center" vertical="top" wrapText="1"/>
    </xf>
    <xf numFmtId="0" fontId="15" fillId="0" borderId="32" xfId="1" applyFont="1" applyBorder="1" applyAlignment="1">
      <alignment horizontal="center" vertical="top" wrapText="1"/>
    </xf>
    <xf numFmtId="0" fontId="15" fillId="0" borderId="23" xfId="1" applyFont="1" applyBorder="1" applyAlignment="1">
      <alignment horizontal="center" vertical="top" wrapText="1"/>
    </xf>
    <xf numFmtId="0" fontId="15" fillId="0" borderId="111" xfId="1" applyFont="1" applyBorder="1" applyAlignment="1">
      <alignment horizontal="left" vertical="center" wrapText="1"/>
    </xf>
    <xf numFmtId="0" fontId="15" fillId="0" borderId="112" xfId="1" applyFont="1" applyBorder="1" applyAlignment="1">
      <alignment horizontal="left" vertical="center" wrapText="1"/>
    </xf>
    <xf numFmtId="0" fontId="15" fillId="0" borderId="113" xfId="1" applyFont="1" applyBorder="1" applyAlignment="1">
      <alignment horizontal="left" vertical="center" wrapText="1"/>
    </xf>
    <xf numFmtId="0" fontId="15" fillId="0" borderId="108" xfId="1" applyFont="1" applyBorder="1" applyAlignment="1">
      <alignment horizontal="left" vertical="center" wrapText="1"/>
    </xf>
    <xf numFmtId="0" fontId="15" fillId="0" borderId="109" xfId="1" applyFont="1" applyBorder="1" applyAlignment="1">
      <alignment horizontal="left" vertical="center" wrapText="1"/>
    </xf>
    <xf numFmtId="0" fontId="15" fillId="0" borderId="110" xfId="1" applyFont="1" applyBorder="1" applyAlignment="1">
      <alignment horizontal="left" vertical="center" wrapText="1"/>
    </xf>
    <xf numFmtId="165" fontId="15" fillId="11" borderId="42" xfId="9" applyFont="1" applyFill="1" applyBorder="1" applyAlignment="1">
      <alignment horizontal="right" vertical="center" wrapText="1"/>
    </xf>
  </cellXfs>
  <cellStyles count="12">
    <cellStyle name="0,0_x000d__x000a_NA_x000d__x000a_" xfId="7" xr:uid="{33F47BA1-6A20-4939-8C8F-9C014BB7DFED}"/>
    <cellStyle name="Moeda 2" xfId="3" xr:uid="{5BEFE1CA-DD82-411F-8485-A8720D00DBD5}"/>
    <cellStyle name="Moeda 2 2 4" xfId="4" xr:uid="{4557E550-AFD9-4EA7-909F-0764BF05A951}"/>
    <cellStyle name="Normal" xfId="0" builtinId="0"/>
    <cellStyle name="Normal 10 2" xfId="6" xr:uid="{CD7DCCFA-B0C0-46C5-97C8-0E86D2B4B1ED}"/>
    <cellStyle name="Normal 165" xfId="8" xr:uid="{BE697687-B7A9-423A-B6F7-AD040AE5CCD0}"/>
    <cellStyle name="Normal 2" xfId="1" xr:uid="{795CD9E1-AFFE-4D56-978F-391D0C23A6A0}"/>
    <cellStyle name="Normal_HT2007 01_005 001 00_CPU_COMPARATIVA" xfId="10" xr:uid="{7E4605B1-4C28-4BA4-9957-0C3C8934B9C6}"/>
    <cellStyle name="Porcentagem 2" xfId="2" xr:uid="{F5669C23-8901-4E57-A5D7-6659BCE04338}"/>
    <cellStyle name="Separador de milhares 2 2" xfId="9" xr:uid="{D76636A6-54E1-46FD-ACF4-CF57A9FF86D3}"/>
    <cellStyle name="Vírgula 2" xfId="11" xr:uid="{68589CBD-D3F5-4939-A812-D664B7E4F60F}"/>
    <cellStyle name="Vírgula 4" xfId="5" xr:uid="{F4788F48-BCB4-49EE-849B-C1D1DAECBE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496921</xdr:colOff>
      <xdr:row>0</xdr:row>
      <xdr:rowOff>30480</xdr:rowOff>
    </xdr:from>
    <xdr:to>
      <xdr:col>5</xdr:col>
      <xdr:colOff>1099303</xdr:colOff>
      <xdr:row>2</xdr:row>
      <xdr:rowOff>2636</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8061" y="30480"/>
          <a:ext cx="602382" cy="353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274320</xdr:colOff>
          <xdr:row>0</xdr:row>
          <xdr:rowOff>30480</xdr:rowOff>
        </xdr:from>
        <xdr:to>
          <xdr:col>5</xdr:col>
          <xdr:colOff>403860</xdr:colOff>
          <xdr:row>1</xdr:row>
          <xdr:rowOff>137160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327660</xdr:colOff>
          <xdr:row>0</xdr:row>
          <xdr:rowOff>60960</xdr:rowOff>
        </xdr:from>
        <xdr:to>
          <xdr:col>5</xdr:col>
          <xdr:colOff>441960</xdr:colOff>
          <xdr:row>1</xdr:row>
          <xdr:rowOff>144780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5</xdr:col>
      <xdr:colOff>496921</xdr:colOff>
      <xdr:row>0</xdr:row>
      <xdr:rowOff>30480</xdr:rowOff>
    </xdr:from>
    <xdr:to>
      <xdr:col>5</xdr:col>
      <xdr:colOff>1099303</xdr:colOff>
      <xdr:row>2</xdr:row>
      <xdr:rowOff>2636</xdr:rowOff>
    </xdr:to>
    <xdr:pic>
      <xdr:nvPicPr>
        <xdr:cNvPr id="5" name="Image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8061" y="30480"/>
          <a:ext cx="602382" cy="353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274320</xdr:colOff>
          <xdr:row>0</xdr:row>
          <xdr:rowOff>30480</xdr:rowOff>
        </xdr:from>
        <xdr:to>
          <xdr:col>5</xdr:col>
          <xdr:colOff>403860</xdr:colOff>
          <xdr:row>1</xdr:row>
          <xdr:rowOff>137160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327660</xdr:colOff>
          <xdr:row>0</xdr:row>
          <xdr:rowOff>60960</xdr:rowOff>
        </xdr:from>
        <xdr:to>
          <xdr:col>5</xdr:col>
          <xdr:colOff>441960</xdr:colOff>
          <xdr:row>1</xdr:row>
          <xdr:rowOff>144780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200-0000015C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1969" name="Object 1" hidden="1">
              <a:extLst>
                <a:ext uri="{63B3BB69-23CF-44E3-9099-C40C66FF867C}">
                  <a14:compatExt spid="_x0000_s211969"/>
                </a:ext>
                <a:ext uri="{FF2B5EF4-FFF2-40B4-BE49-F238E27FC236}">
                  <a16:creationId xmlns:a16="http://schemas.microsoft.com/office/drawing/2014/main" id="{00000000-0008-0000-1400-0000013C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2993" name="Object 1" hidden="1">
              <a:extLst>
                <a:ext uri="{63B3BB69-23CF-44E3-9099-C40C66FF867C}">
                  <a14:compatExt spid="_x0000_s212993"/>
                </a:ext>
                <a:ext uri="{FF2B5EF4-FFF2-40B4-BE49-F238E27FC236}">
                  <a16:creationId xmlns:a16="http://schemas.microsoft.com/office/drawing/2014/main" id="{00000000-0008-0000-1500-00000140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4017" name="Object 1" hidden="1">
              <a:extLst>
                <a:ext uri="{63B3BB69-23CF-44E3-9099-C40C66FF867C}">
                  <a14:compatExt spid="_x0000_s214017"/>
                </a:ext>
                <a:ext uri="{FF2B5EF4-FFF2-40B4-BE49-F238E27FC236}">
                  <a16:creationId xmlns:a16="http://schemas.microsoft.com/office/drawing/2014/main" id="{00000000-0008-0000-1600-00000144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5041" name="Object 1" hidden="1">
              <a:extLst>
                <a:ext uri="{63B3BB69-23CF-44E3-9099-C40C66FF867C}">
                  <a14:compatExt spid="_x0000_s215041"/>
                </a:ext>
                <a:ext uri="{FF2B5EF4-FFF2-40B4-BE49-F238E27FC236}">
                  <a16:creationId xmlns:a16="http://schemas.microsoft.com/office/drawing/2014/main" id="{00000000-0008-0000-1700-00000148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6065" name="Object 1" hidden="1">
              <a:extLst>
                <a:ext uri="{63B3BB69-23CF-44E3-9099-C40C66FF867C}">
                  <a14:compatExt spid="_x0000_s216065"/>
                </a:ext>
                <a:ext uri="{FF2B5EF4-FFF2-40B4-BE49-F238E27FC236}">
                  <a16:creationId xmlns:a16="http://schemas.microsoft.com/office/drawing/2014/main" id="{00000000-0008-0000-1800-0000014C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7089" name="Object 1" hidden="1">
              <a:extLst>
                <a:ext uri="{63B3BB69-23CF-44E3-9099-C40C66FF867C}">
                  <a14:compatExt spid="_x0000_s217089"/>
                </a:ext>
                <a:ext uri="{FF2B5EF4-FFF2-40B4-BE49-F238E27FC236}">
                  <a16:creationId xmlns:a16="http://schemas.microsoft.com/office/drawing/2014/main" id="{00000000-0008-0000-1900-00000150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1A00-00000154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19137" name="Object 1" hidden="1">
              <a:extLst>
                <a:ext uri="{63B3BB69-23CF-44E3-9099-C40C66FF867C}">
                  <a14:compatExt spid="_x0000_s219137"/>
                </a:ext>
                <a:ext uri="{FF2B5EF4-FFF2-40B4-BE49-F238E27FC236}">
                  <a16:creationId xmlns:a16="http://schemas.microsoft.com/office/drawing/2014/main" id="{00000000-0008-0000-1B00-00000158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2537</xdr:row>
      <xdr:rowOff>0</xdr:rowOff>
    </xdr:from>
    <xdr:to>
      <xdr:col>7</xdr:col>
      <xdr:colOff>0</xdr:colOff>
      <xdr:row>2538</xdr:row>
      <xdr:rowOff>142875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 name="Picture 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 name="Picture 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 name="Picture 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 name="Picture 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 name="Picture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 name="Picture 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 name="Picture 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 name="Picture 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 name="Picture 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 name="Picture 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 name="Picture 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 name="Picture 1">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 name="Picture 1">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 name="Picture 1">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 name="Picture 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 name="Picture 1">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 name="Picture 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 name="Picture 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 name="Picture 1">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 name="Picture 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 name="Picture 1">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 name="Picture 1">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 name="Picture 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 name="Picture 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 name="Picture 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 name="Picture 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 name="Picture 1">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 name="Picture 1">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 name="Picture 1">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 name="Picture 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 name="Picture 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 name="Picture 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 name="Picture 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 name="Picture 1">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 name="Picture 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 name="Picture 1">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 name="Picture 1">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 name="Picture 1">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 name="Picture 1">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 name="Picture 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 name="Picture 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 name="Picture 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 name="Picture 1">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 name="Picture 1">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 name="Picture 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 name="Picture 1">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 name="Picture 1">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 name="Picture 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 name="Picture 1">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 name="Picture 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 name="Picture 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 name="Picture 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 name="Picture 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 name="Picture 1">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 name="Picture 1">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 name="Picture 1">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 name="Picture 1">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 name="Picture 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 name="Picture 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 name="Picture 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 name="Picture 1">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 name="Picture 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 name="Picture 1">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 name="Picture 1">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 name="Picture 1">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 name="Picture 1">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 name="Picture 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 name="Picture 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 name="Picture 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 name="Picture 1">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 name="Picture 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 name="Picture 1">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 name="Picture 1">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 name="Picture 1">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 name="Picture 1">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 name="Picture 1">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 name="Picture 1">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 name="Picture 1">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 name="Picture 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 name="Picture 1">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 name="Picture 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 name="Picture 1">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 name="Picture 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 name="Picture 1">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 name="Picture 1">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 name="Picture 1">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 name="Picture 1">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 name="Picture 1">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 name="Picture 1">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 name="Picture 1">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 name="Picture 1">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 name="Picture 1">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 name="Picture 1">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 name="Picture 1">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 name="Picture 1">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 name="Picture 1">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 name="Picture 1">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 name="Picture 1">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 name="Picture 1">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2" name="Picture 1">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 name="Picture 1">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4" name="Picture 1">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5" name="Picture 1">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 name="Picture 1">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 name="Picture 1">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 name="Picture 1">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9" name="Picture 1">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0" name="Picture 1">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 name="Picture 1">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 name="Picture 1">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 name="Picture 1">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 name="Picture 1">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 name="Picture 1">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 name="Picture 1">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 name="Picture 1">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8" name="Picture 1">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 name="Picture 1">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 name="Picture 1">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 name="Picture 1">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 name="Picture 1">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 name="Picture 1">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4" name="Picture 1">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5" name="Picture 1">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6" name="Picture 1">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7" name="Picture 1">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 name="Picture 1">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9" name="Picture 1">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0" name="Picture 1">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 name="Picture 1">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 name="Picture 1">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3" name="Picture 1">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 name="Picture 1">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5" name="Picture 1">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 name="Picture 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 name="Picture 1">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 name="Picture 1">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 name="Picture 1">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0" name="Picture 1">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1" name="Picture 1">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 name="Picture 1">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3" name="Picture 1">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 name="Picture 1">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5" name="Picture 1">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 name="Picture 1">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7" name="Picture 1">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 name="Picture 1">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 name="Picture 1">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 name="Picture 1">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1" name="Picture 1">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2" name="Picture 1">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3" name="Picture 1">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4" name="Picture 1">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5" name="Picture 1">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6" name="Picture 1">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7" name="Picture 1">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8" name="Picture 1">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 name="Picture 1">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 name="Picture 1">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 name="Picture 1">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 name="Picture 1">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3" name="Picture 1">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4" name="Picture 1">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 name="Picture 1">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6" name="Picture 1">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7" name="Picture 1">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 name="Picture 1">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 name="Picture 1">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 name="Picture 1">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 name="Picture 1">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2" name="Picture 1">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3" name="Picture 1">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4" name="Picture 1">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 name="Picture 1">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6" name="Picture 1">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7" name="Picture 1">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 name="Picture 1">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 name="Picture 1">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0" name="Picture 1">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 name="Picture 1">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2" name="Picture 1">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 name="Picture 1">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 name="Picture 1">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 name="Picture 1">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 name="Picture 1">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7" name="Picture 1">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8" name="Picture 1">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 name="Picture 1">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 name="Picture 1">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 name="Picture 1">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 name="Picture 1">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 name="Picture 1">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4" name="Picture 1">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 name="Picture 1">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 name="Picture 1">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 name="Picture 1">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 name="Picture 1">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 name="Picture 1">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0" name="Picture 1">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 name="Picture 1">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2" name="Picture 1">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3" name="Picture 1">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4" name="Picture 1">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 name="Picture 1">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6" name="Picture 1">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 name="Picture 1">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8" name="Picture 1">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 name="Picture 1">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 name="Picture 1">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 name="Picture 1">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2" name="Picture 1">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3" name="Picture 1">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4" name="Picture 1">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 name="Picture 1">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 name="Picture 1">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 name="Picture 1">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 name="Picture 1">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9" name="Picture 1">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 name="Picture 1">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 name="Picture 1">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2" name="Picture 1">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 name="Picture 1">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 name="Picture 1">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5" name="Picture 1">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6" name="Picture 1">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7" name="Picture 1">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 name="Picture 1">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 name="Picture 1">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 name="Picture 1">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1" name="Picture 1">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 name="Picture 1">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 name="Picture 1">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 name="Picture 1">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5" name="Picture 1">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 name="Picture 1">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7" name="Picture 1">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 name="Picture 1">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 name="Picture 1">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 name="Picture 1">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1" name="Picture 1">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2" name="Picture 1">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 name="Picture 1">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 name="Picture 1">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 name="Picture 1">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 name="Picture 1">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7" name="Picture 1">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8" name="Picture 1">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 name="Picture 1">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0" name="Picture 1">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1" name="Picture 1">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2" name="Picture 1">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3" name="Picture 1">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 name="Picture 1">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5" name="Picture 1">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 name="Picture 1">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 name="Picture 1">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 name="Picture 1">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9" name="Picture 1">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 name="Picture 1">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1" name="Picture 1">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 name="Picture 1">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 name="Picture 1">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 name="Picture 1">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 name="Picture 1">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6" name="Picture 1">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7" name="Picture 1">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8" name="Picture 1">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 name="Picture 1">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 name="Picture 1">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 name="Picture 1">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 name="Picture 1">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 name="Picture 1">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 name="Picture 1">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 name="Picture 1">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 name="Picture 1">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 name="Picture 1">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 name="Picture 1">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 name="Picture 1">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 name="Picture 1">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1" name="Picture 1">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2" name="Picture 1">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 name="Picture 1">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 name="Picture 1">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 name="Picture 1">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6" name="Picture 1">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 name="Picture 1">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 name="Picture 1">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 name="Picture 1">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 name="Picture 1">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1" name="Picture 1">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 name="Picture 1">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3" name="Picture 1">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 name="Picture 1">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5" name="Picture 1">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 name="Picture 1">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7" name="Picture 1">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8" name="Picture 1">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9" name="Picture 1">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 name="Picture 1">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1" name="Picture 1">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 name="Picture 1">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3" name="Picture 1">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4" name="Picture 1">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5" name="Picture 1">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 name="Picture 1">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7" name="Picture 1">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08" name="Picture 1">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09" name="Picture 1">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0" name="Picture 1">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1" name="Picture 1">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2" name="Picture 1">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3" name="Picture 1">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4" name="Picture 1">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5" name="Picture 1">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6" name="Picture 1">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 name="Picture 1">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8" name="Picture 1">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9" name="Picture 1">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0" name="Picture 1">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 name="Picture 1">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2" name="Picture 1">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 name="Picture 1">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 name="Picture 1">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5" name="Picture 1">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 name="Picture 1">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7" name="Picture 1">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 name="Picture 1">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9" name="Picture 1">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 name="Picture 1">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 name="Picture 1">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2" name="Picture 1">
          <a:extLst>
            <a:ext uri="{FF2B5EF4-FFF2-40B4-BE49-F238E27FC236}">
              <a16:creationId xmlns:a16="http://schemas.microsoft.com/office/drawing/2014/main" id="{00000000-0008-0000-05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 name="Picture 1">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 name="Picture 1">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 name="Picture 1">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 name="Picture 1">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 name="Picture 1">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 name="Picture 1">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 name="Picture 1">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0" name="Picture 1">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1" name="Picture 1">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2" name="Picture 1">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3" name="Picture 1">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 name="Picture 1">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5" name="Picture 1">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6" name="Picture 1">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 name="Picture 1">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8" name="Picture 1">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 name="Picture 1">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0" name="Picture 1">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1" name="Picture 1">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2" name="Picture 1">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 name="Picture 1">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 name="Picture 1">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 name="Picture 1">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6" name="Picture 1">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 name="Picture 1">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 name="Picture 1">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 name="Picture 1">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0" name="Picture 1">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1" name="Picture 1">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 name="Picture 1">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 name="Picture 1">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4" name="Picture 1">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 name="Picture 1">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 name="Picture 1">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 name="Picture 1">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 name="Picture 1">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9" name="Picture 1">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 name="Picture 1">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 name="Picture 1">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2" name="Picture 1">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 name="Picture 1">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 name="Picture 1">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 name="Picture 1">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6" name="Picture 1">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7" name="Picture 1">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 name="Picture 1">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 name="Picture 1">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 name="Picture 1">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1" name="Picture 1">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 name="Picture 1">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3" name="Picture 1">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 name="Picture 1">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5" name="Picture 1">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6" name="Picture 1">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 name="Picture 1">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 name="Picture 1">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 name="Picture 1">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0" name="Picture 1">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 name="Picture 1">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2" name="Picture 1">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 name="Picture 1">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4" name="Picture 1">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 name="Picture 1">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 name="Picture 1">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7" name="Picture 1">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8" name="Picture 1">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9" name="Picture 1">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 name="Picture 1">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 name="Picture 1">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 name="Picture 1">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 name="Picture 1">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 name="Picture 1">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 name="Picture 1">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 name="Picture 1">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7" name="Picture 1">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8" name="Picture 1">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9" name="Picture 1">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0" name="Picture 1">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 name="Picture 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2" name="Picture 1">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 name="Picture 1">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 name="Picture 1">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 name="Picture 1">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6" name="Picture 1">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 name="Picture 1">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8" name="Picture 1">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 name="Picture 1">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 name="Picture 1">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 name="Picture 1">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 name="Picture 1">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3" name="Picture 1">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4" name="Picture 1">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5" name="Picture 1">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 name="Picture 1">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 name="Picture 1">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 name="Picture 1">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 name="Picture 1">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 name="Picture 1">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 name="Picture 1">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 name="Picture 1">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 name="Picture 1">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 name="Picture 1">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 name="Picture 1">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 name="Picture 1">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 name="Picture 1">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8" name="Picture 1">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9" name="Picture 1">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 name="Picture 1">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 name="Picture 1">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 name="Picture 1">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3" name="Picture 1">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 name="Picture 1">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 name="Picture 1">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 name="Picture 1">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 name="Picture 1">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8" name="Picture 1">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 name="Picture 1">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0" name="Picture 1">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 name="Picture 1">
          <a:extLst>
            <a:ext uri="{FF2B5EF4-FFF2-40B4-BE49-F238E27FC236}">
              <a16:creationId xmlns:a16="http://schemas.microsoft.com/office/drawing/2014/main" id="{00000000-0008-0000-05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2" name="Picture 1">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 name="Picture 1">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4" name="Picture 1">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5" name="Picture 1">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6" name="Picture 1">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 name="Picture 1">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8" name="Picture 1">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 name="Picture 1">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0" name="Picture 1">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1" name="Picture 1">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2" name="Picture 1">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 name="Picture 1">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4" name="Picture 1">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65" name="Picture 1">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66" name="Picture 1">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67" name="Picture 1">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68" name="Picture 1">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69" name="Picture 1">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70" name="Picture 1">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71" name="Picture 1">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2" name="Picture 1">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3" name="Picture 1">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 name="Picture 1">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5" name="Picture 1">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6" name="Picture 1">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7" name="Picture 1">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 name="Picture 1">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9" name="Picture 1">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 name="Picture 1">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 name="Picture 1">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2" name="Picture 1">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 name="Picture 1">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4" name="Picture 1">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 name="Picture 1">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6" name="Picture 1">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 name="Picture 1">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 name="Picture 1">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9" name="Picture 1">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 name="Picture 1">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 name="Picture 1">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 name="Picture 1">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 name="Picture 1">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 name="Picture 1">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 name="Picture 1">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 name="Picture 1">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7" name="Picture 1">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8" name="Picture 1">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9" name="Picture 1">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0" name="Picture 1">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 name="Picture 1">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2" name="Picture 1">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3" name="Picture 1">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4" name="Picture 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 name="Picture 1">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 name="Picture 1">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 name="Picture 1">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 name="Picture 1">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9" name="Picture 1">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0" name="Picture 1">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 name="Picture 1">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2" name="Picture 1">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 name="Picture 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4" name="Picture 1">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 name="Picture 1">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6" name="Picture 1">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 name="Picture 1">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8" name="Picture 1">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9" name="Picture 1">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0" name="Picture 1">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 name="Picture 1">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2" name="Picture 1">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3" name="Picture 1">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 name="Picture 1">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 name="Picture 1">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6" name="Picture 1">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 name="Picture 1">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8" name="Picture 1">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 name="Picture 1">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0" name="Picture 1">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 name="Picture 1">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2" name="Picture 1">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 name="Picture 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4" name="Picture 1">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 name="Picture 1">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 name="Picture 1">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 name="Picture 1">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 name="Picture 1">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9" name="Picture 1">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0" name="Picture 1">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 name="Picture 1">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2" name="Picture 1">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 name="Picture 1">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 name="Picture 1">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5" name="Picture 1">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 name="Picture 1">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 name="Picture 1">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 name="Picture 1">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9" name="Picture 1">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0" name="Picture 1">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 name="Picture 1">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2" name="Picture 1">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 name="Picture 1">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 name="Picture 1">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 name="Picture 1">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6" name="Picture 1">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7" name="Picture 1">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8" name="Picture 1">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9" name="Picture 1">
          <a:extLst>
            <a:ext uri="{FF2B5EF4-FFF2-40B4-BE49-F238E27FC236}">
              <a16:creationId xmlns:a16="http://schemas.microsoft.com/office/drawing/2014/main" id="{00000000-0008-0000-05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 name="Picture 1">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 name="Picture 1">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 name="Picture 1">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3" name="Picture 1">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 name="Picture 1">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5" name="Picture 1">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 name="Picture 1">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7" name="Picture 1">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 name="Picture 1">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9" name="Picture 1">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0" name="Picture 1">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 name="Picture 1">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 name="Picture 1">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3" name="Picture 1">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 name="Picture 1">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 name="Picture 1">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 name="Picture 1">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7" name="Picture 1">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8" name="Picture 1">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9" name="Picture 1">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 name="Picture 1">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1" name="Picture 1">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 name="Picture 1">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3" name="Picture 1">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 name="Picture 1">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 name="Picture 1">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 name="Picture 1">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 name="Picture 1">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8" name="Picture 1">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 name="Picture 1">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 name="Picture 1">
          <a:extLst>
            <a:ext uri="{FF2B5EF4-FFF2-40B4-BE49-F238E27FC236}">
              <a16:creationId xmlns:a16="http://schemas.microsoft.com/office/drawing/2014/main" id="{00000000-0008-0000-05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 name="Picture 1">
          <a:extLst>
            <a:ext uri="{FF2B5EF4-FFF2-40B4-BE49-F238E27FC236}">
              <a16:creationId xmlns:a16="http://schemas.microsoft.com/office/drawing/2014/main" id="{00000000-0008-0000-05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 name="Picture 1">
          <a:extLst>
            <a:ext uri="{FF2B5EF4-FFF2-40B4-BE49-F238E27FC236}">
              <a16:creationId xmlns:a16="http://schemas.microsoft.com/office/drawing/2014/main" id="{00000000-0008-0000-05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 name="Picture 1">
          <a:extLst>
            <a:ext uri="{FF2B5EF4-FFF2-40B4-BE49-F238E27FC236}">
              <a16:creationId xmlns:a16="http://schemas.microsoft.com/office/drawing/2014/main" id="{00000000-0008-0000-05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4" name="Picture 1">
          <a:extLst>
            <a:ext uri="{FF2B5EF4-FFF2-40B4-BE49-F238E27FC236}">
              <a16:creationId xmlns:a16="http://schemas.microsoft.com/office/drawing/2014/main" id="{00000000-0008-0000-05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 name="Picture 1">
          <a:extLst>
            <a:ext uri="{FF2B5EF4-FFF2-40B4-BE49-F238E27FC236}">
              <a16:creationId xmlns:a16="http://schemas.microsoft.com/office/drawing/2014/main" id="{00000000-0008-0000-05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6" name="Picture 1">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7" name="Picture 1">
          <a:extLst>
            <a:ext uri="{FF2B5EF4-FFF2-40B4-BE49-F238E27FC236}">
              <a16:creationId xmlns:a16="http://schemas.microsoft.com/office/drawing/2014/main" id="{00000000-0008-0000-05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8" name="Picture 1">
          <a:extLst>
            <a:ext uri="{FF2B5EF4-FFF2-40B4-BE49-F238E27FC236}">
              <a16:creationId xmlns:a16="http://schemas.microsoft.com/office/drawing/2014/main" id="{00000000-0008-0000-05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 name="Picture 1">
          <a:extLst>
            <a:ext uri="{FF2B5EF4-FFF2-40B4-BE49-F238E27FC236}">
              <a16:creationId xmlns:a16="http://schemas.microsoft.com/office/drawing/2014/main" id="{00000000-0008-0000-05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0" name="Picture 1">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 name="Picture 1">
          <a:extLst>
            <a:ext uri="{FF2B5EF4-FFF2-40B4-BE49-F238E27FC236}">
              <a16:creationId xmlns:a16="http://schemas.microsoft.com/office/drawing/2014/main" id="{00000000-0008-0000-05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 name="Picture 1">
          <a:extLst>
            <a:ext uri="{FF2B5EF4-FFF2-40B4-BE49-F238E27FC236}">
              <a16:creationId xmlns:a16="http://schemas.microsoft.com/office/drawing/2014/main" id="{00000000-0008-0000-05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 name="Picture 1">
          <a:extLst>
            <a:ext uri="{FF2B5EF4-FFF2-40B4-BE49-F238E27FC236}">
              <a16:creationId xmlns:a16="http://schemas.microsoft.com/office/drawing/2014/main" id="{00000000-0008-0000-05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 name="Picture 1">
          <a:extLst>
            <a:ext uri="{FF2B5EF4-FFF2-40B4-BE49-F238E27FC236}">
              <a16:creationId xmlns:a16="http://schemas.microsoft.com/office/drawing/2014/main" id="{00000000-0008-0000-05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 name="Picture 1">
          <a:extLst>
            <a:ext uri="{FF2B5EF4-FFF2-40B4-BE49-F238E27FC236}">
              <a16:creationId xmlns:a16="http://schemas.microsoft.com/office/drawing/2014/main" id="{00000000-0008-0000-05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 name="Picture 1">
          <a:extLst>
            <a:ext uri="{FF2B5EF4-FFF2-40B4-BE49-F238E27FC236}">
              <a16:creationId xmlns:a16="http://schemas.microsoft.com/office/drawing/2014/main" id="{00000000-0008-0000-05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7" name="Picture 1">
          <a:extLst>
            <a:ext uri="{FF2B5EF4-FFF2-40B4-BE49-F238E27FC236}">
              <a16:creationId xmlns:a16="http://schemas.microsoft.com/office/drawing/2014/main" id="{00000000-0008-0000-05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 name="Picture 1">
          <a:extLst>
            <a:ext uri="{FF2B5EF4-FFF2-40B4-BE49-F238E27FC236}">
              <a16:creationId xmlns:a16="http://schemas.microsoft.com/office/drawing/2014/main" id="{00000000-0008-0000-05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9" name="Picture 1">
          <a:extLst>
            <a:ext uri="{FF2B5EF4-FFF2-40B4-BE49-F238E27FC236}">
              <a16:creationId xmlns:a16="http://schemas.microsoft.com/office/drawing/2014/main" id="{00000000-0008-0000-05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 name="Picture 1">
          <a:extLst>
            <a:ext uri="{FF2B5EF4-FFF2-40B4-BE49-F238E27FC236}">
              <a16:creationId xmlns:a16="http://schemas.microsoft.com/office/drawing/2014/main" id="{00000000-0008-0000-05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1" name="Picture 1">
          <a:extLst>
            <a:ext uri="{FF2B5EF4-FFF2-40B4-BE49-F238E27FC236}">
              <a16:creationId xmlns:a16="http://schemas.microsoft.com/office/drawing/2014/main" id="{00000000-0008-0000-05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2" name="Picture 1">
          <a:extLst>
            <a:ext uri="{FF2B5EF4-FFF2-40B4-BE49-F238E27FC236}">
              <a16:creationId xmlns:a16="http://schemas.microsoft.com/office/drawing/2014/main" id="{00000000-0008-0000-05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 name="Picture 1">
          <a:extLst>
            <a:ext uri="{FF2B5EF4-FFF2-40B4-BE49-F238E27FC236}">
              <a16:creationId xmlns:a16="http://schemas.microsoft.com/office/drawing/2014/main" id="{00000000-0008-0000-05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 name="Picture 1">
          <a:extLst>
            <a:ext uri="{FF2B5EF4-FFF2-40B4-BE49-F238E27FC236}">
              <a16:creationId xmlns:a16="http://schemas.microsoft.com/office/drawing/2014/main" id="{00000000-0008-0000-05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 name="Picture 1">
          <a:extLst>
            <a:ext uri="{FF2B5EF4-FFF2-40B4-BE49-F238E27FC236}">
              <a16:creationId xmlns:a16="http://schemas.microsoft.com/office/drawing/2014/main" id="{00000000-0008-0000-05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 name="Picture 1">
          <a:extLst>
            <a:ext uri="{FF2B5EF4-FFF2-40B4-BE49-F238E27FC236}">
              <a16:creationId xmlns:a16="http://schemas.microsoft.com/office/drawing/2014/main" id="{00000000-0008-0000-05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 name="Picture 1">
          <a:extLst>
            <a:ext uri="{FF2B5EF4-FFF2-40B4-BE49-F238E27FC236}">
              <a16:creationId xmlns:a16="http://schemas.microsoft.com/office/drawing/2014/main" id="{00000000-0008-0000-05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8" name="Picture 1">
          <a:extLst>
            <a:ext uri="{FF2B5EF4-FFF2-40B4-BE49-F238E27FC236}">
              <a16:creationId xmlns:a16="http://schemas.microsoft.com/office/drawing/2014/main" id="{00000000-0008-0000-05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9" name="Picture 1">
          <a:extLst>
            <a:ext uri="{FF2B5EF4-FFF2-40B4-BE49-F238E27FC236}">
              <a16:creationId xmlns:a16="http://schemas.microsoft.com/office/drawing/2014/main" id="{00000000-0008-0000-05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 name="Picture 1">
          <a:extLst>
            <a:ext uri="{FF2B5EF4-FFF2-40B4-BE49-F238E27FC236}">
              <a16:creationId xmlns:a16="http://schemas.microsoft.com/office/drawing/2014/main" id="{00000000-0008-0000-05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 name="Picture 1">
          <a:extLst>
            <a:ext uri="{FF2B5EF4-FFF2-40B4-BE49-F238E27FC236}">
              <a16:creationId xmlns:a16="http://schemas.microsoft.com/office/drawing/2014/main" id="{00000000-0008-0000-05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2" name="Picture 1">
          <a:extLst>
            <a:ext uri="{FF2B5EF4-FFF2-40B4-BE49-F238E27FC236}">
              <a16:creationId xmlns:a16="http://schemas.microsoft.com/office/drawing/2014/main" id="{00000000-0008-0000-05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3" name="Picture 1">
          <a:extLst>
            <a:ext uri="{FF2B5EF4-FFF2-40B4-BE49-F238E27FC236}">
              <a16:creationId xmlns:a16="http://schemas.microsoft.com/office/drawing/2014/main" id="{00000000-0008-0000-05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4" name="Picture 1">
          <a:extLst>
            <a:ext uri="{FF2B5EF4-FFF2-40B4-BE49-F238E27FC236}">
              <a16:creationId xmlns:a16="http://schemas.microsoft.com/office/drawing/2014/main" id="{00000000-0008-0000-05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5" name="Picture 1">
          <a:extLst>
            <a:ext uri="{FF2B5EF4-FFF2-40B4-BE49-F238E27FC236}">
              <a16:creationId xmlns:a16="http://schemas.microsoft.com/office/drawing/2014/main" id="{00000000-0008-0000-05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6" name="Picture 1">
          <a:extLst>
            <a:ext uri="{FF2B5EF4-FFF2-40B4-BE49-F238E27FC236}">
              <a16:creationId xmlns:a16="http://schemas.microsoft.com/office/drawing/2014/main" id="{00000000-0008-0000-05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7" name="Picture 1">
          <a:extLst>
            <a:ext uri="{FF2B5EF4-FFF2-40B4-BE49-F238E27FC236}">
              <a16:creationId xmlns:a16="http://schemas.microsoft.com/office/drawing/2014/main" id="{00000000-0008-0000-05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8" name="Picture 1">
          <a:extLst>
            <a:ext uri="{FF2B5EF4-FFF2-40B4-BE49-F238E27FC236}">
              <a16:creationId xmlns:a16="http://schemas.microsoft.com/office/drawing/2014/main" id="{00000000-0008-0000-05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9" name="Picture 1">
          <a:extLst>
            <a:ext uri="{FF2B5EF4-FFF2-40B4-BE49-F238E27FC236}">
              <a16:creationId xmlns:a16="http://schemas.microsoft.com/office/drawing/2014/main" id="{00000000-0008-0000-05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 name="Picture 1">
          <a:extLst>
            <a:ext uri="{FF2B5EF4-FFF2-40B4-BE49-F238E27FC236}">
              <a16:creationId xmlns:a16="http://schemas.microsoft.com/office/drawing/2014/main" id="{00000000-0008-0000-05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1" name="Picture 1">
          <a:extLst>
            <a:ext uri="{FF2B5EF4-FFF2-40B4-BE49-F238E27FC236}">
              <a16:creationId xmlns:a16="http://schemas.microsoft.com/office/drawing/2014/main" id="{00000000-0008-0000-05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 name="Picture 1">
          <a:extLst>
            <a:ext uri="{FF2B5EF4-FFF2-40B4-BE49-F238E27FC236}">
              <a16:creationId xmlns:a16="http://schemas.microsoft.com/office/drawing/2014/main" id="{00000000-0008-0000-05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 name="Picture 1">
          <a:extLst>
            <a:ext uri="{FF2B5EF4-FFF2-40B4-BE49-F238E27FC236}">
              <a16:creationId xmlns:a16="http://schemas.microsoft.com/office/drawing/2014/main" id="{00000000-0008-0000-05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4" name="Picture 1">
          <a:extLst>
            <a:ext uri="{FF2B5EF4-FFF2-40B4-BE49-F238E27FC236}">
              <a16:creationId xmlns:a16="http://schemas.microsoft.com/office/drawing/2014/main" id="{00000000-0008-0000-05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5" name="Picture 1">
          <a:extLst>
            <a:ext uri="{FF2B5EF4-FFF2-40B4-BE49-F238E27FC236}">
              <a16:creationId xmlns:a16="http://schemas.microsoft.com/office/drawing/2014/main" id="{00000000-0008-0000-05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6" name="Picture 1">
          <a:extLst>
            <a:ext uri="{FF2B5EF4-FFF2-40B4-BE49-F238E27FC236}">
              <a16:creationId xmlns:a16="http://schemas.microsoft.com/office/drawing/2014/main" id="{00000000-0008-0000-05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7" name="Picture 1">
          <a:extLst>
            <a:ext uri="{FF2B5EF4-FFF2-40B4-BE49-F238E27FC236}">
              <a16:creationId xmlns:a16="http://schemas.microsoft.com/office/drawing/2014/main" id="{00000000-0008-0000-05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8" name="Picture 1">
          <a:extLst>
            <a:ext uri="{FF2B5EF4-FFF2-40B4-BE49-F238E27FC236}">
              <a16:creationId xmlns:a16="http://schemas.microsoft.com/office/drawing/2014/main" id="{00000000-0008-0000-05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 name="Picture 1">
          <a:extLst>
            <a:ext uri="{FF2B5EF4-FFF2-40B4-BE49-F238E27FC236}">
              <a16:creationId xmlns:a16="http://schemas.microsoft.com/office/drawing/2014/main" id="{00000000-0008-0000-05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 name="Picture 1">
          <a:extLst>
            <a:ext uri="{FF2B5EF4-FFF2-40B4-BE49-F238E27FC236}">
              <a16:creationId xmlns:a16="http://schemas.microsoft.com/office/drawing/2014/main" id="{00000000-0008-0000-05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 name="Picture 1">
          <a:extLst>
            <a:ext uri="{FF2B5EF4-FFF2-40B4-BE49-F238E27FC236}">
              <a16:creationId xmlns:a16="http://schemas.microsoft.com/office/drawing/2014/main" id="{00000000-0008-0000-05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2" name="Picture 1">
          <a:extLst>
            <a:ext uri="{FF2B5EF4-FFF2-40B4-BE49-F238E27FC236}">
              <a16:creationId xmlns:a16="http://schemas.microsoft.com/office/drawing/2014/main" id="{00000000-0008-0000-05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3" name="Picture 1">
          <a:extLst>
            <a:ext uri="{FF2B5EF4-FFF2-40B4-BE49-F238E27FC236}">
              <a16:creationId xmlns:a16="http://schemas.microsoft.com/office/drawing/2014/main" id="{00000000-0008-0000-05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4" name="Picture 1">
          <a:extLst>
            <a:ext uri="{FF2B5EF4-FFF2-40B4-BE49-F238E27FC236}">
              <a16:creationId xmlns:a16="http://schemas.microsoft.com/office/drawing/2014/main" id="{00000000-0008-0000-05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5" name="Picture 1">
          <a:extLst>
            <a:ext uri="{FF2B5EF4-FFF2-40B4-BE49-F238E27FC236}">
              <a16:creationId xmlns:a16="http://schemas.microsoft.com/office/drawing/2014/main" id="{00000000-0008-0000-05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 name="Picture 1">
          <a:extLst>
            <a:ext uri="{FF2B5EF4-FFF2-40B4-BE49-F238E27FC236}">
              <a16:creationId xmlns:a16="http://schemas.microsoft.com/office/drawing/2014/main" id="{00000000-0008-0000-05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7" name="Picture 1">
          <a:extLst>
            <a:ext uri="{FF2B5EF4-FFF2-40B4-BE49-F238E27FC236}">
              <a16:creationId xmlns:a16="http://schemas.microsoft.com/office/drawing/2014/main" id="{00000000-0008-0000-05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8" name="Picture 1">
          <a:extLst>
            <a:ext uri="{FF2B5EF4-FFF2-40B4-BE49-F238E27FC236}">
              <a16:creationId xmlns:a16="http://schemas.microsoft.com/office/drawing/2014/main" id="{00000000-0008-0000-05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 name="Picture 1">
          <a:extLst>
            <a:ext uri="{FF2B5EF4-FFF2-40B4-BE49-F238E27FC236}">
              <a16:creationId xmlns:a16="http://schemas.microsoft.com/office/drawing/2014/main" id="{00000000-0008-0000-05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 name="Picture 1">
          <a:extLst>
            <a:ext uri="{FF2B5EF4-FFF2-40B4-BE49-F238E27FC236}">
              <a16:creationId xmlns:a16="http://schemas.microsoft.com/office/drawing/2014/main" id="{00000000-0008-0000-05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1" name="Picture 1">
          <a:extLst>
            <a:ext uri="{FF2B5EF4-FFF2-40B4-BE49-F238E27FC236}">
              <a16:creationId xmlns:a16="http://schemas.microsoft.com/office/drawing/2014/main" id="{00000000-0008-0000-05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 name="Picture 1">
          <a:extLst>
            <a:ext uri="{FF2B5EF4-FFF2-40B4-BE49-F238E27FC236}">
              <a16:creationId xmlns:a16="http://schemas.microsoft.com/office/drawing/2014/main" id="{00000000-0008-0000-05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3" name="Picture 1">
          <a:extLst>
            <a:ext uri="{FF2B5EF4-FFF2-40B4-BE49-F238E27FC236}">
              <a16:creationId xmlns:a16="http://schemas.microsoft.com/office/drawing/2014/main" id="{00000000-0008-0000-05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 name="Picture 1">
          <a:extLst>
            <a:ext uri="{FF2B5EF4-FFF2-40B4-BE49-F238E27FC236}">
              <a16:creationId xmlns:a16="http://schemas.microsoft.com/office/drawing/2014/main" id="{00000000-0008-0000-05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 name="Picture 1">
          <a:extLst>
            <a:ext uri="{FF2B5EF4-FFF2-40B4-BE49-F238E27FC236}">
              <a16:creationId xmlns:a16="http://schemas.microsoft.com/office/drawing/2014/main" id="{00000000-0008-0000-05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6" name="Picture 1">
          <a:extLst>
            <a:ext uri="{FF2B5EF4-FFF2-40B4-BE49-F238E27FC236}">
              <a16:creationId xmlns:a16="http://schemas.microsoft.com/office/drawing/2014/main" id="{00000000-0008-0000-05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 name="Picture 1">
          <a:extLst>
            <a:ext uri="{FF2B5EF4-FFF2-40B4-BE49-F238E27FC236}">
              <a16:creationId xmlns:a16="http://schemas.microsoft.com/office/drawing/2014/main" id="{00000000-0008-0000-05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8" name="Picture 1">
          <a:extLst>
            <a:ext uri="{FF2B5EF4-FFF2-40B4-BE49-F238E27FC236}">
              <a16:creationId xmlns:a16="http://schemas.microsoft.com/office/drawing/2014/main" id="{00000000-0008-0000-05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9" name="Picture 1">
          <a:extLst>
            <a:ext uri="{FF2B5EF4-FFF2-40B4-BE49-F238E27FC236}">
              <a16:creationId xmlns:a16="http://schemas.microsoft.com/office/drawing/2014/main" id="{00000000-0008-0000-05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 name="Picture 1">
          <a:extLst>
            <a:ext uri="{FF2B5EF4-FFF2-40B4-BE49-F238E27FC236}">
              <a16:creationId xmlns:a16="http://schemas.microsoft.com/office/drawing/2014/main" id="{00000000-0008-0000-05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1" name="Picture 1">
          <a:extLst>
            <a:ext uri="{FF2B5EF4-FFF2-40B4-BE49-F238E27FC236}">
              <a16:creationId xmlns:a16="http://schemas.microsoft.com/office/drawing/2014/main" id="{00000000-0008-0000-05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 name="Picture 1">
          <a:extLst>
            <a:ext uri="{FF2B5EF4-FFF2-40B4-BE49-F238E27FC236}">
              <a16:creationId xmlns:a16="http://schemas.microsoft.com/office/drawing/2014/main" id="{00000000-0008-0000-05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 name="Picture 1">
          <a:extLst>
            <a:ext uri="{FF2B5EF4-FFF2-40B4-BE49-F238E27FC236}">
              <a16:creationId xmlns:a16="http://schemas.microsoft.com/office/drawing/2014/main" id="{00000000-0008-0000-05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 name="Picture 1">
          <a:extLst>
            <a:ext uri="{FF2B5EF4-FFF2-40B4-BE49-F238E27FC236}">
              <a16:creationId xmlns:a16="http://schemas.microsoft.com/office/drawing/2014/main" id="{00000000-0008-0000-05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 name="Picture 1">
          <a:extLst>
            <a:ext uri="{FF2B5EF4-FFF2-40B4-BE49-F238E27FC236}">
              <a16:creationId xmlns:a16="http://schemas.microsoft.com/office/drawing/2014/main" id="{00000000-0008-0000-05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6" name="Picture 1">
          <a:extLst>
            <a:ext uri="{FF2B5EF4-FFF2-40B4-BE49-F238E27FC236}">
              <a16:creationId xmlns:a16="http://schemas.microsoft.com/office/drawing/2014/main" id="{00000000-0008-0000-05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7" name="Picture 1">
          <a:extLst>
            <a:ext uri="{FF2B5EF4-FFF2-40B4-BE49-F238E27FC236}">
              <a16:creationId xmlns:a16="http://schemas.microsoft.com/office/drawing/2014/main" id="{00000000-0008-0000-05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 name="Picture 1">
          <a:extLst>
            <a:ext uri="{FF2B5EF4-FFF2-40B4-BE49-F238E27FC236}">
              <a16:creationId xmlns:a16="http://schemas.microsoft.com/office/drawing/2014/main" id="{00000000-0008-0000-05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9" name="Picture 1">
          <a:extLst>
            <a:ext uri="{FF2B5EF4-FFF2-40B4-BE49-F238E27FC236}">
              <a16:creationId xmlns:a16="http://schemas.microsoft.com/office/drawing/2014/main" id="{00000000-0008-0000-05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 name="Picture 1">
          <a:extLst>
            <a:ext uri="{FF2B5EF4-FFF2-40B4-BE49-F238E27FC236}">
              <a16:creationId xmlns:a16="http://schemas.microsoft.com/office/drawing/2014/main" id="{00000000-0008-0000-05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1" name="Picture 1">
          <a:extLst>
            <a:ext uri="{FF2B5EF4-FFF2-40B4-BE49-F238E27FC236}">
              <a16:creationId xmlns:a16="http://schemas.microsoft.com/office/drawing/2014/main" id="{00000000-0008-0000-05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 name="Picture 1">
          <a:extLst>
            <a:ext uri="{FF2B5EF4-FFF2-40B4-BE49-F238E27FC236}">
              <a16:creationId xmlns:a16="http://schemas.microsoft.com/office/drawing/2014/main" id="{00000000-0008-0000-05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3" name="Picture 1">
          <a:extLst>
            <a:ext uri="{FF2B5EF4-FFF2-40B4-BE49-F238E27FC236}">
              <a16:creationId xmlns:a16="http://schemas.microsoft.com/office/drawing/2014/main" id="{00000000-0008-0000-05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 name="Picture 1">
          <a:extLst>
            <a:ext uri="{FF2B5EF4-FFF2-40B4-BE49-F238E27FC236}">
              <a16:creationId xmlns:a16="http://schemas.microsoft.com/office/drawing/2014/main" id="{00000000-0008-0000-05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5" name="Picture 1">
          <a:extLst>
            <a:ext uri="{FF2B5EF4-FFF2-40B4-BE49-F238E27FC236}">
              <a16:creationId xmlns:a16="http://schemas.microsoft.com/office/drawing/2014/main" id="{00000000-0008-0000-05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6" name="Picture 1">
          <a:extLst>
            <a:ext uri="{FF2B5EF4-FFF2-40B4-BE49-F238E27FC236}">
              <a16:creationId xmlns:a16="http://schemas.microsoft.com/office/drawing/2014/main" id="{00000000-0008-0000-0500-0000A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7" name="Picture 1">
          <a:extLst>
            <a:ext uri="{FF2B5EF4-FFF2-40B4-BE49-F238E27FC236}">
              <a16:creationId xmlns:a16="http://schemas.microsoft.com/office/drawing/2014/main" id="{00000000-0008-0000-0500-0000A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 name="Picture 1">
          <a:extLst>
            <a:ext uri="{FF2B5EF4-FFF2-40B4-BE49-F238E27FC236}">
              <a16:creationId xmlns:a16="http://schemas.microsoft.com/office/drawing/2014/main" id="{00000000-0008-0000-05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9" name="Picture 1">
          <a:extLst>
            <a:ext uri="{FF2B5EF4-FFF2-40B4-BE49-F238E27FC236}">
              <a16:creationId xmlns:a16="http://schemas.microsoft.com/office/drawing/2014/main" id="{00000000-0008-0000-0500-0000A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0" name="Picture 1">
          <a:extLst>
            <a:ext uri="{FF2B5EF4-FFF2-40B4-BE49-F238E27FC236}">
              <a16:creationId xmlns:a16="http://schemas.microsoft.com/office/drawing/2014/main" id="{00000000-0008-0000-05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 name="Picture 1">
          <a:extLst>
            <a:ext uri="{FF2B5EF4-FFF2-40B4-BE49-F238E27FC236}">
              <a16:creationId xmlns:a16="http://schemas.microsoft.com/office/drawing/2014/main" id="{00000000-0008-0000-05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 name="Picture 1">
          <a:extLst>
            <a:ext uri="{FF2B5EF4-FFF2-40B4-BE49-F238E27FC236}">
              <a16:creationId xmlns:a16="http://schemas.microsoft.com/office/drawing/2014/main" id="{00000000-0008-0000-05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3" name="Picture 1">
          <a:extLst>
            <a:ext uri="{FF2B5EF4-FFF2-40B4-BE49-F238E27FC236}">
              <a16:creationId xmlns:a16="http://schemas.microsoft.com/office/drawing/2014/main" id="{00000000-0008-0000-05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 name="Picture 1">
          <a:extLst>
            <a:ext uri="{FF2B5EF4-FFF2-40B4-BE49-F238E27FC236}">
              <a16:creationId xmlns:a16="http://schemas.microsoft.com/office/drawing/2014/main" id="{00000000-0008-0000-05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5" name="Picture 1">
          <a:extLst>
            <a:ext uri="{FF2B5EF4-FFF2-40B4-BE49-F238E27FC236}">
              <a16:creationId xmlns:a16="http://schemas.microsoft.com/office/drawing/2014/main" id="{00000000-0008-0000-05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 name="Picture 1">
          <a:extLst>
            <a:ext uri="{FF2B5EF4-FFF2-40B4-BE49-F238E27FC236}">
              <a16:creationId xmlns:a16="http://schemas.microsoft.com/office/drawing/2014/main" id="{00000000-0008-0000-05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7" name="Picture 1">
          <a:extLst>
            <a:ext uri="{FF2B5EF4-FFF2-40B4-BE49-F238E27FC236}">
              <a16:creationId xmlns:a16="http://schemas.microsoft.com/office/drawing/2014/main" id="{00000000-0008-0000-05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 name="Picture 1">
          <a:extLst>
            <a:ext uri="{FF2B5EF4-FFF2-40B4-BE49-F238E27FC236}">
              <a16:creationId xmlns:a16="http://schemas.microsoft.com/office/drawing/2014/main" id="{00000000-0008-0000-05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9" name="Picture 1">
          <a:extLst>
            <a:ext uri="{FF2B5EF4-FFF2-40B4-BE49-F238E27FC236}">
              <a16:creationId xmlns:a16="http://schemas.microsoft.com/office/drawing/2014/main" id="{00000000-0008-0000-05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 name="Picture 1">
          <a:extLst>
            <a:ext uri="{FF2B5EF4-FFF2-40B4-BE49-F238E27FC236}">
              <a16:creationId xmlns:a16="http://schemas.microsoft.com/office/drawing/2014/main" id="{00000000-0008-0000-05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1" name="Picture 1">
          <a:extLst>
            <a:ext uri="{FF2B5EF4-FFF2-40B4-BE49-F238E27FC236}">
              <a16:creationId xmlns:a16="http://schemas.microsoft.com/office/drawing/2014/main" id="{00000000-0008-0000-05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 name="Picture 1">
          <a:extLst>
            <a:ext uri="{FF2B5EF4-FFF2-40B4-BE49-F238E27FC236}">
              <a16:creationId xmlns:a16="http://schemas.microsoft.com/office/drawing/2014/main" id="{00000000-0008-0000-05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 name="Picture 1">
          <a:extLst>
            <a:ext uri="{FF2B5EF4-FFF2-40B4-BE49-F238E27FC236}">
              <a16:creationId xmlns:a16="http://schemas.microsoft.com/office/drawing/2014/main" id="{00000000-0008-0000-05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 name="Picture 1">
          <a:extLst>
            <a:ext uri="{FF2B5EF4-FFF2-40B4-BE49-F238E27FC236}">
              <a16:creationId xmlns:a16="http://schemas.microsoft.com/office/drawing/2014/main" id="{00000000-0008-0000-05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 name="Picture 1">
          <a:extLst>
            <a:ext uri="{FF2B5EF4-FFF2-40B4-BE49-F238E27FC236}">
              <a16:creationId xmlns:a16="http://schemas.microsoft.com/office/drawing/2014/main" id="{00000000-0008-0000-05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6" name="Picture 1">
          <a:extLst>
            <a:ext uri="{FF2B5EF4-FFF2-40B4-BE49-F238E27FC236}">
              <a16:creationId xmlns:a16="http://schemas.microsoft.com/office/drawing/2014/main" id="{00000000-0008-0000-05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7" name="Picture 1">
          <a:extLst>
            <a:ext uri="{FF2B5EF4-FFF2-40B4-BE49-F238E27FC236}">
              <a16:creationId xmlns:a16="http://schemas.microsoft.com/office/drawing/2014/main" id="{00000000-0008-0000-05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 name="Picture 1">
          <a:extLst>
            <a:ext uri="{FF2B5EF4-FFF2-40B4-BE49-F238E27FC236}">
              <a16:creationId xmlns:a16="http://schemas.microsoft.com/office/drawing/2014/main" id="{00000000-0008-0000-05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9" name="Picture 1">
          <a:extLst>
            <a:ext uri="{FF2B5EF4-FFF2-40B4-BE49-F238E27FC236}">
              <a16:creationId xmlns:a16="http://schemas.microsoft.com/office/drawing/2014/main" id="{00000000-0008-0000-05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 name="Picture 1">
          <a:extLst>
            <a:ext uri="{FF2B5EF4-FFF2-40B4-BE49-F238E27FC236}">
              <a16:creationId xmlns:a16="http://schemas.microsoft.com/office/drawing/2014/main" id="{00000000-0008-0000-05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 name="Picture 1">
          <a:extLst>
            <a:ext uri="{FF2B5EF4-FFF2-40B4-BE49-F238E27FC236}">
              <a16:creationId xmlns:a16="http://schemas.microsoft.com/office/drawing/2014/main" id="{00000000-0008-0000-05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2" name="Picture 1">
          <a:extLst>
            <a:ext uri="{FF2B5EF4-FFF2-40B4-BE49-F238E27FC236}">
              <a16:creationId xmlns:a16="http://schemas.microsoft.com/office/drawing/2014/main" id="{00000000-0008-0000-05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 name="Picture 1">
          <a:extLst>
            <a:ext uri="{FF2B5EF4-FFF2-40B4-BE49-F238E27FC236}">
              <a16:creationId xmlns:a16="http://schemas.microsoft.com/office/drawing/2014/main" id="{00000000-0008-0000-05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 name="Picture 1">
          <a:extLst>
            <a:ext uri="{FF2B5EF4-FFF2-40B4-BE49-F238E27FC236}">
              <a16:creationId xmlns:a16="http://schemas.microsoft.com/office/drawing/2014/main" id="{00000000-0008-0000-05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 name="Picture 1">
          <a:extLst>
            <a:ext uri="{FF2B5EF4-FFF2-40B4-BE49-F238E27FC236}">
              <a16:creationId xmlns:a16="http://schemas.microsoft.com/office/drawing/2014/main" id="{00000000-0008-0000-05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6" name="Picture 1">
          <a:extLst>
            <a:ext uri="{FF2B5EF4-FFF2-40B4-BE49-F238E27FC236}">
              <a16:creationId xmlns:a16="http://schemas.microsoft.com/office/drawing/2014/main" id="{00000000-0008-0000-05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7" name="Picture 1">
          <a:extLst>
            <a:ext uri="{FF2B5EF4-FFF2-40B4-BE49-F238E27FC236}">
              <a16:creationId xmlns:a16="http://schemas.microsoft.com/office/drawing/2014/main" id="{00000000-0008-0000-05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 name="Picture 1">
          <a:extLst>
            <a:ext uri="{FF2B5EF4-FFF2-40B4-BE49-F238E27FC236}">
              <a16:creationId xmlns:a16="http://schemas.microsoft.com/office/drawing/2014/main" id="{00000000-0008-0000-05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9" name="Picture 1">
          <a:extLst>
            <a:ext uri="{FF2B5EF4-FFF2-40B4-BE49-F238E27FC236}">
              <a16:creationId xmlns:a16="http://schemas.microsoft.com/office/drawing/2014/main" id="{00000000-0008-0000-05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 name="Picture 1">
          <a:extLst>
            <a:ext uri="{FF2B5EF4-FFF2-40B4-BE49-F238E27FC236}">
              <a16:creationId xmlns:a16="http://schemas.microsoft.com/office/drawing/2014/main" id="{00000000-0008-0000-05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 name="Picture 1">
          <a:extLst>
            <a:ext uri="{FF2B5EF4-FFF2-40B4-BE49-F238E27FC236}">
              <a16:creationId xmlns:a16="http://schemas.microsoft.com/office/drawing/2014/main" id="{00000000-0008-0000-05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 name="Picture 1">
          <a:extLst>
            <a:ext uri="{FF2B5EF4-FFF2-40B4-BE49-F238E27FC236}">
              <a16:creationId xmlns:a16="http://schemas.microsoft.com/office/drawing/2014/main" id="{00000000-0008-0000-05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3" name="Picture 1">
          <a:extLst>
            <a:ext uri="{FF2B5EF4-FFF2-40B4-BE49-F238E27FC236}">
              <a16:creationId xmlns:a16="http://schemas.microsoft.com/office/drawing/2014/main" id="{00000000-0008-0000-05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4" name="Picture 1">
          <a:extLst>
            <a:ext uri="{FF2B5EF4-FFF2-40B4-BE49-F238E27FC236}">
              <a16:creationId xmlns:a16="http://schemas.microsoft.com/office/drawing/2014/main" id="{00000000-0008-0000-05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5" name="Picture 1">
          <a:extLst>
            <a:ext uri="{FF2B5EF4-FFF2-40B4-BE49-F238E27FC236}">
              <a16:creationId xmlns:a16="http://schemas.microsoft.com/office/drawing/2014/main" id="{00000000-0008-0000-05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6" name="Picture 1">
          <a:extLst>
            <a:ext uri="{FF2B5EF4-FFF2-40B4-BE49-F238E27FC236}">
              <a16:creationId xmlns:a16="http://schemas.microsoft.com/office/drawing/2014/main" id="{00000000-0008-0000-05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 name="Picture 1">
          <a:extLst>
            <a:ext uri="{FF2B5EF4-FFF2-40B4-BE49-F238E27FC236}">
              <a16:creationId xmlns:a16="http://schemas.microsoft.com/office/drawing/2014/main" id="{00000000-0008-0000-05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 name="Picture 1">
          <a:extLst>
            <a:ext uri="{FF2B5EF4-FFF2-40B4-BE49-F238E27FC236}">
              <a16:creationId xmlns:a16="http://schemas.microsoft.com/office/drawing/2014/main" id="{00000000-0008-0000-05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 name="Picture 1">
          <a:extLst>
            <a:ext uri="{FF2B5EF4-FFF2-40B4-BE49-F238E27FC236}">
              <a16:creationId xmlns:a16="http://schemas.microsoft.com/office/drawing/2014/main" id="{00000000-0008-0000-05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0" name="Picture 1">
          <a:extLst>
            <a:ext uri="{FF2B5EF4-FFF2-40B4-BE49-F238E27FC236}">
              <a16:creationId xmlns:a16="http://schemas.microsoft.com/office/drawing/2014/main" id="{00000000-0008-0000-05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 name="Picture 1">
          <a:extLst>
            <a:ext uri="{FF2B5EF4-FFF2-40B4-BE49-F238E27FC236}">
              <a16:creationId xmlns:a16="http://schemas.microsoft.com/office/drawing/2014/main" id="{00000000-0008-0000-05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2" name="Picture 1">
          <a:extLst>
            <a:ext uri="{FF2B5EF4-FFF2-40B4-BE49-F238E27FC236}">
              <a16:creationId xmlns:a16="http://schemas.microsoft.com/office/drawing/2014/main" id="{00000000-0008-0000-05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 name="Picture 1">
          <a:extLst>
            <a:ext uri="{FF2B5EF4-FFF2-40B4-BE49-F238E27FC236}">
              <a16:creationId xmlns:a16="http://schemas.microsoft.com/office/drawing/2014/main" id="{00000000-0008-0000-05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4" name="Picture 1">
          <a:extLst>
            <a:ext uri="{FF2B5EF4-FFF2-40B4-BE49-F238E27FC236}">
              <a16:creationId xmlns:a16="http://schemas.microsoft.com/office/drawing/2014/main" id="{00000000-0008-0000-05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 name="Picture 1">
          <a:extLst>
            <a:ext uri="{FF2B5EF4-FFF2-40B4-BE49-F238E27FC236}">
              <a16:creationId xmlns:a16="http://schemas.microsoft.com/office/drawing/2014/main" id="{00000000-0008-0000-05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6" name="Picture 1">
          <a:extLst>
            <a:ext uri="{FF2B5EF4-FFF2-40B4-BE49-F238E27FC236}">
              <a16:creationId xmlns:a16="http://schemas.microsoft.com/office/drawing/2014/main" id="{00000000-0008-0000-05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7" name="Picture 1">
          <a:extLst>
            <a:ext uri="{FF2B5EF4-FFF2-40B4-BE49-F238E27FC236}">
              <a16:creationId xmlns:a16="http://schemas.microsoft.com/office/drawing/2014/main" id="{00000000-0008-0000-05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 name="Picture 1">
          <a:extLst>
            <a:ext uri="{FF2B5EF4-FFF2-40B4-BE49-F238E27FC236}">
              <a16:creationId xmlns:a16="http://schemas.microsoft.com/office/drawing/2014/main" id="{00000000-0008-0000-05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 name="Picture 1">
          <a:extLst>
            <a:ext uri="{FF2B5EF4-FFF2-40B4-BE49-F238E27FC236}">
              <a16:creationId xmlns:a16="http://schemas.microsoft.com/office/drawing/2014/main" id="{00000000-0008-0000-05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0" name="Picture 1">
          <a:extLst>
            <a:ext uri="{FF2B5EF4-FFF2-40B4-BE49-F238E27FC236}">
              <a16:creationId xmlns:a16="http://schemas.microsoft.com/office/drawing/2014/main" id="{00000000-0008-0000-05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 name="Picture 1">
          <a:extLst>
            <a:ext uri="{FF2B5EF4-FFF2-40B4-BE49-F238E27FC236}">
              <a16:creationId xmlns:a16="http://schemas.microsoft.com/office/drawing/2014/main" id="{00000000-0008-0000-05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 name="Picture 1">
          <a:extLst>
            <a:ext uri="{FF2B5EF4-FFF2-40B4-BE49-F238E27FC236}">
              <a16:creationId xmlns:a16="http://schemas.microsoft.com/office/drawing/2014/main" id="{00000000-0008-0000-05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 name="Picture 1">
          <a:extLst>
            <a:ext uri="{FF2B5EF4-FFF2-40B4-BE49-F238E27FC236}">
              <a16:creationId xmlns:a16="http://schemas.microsoft.com/office/drawing/2014/main" id="{00000000-0008-0000-05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4" name="Picture 1">
          <a:extLst>
            <a:ext uri="{FF2B5EF4-FFF2-40B4-BE49-F238E27FC236}">
              <a16:creationId xmlns:a16="http://schemas.microsoft.com/office/drawing/2014/main" id="{00000000-0008-0000-05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5" name="Picture 1">
          <a:extLst>
            <a:ext uri="{FF2B5EF4-FFF2-40B4-BE49-F238E27FC236}">
              <a16:creationId xmlns:a16="http://schemas.microsoft.com/office/drawing/2014/main" id="{00000000-0008-0000-05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6" name="Picture 1">
          <a:extLst>
            <a:ext uri="{FF2B5EF4-FFF2-40B4-BE49-F238E27FC236}">
              <a16:creationId xmlns:a16="http://schemas.microsoft.com/office/drawing/2014/main" id="{00000000-0008-0000-05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 name="Picture 1">
          <a:extLst>
            <a:ext uri="{FF2B5EF4-FFF2-40B4-BE49-F238E27FC236}">
              <a16:creationId xmlns:a16="http://schemas.microsoft.com/office/drawing/2014/main" id="{00000000-0008-0000-05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8" name="Picture 1">
          <a:extLst>
            <a:ext uri="{FF2B5EF4-FFF2-40B4-BE49-F238E27FC236}">
              <a16:creationId xmlns:a16="http://schemas.microsoft.com/office/drawing/2014/main" id="{00000000-0008-0000-05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 name="Picture 1">
          <a:extLst>
            <a:ext uri="{FF2B5EF4-FFF2-40B4-BE49-F238E27FC236}">
              <a16:creationId xmlns:a16="http://schemas.microsoft.com/office/drawing/2014/main" id="{00000000-0008-0000-05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0" name="Picture 1">
          <a:extLst>
            <a:ext uri="{FF2B5EF4-FFF2-40B4-BE49-F238E27FC236}">
              <a16:creationId xmlns:a16="http://schemas.microsoft.com/office/drawing/2014/main" id="{00000000-0008-0000-05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 name="Picture 1">
          <a:extLst>
            <a:ext uri="{FF2B5EF4-FFF2-40B4-BE49-F238E27FC236}">
              <a16:creationId xmlns:a16="http://schemas.microsoft.com/office/drawing/2014/main" id="{00000000-0008-0000-05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 name="Picture 1">
          <a:extLst>
            <a:ext uri="{FF2B5EF4-FFF2-40B4-BE49-F238E27FC236}">
              <a16:creationId xmlns:a16="http://schemas.microsoft.com/office/drawing/2014/main" id="{00000000-0008-0000-05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 name="Picture 1">
          <a:extLst>
            <a:ext uri="{FF2B5EF4-FFF2-40B4-BE49-F238E27FC236}">
              <a16:creationId xmlns:a16="http://schemas.microsoft.com/office/drawing/2014/main" id="{00000000-0008-0000-05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 name="Picture 1">
          <a:extLst>
            <a:ext uri="{FF2B5EF4-FFF2-40B4-BE49-F238E27FC236}">
              <a16:creationId xmlns:a16="http://schemas.microsoft.com/office/drawing/2014/main" id="{00000000-0008-0000-05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5" name="Picture 1">
          <a:extLst>
            <a:ext uri="{FF2B5EF4-FFF2-40B4-BE49-F238E27FC236}">
              <a16:creationId xmlns:a16="http://schemas.microsoft.com/office/drawing/2014/main" id="{00000000-0008-0000-05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 name="Picture 1">
          <a:extLst>
            <a:ext uri="{FF2B5EF4-FFF2-40B4-BE49-F238E27FC236}">
              <a16:creationId xmlns:a16="http://schemas.microsoft.com/office/drawing/2014/main" id="{00000000-0008-0000-05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 name="Picture 1">
          <a:extLst>
            <a:ext uri="{FF2B5EF4-FFF2-40B4-BE49-F238E27FC236}">
              <a16:creationId xmlns:a16="http://schemas.microsoft.com/office/drawing/2014/main" id="{00000000-0008-0000-05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 name="Picture 1">
          <a:extLst>
            <a:ext uri="{FF2B5EF4-FFF2-40B4-BE49-F238E27FC236}">
              <a16:creationId xmlns:a16="http://schemas.microsoft.com/office/drawing/2014/main" id="{00000000-0008-0000-05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 name="Picture 1">
          <a:extLst>
            <a:ext uri="{FF2B5EF4-FFF2-40B4-BE49-F238E27FC236}">
              <a16:creationId xmlns:a16="http://schemas.microsoft.com/office/drawing/2014/main" id="{00000000-0008-0000-05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 name="Picture 1">
          <a:extLst>
            <a:ext uri="{FF2B5EF4-FFF2-40B4-BE49-F238E27FC236}">
              <a16:creationId xmlns:a16="http://schemas.microsoft.com/office/drawing/2014/main" id="{00000000-0008-0000-05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1" name="Picture 1">
          <a:extLst>
            <a:ext uri="{FF2B5EF4-FFF2-40B4-BE49-F238E27FC236}">
              <a16:creationId xmlns:a16="http://schemas.microsoft.com/office/drawing/2014/main" id="{00000000-0008-0000-05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 name="Picture 1">
          <a:extLst>
            <a:ext uri="{FF2B5EF4-FFF2-40B4-BE49-F238E27FC236}">
              <a16:creationId xmlns:a16="http://schemas.microsoft.com/office/drawing/2014/main" id="{00000000-0008-0000-05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3" name="Picture 1">
          <a:extLst>
            <a:ext uri="{FF2B5EF4-FFF2-40B4-BE49-F238E27FC236}">
              <a16:creationId xmlns:a16="http://schemas.microsoft.com/office/drawing/2014/main" id="{00000000-0008-0000-05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4" name="Picture 1">
          <a:extLst>
            <a:ext uri="{FF2B5EF4-FFF2-40B4-BE49-F238E27FC236}">
              <a16:creationId xmlns:a16="http://schemas.microsoft.com/office/drawing/2014/main" id="{00000000-0008-0000-05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5" name="Picture 1">
          <a:extLst>
            <a:ext uri="{FF2B5EF4-FFF2-40B4-BE49-F238E27FC236}">
              <a16:creationId xmlns:a16="http://schemas.microsoft.com/office/drawing/2014/main" id="{00000000-0008-0000-05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 name="Picture 1">
          <a:extLst>
            <a:ext uri="{FF2B5EF4-FFF2-40B4-BE49-F238E27FC236}">
              <a16:creationId xmlns:a16="http://schemas.microsoft.com/office/drawing/2014/main" id="{00000000-0008-0000-05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 name="Picture 1">
          <a:extLst>
            <a:ext uri="{FF2B5EF4-FFF2-40B4-BE49-F238E27FC236}">
              <a16:creationId xmlns:a16="http://schemas.microsoft.com/office/drawing/2014/main" id="{00000000-0008-0000-05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 name="Picture 1">
          <a:extLst>
            <a:ext uri="{FF2B5EF4-FFF2-40B4-BE49-F238E27FC236}">
              <a16:creationId xmlns:a16="http://schemas.microsoft.com/office/drawing/2014/main" id="{00000000-0008-0000-05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 name="Picture 1">
          <a:extLst>
            <a:ext uri="{FF2B5EF4-FFF2-40B4-BE49-F238E27FC236}">
              <a16:creationId xmlns:a16="http://schemas.microsoft.com/office/drawing/2014/main" id="{00000000-0008-0000-05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 name="Picture 1">
          <a:extLst>
            <a:ext uri="{FF2B5EF4-FFF2-40B4-BE49-F238E27FC236}">
              <a16:creationId xmlns:a16="http://schemas.microsoft.com/office/drawing/2014/main" id="{00000000-0008-0000-05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 name="Picture 1">
          <a:extLst>
            <a:ext uri="{FF2B5EF4-FFF2-40B4-BE49-F238E27FC236}">
              <a16:creationId xmlns:a16="http://schemas.microsoft.com/office/drawing/2014/main" id="{00000000-0008-0000-05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 name="Picture 1">
          <a:extLst>
            <a:ext uri="{FF2B5EF4-FFF2-40B4-BE49-F238E27FC236}">
              <a16:creationId xmlns:a16="http://schemas.microsoft.com/office/drawing/2014/main" id="{00000000-0008-0000-05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3" name="Picture 1">
          <a:extLst>
            <a:ext uri="{FF2B5EF4-FFF2-40B4-BE49-F238E27FC236}">
              <a16:creationId xmlns:a16="http://schemas.microsoft.com/office/drawing/2014/main" id="{00000000-0008-0000-05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 name="Picture 1">
          <a:extLst>
            <a:ext uri="{FF2B5EF4-FFF2-40B4-BE49-F238E27FC236}">
              <a16:creationId xmlns:a16="http://schemas.microsoft.com/office/drawing/2014/main" id="{00000000-0008-0000-05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 name="Picture 1">
          <a:extLst>
            <a:ext uri="{FF2B5EF4-FFF2-40B4-BE49-F238E27FC236}">
              <a16:creationId xmlns:a16="http://schemas.microsoft.com/office/drawing/2014/main" id="{00000000-0008-0000-05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 name="Picture 1">
          <a:extLst>
            <a:ext uri="{FF2B5EF4-FFF2-40B4-BE49-F238E27FC236}">
              <a16:creationId xmlns:a16="http://schemas.microsoft.com/office/drawing/2014/main" id="{00000000-0008-0000-05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 name="Picture 1">
          <a:extLst>
            <a:ext uri="{FF2B5EF4-FFF2-40B4-BE49-F238E27FC236}">
              <a16:creationId xmlns:a16="http://schemas.microsoft.com/office/drawing/2014/main" id="{00000000-0008-0000-05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 name="Picture 1">
          <a:extLst>
            <a:ext uri="{FF2B5EF4-FFF2-40B4-BE49-F238E27FC236}">
              <a16:creationId xmlns:a16="http://schemas.microsoft.com/office/drawing/2014/main" id="{00000000-0008-0000-05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9" name="Picture 1">
          <a:extLst>
            <a:ext uri="{FF2B5EF4-FFF2-40B4-BE49-F238E27FC236}">
              <a16:creationId xmlns:a16="http://schemas.microsoft.com/office/drawing/2014/main" id="{00000000-0008-0000-05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0" name="Picture 1">
          <a:extLst>
            <a:ext uri="{FF2B5EF4-FFF2-40B4-BE49-F238E27FC236}">
              <a16:creationId xmlns:a16="http://schemas.microsoft.com/office/drawing/2014/main" id="{00000000-0008-0000-05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1" name="Picture 1">
          <a:extLst>
            <a:ext uri="{FF2B5EF4-FFF2-40B4-BE49-F238E27FC236}">
              <a16:creationId xmlns:a16="http://schemas.microsoft.com/office/drawing/2014/main" id="{00000000-0008-0000-05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 name="Picture 1">
          <a:extLst>
            <a:ext uri="{FF2B5EF4-FFF2-40B4-BE49-F238E27FC236}">
              <a16:creationId xmlns:a16="http://schemas.microsoft.com/office/drawing/2014/main" id="{00000000-0008-0000-05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3" name="Picture 1">
          <a:extLst>
            <a:ext uri="{FF2B5EF4-FFF2-40B4-BE49-F238E27FC236}">
              <a16:creationId xmlns:a16="http://schemas.microsoft.com/office/drawing/2014/main" id="{00000000-0008-0000-05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 name="Picture 1">
          <a:extLst>
            <a:ext uri="{FF2B5EF4-FFF2-40B4-BE49-F238E27FC236}">
              <a16:creationId xmlns:a16="http://schemas.microsoft.com/office/drawing/2014/main" id="{00000000-0008-0000-05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 name="Picture 1">
          <a:extLst>
            <a:ext uri="{FF2B5EF4-FFF2-40B4-BE49-F238E27FC236}">
              <a16:creationId xmlns:a16="http://schemas.microsoft.com/office/drawing/2014/main" id="{00000000-0008-0000-05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6" name="Picture 1">
          <a:extLst>
            <a:ext uri="{FF2B5EF4-FFF2-40B4-BE49-F238E27FC236}">
              <a16:creationId xmlns:a16="http://schemas.microsoft.com/office/drawing/2014/main" id="{00000000-0008-0000-05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7" name="Picture 1">
          <a:extLst>
            <a:ext uri="{FF2B5EF4-FFF2-40B4-BE49-F238E27FC236}">
              <a16:creationId xmlns:a16="http://schemas.microsoft.com/office/drawing/2014/main" id="{00000000-0008-0000-05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8" name="Picture 1">
          <a:extLst>
            <a:ext uri="{FF2B5EF4-FFF2-40B4-BE49-F238E27FC236}">
              <a16:creationId xmlns:a16="http://schemas.microsoft.com/office/drawing/2014/main" id="{00000000-0008-0000-05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9" name="Picture 1">
          <a:extLst>
            <a:ext uri="{FF2B5EF4-FFF2-40B4-BE49-F238E27FC236}">
              <a16:creationId xmlns:a16="http://schemas.microsoft.com/office/drawing/2014/main" id="{00000000-0008-0000-05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0" name="Picture 1">
          <a:extLst>
            <a:ext uri="{FF2B5EF4-FFF2-40B4-BE49-F238E27FC236}">
              <a16:creationId xmlns:a16="http://schemas.microsoft.com/office/drawing/2014/main" id="{00000000-0008-0000-05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1" name="Picture 1">
          <a:extLst>
            <a:ext uri="{FF2B5EF4-FFF2-40B4-BE49-F238E27FC236}">
              <a16:creationId xmlns:a16="http://schemas.microsoft.com/office/drawing/2014/main" id="{00000000-0008-0000-05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2" name="Picture 1">
          <a:extLst>
            <a:ext uri="{FF2B5EF4-FFF2-40B4-BE49-F238E27FC236}">
              <a16:creationId xmlns:a16="http://schemas.microsoft.com/office/drawing/2014/main" id="{00000000-0008-0000-05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3" name="Picture 1">
          <a:extLst>
            <a:ext uri="{FF2B5EF4-FFF2-40B4-BE49-F238E27FC236}">
              <a16:creationId xmlns:a16="http://schemas.microsoft.com/office/drawing/2014/main" id="{00000000-0008-0000-05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4" name="Picture 1">
          <a:extLst>
            <a:ext uri="{FF2B5EF4-FFF2-40B4-BE49-F238E27FC236}">
              <a16:creationId xmlns:a16="http://schemas.microsoft.com/office/drawing/2014/main" id="{00000000-0008-0000-05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5" name="Picture 1">
          <a:extLst>
            <a:ext uri="{FF2B5EF4-FFF2-40B4-BE49-F238E27FC236}">
              <a16:creationId xmlns:a16="http://schemas.microsoft.com/office/drawing/2014/main" id="{00000000-0008-0000-05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6" name="Picture 1">
          <a:extLst>
            <a:ext uri="{FF2B5EF4-FFF2-40B4-BE49-F238E27FC236}">
              <a16:creationId xmlns:a16="http://schemas.microsoft.com/office/drawing/2014/main" id="{00000000-0008-0000-05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 name="Picture 1">
          <a:extLst>
            <a:ext uri="{FF2B5EF4-FFF2-40B4-BE49-F238E27FC236}">
              <a16:creationId xmlns:a16="http://schemas.microsoft.com/office/drawing/2014/main" id="{00000000-0008-0000-05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8" name="Picture 1">
          <a:extLst>
            <a:ext uri="{FF2B5EF4-FFF2-40B4-BE49-F238E27FC236}">
              <a16:creationId xmlns:a16="http://schemas.microsoft.com/office/drawing/2014/main" id="{00000000-0008-0000-05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 name="Picture 1">
          <a:extLst>
            <a:ext uri="{FF2B5EF4-FFF2-40B4-BE49-F238E27FC236}">
              <a16:creationId xmlns:a16="http://schemas.microsoft.com/office/drawing/2014/main" id="{00000000-0008-0000-05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 name="Picture 1">
          <a:extLst>
            <a:ext uri="{FF2B5EF4-FFF2-40B4-BE49-F238E27FC236}">
              <a16:creationId xmlns:a16="http://schemas.microsoft.com/office/drawing/2014/main" id="{00000000-0008-0000-05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1" name="Picture 1">
          <a:extLst>
            <a:ext uri="{FF2B5EF4-FFF2-40B4-BE49-F238E27FC236}">
              <a16:creationId xmlns:a16="http://schemas.microsoft.com/office/drawing/2014/main" id="{00000000-0008-0000-05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2" name="Picture 1">
          <a:extLst>
            <a:ext uri="{FF2B5EF4-FFF2-40B4-BE49-F238E27FC236}">
              <a16:creationId xmlns:a16="http://schemas.microsoft.com/office/drawing/2014/main" id="{00000000-0008-0000-05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3" name="Picture 1">
          <a:extLst>
            <a:ext uri="{FF2B5EF4-FFF2-40B4-BE49-F238E27FC236}">
              <a16:creationId xmlns:a16="http://schemas.microsoft.com/office/drawing/2014/main" id="{00000000-0008-0000-05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4" name="Picture 1">
          <a:extLst>
            <a:ext uri="{FF2B5EF4-FFF2-40B4-BE49-F238E27FC236}">
              <a16:creationId xmlns:a16="http://schemas.microsoft.com/office/drawing/2014/main" id="{00000000-0008-0000-05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5" name="Picture 1">
          <a:extLst>
            <a:ext uri="{FF2B5EF4-FFF2-40B4-BE49-F238E27FC236}">
              <a16:creationId xmlns:a16="http://schemas.microsoft.com/office/drawing/2014/main" id="{00000000-0008-0000-05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 name="Picture 1">
          <a:extLst>
            <a:ext uri="{FF2B5EF4-FFF2-40B4-BE49-F238E27FC236}">
              <a16:creationId xmlns:a16="http://schemas.microsoft.com/office/drawing/2014/main" id="{00000000-0008-0000-05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7" name="Picture 1">
          <a:extLst>
            <a:ext uri="{FF2B5EF4-FFF2-40B4-BE49-F238E27FC236}">
              <a16:creationId xmlns:a16="http://schemas.microsoft.com/office/drawing/2014/main" id="{00000000-0008-0000-05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8" name="Picture 1">
          <a:extLst>
            <a:ext uri="{FF2B5EF4-FFF2-40B4-BE49-F238E27FC236}">
              <a16:creationId xmlns:a16="http://schemas.microsoft.com/office/drawing/2014/main" id="{00000000-0008-0000-05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9" name="Picture 1">
          <a:extLst>
            <a:ext uri="{FF2B5EF4-FFF2-40B4-BE49-F238E27FC236}">
              <a16:creationId xmlns:a16="http://schemas.microsoft.com/office/drawing/2014/main" id="{00000000-0008-0000-05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 name="Picture 1">
          <a:extLst>
            <a:ext uri="{FF2B5EF4-FFF2-40B4-BE49-F238E27FC236}">
              <a16:creationId xmlns:a16="http://schemas.microsoft.com/office/drawing/2014/main" id="{00000000-0008-0000-05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1" name="Picture 1">
          <a:extLst>
            <a:ext uri="{FF2B5EF4-FFF2-40B4-BE49-F238E27FC236}">
              <a16:creationId xmlns:a16="http://schemas.microsoft.com/office/drawing/2014/main" id="{00000000-0008-0000-05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2" name="Picture 1">
          <a:extLst>
            <a:ext uri="{FF2B5EF4-FFF2-40B4-BE49-F238E27FC236}">
              <a16:creationId xmlns:a16="http://schemas.microsoft.com/office/drawing/2014/main" id="{00000000-0008-0000-05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 name="Picture 1">
          <a:extLst>
            <a:ext uri="{FF2B5EF4-FFF2-40B4-BE49-F238E27FC236}">
              <a16:creationId xmlns:a16="http://schemas.microsoft.com/office/drawing/2014/main" id="{00000000-0008-0000-05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4" name="Picture 1">
          <a:extLst>
            <a:ext uri="{FF2B5EF4-FFF2-40B4-BE49-F238E27FC236}">
              <a16:creationId xmlns:a16="http://schemas.microsoft.com/office/drawing/2014/main" id="{00000000-0008-0000-05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 name="Picture 1">
          <a:extLst>
            <a:ext uri="{FF2B5EF4-FFF2-40B4-BE49-F238E27FC236}">
              <a16:creationId xmlns:a16="http://schemas.microsoft.com/office/drawing/2014/main" id="{00000000-0008-0000-05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 name="Picture 1">
          <a:extLst>
            <a:ext uri="{FF2B5EF4-FFF2-40B4-BE49-F238E27FC236}">
              <a16:creationId xmlns:a16="http://schemas.microsoft.com/office/drawing/2014/main" id="{00000000-0008-0000-05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 name="Picture 1">
          <a:extLst>
            <a:ext uri="{FF2B5EF4-FFF2-40B4-BE49-F238E27FC236}">
              <a16:creationId xmlns:a16="http://schemas.microsoft.com/office/drawing/2014/main" id="{00000000-0008-0000-05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 name="Picture 1">
          <a:extLst>
            <a:ext uri="{FF2B5EF4-FFF2-40B4-BE49-F238E27FC236}">
              <a16:creationId xmlns:a16="http://schemas.microsoft.com/office/drawing/2014/main" id="{00000000-0008-0000-05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9" name="Picture 1">
          <a:extLst>
            <a:ext uri="{FF2B5EF4-FFF2-40B4-BE49-F238E27FC236}">
              <a16:creationId xmlns:a16="http://schemas.microsoft.com/office/drawing/2014/main" id="{00000000-0008-0000-05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 name="Picture 1">
          <a:extLst>
            <a:ext uri="{FF2B5EF4-FFF2-40B4-BE49-F238E27FC236}">
              <a16:creationId xmlns:a16="http://schemas.microsoft.com/office/drawing/2014/main" id="{00000000-0008-0000-05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 name="Picture 1">
          <a:extLst>
            <a:ext uri="{FF2B5EF4-FFF2-40B4-BE49-F238E27FC236}">
              <a16:creationId xmlns:a16="http://schemas.microsoft.com/office/drawing/2014/main" id="{00000000-0008-0000-05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 name="Picture 1">
          <a:extLst>
            <a:ext uri="{FF2B5EF4-FFF2-40B4-BE49-F238E27FC236}">
              <a16:creationId xmlns:a16="http://schemas.microsoft.com/office/drawing/2014/main" id="{00000000-0008-0000-05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3" name="Picture 1">
          <a:extLst>
            <a:ext uri="{FF2B5EF4-FFF2-40B4-BE49-F238E27FC236}">
              <a16:creationId xmlns:a16="http://schemas.microsoft.com/office/drawing/2014/main" id="{00000000-0008-0000-05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 name="Picture 1">
          <a:extLst>
            <a:ext uri="{FF2B5EF4-FFF2-40B4-BE49-F238E27FC236}">
              <a16:creationId xmlns:a16="http://schemas.microsoft.com/office/drawing/2014/main" id="{00000000-0008-0000-05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5" name="Picture 1">
          <a:extLst>
            <a:ext uri="{FF2B5EF4-FFF2-40B4-BE49-F238E27FC236}">
              <a16:creationId xmlns:a16="http://schemas.microsoft.com/office/drawing/2014/main" id="{00000000-0008-0000-0500-00002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 name="Picture 1">
          <a:extLst>
            <a:ext uri="{FF2B5EF4-FFF2-40B4-BE49-F238E27FC236}">
              <a16:creationId xmlns:a16="http://schemas.microsoft.com/office/drawing/2014/main" id="{00000000-0008-0000-0500-00003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7" name="Picture 1">
          <a:extLst>
            <a:ext uri="{FF2B5EF4-FFF2-40B4-BE49-F238E27FC236}">
              <a16:creationId xmlns:a16="http://schemas.microsoft.com/office/drawing/2014/main" id="{00000000-0008-0000-0500-00003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8" name="Picture 1">
          <a:extLst>
            <a:ext uri="{FF2B5EF4-FFF2-40B4-BE49-F238E27FC236}">
              <a16:creationId xmlns:a16="http://schemas.microsoft.com/office/drawing/2014/main" id="{00000000-0008-0000-0500-00003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 name="Picture 1">
          <a:extLst>
            <a:ext uri="{FF2B5EF4-FFF2-40B4-BE49-F238E27FC236}">
              <a16:creationId xmlns:a16="http://schemas.microsoft.com/office/drawing/2014/main" id="{00000000-0008-0000-0500-00003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0" name="Picture 1">
          <a:extLst>
            <a:ext uri="{FF2B5EF4-FFF2-40B4-BE49-F238E27FC236}">
              <a16:creationId xmlns:a16="http://schemas.microsoft.com/office/drawing/2014/main" id="{00000000-0008-0000-05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 name="Picture 1">
          <a:extLst>
            <a:ext uri="{FF2B5EF4-FFF2-40B4-BE49-F238E27FC236}">
              <a16:creationId xmlns:a16="http://schemas.microsoft.com/office/drawing/2014/main" id="{00000000-0008-0000-05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 name="Picture 1">
          <a:extLst>
            <a:ext uri="{FF2B5EF4-FFF2-40B4-BE49-F238E27FC236}">
              <a16:creationId xmlns:a16="http://schemas.microsoft.com/office/drawing/2014/main" id="{00000000-0008-0000-0500-00003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3" name="Picture 1">
          <a:extLst>
            <a:ext uri="{FF2B5EF4-FFF2-40B4-BE49-F238E27FC236}">
              <a16:creationId xmlns:a16="http://schemas.microsoft.com/office/drawing/2014/main" id="{00000000-0008-0000-0500-00003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4" name="Picture 1">
          <a:extLst>
            <a:ext uri="{FF2B5EF4-FFF2-40B4-BE49-F238E27FC236}">
              <a16:creationId xmlns:a16="http://schemas.microsoft.com/office/drawing/2014/main" id="{00000000-0008-0000-05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5" name="Picture 1">
          <a:extLst>
            <a:ext uri="{FF2B5EF4-FFF2-40B4-BE49-F238E27FC236}">
              <a16:creationId xmlns:a16="http://schemas.microsoft.com/office/drawing/2014/main" id="{00000000-0008-0000-05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 name="Picture 1">
          <a:extLst>
            <a:ext uri="{FF2B5EF4-FFF2-40B4-BE49-F238E27FC236}">
              <a16:creationId xmlns:a16="http://schemas.microsoft.com/office/drawing/2014/main" id="{00000000-0008-0000-05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 name="Picture 1">
          <a:extLst>
            <a:ext uri="{FF2B5EF4-FFF2-40B4-BE49-F238E27FC236}">
              <a16:creationId xmlns:a16="http://schemas.microsoft.com/office/drawing/2014/main" id="{00000000-0008-0000-05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8" name="Picture 1">
          <a:extLst>
            <a:ext uri="{FF2B5EF4-FFF2-40B4-BE49-F238E27FC236}">
              <a16:creationId xmlns:a16="http://schemas.microsoft.com/office/drawing/2014/main" id="{00000000-0008-0000-0500-00003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9" name="Picture 1">
          <a:extLst>
            <a:ext uri="{FF2B5EF4-FFF2-40B4-BE49-F238E27FC236}">
              <a16:creationId xmlns:a16="http://schemas.microsoft.com/office/drawing/2014/main" id="{00000000-0008-0000-0500-00003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 name="Picture 1">
          <a:extLst>
            <a:ext uri="{FF2B5EF4-FFF2-40B4-BE49-F238E27FC236}">
              <a16:creationId xmlns:a16="http://schemas.microsoft.com/office/drawing/2014/main" id="{00000000-0008-0000-0500-00003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 name="Picture 1">
          <a:extLst>
            <a:ext uri="{FF2B5EF4-FFF2-40B4-BE49-F238E27FC236}">
              <a16:creationId xmlns:a16="http://schemas.microsoft.com/office/drawing/2014/main" id="{00000000-0008-0000-0500-00003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 name="Picture 1">
          <a:extLst>
            <a:ext uri="{FF2B5EF4-FFF2-40B4-BE49-F238E27FC236}">
              <a16:creationId xmlns:a16="http://schemas.microsoft.com/office/drawing/2014/main" id="{00000000-0008-0000-0500-00004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3" name="Picture 1">
          <a:extLst>
            <a:ext uri="{FF2B5EF4-FFF2-40B4-BE49-F238E27FC236}">
              <a16:creationId xmlns:a16="http://schemas.microsoft.com/office/drawing/2014/main" id="{00000000-0008-0000-0500-00004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 name="Picture 1">
          <a:extLst>
            <a:ext uri="{FF2B5EF4-FFF2-40B4-BE49-F238E27FC236}">
              <a16:creationId xmlns:a16="http://schemas.microsoft.com/office/drawing/2014/main" id="{00000000-0008-0000-05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 name="Picture 1">
          <a:extLst>
            <a:ext uri="{FF2B5EF4-FFF2-40B4-BE49-F238E27FC236}">
              <a16:creationId xmlns:a16="http://schemas.microsoft.com/office/drawing/2014/main" id="{00000000-0008-0000-05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6" name="Picture 1">
          <a:extLst>
            <a:ext uri="{FF2B5EF4-FFF2-40B4-BE49-F238E27FC236}">
              <a16:creationId xmlns:a16="http://schemas.microsoft.com/office/drawing/2014/main" id="{00000000-0008-0000-05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 name="Picture 1">
          <a:extLst>
            <a:ext uri="{FF2B5EF4-FFF2-40B4-BE49-F238E27FC236}">
              <a16:creationId xmlns:a16="http://schemas.microsoft.com/office/drawing/2014/main" id="{00000000-0008-0000-05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 name="Picture 1">
          <a:extLst>
            <a:ext uri="{FF2B5EF4-FFF2-40B4-BE49-F238E27FC236}">
              <a16:creationId xmlns:a16="http://schemas.microsoft.com/office/drawing/2014/main" id="{00000000-0008-0000-05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 name="Picture 1">
          <a:extLst>
            <a:ext uri="{FF2B5EF4-FFF2-40B4-BE49-F238E27FC236}">
              <a16:creationId xmlns:a16="http://schemas.microsoft.com/office/drawing/2014/main" id="{00000000-0008-0000-05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 name="Picture 1">
          <a:extLst>
            <a:ext uri="{FF2B5EF4-FFF2-40B4-BE49-F238E27FC236}">
              <a16:creationId xmlns:a16="http://schemas.microsoft.com/office/drawing/2014/main" id="{00000000-0008-0000-05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1" name="Picture 1">
          <a:extLst>
            <a:ext uri="{FF2B5EF4-FFF2-40B4-BE49-F238E27FC236}">
              <a16:creationId xmlns:a16="http://schemas.microsoft.com/office/drawing/2014/main" id="{00000000-0008-0000-0500-00004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2" name="Picture 1">
          <a:extLst>
            <a:ext uri="{FF2B5EF4-FFF2-40B4-BE49-F238E27FC236}">
              <a16:creationId xmlns:a16="http://schemas.microsoft.com/office/drawing/2014/main" id="{00000000-0008-0000-0500-00004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 name="Picture 1">
          <a:extLst>
            <a:ext uri="{FF2B5EF4-FFF2-40B4-BE49-F238E27FC236}">
              <a16:creationId xmlns:a16="http://schemas.microsoft.com/office/drawing/2014/main" id="{00000000-0008-0000-0500-00004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4" name="Picture 1">
          <a:extLst>
            <a:ext uri="{FF2B5EF4-FFF2-40B4-BE49-F238E27FC236}">
              <a16:creationId xmlns:a16="http://schemas.microsoft.com/office/drawing/2014/main" id="{00000000-0008-0000-0500-00004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5" name="Picture 1">
          <a:extLst>
            <a:ext uri="{FF2B5EF4-FFF2-40B4-BE49-F238E27FC236}">
              <a16:creationId xmlns:a16="http://schemas.microsoft.com/office/drawing/2014/main" id="{00000000-0008-0000-05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 name="Picture 1">
          <a:extLst>
            <a:ext uri="{FF2B5EF4-FFF2-40B4-BE49-F238E27FC236}">
              <a16:creationId xmlns:a16="http://schemas.microsoft.com/office/drawing/2014/main" id="{00000000-0008-0000-05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 name="Picture 1">
          <a:extLst>
            <a:ext uri="{FF2B5EF4-FFF2-40B4-BE49-F238E27FC236}">
              <a16:creationId xmlns:a16="http://schemas.microsoft.com/office/drawing/2014/main" id="{00000000-0008-0000-05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8" name="Picture 1">
          <a:extLst>
            <a:ext uri="{FF2B5EF4-FFF2-40B4-BE49-F238E27FC236}">
              <a16:creationId xmlns:a16="http://schemas.microsoft.com/office/drawing/2014/main" id="{00000000-0008-0000-05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9" name="Picture 1">
          <a:extLst>
            <a:ext uri="{FF2B5EF4-FFF2-40B4-BE49-F238E27FC236}">
              <a16:creationId xmlns:a16="http://schemas.microsoft.com/office/drawing/2014/main" id="{00000000-0008-0000-05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 name="Picture 1">
          <a:extLst>
            <a:ext uri="{FF2B5EF4-FFF2-40B4-BE49-F238E27FC236}">
              <a16:creationId xmlns:a16="http://schemas.microsoft.com/office/drawing/2014/main" id="{00000000-0008-0000-05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 name="Picture 1">
          <a:extLst>
            <a:ext uri="{FF2B5EF4-FFF2-40B4-BE49-F238E27FC236}">
              <a16:creationId xmlns:a16="http://schemas.microsoft.com/office/drawing/2014/main" id="{00000000-0008-0000-05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 name="Picture 1">
          <a:extLst>
            <a:ext uri="{FF2B5EF4-FFF2-40B4-BE49-F238E27FC236}">
              <a16:creationId xmlns:a16="http://schemas.microsoft.com/office/drawing/2014/main" id="{00000000-0008-0000-05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3" name="Picture 1">
          <a:extLst>
            <a:ext uri="{FF2B5EF4-FFF2-40B4-BE49-F238E27FC236}">
              <a16:creationId xmlns:a16="http://schemas.microsoft.com/office/drawing/2014/main" id="{00000000-0008-0000-05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 name="Picture 1">
          <a:extLst>
            <a:ext uri="{FF2B5EF4-FFF2-40B4-BE49-F238E27FC236}">
              <a16:creationId xmlns:a16="http://schemas.microsoft.com/office/drawing/2014/main" id="{00000000-0008-0000-05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 name="Picture 1">
          <a:extLst>
            <a:ext uri="{FF2B5EF4-FFF2-40B4-BE49-F238E27FC236}">
              <a16:creationId xmlns:a16="http://schemas.microsoft.com/office/drawing/2014/main" id="{00000000-0008-0000-05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 name="Picture 1">
          <a:extLst>
            <a:ext uri="{FF2B5EF4-FFF2-40B4-BE49-F238E27FC236}">
              <a16:creationId xmlns:a16="http://schemas.microsoft.com/office/drawing/2014/main" id="{00000000-0008-0000-05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7" name="Picture 1">
          <a:extLst>
            <a:ext uri="{FF2B5EF4-FFF2-40B4-BE49-F238E27FC236}">
              <a16:creationId xmlns:a16="http://schemas.microsoft.com/office/drawing/2014/main" id="{00000000-0008-0000-05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8" name="Picture 1">
          <a:extLst>
            <a:ext uri="{FF2B5EF4-FFF2-40B4-BE49-F238E27FC236}">
              <a16:creationId xmlns:a16="http://schemas.microsoft.com/office/drawing/2014/main" id="{00000000-0008-0000-05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9" name="Picture 1">
          <a:extLst>
            <a:ext uri="{FF2B5EF4-FFF2-40B4-BE49-F238E27FC236}">
              <a16:creationId xmlns:a16="http://schemas.microsoft.com/office/drawing/2014/main" id="{00000000-0008-0000-05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 name="Picture 1">
          <a:extLst>
            <a:ext uri="{FF2B5EF4-FFF2-40B4-BE49-F238E27FC236}">
              <a16:creationId xmlns:a16="http://schemas.microsoft.com/office/drawing/2014/main" id="{00000000-0008-0000-05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 name="Picture 1">
          <a:extLst>
            <a:ext uri="{FF2B5EF4-FFF2-40B4-BE49-F238E27FC236}">
              <a16:creationId xmlns:a16="http://schemas.microsoft.com/office/drawing/2014/main" id="{00000000-0008-0000-0500-00005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 name="Picture 1">
          <a:extLst>
            <a:ext uri="{FF2B5EF4-FFF2-40B4-BE49-F238E27FC236}">
              <a16:creationId xmlns:a16="http://schemas.microsoft.com/office/drawing/2014/main" id="{00000000-0008-0000-0500-00005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 name="Picture 1">
          <a:extLst>
            <a:ext uri="{FF2B5EF4-FFF2-40B4-BE49-F238E27FC236}">
              <a16:creationId xmlns:a16="http://schemas.microsoft.com/office/drawing/2014/main" id="{00000000-0008-0000-0500-00005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4" name="Picture 1">
          <a:extLst>
            <a:ext uri="{FF2B5EF4-FFF2-40B4-BE49-F238E27FC236}">
              <a16:creationId xmlns:a16="http://schemas.microsoft.com/office/drawing/2014/main" id="{00000000-0008-0000-0500-00006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 name="Picture 1">
          <a:extLst>
            <a:ext uri="{FF2B5EF4-FFF2-40B4-BE49-F238E27FC236}">
              <a16:creationId xmlns:a16="http://schemas.microsoft.com/office/drawing/2014/main" id="{00000000-0008-0000-0500-00006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6" name="Picture 1">
          <a:extLst>
            <a:ext uri="{FF2B5EF4-FFF2-40B4-BE49-F238E27FC236}">
              <a16:creationId xmlns:a16="http://schemas.microsoft.com/office/drawing/2014/main" id="{00000000-0008-0000-0500-00006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7" name="Picture 1">
          <a:extLst>
            <a:ext uri="{FF2B5EF4-FFF2-40B4-BE49-F238E27FC236}">
              <a16:creationId xmlns:a16="http://schemas.microsoft.com/office/drawing/2014/main" id="{00000000-0008-0000-0500-00006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 name="Picture 1">
          <a:extLst>
            <a:ext uri="{FF2B5EF4-FFF2-40B4-BE49-F238E27FC236}">
              <a16:creationId xmlns:a16="http://schemas.microsoft.com/office/drawing/2014/main" id="{00000000-0008-0000-0500-00006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 name="Picture 1">
          <a:extLst>
            <a:ext uri="{FF2B5EF4-FFF2-40B4-BE49-F238E27FC236}">
              <a16:creationId xmlns:a16="http://schemas.microsoft.com/office/drawing/2014/main" id="{00000000-0008-0000-0500-00006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0" name="Picture 1">
          <a:extLst>
            <a:ext uri="{FF2B5EF4-FFF2-40B4-BE49-F238E27FC236}">
              <a16:creationId xmlns:a16="http://schemas.microsoft.com/office/drawing/2014/main" id="{00000000-0008-0000-0500-00006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1" name="Picture 1">
          <a:extLst>
            <a:ext uri="{FF2B5EF4-FFF2-40B4-BE49-F238E27FC236}">
              <a16:creationId xmlns:a16="http://schemas.microsoft.com/office/drawing/2014/main" id="{00000000-0008-0000-0500-00006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2" name="Picture 1">
          <a:extLst>
            <a:ext uri="{FF2B5EF4-FFF2-40B4-BE49-F238E27FC236}">
              <a16:creationId xmlns:a16="http://schemas.microsoft.com/office/drawing/2014/main" id="{00000000-0008-0000-0500-00006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 name="Picture 1">
          <a:extLst>
            <a:ext uri="{FF2B5EF4-FFF2-40B4-BE49-F238E27FC236}">
              <a16:creationId xmlns:a16="http://schemas.microsoft.com/office/drawing/2014/main" id="{00000000-0008-0000-0500-00006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 name="Picture 1">
          <a:extLst>
            <a:ext uri="{FF2B5EF4-FFF2-40B4-BE49-F238E27FC236}">
              <a16:creationId xmlns:a16="http://schemas.microsoft.com/office/drawing/2014/main" id="{00000000-0008-0000-0500-00006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 name="Picture 1">
          <a:extLst>
            <a:ext uri="{FF2B5EF4-FFF2-40B4-BE49-F238E27FC236}">
              <a16:creationId xmlns:a16="http://schemas.microsoft.com/office/drawing/2014/main" id="{00000000-0008-0000-0500-00006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6" name="Picture 1">
          <a:extLst>
            <a:ext uri="{FF2B5EF4-FFF2-40B4-BE49-F238E27FC236}">
              <a16:creationId xmlns:a16="http://schemas.microsoft.com/office/drawing/2014/main" id="{00000000-0008-0000-0500-00006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 name="Picture 1">
          <a:extLst>
            <a:ext uri="{FF2B5EF4-FFF2-40B4-BE49-F238E27FC236}">
              <a16:creationId xmlns:a16="http://schemas.microsoft.com/office/drawing/2014/main" id="{00000000-0008-0000-0500-00006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 name="Picture 1">
          <a:extLst>
            <a:ext uri="{FF2B5EF4-FFF2-40B4-BE49-F238E27FC236}">
              <a16:creationId xmlns:a16="http://schemas.microsoft.com/office/drawing/2014/main" id="{00000000-0008-0000-0500-00006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 name="Picture 1">
          <a:extLst>
            <a:ext uri="{FF2B5EF4-FFF2-40B4-BE49-F238E27FC236}">
              <a16:creationId xmlns:a16="http://schemas.microsoft.com/office/drawing/2014/main" id="{00000000-0008-0000-0500-00006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0" name="Picture 1">
          <a:extLst>
            <a:ext uri="{FF2B5EF4-FFF2-40B4-BE49-F238E27FC236}">
              <a16:creationId xmlns:a16="http://schemas.microsoft.com/office/drawing/2014/main" id="{00000000-0008-0000-0500-00007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 name="Picture 1">
          <a:extLst>
            <a:ext uri="{FF2B5EF4-FFF2-40B4-BE49-F238E27FC236}">
              <a16:creationId xmlns:a16="http://schemas.microsoft.com/office/drawing/2014/main" id="{00000000-0008-0000-0500-00007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2" name="Picture 1">
          <a:extLst>
            <a:ext uri="{FF2B5EF4-FFF2-40B4-BE49-F238E27FC236}">
              <a16:creationId xmlns:a16="http://schemas.microsoft.com/office/drawing/2014/main" id="{00000000-0008-0000-0500-00007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 name="Picture 1">
          <a:extLst>
            <a:ext uri="{FF2B5EF4-FFF2-40B4-BE49-F238E27FC236}">
              <a16:creationId xmlns:a16="http://schemas.microsoft.com/office/drawing/2014/main" id="{00000000-0008-0000-0500-00007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 name="Picture 1">
          <a:extLst>
            <a:ext uri="{FF2B5EF4-FFF2-40B4-BE49-F238E27FC236}">
              <a16:creationId xmlns:a16="http://schemas.microsoft.com/office/drawing/2014/main" id="{00000000-0008-0000-0500-00007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 name="Picture 1">
          <a:extLst>
            <a:ext uri="{FF2B5EF4-FFF2-40B4-BE49-F238E27FC236}">
              <a16:creationId xmlns:a16="http://schemas.microsoft.com/office/drawing/2014/main" id="{00000000-0008-0000-0500-00007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 name="Picture 1">
          <a:extLst>
            <a:ext uri="{FF2B5EF4-FFF2-40B4-BE49-F238E27FC236}">
              <a16:creationId xmlns:a16="http://schemas.microsoft.com/office/drawing/2014/main" id="{00000000-0008-0000-0500-00007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 name="Picture 1">
          <a:extLst>
            <a:ext uri="{FF2B5EF4-FFF2-40B4-BE49-F238E27FC236}">
              <a16:creationId xmlns:a16="http://schemas.microsoft.com/office/drawing/2014/main" id="{00000000-0008-0000-0500-00007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8" name="Picture 1">
          <a:extLst>
            <a:ext uri="{FF2B5EF4-FFF2-40B4-BE49-F238E27FC236}">
              <a16:creationId xmlns:a16="http://schemas.microsoft.com/office/drawing/2014/main" id="{00000000-0008-0000-0500-00007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 name="Picture 1">
          <a:extLst>
            <a:ext uri="{FF2B5EF4-FFF2-40B4-BE49-F238E27FC236}">
              <a16:creationId xmlns:a16="http://schemas.microsoft.com/office/drawing/2014/main" id="{00000000-0008-0000-0500-00007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0" name="Picture 1">
          <a:extLst>
            <a:ext uri="{FF2B5EF4-FFF2-40B4-BE49-F238E27FC236}">
              <a16:creationId xmlns:a16="http://schemas.microsoft.com/office/drawing/2014/main" id="{00000000-0008-0000-0500-00007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 name="Picture 1">
          <a:extLst>
            <a:ext uri="{FF2B5EF4-FFF2-40B4-BE49-F238E27FC236}">
              <a16:creationId xmlns:a16="http://schemas.microsoft.com/office/drawing/2014/main" id="{00000000-0008-0000-0500-00007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2" name="Picture 1">
          <a:extLst>
            <a:ext uri="{FF2B5EF4-FFF2-40B4-BE49-F238E27FC236}">
              <a16:creationId xmlns:a16="http://schemas.microsoft.com/office/drawing/2014/main" id="{00000000-0008-0000-0500-00007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 name="Picture 1">
          <a:extLst>
            <a:ext uri="{FF2B5EF4-FFF2-40B4-BE49-F238E27FC236}">
              <a16:creationId xmlns:a16="http://schemas.microsoft.com/office/drawing/2014/main" id="{00000000-0008-0000-0500-00007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 name="Picture 1">
          <a:extLst>
            <a:ext uri="{FF2B5EF4-FFF2-40B4-BE49-F238E27FC236}">
              <a16:creationId xmlns:a16="http://schemas.microsoft.com/office/drawing/2014/main" id="{00000000-0008-0000-0500-00007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5" name="Picture 1">
          <a:extLst>
            <a:ext uri="{FF2B5EF4-FFF2-40B4-BE49-F238E27FC236}">
              <a16:creationId xmlns:a16="http://schemas.microsoft.com/office/drawing/2014/main" id="{00000000-0008-0000-0500-00007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6" name="Picture 1">
          <a:extLst>
            <a:ext uri="{FF2B5EF4-FFF2-40B4-BE49-F238E27FC236}">
              <a16:creationId xmlns:a16="http://schemas.microsoft.com/office/drawing/2014/main" id="{00000000-0008-0000-0500-00008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7" name="Picture 1">
          <a:extLst>
            <a:ext uri="{FF2B5EF4-FFF2-40B4-BE49-F238E27FC236}">
              <a16:creationId xmlns:a16="http://schemas.microsoft.com/office/drawing/2014/main" id="{00000000-0008-0000-0500-00008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 name="Picture 1">
          <a:extLst>
            <a:ext uri="{FF2B5EF4-FFF2-40B4-BE49-F238E27FC236}">
              <a16:creationId xmlns:a16="http://schemas.microsoft.com/office/drawing/2014/main" id="{00000000-0008-0000-0500-00008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 name="Picture 1">
          <a:extLst>
            <a:ext uri="{FF2B5EF4-FFF2-40B4-BE49-F238E27FC236}">
              <a16:creationId xmlns:a16="http://schemas.microsoft.com/office/drawing/2014/main" id="{00000000-0008-0000-0500-00008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 name="Picture 1">
          <a:extLst>
            <a:ext uri="{FF2B5EF4-FFF2-40B4-BE49-F238E27FC236}">
              <a16:creationId xmlns:a16="http://schemas.microsoft.com/office/drawing/2014/main" id="{00000000-0008-0000-0500-00008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 name="Picture 1">
          <a:extLst>
            <a:ext uri="{FF2B5EF4-FFF2-40B4-BE49-F238E27FC236}">
              <a16:creationId xmlns:a16="http://schemas.microsoft.com/office/drawing/2014/main" id="{00000000-0008-0000-0500-00008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2" name="Picture 1">
          <a:extLst>
            <a:ext uri="{FF2B5EF4-FFF2-40B4-BE49-F238E27FC236}">
              <a16:creationId xmlns:a16="http://schemas.microsoft.com/office/drawing/2014/main" id="{00000000-0008-0000-0500-00008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 name="Picture 1">
          <a:extLst>
            <a:ext uri="{FF2B5EF4-FFF2-40B4-BE49-F238E27FC236}">
              <a16:creationId xmlns:a16="http://schemas.microsoft.com/office/drawing/2014/main" id="{00000000-0008-0000-0500-00008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 name="Picture 1">
          <a:extLst>
            <a:ext uri="{FF2B5EF4-FFF2-40B4-BE49-F238E27FC236}">
              <a16:creationId xmlns:a16="http://schemas.microsoft.com/office/drawing/2014/main" id="{00000000-0008-0000-0500-00008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 name="Picture 1">
          <a:extLst>
            <a:ext uri="{FF2B5EF4-FFF2-40B4-BE49-F238E27FC236}">
              <a16:creationId xmlns:a16="http://schemas.microsoft.com/office/drawing/2014/main" id="{00000000-0008-0000-0500-00008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 name="Picture 1">
          <a:extLst>
            <a:ext uri="{FF2B5EF4-FFF2-40B4-BE49-F238E27FC236}">
              <a16:creationId xmlns:a16="http://schemas.microsoft.com/office/drawing/2014/main" id="{00000000-0008-0000-0500-00008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7" name="Picture 1">
          <a:extLst>
            <a:ext uri="{FF2B5EF4-FFF2-40B4-BE49-F238E27FC236}">
              <a16:creationId xmlns:a16="http://schemas.microsoft.com/office/drawing/2014/main" id="{00000000-0008-0000-0500-00008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 name="Picture 1">
          <a:extLst>
            <a:ext uri="{FF2B5EF4-FFF2-40B4-BE49-F238E27FC236}">
              <a16:creationId xmlns:a16="http://schemas.microsoft.com/office/drawing/2014/main" id="{00000000-0008-0000-0500-00008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 name="Picture 1">
          <a:extLst>
            <a:ext uri="{FF2B5EF4-FFF2-40B4-BE49-F238E27FC236}">
              <a16:creationId xmlns:a16="http://schemas.microsoft.com/office/drawing/2014/main" id="{00000000-0008-0000-0500-00008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 name="Picture 1">
          <a:extLst>
            <a:ext uri="{FF2B5EF4-FFF2-40B4-BE49-F238E27FC236}">
              <a16:creationId xmlns:a16="http://schemas.microsoft.com/office/drawing/2014/main" id="{00000000-0008-0000-0500-00008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1" name="Picture 1">
          <a:extLst>
            <a:ext uri="{FF2B5EF4-FFF2-40B4-BE49-F238E27FC236}">
              <a16:creationId xmlns:a16="http://schemas.microsoft.com/office/drawing/2014/main" id="{00000000-0008-0000-0500-00008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2" name="Picture 1">
          <a:extLst>
            <a:ext uri="{FF2B5EF4-FFF2-40B4-BE49-F238E27FC236}">
              <a16:creationId xmlns:a16="http://schemas.microsoft.com/office/drawing/2014/main" id="{00000000-0008-0000-0500-00009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 name="Picture 1">
          <a:extLst>
            <a:ext uri="{FF2B5EF4-FFF2-40B4-BE49-F238E27FC236}">
              <a16:creationId xmlns:a16="http://schemas.microsoft.com/office/drawing/2014/main" id="{00000000-0008-0000-0500-00009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 name="Picture 1">
          <a:extLst>
            <a:ext uri="{FF2B5EF4-FFF2-40B4-BE49-F238E27FC236}">
              <a16:creationId xmlns:a16="http://schemas.microsoft.com/office/drawing/2014/main" id="{00000000-0008-0000-0500-00009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 name="Picture 1">
          <a:extLst>
            <a:ext uri="{FF2B5EF4-FFF2-40B4-BE49-F238E27FC236}">
              <a16:creationId xmlns:a16="http://schemas.microsoft.com/office/drawing/2014/main" id="{00000000-0008-0000-0500-00009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 name="Picture 1">
          <a:extLst>
            <a:ext uri="{FF2B5EF4-FFF2-40B4-BE49-F238E27FC236}">
              <a16:creationId xmlns:a16="http://schemas.microsoft.com/office/drawing/2014/main" id="{00000000-0008-0000-0500-00009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 name="Picture 1">
          <a:extLst>
            <a:ext uri="{FF2B5EF4-FFF2-40B4-BE49-F238E27FC236}">
              <a16:creationId xmlns:a16="http://schemas.microsoft.com/office/drawing/2014/main" id="{00000000-0008-0000-0500-00009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 name="Picture 1">
          <a:extLst>
            <a:ext uri="{FF2B5EF4-FFF2-40B4-BE49-F238E27FC236}">
              <a16:creationId xmlns:a16="http://schemas.microsoft.com/office/drawing/2014/main" id="{00000000-0008-0000-0500-00009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 name="Picture 1">
          <a:extLst>
            <a:ext uri="{FF2B5EF4-FFF2-40B4-BE49-F238E27FC236}">
              <a16:creationId xmlns:a16="http://schemas.microsoft.com/office/drawing/2014/main" id="{00000000-0008-0000-0500-00009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0" name="Picture 1">
          <a:extLst>
            <a:ext uri="{FF2B5EF4-FFF2-40B4-BE49-F238E27FC236}">
              <a16:creationId xmlns:a16="http://schemas.microsoft.com/office/drawing/2014/main" id="{00000000-0008-0000-0500-00009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 name="Picture 1">
          <a:extLst>
            <a:ext uri="{FF2B5EF4-FFF2-40B4-BE49-F238E27FC236}">
              <a16:creationId xmlns:a16="http://schemas.microsoft.com/office/drawing/2014/main" id="{00000000-0008-0000-0500-00009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 name="Picture 1">
          <a:extLst>
            <a:ext uri="{FF2B5EF4-FFF2-40B4-BE49-F238E27FC236}">
              <a16:creationId xmlns:a16="http://schemas.microsoft.com/office/drawing/2014/main" id="{00000000-0008-0000-0500-00009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 name="Picture 1">
          <a:extLst>
            <a:ext uri="{FF2B5EF4-FFF2-40B4-BE49-F238E27FC236}">
              <a16:creationId xmlns:a16="http://schemas.microsoft.com/office/drawing/2014/main" id="{00000000-0008-0000-0500-00009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 name="Picture 1">
          <a:extLst>
            <a:ext uri="{FF2B5EF4-FFF2-40B4-BE49-F238E27FC236}">
              <a16:creationId xmlns:a16="http://schemas.microsoft.com/office/drawing/2014/main" id="{00000000-0008-0000-0500-00009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 name="Picture 1">
          <a:extLst>
            <a:ext uri="{FF2B5EF4-FFF2-40B4-BE49-F238E27FC236}">
              <a16:creationId xmlns:a16="http://schemas.microsoft.com/office/drawing/2014/main" id="{00000000-0008-0000-0500-00009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6" name="Picture 1">
          <a:extLst>
            <a:ext uri="{FF2B5EF4-FFF2-40B4-BE49-F238E27FC236}">
              <a16:creationId xmlns:a16="http://schemas.microsoft.com/office/drawing/2014/main" id="{00000000-0008-0000-0500-00009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7" name="Picture 1">
          <a:extLst>
            <a:ext uri="{FF2B5EF4-FFF2-40B4-BE49-F238E27FC236}">
              <a16:creationId xmlns:a16="http://schemas.microsoft.com/office/drawing/2014/main" id="{00000000-0008-0000-0500-00009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8" name="Picture 1">
          <a:extLst>
            <a:ext uri="{FF2B5EF4-FFF2-40B4-BE49-F238E27FC236}">
              <a16:creationId xmlns:a16="http://schemas.microsoft.com/office/drawing/2014/main" id="{00000000-0008-0000-0500-0000A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 name="Picture 1">
          <a:extLst>
            <a:ext uri="{FF2B5EF4-FFF2-40B4-BE49-F238E27FC236}">
              <a16:creationId xmlns:a16="http://schemas.microsoft.com/office/drawing/2014/main" id="{00000000-0008-0000-0500-0000A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0" name="Picture 1">
          <a:extLst>
            <a:ext uri="{FF2B5EF4-FFF2-40B4-BE49-F238E27FC236}">
              <a16:creationId xmlns:a16="http://schemas.microsoft.com/office/drawing/2014/main" id="{00000000-0008-0000-0500-0000A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 name="Picture 1">
          <a:extLst>
            <a:ext uri="{FF2B5EF4-FFF2-40B4-BE49-F238E27FC236}">
              <a16:creationId xmlns:a16="http://schemas.microsoft.com/office/drawing/2014/main" id="{00000000-0008-0000-0500-0000A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 name="Picture 1">
          <a:extLst>
            <a:ext uri="{FF2B5EF4-FFF2-40B4-BE49-F238E27FC236}">
              <a16:creationId xmlns:a16="http://schemas.microsoft.com/office/drawing/2014/main" id="{00000000-0008-0000-0500-0000A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3" name="Picture 1">
          <a:extLst>
            <a:ext uri="{FF2B5EF4-FFF2-40B4-BE49-F238E27FC236}">
              <a16:creationId xmlns:a16="http://schemas.microsoft.com/office/drawing/2014/main" id="{00000000-0008-0000-0500-0000A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4" name="Picture 1">
          <a:extLst>
            <a:ext uri="{FF2B5EF4-FFF2-40B4-BE49-F238E27FC236}">
              <a16:creationId xmlns:a16="http://schemas.microsoft.com/office/drawing/2014/main" id="{00000000-0008-0000-0500-0000A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5" name="Picture 1">
          <a:extLst>
            <a:ext uri="{FF2B5EF4-FFF2-40B4-BE49-F238E27FC236}">
              <a16:creationId xmlns:a16="http://schemas.microsoft.com/office/drawing/2014/main" id="{00000000-0008-0000-0500-0000A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36" name="Picture 1">
          <a:extLst>
            <a:ext uri="{FF2B5EF4-FFF2-40B4-BE49-F238E27FC236}">
              <a16:creationId xmlns:a16="http://schemas.microsoft.com/office/drawing/2014/main" id="{00000000-0008-0000-0500-0000A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37" name="Picture 1">
          <a:extLst>
            <a:ext uri="{FF2B5EF4-FFF2-40B4-BE49-F238E27FC236}">
              <a16:creationId xmlns:a16="http://schemas.microsoft.com/office/drawing/2014/main" id="{00000000-0008-0000-0500-0000A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38" name="Picture 1">
          <a:extLst>
            <a:ext uri="{FF2B5EF4-FFF2-40B4-BE49-F238E27FC236}">
              <a16:creationId xmlns:a16="http://schemas.microsoft.com/office/drawing/2014/main" id="{00000000-0008-0000-0500-0000A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39" name="Picture 1">
          <a:extLst>
            <a:ext uri="{FF2B5EF4-FFF2-40B4-BE49-F238E27FC236}">
              <a16:creationId xmlns:a16="http://schemas.microsoft.com/office/drawing/2014/main" id="{00000000-0008-0000-0500-0000A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0" name="Picture 1">
          <a:extLst>
            <a:ext uri="{FF2B5EF4-FFF2-40B4-BE49-F238E27FC236}">
              <a16:creationId xmlns:a16="http://schemas.microsoft.com/office/drawing/2014/main" id="{00000000-0008-0000-0500-0000A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1" name="Picture 1">
          <a:extLst>
            <a:ext uri="{FF2B5EF4-FFF2-40B4-BE49-F238E27FC236}">
              <a16:creationId xmlns:a16="http://schemas.microsoft.com/office/drawing/2014/main" id="{00000000-0008-0000-0500-0000A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2" name="Picture 1">
          <a:extLst>
            <a:ext uri="{FF2B5EF4-FFF2-40B4-BE49-F238E27FC236}">
              <a16:creationId xmlns:a16="http://schemas.microsoft.com/office/drawing/2014/main" id="{00000000-0008-0000-0500-0000A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3" name="Picture 1">
          <a:extLst>
            <a:ext uri="{FF2B5EF4-FFF2-40B4-BE49-F238E27FC236}">
              <a16:creationId xmlns:a16="http://schemas.microsoft.com/office/drawing/2014/main" id="{00000000-0008-0000-0500-0000A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 name="Picture 1">
          <a:extLst>
            <a:ext uri="{FF2B5EF4-FFF2-40B4-BE49-F238E27FC236}">
              <a16:creationId xmlns:a16="http://schemas.microsoft.com/office/drawing/2014/main" id="{00000000-0008-0000-0500-0000B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5" name="Picture 1">
          <a:extLst>
            <a:ext uri="{FF2B5EF4-FFF2-40B4-BE49-F238E27FC236}">
              <a16:creationId xmlns:a16="http://schemas.microsoft.com/office/drawing/2014/main" id="{00000000-0008-0000-0500-0000B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 name="Picture 1">
          <a:extLst>
            <a:ext uri="{FF2B5EF4-FFF2-40B4-BE49-F238E27FC236}">
              <a16:creationId xmlns:a16="http://schemas.microsoft.com/office/drawing/2014/main" id="{00000000-0008-0000-0500-0000B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 name="Picture 1">
          <a:extLst>
            <a:ext uri="{FF2B5EF4-FFF2-40B4-BE49-F238E27FC236}">
              <a16:creationId xmlns:a16="http://schemas.microsoft.com/office/drawing/2014/main" id="{00000000-0008-0000-0500-0000B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8" name="Picture 1">
          <a:extLst>
            <a:ext uri="{FF2B5EF4-FFF2-40B4-BE49-F238E27FC236}">
              <a16:creationId xmlns:a16="http://schemas.microsoft.com/office/drawing/2014/main" id="{00000000-0008-0000-0500-0000B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9" name="Picture 1">
          <a:extLst>
            <a:ext uri="{FF2B5EF4-FFF2-40B4-BE49-F238E27FC236}">
              <a16:creationId xmlns:a16="http://schemas.microsoft.com/office/drawing/2014/main" id="{00000000-0008-0000-0500-0000B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0" name="Picture 1">
          <a:extLst>
            <a:ext uri="{FF2B5EF4-FFF2-40B4-BE49-F238E27FC236}">
              <a16:creationId xmlns:a16="http://schemas.microsoft.com/office/drawing/2014/main" id="{00000000-0008-0000-0500-0000B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1" name="Picture 1">
          <a:extLst>
            <a:ext uri="{FF2B5EF4-FFF2-40B4-BE49-F238E27FC236}">
              <a16:creationId xmlns:a16="http://schemas.microsoft.com/office/drawing/2014/main" id="{00000000-0008-0000-0500-0000B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2" name="Picture 1">
          <a:extLst>
            <a:ext uri="{FF2B5EF4-FFF2-40B4-BE49-F238E27FC236}">
              <a16:creationId xmlns:a16="http://schemas.microsoft.com/office/drawing/2014/main" id="{00000000-0008-0000-0500-0000B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 name="Picture 1">
          <a:extLst>
            <a:ext uri="{FF2B5EF4-FFF2-40B4-BE49-F238E27FC236}">
              <a16:creationId xmlns:a16="http://schemas.microsoft.com/office/drawing/2014/main" id="{00000000-0008-0000-0500-0000B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4" name="Picture 1">
          <a:extLst>
            <a:ext uri="{FF2B5EF4-FFF2-40B4-BE49-F238E27FC236}">
              <a16:creationId xmlns:a16="http://schemas.microsoft.com/office/drawing/2014/main" id="{00000000-0008-0000-0500-0000B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5" name="Picture 1">
          <a:extLst>
            <a:ext uri="{FF2B5EF4-FFF2-40B4-BE49-F238E27FC236}">
              <a16:creationId xmlns:a16="http://schemas.microsoft.com/office/drawing/2014/main" id="{00000000-0008-0000-0500-0000B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6" name="Picture 1">
          <a:extLst>
            <a:ext uri="{FF2B5EF4-FFF2-40B4-BE49-F238E27FC236}">
              <a16:creationId xmlns:a16="http://schemas.microsoft.com/office/drawing/2014/main" id="{00000000-0008-0000-0500-0000B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 name="Picture 1">
          <a:extLst>
            <a:ext uri="{FF2B5EF4-FFF2-40B4-BE49-F238E27FC236}">
              <a16:creationId xmlns:a16="http://schemas.microsoft.com/office/drawing/2014/main" id="{00000000-0008-0000-0500-0000B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8" name="Picture 1">
          <a:extLst>
            <a:ext uri="{FF2B5EF4-FFF2-40B4-BE49-F238E27FC236}">
              <a16:creationId xmlns:a16="http://schemas.microsoft.com/office/drawing/2014/main" id="{00000000-0008-0000-0500-0000B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9" name="Picture 1">
          <a:extLst>
            <a:ext uri="{FF2B5EF4-FFF2-40B4-BE49-F238E27FC236}">
              <a16:creationId xmlns:a16="http://schemas.microsoft.com/office/drawing/2014/main" id="{00000000-0008-0000-0500-0000B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 name="Picture 1">
          <a:extLst>
            <a:ext uri="{FF2B5EF4-FFF2-40B4-BE49-F238E27FC236}">
              <a16:creationId xmlns:a16="http://schemas.microsoft.com/office/drawing/2014/main" id="{00000000-0008-0000-0500-0000C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1" name="Picture 1">
          <a:extLst>
            <a:ext uri="{FF2B5EF4-FFF2-40B4-BE49-F238E27FC236}">
              <a16:creationId xmlns:a16="http://schemas.microsoft.com/office/drawing/2014/main" id="{00000000-0008-0000-0500-0000C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 name="Picture 1">
          <a:extLst>
            <a:ext uri="{FF2B5EF4-FFF2-40B4-BE49-F238E27FC236}">
              <a16:creationId xmlns:a16="http://schemas.microsoft.com/office/drawing/2014/main" id="{00000000-0008-0000-0500-0000C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 name="Picture 1">
          <a:extLst>
            <a:ext uri="{FF2B5EF4-FFF2-40B4-BE49-F238E27FC236}">
              <a16:creationId xmlns:a16="http://schemas.microsoft.com/office/drawing/2014/main" id="{00000000-0008-0000-0500-0000C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 name="Picture 1">
          <a:extLst>
            <a:ext uri="{FF2B5EF4-FFF2-40B4-BE49-F238E27FC236}">
              <a16:creationId xmlns:a16="http://schemas.microsoft.com/office/drawing/2014/main" id="{00000000-0008-0000-0500-0000C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 name="Picture 1">
          <a:extLst>
            <a:ext uri="{FF2B5EF4-FFF2-40B4-BE49-F238E27FC236}">
              <a16:creationId xmlns:a16="http://schemas.microsoft.com/office/drawing/2014/main" id="{00000000-0008-0000-0500-0000C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6" name="Picture 1">
          <a:extLst>
            <a:ext uri="{FF2B5EF4-FFF2-40B4-BE49-F238E27FC236}">
              <a16:creationId xmlns:a16="http://schemas.microsoft.com/office/drawing/2014/main" id="{00000000-0008-0000-0500-0000C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 name="Picture 1">
          <a:extLst>
            <a:ext uri="{FF2B5EF4-FFF2-40B4-BE49-F238E27FC236}">
              <a16:creationId xmlns:a16="http://schemas.microsoft.com/office/drawing/2014/main" id="{00000000-0008-0000-0500-0000C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 name="Picture 1">
          <a:extLst>
            <a:ext uri="{FF2B5EF4-FFF2-40B4-BE49-F238E27FC236}">
              <a16:creationId xmlns:a16="http://schemas.microsoft.com/office/drawing/2014/main" id="{00000000-0008-0000-0500-0000C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 name="Picture 1">
          <a:extLst>
            <a:ext uri="{FF2B5EF4-FFF2-40B4-BE49-F238E27FC236}">
              <a16:creationId xmlns:a16="http://schemas.microsoft.com/office/drawing/2014/main" id="{00000000-0008-0000-0500-0000C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0" name="Picture 1">
          <a:extLst>
            <a:ext uri="{FF2B5EF4-FFF2-40B4-BE49-F238E27FC236}">
              <a16:creationId xmlns:a16="http://schemas.microsoft.com/office/drawing/2014/main" id="{00000000-0008-0000-0500-0000C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 name="Picture 1">
          <a:extLst>
            <a:ext uri="{FF2B5EF4-FFF2-40B4-BE49-F238E27FC236}">
              <a16:creationId xmlns:a16="http://schemas.microsoft.com/office/drawing/2014/main" id="{00000000-0008-0000-0500-0000C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2" name="Picture 1">
          <a:extLst>
            <a:ext uri="{FF2B5EF4-FFF2-40B4-BE49-F238E27FC236}">
              <a16:creationId xmlns:a16="http://schemas.microsoft.com/office/drawing/2014/main" id="{00000000-0008-0000-0500-0000C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 name="Picture 1">
          <a:extLst>
            <a:ext uri="{FF2B5EF4-FFF2-40B4-BE49-F238E27FC236}">
              <a16:creationId xmlns:a16="http://schemas.microsoft.com/office/drawing/2014/main" id="{00000000-0008-0000-0500-0000C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4" name="Picture 1">
          <a:extLst>
            <a:ext uri="{FF2B5EF4-FFF2-40B4-BE49-F238E27FC236}">
              <a16:creationId xmlns:a16="http://schemas.microsoft.com/office/drawing/2014/main" id="{00000000-0008-0000-0500-0000C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5" name="Picture 1">
          <a:extLst>
            <a:ext uri="{FF2B5EF4-FFF2-40B4-BE49-F238E27FC236}">
              <a16:creationId xmlns:a16="http://schemas.microsoft.com/office/drawing/2014/main" id="{00000000-0008-0000-0500-0000C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 name="Picture 1">
          <a:extLst>
            <a:ext uri="{FF2B5EF4-FFF2-40B4-BE49-F238E27FC236}">
              <a16:creationId xmlns:a16="http://schemas.microsoft.com/office/drawing/2014/main" id="{00000000-0008-0000-0500-0000D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7" name="Picture 1">
          <a:extLst>
            <a:ext uri="{FF2B5EF4-FFF2-40B4-BE49-F238E27FC236}">
              <a16:creationId xmlns:a16="http://schemas.microsoft.com/office/drawing/2014/main" id="{00000000-0008-0000-0500-0000D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 name="Picture 1">
          <a:extLst>
            <a:ext uri="{FF2B5EF4-FFF2-40B4-BE49-F238E27FC236}">
              <a16:creationId xmlns:a16="http://schemas.microsoft.com/office/drawing/2014/main" id="{00000000-0008-0000-0500-0000D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 name="Picture 1">
          <a:extLst>
            <a:ext uri="{FF2B5EF4-FFF2-40B4-BE49-F238E27FC236}">
              <a16:creationId xmlns:a16="http://schemas.microsoft.com/office/drawing/2014/main" id="{00000000-0008-0000-0500-0000D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0" name="Picture 1">
          <a:extLst>
            <a:ext uri="{FF2B5EF4-FFF2-40B4-BE49-F238E27FC236}">
              <a16:creationId xmlns:a16="http://schemas.microsoft.com/office/drawing/2014/main" id="{00000000-0008-0000-0500-0000D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1" name="Picture 1">
          <a:extLst>
            <a:ext uri="{FF2B5EF4-FFF2-40B4-BE49-F238E27FC236}">
              <a16:creationId xmlns:a16="http://schemas.microsoft.com/office/drawing/2014/main" id="{00000000-0008-0000-0500-0000D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2" name="Picture 1">
          <a:extLst>
            <a:ext uri="{FF2B5EF4-FFF2-40B4-BE49-F238E27FC236}">
              <a16:creationId xmlns:a16="http://schemas.microsoft.com/office/drawing/2014/main" id="{00000000-0008-0000-0500-0000D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 name="Picture 1">
          <a:extLst>
            <a:ext uri="{FF2B5EF4-FFF2-40B4-BE49-F238E27FC236}">
              <a16:creationId xmlns:a16="http://schemas.microsoft.com/office/drawing/2014/main" id="{00000000-0008-0000-0500-0000D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 name="Picture 1">
          <a:extLst>
            <a:ext uri="{FF2B5EF4-FFF2-40B4-BE49-F238E27FC236}">
              <a16:creationId xmlns:a16="http://schemas.microsoft.com/office/drawing/2014/main" id="{00000000-0008-0000-0500-0000D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5" name="Picture 1">
          <a:extLst>
            <a:ext uri="{FF2B5EF4-FFF2-40B4-BE49-F238E27FC236}">
              <a16:creationId xmlns:a16="http://schemas.microsoft.com/office/drawing/2014/main" id="{00000000-0008-0000-0500-0000D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6" name="Picture 1">
          <a:extLst>
            <a:ext uri="{FF2B5EF4-FFF2-40B4-BE49-F238E27FC236}">
              <a16:creationId xmlns:a16="http://schemas.microsoft.com/office/drawing/2014/main" id="{00000000-0008-0000-0500-0000D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 name="Picture 1">
          <a:extLst>
            <a:ext uri="{FF2B5EF4-FFF2-40B4-BE49-F238E27FC236}">
              <a16:creationId xmlns:a16="http://schemas.microsoft.com/office/drawing/2014/main" id="{00000000-0008-0000-0500-0000D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 name="Picture 1">
          <a:extLst>
            <a:ext uri="{FF2B5EF4-FFF2-40B4-BE49-F238E27FC236}">
              <a16:creationId xmlns:a16="http://schemas.microsoft.com/office/drawing/2014/main" id="{00000000-0008-0000-0500-0000D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 name="Picture 1">
          <a:extLst>
            <a:ext uri="{FF2B5EF4-FFF2-40B4-BE49-F238E27FC236}">
              <a16:creationId xmlns:a16="http://schemas.microsoft.com/office/drawing/2014/main" id="{00000000-0008-0000-0500-0000D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0" name="Picture 1">
          <a:extLst>
            <a:ext uri="{FF2B5EF4-FFF2-40B4-BE49-F238E27FC236}">
              <a16:creationId xmlns:a16="http://schemas.microsoft.com/office/drawing/2014/main" id="{00000000-0008-0000-0500-0000D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 name="Picture 1">
          <a:extLst>
            <a:ext uri="{FF2B5EF4-FFF2-40B4-BE49-F238E27FC236}">
              <a16:creationId xmlns:a16="http://schemas.microsoft.com/office/drawing/2014/main" id="{00000000-0008-0000-0500-0000D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 name="Picture 1">
          <a:extLst>
            <a:ext uri="{FF2B5EF4-FFF2-40B4-BE49-F238E27FC236}">
              <a16:creationId xmlns:a16="http://schemas.microsoft.com/office/drawing/2014/main" id="{00000000-0008-0000-0500-0000E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3" name="Picture 1">
          <a:extLst>
            <a:ext uri="{FF2B5EF4-FFF2-40B4-BE49-F238E27FC236}">
              <a16:creationId xmlns:a16="http://schemas.microsoft.com/office/drawing/2014/main" id="{00000000-0008-0000-0500-0000E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 name="Picture 1">
          <a:extLst>
            <a:ext uri="{FF2B5EF4-FFF2-40B4-BE49-F238E27FC236}">
              <a16:creationId xmlns:a16="http://schemas.microsoft.com/office/drawing/2014/main" id="{00000000-0008-0000-0500-0000E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 name="Picture 1">
          <a:extLst>
            <a:ext uri="{FF2B5EF4-FFF2-40B4-BE49-F238E27FC236}">
              <a16:creationId xmlns:a16="http://schemas.microsoft.com/office/drawing/2014/main" id="{00000000-0008-0000-0500-0000E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 name="Picture 1">
          <a:extLst>
            <a:ext uri="{FF2B5EF4-FFF2-40B4-BE49-F238E27FC236}">
              <a16:creationId xmlns:a16="http://schemas.microsoft.com/office/drawing/2014/main" id="{00000000-0008-0000-0500-0000E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 name="Picture 1">
          <a:extLst>
            <a:ext uri="{FF2B5EF4-FFF2-40B4-BE49-F238E27FC236}">
              <a16:creationId xmlns:a16="http://schemas.microsoft.com/office/drawing/2014/main" id="{00000000-0008-0000-0500-0000E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8" name="Picture 1">
          <a:extLst>
            <a:ext uri="{FF2B5EF4-FFF2-40B4-BE49-F238E27FC236}">
              <a16:creationId xmlns:a16="http://schemas.microsoft.com/office/drawing/2014/main" id="{00000000-0008-0000-0500-0000E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9" name="Picture 1">
          <a:extLst>
            <a:ext uri="{FF2B5EF4-FFF2-40B4-BE49-F238E27FC236}">
              <a16:creationId xmlns:a16="http://schemas.microsoft.com/office/drawing/2014/main" id="{00000000-0008-0000-0500-0000E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 name="Picture 1">
          <a:extLst>
            <a:ext uri="{FF2B5EF4-FFF2-40B4-BE49-F238E27FC236}">
              <a16:creationId xmlns:a16="http://schemas.microsoft.com/office/drawing/2014/main" id="{00000000-0008-0000-0500-0000E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1" name="Picture 1">
          <a:extLst>
            <a:ext uri="{FF2B5EF4-FFF2-40B4-BE49-F238E27FC236}">
              <a16:creationId xmlns:a16="http://schemas.microsoft.com/office/drawing/2014/main" id="{00000000-0008-0000-0500-0000E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2" name="Picture 1">
          <a:extLst>
            <a:ext uri="{FF2B5EF4-FFF2-40B4-BE49-F238E27FC236}">
              <a16:creationId xmlns:a16="http://schemas.microsoft.com/office/drawing/2014/main" id="{00000000-0008-0000-0500-0000E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 name="Picture 1">
          <a:extLst>
            <a:ext uri="{FF2B5EF4-FFF2-40B4-BE49-F238E27FC236}">
              <a16:creationId xmlns:a16="http://schemas.microsoft.com/office/drawing/2014/main" id="{00000000-0008-0000-0500-0000E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 name="Picture 1">
          <a:extLst>
            <a:ext uri="{FF2B5EF4-FFF2-40B4-BE49-F238E27FC236}">
              <a16:creationId xmlns:a16="http://schemas.microsoft.com/office/drawing/2014/main" id="{00000000-0008-0000-0500-0000E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5" name="Picture 1">
          <a:extLst>
            <a:ext uri="{FF2B5EF4-FFF2-40B4-BE49-F238E27FC236}">
              <a16:creationId xmlns:a16="http://schemas.microsoft.com/office/drawing/2014/main" id="{00000000-0008-0000-0500-0000E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6" name="Picture 1">
          <a:extLst>
            <a:ext uri="{FF2B5EF4-FFF2-40B4-BE49-F238E27FC236}">
              <a16:creationId xmlns:a16="http://schemas.microsoft.com/office/drawing/2014/main" id="{00000000-0008-0000-0500-0000E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7" name="Picture 1">
          <a:extLst>
            <a:ext uri="{FF2B5EF4-FFF2-40B4-BE49-F238E27FC236}">
              <a16:creationId xmlns:a16="http://schemas.microsoft.com/office/drawing/2014/main" id="{00000000-0008-0000-0500-0000E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8" name="Picture 1">
          <a:extLst>
            <a:ext uri="{FF2B5EF4-FFF2-40B4-BE49-F238E27FC236}">
              <a16:creationId xmlns:a16="http://schemas.microsoft.com/office/drawing/2014/main" id="{00000000-0008-0000-0500-0000F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9" name="Picture 1">
          <a:extLst>
            <a:ext uri="{FF2B5EF4-FFF2-40B4-BE49-F238E27FC236}">
              <a16:creationId xmlns:a16="http://schemas.microsoft.com/office/drawing/2014/main" id="{00000000-0008-0000-0500-0000F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10" name="Picture 1">
          <a:extLst>
            <a:ext uri="{FF2B5EF4-FFF2-40B4-BE49-F238E27FC236}">
              <a16:creationId xmlns:a16="http://schemas.microsoft.com/office/drawing/2014/main" id="{00000000-0008-0000-0500-0000F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11" name="Picture 1">
          <a:extLst>
            <a:ext uri="{FF2B5EF4-FFF2-40B4-BE49-F238E27FC236}">
              <a16:creationId xmlns:a16="http://schemas.microsoft.com/office/drawing/2014/main" id="{00000000-0008-0000-0500-0000F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2" name="Picture 1">
          <a:extLst>
            <a:ext uri="{FF2B5EF4-FFF2-40B4-BE49-F238E27FC236}">
              <a16:creationId xmlns:a16="http://schemas.microsoft.com/office/drawing/2014/main" id="{00000000-0008-0000-0500-0000F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3" name="Picture 1">
          <a:extLst>
            <a:ext uri="{FF2B5EF4-FFF2-40B4-BE49-F238E27FC236}">
              <a16:creationId xmlns:a16="http://schemas.microsoft.com/office/drawing/2014/main" id="{00000000-0008-0000-0500-0000F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4" name="Picture 1">
          <a:extLst>
            <a:ext uri="{FF2B5EF4-FFF2-40B4-BE49-F238E27FC236}">
              <a16:creationId xmlns:a16="http://schemas.microsoft.com/office/drawing/2014/main" id="{00000000-0008-0000-0500-0000F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5" name="Picture 1">
          <a:extLst>
            <a:ext uri="{FF2B5EF4-FFF2-40B4-BE49-F238E27FC236}">
              <a16:creationId xmlns:a16="http://schemas.microsoft.com/office/drawing/2014/main" id="{00000000-0008-0000-0500-0000F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16" name="Picture 1">
          <a:extLst>
            <a:ext uri="{FF2B5EF4-FFF2-40B4-BE49-F238E27FC236}">
              <a16:creationId xmlns:a16="http://schemas.microsoft.com/office/drawing/2014/main" id="{00000000-0008-0000-0500-0000F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17" name="Picture 1">
          <a:extLst>
            <a:ext uri="{FF2B5EF4-FFF2-40B4-BE49-F238E27FC236}">
              <a16:creationId xmlns:a16="http://schemas.microsoft.com/office/drawing/2014/main" id="{00000000-0008-0000-0500-0000F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18" name="Picture 1">
          <a:extLst>
            <a:ext uri="{FF2B5EF4-FFF2-40B4-BE49-F238E27FC236}">
              <a16:creationId xmlns:a16="http://schemas.microsoft.com/office/drawing/2014/main" id="{00000000-0008-0000-0500-0000F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19" name="Picture 1">
          <a:extLst>
            <a:ext uri="{FF2B5EF4-FFF2-40B4-BE49-F238E27FC236}">
              <a16:creationId xmlns:a16="http://schemas.microsoft.com/office/drawing/2014/main" id="{00000000-0008-0000-0500-0000F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20" name="Picture 1">
          <a:extLst>
            <a:ext uri="{FF2B5EF4-FFF2-40B4-BE49-F238E27FC236}">
              <a16:creationId xmlns:a16="http://schemas.microsoft.com/office/drawing/2014/main" id="{00000000-0008-0000-0500-0000F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1" name="Picture 1">
          <a:extLst>
            <a:ext uri="{FF2B5EF4-FFF2-40B4-BE49-F238E27FC236}">
              <a16:creationId xmlns:a16="http://schemas.microsoft.com/office/drawing/2014/main" id="{00000000-0008-0000-0500-0000F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2" name="Picture 1">
          <a:extLst>
            <a:ext uri="{FF2B5EF4-FFF2-40B4-BE49-F238E27FC236}">
              <a16:creationId xmlns:a16="http://schemas.microsoft.com/office/drawing/2014/main" id="{00000000-0008-0000-0500-0000F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3" name="Picture 1">
          <a:extLst>
            <a:ext uri="{FF2B5EF4-FFF2-40B4-BE49-F238E27FC236}">
              <a16:creationId xmlns:a16="http://schemas.microsoft.com/office/drawing/2014/main" id="{00000000-0008-0000-0500-0000F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24" name="Picture 1">
          <a:extLst>
            <a:ext uri="{FF2B5EF4-FFF2-40B4-BE49-F238E27FC236}">
              <a16:creationId xmlns:a16="http://schemas.microsoft.com/office/drawing/2014/main" id="{00000000-0008-0000-0500-00000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25" name="Picture 1">
          <a:extLst>
            <a:ext uri="{FF2B5EF4-FFF2-40B4-BE49-F238E27FC236}">
              <a16:creationId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6" name="Picture 1">
          <a:extLst>
            <a:ext uri="{FF2B5EF4-FFF2-40B4-BE49-F238E27FC236}">
              <a16:creationId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7" name="Picture 1">
          <a:extLst>
            <a:ext uri="{FF2B5EF4-FFF2-40B4-BE49-F238E27FC236}">
              <a16:creationId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28" name="Picture 1">
          <a:extLst>
            <a:ext uri="{FF2B5EF4-FFF2-40B4-BE49-F238E27FC236}">
              <a16:creationId xmlns:a16="http://schemas.microsoft.com/office/drawing/2014/main" id="{00000000-0008-0000-0500-00000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29" name="Picture 1">
          <a:extLst>
            <a:ext uri="{FF2B5EF4-FFF2-40B4-BE49-F238E27FC236}">
              <a16:creationId xmlns:a16="http://schemas.microsoft.com/office/drawing/2014/main" id="{00000000-0008-0000-0500-00000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0" name="Picture 1">
          <a:extLst>
            <a:ext uri="{FF2B5EF4-FFF2-40B4-BE49-F238E27FC236}">
              <a16:creationId xmlns:a16="http://schemas.microsoft.com/office/drawing/2014/main" id="{00000000-0008-0000-0500-00000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1" name="Picture 1">
          <a:extLst>
            <a:ext uri="{FF2B5EF4-FFF2-40B4-BE49-F238E27FC236}">
              <a16:creationId xmlns:a16="http://schemas.microsoft.com/office/drawing/2014/main" id="{00000000-0008-0000-0500-00000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2" name="Picture 1">
          <a:extLst>
            <a:ext uri="{FF2B5EF4-FFF2-40B4-BE49-F238E27FC236}">
              <a16:creationId xmlns:a16="http://schemas.microsoft.com/office/drawing/2014/main" id="{00000000-0008-0000-0500-00000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33" name="Picture 1">
          <a:extLst>
            <a:ext uri="{FF2B5EF4-FFF2-40B4-BE49-F238E27FC236}">
              <a16:creationId xmlns:a16="http://schemas.microsoft.com/office/drawing/2014/main" id="{00000000-0008-0000-0500-00000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34" name="Picture 1">
          <a:extLst>
            <a:ext uri="{FF2B5EF4-FFF2-40B4-BE49-F238E27FC236}">
              <a16:creationId xmlns:a16="http://schemas.microsoft.com/office/drawing/2014/main" id="{00000000-0008-0000-0500-00000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35" name="Picture 1">
          <a:extLst>
            <a:ext uri="{FF2B5EF4-FFF2-40B4-BE49-F238E27FC236}">
              <a16:creationId xmlns:a16="http://schemas.microsoft.com/office/drawing/2014/main" id="{00000000-0008-0000-0500-00000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6" name="Picture 1">
          <a:extLst>
            <a:ext uri="{FF2B5EF4-FFF2-40B4-BE49-F238E27FC236}">
              <a16:creationId xmlns:a16="http://schemas.microsoft.com/office/drawing/2014/main" id="{00000000-0008-0000-0500-00000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37" name="Picture 1">
          <a:extLst>
            <a:ext uri="{FF2B5EF4-FFF2-40B4-BE49-F238E27FC236}">
              <a16:creationId xmlns:a16="http://schemas.microsoft.com/office/drawing/2014/main" id="{00000000-0008-0000-0500-00000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38" name="Picture 1">
          <a:extLst>
            <a:ext uri="{FF2B5EF4-FFF2-40B4-BE49-F238E27FC236}">
              <a16:creationId xmlns:a16="http://schemas.microsoft.com/office/drawing/2014/main" id="{00000000-0008-0000-0500-00000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39" name="Picture 1">
          <a:extLst>
            <a:ext uri="{FF2B5EF4-FFF2-40B4-BE49-F238E27FC236}">
              <a16:creationId xmlns:a16="http://schemas.microsoft.com/office/drawing/2014/main" id="{00000000-0008-0000-0500-00000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40" name="Picture 1">
          <a:extLst>
            <a:ext uri="{FF2B5EF4-FFF2-40B4-BE49-F238E27FC236}">
              <a16:creationId xmlns:a16="http://schemas.microsoft.com/office/drawing/2014/main" id="{00000000-0008-0000-0500-00001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1" name="Picture 1">
          <a:extLst>
            <a:ext uri="{FF2B5EF4-FFF2-40B4-BE49-F238E27FC236}">
              <a16:creationId xmlns:a16="http://schemas.microsoft.com/office/drawing/2014/main" id="{00000000-0008-0000-0500-00001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2" name="Picture 1">
          <a:extLst>
            <a:ext uri="{FF2B5EF4-FFF2-40B4-BE49-F238E27FC236}">
              <a16:creationId xmlns:a16="http://schemas.microsoft.com/office/drawing/2014/main" id="{00000000-0008-0000-0500-00001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3" name="Picture 1">
          <a:extLst>
            <a:ext uri="{FF2B5EF4-FFF2-40B4-BE49-F238E27FC236}">
              <a16:creationId xmlns:a16="http://schemas.microsoft.com/office/drawing/2014/main" id="{00000000-0008-0000-0500-00001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4" name="Picture 1">
          <a:extLst>
            <a:ext uri="{FF2B5EF4-FFF2-40B4-BE49-F238E27FC236}">
              <a16:creationId xmlns:a16="http://schemas.microsoft.com/office/drawing/2014/main" id="{00000000-0008-0000-0500-00001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5" name="Picture 1">
          <a:extLst>
            <a:ext uri="{FF2B5EF4-FFF2-40B4-BE49-F238E27FC236}">
              <a16:creationId xmlns:a16="http://schemas.microsoft.com/office/drawing/2014/main" id="{00000000-0008-0000-0500-00001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46" name="Picture 1">
          <a:extLst>
            <a:ext uri="{FF2B5EF4-FFF2-40B4-BE49-F238E27FC236}">
              <a16:creationId xmlns:a16="http://schemas.microsoft.com/office/drawing/2014/main" id="{00000000-0008-0000-0500-00001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47" name="Picture 1">
          <a:extLst>
            <a:ext uri="{FF2B5EF4-FFF2-40B4-BE49-F238E27FC236}">
              <a16:creationId xmlns:a16="http://schemas.microsoft.com/office/drawing/2014/main" id="{00000000-0008-0000-0500-00001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48" name="Picture 1">
          <a:extLst>
            <a:ext uri="{FF2B5EF4-FFF2-40B4-BE49-F238E27FC236}">
              <a16:creationId xmlns:a16="http://schemas.microsoft.com/office/drawing/2014/main" id="{00000000-0008-0000-0500-00001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49" name="Picture 1">
          <a:extLst>
            <a:ext uri="{FF2B5EF4-FFF2-40B4-BE49-F238E27FC236}">
              <a16:creationId xmlns:a16="http://schemas.microsoft.com/office/drawing/2014/main" id="{00000000-0008-0000-0500-00001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0" name="Picture 1">
          <a:extLst>
            <a:ext uri="{FF2B5EF4-FFF2-40B4-BE49-F238E27FC236}">
              <a16:creationId xmlns:a16="http://schemas.microsoft.com/office/drawing/2014/main" id="{00000000-0008-0000-0500-00001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1" name="Picture 1">
          <a:extLst>
            <a:ext uri="{FF2B5EF4-FFF2-40B4-BE49-F238E27FC236}">
              <a16:creationId xmlns:a16="http://schemas.microsoft.com/office/drawing/2014/main" id="{00000000-0008-0000-0500-00001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52" name="Picture 1">
          <a:extLst>
            <a:ext uri="{FF2B5EF4-FFF2-40B4-BE49-F238E27FC236}">
              <a16:creationId xmlns:a16="http://schemas.microsoft.com/office/drawing/2014/main" id="{00000000-0008-0000-0500-00001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53" name="Picture 1">
          <a:extLst>
            <a:ext uri="{FF2B5EF4-FFF2-40B4-BE49-F238E27FC236}">
              <a16:creationId xmlns:a16="http://schemas.microsoft.com/office/drawing/2014/main" id="{00000000-0008-0000-0500-00001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54" name="Picture 1">
          <a:extLst>
            <a:ext uri="{FF2B5EF4-FFF2-40B4-BE49-F238E27FC236}">
              <a16:creationId xmlns:a16="http://schemas.microsoft.com/office/drawing/2014/main" id="{00000000-0008-0000-0500-00001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5" name="Picture 1">
          <a:extLst>
            <a:ext uri="{FF2B5EF4-FFF2-40B4-BE49-F238E27FC236}">
              <a16:creationId xmlns:a16="http://schemas.microsoft.com/office/drawing/2014/main" id="{00000000-0008-0000-0500-00001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6" name="Picture 1">
          <a:extLst>
            <a:ext uri="{FF2B5EF4-FFF2-40B4-BE49-F238E27FC236}">
              <a16:creationId xmlns:a16="http://schemas.microsoft.com/office/drawing/2014/main" id="{00000000-0008-0000-0500-00002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7" name="Picture 1">
          <a:extLst>
            <a:ext uri="{FF2B5EF4-FFF2-40B4-BE49-F238E27FC236}">
              <a16:creationId xmlns:a16="http://schemas.microsoft.com/office/drawing/2014/main" id="{00000000-0008-0000-0500-00002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58" name="Picture 1">
          <a:extLst>
            <a:ext uri="{FF2B5EF4-FFF2-40B4-BE49-F238E27FC236}">
              <a16:creationId xmlns:a16="http://schemas.microsoft.com/office/drawing/2014/main" id="{00000000-0008-0000-0500-00002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59" name="Picture 1">
          <a:extLst>
            <a:ext uri="{FF2B5EF4-FFF2-40B4-BE49-F238E27FC236}">
              <a16:creationId xmlns:a16="http://schemas.microsoft.com/office/drawing/2014/main" id="{00000000-0008-0000-0500-00002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0" name="Picture 1">
          <a:extLst>
            <a:ext uri="{FF2B5EF4-FFF2-40B4-BE49-F238E27FC236}">
              <a16:creationId xmlns:a16="http://schemas.microsoft.com/office/drawing/2014/main" id="{00000000-0008-0000-0500-00002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1" name="Picture 1">
          <a:extLst>
            <a:ext uri="{FF2B5EF4-FFF2-40B4-BE49-F238E27FC236}">
              <a16:creationId xmlns:a16="http://schemas.microsoft.com/office/drawing/2014/main" id="{00000000-0008-0000-0500-00002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62" name="Picture 1">
          <a:extLst>
            <a:ext uri="{FF2B5EF4-FFF2-40B4-BE49-F238E27FC236}">
              <a16:creationId xmlns:a16="http://schemas.microsoft.com/office/drawing/2014/main" id="{00000000-0008-0000-0500-00002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63" name="Picture 1">
          <a:extLst>
            <a:ext uri="{FF2B5EF4-FFF2-40B4-BE49-F238E27FC236}">
              <a16:creationId xmlns:a16="http://schemas.microsoft.com/office/drawing/2014/main" id="{00000000-0008-0000-0500-00002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4" name="Picture 1">
          <a:extLst>
            <a:ext uri="{FF2B5EF4-FFF2-40B4-BE49-F238E27FC236}">
              <a16:creationId xmlns:a16="http://schemas.microsoft.com/office/drawing/2014/main" id="{00000000-0008-0000-0500-00002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5" name="Picture 1">
          <a:extLst>
            <a:ext uri="{FF2B5EF4-FFF2-40B4-BE49-F238E27FC236}">
              <a16:creationId xmlns:a16="http://schemas.microsoft.com/office/drawing/2014/main" id="{00000000-0008-0000-0500-00002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6" name="Picture 1">
          <a:extLst>
            <a:ext uri="{FF2B5EF4-FFF2-40B4-BE49-F238E27FC236}">
              <a16:creationId xmlns:a16="http://schemas.microsoft.com/office/drawing/2014/main" id="{00000000-0008-0000-0500-00002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67" name="Picture 1">
          <a:extLst>
            <a:ext uri="{FF2B5EF4-FFF2-40B4-BE49-F238E27FC236}">
              <a16:creationId xmlns:a16="http://schemas.microsoft.com/office/drawing/2014/main" id="{00000000-0008-0000-0500-00002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68" name="Picture 1">
          <a:extLst>
            <a:ext uri="{FF2B5EF4-FFF2-40B4-BE49-F238E27FC236}">
              <a16:creationId xmlns:a16="http://schemas.microsoft.com/office/drawing/2014/main" id="{00000000-0008-0000-0500-00002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69" name="Picture 1">
          <a:extLst>
            <a:ext uri="{FF2B5EF4-FFF2-40B4-BE49-F238E27FC236}">
              <a16:creationId xmlns:a16="http://schemas.microsoft.com/office/drawing/2014/main" id="{00000000-0008-0000-0500-00002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70" name="Picture 1">
          <a:extLst>
            <a:ext uri="{FF2B5EF4-FFF2-40B4-BE49-F238E27FC236}">
              <a16:creationId xmlns:a16="http://schemas.microsoft.com/office/drawing/2014/main" id="{00000000-0008-0000-0500-00002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71" name="Picture 1">
          <a:extLst>
            <a:ext uri="{FF2B5EF4-FFF2-40B4-BE49-F238E27FC236}">
              <a16:creationId xmlns:a16="http://schemas.microsoft.com/office/drawing/2014/main" id="{00000000-0008-0000-0500-00002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2" name="Picture 1">
          <a:extLst>
            <a:ext uri="{FF2B5EF4-FFF2-40B4-BE49-F238E27FC236}">
              <a16:creationId xmlns:a16="http://schemas.microsoft.com/office/drawing/2014/main" id="{00000000-0008-0000-0500-00003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3" name="Picture 1">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4" name="Picture 1">
          <a:extLst>
            <a:ext uri="{FF2B5EF4-FFF2-40B4-BE49-F238E27FC236}">
              <a16:creationId xmlns:a16="http://schemas.microsoft.com/office/drawing/2014/main" id="{00000000-0008-0000-0500-00003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5" name="Picture 1">
          <a:extLst>
            <a:ext uri="{FF2B5EF4-FFF2-40B4-BE49-F238E27FC236}">
              <a16:creationId xmlns:a16="http://schemas.microsoft.com/office/drawing/2014/main" id="{00000000-0008-0000-0500-00003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76" name="Picture 1">
          <a:extLst>
            <a:ext uri="{FF2B5EF4-FFF2-40B4-BE49-F238E27FC236}">
              <a16:creationId xmlns:a16="http://schemas.microsoft.com/office/drawing/2014/main" id="{00000000-0008-0000-0500-00003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77" name="Picture 1">
          <a:extLst>
            <a:ext uri="{FF2B5EF4-FFF2-40B4-BE49-F238E27FC236}">
              <a16:creationId xmlns:a16="http://schemas.microsoft.com/office/drawing/2014/main" id="{00000000-0008-0000-0500-00003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78" name="Picture 1">
          <a:extLst>
            <a:ext uri="{FF2B5EF4-FFF2-40B4-BE49-F238E27FC236}">
              <a16:creationId xmlns:a16="http://schemas.microsoft.com/office/drawing/2014/main" id="{00000000-0008-0000-0500-00003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79" name="Picture 1">
          <a:extLst>
            <a:ext uri="{FF2B5EF4-FFF2-40B4-BE49-F238E27FC236}">
              <a16:creationId xmlns:a16="http://schemas.microsoft.com/office/drawing/2014/main" id="{00000000-0008-0000-0500-00003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0" name="Picture 1">
          <a:extLst>
            <a:ext uri="{FF2B5EF4-FFF2-40B4-BE49-F238E27FC236}">
              <a16:creationId xmlns:a16="http://schemas.microsoft.com/office/drawing/2014/main" id="{00000000-0008-0000-0500-00003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81" name="Picture 1">
          <a:extLst>
            <a:ext uri="{FF2B5EF4-FFF2-40B4-BE49-F238E27FC236}">
              <a16:creationId xmlns:a16="http://schemas.microsoft.com/office/drawing/2014/main" id="{00000000-0008-0000-0500-00003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82" name="Picture 1">
          <a:extLst>
            <a:ext uri="{FF2B5EF4-FFF2-40B4-BE49-F238E27FC236}">
              <a16:creationId xmlns:a16="http://schemas.microsoft.com/office/drawing/2014/main" id="{00000000-0008-0000-0500-00003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83" name="Picture 1">
          <a:extLst>
            <a:ext uri="{FF2B5EF4-FFF2-40B4-BE49-F238E27FC236}">
              <a16:creationId xmlns:a16="http://schemas.microsoft.com/office/drawing/2014/main" id="{00000000-0008-0000-0500-00003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4" name="Picture 1">
          <a:extLst>
            <a:ext uri="{FF2B5EF4-FFF2-40B4-BE49-F238E27FC236}">
              <a16:creationId xmlns:a16="http://schemas.microsoft.com/office/drawing/2014/main" id="{00000000-0008-0000-0500-00003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5" name="Picture 1">
          <a:extLst>
            <a:ext uri="{FF2B5EF4-FFF2-40B4-BE49-F238E27FC236}">
              <a16:creationId xmlns:a16="http://schemas.microsoft.com/office/drawing/2014/main" id="{00000000-0008-0000-0500-00003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6" name="Picture 1">
          <a:extLst>
            <a:ext uri="{FF2B5EF4-FFF2-40B4-BE49-F238E27FC236}">
              <a16:creationId xmlns:a16="http://schemas.microsoft.com/office/drawing/2014/main" id="{00000000-0008-0000-0500-00003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7" name="Picture 1">
          <a:extLst>
            <a:ext uri="{FF2B5EF4-FFF2-40B4-BE49-F238E27FC236}">
              <a16:creationId xmlns:a16="http://schemas.microsoft.com/office/drawing/2014/main" id="{00000000-0008-0000-0500-00003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88" name="Picture 1">
          <a:extLst>
            <a:ext uri="{FF2B5EF4-FFF2-40B4-BE49-F238E27FC236}">
              <a16:creationId xmlns:a16="http://schemas.microsoft.com/office/drawing/2014/main" id="{00000000-0008-0000-0500-00004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89" name="Picture 1">
          <a:extLst>
            <a:ext uri="{FF2B5EF4-FFF2-40B4-BE49-F238E27FC236}">
              <a16:creationId xmlns:a16="http://schemas.microsoft.com/office/drawing/2014/main" id="{00000000-0008-0000-0500-00004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90" name="Picture 1">
          <a:extLst>
            <a:ext uri="{FF2B5EF4-FFF2-40B4-BE49-F238E27FC236}">
              <a16:creationId xmlns:a16="http://schemas.microsoft.com/office/drawing/2014/main" id="{00000000-0008-0000-0500-00004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91" name="Picture 1">
          <a:extLst>
            <a:ext uri="{FF2B5EF4-FFF2-40B4-BE49-F238E27FC236}">
              <a16:creationId xmlns:a16="http://schemas.microsoft.com/office/drawing/2014/main" id="{00000000-0008-0000-0500-00004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92" name="Picture 1">
          <a:extLst>
            <a:ext uri="{FF2B5EF4-FFF2-40B4-BE49-F238E27FC236}">
              <a16:creationId xmlns:a16="http://schemas.microsoft.com/office/drawing/2014/main" id="{00000000-0008-0000-0500-00004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93" name="Picture 1">
          <a:extLst>
            <a:ext uri="{FF2B5EF4-FFF2-40B4-BE49-F238E27FC236}">
              <a16:creationId xmlns:a16="http://schemas.microsoft.com/office/drawing/2014/main" id="{00000000-0008-0000-0500-00004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94" name="Picture 1">
          <a:extLst>
            <a:ext uri="{FF2B5EF4-FFF2-40B4-BE49-F238E27FC236}">
              <a16:creationId xmlns:a16="http://schemas.microsoft.com/office/drawing/2014/main" id="{00000000-0008-0000-0500-00004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95" name="Picture 1">
          <a:extLst>
            <a:ext uri="{FF2B5EF4-FFF2-40B4-BE49-F238E27FC236}">
              <a16:creationId xmlns:a16="http://schemas.microsoft.com/office/drawing/2014/main" id="{00000000-0008-0000-0500-00004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96" name="Picture 1">
          <a:extLst>
            <a:ext uri="{FF2B5EF4-FFF2-40B4-BE49-F238E27FC236}">
              <a16:creationId xmlns:a16="http://schemas.microsoft.com/office/drawing/2014/main" id="{00000000-0008-0000-0500-00004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97" name="Picture 1">
          <a:extLst>
            <a:ext uri="{FF2B5EF4-FFF2-40B4-BE49-F238E27FC236}">
              <a16:creationId xmlns:a16="http://schemas.microsoft.com/office/drawing/2014/main" id="{00000000-0008-0000-0500-00004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98" name="Picture 1">
          <a:extLst>
            <a:ext uri="{FF2B5EF4-FFF2-40B4-BE49-F238E27FC236}">
              <a16:creationId xmlns:a16="http://schemas.microsoft.com/office/drawing/2014/main" id="{00000000-0008-0000-0500-00004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99" name="Picture 1">
          <a:extLst>
            <a:ext uri="{FF2B5EF4-FFF2-40B4-BE49-F238E27FC236}">
              <a16:creationId xmlns:a16="http://schemas.microsoft.com/office/drawing/2014/main" id="{00000000-0008-0000-0500-00004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100" name="Picture 1">
          <a:extLst>
            <a:ext uri="{FF2B5EF4-FFF2-40B4-BE49-F238E27FC236}">
              <a16:creationId xmlns:a16="http://schemas.microsoft.com/office/drawing/2014/main" id="{00000000-0008-0000-0500-00004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01" name="Picture 1">
          <a:extLst>
            <a:ext uri="{FF2B5EF4-FFF2-40B4-BE49-F238E27FC236}">
              <a16:creationId xmlns:a16="http://schemas.microsoft.com/office/drawing/2014/main" id="{00000000-0008-0000-0500-00004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02" name="Picture 1">
          <a:extLst>
            <a:ext uri="{FF2B5EF4-FFF2-40B4-BE49-F238E27FC236}">
              <a16:creationId xmlns:a16="http://schemas.microsoft.com/office/drawing/2014/main" id="{00000000-0008-0000-0500-00004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03" name="Picture 1">
          <a:extLst>
            <a:ext uri="{FF2B5EF4-FFF2-40B4-BE49-F238E27FC236}">
              <a16:creationId xmlns:a16="http://schemas.microsoft.com/office/drawing/2014/main" id="{00000000-0008-0000-0500-00004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04" name="Picture 1">
          <a:extLst>
            <a:ext uri="{FF2B5EF4-FFF2-40B4-BE49-F238E27FC236}">
              <a16:creationId xmlns:a16="http://schemas.microsoft.com/office/drawing/2014/main" id="{00000000-0008-0000-0500-00005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05" name="Picture 1">
          <a:extLst>
            <a:ext uri="{FF2B5EF4-FFF2-40B4-BE49-F238E27FC236}">
              <a16:creationId xmlns:a16="http://schemas.microsoft.com/office/drawing/2014/main" id="{00000000-0008-0000-0500-00005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06" name="Picture 1">
          <a:extLst>
            <a:ext uri="{FF2B5EF4-FFF2-40B4-BE49-F238E27FC236}">
              <a16:creationId xmlns:a16="http://schemas.microsoft.com/office/drawing/2014/main" id="{00000000-0008-0000-0500-00005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07" name="Picture 1">
          <a:extLst>
            <a:ext uri="{FF2B5EF4-FFF2-40B4-BE49-F238E27FC236}">
              <a16:creationId xmlns:a16="http://schemas.microsoft.com/office/drawing/2014/main" id="{00000000-0008-0000-0500-00005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08" name="Picture 1">
          <a:extLst>
            <a:ext uri="{FF2B5EF4-FFF2-40B4-BE49-F238E27FC236}">
              <a16:creationId xmlns:a16="http://schemas.microsoft.com/office/drawing/2014/main" id="{00000000-0008-0000-0500-00005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09" name="Picture 1">
          <a:extLst>
            <a:ext uri="{FF2B5EF4-FFF2-40B4-BE49-F238E27FC236}">
              <a16:creationId xmlns:a16="http://schemas.microsoft.com/office/drawing/2014/main" id="{00000000-0008-0000-0500-00005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0" name="Picture 1">
          <a:extLst>
            <a:ext uri="{FF2B5EF4-FFF2-40B4-BE49-F238E27FC236}">
              <a16:creationId xmlns:a16="http://schemas.microsoft.com/office/drawing/2014/main" id="{00000000-0008-0000-0500-00005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1" name="Picture 1">
          <a:extLst>
            <a:ext uri="{FF2B5EF4-FFF2-40B4-BE49-F238E27FC236}">
              <a16:creationId xmlns:a16="http://schemas.microsoft.com/office/drawing/2014/main" id="{00000000-0008-0000-0500-00005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12" name="Picture 1">
          <a:extLst>
            <a:ext uri="{FF2B5EF4-FFF2-40B4-BE49-F238E27FC236}">
              <a16:creationId xmlns:a16="http://schemas.microsoft.com/office/drawing/2014/main" id="{00000000-0008-0000-0500-00005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13" name="Picture 1">
          <a:extLst>
            <a:ext uri="{FF2B5EF4-FFF2-40B4-BE49-F238E27FC236}">
              <a16:creationId xmlns:a16="http://schemas.microsoft.com/office/drawing/2014/main" id="{00000000-0008-0000-0500-00005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14" name="Picture 1">
          <a:extLst>
            <a:ext uri="{FF2B5EF4-FFF2-40B4-BE49-F238E27FC236}">
              <a16:creationId xmlns:a16="http://schemas.microsoft.com/office/drawing/2014/main" id="{00000000-0008-0000-0500-00005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15" name="Picture 1">
          <a:extLst>
            <a:ext uri="{FF2B5EF4-FFF2-40B4-BE49-F238E27FC236}">
              <a16:creationId xmlns:a16="http://schemas.microsoft.com/office/drawing/2014/main" id="{00000000-0008-0000-0500-00005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6" name="Picture 1">
          <a:extLst>
            <a:ext uri="{FF2B5EF4-FFF2-40B4-BE49-F238E27FC236}">
              <a16:creationId xmlns:a16="http://schemas.microsoft.com/office/drawing/2014/main" id="{00000000-0008-0000-0500-00005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7" name="Picture 1">
          <a:extLst>
            <a:ext uri="{FF2B5EF4-FFF2-40B4-BE49-F238E27FC236}">
              <a16:creationId xmlns:a16="http://schemas.microsoft.com/office/drawing/2014/main" id="{00000000-0008-0000-0500-00005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18" name="Picture 1">
          <a:extLst>
            <a:ext uri="{FF2B5EF4-FFF2-40B4-BE49-F238E27FC236}">
              <a16:creationId xmlns:a16="http://schemas.microsoft.com/office/drawing/2014/main" id="{00000000-0008-0000-0500-00005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19" name="Picture 1">
          <a:extLst>
            <a:ext uri="{FF2B5EF4-FFF2-40B4-BE49-F238E27FC236}">
              <a16:creationId xmlns:a16="http://schemas.microsoft.com/office/drawing/2014/main" id="{00000000-0008-0000-0500-00005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20" name="Picture 1">
          <a:extLst>
            <a:ext uri="{FF2B5EF4-FFF2-40B4-BE49-F238E27FC236}">
              <a16:creationId xmlns:a16="http://schemas.microsoft.com/office/drawing/2014/main" id="{00000000-0008-0000-0500-00006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21" name="Picture 1">
          <a:extLst>
            <a:ext uri="{FF2B5EF4-FFF2-40B4-BE49-F238E27FC236}">
              <a16:creationId xmlns:a16="http://schemas.microsoft.com/office/drawing/2014/main" id="{00000000-0008-0000-0500-00006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22" name="Picture 1">
          <a:extLst>
            <a:ext uri="{FF2B5EF4-FFF2-40B4-BE49-F238E27FC236}">
              <a16:creationId xmlns:a16="http://schemas.microsoft.com/office/drawing/2014/main" id="{00000000-0008-0000-0500-00006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3" name="Picture 1">
          <a:extLst>
            <a:ext uri="{FF2B5EF4-FFF2-40B4-BE49-F238E27FC236}">
              <a16:creationId xmlns:a16="http://schemas.microsoft.com/office/drawing/2014/main" id="{00000000-0008-0000-0500-00006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4" name="Picture 1">
          <a:extLst>
            <a:ext uri="{FF2B5EF4-FFF2-40B4-BE49-F238E27FC236}">
              <a16:creationId xmlns:a16="http://schemas.microsoft.com/office/drawing/2014/main" id="{00000000-0008-0000-0500-00006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5" name="Picture 1">
          <a:extLst>
            <a:ext uri="{FF2B5EF4-FFF2-40B4-BE49-F238E27FC236}">
              <a16:creationId xmlns:a16="http://schemas.microsoft.com/office/drawing/2014/main" id="{00000000-0008-0000-0500-00006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26" name="Picture 1">
          <a:extLst>
            <a:ext uri="{FF2B5EF4-FFF2-40B4-BE49-F238E27FC236}">
              <a16:creationId xmlns:a16="http://schemas.microsoft.com/office/drawing/2014/main" id="{00000000-0008-0000-0500-00006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27" name="Picture 1">
          <a:extLst>
            <a:ext uri="{FF2B5EF4-FFF2-40B4-BE49-F238E27FC236}">
              <a16:creationId xmlns:a16="http://schemas.microsoft.com/office/drawing/2014/main" id="{00000000-0008-0000-0500-00006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8" name="Picture 1">
          <a:extLst>
            <a:ext uri="{FF2B5EF4-FFF2-40B4-BE49-F238E27FC236}">
              <a16:creationId xmlns:a16="http://schemas.microsoft.com/office/drawing/2014/main" id="{00000000-0008-0000-0500-00006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29" name="Picture 1">
          <a:extLst>
            <a:ext uri="{FF2B5EF4-FFF2-40B4-BE49-F238E27FC236}">
              <a16:creationId xmlns:a16="http://schemas.microsoft.com/office/drawing/2014/main" id="{00000000-0008-0000-0500-00006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30" name="Picture 1">
          <a:extLst>
            <a:ext uri="{FF2B5EF4-FFF2-40B4-BE49-F238E27FC236}">
              <a16:creationId xmlns:a16="http://schemas.microsoft.com/office/drawing/2014/main" id="{00000000-0008-0000-0500-00006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1" name="Picture 1">
          <a:extLst>
            <a:ext uri="{FF2B5EF4-FFF2-40B4-BE49-F238E27FC236}">
              <a16:creationId xmlns:a16="http://schemas.microsoft.com/office/drawing/2014/main" id="{00000000-0008-0000-0500-00006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2" name="Picture 1">
          <a:extLst>
            <a:ext uri="{FF2B5EF4-FFF2-40B4-BE49-F238E27FC236}">
              <a16:creationId xmlns:a16="http://schemas.microsoft.com/office/drawing/2014/main" id="{00000000-0008-0000-0500-00006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3" name="Picture 1">
          <a:extLst>
            <a:ext uri="{FF2B5EF4-FFF2-40B4-BE49-F238E27FC236}">
              <a16:creationId xmlns:a16="http://schemas.microsoft.com/office/drawing/2014/main" id="{00000000-0008-0000-0500-00006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4" name="Picture 1">
          <a:extLst>
            <a:ext uri="{FF2B5EF4-FFF2-40B4-BE49-F238E27FC236}">
              <a16:creationId xmlns:a16="http://schemas.microsoft.com/office/drawing/2014/main" id="{00000000-0008-0000-0500-00006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5" name="Picture 1">
          <a:extLst>
            <a:ext uri="{FF2B5EF4-FFF2-40B4-BE49-F238E27FC236}">
              <a16:creationId xmlns:a16="http://schemas.microsoft.com/office/drawing/2014/main" id="{00000000-0008-0000-0500-00006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36" name="Picture 1">
          <a:extLst>
            <a:ext uri="{FF2B5EF4-FFF2-40B4-BE49-F238E27FC236}">
              <a16:creationId xmlns:a16="http://schemas.microsoft.com/office/drawing/2014/main" id="{00000000-0008-0000-0500-00007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37" name="Picture 1">
          <a:extLst>
            <a:ext uri="{FF2B5EF4-FFF2-40B4-BE49-F238E27FC236}">
              <a16:creationId xmlns:a16="http://schemas.microsoft.com/office/drawing/2014/main" id="{00000000-0008-0000-0500-00007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38" name="Picture 1">
          <a:extLst>
            <a:ext uri="{FF2B5EF4-FFF2-40B4-BE49-F238E27FC236}">
              <a16:creationId xmlns:a16="http://schemas.microsoft.com/office/drawing/2014/main" id="{00000000-0008-0000-0500-00007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39" name="Picture 1">
          <a:extLst>
            <a:ext uri="{FF2B5EF4-FFF2-40B4-BE49-F238E27FC236}">
              <a16:creationId xmlns:a16="http://schemas.microsoft.com/office/drawing/2014/main" id="{00000000-0008-0000-0500-00007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0" name="Picture 1">
          <a:extLst>
            <a:ext uri="{FF2B5EF4-FFF2-40B4-BE49-F238E27FC236}">
              <a16:creationId xmlns:a16="http://schemas.microsoft.com/office/drawing/2014/main" id="{00000000-0008-0000-0500-00007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1" name="Picture 1">
          <a:extLst>
            <a:ext uri="{FF2B5EF4-FFF2-40B4-BE49-F238E27FC236}">
              <a16:creationId xmlns:a16="http://schemas.microsoft.com/office/drawing/2014/main" id="{00000000-0008-0000-0500-00007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2" name="Picture 1">
          <a:extLst>
            <a:ext uri="{FF2B5EF4-FFF2-40B4-BE49-F238E27FC236}">
              <a16:creationId xmlns:a16="http://schemas.microsoft.com/office/drawing/2014/main" id="{00000000-0008-0000-0500-00007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43" name="Picture 1">
          <a:extLst>
            <a:ext uri="{FF2B5EF4-FFF2-40B4-BE49-F238E27FC236}">
              <a16:creationId xmlns:a16="http://schemas.microsoft.com/office/drawing/2014/main" id="{00000000-0008-0000-0500-00007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44" name="Picture 1">
          <a:extLst>
            <a:ext uri="{FF2B5EF4-FFF2-40B4-BE49-F238E27FC236}">
              <a16:creationId xmlns:a16="http://schemas.microsoft.com/office/drawing/2014/main" id="{00000000-0008-0000-0500-00007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45" name="Picture 1">
          <a:extLst>
            <a:ext uri="{FF2B5EF4-FFF2-40B4-BE49-F238E27FC236}">
              <a16:creationId xmlns:a16="http://schemas.microsoft.com/office/drawing/2014/main" id="{00000000-0008-0000-0500-00007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6" name="Picture 1">
          <a:extLst>
            <a:ext uri="{FF2B5EF4-FFF2-40B4-BE49-F238E27FC236}">
              <a16:creationId xmlns:a16="http://schemas.microsoft.com/office/drawing/2014/main" id="{00000000-0008-0000-0500-00007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47" name="Picture 1">
          <a:extLst>
            <a:ext uri="{FF2B5EF4-FFF2-40B4-BE49-F238E27FC236}">
              <a16:creationId xmlns:a16="http://schemas.microsoft.com/office/drawing/2014/main" id="{00000000-0008-0000-0500-00007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48" name="Picture 1">
          <a:extLst>
            <a:ext uri="{FF2B5EF4-FFF2-40B4-BE49-F238E27FC236}">
              <a16:creationId xmlns:a16="http://schemas.microsoft.com/office/drawing/2014/main" id="{00000000-0008-0000-0500-00007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49" name="Picture 1">
          <a:extLst>
            <a:ext uri="{FF2B5EF4-FFF2-40B4-BE49-F238E27FC236}">
              <a16:creationId xmlns:a16="http://schemas.microsoft.com/office/drawing/2014/main" id="{00000000-0008-0000-0500-00007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50" name="Picture 1">
          <a:extLst>
            <a:ext uri="{FF2B5EF4-FFF2-40B4-BE49-F238E27FC236}">
              <a16:creationId xmlns:a16="http://schemas.microsoft.com/office/drawing/2014/main" id="{00000000-0008-0000-0500-00007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1" name="Picture 1">
          <a:extLst>
            <a:ext uri="{FF2B5EF4-FFF2-40B4-BE49-F238E27FC236}">
              <a16:creationId xmlns:a16="http://schemas.microsoft.com/office/drawing/2014/main" id="{00000000-0008-0000-0500-00007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2" name="Picture 1">
          <a:extLst>
            <a:ext uri="{FF2B5EF4-FFF2-40B4-BE49-F238E27FC236}">
              <a16:creationId xmlns:a16="http://schemas.microsoft.com/office/drawing/2014/main" id="{00000000-0008-0000-0500-00008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3" name="Picture 1">
          <a:extLst>
            <a:ext uri="{FF2B5EF4-FFF2-40B4-BE49-F238E27FC236}">
              <a16:creationId xmlns:a16="http://schemas.microsoft.com/office/drawing/2014/main" id="{00000000-0008-0000-0500-00008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4" name="Picture 1">
          <a:extLst>
            <a:ext uri="{FF2B5EF4-FFF2-40B4-BE49-F238E27FC236}">
              <a16:creationId xmlns:a16="http://schemas.microsoft.com/office/drawing/2014/main" id="{00000000-0008-0000-0500-00008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5" name="Picture 1">
          <a:extLst>
            <a:ext uri="{FF2B5EF4-FFF2-40B4-BE49-F238E27FC236}">
              <a16:creationId xmlns:a16="http://schemas.microsoft.com/office/drawing/2014/main" id="{00000000-0008-0000-0500-00008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56" name="Picture 1">
          <a:extLst>
            <a:ext uri="{FF2B5EF4-FFF2-40B4-BE49-F238E27FC236}">
              <a16:creationId xmlns:a16="http://schemas.microsoft.com/office/drawing/2014/main" id="{00000000-0008-0000-0500-00008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57" name="Picture 1">
          <a:extLst>
            <a:ext uri="{FF2B5EF4-FFF2-40B4-BE49-F238E27FC236}">
              <a16:creationId xmlns:a16="http://schemas.microsoft.com/office/drawing/2014/main" id="{00000000-0008-0000-0500-00008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58" name="Picture 1">
          <a:extLst>
            <a:ext uri="{FF2B5EF4-FFF2-40B4-BE49-F238E27FC236}">
              <a16:creationId xmlns:a16="http://schemas.microsoft.com/office/drawing/2014/main" id="{00000000-0008-0000-0500-00008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59" name="Picture 1">
          <a:extLst>
            <a:ext uri="{FF2B5EF4-FFF2-40B4-BE49-F238E27FC236}">
              <a16:creationId xmlns:a16="http://schemas.microsoft.com/office/drawing/2014/main" id="{00000000-0008-0000-0500-00008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0" name="Picture 1">
          <a:extLst>
            <a:ext uri="{FF2B5EF4-FFF2-40B4-BE49-F238E27FC236}">
              <a16:creationId xmlns:a16="http://schemas.microsoft.com/office/drawing/2014/main" id="{00000000-0008-0000-0500-00008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1" name="Picture 1">
          <a:extLst>
            <a:ext uri="{FF2B5EF4-FFF2-40B4-BE49-F238E27FC236}">
              <a16:creationId xmlns:a16="http://schemas.microsoft.com/office/drawing/2014/main" id="{00000000-0008-0000-0500-00008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2" name="Picture 1">
          <a:extLst>
            <a:ext uri="{FF2B5EF4-FFF2-40B4-BE49-F238E27FC236}">
              <a16:creationId xmlns:a16="http://schemas.microsoft.com/office/drawing/2014/main" id="{00000000-0008-0000-0500-00008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3" name="Picture 1">
          <a:extLst>
            <a:ext uri="{FF2B5EF4-FFF2-40B4-BE49-F238E27FC236}">
              <a16:creationId xmlns:a16="http://schemas.microsoft.com/office/drawing/2014/main" id="{00000000-0008-0000-0500-00008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4" name="Picture 1">
          <a:extLst>
            <a:ext uri="{FF2B5EF4-FFF2-40B4-BE49-F238E27FC236}">
              <a16:creationId xmlns:a16="http://schemas.microsoft.com/office/drawing/2014/main" id="{00000000-0008-0000-0500-00008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5" name="Picture 1">
          <a:extLst>
            <a:ext uri="{FF2B5EF4-FFF2-40B4-BE49-F238E27FC236}">
              <a16:creationId xmlns:a16="http://schemas.microsoft.com/office/drawing/2014/main" id="{00000000-0008-0000-0500-00008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66" name="Picture 1">
          <a:extLst>
            <a:ext uri="{FF2B5EF4-FFF2-40B4-BE49-F238E27FC236}">
              <a16:creationId xmlns:a16="http://schemas.microsoft.com/office/drawing/2014/main" id="{00000000-0008-0000-0500-00008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67" name="Picture 1">
          <a:extLst>
            <a:ext uri="{FF2B5EF4-FFF2-40B4-BE49-F238E27FC236}">
              <a16:creationId xmlns:a16="http://schemas.microsoft.com/office/drawing/2014/main" id="{00000000-0008-0000-0500-00008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68" name="Picture 1">
          <a:extLst>
            <a:ext uri="{FF2B5EF4-FFF2-40B4-BE49-F238E27FC236}">
              <a16:creationId xmlns:a16="http://schemas.microsoft.com/office/drawing/2014/main" id="{00000000-0008-0000-0500-00009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69" name="Picture 1">
          <a:extLst>
            <a:ext uri="{FF2B5EF4-FFF2-40B4-BE49-F238E27FC236}">
              <a16:creationId xmlns:a16="http://schemas.microsoft.com/office/drawing/2014/main" id="{00000000-0008-0000-0500-00009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70" name="Picture 1">
          <a:extLst>
            <a:ext uri="{FF2B5EF4-FFF2-40B4-BE49-F238E27FC236}">
              <a16:creationId xmlns:a16="http://schemas.microsoft.com/office/drawing/2014/main" id="{00000000-0008-0000-0500-00009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71" name="Picture 1">
          <a:extLst>
            <a:ext uri="{FF2B5EF4-FFF2-40B4-BE49-F238E27FC236}">
              <a16:creationId xmlns:a16="http://schemas.microsoft.com/office/drawing/2014/main" id="{00000000-0008-0000-0500-00009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72" name="Picture 1">
          <a:extLst>
            <a:ext uri="{FF2B5EF4-FFF2-40B4-BE49-F238E27FC236}">
              <a16:creationId xmlns:a16="http://schemas.microsoft.com/office/drawing/2014/main" id="{00000000-0008-0000-0500-00009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3" name="Picture 1">
          <a:extLst>
            <a:ext uri="{FF2B5EF4-FFF2-40B4-BE49-F238E27FC236}">
              <a16:creationId xmlns:a16="http://schemas.microsoft.com/office/drawing/2014/main" id="{00000000-0008-0000-0500-00009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4" name="Picture 1">
          <a:extLst>
            <a:ext uri="{FF2B5EF4-FFF2-40B4-BE49-F238E27FC236}">
              <a16:creationId xmlns:a16="http://schemas.microsoft.com/office/drawing/2014/main" id="{00000000-0008-0000-0500-00009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5" name="Picture 1">
          <a:extLst>
            <a:ext uri="{FF2B5EF4-FFF2-40B4-BE49-F238E27FC236}">
              <a16:creationId xmlns:a16="http://schemas.microsoft.com/office/drawing/2014/main" id="{00000000-0008-0000-0500-00009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76" name="Picture 1">
          <a:extLst>
            <a:ext uri="{FF2B5EF4-FFF2-40B4-BE49-F238E27FC236}">
              <a16:creationId xmlns:a16="http://schemas.microsoft.com/office/drawing/2014/main" id="{00000000-0008-0000-0500-00009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77" name="Picture 1">
          <a:extLst>
            <a:ext uri="{FF2B5EF4-FFF2-40B4-BE49-F238E27FC236}">
              <a16:creationId xmlns:a16="http://schemas.microsoft.com/office/drawing/2014/main" id="{00000000-0008-0000-0500-00009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8" name="Picture 1">
          <a:extLst>
            <a:ext uri="{FF2B5EF4-FFF2-40B4-BE49-F238E27FC236}">
              <a16:creationId xmlns:a16="http://schemas.microsoft.com/office/drawing/2014/main" id="{00000000-0008-0000-0500-00009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79" name="Picture 1">
          <a:extLst>
            <a:ext uri="{FF2B5EF4-FFF2-40B4-BE49-F238E27FC236}">
              <a16:creationId xmlns:a16="http://schemas.microsoft.com/office/drawing/2014/main" id="{00000000-0008-0000-0500-00009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80" name="Picture 1">
          <a:extLst>
            <a:ext uri="{FF2B5EF4-FFF2-40B4-BE49-F238E27FC236}">
              <a16:creationId xmlns:a16="http://schemas.microsoft.com/office/drawing/2014/main" id="{00000000-0008-0000-0500-00009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1" name="Picture 1">
          <a:extLst>
            <a:ext uri="{FF2B5EF4-FFF2-40B4-BE49-F238E27FC236}">
              <a16:creationId xmlns:a16="http://schemas.microsoft.com/office/drawing/2014/main" id="{00000000-0008-0000-0500-00009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2" name="Picture 1">
          <a:extLst>
            <a:ext uri="{FF2B5EF4-FFF2-40B4-BE49-F238E27FC236}">
              <a16:creationId xmlns:a16="http://schemas.microsoft.com/office/drawing/2014/main" id="{00000000-0008-0000-0500-00009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83" name="Picture 1">
          <a:extLst>
            <a:ext uri="{FF2B5EF4-FFF2-40B4-BE49-F238E27FC236}">
              <a16:creationId xmlns:a16="http://schemas.microsoft.com/office/drawing/2014/main" id="{00000000-0008-0000-0500-00009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84" name="Picture 1">
          <a:extLst>
            <a:ext uri="{FF2B5EF4-FFF2-40B4-BE49-F238E27FC236}">
              <a16:creationId xmlns:a16="http://schemas.microsoft.com/office/drawing/2014/main" id="{00000000-0008-0000-0500-0000A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85" name="Picture 1">
          <a:extLst>
            <a:ext uri="{FF2B5EF4-FFF2-40B4-BE49-F238E27FC236}">
              <a16:creationId xmlns:a16="http://schemas.microsoft.com/office/drawing/2014/main" id="{00000000-0008-0000-0500-0000A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6" name="Picture 1">
          <a:extLst>
            <a:ext uri="{FF2B5EF4-FFF2-40B4-BE49-F238E27FC236}">
              <a16:creationId xmlns:a16="http://schemas.microsoft.com/office/drawing/2014/main" id="{00000000-0008-0000-0500-0000A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7" name="Picture 1">
          <a:extLst>
            <a:ext uri="{FF2B5EF4-FFF2-40B4-BE49-F238E27FC236}">
              <a16:creationId xmlns:a16="http://schemas.microsoft.com/office/drawing/2014/main" id="{00000000-0008-0000-0500-0000A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8" name="Picture 1">
          <a:extLst>
            <a:ext uri="{FF2B5EF4-FFF2-40B4-BE49-F238E27FC236}">
              <a16:creationId xmlns:a16="http://schemas.microsoft.com/office/drawing/2014/main" id="{00000000-0008-0000-0500-0000A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89" name="Picture 1">
          <a:extLst>
            <a:ext uri="{FF2B5EF4-FFF2-40B4-BE49-F238E27FC236}">
              <a16:creationId xmlns:a16="http://schemas.microsoft.com/office/drawing/2014/main" id="{00000000-0008-0000-0500-0000A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0" name="Picture 1">
          <a:extLst>
            <a:ext uri="{FF2B5EF4-FFF2-40B4-BE49-F238E27FC236}">
              <a16:creationId xmlns:a16="http://schemas.microsoft.com/office/drawing/2014/main" id="{00000000-0008-0000-0500-0000A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1" name="Picture 1">
          <a:extLst>
            <a:ext uri="{FF2B5EF4-FFF2-40B4-BE49-F238E27FC236}">
              <a16:creationId xmlns:a16="http://schemas.microsoft.com/office/drawing/2014/main" id="{00000000-0008-0000-0500-0000A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2" name="Picture 1">
          <a:extLst>
            <a:ext uri="{FF2B5EF4-FFF2-40B4-BE49-F238E27FC236}">
              <a16:creationId xmlns:a16="http://schemas.microsoft.com/office/drawing/2014/main" id="{00000000-0008-0000-0500-0000A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93" name="Picture 1">
          <a:extLst>
            <a:ext uri="{FF2B5EF4-FFF2-40B4-BE49-F238E27FC236}">
              <a16:creationId xmlns:a16="http://schemas.microsoft.com/office/drawing/2014/main" id="{00000000-0008-0000-0500-0000A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94" name="Picture 1">
          <a:extLst>
            <a:ext uri="{FF2B5EF4-FFF2-40B4-BE49-F238E27FC236}">
              <a16:creationId xmlns:a16="http://schemas.microsoft.com/office/drawing/2014/main" id="{00000000-0008-0000-0500-0000A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5" name="Picture 1">
          <a:extLst>
            <a:ext uri="{FF2B5EF4-FFF2-40B4-BE49-F238E27FC236}">
              <a16:creationId xmlns:a16="http://schemas.microsoft.com/office/drawing/2014/main" id="{00000000-0008-0000-0500-0000A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6" name="Picture 1">
          <a:extLst>
            <a:ext uri="{FF2B5EF4-FFF2-40B4-BE49-F238E27FC236}">
              <a16:creationId xmlns:a16="http://schemas.microsoft.com/office/drawing/2014/main" id="{00000000-0008-0000-0500-0000A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197" name="Picture 1">
          <a:extLst>
            <a:ext uri="{FF2B5EF4-FFF2-40B4-BE49-F238E27FC236}">
              <a16:creationId xmlns:a16="http://schemas.microsoft.com/office/drawing/2014/main" id="{00000000-0008-0000-0500-0000A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98" name="Picture 1">
          <a:extLst>
            <a:ext uri="{FF2B5EF4-FFF2-40B4-BE49-F238E27FC236}">
              <a16:creationId xmlns:a16="http://schemas.microsoft.com/office/drawing/2014/main" id="{00000000-0008-0000-0500-0000A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199" name="Picture 1">
          <a:extLst>
            <a:ext uri="{FF2B5EF4-FFF2-40B4-BE49-F238E27FC236}">
              <a16:creationId xmlns:a16="http://schemas.microsoft.com/office/drawing/2014/main" id="{00000000-0008-0000-0500-0000A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0" name="Picture 1">
          <a:extLst>
            <a:ext uri="{FF2B5EF4-FFF2-40B4-BE49-F238E27FC236}">
              <a16:creationId xmlns:a16="http://schemas.microsoft.com/office/drawing/2014/main" id="{00000000-0008-0000-0500-0000B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1" name="Picture 1">
          <a:extLst>
            <a:ext uri="{FF2B5EF4-FFF2-40B4-BE49-F238E27FC236}">
              <a16:creationId xmlns:a16="http://schemas.microsoft.com/office/drawing/2014/main" id="{00000000-0008-0000-0500-0000B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2" name="Picture 1">
          <a:extLst>
            <a:ext uri="{FF2B5EF4-FFF2-40B4-BE49-F238E27FC236}">
              <a16:creationId xmlns:a16="http://schemas.microsoft.com/office/drawing/2014/main" id="{00000000-0008-0000-0500-0000B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03" name="Picture 1">
          <a:extLst>
            <a:ext uri="{FF2B5EF4-FFF2-40B4-BE49-F238E27FC236}">
              <a16:creationId xmlns:a16="http://schemas.microsoft.com/office/drawing/2014/main" id="{00000000-0008-0000-0500-0000B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04" name="Picture 1">
          <a:extLst>
            <a:ext uri="{FF2B5EF4-FFF2-40B4-BE49-F238E27FC236}">
              <a16:creationId xmlns:a16="http://schemas.microsoft.com/office/drawing/2014/main" id="{00000000-0008-0000-0500-0000B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05" name="Picture 1">
          <a:extLst>
            <a:ext uri="{FF2B5EF4-FFF2-40B4-BE49-F238E27FC236}">
              <a16:creationId xmlns:a16="http://schemas.microsoft.com/office/drawing/2014/main" id="{00000000-0008-0000-0500-0000B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6" name="Picture 1">
          <a:extLst>
            <a:ext uri="{FF2B5EF4-FFF2-40B4-BE49-F238E27FC236}">
              <a16:creationId xmlns:a16="http://schemas.microsoft.com/office/drawing/2014/main" id="{00000000-0008-0000-0500-0000B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7" name="Picture 1">
          <a:extLst>
            <a:ext uri="{FF2B5EF4-FFF2-40B4-BE49-F238E27FC236}">
              <a16:creationId xmlns:a16="http://schemas.microsoft.com/office/drawing/2014/main" id="{00000000-0008-0000-0500-0000B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08" name="Picture 1">
          <a:extLst>
            <a:ext uri="{FF2B5EF4-FFF2-40B4-BE49-F238E27FC236}">
              <a16:creationId xmlns:a16="http://schemas.microsoft.com/office/drawing/2014/main" id="{00000000-0008-0000-0500-0000B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09" name="Picture 1">
          <a:extLst>
            <a:ext uri="{FF2B5EF4-FFF2-40B4-BE49-F238E27FC236}">
              <a16:creationId xmlns:a16="http://schemas.microsoft.com/office/drawing/2014/main" id="{00000000-0008-0000-0500-0000B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10" name="Picture 1">
          <a:extLst>
            <a:ext uri="{FF2B5EF4-FFF2-40B4-BE49-F238E27FC236}">
              <a16:creationId xmlns:a16="http://schemas.microsoft.com/office/drawing/2014/main" id="{00000000-0008-0000-0500-0000B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11" name="Picture 1">
          <a:extLst>
            <a:ext uri="{FF2B5EF4-FFF2-40B4-BE49-F238E27FC236}">
              <a16:creationId xmlns:a16="http://schemas.microsoft.com/office/drawing/2014/main" id="{00000000-0008-0000-0500-0000B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2" name="Picture 1">
          <a:extLst>
            <a:ext uri="{FF2B5EF4-FFF2-40B4-BE49-F238E27FC236}">
              <a16:creationId xmlns:a16="http://schemas.microsoft.com/office/drawing/2014/main" id="{00000000-0008-0000-0500-0000B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3" name="Picture 1">
          <a:extLst>
            <a:ext uri="{FF2B5EF4-FFF2-40B4-BE49-F238E27FC236}">
              <a16:creationId xmlns:a16="http://schemas.microsoft.com/office/drawing/2014/main" id="{00000000-0008-0000-0500-0000B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4" name="Picture 1">
          <a:extLst>
            <a:ext uri="{FF2B5EF4-FFF2-40B4-BE49-F238E27FC236}">
              <a16:creationId xmlns:a16="http://schemas.microsoft.com/office/drawing/2014/main" id="{00000000-0008-0000-0500-0000B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5" name="Picture 1">
          <a:extLst>
            <a:ext uri="{FF2B5EF4-FFF2-40B4-BE49-F238E27FC236}">
              <a16:creationId xmlns:a16="http://schemas.microsoft.com/office/drawing/2014/main" id="{00000000-0008-0000-0500-0000B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16" name="Picture 1">
          <a:extLst>
            <a:ext uri="{FF2B5EF4-FFF2-40B4-BE49-F238E27FC236}">
              <a16:creationId xmlns:a16="http://schemas.microsoft.com/office/drawing/2014/main" id="{00000000-0008-0000-0500-0000C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17" name="Picture 1">
          <a:extLst>
            <a:ext uri="{FF2B5EF4-FFF2-40B4-BE49-F238E27FC236}">
              <a16:creationId xmlns:a16="http://schemas.microsoft.com/office/drawing/2014/main" id="{00000000-0008-0000-0500-0000C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18" name="Picture 1">
          <a:extLst>
            <a:ext uri="{FF2B5EF4-FFF2-40B4-BE49-F238E27FC236}">
              <a16:creationId xmlns:a16="http://schemas.microsoft.com/office/drawing/2014/main" id="{00000000-0008-0000-0500-0000C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19" name="Picture 1">
          <a:extLst>
            <a:ext uri="{FF2B5EF4-FFF2-40B4-BE49-F238E27FC236}">
              <a16:creationId xmlns:a16="http://schemas.microsoft.com/office/drawing/2014/main" id="{00000000-0008-0000-0500-0000C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20" name="Picture 1">
          <a:extLst>
            <a:ext uri="{FF2B5EF4-FFF2-40B4-BE49-F238E27FC236}">
              <a16:creationId xmlns:a16="http://schemas.microsoft.com/office/drawing/2014/main" id="{00000000-0008-0000-0500-0000C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1" name="Picture 1">
          <a:extLst>
            <a:ext uri="{FF2B5EF4-FFF2-40B4-BE49-F238E27FC236}">
              <a16:creationId xmlns:a16="http://schemas.microsoft.com/office/drawing/2014/main" id="{00000000-0008-0000-0500-0000C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2" name="Picture 1">
          <a:extLst>
            <a:ext uri="{FF2B5EF4-FFF2-40B4-BE49-F238E27FC236}">
              <a16:creationId xmlns:a16="http://schemas.microsoft.com/office/drawing/2014/main" id="{00000000-0008-0000-0500-0000C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3" name="Picture 1">
          <a:extLst>
            <a:ext uri="{FF2B5EF4-FFF2-40B4-BE49-F238E27FC236}">
              <a16:creationId xmlns:a16="http://schemas.microsoft.com/office/drawing/2014/main" id="{00000000-0008-0000-0500-0000C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24" name="Picture 1">
          <a:extLst>
            <a:ext uri="{FF2B5EF4-FFF2-40B4-BE49-F238E27FC236}">
              <a16:creationId xmlns:a16="http://schemas.microsoft.com/office/drawing/2014/main" id="{00000000-0008-0000-0500-0000C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25" name="Picture 1">
          <a:extLst>
            <a:ext uri="{FF2B5EF4-FFF2-40B4-BE49-F238E27FC236}">
              <a16:creationId xmlns:a16="http://schemas.microsoft.com/office/drawing/2014/main" id="{00000000-0008-0000-0500-0000C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6" name="Picture 1">
          <a:extLst>
            <a:ext uri="{FF2B5EF4-FFF2-40B4-BE49-F238E27FC236}">
              <a16:creationId xmlns:a16="http://schemas.microsoft.com/office/drawing/2014/main" id="{00000000-0008-0000-0500-0000C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7" name="Picture 1">
          <a:extLst>
            <a:ext uri="{FF2B5EF4-FFF2-40B4-BE49-F238E27FC236}">
              <a16:creationId xmlns:a16="http://schemas.microsoft.com/office/drawing/2014/main" id="{00000000-0008-0000-0500-0000C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28" name="Picture 1">
          <a:extLst>
            <a:ext uri="{FF2B5EF4-FFF2-40B4-BE49-F238E27FC236}">
              <a16:creationId xmlns:a16="http://schemas.microsoft.com/office/drawing/2014/main" id="{00000000-0008-0000-0500-0000C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29" name="Picture 1">
          <a:extLst>
            <a:ext uri="{FF2B5EF4-FFF2-40B4-BE49-F238E27FC236}">
              <a16:creationId xmlns:a16="http://schemas.microsoft.com/office/drawing/2014/main" id="{00000000-0008-0000-0500-0000C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30" name="Picture 1">
          <a:extLst>
            <a:ext uri="{FF2B5EF4-FFF2-40B4-BE49-F238E27FC236}">
              <a16:creationId xmlns:a16="http://schemas.microsoft.com/office/drawing/2014/main" id="{00000000-0008-0000-0500-0000C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31" name="Picture 1">
          <a:extLst>
            <a:ext uri="{FF2B5EF4-FFF2-40B4-BE49-F238E27FC236}">
              <a16:creationId xmlns:a16="http://schemas.microsoft.com/office/drawing/2014/main" id="{00000000-0008-0000-0500-0000C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32" name="Picture 1">
          <a:extLst>
            <a:ext uri="{FF2B5EF4-FFF2-40B4-BE49-F238E27FC236}">
              <a16:creationId xmlns:a16="http://schemas.microsoft.com/office/drawing/2014/main" id="{00000000-0008-0000-0500-0000D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3" name="Picture 1">
          <a:extLst>
            <a:ext uri="{FF2B5EF4-FFF2-40B4-BE49-F238E27FC236}">
              <a16:creationId xmlns:a16="http://schemas.microsoft.com/office/drawing/2014/main" id="{00000000-0008-0000-0500-0000D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4" name="Picture 1">
          <a:extLst>
            <a:ext uri="{FF2B5EF4-FFF2-40B4-BE49-F238E27FC236}">
              <a16:creationId xmlns:a16="http://schemas.microsoft.com/office/drawing/2014/main" id="{00000000-0008-0000-0500-0000D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5" name="Picture 1">
          <a:extLst>
            <a:ext uri="{FF2B5EF4-FFF2-40B4-BE49-F238E27FC236}">
              <a16:creationId xmlns:a16="http://schemas.microsoft.com/office/drawing/2014/main" id="{00000000-0008-0000-0500-0000D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36" name="Picture 1">
          <a:extLst>
            <a:ext uri="{FF2B5EF4-FFF2-40B4-BE49-F238E27FC236}">
              <a16:creationId xmlns:a16="http://schemas.microsoft.com/office/drawing/2014/main" id="{00000000-0008-0000-0500-0000D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37" name="Picture 1">
          <a:extLst>
            <a:ext uri="{FF2B5EF4-FFF2-40B4-BE49-F238E27FC236}">
              <a16:creationId xmlns:a16="http://schemas.microsoft.com/office/drawing/2014/main" id="{00000000-0008-0000-0500-0000D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8" name="Picture 1">
          <a:extLst>
            <a:ext uri="{FF2B5EF4-FFF2-40B4-BE49-F238E27FC236}">
              <a16:creationId xmlns:a16="http://schemas.microsoft.com/office/drawing/2014/main" id="{00000000-0008-0000-0500-0000D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39" name="Picture 1">
          <a:extLst>
            <a:ext uri="{FF2B5EF4-FFF2-40B4-BE49-F238E27FC236}">
              <a16:creationId xmlns:a16="http://schemas.microsoft.com/office/drawing/2014/main" id="{00000000-0008-0000-0500-0000D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40" name="Picture 1">
          <a:extLst>
            <a:ext uri="{FF2B5EF4-FFF2-40B4-BE49-F238E27FC236}">
              <a16:creationId xmlns:a16="http://schemas.microsoft.com/office/drawing/2014/main" id="{00000000-0008-0000-0500-0000D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1" name="Picture 1">
          <a:extLst>
            <a:ext uri="{FF2B5EF4-FFF2-40B4-BE49-F238E27FC236}">
              <a16:creationId xmlns:a16="http://schemas.microsoft.com/office/drawing/2014/main" id="{00000000-0008-0000-0500-0000D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2" name="Picture 1">
          <a:extLst>
            <a:ext uri="{FF2B5EF4-FFF2-40B4-BE49-F238E27FC236}">
              <a16:creationId xmlns:a16="http://schemas.microsoft.com/office/drawing/2014/main" id="{00000000-0008-0000-0500-0000D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3" name="Picture 1">
          <a:extLst>
            <a:ext uri="{FF2B5EF4-FFF2-40B4-BE49-F238E27FC236}">
              <a16:creationId xmlns:a16="http://schemas.microsoft.com/office/drawing/2014/main" id="{00000000-0008-0000-0500-0000D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4" name="Picture 1">
          <a:extLst>
            <a:ext uri="{FF2B5EF4-FFF2-40B4-BE49-F238E27FC236}">
              <a16:creationId xmlns:a16="http://schemas.microsoft.com/office/drawing/2014/main" id="{00000000-0008-0000-0500-0000D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5" name="Picture 1">
          <a:extLst>
            <a:ext uri="{FF2B5EF4-FFF2-40B4-BE49-F238E27FC236}">
              <a16:creationId xmlns:a16="http://schemas.microsoft.com/office/drawing/2014/main" id="{00000000-0008-0000-0500-0000D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46" name="Picture 1">
          <a:extLst>
            <a:ext uri="{FF2B5EF4-FFF2-40B4-BE49-F238E27FC236}">
              <a16:creationId xmlns:a16="http://schemas.microsoft.com/office/drawing/2014/main" id="{00000000-0008-0000-0500-0000D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47" name="Picture 1">
          <a:extLst>
            <a:ext uri="{FF2B5EF4-FFF2-40B4-BE49-F238E27FC236}">
              <a16:creationId xmlns:a16="http://schemas.microsoft.com/office/drawing/2014/main" id="{00000000-0008-0000-0500-0000D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48" name="Picture 1">
          <a:extLst>
            <a:ext uri="{FF2B5EF4-FFF2-40B4-BE49-F238E27FC236}">
              <a16:creationId xmlns:a16="http://schemas.microsoft.com/office/drawing/2014/main" id="{00000000-0008-0000-0500-0000E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49" name="Picture 1">
          <a:extLst>
            <a:ext uri="{FF2B5EF4-FFF2-40B4-BE49-F238E27FC236}">
              <a16:creationId xmlns:a16="http://schemas.microsoft.com/office/drawing/2014/main" id="{00000000-0008-0000-0500-0000E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250" name="Picture 1">
          <a:extLst>
            <a:ext uri="{FF2B5EF4-FFF2-40B4-BE49-F238E27FC236}">
              <a16:creationId xmlns:a16="http://schemas.microsoft.com/office/drawing/2014/main" id="{00000000-0008-0000-0500-0000E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251" name="Picture 1">
          <a:extLst>
            <a:ext uri="{FF2B5EF4-FFF2-40B4-BE49-F238E27FC236}">
              <a16:creationId xmlns:a16="http://schemas.microsoft.com/office/drawing/2014/main" id="{00000000-0008-0000-0500-0000E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252" name="Picture 1">
          <a:extLst>
            <a:ext uri="{FF2B5EF4-FFF2-40B4-BE49-F238E27FC236}">
              <a16:creationId xmlns:a16="http://schemas.microsoft.com/office/drawing/2014/main" id="{00000000-0008-0000-0500-0000E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253" name="Picture 1">
          <a:extLst>
            <a:ext uri="{FF2B5EF4-FFF2-40B4-BE49-F238E27FC236}">
              <a16:creationId xmlns:a16="http://schemas.microsoft.com/office/drawing/2014/main" id="{00000000-0008-0000-0500-0000E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254" name="Picture 1">
          <a:extLst>
            <a:ext uri="{FF2B5EF4-FFF2-40B4-BE49-F238E27FC236}">
              <a16:creationId xmlns:a16="http://schemas.microsoft.com/office/drawing/2014/main" id="{00000000-0008-0000-0500-0000E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255" name="Picture 1">
          <a:extLst>
            <a:ext uri="{FF2B5EF4-FFF2-40B4-BE49-F238E27FC236}">
              <a16:creationId xmlns:a16="http://schemas.microsoft.com/office/drawing/2014/main" id="{00000000-0008-0000-0500-0000E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256" name="Picture 1">
          <a:extLst>
            <a:ext uri="{FF2B5EF4-FFF2-40B4-BE49-F238E27FC236}">
              <a16:creationId xmlns:a16="http://schemas.microsoft.com/office/drawing/2014/main" id="{00000000-0008-0000-0500-0000E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257" name="Picture 1">
          <a:extLst>
            <a:ext uri="{FF2B5EF4-FFF2-40B4-BE49-F238E27FC236}">
              <a16:creationId xmlns:a16="http://schemas.microsoft.com/office/drawing/2014/main" id="{00000000-0008-0000-0500-0000E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58" name="Picture 1">
          <a:extLst>
            <a:ext uri="{FF2B5EF4-FFF2-40B4-BE49-F238E27FC236}">
              <a16:creationId xmlns:a16="http://schemas.microsoft.com/office/drawing/2014/main" id="{00000000-0008-0000-0500-0000E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59" name="Picture 1">
          <a:extLst>
            <a:ext uri="{FF2B5EF4-FFF2-40B4-BE49-F238E27FC236}">
              <a16:creationId xmlns:a16="http://schemas.microsoft.com/office/drawing/2014/main" id="{00000000-0008-0000-0500-0000E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60" name="Picture 1">
          <a:extLst>
            <a:ext uri="{FF2B5EF4-FFF2-40B4-BE49-F238E27FC236}">
              <a16:creationId xmlns:a16="http://schemas.microsoft.com/office/drawing/2014/main" id="{00000000-0008-0000-0500-0000E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1" name="Picture 1">
          <a:extLst>
            <a:ext uri="{FF2B5EF4-FFF2-40B4-BE49-F238E27FC236}">
              <a16:creationId xmlns:a16="http://schemas.microsoft.com/office/drawing/2014/main" id="{00000000-0008-0000-0500-0000E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2" name="Picture 1">
          <a:extLst>
            <a:ext uri="{FF2B5EF4-FFF2-40B4-BE49-F238E27FC236}">
              <a16:creationId xmlns:a16="http://schemas.microsoft.com/office/drawing/2014/main" id="{00000000-0008-0000-0500-0000E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3" name="Picture 1">
          <a:extLst>
            <a:ext uri="{FF2B5EF4-FFF2-40B4-BE49-F238E27FC236}">
              <a16:creationId xmlns:a16="http://schemas.microsoft.com/office/drawing/2014/main" id="{00000000-0008-0000-0500-0000E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64" name="Picture 1">
          <a:extLst>
            <a:ext uri="{FF2B5EF4-FFF2-40B4-BE49-F238E27FC236}">
              <a16:creationId xmlns:a16="http://schemas.microsoft.com/office/drawing/2014/main" id="{00000000-0008-0000-0500-0000F0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65" name="Picture 1">
          <a:extLst>
            <a:ext uri="{FF2B5EF4-FFF2-40B4-BE49-F238E27FC236}">
              <a16:creationId xmlns:a16="http://schemas.microsoft.com/office/drawing/2014/main" id="{00000000-0008-0000-0500-0000F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6" name="Picture 1">
          <a:extLst>
            <a:ext uri="{FF2B5EF4-FFF2-40B4-BE49-F238E27FC236}">
              <a16:creationId xmlns:a16="http://schemas.microsoft.com/office/drawing/2014/main" id="{00000000-0008-0000-0500-0000F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7" name="Picture 1">
          <a:extLst>
            <a:ext uri="{FF2B5EF4-FFF2-40B4-BE49-F238E27FC236}">
              <a16:creationId xmlns:a16="http://schemas.microsoft.com/office/drawing/2014/main" id="{00000000-0008-0000-0500-0000F3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68" name="Picture 1">
          <a:extLst>
            <a:ext uri="{FF2B5EF4-FFF2-40B4-BE49-F238E27FC236}">
              <a16:creationId xmlns:a16="http://schemas.microsoft.com/office/drawing/2014/main" id="{00000000-0008-0000-0500-0000F4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69" name="Picture 1">
          <a:extLst>
            <a:ext uri="{FF2B5EF4-FFF2-40B4-BE49-F238E27FC236}">
              <a16:creationId xmlns:a16="http://schemas.microsoft.com/office/drawing/2014/main" id="{00000000-0008-0000-0500-0000F5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0" name="Picture 1">
          <a:extLst>
            <a:ext uri="{FF2B5EF4-FFF2-40B4-BE49-F238E27FC236}">
              <a16:creationId xmlns:a16="http://schemas.microsoft.com/office/drawing/2014/main" id="{00000000-0008-0000-0500-0000F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1" name="Picture 1">
          <a:extLst>
            <a:ext uri="{FF2B5EF4-FFF2-40B4-BE49-F238E27FC236}">
              <a16:creationId xmlns:a16="http://schemas.microsoft.com/office/drawing/2014/main" id="{00000000-0008-0000-0500-0000F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2" name="Picture 1">
          <a:extLst>
            <a:ext uri="{FF2B5EF4-FFF2-40B4-BE49-F238E27FC236}">
              <a16:creationId xmlns:a16="http://schemas.microsoft.com/office/drawing/2014/main" id="{00000000-0008-0000-0500-0000F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73" name="Picture 1">
          <a:extLst>
            <a:ext uri="{FF2B5EF4-FFF2-40B4-BE49-F238E27FC236}">
              <a16:creationId xmlns:a16="http://schemas.microsoft.com/office/drawing/2014/main" id="{00000000-0008-0000-0500-0000F9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74" name="Picture 1">
          <a:extLst>
            <a:ext uri="{FF2B5EF4-FFF2-40B4-BE49-F238E27FC236}">
              <a16:creationId xmlns:a16="http://schemas.microsoft.com/office/drawing/2014/main" id="{00000000-0008-0000-0500-0000FA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75" name="Picture 1">
          <a:extLst>
            <a:ext uri="{FF2B5EF4-FFF2-40B4-BE49-F238E27FC236}">
              <a16:creationId xmlns:a16="http://schemas.microsoft.com/office/drawing/2014/main" id="{00000000-0008-0000-0500-0000FB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6" name="Picture 1">
          <a:extLst>
            <a:ext uri="{FF2B5EF4-FFF2-40B4-BE49-F238E27FC236}">
              <a16:creationId xmlns:a16="http://schemas.microsoft.com/office/drawing/2014/main" id="{00000000-0008-0000-0500-0000F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7" name="Picture 1">
          <a:extLst>
            <a:ext uri="{FF2B5EF4-FFF2-40B4-BE49-F238E27FC236}">
              <a16:creationId xmlns:a16="http://schemas.microsoft.com/office/drawing/2014/main" id="{00000000-0008-0000-0500-0000FD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8" name="Picture 1">
          <a:extLst>
            <a:ext uri="{FF2B5EF4-FFF2-40B4-BE49-F238E27FC236}">
              <a16:creationId xmlns:a16="http://schemas.microsoft.com/office/drawing/2014/main" id="{00000000-0008-0000-0500-0000FE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79" name="Picture 1">
          <a:extLst>
            <a:ext uri="{FF2B5EF4-FFF2-40B4-BE49-F238E27FC236}">
              <a16:creationId xmlns:a16="http://schemas.microsoft.com/office/drawing/2014/main" id="{00000000-0008-0000-0500-0000FF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0" name="Picture 1">
          <a:extLst>
            <a:ext uri="{FF2B5EF4-FFF2-40B4-BE49-F238E27FC236}">
              <a16:creationId xmlns:a16="http://schemas.microsoft.com/office/drawing/2014/main" id="{00000000-0008-0000-0500-00000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1" name="Picture 1">
          <a:extLst>
            <a:ext uri="{FF2B5EF4-FFF2-40B4-BE49-F238E27FC236}">
              <a16:creationId xmlns:a16="http://schemas.microsoft.com/office/drawing/2014/main" id="{00000000-0008-0000-0500-00000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2" name="Picture 1">
          <a:extLst>
            <a:ext uri="{FF2B5EF4-FFF2-40B4-BE49-F238E27FC236}">
              <a16:creationId xmlns:a16="http://schemas.microsoft.com/office/drawing/2014/main" id="{00000000-0008-0000-0500-00000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83" name="Picture 1">
          <a:extLst>
            <a:ext uri="{FF2B5EF4-FFF2-40B4-BE49-F238E27FC236}">
              <a16:creationId xmlns:a16="http://schemas.microsoft.com/office/drawing/2014/main" id="{00000000-0008-0000-0500-00000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84" name="Picture 1">
          <a:extLst>
            <a:ext uri="{FF2B5EF4-FFF2-40B4-BE49-F238E27FC236}">
              <a16:creationId xmlns:a16="http://schemas.microsoft.com/office/drawing/2014/main" id="{00000000-0008-0000-0500-00000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5" name="Picture 1">
          <a:extLst>
            <a:ext uri="{FF2B5EF4-FFF2-40B4-BE49-F238E27FC236}">
              <a16:creationId xmlns:a16="http://schemas.microsoft.com/office/drawing/2014/main" id="{00000000-0008-0000-0500-00000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6" name="Picture 1">
          <a:extLst>
            <a:ext uri="{FF2B5EF4-FFF2-40B4-BE49-F238E27FC236}">
              <a16:creationId xmlns:a16="http://schemas.microsoft.com/office/drawing/2014/main" id="{00000000-0008-0000-0500-00000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87" name="Picture 1">
          <a:extLst>
            <a:ext uri="{FF2B5EF4-FFF2-40B4-BE49-F238E27FC236}">
              <a16:creationId xmlns:a16="http://schemas.microsoft.com/office/drawing/2014/main" id="{00000000-0008-0000-0500-00000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88" name="Picture 1">
          <a:extLst>
            <a:ext uri="{FF2B5EF4-FFF2-40B4-BE49-F238E27FC236}">
              <a16:creationId xmlns:a16="http://schemas.microsoft.com/office/drawing/2014/main" id="{00000000-0008-0000-0500-00000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89" name="Picture 1">
          <a:extLst>
            <a:ext uri="{FF2B5EF4-FFF2-40B4-BE49-F238E27FC236}">
              <a16:creationId xmlns:a16="http://schemas.microsoft.com/office/drawing/2014/main" id="{00000000-0008-0000-0500-00000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0" name="Picture 1">
          <a:extLst>
            <a:ext uri="{FF2B5EF4-FFF2-40B4-BE49-F238E27FC236}">
              <a16:creationId xmlns:a16="http://schemas.microsoft.com/office/drawing/2014/main" id="{00000000-0008-0000-0500-00000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1" name="Picture 1">
          <a:extLst>
            <a:ext uri="{FF2B5EF4-FFF2-40B4-BE49-F238E27FC236}">
              <a16:creationId xmlns:a16="http://schemas.microsoft.com/office/drawing/2014/main" id="{00000000-0008-0000-0500-00000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2" name="Picture 1">
          <a:extLst>
            <a:ext uri="{FF2B5EF4-FFF2-40B4-BE49-F238E27FC236}">
              <a16:creationId xmlns:a16="http://schemas.microsoft.com/office/drawing/2014/main" id="{00000000-0008-0000-0500-00000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93" name="Picture 1">
          <a:extLst>
            <a:ext uri="{FF2B5EF4-FFF2-40B4-BE49-F238E27FC236}">
              <a16:creationId xmlns:a16="http://schemas.microsoft.com/office/drawing/2014/main" id="{00000000-0008-0000-0500-00000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94" name="Picture 1">
          <a:extLst>
            <a:ext uri="{FF2B5EF4-FFF2-40B4-BE49-F238E27FC236}">
              <a16:creationId xmlns:a16="http://schemas.microsoft.com/office/drawing/2014/main" id="{00000000-0008-0000-0500-00000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295" name="Picture 1">
          <a:extLst>
            <a:ext uri="{FF2B5EF4-FFF2-40B4-BE49-F238E27FC236}">
              <a16:creationId xmlns:a16="http://schemas.microsoft.com/office/drawing/2014/main" id="{00000000-0008-0000-0500-00000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6" name="Picture 1">
          <a:extLst>
            <a:ext uri="{FF2B5EF4-FFF2-40B4-BE49-F238E27FC236}">
              <a16:creationId xmlns:a16="http://schemas.microsoft.com/office/drawing/2014/main" id="{00000000-0008-0000-0500-00001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7" name="Picture 1">
          <a:extLst>
            <a:ext uri="{FF2B5EF4-FFF2-40B4-BE49-F238E27FC236}">
              <a16:creationId xmlns:a16="http://schemas.microsoft.com/office/drawing/2014/main" id="{00000000-0008-0000-0500-00001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8" name="Picture 1">
          <a:extLst>
            <a:ext uri="{FF2B5EF4-FFF2-40B4-BE49-F238E27FC236}">
              <a16:creationId xmlns:a16="http://schemas.microsoft.com/office/drawing/2014/main" id="{00000000-0008-0000-0500-00001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299" name="Picture 1">
          <a:extLst>
            <a:ext uri="{FF2B5EF4-FFF2-40B4-BE49-F238E27FC236}">
              <a16:creationId xmlns:a16="http://schemas.microsoft.com/office/drawing/2014/main" id="{00000000-0008-0000-0500-00001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0" name="Picture 1">
          <a:extLst>
            <a:ext uri="{FF2B5EF4-FFF2-40B4-BE49-F238E27FC236}">
              <a16:creationId xmlns:a16="http://schemas.microsoft.com/office/drawing/2014/main" id="{00000000-0008-0000-0500-00001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1" name="Picture 1">
          <a:extLst>
            <a:ext uri="{FF2B5EF4-FFF2-40B4-BE49-F238E27FC236}">
              <a16:creationId xmlns:a16="http://schemas.microsoft.com/office/drawing/2014/main" id="{00000000-0008-0000-0500-00001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2" name="Picture 1">
          <a:extLst>
            <a:ext uri="{FF2B5EF4-FFF2-40B4-BE49-F238E27FC236}">
              <a16:creationId xmlns:a16="http://schemas.microsoft.com/office/drawing/2014/main" id="{00000000-0008-0000-0500-00001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03" name="Picture 1">
          <a:extLst>
            <a:ext uri="{FF2B5EF4-FFF2-40B4-BE49-F238E27FC236}">
              <a16:creationId xmlns:a16="http://schemas.microsoft.com/office/drawing/2014/main" id="{00000000-0008-0000-0500-00001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04" name="Picture 1">
          <a:extLst>
            <a:ext uri="{FF2B5EF4-FFF2-40B4-BE49-F238E27FC236}">
              <a16:creationId xmlns:a16="http://schemas.microsoft.com/office/drawing/2014/main" id="{00000000-0008-0000-0500-00001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5" name="Picture 1">
          <a:extLst>
            <a:ext uri="{FF2B5EF4-FFF2-40B4-BE49-F238E27FC236}">
              <a16:creationId xmlns:a16="http://schemas.microsoft.com/office/drawing/2014/main" id="{00000000-0008-0000-0500-00001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6" name="Picture 1">
          <a:extLst>
            <a:ext uri="{FF2B5EF4-FFF2-40B4-BE49-F238E27FC236}">
              <a16:creationId xmlns:a16="http://schemas.microsoft.com/office/drawing/2014/main" id="{00000000-0008-0000-0500-00001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07" name="Picture 1">
          <a:extLst>
            <a:ext uri="{FF2B5EF4-FFF2-40B4-BE49-F238E27FC236}">
              <a16:creationId xmlns:a16="http://schemas.microsoft.com/office/drawing/2014/main" id="{00000000-0008-0000-0500-00001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08" name="Picture 1">
          <a:extLst>
            <a:ext uri="{FF2B5EF4-FFF2-40B4-BE49-F238E27FC236}">
              <a16:creationId xmlns:a16="http://schemas.microsoft.com/office/drawing/2014/main" id="{00000000-0008-0000-0500-00001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09" name="Picture 1">
          <a:extLst>
            <a:ext uri="{FF2B5EF4-FFF2-40B4-BE49-F238E27FC236}">
              <a16:creationId xmlns:a16="http://schemas.microsoft.com/office/drawing/2014/main" id="{00000000-0008-0000-0500-00001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0" name="Picture 1">
          <a:extLst>
            <a:ext uri="{FF2B5EF4-FFF2-40B4-BE49-F238E27FC236}">
              <a16:creationId xmlns:a16="http://schemas.microsoft.com/office/drawing/2014/main" id="{00000000-0008-0000-0500-00001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1" name="Picture 1">
          <a:extLst>
            <a:ext uri="{FF2B5EF4-FFF2-40B4-BE49-F238E27FC236}">
              <a16:creationId xmlns:a16="http://schemas.microsoft.com/office/drawing/2014/main" id="{00000000-0008-0000-0500-00001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2" name="Picture 1">
          <a:extLst>
            <a:ext uri="{FF2B5EF4-FFF2-40B4-BE49-F238E27FC236}">
              <a16:creationId xmlns:a16="http://schemas.microsoft.com/office/drawing/2014/main" id="{00000000-0008-0000-0500-00002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13" name="Picture 1">
          <a:extLst>
            <a:ext uri="{FF2B5EF4-FFF2-40B4-BE49-F238E27FC236}">
              <a16:creationId xmlns:a16="http://schemas.microsoft.com/office/drawing/2014/main" id="{00000000-0008-0000-0500-00002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14" name="Picture 1">
          <a:extLst>
            <a:ext uri="{FF2B5EF4-FFF2-40B4-BE49-F238E27FC236}">
              <a16:creationId xmlns:a16="http://schemas.microsoft.com/office/drawing/2014/main" id="{00000000-0008-0000-0500-00002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15" name="Picture 1">
          <a:extLst>
            <a:ext uri="{FF2B5EF4-FFF2-40B4-BE49-F238E27FC236}">
              <a16:creationId xmlns:a16="http://schemas.microsoft.com/office/drawing/2014/main" id="{00000000-0008-0000-0500-00002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6" name="Picture 1">
          <a:extLst>
            <a:ext uri="{FF2B5EF4-FFF2-40B4-BE49-F238E27FC236}">
              <a16:creationId xmlns:a16="http://schemas.microsoft.com/office/drawing/2014/main" id="{00000000-0008-0000-0500-00002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7" name="Picture 1">
          <a:extLst>
            <a:ext uri="{FF2B5EF4-FFF2-40B4-BE49-F238E27FC236}">
              <a16:creationId xmlns:a16="http://schemas.microsoft.com/office/drawing/2014/main" id="{00000000-0008-0000-0500-00002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8" name="Picture 1">
          <a:extLst>
            <a:ext uri="{FF2B5EF4-FFF2-40B4-BE49-F238E27FC236}">
              <a16:creationId xmlns:a16="http://schemas.microsoft.com/office/drawing/2014/main" id="{00000000-0008-0000-0500-00002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19" name="Picture 1">
          <a:extLst>
            <a:ext uri="{FF2B5EF4-FFF2-40B4-BE49-F238E27FC236}">
              <a16:creationId xmlns:a16="http://schemas.microsoft.com/office/drawing/2014/main" id="{00000000-0008-0000-0500-00002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0" name="Picture 1">
          <a:extLst>
            <a:ext uri="{FF2B5EF4-FFF2-40B4-BE49-F238E27FC236}">
              <a16:creationId xmlns:a16="http://schemas.microsoft.com/office/drawing/2014/main" id="{00000000-0008-0000-0500-00002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1" name="Picture 1">
          <a:extLst>
            <a:ext uri="{FF2B5EF4-FFF2-40B4-BE49-F238E27FC236}">
              <a16:creationId xmlns:a16="http://schemas.microsoft.com/office/drawing/2014/main" id="{00000000-0008-0000-0500-00002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2" name="Picture 1">
          <a:extLst>
            <a:ext uri="{FF2B5EF4-FFF2-40B4-BE49-F238E27FC236}">
              <a16:creationId xmlns:a16="http://schemas.microsoft.com/office/drawing/2014/main" id="{00000000-0008-0000-0500-00002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23" name="Picture 1">
          <a:extLst>
            <a:ext uri="{FF2B5EF4-FFF2-40B4-BE49-F238E27FC236}">
              <a16:creationId xmlns:a16="http://schemas.microsoft.com/office/drawing/2014/main" id="{00000000-0008-0000-0500-00002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24" name="Picture 1">
          <a:extLst>
            <a:ext uri="{FF2B5EF4-FFF2-40B4-BE49-F238E27FC236}">
              <a16:creationId xmlns:a16="http://schemas.microsoft.com/office/drawing/2014/main" id="{00000000-0008-0000-0500-00002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25" name="Picture 1">
          <a:extLst>
            <a:ext uri="{FF2B5EF4-FFF2-40B4-BE49-F238E27FC236}">
              <a16:creationId xmlns:a16="http://schemas.microsoft.com/office/drawing/2014/main" id="{00000000-0008-0000-0500-00002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6" name="Picture 1">
          <a:extLst>
            <a:ext uri="{FF2B5EF4-FFF2-40B4-BE49-F238E27FC236}">
              <a16:creationId xmlns:a16="http://schemas.microsoft.com/office/drawing/2014/main" id="{00000000-0008-0000-0500-00002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7" name="Picture 1">
          <a:extLst>
            <a:ext uri="{FF2B5EF4-FFF2-40B4-BE49-F238E27FC236}">
              <a16:creationId xmlns:a16="http://schemas.microsoft.com/office/drawing/2014/main" id="{00000000-0008-0000-0500-00002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8" name="Picture 1">
          <a:extLst>
            <a:ext uri="{FF2B5EF4-FFF2-40B4-BE49-F238E27FC236}">
              <a16:creationId xmlns:a16="http://schemas.microsoft.com/office/drawing/2014/main" id="{00000000-0008-0000-0500-00003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29" name="Picture 1">
          <a:extLst>
            <a:ext uri="{FF2B5EF4-FFF2-40B4-BE49-F238E27FC236}">
              <a16:creationId xmlns:a16="http://schemas.microsoft.com/office/drawing/2014/main" id="{00000000-0008-0000-0500-00003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0" name="Picture 1">
          <a:extLst>
            <a:ext uri="{FF2B5EF4-FFF2-40B4-BE49-F238E27FC236}">
              <a16:creationId xmlns:a16="http://schemas.microsoft.com/office/drawing/2014/main" id="{00000000-0008-0000-0500-00003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1" name="Picture 1">
          <a:extLst>
            <a:ext uri="{FF2B5EF4-FFF2-40B4-BE49-F238E27FC236}">
              <a16:creationId xmlns:a16="http://schemas.microsoft.com/office/drawing/2014/main" id="{00000000-0008-0000-0500-00003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2" name="Picture 1">
          <a:extLst>
            <a:ext uri="{FF2B5EF4-FFF2-40B4-BE49-F238E27FC236}">
              <a16:creationId xmlns:a16="http://schemas.microsoft.com/office/drawing/2014/main" id="{00000000-0008-0000-0500-00003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33" name="Picture 1">
          <a:extLst>
            <a:ext uri="{FF2B5EF4-FFF2-40B4-BE49-F238E27FC236}">
              <a16:creationId xmlns:a16="http://schemas.microsoft.com/office/drawing/2014/main" id="{00000000-0008-0000-0500-00003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34" name="Picture 1">
          <a:extLst>
            <a:ext uri="{FF2B5EF4-FFF2-40B4-BE49-F238E27FC236}">
              <a16:creationId xmlns:a16="http://schemas.microsoft.com/office/drawing/2014/main" id="{00000000-0008-0000-0500-00003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5" name="Picture 1">
          <a:extLst>
            <a:ext uri="{FF2B5EF4-FFF2-40B4-BE49-F238E27FC236}">
              <a16:creationId xmlns:a16="http://schemas.microsoft.com/office/drawing/2014/main" id="{00000000-0008-0000-0500-00003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6" name="Picture 1">
          <a:extLst>
            <a:ext uri="{FF2B5EF4-FFF2-40B4-BE49-F238E27FC236}">
              <a16:creationId xmlns:a16="http://schemas.microsoft.com/office/drawing/2014/main" id="{00000000-0008-0000-0500-00003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37" name="Picture 1">
          <a:extLst>
            <a:ext uri="{FF2B5EF4-FFF2-40B4-BE49-F238E27FC236}">
              <a16:creationId xmlns:a16="http://schemas.microsoft.com/office/drawing/2014/main" id="{00000000-0008-0000-0500-00003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38" name="Picture 1">
          <a:extLst>
            <a:ext uri="{FF2B5EF4-FFF2-40B4-BE49-F238E27FC236}">
              <a16:creationId xmlns:a16="http://schemas.microsoft.com/office/drawing/2014/main" id="{00000000-0008-0000-0500-00003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39" name="Picture 1">
          <a:extLst>
            <a:ext uri="{FF2B5EF4-FFF2-40B4-BE49-F238E27FC236}">
              <a16:creationId xmlns:a16="http://schemas.microsoft.com/office/drawing/2014/main" id="{00000000-0008-0000-0500-00003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0" name="Picture 1">
          <a:extLst>
            <a:ext uri="{FF2B5EF4-FFF2-40B4-BE49-F238E27FC236}">
              <a16:creationId xmlns:a16="http://schemas.microsoft.com/office/drawing/2014/main" id="{00000000-0008-0000-0500-00003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1" name="Picture 1">
          <a:extLst>
            <a:ext uri="{FF2B5EF4-FFF2-40B4-BE49-F238E27FC236}">
              <a16:creationId xmlns:a16="http://schemas.microsoft.com/office/drawing/2014/main" id="{00000000-0008-0000-0500-00003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2" name="Picture 1">
          <a:extLst>
            <a:ext uri="{FF2B5EF4-FFF2-40B4-BE49-F238E27FC236}">
              <a16:creationId xmlns:a16="http://schemas.microsoft.com/office/drawing/2014/main" id="{00000000-0008-0000-0500-00003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43" name="Picture 1">
          <a:extLst>
            <a:ext uri="{FF2B5EF4-FFF2-40B4-BE49-F238E27FC236}">
              <a16:creationId xmlns:a16="http://schemas.microsoft.com/office/drawing/2014/main" id="{00000000-0008-0000-0500-00003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44" name="Picture 1">
          <a:extLst>
            <a:ext uri="{FF2B5EF4-FFF2-40B4-BE49-F238E27FC236}">
              <a16:creationId xmlns:a16="http://schemas.microsoft.com/office/drawing/2014/main" id="{00000000-0008-0000-0500-00004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45" name="Picture 1">
          <a:extLst>
            <a:ext uri="{FF2B5EF4-FFF2-40B4-BE49-F238E27FC236}">
              <a16:creationId xmlns:a16="http://schemas.microsoft.com/office/drawing/2014/main" id="{00000000-0008-0000-0500-00004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46" name="Picture 1">
          <a:extLst>
            <a:ext uri="{FF2B5EF4-FFF2-40B4-BE49-F238E27FC236}">
              <a16:creationId xmlns:a16="http://schemas.microsoft.com/office/drawing/2014/main" id="{00000000-0008-0000-0500-00004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7" name="Picture 1">
          <a:extLst>
            <a:ext uri="{FF2B5EF4-FFF2-40B4-BE49-F238E27FC236}">
              <a16:creationId xmlns:a16="http://schemas.microsoft.com/office/drawing/2014/main" id="{00000000-0008-0000-0500-00004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8" name="Picture 1">
          <a:extLst>
            <a:ext uri="{FF2B5EF4-FFF2-40B4-BE49-F238E27FC236}">
              <a16:creationId xmlns:a16="http://schemas.microsoft.com/office/drawing/2014/main" id="{00000000-0008-0000-0500-00004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49" name="Picture 1">
          <a:extLst>
            <a:ext uri="{FF2B5EF4-FFF2-40B4-BE49-F238E27FC236}">
              <a16:creationId xmlns:a16="http://schemas.microsoft.com/office/drawing/2014/main" id="{00000000-0008-0000-0500-00004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0" name="Picture 1">
          <a:extLst>
            <a:ext uri="{FF2B5EF4-FFF2-40B4-BE49-F238E27FC236}">
              <a16:creationId xmlns:a16="http://schemas.microsoft.com/office/drawing/2014/main" id="{00000000-0008-0000-0500-00004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1" name="Picture 1">
          <a:extLst>
            <a:ext uri="{FF2B5EF4-FFF2-40B4-BE49-F238E27FC236}">
              <a16:creationId xmlns:a16="http://schemas.microsoft.com/office/drawing/2014/main" id="{00000000-0008-0000-0500-00004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52" name="Picture 1">
          <a:extLst>
            <a:ext uri="{FF2B5EF4-FFF2-40B4-BE49-F238E27FC236}">
              <a16:creationId xmlns:a16="http://schemas.microsoft.com/office/drawing/2014/main" id="{00000000-0008-0000-0500-00004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53" name="Picture 1">
          <a:extLst>
            <a:ext uri="{FF2B5EF4-FFF2-40B4-BE49-F238E27FC236}">
              <a16:creationId xmlns:a16="http://schemas.microsoft.com/office/drawing/2014/main" id="{00000000-0008-0000-0500-00004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54" name="Picture 1">
          <a:extLst>
            <a:ext uri="{FF2B5EF4-FFF2-40B4-BE49-F238E27FC236}">
              <a16:creationId xmlns:a16="http://schemas.microsoft.com/office/drawing/2014/main" id="{00000000-0008-0000-0500-00004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5" name="Picture 1">
          <a:extLst>
            <a:ext uri="{FF2B5EF4-FFF2-40B4-BE49-F238E27FC236}">
              <a16:creationId xmlns:a16="http://schemas.microsoft.com/office/drawing/2014/main" id="{00000000-0008-0000-0500-00004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6" name="Picture 1">
          <a:extLst>
            <a:ext uri="{FF2B5EF4-FFF2-40B4-BE49-F238E27FC236}">
              <a16:creationId xmlns:a16="http://schemas.microsoft.com/office/drawing/2014/main" id="{00000000-0008-0000-0500-00004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7" name="Picture 1">
          <a:extLst>
            <a:ext uri="{FF2B5EF4-FFF2-40B4-BE49-F238E27FC236}">
              <a16:creationId xmlns:a16="http://schemas.microsoft.com/office/drawing/2014/main" id="{00000000-0008-0000-0500-00004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8" name="Picture 1">
          <a:extLst>
            <a:ext uri="{FF2B5EF4-FFF2-40B4-BE49-F238E27FC236}">
              <a16:creationId xmlns:a16="http://schemas.microsoft.com/office/drawing/2014/main" id="{00000000-0008-0000-0500-00004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59" name="Picture 1">
          <a:extLst>
            <a:ext uri="{FF2B5EF4-FFF2-40B4-BE49-F238E27FC236}">
              <a16:creationId xmlns:a16="http://schemas.microsoft.com/office/drawing/2014/main" id="{00000000-0008-0000-0500-00004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0" name="Picture 1">
          <a:extLst>
            <a:ext uri="{FF2B5EF4-FFF2-40B4-BE49-F238E27FC236}">
              <a16:creationId xmlns:a16="http://schemas.microsoft.com/office/drawing/2014/main" id="{00000000-0008-0000-0500-00005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1" name="Picture 1">
          <a:extLst>
            <a:ext uri="{FF2B5EF4-FFF2-40B4-BE49-F238E27FC236}">
              <a16:creationId xmlns:a16="http://schemas.microsoft.com/office/drawing/2014/main" id="{00000000-0008-0000-0500-00005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2" name="Picture 1">
          <a:extLst>
            <a:ext uri="{FF2B5EF4-FFF2-40B4-BE49-F238E27FC236}">
              <a16:creationId xmlns:a16="http://schemas.microsoft.com/office/drawing/2014/main" id="{00000000-0008-0000-0500-00005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63" name="Picture 1">
          <a:extLst>
            <a:ext uri="{FF2B5EF4-FFF2-40B4-BE49-F238E27FC236}">
              <a16:creationId xmlns:a16="http://schemas.microsoft.com/office/drawing/2014/main" id="{00000000-0008-0000-0500-00005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64" name="Picture 1">
          <a:extLst>
            <a:ext uri="{FF2B5EF4-FFF2-40B4-BE49-F238E27FC236}">
              <a16:creationId xmlns:a16="http://schemas.microsoft.com/office/drawing/2014/main" id="{00000000-0008-0000-0500-00005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65" name="Picture 1">
          <a:extLst>
            <a:ext uri="{FF2B5EF4-FFF2-40B4-BE49-F238E27FC236}">
              <a16:creationId xmlns:a16="http://schemas.microsoft.com/office/drawing/2014/main" id="{00000000-0008-0000-0500-00005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6" name="Picture 1">
          <a:extLst>
            <a:ext uri="{FF2B5EF4-FFF2-40B4-BE49-F238E27FC236}">
              <a16:creationId xmlns:a16="http://schemas.microsoft.com/office/drawing/2014/main" id="{00000000-0008-0000-0500-00005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7" name="Picture 1">
          <a:extLst>
            <a:ext uri="{FF2B5EF4-FFF2-40B4-BE49-F238E27FC236}">
              <a16:creationId xmlns:a16="http://schemas.microsoft.com/office/drawing/2014/main" id="{00000000-0008-0000-0500-00005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68" name="Picture 1">
          <a:extLst>
            <a:ext uri="{FF2B5EF4-FFF2-40B4-BE49-F238E27FC236}">
              <a16:creationId xmlns:a16="http://schemas.microsoft.com/office/drawing/2014/main" id="{00000000-0008-0000-0500-00005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69" name="Picture 1">
          <a:extLst>
            <a:ext uri="{FF2B5EF4-FFF2-40B4-BE49-F238E27FC236}">
              <a16:creationId xmlns:a16="http://schemas.microsoft.com/office/drawing/2014/main" id="{00000000-0008-0000-0500-00005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0" name="Picture 1">
          <a:extLst>
            <a:ext uri="{FF2B5EF4-FFF2-40B4-BE49-F238E27FC236}">
              <a16:creationId xmlns:a16="http://schemas.microsoft.com/office/drawing/2014/main" id="{00000000-0008-0000-0500-00005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1" name="Picture 1">
          <a:extLst>
            <a:ext uri="{FF2B5EF4-FFF2-40B4-BE49-F238E27FC236}">
              <a16:creationId xmlns:a16="http://schemas.microsoft.com/office/drawing/2014/main" id="{00000000-0008-0000-0500-00005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2" name="Picture 1">
          <a:extLst>
            <a:ext uri="{FF2B5EF4-FFF2-40B4-BE49-F238E27FC236}">
              <a16:creationId xmlns:a16="http://schemas.microsoft.com/office/drawing/2014/main" id="{00000000-0008-0000-0500-00005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73" name="Picture 1">
          <a:extLst>
            <a:ext uri="{FF2B5EF4-FFF2-40B4-BE49-F238E27FC236}">
              <a16:creationId xmlns:a16="http://schemas.microsoft.com/office/drawing/2014/main" id="{00000000-0008-0000-0500-00005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74" name="Picture 1">
          <a:extLst>
            <a:ext uri="{FF2B5EF4-FFF2-40B4-BE49-F238E27FC236}">
              <a16:creationId xmlns:a16="http://schemas.microsoft.com/office/drawing/2014/main" id="{00000000-0008-0000-0500-00005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75" name="Picture 1">
          <a:extLst>
            <a:ext uri="{FF2B5EF4-FFF2-40B4-BE49-F238E27FC236}">
              <a16:creationId xmlns:a16="http://schemas.microsoft.com/office/drawing/2014/main" id="{00000000-0008-0000-0500-00005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6" name="Picture 1">
          <a:extLst>
            <a:ext uri="{FF2B5EF4-FFF2-40B4-BE49-F238E27FC236}">
              <a16:creationId xmlns:a16="http://schemas.microsoft.com/office/drawing/2014/main" id="{00000000-0008-0000-0500-00006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77" name="Picture 1">
          <a:extLst>
            <a:ext uri="{FF2B5EF4-FFF2-40B4-BE49-F238E27FC236}">
              <a16:creationId xmlns:a16="http://schemas.microsoft.com/office/drawing/2014/main" id="{00000000-0008-0000-0500-00006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78" name="Picture 1">
          <a:extLst>
            <a:ext uri="{FF2B5EF4-FFF2-40B4-BE49-F238E27FC236}">
              <a16:creationId xmlns:a16="http://schemas.microsoft.com/office/drawing/2014/main" id="{00000000-0008-0000-0500-00006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79" name="Picture 1">
          <a:extLst>
            <a:ext uri="{FF2B5EF4-FFF2-40B4-BE49-F238E27FC236}">
              <a16:creationId xmlns:a16="http://schemas.microsoft.com/office/drawing/2014/main" id="{00000000-0008-0000-0500-00006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80" name="Picture 1">
          <a:extLst>
            <a:ext uri="{FF2B5EF4-FFF2-40B4-BE49-F238E27FC236}">
              <a16:creationId xmlns:a16="http://schemas.microsoft.com/office/drawing/2014/main" id="{00000000-0008-0000-0500-00006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1" name="Picture 1">
          <a:extLst>
            <a:ext uri="{FF2B5EF4-FFF2-40B4-BE49-F238E27FC236}">
              <a16:creationId xmlns:a16="http://schemas.microsoft.com/office/drawing/2014/main" id="{00000000-0008-0000-0500-00006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2" name="Picture 1">
          <a:extLst>
            <a:ext uri="{FF2B5EF4-FFF2-40B4-BE49-F238E27FC236}">
              <a16:creationId xmlns:a16="http://schemas.microsoft.com/office/drawing/2014/main" id="{00000000-0008-0000-0500-00006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83" name="Picture 1">
          <a:extLst>
            <a:ext uri="{FF2B5EF4-FFF2-40B4-BE49-F238E27FC236}">
              <a16:creationId xmlns:a16="http://schemas.microsoft.com/office/drawing/2014/main" id="{00000000-0008-0000-0500-00006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84" name="Picture 1">
          <a:extLst>
            <a:ext uri="{FF2B5EF4-FFF2-40B4-BE49-F238E27FC236}">
              <a16:creationId xmlns:a16="http://schemas.microsoft.com/office/drawing/2014/main" id="{00000000-0008-0000-0500-00006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85" name="Picture 1">
          <a:extLst>
            <a:ext uri="{FF2B5EF4-FFF2-40B4-BE49-F238E27FC236}">
              <a16:creationId xmlns:a16="http://schemas.microsoft.com/office/drawing/2014/main" id="{00000000-0008-0000-0500-00006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6" name="Picture 1">
          <a:extLst>
            <a:ext uri="{FF2B5EF4-FFF2-40B4-BE49-F238E27FC236}">
              <a16:creationId xmlns:a16="http://schemas.microsoft.com/office/drawing/2014/main" id="{00000000-0008-0000-0500-00006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7" name="Picture 1">
          <a:extLst>
            <a:ext uri="{FF2B5EF4-FFF2-40B4-BE49-F238E27FC236}">
              <a16:creationId xmlns:a16="http://schemas.microsoft.com/office/drawing/2014/main" id="{00000000-0008-0000-0500-00006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8" name="Picture 1">
          <a:extLst>
            <a:ext uri="{FF2B5EF4-FFF2-40B4-BE49-F238E27FC236}">
              <a16:creationId xmlns:a16="http://schemas.microsoft.com/office/drawing/2014/main" id="{00000000-0008-0000-0500-00006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89" name="Picture 1">
          <a:extLst>
            <a:ext uri="{FF2B5EF4-FFF2-40B4-BE49-F238E27FC236}">
              <a16:creationId xmlns:a16="http://schemas.microsoft.com/office/drawing/2014/main" id="{00000000-0008-0000-0500-00006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0" name="Picture 1">
          <a:extLst>
            <a:ext uri="{FF2B5EF4-FFF2-40B4-BE49-F238E27FC236}">
              <a16:creationId xmlns:a16="http://schemas.microsoft.com/office/drawing/2014/main" id="{00000000-0008-0000-0500-00006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1" name="Picture 1">
          <a:extLst>
            <a:ext uri="{FF2B5EF4-FFF2-40B4-BE49-F238E27FC236}">
              <a16:creationId xmlns:a16="http://schemas.microsoft.com/office/drawing/2014/main" id="{00000000-0008-0000-0500-00006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2" name="Picture 1">
          <a:extLst>
            <a:ext uri="{FF2B5EF4-FFF2-40B4-BE49-F238E27FC236}">
              <a16:creationId xmlns:a16="http://schemas.microsoft.com/office/drawing/2014/main" id="{00000000-0008-0000-0500-00007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93" name="Picture 1">
          <a:extLst>
            <a:ext uri="{FF2B5EF4-FFF2-40B4-BE49-F238E27FC236}">
              <a16:creationId xmlns:a16="http://schemas.microsoft.com/office/drawing/2014/main" id="{00000000-0008-0000-0500-00007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94" name="Picture 1">
          <a:extLst>
            <a:ext uri="{FF2B5EF4-FFF2-40B4-BE49-F238E27FC236}">
              <a16:creationId xmlns:a16="http://schemas.microsoft.com/office/drawing/2014/main" id="{00000000-0008-0000-0500-00007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5" name="Picture 1">
          <a:extLst>
            <a:ext uri="{FF2B5EF4-FFF2-40B4-BE49-F238E27FC236}">
              <a16:creationId xmlns:a16="http://schemas.microsoft.com/office/drawing/2014/main" id="{00000000-0008-0000-0500-00007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6" name="Picture 1">
          <a:extLst>
            <a:ext uri="{FF2B5EF4-FFF2-40B4-BE49-F238E27FC236}">
              <a16:creationId xmlns:a16="http://schemas.microsoft.com/office/drawing/2014/main" id="{00000000-0008-0000-0500-00007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397" name="Picture 1">
          <a:extLst>
            <a:ext uri="{FF2B5EF4-FFF2-40B4-BE49-F238E27FC236}">
              <a16:creationId xmlns:a16="http://schemas.microsoft.com/office/drawing/2014/main" id="{00000000-0008-0000-0500-00007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98" name="Picture 1">
          <a:extLst>
            <a:ext uri="{FF2B5EF4-FFF2-40B4-BE49-F238E27FC236}">
              <a16:creationId xmlns:a16="http://schemas.microsoft.com/office/drawing/2014/main" id="{00000000-0008-0000-0500-00007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399" name="Picture 1">
          <a:extLst>
            <a:ext uri="{FF2B5EF4-FFF2-40B4-BE49-F238E27FC236}">
              <a16:creationId xmlns:a16="http://schemas.microsoft.com/office/drawing/2014/main" id="{00000000-0008-0000-0500-00007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00" name="Picture 1">
          <a:extLst>
            <a:ext uri="{FF2B5EF4-FFF2-40B4-BE49-F238E27FC236}">
              <a16:creationId xmlns:a16="http://schemas.microsoft.com/office/drawing/2014/main" id="{00000000-0008-0000-0500-00007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01" name="Picture 1">
          <a:extLst>
            <a:ext uri="{FF2B5EF4-FFF2-40B4-BE49-F238E27FC236}">
              <a16:creationId xmlns:a16="http://schemas.microsoft.com/office/drawing/2014/main" id="{00000000-0008-0000-0500-00007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02" name="Picture 1">
          <a:extLst>
            <a:ext uri="{FF2B5EF4-FFF2-40B4-BE49-F238E27FC236}">
              <a16:creationId xmlns:a16="http://schemas.microsoft.com/office/drawing/2014/main" id="{00000000-0008-0000-0500-00007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03" name="Picture 1">
          <a:extLst>
            <a:ext uri="{FF2B5EF4-FFF2-40B4-BE49-F238E27FC236}">
              <a16:creationId xmlns:a16="http://schemas.microsoft.com/office/drawing/2014/main" id="{00000000-0008-0000-0500-00007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04" name="Picture 1">
          <a:extLst>
            <a:ext uri="{FF2B5EF4-FFF2-40B4-BE49-F238E27FC236}">
              <a16:creationId xmlns:a16="http://schemas.microsoft.com/office/drawing/2014/main" id="{00000000-0008-0000-0500-00007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05" name="Picture 1">
          <a:extLst>
            <a:ext uri="{FF2B5EF4-FFF2-40B4-BE49-F238E27FC236}">
              <a16:creationId xmlns:a16="http://schemas.microsoft.com/office/drawing/2014/main" id="{00000000-0008-0000-0500-00007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06" name="Picture 1">
          <a:extLst>
            <a:ext uri="{FF2B5EF4-FFF2-40B4-BE49-F238E27FC236}">
              <a16:creationId xmlns:a16="http://schemas.microsoft.com/office/drawing/2014/main" id="{00000000-0008-0000-0500-00007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407" name="Picture 1">
          <a:extLst>
            <a:ext uri="{FF2B5EF4-FFF2-40B4-BE49-F238E27FC236}">
              <a16:creationId xmlns:a16="http://schemas.microsoft.com/office/drawing/2014/main" id="{00000000-0008-0000-0500-00007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408" name="Picture 1">
          <a:extLst>
            <a:ext uri="{FF2B5EF4-FFF2-40B4-BE49-F238E27FC236}">
              <a16:creationId xmlns:a16="http://schemas.microsoft.com/office/drawing/2014/main" id="{00000000-0008-0000-0500-00008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409" name="Picture 1">
          <a:extLst>
            <a:ext uri="{FF2B5EF4-FFF2-40B4-BE49-F238E27FC236}">
              <a16:creationId xmlns:a16="http://schemas.microsoft.com/office/drawing/2014/main" id="{00000000-0008-0000-0500-00008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410" name="Picture 1">
          <a:extLst>
            <a:ext uri="{FF2B5EF4-FFF2-40B4-BE49-F238E27FC236}">
              <a16:creationId xmlns:a16="http://schemas.microsoft.com/office/drawing/2014/main" id="{00000000-0008-0000-0500-00008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411" name="Picture 1">
          <a:extLst>
            <a:ext uri="{FF2B5EF4-FFF2-40B4-BE49-F238E27FC236}">
              <a16:creationId xmlns:a16="http://schemas.microsoft.com/office/drawing/2014/main" id="{00000000-0008-0000-0500-00008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412" name="Picture 1">
          <a:extLst>
            <a:ext uri="{FF2B5EF4-FFF2-40B4-BE49-F238E27FC236}">
              <a16:creationId xmlns:a16="http://schemas.microsoft.com/office/drawing/2014/main" id="{00000000-0008-0000-0500-00008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413" name="Picture 1">
          <a:extLst>
            <a:ext uri="{FF2B5EF4-FFF2-40B4-BE49-F238E27FC236}">
              <a16:creationId xmlns:a16="http://schemas.microsoft.com/office/drawing/2014/main" id="{00000000-0008-0000-0500-00008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414" name="Picture 1">
          <a:extLst>
            <a:ext uri="{FF2B5EF4-FFF2-40B4-BE49-F238E27FC236}">
              <a16:creationId xmlns:a16="http://schemas.microsoft.com/office/drawing/2014/main" id="{00000000-0008-0000-0500-00008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15" name="Picture 1">
          <a:extLst>
            <a:ext uri="{FF2B5EF4-FFF2-40B4-BE49-F238E27FC236}">
              <a16:creationId xmlns:a16="http://schemas.microsoft.com/office/drawing/2014/main" id="{00000000-0008-0000-0500-00008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16" name="Picture 1">
          <a:extLst>
            <a:ext uri="{FF2B5EF4-FFF2-40B4-BE49-F238E27FC236}">
              <a16:creationId xmlns:a16="http://schemas.microsoft.com/office/drawing/2014/main" id="{00000000-0008-0000-0500-00008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17" name="Picture 1">
          <a:extLst>
            <a:ext uri="{FF2B5EF4-FFF2-40B4-BE49-F238E27FC236}">
              <a16:creationId xmlns:a16="http://schemas.microsoft.com/office/drawing/2014/main" id="{00000000-0008-0000-0500-00008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18" name="Picture 1">
          <a:extLst>
            <a:ext uri="{FF2B5EF4-FFF2-40B4-BE49-F238E27FC236}">
              <a16:creationId xmlns:a16="http://schemas.microsoft.com/office/drawing/2014/main" id="{00000000-0008-0000-0500-00008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19" name="Picture 1">
          <a:extLst>
            <a:ext uri="{FF2B5EF4-FFF2-40B4-BE49-F238E27FC236}">
              <a16:creationId xmlns:a16="http://schemas.microsoft.com/office/drawing/2014/main" id="{00000000-0008-0000-0500-00008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20" name="Picture 1">
          <a:extLst>
            <a:ext uri="{FF2B5EF4-FFF2-40B4-BE49-F238E27FC236}">
              <a16:creationId xmlns:a16="http://schemas.microsoft.com/office/drawing/2014/main" id="{00000000-0008-0000-0500-00008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1" name="Picture 1">
          <a:extLst>
            <a:ext uri="{FF2B5EF4-FFF2-40B4-BE49-F238E27FC236}">
              <a16:creationId xmlns:a16="http://schemas.microsoft.com/office/drawing/2014/main" id="{00000000-0008-0000-0500-00008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2" name="Picture 1">
          <a:extLst>
            <a:ext uri="{FF2B5EF4-FFF2-40B4-BE49-F238E27FC236}">
              <a16:creationId xmlns:a16="http://schemas.microsoft.com/office/drawing/2014/main" id="{00000000-0008-0000-0500-00008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23" name="Picture 1">
          <a:extLst>
            <a:ext uri="{FF2B5EF4-FFF2-40B4-BE49-F238E27FC236}">
              <a16:creationId xmlns:a16="http://schemas.microsoft.com/office/drawing/2014/main" id="{00000000-0008-0000-0500-00008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24" name="Picture 1">
          <a:extLst>
            <a:ext uri="{FF2B5EF4-FFF2-40B4-BE49-F238E27FC236}">
              <a16:creationId xmlns:a16="http://schemas.microsoft.com/office/drawing/2014/main" id="{00000000-0008-0000-0500-00009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25" name="Picture 1">
          <a:extLst>
            <a:ext uri="{FF2B5EF4-FFF2-40B4-BE49-F238E27FC236}">
              <a16:creationId xmlns:a16="http://schemas.microsoft.com/office/drawing/2014/main" id="{00000000-0008-0000-0500-00009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6" name="Picture 1">
          <a:extLst>
            <a:ext uri="{FF2B5EF4-FFF2-40B4-BE49-F238E27FC236}">
              <a16:creationId xmlns:a16="http://schemas.microsoft.com/office/drawing/2014/main" id="{00000000-0008-0000-0500-00009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7" name="Picture 1">
          <a:extLst>
            <a:ext uri="{FF2B5EF4-FFF2-40B4-BE49-F238E27FC236}">
              <a16:creationId xmlns:a16="http://schemas.microsoft.com/office/drawing/2014/main" id="{00000000-0008-0000-0500-00009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8" name="Picture 1">
          <a:extLst>
            <a:ext uri="{FF2B5EF4-FFF2-40B4-BE49-F238E27FC236}">
              <a16:creationId xmlns:a16="http://schemas.microsoft.com/office/drawing/2014/main" id="{00000000-0008-0000-0500-00009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29" name="Picture 1">
          <a:extLst>
            <a:ext uri="{FF2B5EF4-FFF2-40B4-BE49-F238E27FC236}">
              <a16:creationId xmlns:a16="http://schemas.microsoft.com/office/drawing/2014/main" id="{00000000-0008-0000-0500-00009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0" name="Picture 1">
          <a:extLst>
            <a:ext uri="{FF2B5EF4-FFF2-40B4-BE49-F238E27FC236}">
              <a16:creationId xmlns:a16="http://schemas.microsoft.com/office/drawing/2014/main" id="{00000000-0008-0000-0500-00009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1" name="Picture 1">
          <a:extLst>
            <a:ext uri="{FF2B5EF4-FFF2-40B4-BE49-F238E27FC236}">
              <a16:creationId xmlns:a16="http://schemas.microsoft.com/office/drawing/2014/main" id="{00000000-0008-0000-0500-00009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2" name="Picture 1">
          <a:extLst>
            <a:ext uri="{FF2B5EF4-FFF2-40B4-BE49-F238E27FC236}">
              <a16:creationId xmlns:a16="http://schemas.microsoft.com/office/drawing/2014/main" id="{00000000-0008-0000-0500-00009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33" name="Picture 1">
          <a:extLst>
            <a:ext uri="{FF2B5EF4-FFF2-40B4-BE49-F238E27FC236}">
              <a16:creationId xmlns:a16="http://schemas.microsoft.com/office/drawing/2014/main" id="{00000000-0008-0000-0500-00009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34" name="Picture 1">
          <a:extLst>
            <a:ext uri="{FF2B5EF4-FFF2-40B4-BE49-F238E27FC236}">
              <a16:creationId xmlns:a16="http://schemas.microsoft.com/office/drawing/2014/main" id="{00000000-0008-0000-0500-00009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35" name="Picture 1">
          <a:extLst>
            <a:ext uri="{FF2B5EF4-FFF2-40B4-BE49-F238E27FC236}">
              <a16:creationId xmlns:a16="http://schemas.microsoft.com/office/drawing/2014/main" id="{00000000-0008-0000-0500-00009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36" name="Picture 1">
          <a:extLst>
            <a:ext uri="{FF2B5EF4-FFF2-40B4-BE49-F238E27FC236}">
              <a16:creationId xmlns:a16="http://schemas.microsoft.com/office/drawing/2014/main" id="{00000000-0008-0000-0500-00009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7" name="Picture 1">
          <a:extLst>
            <a:ext uri="{FF2B5EF4-FFF2-40B4-BE49-F238E27FC236}">
              <a16:creationId xmlns:a16="http://schemas.microsoft.com/office/drawing/2014/main" id="{00000000-0008-0000-0500-00009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8" name="Picture 1">
          <a:extLst>
            <a:ext uri="{FF2B5EF4-FFF2-40B4-BE49-F238E27FC236}">
              <a16:creationId xmlns:a16="http://schemas.microsoft.com/office/drawing/2014/main" id="{00000000-0008-0000-0500-00009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39" name="Picture 1">
          <a:extLst>
            <a:ext uri="{FF2B5EF4-FFF2-40B4-BE49-F238E27FC236}">
              <a16:creationId xmlns:a16="http://schemas.microsoft.com/office/drawing/2014/main" id="{00000000-0008-0000-0500-00009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0" name="Picture 1">
          <a:extLst>
            <a:ext uri="{FF2B5EF4-FFF2-40B4-BE49-F238E27FC236}">
              <a16:creationId xmlns:a16="http://schemas.microsoft.com/office/drawing/2014/main" id="{00000000-0008-0000-0500-0000A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1" name="Picture 1">
          <a:extLst>
            <a:ext uri="{FF2B5EF4-FFF2-40B4-BE49-F238E27FC236}">
              <a16:creationId xmlns:a16="http://schemas.microsoft.com/office/drawing/2014/main" id="{00000000-0008-0000-0500-0000A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42" name="Picture 1">
          <a:extLst>
            <a:ext uri="{FF2B5EF4-FFF2-40B4-BE49-F238E27FC236}">
              <a16:creationId xmlns:a16="http://schemas.microsoft.com/office/drawing/2014/main" id="{00000000-0008-0000-0500-0000A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43" name="Picture 1">
          <a:extLst>
            <a:ext uri="{FF2B5EF4-FFF2-40B4-BE49-F238E27FC236}">
              <a16:creationId xmlns:a16="http://schemas.microsoft.com/office/drawing/2014/main" id="{00000000-0008-0000-0500-0000A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44" name="Picture 1">
          <a:extLst>
            <a:ext uri="{FF2B5EF4-FFF2-40B4-BE49-F238E27FC236}">
              <a16:creationId xmlns:a16="http://schemas.microsoft.com/office/drawing/2014/main" id="{00000000-0008-0000-0500-0000A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5" name="Picture 1">
          <a:extLst>
            <a:ext uri="{FF2B5EF4-FFF2-40B4-BE49-F238E27FC236}">
              <a16:creationId xmlns:a16="http://schemas.microsoft.com/office/drawing/2014/main" id="{00000000-0008-0000-0500-0000A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6" name="Picture 1">
          <a:extLst>
            <a:ext uri="{FF2B5EF4-FFF2-40B4-BE49-F238E27FC236}">
              <a16:creationId xmlns:a16="http://schemas.microsoft.com/office/drawing/2014/main" id="{00000000-0008-0000-0500-0000A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7" name="Picture 1">
          <a:extLst>
            <a:ext uri="{FF2B5EF4-FFF2-40B4-BE49-F238E27FC236}">
              <a16:creationId xmlns:a16="http://schemas.microsoft.com/office/drawing/2014/main" id="{00000000-0008-0000-0500-0000A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8" name="Picture 1">
          <a:extLst>
            <a:ext uri="{FF2B5EF4-FFF2-40B4-BE49-F238E27FC236}">
              <a16:creationId xmlns:a16="http://schemas.microsoft.com/office/drawing/2014/main" id="{00000000-0008-0000-0500-0000A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49" name="Picture 1">
          <a:extLst>
            <a:ext uri="{FF2B5EF4-FFF2-40B4-BE49-F238E27FC236}">
              <a16:creationId xmlns:a16="http://schemas.microsoft.com/office/drawing/2014/main" id="{00000000-0008-0000-0500-0000A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0" name="Picture 1">
          <a:extLst>
            <a:ext uri="{FF2B5EF4-FFF2-40B4-BE49-F238E27FC236}">
              <a16:creationId xmlns:a16="http://schemas.microsoft.com/office/drawing/2014/main" id="{00000000-0008-0000-0500-0000A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1" name="Picture 1">
          <a:extLst>
            <a:ext uri="{FF2B5EF4-FFF2-40B4-BE49-F238E27FC236}">
              <a16:creationId xmlns:a16="http://schemas.microsoft.com/office/drawing/2014/main" id="{00000000-0008-0000-0500-0000A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2" name="Picture 1">
          <a:extLst>
            <a:ext uri="{FF2B5EF4-FFF2-40B4-BE49-F238E27FC236}">
              <a16:creationId xmlns:a16="http://schemas.microsoft.com/office/drawing/2014/main" id="{00000000-0008-0000-0500-0000A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53" name="Picture 1">
          <a:extLst>
            <a:ext uri="{FF2B5EF4-FFF2-40B4-BE49-F238E27FC236}">
              <a16:creationId xmlns:a16="http://schemas.microsoft.com/office/drawing/2014/main" id="{00000000-0008-0000-0500-0000A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54" name="Picture 1">
          <a:extLst>
            <a:ext uri="{FF2B5EF4-FFF2-40B4-BE49-F238E27FC236}">
              <a16:creationId xmlns:a16="http://schemas.microsoft.com/office/drawing/2014/main" id="{00000000-0008-0000-0500-0000A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55" name="Picture 1">
          <a:extLst>
            <a:ext uri="{FF2B5EF4-FFF2-40B4-BE49-F238E27FC236}">
              <a16:creationId xmlns:a16="http://schemas.microsoft.com/office/drawing/2014/main" id="{00000000-0008-0000-0500-0000A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56" name="Picture 1">
          <a:extLst>
            <a:ext uri="{FF2B5EF4-FFF2-40B4-BE49-F238E27FC236}">
              <a16:creationId xmlns:a16="http://schemas.microsoft.com/office/drawing/2014/main" id="{00000000-0008-0000-0500-0000B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7" name="Picture 1">
          <a:extLst>
            <a:ext uri="{FF2B5EF4-FFF2-40B4-BE49-F238E27FC236}">
              <a16:creationId xmlns:a16="http://schemas.microsoft.com/office/drawing/2014/main" id="{00000000-0008-0000-0500-0000B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8" name="Picture 1">
          <a:extLst>
            <a:ext uri="{FF2B5EF4-FFF2-40B4-BE49-F238E27FC236}">
              <a16:creationId xmlns:a16="http://schemas.microsoft.com/office/drawing/2014/main" id="{00000000-0008-0000-0500-0000B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59" name="Picture 1">
          <a:extLst>
            <a:ext uri="{FF2B5EF4-FFF2-40B4-BE49-F238E27FC236}">
              <a16:creationId xmlns:a16="http://schemas.microsoft.com/office/drawing/2014/main" id="{00000000-0008-0000-0500-0000B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0" name="Picture 1">
          <a:extLst>
            <a:ext uri="{FF2B5EF4-FFF2-40B4-BE49-F238E27FC236}">
              <a16:creationId xmlns:a16="http://schemas.microsoft.com/office/drawing/2014/main" id="{00000000-0008-0000-0500-0000B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1" name="Picture 1">
          <a:extLst>
            <a:ext uri="{FF2B5EF4-FFF2-40B4-BE49-F238E27FC236}">
              <a16:creationId xmlns:a16="http://schemas.microsoft.com/office/drawing/2014/main" id="{00000000-0008-0000-0500-0000B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62" name="Picture 1">
          <a:extLst>
            <a:ext uri="{FF2B5EF4-FFF2-40B4-BE49-F238E27FC236}">
              <a16:creationId xmlns:a16="http://schemas.microsoft.com/office/drawing/2014/main" id="{00000000-0008-0000-0500-0000B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63" name="Picture 1">
          <a:extLst>
            <a:ext uri="{FF2B5EF4-FFF2-40B4-BE49-F238E27FC236}">
              <a16:creationId xmlns:a16="http://schemas.microsoft.com/office/drawing/2014/main" id="{00000000-0008-0000-0500-0000B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64" name="Picture 1">
          <a:extLst>
            <a:ext uri="{FF2B5EF4-FFF2-40B4-BE49-F238E27FC236}">
              <a16:creationId xmlns:a16="http://schemas.microsoft.com/office/drawing/2014/main" id="{00000000-0008-0000-0500-0000B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5" name="Picture 1">
          <a:extLst>
            <a:ext uri="{FF2B5EF4-FFF2-40B4-BE49-F238E27FC236}">
              <a16:creationId xmlns:a16="http://schemas.microsoft.com/office/drawing/2014/main" id="{00000000-0008-0000-0500-0000B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6" name="Picture 1">
          <a:extLst>
            <a:ext uri="{FF2B5EF4-FFF2-40B4-BE49-F238E27FC236}">
              <a16:creationId xmlns:a16="http://schemas.microsoft.com/office/drawing/2014/main" id="{00000000-0008-0000-0500-0000B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7" name="Picture 1">
          <a:extLst>
            <a:ext uri="{FF2B5EF4-FFF2-40B4-BE49-F238E27FC236}">
              <a16:creationId xmlns:a16="http://schemas.microsoft.com/office/drawing/2014/main" id="{00000000-0008-0000-0500-0000B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8" name="Picture 1">
          <a:extLst>
            <a:ext uri="{FF2B5EF4-FFF2-40B4-BE49-F238E27FC236}">
              <a16:creationId xmlns:a16="http://schemas.microsoft.com/office/drawing/2014/main" id="{00000000-0008-0000-0500-0000B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69" name="Picture 1">
          <a:extLst>
            <a:ext uri="{FF2B5EF4-FFF2-40B4-BE49-F238E27FC236}">
              <a16:creationId xmlns:a16="http://schemas.microsoft.com/office/drawing/2014/main" id="{00000000-0008-0000-0500-0000B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70" name="Picture 1">
          <a:extLst>
            <a:ext uri="{FF2B5EF4-FFF2-40B4-BE49-F238E27FC236}">
              <a16:creationId xmlns:a16="http://schemas.microsoft.com/office/drawing/2014/main" id="{00000000-0008-0000-0500-0000B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71" name="Picture 1">
          <a:extLst>
            <a:ext uri="{FF2B5EF4-FFF2-40B4-BE49-F238E27FC236}">
              <a16:creationId xmlns:a16="http://schemas.microsoft.com/office/drawing/2014/main" id="{00000000-0008-0000-0500-0000B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72" name="Picture 1">
          <a:extLst>
            <a:ext uri="{FF2B5EF4-FFF2-40B4-BE49-F238E27FC236}">
              <a16:creationId xmlns:a16="http://schemas.microsoft.com/office/drawing/2014/main" id="{00000000-0008-0000-0500-0000C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3" name="Picture 1">
          <a:extLst>
            <a:ext uri="{FF2B5EF4-FFF2-40B4-BE49-F238E27FC236}">
              <a16:creationId xmlns:a16="http://schemas.microsoft.com/office/drawing/2014/main" id="{00000000-0008-0000-0500-0000C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4" name="Picture 1">
          <a:extLst>
            <a:ext uri="{FF2B5EF4-FFF2-40B4-BE49-F238E27FC236}">
              <a16:creationId xmlns:a16="http://schemas.microsoft.com/office/drawing/2014/main" id="{00000000-0008-0000-0500-0000C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5" name="Picture 1">
          <a:extLst>
            <a:ext uri="{FF2B5EF4-FFF2-40B4-BE49-F238E27FC236}">
              <a16:creationId xmlns:a16="http://schemas.microsoft.com/office/drawing/2014/main" id="{00000000-0008-0000-0500-0000C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6" name="Picture 1">
          <a:extLst>
            <a:ext uri="{FF2B5EF4-FFF2-40B4-BE49-F238E27FC236}">
              <a16:creationId xmlns:a16="http://schemas.microsoft.com/office/drawing/2014/main" id="{00000000-0008-0000-0500-0000C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7" name="Picture 1">
          <a:extLst>
            <a:ext uri="{FF2B5EF4-FFF2-40B4-BE49-F238E27FC236}">
              <a16:creationId xmlns:a16="http://schemas.microsoft.com/office/drawing/2014/main" id="{00000000-0008-0000-0500-0000C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8" name="Picture 1">
          <a:extLst>
            <a:ext uri="{FF2B5EF4-FFF2-40B4-BE49-F238E27FC236}">
              <a16:creationId xmlns:a16="http://schemas.microsoft.com/office/drawing/2014/main" id="{00000000-0008-0000-0500-0000C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79" name="Picture 1">
          <a:extLst>
            <a:ext uri="{FF2B5EF4-FFF2-40B4-BE49-F238E27FC236}">
              <a16:creationId xmlns:a16="http://schemas.microsoft.com/office/drawing/2014/main" id="{00000000-0008-0000-0500-0000C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0" name="Picture 1">
          <a:extLst>
            <a:ext uri="{FF2B5EF4-FFF2-40B4-BE49-F238E27FC236}">
              <a16:creationId xmlns:a16="http://schemas.microsoft.com/office/drawing/2014/main" id="{00000000-0008-0000-0500-0000C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1" name="Picture 1">
          <a:extLst>
            <a:ext uri="{FF2B5EF4-FFF2-40B4-BE49-F238E27FC236}">
              <a16:creationId xmlns:a16="http://schemas.microsoft.com/office/drawing/2014/main" id="{00000000-0008-0000-0500-0000C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2" name="Picture 1">
          <a:extLst>
            <a:ext uri="{FF2B5EF4-FFF2-40B4-BE49-F238E27FC236}">
              <a16:creationId xmlns:a16="http://schemas.microsoft.com/office/drawing/2014/main" id="{00000000-0008-0000-0500-0000C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83" name="Picture 1">
          <a:extLst>
            <a:ext uri="{FF2B5EF4-FFF2-40B4-BE49-F238E27FC236}">
              <a16:creationId xmlns:a16="http://schemas.microsoft.com/office/drawing/2014/main" id="{00000000-0008-0000-0500-0000C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84" name="Picture 1">
          <a:extLst>
            <a:ext uri="{FF2B5EF4-FFF2-40B4-BE49-F238E27FC236}">
              <a16:creationId xmlns:a16="http://schemas.microsoft.com/office/drawing/2014/main" id="{00000000-0008-0000-0500-0000C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85" name="Picture 1">
          <a:extLst>
            <a:ext uri="{FF2B5EF4-FFF2-40B4-BE49-F238E27FC236}">
              <a16:creationId xmlns:a16="http://schemas.microsoft.com/office/drawing/2014/main" id="{00000000-0008-0000-0500-0000C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86" name="Picture 1">
          <a:extLst>
            <a:ext uri="{FF2B5EF4-FFF2-40B4-BE49-F238E27FC236}">
              <a16:creationId xmlns:a16="http://schemas.microsoft.com/office/drawing/2014/main" id="{00000000-0008-0000-0500-0000C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7" name="Picture 1">
          <a:extLst>
            <a:ext uri="{FF2B5EF4-FFF2-40B4-BE49-F238E27FC236}">
              <a16:creationId xmlns:a16="http://schemas.microsoft.com/office/drawing/2014/main" id="{00000000-0008-0000-0500-0000C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8" name="Picture 1">
          <a:extLst>
            <a:ext uri="{FF2B5EF4-FFF2-40B4-BE49-F238E27FC236}">
              <a16:creationId xmlns:a16="http://schemas.microsoft.com/office/drawing/2014/main" id="{00000000-0008-0000-0500-0000D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89" name="Picture 1">
          <a:extLst>
            <a:ext uri="{FF2B5EF4-FFF2-40B4-BE49-F238E27FC236}">
              <a16:creationId xmlns:a16="http://schemas.microsoft.com/office/drawing/2014/main" id="{00000000-0008-0000-0500-0000D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90" name="Picture 1">
          <a:extLst>
            <a:ext uri="{FF2B5EF4-FFF2-40B4-BE49-F238E27FC236}">
              <a16:creationId xmlns:a16="http://schemas.microsoft.com/office/drawing/2014/main" id="{00000000-0008-0000-0500-0000D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91" name="Picture 1">
          <a:extLst>
            <a:ext uri="{FF2B5EF4-FFF2-40B4-BE49-F238E27FC236}">
              <a16:creationId xmlns:a16="http://schemas.microsoft.com/office/drawing/2014/main" id="{00000000-0008-0000-0500-0000D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2" name="Picture 1">
          <a:extLst>
            <a:ext uri="{FF2B5EF4-FFF2-40B4-BE49-F238E27FC236}">
              <a16:creationId xmlns:a16="http://schemas.microsoft.com/office/drawing/2014/main" id="{00000000-0008-0000-0500-0000D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3" name="Picture 1">
          <a:extLst>
            <a:ext uri="{FF2B5EF4-FFF2-40B4-BE49-F238E27FC236}">
              <a16:creationId xmlns:a16="http://schemas.microsoft.com/office/drawing/2014/main" id="{00000000-0008-0000-0500-0000D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4" name="Picture 1">
          <a:extLst>
            <a:ext uri="{FF2B5EF4-FFF2-40B4-BE49-F238E27FC236}">
              <a16:creationId xmlns:a16="http://schemas.microsoft.com/office/drawing/2014/main" id="{00000000-0008-0000-0500-0000D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95" name="Picture 1">
          <a:extLst>
            <a:ext uri="{FF2B5EF4-FFF2-40B4-BE49-F238E27FC236}">
              <a16:creationId xmlns:a16="http://schemas.microsoft.com/office/drawing/2014/main" id="{00000000-0008-0000-0500-0000D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496" name="Picture 1">
          <a:extLst>
            <a:ext uri="{FF2B5EF4-FFF2-40B4-BE49-F238E27FC236}">
              <a16:creationId xmlns:a16="http://schemas.microsoft.com/office/drawing/2014/main" id="{00000000-0008-0000-0500-0000D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7" name="Picture 1">
          <a:extLst>
            <a:ext uri="{FF2B5EF4-FFF2-40B4-BE49-F238E27FC236}">
              <a16:creationId xmlns:a16="http://schemas.microsoft.com/office/drawing/2014/main" id="{00000000-0008-0000-0500-0000D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8" name="Picture 1">
          <a:extLst>
            <a:ext uri="{FF2B5EF4-FFF2-40B4-BE49-F238E27FC236}">
              <a16:creationId xmlns:a16="http://schemas.microsoft.com/office/drawing/2014/main" id="{00000000-0008-0000-0500-0000D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499" name="Picture 1">
          <a:extLst>
            <a:ext uri="{FF2B5EF4-FFF2-40B4-BE49-F238E27FC236}">
              <a16:creationId xmlns:a16="http://schemas.microsoft.com/office/drawing/2014/main" id="{00000000-0008-0000-0500-0000D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0" name="Picture 1">
          <a:extLst>
            <a:ext uri="{FF2B5EF4-FFF2-40B4-BE49-F238E27FC236}">
              <a16:creationId xmlns:a16="http://schemas.microsoft.com/office/drawing/2014/main" id="{00000000-0008-0000-0500-0000D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1" name="Picture 1">
          <a:extLst>
            <a:ext uri="{FF2B5EF4-FFF2-40B4-BE49-F238E27FC236}">
              <a16:creationId xmlns:a16="http://schemas.microsoft.com/office/drawing/2014/main" id="{00000000-0008-0000-0500-0000D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2" name="Picture 1">
          <a:extLst>
            <a:ext uri="{FF2B5EF4-FFF2-40B4-BE49-F238E27FC236}">
              <a16:creationId xmlns:a16="http://schemas.microsoft.com/office/drawing/2014/main" id="{00000000-0008-0000-0500-0000D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3" name="Picture 1">
          <a:extLst>
            <a:ext uri="{FF2B5EF4-FFF2-40B4-BE49-F238E27FC236}">
              <a16:creationId xmlns:a16="http://schemas.microsoft.com/office/drawing/2014/main" id="{00000000-0008-0000-0500-0000D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04" name="Picture 1">
          <a:extLst>
            <a:ext uri="{FF2B5EF4-FFF2-40B4-BE49-F238E27FC236}">
              <a16:creationId xmlns:a16="http://schemas.microsoft.com/office/drawing/2014/main" id="{00000000-0008-0000-0500-0000E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05" name="Picture 1">
          <a:extLst>
            <a:ext uri="{FF2B5EF4-FFF2-40B4-BE49-F238E27FC236}">
              <a16:creationId xmlns:a16="http://schemas.microsoft.com/office/drawing/2014/main" id="{00000000-0008-0000-0500-0000E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06" name="Picture 1">
          <a:extLst>
            <a:ext uri="{FF2B5EF4-FFF2-40B4-BE49-F238E27FC236}">
              <a16:creationId xmlns:a16="http://schemas.microsoft.com/office/drawing/2014/main" id="{00000000-0008-0000-0500-0000E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7" name="Picture 1">
          <a:extLst>
            <a:ext uri="{FF2B5EF4-FFF2-40B4-BE49-F238E27FC236}">
              <a16:creationId xmlns:a16="http://schemas.microsoft.com/office/drawing/2014/main" id="{00000000-0008-0000-0500-0000E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08" name="Picture 1">
          <a:extLst>
            <a:ext uri="{FF2B5EF4-FFF2-40B4-BE49-F238E27FC236}">
              <a16:creationId xmlns:a16="http://schemas.microsoft.com/office/drawing/2014/main" id="{00000000-0008-0000-0500-0000E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09" name="Picture 1">
          <a:extLst>
            <a:ext uri="{FF2B5EF4-FFF2-40B4-BE49-F238E27FC236}">
              <a16:creationId xmlns:a16="http://schemas.microsoft.com/office/drawing/2014/main" id="{00000000-0008-0000-0500-0000E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10" name="Picture 1">
          <a:extLst>
            <a:ext uri="{FF2B5EF4-FFF2-40B4-BE49-F238E27FC236}">
              <a16:creationId xmlns:a16="http://schemas.microsoft.com/office/drawing/2014/main" id="{00000000-0008-0000-0500-0000E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11" name="Picture 1">
          <a:extLst>
            <a:ext uri="{FF2B5EF4-FFF2-40B4-BE49-F238E27FC236}">
              <a16:creationId xmlns:a16="http://schemas.microsoft.com/office/drawing/2014/main" id="{00000000-0008-0000-0500-0000E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12" name="Picture 1">
          <a:extLst>
            <a:ext uri="{FF2B5EF4-FFF2-40B4-BE49-F238E27FC236}">
              <a16:creationId xmlns:a16="http://schemas.microsoft.com/office/drawing/2014/main" id="{00000000-0008-0000-0500-0000E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13" name="Picture 1">
          <a:extLst>
            <a:ext uri="{FF2B5EF4-FFF2-40B4-BE49-F238E27FC236}">
              <a16:creationId xmlns:a16="http://schemas.microsoft.com/office/drawing/2014/main" id="{00000000-0008-0000-0500-0000E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14" name="Picture 1">
          <a:extLst>
            <a:ext uri="{FF2B5EF4-FFF2-40B4-BE49-F238E27FC236}">
              <a16:creationId xmlns:a16="http://schemas.microsoft.com/office/drawing/2014/main" id="{00000000-0008-0000-0500-0000E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15" name="Picture 1">
          <a:extLst>
            <a:ext uri="{FF2B5EF4-FFF2-40B4-BE49-F238E27FC236}">
              <a16:creationId xmlns:a16="http://schemas.microsoft.com/office/drawing/2014/main" id="{00000000-0008-0000-0500-0000E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16" name="Picture 1">
          <a:extLst>
            <a:ext uri="{FF2B5EF4-FFF2-40B4-BE49-F238E27FC236}">
              <a16:creationId xmlns:a16="http://schemas.microsoft.com/office/drawing/2014/main" id="{00000000-0008-0000-0500-0000E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17" name="Picture 1">
          <a:extLst>
            <a:ext uri="{FF2B5EF4-FFF2-40B4-BE49-F238E27FC236}">
              <a16:creationId xmlns:a16="http://schemas.microsoft.com/office/drawing/2014/main" id="{00000000-0008-0000-0500-0000E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18" name="Picture 1">
          <a:extLst>
            <a:ext uri="{FF2B5EF4-FFF2-40B4-BE49-F238E27FC236}">
              <a16:creationId xmlns:a16="http://schemas.microsoft.com/office/drawing/2014/main" id="{00000000-0008-0000-0500-0000E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19" name="Picture 1">
          <a:extLst>
            <a:ext uri="{FF2B5EF4-FFF2-40B4-BE49-F238E27FC236}">
              <a16:creationId xmlns:a16="http://schemas.microsoft.com/office/drawing/2014/main" id="{00000000-0008-0000-0500-0000E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0" name="Picture 1">
          <a:extLst>
            <a:ext uri="{FF2B5EF4-FFF2-40B4-BE49-F238E27FC236}">
              <a16:creationId xmlns:a16="http://schemas.microsoft.com/office/drawing/2014/main" id="{00000000-0008-0000-0500-0000F0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1" name="Picture 1">
          <a:extLst>
            <a:ext uri="{FF2B5EF4-FFF2-40B4-BE49-F238E27FC236}">
              <a16:creationId xmlns:a16="http://schemas.microsoft.com/office/drawing/2014/main" id="{00000000-0008-0000-0500-0000F1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2" name="Picture 1">
          <a:extLst>
            <a:ext uri="{FF2B5EF4-FFF2-40B4-BE49-F238E27FC236}">
              <a16:creationId xmlns:a16="http://schemas.microsoft.com/office/drawing/2014/main" id="{00000000-0008-0000-0500-0000F2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23" name="Picture 1">
          <a:extLst>
            <a:ext uri="{FF2B5EF4-FFF2-40B4-BE49-F238E27FC236}">
              <a16:creationId xmlns:a16="http://schemas.microsoft.com/office/drawing/2014/main" id="{00000000-0008-0000-0500-0000F3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24" name="Picture 1">
          <a:extLst>
            <a:ext uri="{FF2B5EF4-FFF2-40B4-BE49-F238E27FC236}">
              <a16:creationId xmlns:a16="http://schemas.microsoft.com/office/drawing/2014/main" id="{00000000-0008-0000-0500-0000F4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25" name="Picture 1">
          <a:extLst>
            <a:ext uri="{FF2B5EF4-FFF2-40B4-BE49-F238E27FC236}">
              <a16:creationId xmlns:a16="http://schemas.microsoft.com/office/drawing/2014/main" id="{00000000-0008-0000-0500-0000F5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6" name="Picture 1">
          <a:extLst>
            <a:ext uri="{FF2B5EF4-FFF2-40B4-BE49-F238E27FC236}">
              <a16:creationId xmlns:a16="http://schemas.microsoft.com/office/drawing/2014/main" id="{00000000-0008-0000-0500-0000F6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7" name="Picture 1">
          <a:extLst>
            <a:ext uri="{FF2B5EF4-FFF2-40B4-BE49-F238E27FC236}">
              <a16:creationId xmlns:a16="http://schemas.microsoft.com/office/drawing/2014/main" id="{00000000-0008-0000-0500-0000F7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8" name="Picture 1">
          <a:extLst>
            <a:ext uri="{FF2B5EF4-FFF2-40B4-BE49-F238E27FC236}">
              <a16:creationId xmlns:a16="http://schemas.microsoft.com/office/drawing/2014/main" id="{00000000-0008-0000-0500-0000F8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29" name="Picture 1">
          <a:extLst>
            <a:ext uri="{FF2B5EF4-FFF2-40B4-BE49-F238E27FC236}">
              <a16:creationId xmlns:a16="http://schemas.microsoft.com/office/drawing/2014/main" id="{00000000-0008-0000-0500-0000F9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0" name="Picture 1">
          <a:extLst>
            <a:ext uri="{FF2B5EF4-FFF2-40B4-BE49-F238E27FC236}">
              <a16:creationId xmlns:a16="http://schemas.microsoft.com/office/drawing/2014/main" id="{00000000-0008-0000-0500-0000FA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1" name="Picture 1">
          <a:extLst>
            <a:ext uri="{FF2B5EF4-FFF2-40B4-BE49-F238E27FC236}">
              <a16:creationId xmlns:a16="http://schemas.microsoft.com/office/drawing/2014/main" id="{00000000-0008-0000-0500-0000FB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2" name="Picture 1">
          <a:extLst>
            <a:ext uri="{FF2B5EF4-FFF2-40B4-BE49-F238E27FC236}">
              <a16:creationId xmlns:a16="http://schemas.microsoft.com/office/drawing/2014/main" id="{00000000-0008-0000-0500-0000FC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33" name="Picture 1">
          <a:extLst>
            <a:ext uri="{FF2B5EF4-FFF2-40B4-BE49-F238E27FC236}">
              <a16:creationId xmlns:a16="http://schemas.microsoft.com/office/drawing/2014/main" id="{00000000-0008-0000-0500-0000FD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34" name="Picture 1">
          <a:extLst>
            <a:ext uri="{FF2B5EF4-FFF2-40B4-BE49-F238E27FC236}">
              <a16:creationId xmlns:a16="http://schemas.microsoft.com/office/drawing/2014/main" id="{00000000-0008-0000-0500-0000FE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5" name="Picture 1">
          <a:extLst>
            <a:ext uri="{FF2B5EF4-FFF2-40B4-BE49-F238E27FC236}">
              <a16:creationId xmlns:a16="http://schemas.microsoft.com/office/drawing/2014/main" id="{00000000-0008-0000-0500-0000FF0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6" name="Picture 1">
          <a:extLst>
            <a:ext uri="{FF2B5EF4-FFF2-40B4-BE49-F238E27FC236}">
              <a16:creationId xmlns:a16="http://schemas.microsoft.com/office/drawing/2014/main" id="{00000000-0008-0000-0500-00000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37" name="Picture 1">
          <a:extLst>
            <a:ext uri="{FF2B5EF4-FFF2-40B4-BE49-F238E27FC236}">
              <a16:creationId xmlns:a16="http://schemas.microsoft.com/office/drawing/2014/main" id="{00000000-0008-0000-0500-00000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38" name="Picture 1">
          <a:extLst>
            <a:ext uri="{FF2B5EF4-FFF2-40B4-BE49-F238E27FC236}">
              <a16:creationId xmlns:a16="http://schemas.microsoft.com/office/drawing/2014/main" id="{00000000-0008-0000-0500-00000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39" name="Picture 1">
          <a:extLst>
            <a:ext uri="{FF2B5EF4-FFF2-40B4-BE49-F238E27FC236}">
              <a16:creationId xmlns:a16="http://schemas.microsoft.com/office/drawing/2014/main" id="{00000000-0008-0000-0500-00000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0" name="Picture 1">
          <a:extLst>
            <a:ext uri="{FF2B5EF4-FFF2-40B4-BE49-F238E27FC236}">
              <a16:creationId xmlns:a16="http://schemas.microsoft.com/office/drawing/2014/main" id="{00000000-0008-0000-0500-00000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1" name="Picture 1">
          <a:extLst>
            <a:ext uri="{FF2B5EF4-FFF2-40B4-BE49-F238E27FC236}">
              <a16:creationId xmlns:a16="http://schemas.microsoft.com/office/drawing/2014/main" id="{00000000-0008-0000-0500-00000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2" name="Picture 1">
          <a:extLst>
            <a:ext uri="{FF2B5EF4-FFF2-40B4-BE49-F238E27FC236}">
              <a16:creationId xmlns:a16="http://schemas.microsoft.com/office/drawing/2014/main" id="{00000000-0008-0000-0500-00000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43" name="Picture 1">
          <a:extLst>
            <a:ext uri="{FF2B5EF4-FFF2-40B4-BE49-F238E27FC236}">
              <a16:creationId xmlns:a16="http://schemas.microsoft.com/office/drawing/2014/main" id="{00000000-0008-0000-0500-00000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44" name="Picture 1">
          <a:extLst>
            <a:ext uri="{FF2B5EF4-FFF2-40B4-BE49-F238E27FC236}">
              <a16:creationId xmlns:a16="http://schemas.microsoft.com/office/drawing/2014/main" id="{00000000-0008-0000-0500-00000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45" name="Picture 1">
          <a:extLst>
            <a:ext uri="{FF2B5EF4-FFF2-40B4-BE49-F238E27FC236}">
              <a16:creationId xmlns:a16="http://schemas.microsoft.com/office/drawing/2014/main" id="{00000000-0008-0000-0500-00000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46" name="Picture 1">
          <a:extLst>
            <a:ext uri="{FF2B5EF4-FFF2-40B4-BE49-F238E27FC236}">
              <a16:creationId xmlns:a16="http://schemas.microsoft.com/office/drawing/2014/main" id="{00000000-0008-0000-0500-00000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7" name="Picture 1">
          <a:extLst>
            <a:ext uri="{FF2B5EF4-FFF2-40B4-BE49-F238E27FC236}">
              <a16:creationId xmlns:a16="http://schemas.microsoft.com/office/drawing/2014/main" id="{00000000-0008-0000-0500-00000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8" name="Picture 1">
          <a:extLst>
            <a:ext uri="{FF2B5EF4-FFF2-40B4-BE49-F238E27FC236}">
              <a16:creationId xmlns:a16="http://schemas.microsoft.com/office/drawing/2014/main" id="{00000000-0008-0000-0500-00000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49" name="Picture 1">
          <a:extLst>
            <a:ext uri="{FF2B5EF4-FFF2-40B4-BE49-F238E27FC236}">
              <a16:creationId xmlns:a16="http://schemas.microsoft.com/office/drawing/2014/main" id="{00000000-0008-0000-0500-00000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0" name="Picture 1">
          <a:extLst>
            <a:ext uri="{FF2B5EF4-FFF2-40B4-BE49-F238E27FC236}">
              <a16:creationId xmlns:a16="http://schemas.microsoft.com/office/drawing/2014/main" id="{00000000-0008-0000-0500-00000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1" name="Picture 1">
          <a:extLst>
            <a:ext uri="{FF2B5EF4-FFF2-40B4-BE49-F238E27FC236}">
              <a16:creationId xmlns:a16="http://schemas.microsoft.com/office/drawing/2014/main" id="{00000000-0008-0000-0500-00000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52" name="Picture 1">
          <a:extLst>
            <a:ext uri="{FF2B5EF4-FFF2-40B4-BE49-F238E27FC236}">
              <a16:creationId xmlns:a16="http://schemas.microsoft.com/office/drawing/2014/main" id="{00000000-0008-0000-0500-00001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53" name="Picture 1">
          <a:extLst>
            <a:ext uri="{FF2B5EF4-FFF2-40B4-BE49-F238E27FC236}">
              <a16:creationId xmlns:a16="http://schemas.microsoft.com/office/drawing/2014/main" id="{00000000-0008-0000-0500-00001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54" name="Picture 1">
          <a:extLst>
            <a:ext uri="{FF2B5EF4-FFF2-40B4-BE49-F238E27FC236}">
              <a16:creationId xmlns:a16="http://schemas.microsoft.com/office/drawing/2014/main" id="{00000000-0008-0000-0500-00001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5" name="Picture 1">
          <a:extLst>
            <a:ext uri="{FF2B5EF4-FFF2-40B4-BE49-F238E27FC236}">
              <a16:creationId xmlns:a16="http://schemas.microsoft.com/office/drawing/2014/main" id="{00000000-0008-0000-0500-00001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6" name="Picture 1">
          <a:extLst>
            <a:ext uri="{FF2B5EF4-FFF2-40B4-BE49-F238E27FC236}">
              <a16:creationId xmlns:a16="http://schemas.microsoft.com/office/drawing/2014/main" id="{00000000-0008-0000-0500-00001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7" name="Picture 1">
          <a:extLst>
            <a:ext uri="{FF2B5EF4-FFF2-40B4-BE49-F238E27FC236}">
              <a16:creationId xmlns:a16="http://schemas.microsoft.com/office/drawing/2014/main" id="{00000000-0008-0000-0500-00001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8" name="Picture 1">
          <a:extLst>
            <a:ext uri="{FF2B5EF4-FFF2-40B4-BE49-F238E27FC236}">
              <a16:creationId xmlns:a16="http://schemas.microsoft.com/office/drawing/2014/main" id="{00000000-0008-0000-0500-00001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59" name="Picture 1">
          <a:extLst>
            <a:ext uri="{FF2B5EF4-FFF2-40B4-BE49-F238E27FC236}">
              <a16:creationId xmlns:a16="http://schemas.microsoft.com/office/drawing/2014/main" id="{00000000-0008-0000-0500-00001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60" name="Picture 1">
          <a:extLst>
            <a:ext uri="{FF2B5EF4-FFF2-40B4-BE49-F238E27FC236}">
              <a16:creationId xmlns:a16="http://schemas.microsoft.com/office/drawing/2014/main" id="{00000000-0008-0000-0500-00001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61" name="Picture 1">
          <a:extLst>
            <a:ext uri="{FF2B5EF4-FFF2-40B4-BE49-F238E27FC236}">
              <a16:creationId xmlns:a16="http://schemas.microsoft.com/office/drawing/2014/main" id="{00000000-0008-0000-0500-00001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62" name="Picture 1">
          <a:extLst>
            <a:ext uri="{FF2B5EF4-FFF2-40B4-BE49-F238E27FC236}">
              <a16:creationId xmlns:a16="http://schemas.microsoft.com/office/drawing/2014/main" id="{00000000-0008-0000-0500-00001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63" name="Picture 1">
          <a:extLst>
            <a:ext uri="{FF2B5EF4-FFF2-40B4-BE49-F238E27FC236}">
              <a16:creationId xmlns:a16="http://schemas.microsoft.com/office/drawing/2014/main" id="{00000000-0008-0000-0500-00001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64" name="Picture 1">
          <a:extLst>
            <a:ext uri="{FF2B5EF4-FFF2-40B4-BE49-F238E27FC236}">
              <a16:creationId xmlns:a16="http://schemas.microsoft.com/office/drawing/2014/main" id="{00000000-0008-0000-0500-00001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65" name="Picture 1">
          <a:extLst>
            <a:ext uri="{FF2B5EF4-FFF2-40B4-BE49-F238E27FC236}">
              <a16:creationId xmlns:a16="http://schemas.microsoft.com/office/drawing/2014/main" id="{00000000-0008-0000-0500-00001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66" name="Picture 1">
          <a:extLst>
            <a:ext uri="{FF2B5EF4-FFF2-40B4-BE49-F238E27FC236}">
              <a16:creationId xmlns:a16="http://schemas.microsoft.com/office/drawing/2014/main" id="{00000000-0008-0000-0500-00001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67" name="Picture 1">
          <a:extLst>
            <a:ext uri="{FF2B5EF4-FFF2-40B4-BE49-F238E27FC236}">
              <a16:creationId xmlns:a16="http://schemas.microsoft.com/office/drawing/2014/main" id="{00000000-0008-0000-0500-00001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68" name="Picture 1">
          <a:extLst>
            <a:ext uri="{FF2B5EF4-FFF2-40B4-BE49-F238E27FC236}">
              <a16:creationId xmlns:a16="http://schemas.microsoft.com/office/drawing/2014/main" id="{00000000-0008-0000-0500-00002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69" name="Picture 1">
          <a:extLst>
            <a:ext uri="{FF2B5EF4-FFF2-40B4-BE49-F238E27FC236}">
              <a16:creationId xmlns:a16="http://schemas.microsoft.com/office/drawing/2014/main" id="{00000000-0008-0000-0500-00002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570" name="Picture 1">
          <a:extLst>
            <a:ext uri="{FF2B5EF4-FFF2-40B4-BE49-F238E27FC236}">
              <a16:creationId xmlns:a16="http://schemas.microsoft.com/office/drawing/2014/main" id="{00000000-0008-0000-0500-00002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571" name="Picture 1">
          <a:extLst>
            <a:ext uri="{FF2B5EF4-FFF2-40B4-BE49-F238E27FC236}">
              <a16:creationId xmlns:a16="http://schemas.microsoft.com/office/drawing/2014/main" id="{00000000-0008-0000-0500-00002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72" name="Picture 1">
          <a:extLst>
            <a:ext uri="{FF2B5EF4-FFF2-40B4-BE49-F238E27FC236}">
              <a16:creationId xmlns:a16="http://schemas.microsoft.com/office/drawing/2014/main" id="{00000000-0008-0000-0500-00002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73" name="Picture 1">
          <a:extLst>
            <a:ext uri="{FF2B5EF4-FFF2-40B4-BE49-F238E27FC236}">
              <a16:creationId xmlns:a16="http://schemas.microsoft.com/office/drawing/2014/main" id="{00000000-0008-0000-0500-00002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74" name="Picture 1">
          <a:extLst>
            <a:ext uri="{FF2B5EF4-FFF2-40B4-BE49-F238E27FC236}">
              <a16:creationId xmlns:a16="http://schemas.microsoft.com/office/drawing/2014/main" id="{00000000-0008-0000-0500-00002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75" name="Picture 1">
          <a:extLst>
            <a:ext uri="{FF2B5EF4-FFF2-40B4-BE49-F238E27FC236}">
              <a16:creationId xmlns:a16="http://schemas.microsoft.com/office/drawing/2014/main" id="{00000000-0008-0000-0500-00002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76" name="Picture 1">
          <a:extLst>
            <a:ext uri="{FF2B5EF4-FFF2-40B4-BE49-F238E27FC236}">
              <a16:creationId xmlns:a16="http://schemas.microsoft.com/office/drawing/2014/main" id="{00000000-0008-0000-0500-00002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77" name="Picture 1">
          <a:extLst>
            <a:ext uri="{FF2B5EF4-FFF2-40B4-BE49-F238E27FC236}">
              <a16:creationId xmlns:a16="http://schemas.microsoft.com/office/drawing/2014/main" id="{00000000-0008-0000-0500-00002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78" name="Picture 1">
          <a:extLst>
            <a:ext uri="{FF2B5EF4-FFF2-40B4-BE49-F238E27FC236}">
              <a16:creationId xmlns:a16="http://schemas.microsoft.com/office/drawing/2014/main" id="{00000000-0008-0000-0500-00002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79" name="Picture 1">
          <a:extLst>
            <a:ext uri="{FF2B5EF4-FFF2-40B4-BE49-F238E27FC236}">
              <a16:creationId xmlns:a16="http://schemas.microsoft.com/office/drawing/2014/main" id="{00000000-0008-0000-0500-00002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0" name="Picture 1">
          <a:extLst>
            <a:ext uri="{FF2B5EF4-FFF2-40B4-BE49-F238E27FC236}">
              <a16:creationId xmlns:a16="http://schemas.microsoft.com/office/drawing/2014/main" id="{00000000-0008-0000-0500-00002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1" name="Picture 1">
          <a:extLst>
            <a:ext uri="{FF2B5EF4-FFF2-40B4-BE49-F238E27FC236}">
              <a16:creationId xmlns:a16="http://schemas.microsoft.com/office/drawing/2014/main" id="{00000000-0008-0000-0500-00002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2" name="Picture 1">
          <a:extLst>
            <a:ext uri="{FF2B5EF4-FFF2-40B4-BE49-F238E27FC236}">
              <a16:creationId xmlns:a16="http://schemas.microsoft.com/office/drawing/2014/main" id="{00000000-0008-0000-0500-00002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83" name="Picture 1">
          <a:extLst>
            <a:ext uri="{FF2B5EF4-FFF2-40B4-BE49-F238E27FC236}">
              <a16:creationId xmlns:a16="http://schemas.microsoft.com/office/drawing/2014/main" id="{00000000-0008-0000-0500-00002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84" name="Picture 1">
          <a:extLst>
            <a:ext uri="{FF2B5EF4-FFF2-40B4-BE49-F238E27FC236}">
              <a16:creationId xmlns:a16="http://schemas.microsoft.com/office/drawing/2014/main" id="{00000000-0008-0000-0500-00003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85" name="Picture 1">
          <a:extLst>
            <a:ext uri="{FF2B5EF4-FFF2-40B4-BE49-F238E27FC236}">
              <a16:creationId xmlns:a16="http://schemas.microsoft.com/office/drawing/2014/main" id="{00000000-0008-0000-0500-00003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86" name="Picture 1">
          <a:extLst>
            <a:ext uri="{FF2B5EF4-FFF2-40B4-BE49-F238E27FC236}">
              <a16:creationId xmlns:a16="http://schemas.microsoft.com/office/drawing/2014/main" id="{00000000-0008-0000-0500-00003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7" name="Picture 1">
          <a:extLst>
            <a:ext uri="{FF2B5EF4-FFF2-40B4-BE49-F238E27FC236}">
              <a16:creationId xmlns:a16="http://schemas.microsoft.com/office/drawing/2014/main" id="{00000000-0008-0000-0500-00003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8" name="Picture 1">
          <a:extLst>
            <a:ext uri="{FF2B5EF4-FFF2-40B4-BE49-F238E27FC236}">
              <a16:creationId xmlns:a16="http://schemas.microsoft.com/office/drawing/2014/main" id="{00000000-0008-0000-0500-00003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89" name="Picture 1">
          <a:extLst>
            <a:ext uri="{FF2B5EF4-FFF2-40B4-BE49-F238E27FC236}">
              <a16:creationId xmlns:a16="http://schemas.microsoft.com/office/drawing/2014/main" id="{00000000-0008-0000-0500-00003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0" name="Picture 1">
          <a:extLst>
            <a:ext uri="{FF2B5EF4-FFF2-40B4-BE49-F238E27FC236}">
              <a16:creationId xmlns:a16="http://schemas.microsoft.com/office/drawing/2014/main" id="{00000000-0008-0000-0500-00003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1" name="Picture 1">
          <a:extLst>
            <a:ext uri="{FF2B5EF4-FFF2-40B4-BE49-F238E27FC236}">
              <a16:creationId xmlns:a16="http://schemas.microsoft.com/office/drawing/2014/main" id="{00000000-0008-0000-0500-00003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2" name="Picture 1">
          <a:extLst>
            <a:ext uri="{FF2B5EF4-FFF2-40B4-BE49-F238E27FC236}">
              <a16:creationId xmlns:a16="http://schemas.microsoft.com/office/drawing/2014/main" id="{00000000-0008-0000-0500-00003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3" name="Picture 1">
          <a:extLst>
            <a:ext uri="{FF2B5EF4-FFF2-40B4-BE49-F238E27FC236}">
              <a16:creationId xmlns:a16="http://schemas.microsoft.com/office/drawing/2014/main" id="{00000000-0008-0000-0500-00003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94" name="Picture 1">
          <a:extLst>
            <a:ext uri="{FF2B5EF4-FFF2-40B4-BE49-F238E27FC236}">
              <a16:creationId xmlns:a16="http://schemas.microsoft.com/office/drawing/2014/main" id="{00000000-0008-0000-0500-00003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95" name="Picture 1">
          <a:extLst>
            <a:ext uri="{FF2B5EF4-FFF2-40B4-BE49-F238E27FC236}">
              <a16:creationId xmlns:a16="http://schemas.microsoft.com/office/drawing/2014/main" id="{00000000-0008-0000-0500-00003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96" name="Picture 1">
          <a:extLst>
            <a:ext uri="{FF2B5EF4-FFF2-40B4-BE49-F238E27FC236}">
              <a16:creationId xmlns:a16="http://schemas.microsoft.com/office/drawing/2014/main" id="{00000000-0008-0000-0500-00003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7" name="Picture 1">
          <a:extLst>
            <a:ext uri="{FF2B5EF4-FFF2-40B4-BE49-F238E27FC236}">
              <a16:creationId xmlns:a16="http://schemas.microsoft.com/office/drawing/2014/main" id="{00000000-0008-0000-0500-00003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598" name="Picture 1">
          <a:extLst>
            <a:ext uri="{FF2B5EF4-FFF2-40B4-BE49-F238E27FC236}">
              <a16:creationId xmlns:a16="http://schemas.microsoft.com/office/drawing/2014/main" id="{00000000-0008-0000-0500-00003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599" name="Picture 1">
          <a:extLst>
            <a:ext uri="{FF2B5EF4-FFF2-40B4-BE49-F238E27FC236}">
              <a16:creationId xmlns:a16="http://schemas.microsoft.com/office/drawing/2014/main" id="{00000000-0008-0000-0500-00003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00" name="Picture 1">
          <a:extLst>
            <a:ext uri="{FF2B5EF4-FFF2-40B4-BE49-F238E27FC236}">
              <a16:creationId xmlns:a16="http://schemas.microsoft.com/office/drawing/2014/main" id="{00000000-0008-0000-0500-00004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01" name="Picture 1">
          <a:extLst>
            <a:ext uri="{FF2B5EF4-FFF2-40B4-BE49-F238E27FC236}">
              <a16:creationId xmlns:a16="http://schemas.microsoft.com/office/drawing/2014/main" id="{00000000-0008-0000-0500-00004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2" name="Picture 1">
          <a:extLst>
            <a:ext uri="{FF2B5EF4-FFF2-40B4-BE49-F238E27FC236}">
              <a16:creationId xmlns:a16="http://schemas.microsoft.com/office/drawing/2014/main" id="{00000000-0008-0000-0500-00004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3" name="Picture 1">
          <a:extLst>
            <a:ext uri="{FF2B5EF4-FFF2-40B4-BE49-F238E27FC236}">
              <a16:creationId xmlns:a16="http://schemas.microsoft.com/office/drawing/2014/main" id="{00000000-0008-0000-0500-00004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4" name="Picture 1">
          <a:extLst>
            <a:ext uri="{FF2B5EF4-FFF2-40B4-BE49-F238E27FC236}">
              <a16:creationId xmlns:a16="http://schemas.microsoft.com/office/drawing/2014/main" id="{00000000-0008-0000-0500-00004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5" name="Picture 1">
          <a:extLst>
            <a:ext uri="{FF2B5EF4-FFF2-40B4-BE49-F238E27FC236}">
              <a16:creationId xmlns:a16="http://schemas.microsoft.com/office/drawing/2014/main" id="{00000000-0008-0000-0500-00004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06" name="Picture 1">
          <a:extLst>
            <a:ext uri="{FF2B5EF4-FFF2-40B4-BE49-F238E27FC236}">
              <a16:creationId xmlns:a16="http://schemas.microsoft.com/office/drawing/2014/main" id="{00000000-0008-0000-0500-00004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07" name="Picture 1">
          <a:extLst>
            <a:ext uri="{FF2B5EF4-FFF2-40B4-BE49-F238E27FC236}">
              <a16:creationId xmlns:a16="http://schemas.microsoft.com/office/drawing/2014/main" id="{00000000-0008-0000-0500-00004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08" name="Picture 1">
          <a:extLst>
            <a:ext uri="{FF2B5EF4-FFF2-40B4-BE49-F238E27FC236}">
              <a16:creationId xmlns:a16="http://schemas.microsoft.com/office/drawing/2014/main" id="{00000000-0008-0000-0500-00004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09" name="Picture 1">
          <a:extLst>
            <a:ext uri="{FF2B5EF4-FFF2-40B4-BE49-F238E27FC236}">
              <a16:creationId xmlns:a16="http://schemas.microsoft.com/office/drawing/2014/main" id="{00000000-0008-0000-0500-00004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0" name="Picture 1">
          <a:extLst>
            <a:ext uri="{FF2B5EF4-FFF2-40B4-BE49-F238E27FC236}">
              <a16:creationId xmlns:a16="http://schemas.microsoft.com/office/drawing/2014/main" id="{00000000-0008-0000-0500-00004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1" name="Picture 1">
          <a:extLst>
            <a:ext uri="{FF2B5EF4-FFF2-40B4-BE49-F238E27FC236}">
              <a16:creationId xmlns:a16="http://schemas.microsoft.com/office/drawing/2014/main" id="{00000000-0008-0000-0500-00004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2" name="Picture 1">
          <a:extLst>
            <a:ext uri="{FF2B5EF4-FFF2-40B4-BE49-F238E27FC236}">
              <a16:creationId xmlns:a16="http://schemas.microsoft.com/office/drawing/2014/main" id="{00000000-0008-0000-0500-00004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3" name="Picture 1">
          <a:extLst>
            <a:ext uri="{FF2B5EF4-FFF2-40B4-BE49-F238E27FC236}">
              <a16:creationId xmlns:a16="http://schemas.microsoft.com/office/drawing/2014/main" id="{00000000-0008-0000-0500-00004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14" name="Picture 1">
          <a:extLst>
            <a:ext uri="{FF2B5EF4-FFF2-40B4-BE49-F238E27FC236}">
              <a16:creationId xmlns:a16="http://schemas.microsoft.com/office/drawing/2014/main" id="{00000000-0008-0000-0500-00004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15" name="Picture 1">
          <a:extLst>
            <a:ext uri="{FF2B5EF4-FFF2-40B4-BE49-F238E27FC236}">
              <a16:creationId xmlns:a16="http://schemas.microsoft.com/office/drawing/2014/main" id="{00000000-0008-0000-0500-00004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16" name="Picture 1">
          <a:extLst>
            <a:ext uri="{FF2B5EF4-FFF2-40B4-BE49-F238E27FC236}">
              <a16:creationId xmlns:a16="http://schemas.microsoft.com/office/drawing/2014/main" id="{00000000-0008-0000-0500-00005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7" name="Picture 1">
          <a:extLst>
            <a:ext uri="{FF2B5EF4-FFF2-40B4-BE49-F238E27FC236}">
              <a16:creationId xmlns:a16="http://schemas.microsoft.com/office/drawing/2014/main" id="{00000000-0008-0000-0500-00005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18" name="Picture 1">
          <a:extLst>
            <a:ext uri="{FF2B5EF4-FFF2-40B4-BE49-F238E27FC236}">
              <a16:creationId xmlns:a16="http://schemas.microsoft.com/office/drawing/2014/main" id="{00000000-0008-0000-0500-00005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19" name="Picture 1">
          <a:extLst>
            <a:ext uri="{FF2B5EF4-FFF2-40B4-BE49-F238E27FC236}">
              <a16:creationId xmlns:a16="http://schemas.microsoft.com/office/drawing/2014/main" id="{00000000-0008-0000-0500-00005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0" name="Picture 1">
          <a:extLst>
            <a:ext uri="{FF2B5EF4-FFF2-40B4-BE49-F238E27FC236}">
              <a16:creationId xmlns:a16="http://schemas.microsoft.com/office/drawing/2014/main" id="{00000000-0008-0000-0500-00005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1" name="Picture 1">
          <a:extLst>
            <a:ext uri="{FF2B5EF4-FFF2-40B4-BE49-F238E27FC236}">
              <a16:creationId xmlns:a16="http://schemas.microsoft.com/office/drawing/2014/main" id="{00000000-0008-0000-0500-00005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22" name="Picture 1">
          <a:extLst>
            <a:ext uri="{FF2B5EF4-FFF2-40B4-BE49-F238E27FC236}">
              <a16:creationId xmlns:a16="http://schemas.microsoft.com/office/drawing/2014/main" id="{00000000-0008-0000-0500-00005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23" name="Picture 1">
          <a:extLst>
            <a:ext uri="{FF2B5EF4-FFF2-40B4-BE49-F238E27FC236}">
              <a16:creationId xmlns:a16="http://schemas.microsoft.com/office/drawing/2014/main" id="{00000000-0008-0000-0500-00005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24" name="Picture 1">
          <a:extLst>
            <a:ext uri="{FF2B5EF4-FFF2-40B4-BE49-F238E27FC236}">
              <a16:creationId xmlns:a16="http://schemas.microsoft.com/office/drawing/2014/main" id="{00000000-0008-0000-0500-00005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25" name="Picture 1">
          <a:extLst>
            <a:ext uri="{FF2B5EF4-FFF2-40B4-BE49-F238E27FC236}">
              <a16:creationId xmlns:a16="http://schemas.microsoft.com/office/drawing/2014/main" id="{00000000-0008-0000-0500-00005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26" name="Picture 1">
          <a:extLst>
            <a:ext uri="{FF2B5EF4-FFF2-40B4-BE49-F238E27FC236}">
              <a16:creationId xmlns:a16="http://schemas.microsoft.com/office/drawing/2014/main" id="{00000000-0008-0000-0500-00005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7" name="Picture 1">
          <a:extLst>
            <a:ext uri="{FF2B5EF4-FFF2-40B4-BE49-F238E27FC236}">
              <a16:creationId xmlns:a16="http://schemas.microsoft.com/office/drawing/2014/main" id="{00000000-0008-0000-0500-00005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8" name="Picture 1">
          <a:extLst>
            <a:ext uri="{FF2B5EF4-FFF2-40B4-BE49-F238E27FC236}">
              <a16:creationId xmlns:a16="http://schemas.microsoft.com/office/drawing/2014/main" id="{00000000-0008-0000-0500-00005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29" name="Picture 1">
          <a:extLst>
            <a:ext uri="{FF2B5EF4-FFF2-40B4-BE49-F238E27FC236}">
              <a16:creationId xmlns:a16="http://schemas.microsoft.com/office/drawing/2014/main" id="{00000000-0008-0000-0500-00005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0" name="Picture 1">
          <a:extLst>
            <a:ext uri="{FF2B5EF4-FFF2-40B4-BE49-F238E27FC236}">
              <a16:creationId xmlns:a16="http://schemas.microsoft.com/office/drawing/2014/main" id="{00000000-0008-0000-0500-00005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1" name="Picture 1">
          <a:extLst>
            <a:ext uri="{FF2B5EF4-FFF2-40B4-BE49-F238E27FC236}">
              <a16:creationId xmlns:a16="http://schemas.microsoft.com/office/drawing/2014/main" id="{00000000-0008-0000-0500-00005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2" name="Picture 1">
          <a:extLst>
            <a:ext uri="{FF2B5EF4-FFF2-40B4-BE49-F238E27FC236}">
              <a16:creationId xmlns:a16="http://schemas.microsoft.com/office/drawing/2014/main" id="{00000000-0008-0000-0500-00006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3" name="Picture 1">
          <a:extLst>
            <a:ext uri="{FF2B5EF4-FFF2-40B4-BE49-F238E27FC236}">
              <a16:creationId xmlns:a16="http://schemas.microsoft.com/office/drawing/2014/main" id="{00000000-0008-0000-0500-00006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4" name="Picture 1">
          <a:extLst>
            <a:ext uri="{FF2B5EF4-FFF2-40B4-BE49-F238E27FC236}">
              <a16:creationId xmlns:a16="http://schemas.microsoft.com/office/drawing/2014/main" id="{00000000-0008-0000-0500-00006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5" name="Picture 1">
          <a:extLst>
            <a:ext uri="{FF2B5EF4-FFF2-40B4-BE49-F238E27FC236}">
              <a16:creationId xmlns:a16="http://schemas.microsoft.com/office/drawing/2014/main" id="{00000000-0008-0000-0500-00006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36" name="Picture 1">
          <a:extLst>
            <a:ext uri="{FF2B5EF4-FFF2-40B4-BE49-F238E27FC236}">
              <a16:creationId xmlns:a16="http://schemas.microsoft.com/office/drawing/2014/main" id="{00000000-0008-0000-0500-00006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37" name="Picture 1">
          <a:extLst>
            <a:ext uri="{FF2B5EF4-FFF2-40B4-BE49-F238E27FC236}">
              <a16:creationId xmlns:a16="http://schemas.microsoft.com/office/drawing/2014/main" id="{00000000-0008-0000-0500-00006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38" name="Picture 1">
          <a:extLst>
            <a:ext uri="{FF2B5EF4-FFF2-40B4-BE49-F238E27FC236}">
              <a16:creationId xmlns:a16="http://schemas.microsoft.com/office/drawing/2014/main" id="{00000000-0008-0000-0500-00006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39" name="Picture 1">
          <a:extLst>
            <a:ext uri="{FF2B5EF4-FFF2-40B4-BE49-F238E27FC236}">
              <a16:creationId xmlns:a16="http://schemas.microsoft.com/office/drawing/2014/main" id="{00000000-0008-0000-0500-00006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0" name="Picture 1">
          <a:extLst>
            <a:ext uri="{FF2B5EF4-FFF2-40B4-BE49-F238E27FC236}">
              <a16:creationId xmlns:a16="http://schemas.microsoft.com/office/drawing/2014/main" id="{00000000-0008-0000-0500-00006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1" name="Picture 1">
          <a:extLst>
            <a:ext uri="{FF2B5EF4-FFF2-40B4-BE49-F238E27FC236}">
              <a16:creationId xmlns:a16="http://schemas.microsoft.com/office/drawing/2014/main" id="{00000000-0008-0000-0500-00006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2" name="Picture 1">
          <a:extLst>
            <a:ext uri="{FF2B5EF4-FFF2-40B4-BE49-F238E27FC236}">
              <a16:creationId xmlns:a16="http://schemas.microsoft.com/office/drawing/2014/main" id="{00000000-0008-0000-0500-00006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3" name="Picture 1">
          <a:extLst>
            <a:ext uri="{FF2B5EF4-FFF2-40B4-BE49-F238E27FC236}">
              <a16:creationId xmlns:a16="http://schemas.microsoft.com/office/drawing/2014/main" id="{00000000-0008-0000-0500-00006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44" name="Picture 1">
          <a:extLst>
            <a:ext uri="{FF2B5EF4-FFF2-40B4-BE49-F238E27FC236}">
              <a16:creationId xmlns:a16="http://schemas.microsoft.com/office/drawing/2014/main" id="{00000000-0008-0000-0500-00006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45" name="Picture 1">
          <a:extLst>
            <a:ext uri="{FF2B5EF4-FFF2-40B4-BE49-F238E27FC236}">
              <a16:creationId xmlns:a16="http://schemas.microsoft.com/office/drawing/2014/main" id="{00000000-0008-0000-0500-00006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46" name="Picture 1">
          <a:extLst>
            <a:ext uri="{FF2B5EF4-FFF2-40B4-BE49-F238E27FC236}">
              <a16:creationId xmlns:a16="http://schemas.microsoft.com/office/drawing/2014/main" id="{00000000-0008-0000-0500-00006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7" name="Picture 1">
          <a:extLst>
            <a:ext uri="{FF2B5EF4-FFF2-40B4-BE49-F238E27FC236}">
              <a16:creationId xmlns:a16="http://schemas.microsoft.com/office/drawing/2014/main" id="{00000000-0008-0000-0500-00006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48" name="Picture 1">
          <a:extLst>
            <a:ext uri="{FF2B5EF4-FFF2-40B4-BE49-F238E27FC236}">
              <a16:creationId xmlns:a16="http://schemas.microsoft.com/office/drawing/2014/main" id="{00000000-0008-0000-0500-00007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49" name="Picture 1">
          <a:extLst>
            <a:ext uri="{FF2B5EF4-FFF2-40B4-BE49-F238E27FC236}">
              <a16:creationId xmlns:a16="http://schemas.microsoft.com/office/drawing/2014/main" id="{00000000-0008-0000-0500-00007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50" name="Picture 1">
          <a:extLst>
            <a:ext uri="{FF2B5EF4-FFF2-40B4-BE49-F238E27FC236}">
              <a16:creationId xmlns:a16="http://schemas.microsoft.com/office/drawing/2014/main" id="{00000000-0008-0000-0500-00007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51" name="Picture 1">
          <a:extLst>
            <a:ext uri="{FF2B5EF4-FFF2-40B4-BE49-F238E27FC236}">
              <a16:creationId xmlns:a16="http://schemas.microsoft.com/office/drawing/2014/main" id="{00000000-0008-0000-0500-00007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2" name="Picture 1">
          <a:extLst>
            <a:ext uri="{FF2B5EF4-FFF2-40B4-BE49-F238E27FC236}">
              <a16:creationId xmlns:a16="http://schemas.microsoft.com/office/drawing/2014/main" id="{00000000-0008-0000-0500-00007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3" name="Picture 1">
          <a:extLst>
            <a:ext uri="{FF2B5EF4-FFF2-40B4-BE49-F238E27FC236}">
              <a16:creationId xmlns:a16="http://schemas.microsoft.com/office/drawing/2014/main" id="{00000000-0008-0000-0500-00007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54" name="Picture 1">
          <a:extLst>
            <a:ext uri="{FF2B5EF4-FFF2-40B4-BE49-F238E27FC236}">
              <a16:creationId xmlns:a16="http://schemas.microsoft.com/office/drawing/2014/main" id="{00000000-0008-0000-0500-00007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55" name="Picture 1">
          <a:extLst>
            <a:ext uri="{FF2B5EF4-FFF2-40B4-BE49-F238E27FC236}">
              <a16:creationId xmlns:a16="http://schemas.microsoft.com/office/drawing/2014/main" id="{00000000-0008-0000-0500-00007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56" name="Picture 1">
          <a:extLst>
            <a:ext uri="{FF2B5EF4-FFF2-40B4-BE49-F238E27FC236}">
              <a16:creationId xmlns:a16="http://schemas.microsoft.com/office/drawing/2014/main" id="{00000000-0008-0000-0500-00007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7" name="Picture 1">
          <a:extLst>
            <a:ext uri="{FF2B5EF4-FFF2-40B4-BE49-F238E27FC236}">
              <a16:creationId xmlns:a16="http://schemas.microsoft.com/office/drawing/2014/main" id="{00000000-0008-0000-0500-00007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8" name="Picture 1">
          <a:extLst>
            <a:ext uri="{FF2B5EF4-FFF2-40B4-BE49-F238E27FC236}">
              <a16:creationId xmlns:a16="http://schemas.microsoft.com/office/drawing/2014/main" id="{00000000-0008-0000-0500-00007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59" name="Picture 1">
          <a:extLst>
            <a:ext uri="{FF2B5EF4-FFF2-40B4-BE49-F238E27FC236}">
              <a16:creationId xmlns:a16="http://schemas.microsoft.com/office/drawing/2014/main" id="{00000000-0008-0000-0500-00007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60" name="Picture 1">
          <a:extLst>
            <a:ext uri="{FF2B5EF4-FFF2-40B4-BE49-F238E27FC236}">
              <a16:creationId xmlns:a16="http://schemas.microsoft.com/office/drawing/2014/main" id="{00000000-0008-0000-0500-00007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1" name="Picture 1">
          <a:extLst>
            <a:ext uri="{FF2B5EF4-FFF2-40B4-BE49-F238E27FC236}">
              <a16:creationId xmlns:a16="http://schemas.microsoft.com/office/drawing/2014/main" id="{00000000-0008-0000-0500-00007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2" name="Picture 1">
          <a:extLst>
            <a:ext uri="{FF2B5EF4-FFF2-40B4-BE49-F238E27FC236}">
              <a16:creationId xmlns:a16="http://schemas.microsoft.com/office/drawing/2014/main" id="{00000000-0008-0000-0500-00007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3" name="Picture 1">
          <a:extLst>
            <a:ext uri="{FF2B5EF4-FFF2-40B4-BE49-F238E27FC236}">
              <a16:creationId xmlns:a16="http://schemas.microsoft.com/office/drawing/2014/main" id="{00000000-0008-0000-0500-00007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64" name="Picture 1">
          <a:extLst>
            <a:ext uri="{FF2B5EF4-FFF2-40B4-BE49-F238E27FC236}">
              <a16:creationId xmlns:a16="http://schemas.microsoft.com/office/drawing/2014/main" id="{00000000-0008-0000-0500-00008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65" name="Picture 1">
          <a:extLst>
            <a:ext uri="{FF2B5EF4-FFF2-40B4-BE49-F238E27FC236}">
              <a16:creationId xmlns:a16="http://schemas.microsoft.com/office/drawing/2014/main" id="{00000000-0008-0000-0500-00008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6" name="Picture 1">
          <a:extLst>
            <a:ext uri="{FF2B5EF4-FFF2-40B4-BE49-F238E27FC236}">
              <a16:creationId xmlns:a16="http://schemas.microsoft.com/office/drawing/2014/main" id="{00000000-0008-0000-0500-00008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7" name="Picture 1">
          <a:extLst>
            <a:ext uri="{FF2B5EF4-FFF2-40B4-BE49-F238E27FC236}">
              <a16:creationId xmlns:a16="http://schemas.microsoft.com/office/drawing/2014/main" id="{00000000-0008-0000-0500-00008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68" name="Picture 1">
          <a:extLst>
            <a:ext uri="{FF2B5EF4-FFF2-40B4-BE49-F238E27FC236}">
              <a16:creationId xmlns:a16="http://schemas.microsoft.com/office/drawing/2014/main" id="{00000000-0008-0000-0500-00008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69" name="Picture 1">
          <a:extLst>
            <a:ext uri="{FF2B5EF4-FFF2-40B4-BE49-F238E27FC236}">
              <a16:creationId xmlns:a16="http://schemas.microsoft.com/office/drawing/2014/main" id="{00000000-0008-0000-0500-00008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0" name="Picture 1">
          <a:extLst>
            <a:ext uri="{FF2B5EF4-FFF2-40B4-BE49-F238E27FC236}">
              <a16:creationId xmlns:a16="http://schemas.microsoft.com/office/drawing/2014/main" id="{00000000-0008-0000-0500-00008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1" name="Picture 1">
          <a:extLst>
            <a:ext uri="{FF2B5EF4-FFF2-40B4-BE49-F238E27FC236}">
              <a16:creationId xmlns:a16="http://schemas.microsoft.com/office/drawing/2014/main" id="{00000000-0008-0000-0500-00008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2" name="Picture 1">
          <a:extLst>
            <a:ext uri="{FF2B5EF4-FFF2-40B4-BE49-F238E27FC236}">
              <a16:creationId xmlns:a16="http://schemas.microsoft.com/office/drawing/2014/main" id="{00000000-0008-0000-0500-00008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3" name="Picture 1">
          <a:extLst>
            <a:ext uri="{FF2B5EF4-FFF2-40B4-BE49-F238E27FC236}">
              <a16:creationId xmlns:a16="http://schemas.microsoft.com/office/drawing/2014/main" id="{00000000-0008-0000-0500-00008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74" name="Picture 1">
          <a:extLst>
            <a:ext uri="{FF2B5EF4-FFF2-40B4-BE49-F238E27FC236}">
              <a16:creationId xmlns:a16="http://schemas.microsoft.com/office/drawing/2014/main" id="{00000000-0008-0000-0500-00008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75" name="Picture 1">
          <a:extLst>
            <a:ext uri="{FF2B5EF4-FFF2-40B4-BE49-F238E27FC236}">
              <a16:creationId xmlns:a16="http://schemas.microsoft.com/office/drawing/2014/main" id="{00000000-0008-0000-0500-00008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76" name="Picture 1">
          <a:extLst>
            <a:ext uri="{FF2B5EF4-FFF2-40B4-BE49-F238E27FC236}">
              <a16:creationId xmlns:a16="http://schemas.microsoft.com/office/drawing/2014/main" id="{00000000-0008-0000-0500-00008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7" name="Picture 1">
          <a:extLst>
            <a:ext uri="{FF2B5EF4-FFF2-40B4-BE49-F238E27FC236}">
              <a16:creationId xmlns:a16="http://schemas.microsoft.com/office/drawing/2014/main" id="{00000000-0008-0000-0500-00008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8" name="Picture 1">
          <a:extLst>
            <a:ext uri="{FF2B5EF4-FFF2-40B4-BE49-F238E27FC236}">
              <a16:creationId xmlns:a16="http://schemas.microsoft.com/office/drawing/2014/main" id="{00000000-0008-0000-0500-00008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79" name="Picture 1">
          <a:extLst>
            <a:ext uri="{FF2B5EF4-FFF2-40B4-BE49-F238E27FC236}">
              <a16:creationId xmlns:a16="http://schemas.microsoft.com/office/drawing/2014/main" id="{00000000-0008-0000-0500-00008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0" name="Picture 1">
          <a:extLst>
            <a:ext uri="{FF2B5EF4-FFF2-40B4-BE49-F238E27FC236}">
              <a16:creationId xmlns:a16="http://schemas.microsoft.com/office/drawing/2014/main" id="{00000000-0008-0000-0500-00009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1" name="Picture 1">
          <a:extLst>
            <a:ext uri="{FF2B5EF4-FFF2-40B4-BE49-F238E27FC236}">
              <a16:creationId xmlns:a16="http://schemas.microsoft.com/office/drawing/2014/main" id="{00000000-0008-0000-0500-00009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2" name="Picture 1">
          <a:extLst>
            <a:ext uri="{FF2B5EF4-FFF2-40B4-BE49-F238E27FC236}">
              <a16:creationId xmlns:a16="http://schemas.microsoft.com/office/drawing/2014/main" id="{00000000-0008-0000-0500-00009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83" name="Picture 1">
          <a:extLst>
            <a:ext uri="{FF2B5EF4-FFF2-40B4-BE49-F238E27FC236}">
              <a16:creationId xmlns:a16="http://schemas.microsoft.com/office/drawing/2014/main" id="{00000000-0008-0000-0500-00009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84" name="Picture 1">
          <a:extLst>
            <a:ext uri="{FF2B5EF4-FFF2-40B4-BE49-F238E27FC236}">
              <a16:creationId xmlns:a16="http://schemas.microsoft.com/office/drawing/2014/main" id="{00000000-0008-0000-0500-00009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85" name="Picture 1">
          <a:extLst>
            <a:ext uri="{FF2B5EF4-FFF2-40B4-BE49-F238E27FC236}">
              <a16:creationId xmlns:a16="http://schemas.microsoft.com/office/drawing/2014/main" id="{00000000-0008-0000-0500-00009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86" name="Picture 1">
          <a:extLst>
            <a:ext uri="{FF2B5EF4-FFF2-40B4-BE49-F238E27FC236}">
              <a16:creationId xmlns:a16="http://schemas.microsoft.com/office/drawing/2014/main" id="{00000000-0008-0000-0500-00009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7" name="Picture 1">
          <a:extLst>
            <a:ext uri="{FF2B5EF4-FFF2-40B4-BE49-F238E27FC236}">
              <a16:creationId xmlns:a16="http://schemas.microsoft.com/office/drawing/2014/main" id="{00000000-0008-0000-0500-00009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8" name="Picture 1">
          <a:extLst>
            <a:ext uri="{FF2B5EF4-FFF2-40B4-BE49-F238E27FC236}">
              <a16:creationId xmlns:a16="http://schemas.microsoft.com/office/drawing/2014/main" id="{00000000-0008-0000-0500-00009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89" name="Picture 1">
          <a:extLst>
            <a:ext uri="{FF2B5EF4-FFF2-40B4-BE49-F238E27FC236}">
              <a16:creationId xmlns:a16="http://schemas.microsoft.com/office/drawing/2014/main" id="{00000000-0008-0000-0500-00009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90" name="Picture 1">
          <a:extLst>
            <a:ext uri="{FF2B5EF4-FFF2-40B4-BE49-F238E27FC236}">
              <a16:creationId xmlns:a16="http://schemas.microsoft.com/office/drawing/2014/main" id="{00000000-0008-0000-0500-00009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91" name="Picture 1">
          <a:extLst>
            <a:ext uri="{FF2B5EF4-FFF2-40B4-BE49-F238E27FC236}">
              <a16:creationId xmlns:a16="http://schemas.microsoft.com/office/drawing/2014/main" id="{00000000-0008-0000-0500-00009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2" name="Picture 1">
          <a:extLst>
            <a:ext uri="{FF2B5EF4-FFF2-40B4-BE49-F238E27FC236}">
              <a16:creationId xmlns:a16="http://schemas.microsoft.com/office/drawing/2014/main" id="{00000000-0008-0000-0500-00009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3" name="Picture 1">
          <a:extLst>
            <a:ext uri="{FF2B5EF4-FFF2-40B4-BE49-F238E27FC236}">
              <a16:creationId xmlns:a16="http://schemas.microsoft.com/office/drawing/2014/main" id="{00000000-0008-0000-0500-00009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4" name="Picture 1">
          <a:extLst>
            <a:ext uri="{FF2B5EF4-FFF2-40B4-BE49-F238E27FC236}">
              <a16:creationId xmlns:a16="http://schemas.microsoft.com/office/drawing/2014/main" id="{00000000-0008-0000-0500-00009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95" name="Picture 1">
          <a:extLst>
            <a:ext uri="{FF2B5EF4-FFF2-40B4-BE49-F238E27FC236}">
              <a16:creationId xmlns:a16="http://schemas.microsoft.com/office/drawing/2014/main" id="{00000000-0008-0000-0500-00009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696" name="Picture 1">
          <a:extLst>
            <a:ext uri="{FF2B5EF4-FFF2-40B4-BE49-F238E27FC236}">
              <a16:creationId xmlns:a16="http://schemas.microsoft.com/office/drawing/2014/main" id="{00000000-0008-0000-0500-0000A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7" name="Picture 1">
          <a:extLst>
            <a:ext uri="{FF2B5EF4-FFF2-40B4-BE49-F238E27FC236}">
              <a16:creationId xmlns:a16="http://schemas.microsoft.com/office/drawing/2014/main" id="{00000000-0008-0000-0500-0000A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8" name="Picture 1">
          <a:extLst>
            <a:ext uri="{FF2B5EF4-FFF2-40B4-BE49-F238E27FC236}">
              <a16:creationId xmlns:a16="http://schemas.microsoft.com/office/drawing/2014/main" id="{00000000-0008-0000-0500-0000A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699" name="Picture 1">
          <a:extLst>
            <a:ext uri="{FF2B5EF4-FFF2-40B4-BE49-F238E27FC236}">
              <a16:creationId xmlns:a16="http://schemas.microsoft.com/office/drawing/2014/main" id="{00000000-0008-0000-0500-0000A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0" name="Picture 1">
          <a:extLst>
            <a:ext uri="{FF2B5EF4-FFF2-40B4-BE49-F238E27FC236}">
              <a16:creationId xmlns:a16="http://schemas.microsoft.com/office/drawing/2014/main" id="{00000000-0008-0000-0500-0000A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1" name="Picture 1">
          <a:extLst>
            <a:ext uri="{FF2B5EF4-FFF2-40B4-BE49-F238E27FC236}">
              <a16:creationId xmlns:a16="http://schemas.microsoft.com/office/drawing/2014/main" id="{00000000-0008-0000-0500-0000A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2" name="Picture 1">
          <a:extLst>
            <a:ext uri="{FF2B5EF4-FFF2-40B4-BE49-F238E27FC236}">
              <a16:creationId xmlns:a16="http://schemas.microsoft.com/office/drawing/2014/main" id="{00000000-0008-0000-0500-0000A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3" name="Picture 1">
          <a:extLst>
            <a:ext uri="{FF2B5EF4-FFF2-40B4-BE49-F238E27FC236}">
              <a16:creationId xmlns:a16="http://schemas.microsoft.com/office/drawing/2014/main" id="{00000000-0008-0000-0500-0000A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04" name="Picture 1">
          <a:extLst>
            <a:ext uri="{FF2B5EF4-FFF2-40B4-BE49-F238E27FC236}">
              <a16:creationId xmlns:a16="http://schemas.microsoft.com/office/drawing/2014/main" id="{00000000-0008-0000-0500-0000A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05" name="Picture 1">
          <a:extLst>
            <a:ext uri="{FF2B5EF4-FFF2-40B4-BE49-F238E27FC236}">
              <a16:creationId xmlns:a16="http://schemas.microsoft.com/office/drawing/2014/main" id="{00000000-0008-0000-0500-0000A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06" name="Picture 1">
          <a:extLst>
            <a:ext uri="{FF2B5EF4-FFF2-40B4-BE49-F238E27FC236}">
              <a16:creationId xmlns:a16="http://schemas.microsoft.com/office/drawing/2014/main" id="{00000000-0008-0000-0500-0000A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7" name="Picture 1">
          <a:extLst>
            <a:ext uri="{FF2B5EF4-FFF2-40B4-BE49-F238E27FC236}">
              <a16:creationId xmlns:a16="http://schemas.microsoft.com/office/drawing/2014/main" id="{00000000-0008-0000-0500-0000A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08" name="Picture 1">
          <a:extLst>
            <a:ext uri="{FF2B5EF4-FFF2-40B4-BE49-F238E27FC236}">
              <a16:creationId xmlns:a16="http://schemas.microsoft.com/office/drawing/2014/main" id="{00000000-0008-0000-0500-0000A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09" name="Picture 1">
          <a:extLst>
            <a:ext uri="{FF2B5EF4-FFF2-40B4-BE49-F238E27FC236}">
              <a16:creationId xmlns:a16="http://schemas.microsoft.com/office/drawing/2014/main" id="{00000000-0008-0000-0500-0000A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10" name="Picture 1">
          <a:extLst>
            <a:ext uri="{FF2B5EF4-FFF2-40B4-BE49-F238E27FC236}">
              <a16:creationId xmlns:a16="http://schemas.microsoft.com/office/drawing/2014/main" id="{00000000-0008-0000-0500-0000A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11" name="Picture 1">
          <a:extLst>
            <a:ext uri="{FF2B5EF4-FFF2-40B4-BE49-F238E27FC236}">
              <a16:creationId xmlns:a16="http://schemas.microsoft.com/office/drawing/2014/main" id="{00000000-0008-0000-0500-0000A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2" name="Picture 1">
          <a:extLst>
            <a:ext uri="{FF2B5EF4-FFF2-40B4-BE49-F238E27FC236}">
              <a16:creationId xmlns:a16="http://schemas.microsoft.com/office/drawing/2014/main" id="{00000000-0008-0000-0500-0000B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3" name="Picture 1">
          <a:extLst>
            <a:ext uri="{FF2B5EF4-FFF2-40B4-BE49-F238E27FC236}">
              <a16:creationId xmlns:a16="http://schemas.microsoft.com/office/drawing/2014/main" id="{00000000-0008-0000-0500-0000B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4" name="Picture 1">
          <a:extLst>
            <a:ext uri="{FF2B5EF4-FFF2-40B4-BE49-F238E27FC236}">
              <a16:creationId xmlns:a16="http://schemas.microsoft.com/office/drawing/2014/main" id="{00000000-0008-0000-0500-0000B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5" name="Picture 1">
          <a:extLst>
            <a:ext uri="{FF2B5EF4-FFF2-40B4-BE49-F238E27FC236}">
              <a16:creationId xmlns:a16="http://schemas.microsoft.com/office/drawing/2014/main" id="{00000000-0008-0000-0500-0000B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16" name="Picture 1">
          <a:extLst>
            <a:ext uri="{FF2B5EF4-FFF2-40B4-BE49-F238E27FC236}">
              <a16:creationId xmlns:a16="http://schemas.microsoft.com/office/drawing/2014/main" id="{00000000-0008-0000-0500-0000B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17" name="Picture 1">
          <a:extLst>
            <a:ext uri="{FF2B5EF4-FFF2-40B4-BE49-F238E27FC236}">
              <a16:creationId xmlns:a16="http://schemas.microsoft.com/office/drawing/2014/main" id="{00000000-0008-0000-0500-0000B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18" name="Picture 1">
          <a:extLst>
            <a:ext uri="{FF2B5EF4-FFF2-40B4-BE49-F238E27FC236}">
              <a16:creationId xmlns:a16="http://schemas.microsoft.com/office/drawing/2014/main" id="{00000000-0008-0000-0500-0000B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19" name="Picture 1">
          <a:extLst>
            <a:ext uri="{FF2B5EF4-FFF2-40B4-BE49-F238E27FC236}">
              <a16:creationId xmlns:a16="http://schemas.microsoft.com/office/drawing/2014/main" id="{00000000-0008-0000-0500-0000B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20" name="Picture 1">
          <a:extLst>
            <a:ext uri="{FF2B5EF4-FFF2-40B4-BE49-F238E27FC236}">
              <a16:creationId xmlns:a16="http://schemas.microsoft.com/office/drawing/2014/main" id="{00000000-0008-0000-0500-0000B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721" name="Picture 1">
          <a:extLst>
            <a:ext uri="{FF2B5EF4-FFF2-40B4-BE49-F238E27FC236}">
              <a16:creationId xmlns:a16="http://schemas.microsoft.com/office/drawing/2014/main" id="{00000000-0008-0000-0500-0000B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722" name="Picture 1">
          <a:extLst>
            <a:ext uri="{FF2B5EF4-FFF2-40B4-BE49-F238E27FC236}">
              <a16:creationId xmlns:a16="http://schemas.microsoft.com/office/drawing/2014/main" id="{00000000-0008-0000-0500-0000B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723" name="Picture 1">
          <a:extLst>
            <a:ext uri="{FF2B5EF4-FFF2-40B4-BE49-F238E27FC236}">
              <a16:creationId xmlns:a16="http://schemas.microsoft.com/office/drawing/2014/main" id="{00000000-0008-0000-0500-0000B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724" name="Picture 1">
          <a:extLst>
            <a:ext uri="{FF2B5EF4-FFF2-40B4-BE49-F238E27FC236}">
              <a16:creationId xmlns:a16="http://schemas.microsoft.com/office/drawing/2014/main" id="{00000000-0008-0000-0500-0000B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725" name="Picture 1">
          <a:extLst>
            <a:ext uri="{FF2B5EF4-FFF2-40B4-BE49-F238E27FC236}">
              <a16:creationId xmlns:a16="http://schemas.microsoft.com/office/drawing/2014/main" id="{00000000-0008-0000-0500-0000B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726" name="Picture 1">
          <a:extLst>
            <a:ext uri="{FF2B5EF4-FFF2-40B4-BE49-F238E27FC236}">
              <a16:creationId xmlns:a16="http://schemas.microsoft.com/office/drawing/2014/main" id="{00000000-0008-0000-0500-0000B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727" name="Picture 1">
          <a:extLst>
            <a:ext uri="{FF2B5EF4-FFF2-40B4-BE49-F238E27FC236}">
              <a16:creationId xmlns:a16="http://schemas.microsoft.com/office/drawing/2014/main" id="{00000000-0008-0000-0500-0000B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728" name="Picture 1">
          <a:extLst>
            <a:ext uri="{FF2B5EF4-FFF2-40B4-BE49-F238E27FC236}">
              <a16:creationId xmlns:a16="http://schemas.microsoft.com/office/drawing/2014/main" id="{00000000-0008-0000-0500-0000C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29" name="Picture 1">
          <a:extLst>
            <a:ext uri="{FF2B5EF4-FFF2-40B4-BE49-F238E27FC236}">
              <a16:creationId xmlns:a16="http://schemas.microsoft.com/office/drawing/2014/main" id="{00000000-0008-0000-0500-0000C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30" name="Picture 1">
          <a:extLst>
            <a:ext uri="{FF2B5EF4-FFF2-40B4-BE49-F238E27FC236}">
              <a16:creationId xmlns:a16="http://schemas.microsoft.com/office/drawing/2014/main" id="{00000000-0008-0000-0500-0000C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31" name="Picture 1">
          <a:extLst>
            <a:ext uri="{FF2B5EF4-FFF2-40B4-BE49-F238E27FC236}">
              <a16:creationId xmlns:a16="http://schemas.microsoft.com/office/drawing/2014/main" id="{00000000-0008-0000-0500-0000C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2" name="Picture 1">
          <a:extLst>
            <a:ext uri="{FF2B5EF4-FFF2-40B4-BE49-F238E27FC236}">
              <a16:creationId xmlns:a16="http://schemas.microsoft.com/office/drawing/2014/main" id="{00000000-0008-0000-0500-0000C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3" name="Picture 1">
          <a:extLst>
            <a:ext uri="{FF2B5EF4-FFF2-40B4-BE49-F238E27FC236}">
              <a16:creationId xmlns:a16="http://schemas.microsoft.com/office/drawing/2014/main" id="{00000000-0008-0000-0500-0000C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4" name="Picture 1">
          <a:extLst>
            <a:ext uri="{FF2B5EF4-FFF2-40B4-BE49-F238E27FC236}">
              <a16:creationId xmlns:a16="http://schemas.microsoft.com/office/drawing/2014/main" id="{00000000-0008-0000-0500-0000C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35" name="Picture 1">
          <a:extLst>
            <a:ext uri="{FF2B5EF4-FFF2-40B4-BE49-F238E27FC236}">
              <a16:creationId xmlns:a16="http://schemas.microsoft.com/office/drawing/2014/main" id="{00000000-0008-0000-0500-0000C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36" name="Picture 1">
          <a:extLst>
            <a:ext uri="{FF2B5EF4-FFF2-40B4-BE49-F238E27FC236}">
              <a16:creationId xmlns:a16="http://schemas.microsoft.com/office/drawing/2014/main" id="{00000000-0008-0000-0500-0000C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7" name="Picture 1">
          <a:extLst>
            <a:ext uri="{FF2B5EF4-FFF2-40B4-BE49-F238E27FC236}">
              <a16:creationId xmlns:a16="http://schemas.microsoft.com/office/drawing/2014/main" id="{00000000-0008-0000-0500-0000C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8" name="Picture 1">
          <a:extLst>
            <a:ext uri="{FF2B5EF4-FFF2-40B4-BE49-F238E27FC236}">
              <a16:creationId xmlns:a16="http://schemas.microsoft.com/office/drawing/2014/main" id="{00000000-0008-0000-0500-0000C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39" name="Picture 1">
          <a:extLst>
            <a:ext uri="{FF2B5EF4-FFF2-40B4-BE49-F238E27FC236}">
              <a16:creationId xmlns:a16="http://schemas.microsoft.com/office/drawing/2014/main" id="{00000000-0008-0000-0500-0000C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0" name="Picture 1">
          <a:extLst>
            <a:ext uri="{FF2B5EF4-FFF2-40B4-BE49-F238E27FC236}">
              <a16:creationId xmlns:a16="http://schemas.microsoft.com/office/drawing/2014/main" id="{00000000-0008-0000-0500-0000C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1" name="Picture 1">
          <a:extLst>
            <a:ext uri="{FF2B5EF4-FFF2-40B4-BE49-F238E27FC236}">
              <a16:creationId xmlns:a16="http://schemas.microsoft.com/office/drawing/2014/main" id="{00000000-0008-0000-0500-0000C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2" name="Picture 1">
          <a:extLst>
            <a:ext uri="{FF2B5EF4-FFF2-40B4-BE49-F238E27FC236}">
              <a16:creationId xmlns:a16="http://schemas.microsoft.com/office/drawing/2014/main" id="{00000000-0008-0000-0500-0000C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3" name="Picture 1">
          <a:extLst>
            <a:ext uri="{FF2B5EF4-FFF2-40B4-BE49-F238E27FC236}">
              <a16:creationId xmlns:a16="http://schemas.microsoft.com/office/drawing/2014/main" id="{00000000-0008-0000-0500-0000C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44" name="Picture 1">
          <a:extLst>
            <a:ext uri="{FF2B5EF4-FFF2-40B4-BE49-F238E27FC236}">
              <a16:creationId xmlns:a16="http://schemas.microsoft.com/office/drawing/2014/main" id="{00000000-0008-0000-0500-0000D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45" name="Picture 1">
          <a:extLst>
            <a:ext uri="{FF2B5EF4-FFF2-40B4-BE49-F238E27FC236}">
              <a16:creationId xmlns:a16="http://schemas.microsoft.com/office/drawing/2014/main" id="{00000000-0008-0000-0500-0000D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46" name="Picture 1">
          <a:extLst>
            <a:ext uri="{FF2B5EF4-FFF2-40B4-BE49-F238E27FC236}">
              <a16:creationId xmlns:a16="http://schemas.microsoft.com/office/drawing/2014/main" id="{00000000-0008-0000-0500-0000D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7" name="Picture 1">
          <a:extLst>
            <a:ext uri="{FF2B5EF4-FFF2-40B4-BE49-F238E27FC236}">
              <a16:creationId xmlns:a16="http://schemas.microsoft.com/office/drawing/2014/main" id="{00000000-0008-0000-0500-0000D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8" name="Picture 1">
          <a:extLst>
            <a:ext uri="{FF2B5EF4-FFF2-40B4-BE49-F238E27FC236}">
              <a16:creationId xmlns:a16="http://schemas.microsoft.com/office/drawing/2014/main" id="{00000000-0008-0000-0500-0000D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49" name="Picture 1">
          <a:extLst>
            <a:ext uri="{FF2B5EF4-FFF2-40B4-BE49-F238E27FC236}">
              <a16:creationId xmlns:a16="http://schemas.microsoft.com/office/drawing/2014/main" id="{00000000-0008-0000-0500-0000D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50" name="Picture 1">
          <a:extLst>
            <a:ext uri="{FF2B5EF4-FFF2-40B4-BE49-F238E27FC236}">
              <a16:creationId xmlns:a16="http://schemas.microsoft.com/office/drawing/2014/main" id="{00000000-0008-0000-0500-0000D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1" name="Picture 1">
          <a:extLst>
            <a:ext uri="{FF2B5EF4-FFF2-40B4-BE49-F238E27FC236}">
              <a16:creationId xmlns:a16="http://schemas.microsoft.com/office/drawing/2014/main" id="{00000000-0008-0000-0500-0000D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2" name="Picture 1">
          <a:extLst>
            <a:ext uri="{FF2B5EF4-FFF2-40B4-BE49-F238E27FC236}">
              <a16:creationId xmlns:a16="http://schemas.microsoft.com/office/drawing/2014/main" id="{00000000-0008-0000-0500-0000D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3" name="Picture 1">
          <a:extLst>
            <a:ext uri="{FF2B5EF4-FFF2-40B4-BE49-F238E27FC236}">
              <a16:creationId xmlns:a16="http://schemas.microsoft.com/office/drawing/2014/main" id="{00000000-0008-0000-0500-0000D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54" name="Picture 1">
          <a:extLst>
            <a:ext uri="{FF2B5EF4-FFF2-40B4-BE49-F238E27FC236}">
              <a16:creationId xmlns:a16="http://schemas.microsoft.com/office/drawing/2014/main" id="{00000000-0008-0000-0500-0000D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55" name="Picture 1">
          <a:extLst>
            <a:ext uri="{FF2B5EF4-FFF2-40B4-BE49-F238E27FC236}">
              <a16:creationId xmlns:a16="http://schemas.microsoft.com/office/drawing/2014/main" id="{00000000-0008-0000-0500-0000D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6" name="Picture 1">
          <a:extLst>
            <a:ext uri="{FF2B5EF4-FFF2-40B4-BE49-F238E27FC236}">
              <a16:creationId xmlns:a16="http://schemas.microsoft.com/office/drawing/2014/main" id="{00000000-0008-0000-0500-0000D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7" name="Picture 1">
          <a:extLst>
            <a:ext uri="{FF2B5EF4-FFF2-40B4-BE49-F238E27FC236}">
              <a16:creationId xmlns:a16="http://schemas.microsoft.com/office/drawing/2014/main" id="{00000000-0008-0000-0500-0000D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58" name="Picture 1">
          <a:extLst>
            <a:ext uri="{FF2B5EF4-FFF2-40B4-BE49-F238E27FC236}">
              <a16:creationId xmlns:a16="http://schemas.microsoft.com/office/drawing/2014/main" id="{00000000-0008-0000-0500-0000D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59" name="Picture 1">
          <a:extLst>
            <a:ext uri="{FF2B5EF4-FFF2-40B4-BE49-F238E27FC236}">
              <a16:creationId xmlns:a16="http://schemas.microsoft.com/office/drawing/2014/main" id="{00000000-0008-0000-0500-0000D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0" name="Picture 1">
          <a:extLst>
            <a:ext uri="{FF2B5EF4-FFF2-40B4-BE49-F238E27FC236}">
              <a16:creationId xmlns:a16="http://schemas.microsoft.com/office/drawing/2014/main" id="{00000000-0008-0000-0500-0000E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1" name="Picture 1">
          <a:extLst>
            <a:ext uri="{FF2B5EF4-FFF2-40B4-BE49-F238E27FC236}">
              <a16:creationId xmlns:a16="http://schemas.microsoft.com/office/drawing/2014/main" id="{00000000-0008-0000-0500-0000E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2" name="Picture 1">
          <a:extLst>
            <a:ext uri="{FF2B5EF4-FFF2-40B4-BE49-F238E27FC236}">
              <a16:creationId xmlns:a16="http://schemas.microsoft.com/office/drawing/2014/main" id="{00000000-0008-0000-0500-0000E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3" name="Picture 1">
          <a:extLst>
            <a:ext uri="{FF2B5EF4-FFF2-40B4-BE49-F238E27FC236}">
              <a16:creationId xmlns:a16="http://schemas.microsoft.com/office/drawing/2014/main" id="{00000000-0008-0000-0500-0000E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64" name="Picture 1">
          <a:extLst>
            <a:ext uri="{FF2B5EF4-FFF2-40B4-BE49-F238E27FC236}">
              <a16:creationId xmlns:a16="http://schemas.microsoft.com/office/drawing/2014/main" id="{00000000-0008-0000-0500-0000E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65" name="Picture 1">
          <a:extLst>
            <a:ext uri="{FF2B5EF4-FFF2-40B4-BE49-F238E27FC236}">
              <a16:creationId xmlns:a16="http://schemas.microsoft.com/office/drawing/2014/main" id="{00000000-0008-0000-0500-0000E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66" name="Picture 1">
          <a:extLst>
            <a:ext uri="{FF2B5EF4-FFF2-40B4-BE49-F238E27FC236}">
              <a16:creationId xmlns:a16="http://schemas.microsoft.com/office/drawing/2014/main" id="{00000000-0008-0000-0500-0000E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7" name="Picture 1">
          <a:extLst>
            <a:ext uri="{FF2B5EF4-FFF2-40B4-BE49-F238E27FC236}">
              <a16:creationId xmlns:a16="http://schemas.microsoft.com/office/drawing/2014/main" id="{00000000-0008-0000-0500-0000E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8" name="Picture 1">
          <a:extLst>
            <a:ext uri="{FF2B5EF4-FFF2-40B4-BE49-F238E27FC236}">
              <a16:creationId xmlns:a16="http://schemas.microsoft.com/office/drawing/2014/main" id="{00000000-0008-0000-0500-0000E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69" name="Picture 1">
          <a:extLst>
            <a:ext uri="{FF2B5EF4-FFF2-40B4-BE49-F238E27FC236}">
              <a16:creationId xmlns:a16="http://schemas.microsoft.com/office/drawing/2014/main" id="{00000000-0008-0000-0500-0000E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70" name="Picture 1">
          <a:extLst>
            <a:ext uri="{FF2B5EF4-FFF2-40B4-BE49-F238E27FC236}">
              <a16:creationId xmlns:a16="http://schemas.microsoft.com/office/drawing/2014/main" id="{00000000-0008-0000-0500-0000E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1" name="Picture 1">
          <a:extLst>
            <a:ext uri="{FF2B5EF4-FFF2-40B4-BE49-F238E27FC236}">
              <a16:creationId xmlns:a16="http://schemas.microsoft.com/office/drawing/2014/main" id="{00000000-0008-0000-0500-0000E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2" name="Picture 1">
          <a:extLst>
            <a:ext uri="{FF2B5EF4-FFF2-40B4-BE49-F238E27FC236}">
              <a16:creationId xmlns:a16="http://schemas.microsoft.com/office/drawing/2014/main" id="{00000000-0008-0000-0500-0000E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3" name="Picture 1">
          <a:extLst>
            <a:ext uri="{FF2B5EF4-FFF2-40B4-BE49-F238E27FC236}">
              <a16:creationId xmlns:a16="http://schemas.microsoft.com/office/drawing/2014/main" id="{00000000-0008-0000-0500-0000E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74" name="Picture 1">
          <a:extLst>
            <a:ext uri="{FF2B5EF4-FFF2-40B4-BE49-F238E27FC236}">
              <a16:creationId xmlns:a16="http://schemas.microsoft.com/office/drawing/2014/main" id="{00000000-0008-0000-0500-0000E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75" name="Picture 1">
          <a:extLst>
            <a:ext uri="{FF2B5EF4-FFF2-40B4-BE49-F238E27FC236}">
              <a16:creationId xmlns:a16="http://schemas.microsoft.com/office/drawing/2014/main" id="{00000000-0008-0000-0500-0000E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6" name="Picture 1">
          <a:extLst>
            <a:ext uri="{FF2B5EF4-FFF2-40B4-BE49-F238E27FC236}">
              <a16:creationId xmlns:a16="http://schemas.microsoft.com/office/drawing/2014/main" id="{00000000-0008-0000-0500-0000F0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7" name="Picture 1">
          <a:extLst>
            <a:ext uri="{FF2B5EF4-FFF2-40B4-BE49-F238E27FC236}">
              <a16:creationId xmlns:a16="http://schemas.microsoft.com/office/drawing/2014/main" id="{00000000-0008-0000-0500-0000F1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78" name="Picture 1">
          <a:extLst>
            <a:ext uri="{FF2B5EF4-FFF2-40B4-BE49-F238E27FC236}">
              <a16:creationId xmlns:a16="http://schemas.microsoft.com/office/drawing/2014/main" id="{00000000-0008-0000-0500-0000F2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79" name="Picture 1">
          <a:extLst>
            <a:ext uri="{FF2B5EF4-FFF2-40B4-BE49-F238E27FC236}">
              <a16:creationId xmlns:a16="http://schemas.microsoft.com/office/drawing/2014/main" id="{00000000-0008-0000-0500-0000F3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0" name="Picture 1">
          <a:extLst>
            <a:ext uri="{FF2B5EF4-FFF2-40B4-BE49-F238E27FC236}">
              <a16:creationId xmlns:a16="http://schemas.microsoft.com/office/drawing/2014/main" id="{00000000-0008-0000-0500-0000F4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1" name="Picture 1">
          <a:extLst>
            <a:ext uri="{FF2B5EF4-FFF2-40B4-BE49-F238E27FC236}">
              <a16:creationId xmlns:a16="http://schemas.microsoft.com/office/drawing/2014/main" id="{00000000-0008-0000-0500-0000F5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2" name="Picture 1">
          <a:extLst>
            <a:ext uri="{FF2B5EF4-FFF2-40B4-BE49-F238E27FC236}">
              <a16:creationId xmlns:a16="http://schemas.microsoft.com/office/drawing/2014/main" id="{00000000-0008-0000-0500-0000F6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3" name="Picture 1">
          <a:extLst>
            <a:ext uri="{FF2B5EF4-FFF2-40B4-BE49-F238E27FC236}">
              <a16:creationId xmlns:a16="http://schemas.microsoft.com/office/drawing/2014/main" id="{00000000-0008-0000-0500-0000F7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84" name="Picture 1">
          <a:extLst>
            <a:ext uri="{FF2B5EF4-FFF2-40B4-BE49-F238E27FC236}">
              <a16:creationId xmlns:a16="http://schemas.microsoft.com/office/drawing/2014/main" id="{00000000-0008-0000-0500-0000F8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85" name="Picture 1">
          <a:extLst>
            <a:ext uri="{FF2B5EF4-FFF2-40B4-BE49-F238E27FC236}">
              <a16:creationId xmlns:a16="http://schemas.microsoft.com/office/drawing/2014/main" id="{00000000-0008-0000-0500-0000F9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86" name="Picture 1">
          <a:extLst>
            <a:ext uri="{FF2B5EF4-FFF2-40B4-BE49-F238E27FC236}">
              <a16:creationId xmlns:a16="http://schemas.microsoft.com/office/drawing/2014/main" id="{00000000-0008-0000-0500-0000FA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7" name="Picture 1">
          <a:extLst>
            <a:ext uri="{FF2B5EF4-FFF2-40B4-BE49-F238E27FC236}">
              <a16:creationId xmlns:a16="http://schemas.microsoft.com/office/drawing/2014/main" id="{00000000-0008-0000-0500-0000FB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8" name="Picture 1">
          <a:extLst>
            <a:ext uri="{FF2B5EF4-FFF2-40B4-BE49-F238E27FC236}">
              <a16:creationId xmlns:a16="http://schemas.microsoft.com/office/drawing/2014/main" id="{00000000-0008-0000-0500-0000FC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89" name="Picture 1">
          <a:extLst>
            <a:ext uri="{FF2B5EF4-FFF2-40B4-BE49-F238E27FC236}">
              <a16:creationId xmlns:a16="http://schemas.microsoft.com/office/drawing/2014/main" id="{00000000-0008-0000-0500-0000FD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0" name="Picture 1">
          <a:extLst>
            <a:ext uri="{FF2B5EF4-FFF2-40B4-BE49-F238E27FC236}">
              <a16:creationId xmlns:a16="http://schemas.microsoft.com/office/drawing/2014/main" id="{00000000-0008-0000-0500-0000FE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1" name="Picture 1">
          <a:extLst>
            <a:ext uri="{FF2B5EF4-FFF2-40B4-BE49-F238E27FC236}">
              <a16:creationId xmlns:a16="http://schemas.microsoft.com/office/drawing/2014/main" id="{00000000-0008-0000-0500-0000FF0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2" name="Picture 1">
          <a:extLst>
            <a:ext uri="{FF2B5EF4-FFF2-40B4-BE49-F238E27FC236}">
              <a16:creationId xmlns:a16="http://schemas.microsoft.com/office/drawing/2014/main" id="{00000000-0008-0000-0500-00000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3" name="Picture 1">
          <a:extLst>
            <a:ext uri="{FF2B5EF4-FFF2-40B4-BE49-F238E27FC236}">
              <a16:creationId xmlns:a16="http://schemas.microsoft.com/office/drawing/2014/main" id="{00000000-0008-0000-0500-00000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94" name="Picture 1">
          <a:extLst>
            <a:ext uri="{FF2B5EF4-FFF2-40B4-BE49-F238E27FC236}">
              <a16:creationId xmlns:a16="http://schemas.microsoft.com/office/drawing/2014/main" id="{00000000-0008-0000-0500-00000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95" name="Picture 1">
          <a:extLst>
            <a:ext uri="{FF2B5EF4-FFF2-40B4-BE49-F238E27FC236}">
              <a16:creationId xmlns:a16="http://schemas.microsoft.com/office/drawing/2014/main" id="{00000000-0008-0000-0500-00000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796" name="Picture 1">
          <a:extLst>
            <a:ext uri="{FF2B5EF4-FFF2-40B4-BE49-F238E27FC236}">
              <a16:creationId xmlns:a16="http://schemas.microsoft.com/office/drawing/2014/main" id="{00000000-0008-0000-0500-00000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7" name="Picture 1">
          <a:extLst>
            <a:ext uri="{FF2B5EF4-FFF2-40B4-BE49-F238E27FC236}">
              <a16:creationId xmlns:a16="http://schemas.microsoft.com/office/drawing/2014/main" id="{00000000-0008-0000-0500-00000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8" name="Picture 1">
          <a:extLst>
            <a:ext uri="{FF2B5EF4-FFF2-40B4-BE49-F238E27FC236}">
              <a16:creationId xmlns:a16="http://schemas.microsoft.com/office/drawing/2014/main" id="{00000000-0008-0000-0500-00000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799" name="Picture 1">
          <a:extLst>
            <a:ext uri="{FF2B5EF4-FFF2-40B4-BE49-F238E27FC236}">
              <a16:creationId xmlns:a16="http://schemas.microsoft.com/office/drawing/2014/main" id="{00000000-0008-0000-0500-00000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00" name="Picture 1">
          <a:extLst>
            <a:ext uri="{FF2B5EF4-FFF2-40B4-BE49-F238E27FC236}">
              <a16:creationId xmlns:a16="http://schemas.microsoft.com/office/drawing/2014/main" id="{00000000-0008-0000-0500-00000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1" name="Picture 1">
          <a:extLst>
            <a:ext uri="{FF2B5EF4-FFF2-40B4-BE49-F238E27FC236}">
              <a16:creationId xmlns:a16="http://schemas.microsoft.com/office/drawing/2014/main" id="{00000000-0008-0000-0500-00000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2" name="Picture 1">
          <a:extLst>
            <a:ext uri="{FF2B5EF4-FFF2-40B4-BE49-F238E27FC236}">
              <a16:creationId xmlns:a16="http://schemas.microsoft.com/office/drawing/2014/main" id="{00000000-0008-0000-0500-00000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3" name="Picture 1">
          <a:extLst>
            <a:ext uri="{FF2B5EF4-FFF2-40B4-BE49-F238E27FC236}">
              <a16:creationId xmlns:a16="http://schemas.microsoft.com/office/drawing/2014/main" id="{00000000-0008-0000-0500-00000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04" name="Picture 1">
          <a:extLst>
            <a:ext uri="{FF2B5EF4-FFF2-40B4-BE49-F238E27FC236}">
              <a16:creationId xmlns:a16="http://schemas.microsoft.com/office/drawing/2014/main" id="{00000000-0008-0000-0500-00000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05" name="Picture 1">
          <a:extLst>
            <a:ext uri="{FF2B5EF4-FFF2-40B4-BE49-F238E27FC236}">
              <a16:creationId xmlns:a16="http://schemas.microsoft.com/office/drawing/2014/main" id="{00000000-0008-0000-0500-00000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6" name="Picture 1">
          <a:extLst>
            <a:ext uri="{FF2B5EF4-FFF2-40B4-BE49-F238E27FC236}">
              <a16:creationId xmlns:a16="http://schemas.microsoft.com/office/drawing/2014/main" id="{00000000-0008-0000-0500-00000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7" name="Picture 1">
          <a:extLst>
            <a:ext uri="{FF2B5EF4-FFF2-40B4-BE49-F238E27FC236}">
              <a16:creationId xmlns:a16="http://schemas.microsoft.com/office/drawing/2014/main" id="{00000000-0008-0000-0500-00000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08" name="Picture 1">
          <a:extLst>
            <a:ext uri="{FF2B5EF4-FFF2-40B4-BE49-F238E27FC236}">
              <a16:creationId xmlns:a16="http://schemas.microsoft.com/office/drawing/2014/main" id="{00000000-0008-0000-0500-00001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09" name="Picture 1">
          <a:extLst>
            <a:ext uri="{FF2B5EF4-FFF2-40B4-BE49-F238E27FC236}">
              <a16:creationId xmlns:a16="http://schemas.microsoft.com/office/drawing/2014/main" id="{00000000-0008-0000-0500-00001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10" name="Picture 1">
          <a:extLst>
            <a:ext uri="{FF2B5EF4-FFF2-40B4-BE49-F238E27FC236}">
              <a16:creationId xmlns:a16="http://schemas.microsoft.com/office/drawing/2014/main" id="{00000000-0008-0000-0500-00001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1" name="Picture 1">
          <a:extLst>
            <a:ext uri="{FF2B5EF4-FFF2-40B4-BE49-F238E27FC236}">
              <a16:creationId xmlns:a16="http://schemas.microsoft.com/office/drawing/2014/main" id="{00000000-0008-0000-0500-00001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2" name="Picture 1">
          <a:extLst>
            <a:ext uri="{FF2B5EF4-FFF2-40B4-BE49-F238E27FC236}">
              <a16:creationId xmlns:a16="http://schemas.microsoft.com/office/drawing/2014/main" id="{00000000-0008-0000-0500-00001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3" name="Picture 1">
          <a:extLst>
            <a:ext uri="{FF2B5EF4-FFF2-40B4-BE49-F238E27FC236}">
              <a16:creationId xmlns:a16="http://schemas.microsoft.com/office/drawing/2014/main" id="{00000000-0008-0000-0500-00001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14" name="Picture 1">
          <a:extLst>
            <a:ext uri="{FF2B5EF4-FFF2-40B4-BE49-F238E27FC236}">
              <a16:creationId xmlns:a16="http://schemas.microsoft.com/office/drawing/2014/main" id="{00000000-0008-0000-0500-00001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15" name="Picture 1">
          <a:extLst>
            <a:ext uri="{FF2B5EF4-FFF2-40B4-BE49-F238E27FC236}">
              <a16:creationId xmlns:a16="http://schemas.microsoft.com/office/drawing/2014/main" id="{00000000-0008-0000-0500-00001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16" name="Picture 1">
          <a:extLst>
            <a:ext uri="{FF2B5EF4-FFF2-40B4-BE49-F238E27FC236}">
              <a16:creationId xmlns:a16="http://schemas.microsoft.com/office/drawing/2014/main" id="{00000000-0008-0000-0500-00001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17" name="Picture 1">
          <a:extLst>
            <a:ext uri="{FF2B5EF4-FFF2-40B4-BE49-F238E27FC236}">
              <a16:creationId xmlns:a16="http://schemas.microsoft.com/office/drawing/2014/main" id="{00000000-0008-0000-0500-00001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8" name="Picture 1">
          <a:extLst>
            <a:ext uri="{FF2B5EF4-FFF2-40B4-BE49-F238E27FC236}">
              <a16:creationId xmlns:a16="http://schemas.microsoft.com/office/drawing/2014/main" id="{00000000-0008-0000-0500-00001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19" name="Picture 1">
          <a:extLst>
            <a:ext uri="{FF2B5EF4-FFF2-40B4-BE49-F238E27FC236}">
              <a16:creationId xmlns:a16="http://schemas.microsoft.com/office/drawing/2014/main" id="{00000000-0008-0000-0500-00001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20" name="Picture 1">
          <a:extLst>
            <a:ext uri="{FF2B5EF4-FFF2-40B4-BE49-F238E27FC236}">
              <a16:creationId xmlns:a16="http://schemas.microsoft.com/office/drawing/2014/main" id="{00000000-0008-0000-0500-00001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1" name="Picture 1">
          <a:extLst>
            <a:ext uri="{FF2B5EF4-FFF2-40B4-BE49-F238E27FC236}">
              <a16:creationId xmlns:a16="http://schemas.microsoft.com/office/drawing/2014/main" id="{00000000-0008-0000-0500-00001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2" name="Picture 1">
          <a:extLst>
            <a:ext uri="{FF2B5EF4-FFF2-40B4-BE49-F238E27FC236}">
              <a16:creationId xmlns:a16="http://schemas.microsoft.com/office/drawing/2014/main" id="{00000000-0008-0000-0500-00001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23" name="Picture 1">
          <a:extLst>
            <a:ext uri="{FF2B5EF4-FFF2-40B4-BE49-F238E27FC236}">
              <a16:creationId xmlns:a16="http://schemas.microsoft.com/office/drawing/2014/main" id="{00000000-0008-0000-0500-00001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24" name="Picture 1">
          <a:extLst>
            <a:ext uri="{FF2B5EF4-FFF2-40B4-BE49-F238E27FC236}">
              <a16:creationId xmlns:a16="http://schemas.microsoft.com/office/drawing/2014/main" id="{00000000-0008-0000-0500-00002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25" name="Picture 1">
          <a:extLst>
            <a:ext uri="{FF2B5EF4-FFF2-40B4-BE49-F238E27FC236}">
              <a16:creationId xmlns:a16="http://schemas.microsoft.com/office/drawing/2014/main" id="{00000000-0008-0000-0500-00002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6" name="Picture 1">
          <a:extLst>
            <a:ext uri="{FF2B5EF4-FFF2-40B4-BE49-F238E27FC236}">
              <a16:creationId xmlns:a16="http://schemas.microsoft.com/office/drawing/2014/main" id="{00000000-0008-0000-0500-00002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7" name="Picture 1">
          <a:extLst>
            <a:ext uri="{FF2B5EF4-FFF2-40B4-BE49-F238E27FC236}">
              <a16:creationId xmlns:a16="http://schemas.microsoft.com/office/drawing/2014/main" id="{00000000-0008-0000-0500-00002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8" name="Picture 1">
          <a:extLst>
            <a:ext uri="{FF2B5EF4-FFF2-40B4-BE49-F238E27FC236}">
              <a16:creationId xmlns:a16="http://schemas.microsoft.com/office/drawing/2014/main" id="{00000000-0008-0000-0500-00002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29" name="Picture 1">
          <a:extLst>
            <a:ext uri="{FF2B5EF4-FFF2-40B4-BE49-F238E27FC236}">
              <a16:creationId xmlns:a16="http://schemas.microsoft.com/office/drawing/2014/main" id="{00000000-0008-0000-0500-00002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30" name="Picture 1">
          <a:extLst>
            <a:ext uri="{FF2B5EF4-FFF2-40B4-BE49-F238E27FC236}">
              <a16:creationId xmlns:a16="http://schemas.microsoft.com/office/drawing/2014/main" id="{00000000-0008-0000-0500-00002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1" name="Picture 1">
          <a:extLst>
            <a:ext uri="{FF2B5EF4-FFF2-40B4-BE49-F238E27FC236}">
              <a16:creationId xmlns:a16="http://schemas.microsoft.com/office/drawing/2014/main" id="{00000000-0008-0000-0500-00002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2" name="Picture 1">
          <a:extLst>
            <a:ext uri="{FF2B5EF4-FFF2-40B4-BE49-F238E27FC236}">
              <a16:creationId xmlns:a16="http://schemas.microsoft.com/office/drawing/2014/main" id="{00000000-0008-0000-0500-00002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3" name="Picture 1">
          <a:extLst>
            <a:ext uri="{FF2B5EF4-FFF2-40B4-BE49-F238E27FC236}">
              <a16:creationId xmlns:a16="http://schemas.microsoft.com/office/drawing/2014/main" id="{00000000-0008-0000-0500-00002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34" name="Picture 1">
          <a:extLst>
            <a:ext uri="{FF2B5EF4-FFF2-40B4-BE49-F238E27FC236}">
              <a16:creationId xmlns:a16="http://schemas.microsoft.com/office/drawing/2014/main" id="{00000000-0008-0000-0500-00002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35" name="Picture 1">
          <a:extLst>
            <a:ext uri="{FF2B5EF4-FFF2-40B4-BE49-F238E27FC236}">
              <a16:creationId xmlns:a16="http://schemas.microsoft.com/office/drawing/2014/main" id="{00000000-0008-0000-0500-00002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36" name="Picture 1">
          <a:extLst>
            <a:ext uri="{FF2B5EF4-FFF2-40B4-BE49-F238E27FC236}">
              <a16:creationId xmlns:a16="http://schemas.microsoft.com/office/drawing/2014/main" id="{00000000-0008-0000-0500-00002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7" name="Picture 1">
          <a:extLst>
            <a:ext uri="{FF2B5EF4-FFF2-40B4-BE49-F238E27FC236}">
              <a16:creationId xmlns:a16="http://schemas.microsoft.com/office/drawing/2014/main" id="{00000000-0008-0000-0500-00002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8" name="Picture 1">
          <a:extLst>
            <a:ext uri="{FF2B5EF4-FFF2-40B4-BE49-F238E27FC236}">
              <a16:creationId xmlns:a16="http://schemas.microsoft.com/office/drawing/2014/main" id="{00000000-0008-0000-0500-00002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39" name="Picture 1">
          <a:extLst>
            <a:ext uri="{FF2B5EF4-FFF2-40B4-BE49-F238E27FC236}">
              <a16:creationId xmlns:a16="http://schemas.microsoft.com/office/drawing/2014/main" id="{00000000-0008-0000-0500-00002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0" name="Picture 1">
          <a:extLst>
            <a:ext uri="{FF2B5EF4-FFF2-40B4-BE49-F238E27FC236}">
              <a16:creationId xmlns:a16="http://schemas.microsoft.com/office/drawing/2014/main" id="{00000000-0008-0000-0500-00003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1" name="Picture 1">
          <a:extLst>
            <a:ext uri="{FF2B5EF4-FFF2-40B4-BE49-F238E27FC236}">
              <a16:creationId xmlns:a16="http://schemas.microsoft.com/office/drawing/2014/main" id="{00000000-0008-0000-0500-00003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2" name="Picture 1">
          <a:extLst>
            <a:ext uri="{FF2B5EF4-FFF2-40B4-BE49-F238E27FC236}">
              <a16:creationId xmlns:a16="http://schemas.microsoft.com/office/drawing/2014/main" id="{00000000-0008-0000-0500-00003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3" name="Picture 1">
          <a:extLst>
            <a:ext uri="{FF2B5EF4-FFF2-40B4-BE49-F238E27FC236}">
              <a16:creationId xmlns:a16="http://schemas.microsoft.com/office/drawing/2014/main" id="{00000000-0008-0000-0500-00003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44" name="Picture 1">
          <a:extLst>
            <a:ext uri="{FF2B5EF4-FFF2-40B4-BE49-F238E27FC236}">
              <a16:creationId xmlns:a16="http://schemas.microsoft.com/office/drawing/2014/main" id="{00000000-0008-0000-0500-00003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45" name="Picture 1">
          <a:extLst>
            <a:ext uri="{FF2B5EF4-FFF2-40B4-BE49-F238E27FC236}">
              <a16:creationId xmlns:a16="http://schemas.microsoft.com/office/drawing/2014/main" id="{00000000-0008-0000-0500-00003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46" name="Picture 1">
          <a:extLst>
            <a:ext uri="{FF2B5EF4-FFF2-40B4-BE49-F238E27FC236}">
              <a16:creationId xmlns:a16="http://schemas.microsoft.com/office/drawing/2014/main" id="{00000000-0008-0000-0500-00003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7" name="Picture 1">
          <a:extLst>
            <a:ext uri="{FF2B5EF4-FFF2-40B4-BE49-F238E27FC236}">
              <a16:creationId xmlns:a16="http://schemas.microsoft.com/office/drawing/2014/main" id="{00000000-0008-0000-0500-00003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48" name="Picture 1">
          <a:extLst>
            <a:ext uri="{FF2B5EF4-FFF2-40B4-BE49-F238E27FC236}">
              <a16:creationId xmlns:a16="http://schemas.microsoft.com/office/drawing/2014/main" id="{00000000-0008-0000-0500-00003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49" name="Picture 1">
          <a:extLst>
            <a:ext uri="{FF2B5EF4-FFF2-40B4-BE49-F238E27FC236}">
              <a16:creationId xmlns:a16="http://schemas.microsoft.com/office/drawing/2014/main" id="{00000000-0008-0000-0500-00003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50" name="Picture 1">
          <a:extLst>
            <a:ext uri="{FF2B5EF4-FFF2-40B4-BE49-F238E27FC236}">
              <a16:creationId xmlns:a16="http://schemas.microsoft.com/office/drawing/2014/main" id="{00000000-0008-0000-0500-00003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51" name="Picture 1">
          <a:extLst>
            <a:ext uri="{FF2B5EF4-FFF2-40B4-BE49-F238E27FC236}">
              <a16:creationId xmlns:a16="http://schemas.microsoft.com/office/drawing/2014/main" id="{00000000-0008-0000-0500-00003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2" name="Picture 1">
          <a:extLst>
            <a:ext uri="{FF2B5EF4-FFF2-40B4-BE49-F238E27FC236}">
              <a16:creationId xmlns:a16="http://schemas.microsoft.com/office/drawing/2014/main" id="{00000000-0008-0000-0500-00003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3" name="Picture 1">
          <a:extLst>
            <a:ext uri="{FF2B5EF4-FFF2-40B4-BE49-F238E27FC236}">
              <a16:creationId xmlns:a16="http://schemas.microsoft.com/office/drawing/2014/main" id="{00000000-0008-0000-0500-00003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54" name="Picture 1">
          <a:extLst>
            <a:ext uri="{FF2B5EF4-FFF2-40B4-BE49-F238E27FC236}">
              <a16:creationId xmlns:a16="http://schemas.microsoft.com/office/drawing/2014/main" id="{00000000-0008-0000-0500-00003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55" name="Picture 1">
          <a:extLst>
            <a:ext uri="{FF2B5EF4-FFF2-40B4-BE49-F238E27FC236}">
              <a16:creationId xmlns:a16="http://schemas.microsoft.com/office/drawing/2014/main" id="{00000000-0008-0000-0500-00003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56" name="Picture 1">
          <a:extLst>
            <a:ext uri="{FF2B5EF4-FFF2-40B4-BE49-F238E27FC236}">
              <a16:creationId xmlns:a16="http://schemas.microsoft.com/office/drawing/2014/main" id="{00000000-0008-0000-0500-00004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7" name="Picture 1">
          <a:extLst>
            <a:ext uri="{FF2B5EF4-FFF2-40B4-BE49-F238E27FC236}">
              <a16:creationId xmlns:a16="http://schemas.microsoft.com/office/drawing/2014/main" id="{00000000-0008-0000-0500-00004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8" name="Picture 1">
          <a:extLst>
            <a:ext uri="{FF2B5EF4-FFF2-40B4-BE49-F238E27FC236}">
              <a16:creationId xmlns:a16="http://schemas.microsoft.com/office/drawing/2014/main" id="{00000000-0008-0000-0500-00004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59" name="Picture 1">
          <a:extLst>
            <a:ext uri="{FF2B5EF4-FFF2-40B4-BE49-F238E27FC236}">
              <a16:creationId xmlns:a16="http://schemas.microsoft.com/office/drawing/2014/main" id="{00000000-0008-0000-0500-00004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60" name="Picture 1">
          <a:extLst>
            <a:ext uri="{FF2B5EF4-FFF2-40B4-BE49-F238E27FC236}">
              <a16:creationId xmlns:a16="http://schemas.microsoft.com/office/drawing/2014/main" id="{00000000-0008-0000-0500-00004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1" name="Picture 1">
          <a:extLst>
            <a:ext uri="{FF2B5EF4-FFF2-40B4-BE49-F238E27FC236}">
              <a16:creationId xmlns:a16="http://schemas.microsoft.com/office/drawing/2014/main" id="{00000000-0008-0000-0500-00004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2" name="Picture 1">
          <a:extLst>
            <a:ext uri="{FF2B5EF4-FFF2-40B4-BE49-F238E27FC236}">
              <a16:creationId xmlns:a16="http://schemas.microsoft.com/office/drawing/2014/main" id="{00000000-0008-0000-0500-00004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3" name="Picture 1">
          <a:extLst>
            <a:ext uri="{FF2B5EF4-FFF2-40B4-BE49-F238E27FC236}">
              <a16:creationId xmlns:a16="http://schemas.microsoft.com/office/drawing/2014/main" id="{00000000-0008-0000-0500-00004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64" name="Picture 1">
          <a:extLst>
            <a:ext uri="{FF2B5EF4-FFF2-40B4-BE49-F238E27FC236}">
              <a16:creationId xmlns:a16="http://schemas.microsoft.com/office/drawing/2014/main" id="{00000000-0008-0000-0500-00004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65" name="Picture 1">
          <a:extLst>
            <a:ext uri="{FF2B5EF4-FFF2-40B4-BE49-F238E27FC236}">
              <a16:creationId xmlns:a16="http://schemas.microsoft.com/office/drawing/2014/main" id="{00000000-0008-0000-0500-00004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6" name="Picture 1">
          <a:extLst>
            <a:ext uri="{FF2B5EF4-FFF2-40B4-BE49-F238E27FC236}">
              <a16:creationId xmlns:a16="http://schemas.microsoft.com/office/drawing/2014/main" id="{00000000-0008-0000-0500-00004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7" name="Picture 1">
          <a:extLst>
            <a:ext uri="{FF2B5EF4-FFF2-40B4-BE49-F238E27FC236}">
              <a16:creationId xmlns:a16="http://schemas.microsoft.com/office/drawing/2014/main" id="{00000000-0008-0000-0500-00004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68" name="Picture 1">
          <a:extLst>
            <a:ext uri="{FF2B5EF4-FFF2-40B4-BE49-F238E27FC236}">
              <a16:creationId xmlns:a16="http://schemas.microsoft.com/office/drawing/2014/main" id="{00000000-0008-0000-0500-00004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69" name="Picture 1">
          <a:extLst>
            <a:ext uri="{FF2B5EF4-FFF2-40B4-BE49-F238E27FC236}">
              <a16:creationId xmlns:a16="http://schemas.microsoft.com/office/drawing/2014/main" id="{00000000-0008-0000-0500-00004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70" name="Picture 1">
          <a:extLst>
            <a:ext uri="{FF2B5EF4-FFF2-40B4-BE49-F238E27FC236}">
              <a16:creationId xmlns:a16="http://schemas.microsoft.com/office/drawing/2014/main" id="{00000000-0008-0000-0500-00004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71" name="Picture 1">
          <a:extLst>
            <a:ext uri="{FF2B5EF4-FFF2-40B4-BE49-F238E27FC236}">
              <a16:creationId xmlns:a16="http://schemas.microsoft.com/office/drawing/2014/main" id="{00000000-0008-0000-0500-00004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72" name="Picture 1">
          <a:extLst>
            <a:ext uri="{FF2B5EF4-FFF2-40B4-BE49-F238E27FC236}">
              <a16:creationId xmlns:a16="http://schemas.microsoft.com/office/drawing/2014/main" id="{00000000-0008-0000-0500-00005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73" name="Picture 1">
          <a:extLst>
            <a:ext uri="{FF2B5EF4-FFF2-40B4-BE49-F238E27FC236}">
              <a16:creationId xmlns:a16="http://schemas.microsoft.com/office/drawing/2014/main" id="{00000000-0008-0000-0500-00005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74" name="Picture 1">
          <a:extLst>
            <a:ext uri="{FF2B5EF4-FFF2-40B4-BE49-F238E27FC236}">
              <a16:creationId xmlns:a16="http://schemas.microsoft.com/office/drawing/2014/main" id="{00000000-0008-0000-0500-00005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75" name="Picture 1">
          <a:extLst>
            <a:ext uri="{FF2B5EF4-FFF2-40B4-BE49-F238E27FC236}">
              <a16:creationId xmlns:a16="http://schemas.microsoft.com/office/drawing/2014/main" id="{00000000-0008-0000-0500-00005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76" name="Picture 1">
          <a:extLst>
            <a:ext uri="{FF2B5EF4-FFF2-40B4-BE49-F238E27FC236}">
              <a16:creationId xmlns:a16="http://schemas.microsoft.com/office/drawing/2014/main" id="{00000000-0008-0000-0500-00005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77" name="Picture 1">
          <a:extLst>
            <a:ext uri="{FF2B5EF4-FFF2-40B4-BE49-F238E27FC236}">
              <a16:creationId xmlns:a16="http://schemas.microsoft.com/office/drawing/2014/main" id="{00000000-0008-0000-0500-00005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878" name="Picture 1">
          <a:extLst>
            <a:ext uri="{FF2B5EF4-FFF2-40B4-BE49-F238E27FC236}">
              <a16:creationId xmlns:a16="http://schemas.microsoft.com/office/drawing/2014/main" id="{00000000-0008-0000-0500-00005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879" name="Picture 1">
          <a:extLst>
            <a:ext uri="{FF2B5EF4-FFF2-40B4-BE49-F238E27FC236}">
              <a16:creationId xmlns:a16="http://schemas.microsoft.com/office/drawing/2014/main" id="{00000000-0008-0000-0500-00005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880" name="Picture 1">
          <a:extLst>
            <a:ext uri="{FF2B5EF4-FFF2-40B4-BE49-F238E27FC236}">
              <a16:creationId xmlns:a16="http://schemas.microsoft.com/office/drawing/2014/main" id="{00000000-0008-0000-0500-00005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881" name="Picture 1">
          <a:extLst>
            <a:ext uri="{FF2B5EF4-FFF2-40B4-BE49-F238E27FC236}">
              <a16:creationId xmlns:a16="http://schemas.microsoft.com/office/drawing/2014/main" id="{00000000-0008-0000-0500-00005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882" name="Picture 1">
          <a:extLst>
            <a:ext uri="{FF2B5EF4-FFF2-40B4-BE49-F238E27FC236}">
              <a16:creationId xmlns:a16="http://schemas.microsoft.com/office/drawing/2014/main" id="{00000000-0008-0000-0500-00005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883" name="Picture 1">
          <a:extLst>
            <a:ext uri="{FF2B5EF4-FFF2-40B4-BE49-F238E27FC236}">
              <a16:creationId xmlns:a16="http://schemas.microsoft.com/office/drawing/2014/main" id="{00000000-0008-0000-0500-00005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884" name="Picture 1">
          <a:extLst>
            <a:ext uri="{FF2B5EF4-FFF2-40B4-BE49-F238E27FC236}">
              <a16:creationId xmlns:a16="http://schemas.microsoft.com/office/drawing/2014/main" id="{00000000-0008-0000-0500-00005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885" name="Picture 1">
          <a:extLst>
            <a:ext uri="{FF2B5EF4-FFF2-40B4-BE49-F238E27FC236}">
              <a16:creationId xmlns:a16="http://schemas.microsoft.com/office/drawing/2014/main" id="{00000000-0008-0000-0500-00005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86" name="Picture 1">
          <a:extLst>
            <a:ext uri="{FF2B5EF4-FFF2-40B4-BE49-F238E27FC236}">
              <a16:creationId xmlns:a16="http://schemas.microsoft.com/office/drawing/2014/main" id="{00000000-0008-0000-0500-00005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87" name="Picture 1">
          <a:extLst>
            <a:ext uri="{FF2B5EF4-FFF2-40B4-BE49-F238E27FC236}">
              <a16:creationId xmlns:a16="http://schemas.microsoft.com/office/drawing/2014/main" id="{00000000-0008-0000-0500-00005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88" name="Picture 1">
          <a:extLst>
            <a:ext uri="{FF2B5EF4-FFF2-40B4-BE49-F238E27FC236}">
              <a16:creationId xmlns:a16="http://schemas.microsoft.com/office/drawing/2014/main" id="{00000000-0008-0000-0500-00006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89" name="Picture 1">
          <a:extLst>
            <a:ext uri="{FF2B5EF4-FFF2-40B4-BE49-F238E27FC236}">
              <a16:creationId xmlns:a16="http://schemas.microsoft.com/office/drawing/2014/main" id="{00000000-0008-0000-0500-00006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90" name="Picture 1">
          <a:extLst>
            <a:ext uri="{FF2B5EF4-FFF2-40B4-BE49-F238E27FC236}">
              <a16:creationId xmlns:a16="http://schemas.microsoft.com/office/drawing/2014/main" id="{00000000-0008-0000-0500-00006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91" name="Picture 1">
          <a:extLst>
            <a:ext uri="{FF2B5EF4-FFF2-40B4-BE49-F238E27FC236}">
              <a16:creationId xmlns:a16="http://schemas.microsoft.com/office/drawing/2014/main" id="{00000000-0008-0000-0500-00006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2" name="Picture 1">
          <a:extLst>
            <a:ext uri="{FF2B5EF4-FFF2-40B4-BE49-F238E27FC236}">
              <a16:creationId xmlns:a16="http://schemas.microsoft.com/office/drawing/2014/main" id="{00000000-0008-0000-0500-00006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3" name="Picture 1">
          <a:extLst>
            <a:ext uri="{FF2B5EF4-FFF2-40B4-BE49-F238E27FC236}">
              <a16:creationId xmlns:a16="http://schemas.microsoft.com/office/drawing/2014/main" id="{00000000-0008-0000-0500-00006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94" name="Picture 1">
          <a:extLst>
            <a:ext uri="{FF2B5EF4-FFF2-40B4-BE49-F238E27FC236}">
              <a16:creationId xmlns:a16="http://schemas.microsoft.com/office/drawing/2014/main" id="{00000000-0008-0000-0500-00006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95" name="Picture 1">
          <a:extLst>
            <a:ext uri="{FF2B5EF4-FFF2-40B4-BE49-F238E27FC236}">
              <a16:creationId xmlns:a16="http://schemas.microsoft.com/office/drawing/2014/main" id="{00000000-0008-0000-0500-00006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896" name="Picture 1">
          <a:extLst>
            <a:ext uri="{FF2B5EF4-FFF2-40B4-BE49-F238E27FC236}">
              <a16:creationId xmlns:a16="http://schemas.microsoft.com/office/drawing/2014/main" id="{00000000-0008-0000-0500-00006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7" name="Picture 1">
          <a:extLst>
            <a:ext uri="{FF2B5EF4-FFF2-40B4-BE49-F238E27FC236}">
              <a16:creationId xmlns:a16="http://schemas.microsoft.com/office/drawing/2014/main" id="{00000000-0008-0000-0500-00006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8" name="Picture 1">
          <a:extLst>
            <a:ext uri="{FF2B5EF4-FFF2-40B4-BE49-F238E27FC236}">
              <a16:creationId xmlns:a16="http://schemas.microsoft.com/office/drawing/2014/main" id="{00000000-0008-0000-0500-00006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899" name="Picture 1">
          <a:extLst>
            <a:ext uri="{FF2B5EF4-FFF2-40B4-BE49-F238E27FC236}">
              <a16:creationId xmlns:a16="http://schemas.microsoft.com/office/drawing/2014/main" id="{00000000-0008-0000-0500-00006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0" name="Picture 1">
          <a:extLst>
            <a:ext uri="{FF2B5EF4-FFF2-40B4-BE49-F238E27FC236}">
              <a16:creationId xmlns:a16="http://schemas.microsoft.com/office/drawing/2014/main" id="{00000000-0008-0000-0500-00006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01" name="Picture 1">
          <a:extLst>
            <a:ext uri="{FF2B5EF4-FFF2-40B4-BE49-F238E27FC236}">
              <a16:creationId xmlns:a16="http://schemas.microsoft.com/office/drawing/2014/main" id="{00000000-0008-0000-0500-00006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02" name="Picture 1">
          <a:extLst>
            <a:ext uri="{FF2B5EF4-FFF2-40B4-BE49-F238E27FC236}">
              <a16:creationId xmlns:a16="http://schemas.microsoft.com/office/drawing/2014/main" id="{00000000-0008-0000-0500-00006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03" name="Picture 1">
          <a:extLst>
            <a:ext uri="{FF2B5EF4-FFF2-40B4-BE49-F238E27FC236}">
              <a16:creationId xmlns:a16="http://schemas.microsoft.com/office/drawing/2014/main" id="{00000000-0008-0000-0500-00006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4" name="Picture 1">
          <a:extLst>
            <a:ext uri="{FF2B5EF4-FFF2-40B4-BE49-F238E27FC236}">
              <a16:creationId xmlns:a16="http://schemas.microsoft.com/office/drawing/2014/main" id="{00000000-0008-0000-0500-00007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5" name="Picture 1">
          <a:extLst>
            <a:ext uri="{FF2B5EF4-FFF2-40B4-BE49-F238E27FC236}">
              <a16:creationId xmlns:a16="http://schemas.microsoft.com/office/drawing/2014/main" id="{00000000-0008-0000-0500-00007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6" name="Picture 1">
          <a:extLst>
            <a:ext uri="{FF2B5EF4-FFF2-40B4-BE49-F238E27FC236}">
              <a16:creationId xmlns:a16="http://schemas.microsoft.com/office/drawing/2014/main" id="{00000000-0008-0000-0500-00007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07" name="Picture 1">
          <a:extLst>
            <a:ext uri="{FF2B5EF4-FFF2-40B4-BE49-F238E27FC236}">
              <a16:creationId xmlns:a16="http://schemas.microsoft.com/office/drawing/2014/main" id="{00000000-0008-0000-0500-00007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08" name="Picture 1">
          <a:extLst>
            <a:ext uri="{FF2B5EF4-FFF2-40B4-BE49-F238E27FC236}">
              <a16:creationId xmlns:a16="http://schemas.microsoft.com/office/drawing/2014/main" id="{00000000-0008-0000-0500-00007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09" name="Picture 1">
          <a:extLst>
            <a:ext uri="{FF2B5EF4-FFF2-40B4-BE49-F238E27FC236}">
              <a16:creationId xmlns:a16="http://schemas.microsoft.com/office/drawing/2014/main" id="{00000000-0008-0000-0500-00007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10" name="Picture 1">
          <a:extLst>
            <a:ext uri="{FF2B5EF4-FFF2-40B4-BE49-F238E27FC236}">
              <a16:creationId xmlns:a16="http://schemas.microsoft.com/office/drawing/2014/main" id="{00000000-0008-0000-0500-00007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1" name="Picture 1">
          <a:extLst>
            <a:ext uri="{FF2B5EF4-FFF2-40B4-BE49-F238E27FC236}">
              <a16:creationId xmlns:a16="http://schemas.microsoft.com/office/drawing/2014/main" id="{00000000-0008-0000-0500-00007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2" name="Picture 1">
          <a:extLst>
            <a:ext uri="{FF2B5EF4-FFF2-40B4-BE49-F238E27FC236}">
              <a16:creationId xmlns:a16="http://schemas.microsoft.com/office/drawing/2014/main" id="{00000000-0008-0000-0500-00007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13" name="Picture 1">
          <a:extLst>
            <a:ext uri="{FF2B5EF4-FFF2-40B4-BE49-F238E27FC236}">
              <a16:creationId xmlns:a16="http://schemas.microsoft.com/office/drawing/2014/main" id="{00000000-0008-0000-0500-00007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14" name="Picture 1">
          <a:extLst>
            <a:ext uri="{FF2B5EF4-FFF2-40B4-BE49-F238E27FC236}">
              <a16:creationId xmlns:a16="http://schemas.microsoft.com/office/drawing/2014/main" id="{00000000-0008-0000-0500-00007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15" name="Picture 1">
          <a:extLst>
            <a:ext uri="{FF2B5EF4-FFF2-40B4-BE49-F238E27FC236}">
              <a16:creationId xmlns:a16="http://schemas.microsoft.com/office/drawing/2014/main" id="{00000000-0008-0000-0500-00007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6" name="Picture 1">
          <a:extLst>
            <a:ext uri="{FF2B5EF4-FFF2-40B4-BE49-F238E27FC236}">
              <a16:creationId xmlns:a16="http://schemas.microsoft.com/office/drawing/2014/main" id="{00000000-0008-0000-0500-00007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7" name="Picture 1">
          <a:extLst>
            <a:ext uri="{FF2B5EF4-FFF2-40B4-BE49-F238E27FC236}">
              <a16:creationId xmlns:a16="http://schemas.microsoft.com/office/drawing/2014/main" id="{00000000-0008-0000-0500-00007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8" name="Picture 1">
          <a:extLst>
            <a:ext uri="{FF2B5EF4-FFF2-40B4-BE49-F238E27FC236}">
              <a16:creationId xmlns:a16="http://schemas.microsoft.com/office/drawing/2014/main" id="{00000000-0008-0000-0500-00007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19" name="Picture 1">
          <a:extLst>
            <a:ext uri="{FF2B5EF4-FFF2-40B4-BE49-F238E27FC236}">
              <a16:creationId xmlns:a16="http://schemas.microsoft.com/office/drawing/2014/main" id="{00000000-0008-0000-0500-00007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0" name="Picture 1">
          <a:extLst>
            <a:ext uri="{FF2B5EF4-FFF2-40B4-BE49-F238E27FC236}">
              <a16:creationId xmlns:a16="http://schemas.microsoft.com/office/drawing/2014/main" id="{00000000-0008-0000-0500-00008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21" name="Picture 1">
          <a:extLst>
            <a:ext uri="{FF2B5EF4-FFF2-40B4-BE49-F238E27FC236}">
              <a16:creationId xmlns:a16="http://schemas.microsoft.com/office/drawing/2014/main" id="{00000000-0008-0000-0500-00008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22" name="Picture 1">
          <a:extLst>
            <a:ext uri="{FF2B5EF4-FFF2-40B4-BE49-F238E27FC236}">
              <a16:creationId xmlns:a16="http://schemas.microsoft.com/office/drawing/2014/main" id="{00000000-0008-0000-0500-00008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23" name="Picture 1">
          <a:extLst>
            <a:ext uri="{FF2B5EF4-FFF2-40B4-BE49-F238E27FC236}">
              <a16:creationId xmlns:a16="http://schemas.microsoft.com/office/drawing/2014/main" id="{00000000-0008-0000-0500-00008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4" name="Picture 1">
          <a:extLst>
            <a:ext uri="{FF2B5EF4-FFF2-40B4-BE49-F238E27FC236}">
              <a16:creationId xmlns:a16="http://schemas.microsoft.com/office/drawing/2014/main" id="{00000000-0008-0000-0500-00008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5" name="Picture 1">
          <a:extLst>
            <a:ext uri="{FF2B5EF4-FFF2-40B4-BE49-F238E27FC236}">
              <a16:creationId xmlns:a16="http://schemas.microsoft.com/office/drawing/2014/main" id="{00000000-0008-0000-0500-00008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6" name="Picture 1">
          <a:extLst>
            <a:ext uri="{FF2B5EF4-FFF2-40B4-BE49-F238E27FC236}">
              <a16:creationId xmlns:a16="http://schemas.microsoft.com/office/drawing/2014/main" id="{00000000-0008-0000-0500-00008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27" name="Picture 1">
          <a:extLst>
            <a:ext uri="{FF2B5EF4-FFF2-40B4-BE49-F238E27FC236}">
              <a16:creationId xmlns:a16="http://schemas.microsoft.com/office/drawing/2014/main" id="{00000000-0008-0000-0500-00008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28" name="Picture 1">
          <a:extLst>
            <a:ext uri="{FF2B5EF4-FFF2-40B4-BE49-F238E27FC236}">
              <a16:creationId xmlns:a16="http://schemas.microsoft.com/office/drawing/2014/main" id="{00000000-0008-0000-0500-00008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29" name="Picture 1">
          <a:extLst>
            <a:ext uri="{FF2B5EF4-FFF2-40B4-BE49-F238E27FC236}">
              <a16:creationId xmlns:a16="http://schemas.microsoft.com/office/drawing/2014/main" id="{00000000-0008-0000-0500-00008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30" name="Picture 1">
          <a:extLst>
            <a:ext uri="{FF2B5EF4-FFF2-40B4-BE49-F238E27FC236}">
              <a16:creationId xmlns:a16="http://schemas.microsoft.com/office/drawing/2014/main" id="{00000000-0008-0000-0500-00008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1" name="Picture 1">
          <a:extLst>
            <a:ext uri="{FF2B5EF4-FFF2-40B4-BE49-F238E27FC236}">
              <a16:creationId xmlns:a16="http://schemas.microsoft.com/office/drawing/2014/main" id="{00000000-0008-0000-0500-00008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2" name="Picture 1">
          <a:extLst>
            <a:ext uri="{FF2B5EF4-FFF2-40B4-BE49-F238E27FC236}">
              <a16:creationId xmlns:a16="http://schemas.microsoft.com/office/drawing/2014/main" id="{00000000-0008-0000-0500-00008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33" name="Picture 1">
          <a:extLst>
            <a:ext uri="{FF2B5EF4-FFF2-40B4-BE49-F238E27FC236}">
              <a16:creationId xmlns:a16="http://schemas.microsoft.com/office/drawing/2014/main" id="{00000000-0008-0000-0500-00008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34" name="Picture 1">
          <a:extLst>
            <a:ext uri="{FF2B5EF4-FFF2-40B4-BE49-F238E27FC236}">
              <a16:creationId xmlns:a16="http://schemas.microsoft.com/office/drawing/2014/main" id="{00000000-0008-0000-0500-00008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35" name="Picture 1">
          <a:extLst>
            <a:ext uri="{FF2B5EF4-FFF2-40B4-BE49-F238E27FC236}">
              <a16:creationId xmlns:a16="http://schemas.microsoft.com/office/drawing/2014/main" id="{00000000-0008-0000-0500-00008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6" name="Picture 1">
          <a:extLst>
            <a:ext uri="{FF2B5EF4-FFF2-40B4-BE49-F238E27FC236}">
              <a16:creationId xmlns:a16="http://schemas.microsoft.com/office/drawing/2014/main" id="{00000000-0008-0000-0500-00009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7" name="Picture 1">
          <a:extLst>
            <a:ext uri="{FF2B5EF4-FFF2-40B4-BE49-F238E27FC236}">
              <a16:creationId xmlns:a16="http://schemas.microsoft.com/office/drawing/2014/main" id="{00000000-0008-0000-0500-00009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8" name="Picture 1">
          <a:extLst>
            <a:ext uri="{FF2B5EF4-FFF2-40B4-BE49-F238E27FC236}">
              <a16:creationId xmlns:a16="http://schemas.microsoft.com/office/drawing/2014/main" id="{00000000-0008-0000-0500-00009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39" name="Picture 1">
          <a:extLst>
            <a:ext uri="{FF2B5EF4-FFF2-40B4-BE49-F238E27FC236}">
              <a16:creationId xmlns:a16="http://schemas.microsoft.com/office/drawing/2014/main" id="{00000000-0008-0000-0500-00009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0" name="Picture 1">
          <a:extLst>
            <a:ext uri="{FF2B5EF4-FFF2-40B4-BE49-F238E27FC236}">
              <a16:creationId xmlns:a16="http://schemas.microsoft.com/office/drawing/2014/main" id="{00000000-0008-0000-0500-00009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41" name="Picture 1">
          <a:extLst>
            <a:ext uri="{FF2B5EF4-FFF2-40B4-BE49-F238E27FC236}">
              <a16:creationId xmlns:a16="http://schemas.microsoft.com/office/drawing/2014/main" id="{00000000-0008-0000-0500-00009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42" name="Picture 1">
          <a:extLst>
            <a:ext uri="{FF2B5EF4-FFF2-40B4-BE49-F238E27FC236}">
              <a16:creationId xmlns:a16="http://schemas.microsoft.com/office/drawing/2014/main" id="{00000000-0008-0000-0500-00009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43" name="Picture 1">
          <a:extLst>
            <a:ext uri="{FF2B5EF4-FFF2-40B4-BE49-F238E27FC236}">
              <a16:creationId xmlns:a16="http://schemas.microsoft.com/office/drawing/2014/main" id="{00000000-0008-0000-0500-00009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4" name="Picture 1">
          <a:extLst>
            <a:ext uri="{FF2B5EF4-FFF2-40B4-BE49-F238E27FC236}">
              <a16:creationId xmlns:a16="http://schemas.microsoft.com/office/drawing/2014/main" id="{00000000-0008-0000-0500-00009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5" name="Picture 1">
          <a:extLst>
            <a:ext uri="{FF2B5EF4-FFF2-40B4-BE49-F238E27FC236}">
              <a16:creationId xmlns:a16="http://schemas.microsoft.com/office/drawing/2014/main" id="{00000000-0008-0000-0500-00009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6" name="Picture 1">
          <a:extLst>
            <a:ext uri="{FF2B5EF4-FFF2-40B4-BE49-F238E27FC236}">
              <a16:creationId xmlns:a16="http://schemas.microsoft.com/office/drawing/2014/main" id="{00000000-0008-0000-0500-00009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7" name="Picture 1">
          <a:extLst>
            <a:ext uri="{FF2B5EF4-FFF2-40B4-BE49-F238E27FC236}">
              <a16:creationId xmlns:a16="http://schemas.microsoft.com/office/drawing/2014/main" id="{00000000-0008-0000-0500-00009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8" name="Picture 1">
          <a:extLst>
            <a:ext uri="{FF2B5EF4-FFF2-40B4-BE49-F238E27FC236}">
              <a16:creationId xmlns:a16="http://schemas.microsoft.com/office/drawing/2014/main" id="{00000000-0008-0000-0500-00009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49" name="Picture 1">
          <a:extLst>
            <a:ext uri="{FF2B5EF4-FFF2-40B4-BE49-F238E27FC236}">
              <a16:creationId xmlns:a16="http://schemas.microsoft.com/office/drawing/2014/main" id="{00000000-0008-0000-0500-00009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50" name="Picture 1">
          <a:extLst>
            <a:ext uri="{FF2B5EF4-FFF2-40B4-BE49-F238E27FC236}">
              <a16:creationId xmlns:a16="http://schemas.microsoft.com/office/drawing/2014/main" id="{00000000-0008-0000-0500-00009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1" name="Picture 1">
          <a:extLst>
            <a:ext uri="{FF2B5EF4-FFF2-40B4-BE49-F238E27FC236}">
              <a16:creationId xmlns:a16="http://schemas.microsoft.com/office/drawing/2014/main" id="{00000000-0008-0000-0500-00009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2" name="Picture 1">
          <a:extLst>
            <a:ext uri="{FF2B5EF4-FFF2-40B4-BE49-F238E27FC236}">
              <a16:creationId xmlns:a16="http://schemas.microsoft.com/office/drawing/2014/main" id="{00000000-0008-0000-0500-0000A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3" name="Picture 1">
          <a:extLst>
            <a:ext uri="{FF2B5EF4-FFF2-40B4-BE49-F238E27FC236}">
              <a16:creationId xmlns:a16="http://schemas.microsoft.com/office/drawing/2014/main" id="{00000000-0008-0000-0500-0000A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54" name="Picture 1">
          <a:extLst>
            <a:ext uri="{FF2B5EF4-FFF2-40B4-BE49-F238E27FC236}">
              <a16:creationId xmlns:a16="http://schemas.microsoft.com/office/drawing/2014/main" id="{00000000-0008-0000-0500-0000A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55" name="Picture 1">
          <a:extLst>
            <a:ext uri="{FF2B5EF4-FFF2-40B4-BE49-F238E27FC236}">
              <a16:creationId xmlns:a16="http://schemas.microsoft.com/office/drawing/2014/main" id="{00000000-0008-0000-0500-0000A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56" name="Picture 1">
          <a:extLst>
            <a:ext uri="{FF2B5EF4-FFF2-40B4-BE49-F238E27FC236}">
              <a16:creationId xmlns:a16="http://schemas.microsoft.com/office/drawing/2014/main" id="{00000000-0008-0000-0500-0000A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57" name="Picture 1">
          <a:extLst>
            <a:ext uri="{FF2B5EF4-FFF2-40B4-BE49-F238E27FC236}">
              <a16:creationId xmlns:a16="http://schemas.microsoft.com/office/drawing/2014/main" id="{00000000-0008-0000-0500-0000A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8" name="Picture 1">
          <a:extLst>
            <a:ext uri="{FF2B5EF4-FFF2-40B4-BE49-F238E27FC236}">
              <a16:creationId xmlns:a16="http://schemas.microsoft.com/office/drawing/2014/main" id="{00000000-0008-0000-0500-0000A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59" name="Picture 1">
          <a:extLst>
            <a:ext uri="{FF2B5EF4-FFF2-40B4-BE49-F238E27FC236}">
              <a16:creationId xmlns:a16="http://schemas.microsoft.com/office/drawing/2014/main" id="{00000000-0008-0000-0500-0000A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0" name="Picture 1">
          <a:extLst>
            <a:ext uri="{FF2B5EF4-FFF2-40B4-BE49-F238E27FC236}">
              <a16:creationId xmlns:a16="http://schemas.microsoft.com/office/drawing/2014/main" id="{00000000-0008-0000-0500-0000A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61" name="Picture 1">
          <a:extLst>
            <a:ext uri="{FF2B5EF4-FFF2-40B4-BE49-F238E27FC236}">
              <a16:creationId xmlns:a16="http://schemas.microsoft.com/office/drawing/2014/main" id="{00000000-0008-0000-0500-0000A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62" name="Picture 1">
          <a:extLst>
            <a:ext uri="{FF2B5EF4-FFF2-40B4-BE49-F238E27FC236}">
              <a16:creationId xmlns:a16="http://schemas.microsoft.com/office/drawing/2014/main" id="{00000000-0008-0000-0500-0000A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3" name="Picture 1">
          <a:extLst>
            <a:ext uri="{FF2B5EF4-FFF2-40B4-BE49-F238E27FC236}">
              <a16:creationId xmlns:a16="http://schemas.microsoft.com/office/drawing/2014/main" id="{00000000-0008-0000-0500-0000A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4" name="Picture 1">
          <a:extLst>
            <a:ext uri="{FF2B5EF4-FFF2-40B4-BE49-F238E27FC236}">
              <a16:creationId xmlns:a16="http://schemas.microsoft.com/office/drawing/2014/main" id="{00000000-0008-0000-0500-0000A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5" name="Picture 1">
          <a:extLst>
            <a:ext uri="{FF2B5EF4-FFF2-40B4-BE49-F238E27FC236}">
              <a16:creationId xmlns:a16="http://schemas.microsoft.com/office/drawing/2014/main" id="{00000000-0008-0000-0500-0000A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66" name="Picture 1">
          <a:extLst>
            <a:ext uri="{FF2B5EF4-FFF2-40B4-BE49-F238E27FC236}">
              <a16:creationId xmlns:a16="http://schemas.microsoft.com/office/drawing/2014/main" id="{00000000-0008-0000-0500-0000A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67" name="Picture 1">
          <a:extLst>
            <a:ext uri="{FF2B5EF4-FFF2-40B4-BE49-F238E27FC236}">
              <a16:creationId xmlns:a16="http://schemas.microsoft.com/office/drawing/2014/main" id="{00000000-0008-0000-0500-0000A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8" name="Picture 1">
          <a:extLst>
            <a:ext uri="{FF2B5EF4-FFF2-40B4-BE49-F238E27FC236}">
              <a16:creationId xmlns:a16="http://schemas.microsoft.com/office/drawing/2014/main" id="{00000000-0008-0000-0500-0000B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69" name="Picture 1">
          <a:extLst>
            <a:ext uri="{FF2B5EF4-FFF2-40B4-BE49-F238E27FC236}">
              <a16:creationId xmlns:a16="http://schemas.microsoft.com/office/drawing/2014/main" id="{00000000-0008-0000-0500-0000B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70" name="Picture 1">
          <a:extLst>
            <a:ext uri="{FF2B5EF4-FFF2-40B4-BE49-F238E27FC236}">
              <a16:creationId xmlns:a16="http://schemas.microsoft.com/office/drawing/2014/main" id="{00000000-0008-0000-0500-0000B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1" name="Picture 1">
          <a:extLst>
            <a:ext uri="{FF2B5EF4-FFF2-40B4-BE49-F238E27FC236}">
              <a16:creationId xmlns:a16="http://schemas.microsoft.com/office/drawing/2014/main" id="{00000000-0008-0000-0500-0000B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2" name="Picture 1">
          <a:extLst>
            <a:ext uri="{FF2B5EF4-FFF2-40B4-BE49-F238E27FC236}">
              <a16:creationId xmlns:a16="http://schemas.microsoft.com/office/drawing/2014/main" id="{00000000-0008-0000-0500-0000B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3" name="Picture 1">
          <a:extLst>
            <a:ext uri="{FF2B5EF4-FFF2-40B4-BE49-F238E27FC236}">
              <a16:creationId xmlns:a16="http://schemas.microsoft.com/office/drawing/2014/main" id="{00000000-0008-0000-0500-0000B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4" name="Picture 1">
          <a:extLst>
            <a:ext uri="{FF2B5EF4-FFF2-40B4-BE49-F238E27FC236}">
              <a16:creationId xmlns:a16="http://schemas.microsoft.com/office/drawing/2014/main" id="{00000000-0008-0000-0500-0000B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75" name="Picture 1">
          <a:extLst>
            <a:ext uri="{FF2B5EF4-FFF2-40B4-BE49-F238E27FC236}">
              <a16:creationId xmlns:a16="http://schemas.microsoft.com/office/drawing/2014/main" id="{00000000-0008-0000-0500-0000B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76" name="Picture 1">
          <a:extLst>
            <a:ext uri="{FF2B5EF4-FFF2-40B4-BE49-F238E27FC236}">
              <a16:creationId xmlns:a16="http://schemas.microsoft.com/office/drawing/2014/main" id="{00000000-0008-0000-0500-0000B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77" name="Picture 1">
          <a:extLst>
            <a:ext uri="{FF2B5EF4-FFF2-40B4-BE49-F238E27FC236}">
              <a16:creationId xmlns:a16="http://schemas.microsoft.com/office/drawing/2014/main" id="{00000000-0008-0000-0500-0000B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8" name="Picture 1">
          <a:extLst>
            <a:ext uri="{FF2B5EF4-FFF2-40B4-BE49-F238E27FC236}">
              <a16:creationId xmlns:a16="http://schemas.microsoft.com/office/drawing/2014/main" id="{00000000-0008-0000-0500-0000B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79" name="Picture 1">
          <a:extLst>
            <a:ext uri="{FF2B5EF4-FFF2-40B4-BE49-F238E27FC236}">
              <a16:creationId xmlns:a16="http://schemas.microsoft.com/office/drawing/2014/main" id="{00000000-0008-0000-0500-0000B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80" name="Picture 1">
          <a:extLst>
            <a:ext uri="{FF2B5EF4-FFF2-40B4-BE49-F238E27FC236}">
              <a16:creationId xmlns:a16="http://schemas.microsoft.com/office/drawing/2014/main" id="{00000000-0008-0000-0500-0000B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81" name="Picture 1">
          <a:extLst>
            <a:ext uri="{FF2B5EF4-FFF2-40B4-BE49-F238E27FC236}">
              <a16:creationId xmlns:a16="http://schemas.microsoft.com/office/drawing/2014/main" id="{00000000-0008-0000-0500-0000B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82" name="Picture 1">
          <a:extLst>
            <a:ext uri="{FF2B5EF4-FFF2-40B4-BE49-F238E27FC236}">
              <a16:creationId xmlns:a16="http://schemas.microsoft.com/office/drawing/2014/main" id="{00000000-0008-0000-0500-0000B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3" name="Picture 1">
          <a:extLst>
            <a:ext uri="{FF2B5EF4-FFF2-40B4-BE49-F238E27FC236}">
              <a16:creationId xmlns:a16="http://schemas.microsoft.com/office/drawing/2014/main" id="{00000000-0008-0000-0500-0000B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4" name="Picture 1">
          <a:extLst>
            <a:ext uri="{FF2B5EF4-FFF2-40B4-BE49-F238E27FC236}">
              <a16:creationId xmlns:a16="http://schemas.microsoft.com/office/drawing/2014/main" id="{00000000-0008-0000-0500-0000C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5" name="Picture 1">
          <a:extLst>
            <a:ext uri="{FF2B5EF4-FFF2-40B4-BE49-F238E27FC236}">
              <a16:creationId xmlns:a16="http://schemas.microsoft.com/office/drawing/2014/main" id="{00000000-0008-0000-0500-0000C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6" name="Picture 1">
          <a:extLst>
            <a:ext uri="{FF2B5EF4-FFF2-40B4-BE49-F238E27FC236}">
              <a16:creationId xmlns:a16="http://schemas.microsoft.com/office/drawing/2014/main" id="{00000000-0008-0000-0500-0000C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87" name="Picture 1">
          <a:extLst>
            <a:ext uri="{FF2B5EF4-FFF2-40B4-BE49-F238E27FC236}">
              <a16:creationId xmlns:a16="http://schemas.microsoft.com/office/drawing/2014/main" id="{00000000-0008-0000-0500-0000C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88" name="Picture 1">
          <a:extLst>
            <a:ext uri="{FF2B5EF4-FFF2-40B4-BE49-F238E27FC236}">
              <a16:creationId xmlns:a16="http://schemas.microsoft.com/office/drawing/2014/main" id="{00000000-0008-0000-0500-0000C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89" name="Picture 1">
          <a:extLst>
            <a:ext uri="{FF2B5EF4-FFF2-40B4-BE49-F238E27FC236}">
              <a16:creationId xmlns:a16="http://schemas.microsoft.com/office/drawing/2014/main" id="{00000000-0008-0000-0500-0000C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90" name="Picture 1">
          <a:extLst>
            <a:ext uri="{FF2B5EF4-FFF2-40B4-BE49-F238E27FC236}">
              <a16:creationId xmlns:a16="http://schemas.microsoft.com/office/drawing/2014/main" id="{00000000-0008-0000-0500-0000C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1" name="Picture 1">
          <a:extLst>
            <a:ext uri="{FF2B5EF4-FFF2-40B4-BE49-F238E27FC236}">
              <a16:creationId xmlns:a16="http://schemas.microsoft.com/office/drawing/2014/main" id="{00000000-0008-0000-0500-0000C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2" name="Picture 1">
          <a:extLst>
            <a:ext uri="{FF2B5EF4-FFF2-40B4-BE49-F238E27FC236}">
              <a16:creationId xmlns:a16="http://schemas.microsoft.com/office/drawing/2014/main" id="{00000000-0008-0000-0500-0000C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3" name="Picture 1">
          <a:extLst>
            <a:ext uri="{FF2B5EF4-FFF2-40B4-BE49-F238E27FC236}">
              <a16:creationId xmlns:a16="http://schemas.microsoft.com/office/drawing/2014/main" id="{00000000-0008-0000-0500-0000C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94" name="Picture 1">
          <a:extLst>
            <a:ext uri="{FF2B5EF4-FFF2-40B4-BE49-F238E27FC236}">
              <a16:creationId xmlns:a16="http://schemas.microsoft.com/office/drawing/2014/main" id="{00000000-0008-0000-0500-0000C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95" name="Picture 1">
          <a:extLst>
            <a:ext uri="{FF2B5EF4-FFF2-40B4-BE49-F238E27FC236}">
              <a16:creationId xmlns:a16="http://schemas.microsoft.com/office/drawing/2014/main" id="{00000000-0008-0000-0500-0000C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996" name="Picture 1">
          <a:extLst>
            <a:ext uri="{FF2B5EF4-FFF2-40B4-BE49-F238E27FC236}">
              <a16:creationId xmlns:a16="http://schemas.microsoft.com/office/drawing/2014/main" id="{00000000-0008-0000-0500-0000C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7" name="Picture 1">
          <a:extLst>
            <a:ext uri="{FF2B5EF4-FFF2-40B4-BE49-F238E27FC236}">
              <a16:creationId xmlns:a16="http://schemas.microsoft.com/office/drawing/2014/main" id="{00000000-0008-0000-0500-0000C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8" name="Picture 1">
          <a:extLst>
            <a:ext uri="{FF2B5EF4-FFF2-40B4-BE49-F238E27FC236}">
              <a16:creationId xmlns:a16="http://schemas.microsoft.com/office/drawing/2014/main" id="{00000000-0008-0000-0500-0000C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999" name="Picture 1">
          <a:extLst>
            <a:ext uri="{FF2B5EF4-FFF2-40B4-BE49-F238E27FC236}">
              <a16:creationId xmlns:a16="http://schemas.microsoft.com/office/drawing/2014/main" id="{00000000-0008-0000-0500-0000C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00" name="Picture 1">
          <a:extLst>
            <a:ext uri="{FF2B5EF4-FFF2-40B4-BE49-F238E27FC236}">
              <a16:creationId xmlns:a16="http://schemas.microsoft.com/office/drawing/2014/main" id="{00000000-0008-0000-0500-0000D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1" name="Picture 1">
          <a:extLst>
            <a:ext uri="{FF2B5EF4-FFF2-40B4-BE49-F238E27FC236}">
              <a16:creationId xmlns:a16="http://schemas.microsoft.com/office/drawing/2014/main" id="{00000000-0008-0000-0500-0000D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2" name="Picture 1">
          <a:extLst>
            <a:ext uri="{FF2B5EF4-FFF2-40B4-BE49-F238E27FC236}">
              <a16:creationId xmlns:a16="http://schemas.microsoft.com/office/drawing/2014/main" id="{00000000-0008-0000-0500-0000D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3" name="Picture 1">
          <a:extLst>
            <a:ext uri="{FF2B5EF4-FFF2-40B4-BE49-F238E27FC236}">
              <a16:creationId xmlns:a16="http://schemas.microsoft.com/office/drawing/2014/main" id="{00000000-0008-0000-0500-0000D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04" name="Picture 1">
          <a:extLst>
            <a:ext uri="{FF2B5EF4-FFF2-40B4-BE49-F238E27FC236}">
              <a16:creationId xmlns:a16="http://schemas.microsoft.com/office/drawing/2014/main" id="{00000000-0008-0000-0500-0000D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05" name="Picture 1">
          <a:extLst>
            <a:ext uri="{FF2B5EF4-FFF2-40B4-BE49-F238E27FC236}">
              <a16:creationId xmlns:a16="http://schemas.microsoft.com/office/drawing/2014/main" id="{00000000-0008-0000-0500-0000D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6" name="Picture 1">
          <a:extLst>
            <a:ext uri="{FF2B5EF4-FFF2-40B4-BE49-F238E27FC236}">
              <a16:creationId xmlns:a16="http://schemas.microsoft.com/office/drawing/2014/main" id="{00000000-0008-0000-0500-0000D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7" name="Picture 1">
          <a:extLst>
            <a:ext uri="{FF2B5EF4-FFF2-40B4-BE49-F238E27FC236}">
              <a16:creationId xmlns:a16="http://schemas.microsoft.com/office/drawing/2014/main" id="{00000000-0008-0000-0500-0000D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08" name="Picture 1">
          <a:extLst>
            <a:ext uri="{FF2B5EF4-FFF2-40B4-BE49-F238E27FC236}">
              <a16:creationId xmlns:a16="http://schemas.microsoft.com/office/drawing/2014/main" id="{00000000-0008-0000-0500-0000D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09" name="Picture 1">
          <a:extLst>
            <a:ext uri="{FF2B5EF4-FFF2-40B4-BE49-F238E27FC236}">
              <a16:creationId xmlns:a16="http://schemas.microsoft.com/office/drawing/2014/main" id="{00000000-0008-0000-0500-0000D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10" name="Picture 1">
          <a:extLst>
            <a:ext uri="{FF2B5EF4-FFF2-40B4-BE49-F238E27FC236}">
              <a16:creationId xmlns:a16="http://schemas.microsoft.com/office/drawing/2014/main" id="{00000000-0008-0000-0500-0000D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1" name="Picture 1">
          <a:extLst>
            <a:ext uri="{FF2B5EF4-FFF2-40B4-BE49-F238E27FC236}">
              <a16:creationId xmlns:a16="http://schemas.microsoft.com/office/drawing/2014/main" id="{00000000-0008-0000-0500-0000D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2" name="Picture 1">
          <a:extLst>
            <a:ext uri="{FF2B5EF4-FFF2-40B4-BE49-F238E27FC236}">
              <a16:creationId xmlns:a16="http://schemas.microsoft.com/office/drawing/2014/main" id="{00000000-0008-0000-0500-0000D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3" name="Picture 1">
          <a:extLst>
            <a:ext uri="{FF2B5EF4-FFF2-40B4-BE49-F238E27FC236}">
              <a16:creationId xmlns:a16="http://schemas.microsoft.com/office/drawing/2014/main" id="{00000000-0008-0000-0500-0000D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14" name="Picture 1">
          <a:extLst>
            <a:ext uri="{FF2B5EF4-FFF2-40B4-BE49-F238E27FC236}">
              <a16:creationId xmlns:a16="http://schemas.microsoft.com/office/drawing/2014/main" id="{00000000-0008-0000-0500-0000D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15" name="Picture 1">
          <a:extLst>
            <a:ext uri="{FF2B5EF4-FFF2-40B4-BE49-F238E27FC236}">
              <a16:creationId xmlns:a16="http://schemas.microsoft.com/office/drawing/2014/main" id="{00000000-0008-0000-0500-0000D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16" name="Picture 1">
          <a:extLst>
            <a:ext uri="{FF2B5EF4-FFF2-40B4-BE49-F238E27FC236}">
              <a16:creationId xmlns:a16="http://schemas.microsoft.com/office/drawing/2014/main" id="{00000000-0008-0000-0500-0000E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17" name="Picture 1">
          <a:extLst>
            <a:ext uri="{FF2B5EF4-FFF2-40B4-BE49-F238E27FC236}">
              <a16:creationId xmlns:a16="http://schemas.microsoft.com/office/drawing/2014/main" id="{00000000-0008-0000-0500-0000E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8" name="Picture 1">
          <a:extLst>
            <a:ext uri="{FF2B5EF4-FFF2-40B4-BE49-F238E27FC236}">
              <a16:creationId xmlns:a16="http://schemas.microsoft.com/office/drawing/2014/main" id="{00000000-0008-0000-0500-0000E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19" name="Picture 1">
          <a:extLst>
            <a:ext uri="{FF2B5EF4-FFF2-40B4-BE49-F238E27FC236}">
              <a16:creationId xmlns:a16="http://schemas.microsoft.com/office/drawing/2014/main" id="{00000000-0008-0000-0500-0000E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20" name="Picture 1">
          <a:extLst>
            <a:ext uri="{FF2B5EF4-FFF2-40B4-BE49-F238E27FC236}">
              <a16:creationId xmlns:a16="http://schemas.microsoft.com/office/drawing/2014/main" id="{00000000-0008-0000-0500-0000E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1" name="Picture 1">
          <a:extLst>
            <a:ext uri="{FF2B5EF4-FFF2-40B4-BE49-F238E27FC236}">
              <a16:creationId xmlns:a16="http://schemas.microsoft.com/office/drawing/2014/main" id="{00000000-0008-0000-0500-0000E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2" name="Picture 1">
          <a:extLst>
            <a:ext uri="{FF2B5EF4-FFF2-40B4-BE49-F238E27FC236}">
              <a16:creationId xmlns:a16="http://schemas.microsoft.com/office/drawing/2014/main" id="{00000000-0008-0000-0500-0000E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23" name="Picture 1">
          <a:extLst>
            <a:ext uri="{FF2B5EF4-FFF2-40B4-BE49-F238E27FC236}">
              <a16:creationId xmlns:a16="http://schemas.microsoft.com/office/drawing/2014/main" id="{00000000-0008-0000-0500-0000E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24" name="Picture 1">
          <a:extLst>
            <a:ext uri="{FF2B5EF4-FFF2-40B4-BE49-F238E27FC236}">
              <a16:creationId xmlns:a16="http://schemas.microsoft.com/office/drawing/2014/main" id="{00000000-0008-0000-0500-0000E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25" name="Picture 1">
          <a:extLst>
            <a:ext uri="{FF2B5EF4-FFF2-40B4-BE49-F238E27FC236}">
              <a16:creationId xmlns:a16="http://schemas.microsoft.com/office/drawing/2014/main" id="{00000000-0008-0000-0500-0000E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6" name="Picture 1">
          <a:extLst>
            <a:ext uri="{FF2B5EF4-FFF2-40B4-BE49-F238E27FC236}">
              <a16:creationId xmlns:a16="http://schemas.microsoft.com/office/drawing/2014/main" id="{00000000-0008-0000-0500-0000E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7" name="Picture 1">
          <a:extLst>
            <a:ext uri="{FF2B5EF4-FFF2-40B4-BE49-F238E27FC236}">
              <a16:creationId xmlns:a16="http://schemas.microsoft.com/office/drawing/2014/main" id="{00000000-0008-0000-0500-0000E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8" name="Picture 1">
          <a:extLst>
            <a:ext uri="{FF2B5EF4-FFF2-40B4-BE49-F238E27FC236}">
              <a16:creationId xmlns:a16="http://schemas.microsoft.com/office/drawing/2014/main" id="{00000000-0008-0000-0500-0000E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29" name="Picture 1">
          <a:extLst>
            <a:ext uri="{FF2B5EF4-FFF2-40B4-BE49-F238E27FC236}">
              <a16:creationId xmlns:a16="http://schemas.microsoft.com/office/drawing/2014/main" id="{00000000-0008-0000-0500-0000E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30" name="Picture 1">
          <a:extLst>
            <a:ext uri="{FF2B5EF4-FFF2-40B4-BE49-F238E27FC236}">
              <a16:creationId xmlns:a16="http://schemas.microsoft.com/office/drawing/2014/main" id="{00000000-0008-0000-0500-0000E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31" name="Picture 1">
          <a:extLst>
            <a:ext uri="{FF2B5EF4-FFF2-40B4-BE49-F238E27FC236}">
              <a16:creationId xmlns:a16="http://schemas.microsoft.com/office/drawing/2014/main" id="{00000000-0008-0000-0500-0000E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32" name="Picture 1">
          <a:extLst>
            <a:ext uri="{FF2B5EF4-FFF2-40B4-BE49-F238E27FC236}">
              <a16:creationId xmlns:a16="http://schemas.microsoft.com/office/drawing/2014/main" id="{00000000-0008-0000-0500-0000F0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33" name="Picture 1">
          <a:extLst>
            <a:ext uri="{FF2B5EF4-FFF2-40B4-BE49-F238E27FC236}">
              <a16:creationId xmlns:a16="http://schemas.microsoft.com/office/drawing/2014/main" id="{00000000-0008-0000-0500-0000F1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34" name="Picture 1">
          <a:extLst>
            <a:ext uri="{FF2B5EF4-FFF2-40B4-BE49-F238E27FC236}">
              <a16:creationId xmlns:a16="http://schemas.microsoft.com/office/drawing/2014/main" id="{00000000-0008-0000-0500-0000F2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035" name="Picture 1">
          <a:extLst>
            <a:ext uri="{FF2B5EF4-FFF2-40B4-BE49-F238E27FC236}">
              <a16:creationId xmlns:a16="http://schemas.microsoft.com/office/drawing/2014/main" id="{00000000-0008-0000-0500-0000F3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036" name="Picture 1">
          <a:extLst>
            <a:ext uri="{FF2B5EF4-FFF2-40B4-BE49-F238E27FC236}">
              <a16:creationId xmlns:a16="http://schemas.microsoft.com/office/drawing/2014/main" id="{00000000-0008-0000-0500-0000F4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037" name="Picture 1">
          <a:extLst>
            <a:ext uri="{FF2B5EF4-FFF2-40B4-BE49-F238E27FC236}">
              <a16:creationId xmlns:a16="http://schemas.microsoft.com/office/drawing/2014/main" id="{00000000-0008-0000-0500-0000F5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038" name="Picture 1">
          <a:extLst>
            <a:ext uri="{FF2B5EF4-FFF2-40B4-BE49-F238E27FC236}">
              <a16:creationId xmlns:a16="http://schemas.microsoft.com/office/drawing/2014/main" id="{00000000-0008-0000-0500-0000F6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039" name="Picture 1">
          <a:extLst>
            <a:ext uri="{FF2B5EF4-FFF2-40B4-BE49-F238E27FC236}">
              <a16:creationId xmlns:a16="http://schemas.microsoft.com/office/drawing/2014/main" id="{00000000-0008-0000-0500-0000F7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040" name="Picture 1">
          <a:extLst>
            <a:ext uri="{FF2B5EF4-FFF2-40B4-BE49-F238E27FC236}">
              <a16:creationId xmlns:a16="http://schemas.microsoft.com/office/drawing/2014/main" id="{00000000-0008-0000-0500-0000F8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041" name="Picture 1">
          <a:extLst>
            <a:ext uri="{FF2B5EF4-FFF2-40B4-BE49-F238E27FC236}">
              <a16:creationId xmlns:a16="http://schemas.microsoft.com/office/drawing/2014/main" id="{00000000-0008-0000-0500-0000F9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042" name="Picture 1">
          <a:extLst>
            <a:ext uri="{FF2B5EF4-FFF2-40B4-BE49-F238E27FC236}">
              <a16:creationId xmlns:a16="http://schemas.microsoft.com/office/drawing/2014/main" id="{00000000-0008-0000-0500-0000FA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43" name="Picture 1">
          <a:extLst>
            <a:ext uri="{FF2B5EF4-FFF2-40B4-BE49-F238E27FC236}">
              <a16:creationId xmlns:a16="http://schemas.microsoft.com/office/drawing/2014/main" id="{00000000-0008-0000-0500-0000FB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44" name="Picture 1">
          <a:extLst>
            <a:ext uri="{FF2B5EF4-FFF2-40B4-BE49-F238E27FC236}">
              <a16:creationId xmlns:a16="http://schemas.microsoft.com/office/drawing/2014/main" id="{00000000-0008-0000-0500-0000FC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45" name="Picture 1">
          <a:extLst>
            <a:ext uri="{FF2B5EF4-FFF2-40B4-BE49-F238E27FC236}">
              <a16:creationId xmlns:a16="http://schemas.microsoft.com/office/drawing/2014/main" id="{00000000-0008-0000-0500-0000FD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46" name="Picture 1">
          <a:extLst>
            <a:ext uri="{FF2B5EF4-FFF2-40B4-BE49-F238E27FC236}">
              <a16:creationId xmlns:a16="http://schemas.microsoft.com/office/drawing/2014/main" id="{00000000-0008-0000-0500-0000FE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47" name="Picture 1">
          <a:extLst>
            <a:ext uri="{FF2B5EF4-FFF2-40B4-BE49-F238E27FC236}">
              <a16:creationId xmlns:a16="http://schemas.microsoft.com/office/drawing/2014/main" id="{00000000-0008-0000-0500-0000FF0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48" name="Picture 1">
          <a:extLst>
            <a:ext uri="{FF2B5EF4-FFF2-40B4-BE49-F238E27FC236}">
              <a16:creationId xmlns:a16="http://schemas.microsoft.com/office/drawing/2014/main" id="{00000000-0008-0000-0500-00000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49" name="Picture 1">
          <a:extLst>
            <a:ext uri="{FF2B5EF4-FFF2-40B4-BE49-F238E27FC236}">
              <a16:creationId xmlns:a16="http://schemas.microsoft.com/office/drawing/2014/main" id="{00000000-0008-0000-0500-00000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0" name="Picture 1">
          <a:extLst>
            <a:ext uri="{FF2B5EF4-FFF2-40B4-BE49-F238E27FC236}">
              <a16:creationId xmlns:a16="http://schemas.microsoft.com/office/drawing/2014/main" id="{00000000-0008-0000-0500-00000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51" name="Picture 1">
          <a:extLst>
            <a:ext uri="{FF2B5EF4-FFF2-40B4-BE49-F238E27FC236}">
              <a16:creationId xmlns:a16="http://schemas.microsoft.com/office/drawing/2014/main" id="{00000000-0008-0000-0500-00000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52" name="Picture 1">
          <a:extLst>
            <a:ext uri="{FF2B5EF4-FFF2-40B4-BE49-F238E27FC236}">
              <a16:creationId xmlns:a16="http://schemas.microsoft.com/office/drawing/2014/main" id="{00000000-0008-0000-0500-00000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53" name="Picture 1">
          <a:extLst>
            <a:ext uri="{FF2B5EF4-FFF2-40B4-BE49-F238E27FC236}">
              <a16:creationId xmlns:a16="http://schemas.microsoft.com/office/drawing/2014/main" id="{00000000-0008-0000-0500-00000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4" name="Picture 1">
          <a:extLst>
            <a:ext uri="{FF2B5EF4-FFF2-40B4-BE49-F238E27FC236}">
              <a16:creationId xmlns:a16="http://schemas.microsoft.com/office/drawing/2014/main" id="{00000000-0008-0000-0500-00000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5" name="Picture 1">
          <a:extLst>
            <a:ext uri="{FF2B5EF4-FFF2-40B4-BE49-F238E27FC236}">
              <a16:creationId xmlns:a16="http://schemas.microsoft.com/office/drawing/2014/main" id="{00000000-0008-0000-0500-00000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6" name="Picture 1">
          <a:extLst>
            <a:ext uri="{FF2B5EF4-FFF2-40B4-BE49-F238E27FC236}">
              <a16:creationId xmlns:a16="http://schemas.microsoft.com/office/drawing/2014/main" id="{00000000-0008-0000-0500-00000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57" name="Picture 1">
          <a:extLst>
            <a:ext uri="{FF2B5EF4-FFF2-40B4-BE49-F238E27FC236}">
              <a16:creationId xmlns:a16="http://schemas.microsoft.com/office/drawing/2014/main" id="{00000000-0008-0000-0500-00000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58" name="Picture 1">
          <a:extLst>
            <a:ext uri="{FF2B5EF4-FFF2-40B4-BE49-F238E27FC236}">
              <a16:creationId xmlns:a16="http://schemas.microsoft.com/office/drawing/2014/main" id="{00000000-0008-0000-0500-00000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59" name="Picture 1">
          <a:extLst>
            <a:ext uri="{FF2B5EF4-FFF2-40B4-BE49-F238E27FC236}">
              <a16:creationId xmlns:a16="http://schemas.microsoft.com/office/drawing/2014/main" id="{00000000-0008-0000-0500-00000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60" name="Picture 1">
          <a:extLst>
            <a:ext uri="{FF2B5EF4-FFF2-40B4-BE49-F238E27FC236}">
              <a16:creationId xmlns:a16="http://schemas.microsoft.com/office/drawing/2014/main" id="{00000000-0008-0000-0500-00000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1" name="Picture 1">
          <a:extLst>
            <a:ext uri="{FF2B5EF4-FFF2-40B4-BE49-F238E27FC236}">
              <a16:creationId xmlns:a16="http://schemas.microsoft.com/office/drawing/2014/main" id="{00000000-0008-0000-0500-00000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2" name="Picture 1">
          <a:extLst>
            <a:ext uri="{FF2B5EF4-FFF2-40B4-BE49-F238E27FC236}">
              <a16:creationId xmlns:a16="http://schemas.microsoft.com/office/drawing/2014/main" id="{00000000-0008-0000-0500-00000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3" name="Picture 1">
          <a:extLst>
            <a:ext uri="{FF2B5EF4-FFF2-40B4-BE49-F238E27FC236}">
              <a16:creationId xmlns:a16="http://schemas.microsoft.com/office/drawing/2014/main" id="{00000000-0008-0000-0500-00000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4" name="Picture 1">
          <a:extLst>
            <a:ext uri="{FF2B5EF4-FFF2-40B4-BE49-F238E27FC236}">
              <a16:creationId xmlns:a16="http://schemas.microsoft.com/office/drawing/2014/main" id="{00000000-0008-0000-0500-00001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65" name="Picture 1">
          <a:extLst>
            <a:ext uri="{FF2B5EF4-FFF2-40B4-BE49-F238E27FC236}">
              <a16:creationId xmlns:a16="http://schemas.microsoft.com/office/drawing/2014/main" id="{00000000-0008-0000-0500-00001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66" name="Picture 1">
          <a:extLst>
            <a:ext uri="{FF2B5EF4-FFF2-40B4-BE49-F238E27FC236}">
              <a16:creationId xmlns:a16="http://schemas.microsoft.com/office/drawing/2014/main" id="{00000000-0008-0000-0500-00001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67" name="Picture 1">
          <a:extLst>
            <a:ext uri="{FF2B5EF4-FFF2-40B4-BE49-F238E27FC236}">
              <a16:creationId xmlns:a16="http://schemas.microsoft.com/office/drawing/2014/main" id="{00000000-0008-0000-0500-00001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8" name="Picture 1">
          <a:extLst>
            <a:ext uri="{FF2B5EF4-FFF2-40B4-BE49-F238E27FC236}">
              <a16:creationId xmlns:a16="http://schemas.microsoft.com/office/drawing/2014/main" id="{00000000-0008-0000-0500-00001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69" name="Picture 1">
          <a:extLst>
            <a:ext uri="{FF2B5EF4-FFF2-40B4-BE49-F238E27FC236}">
              <a16:creationId xmlns:a16="http://schemas.microsoft.com/office/drawing/2014/main" id="{00000000-0008-0000-0500-00001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0" name="Picture 1">
          <a:extLst>
            <a:ext uri="{FF2B5EF4-FFF2-40B4-BE49-F238E27FC236}">
              <a16:creationId xmlns:a16="http://schemas.microsoft.com/office/drawing/2014/main" id="{00000000-0008-0000-0500-00001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1" name="Picture 1">
          <a:extLst>
            <a:ext uri="{FF2B5EF4-FFF2-40B4-BE49-F238E27FC236}">
              <a16:creationId xmlns:a16="http://schemas.microsoft.com/office/drawing/2014/main" id="{00000000-0008-0000-0500-00001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2" name="Picture 1">
          <a:extLst>
            <a:ext uri="{FF2B5EF4-FFF2-40B4-BE49-F238E27FC236}">
              <a16:creationId xmlns:a16="http://schemas.microsoft.com/office/drawing/2014/main" id="{00000000-0008-0000-0500-00001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73" name="Picture 1">
          <a:extLst>
            <a:ext uri="{FF2B5EF4-FFF2-40B4-BE49-F238E27FC236}">
              <a16:creationId xmlns:a16="http://schemas.microsoft.com/office/drawing/2014/main" id="{00000000-0008-0000-0500-00001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74" name="Picture 1">
          <a:extLst>
            <a:ext uri="{FF2B5EF4-FFF2-40B4-BE49-F238E27FC236}">
              <a16:creationId xmlns:a16="http://schemas.microsoft.com/office/drawing/2014/main" id="{00000000-0008-0000-0500-00001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75" name="Picture 1">
          <a:extLst>
            <a:ext uri="{FF2B5EF4-FFF2-40B4-BE49-F238E27FC236}">
              <a16:creationId xmlns:a16="http://schemas.microsoft.com/office/drawing/2014/main" id="{00000000-0008-0000-0500-00001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76" name="Picture 1">
          <a:extLst>
            <a:ext uri="{FF2B5EF4-FFF2-40B4-BE49-F238E27FC236}">
              <a16:creationId xmlns:a16="http://schemas.microsoft.com/office/drawing/2014/main" id="{00000000-0008-0000-0500-00001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77" name="Picture 1">
          <a:extLst>
            <a:ext uri="{FF2B5EF4-FFF2-40B4-BE49-F238E27FC236}">
              <a16:creationId xmlns:a16="http://schemas.microsoft.com/office/drawing/2014/main" id="{00000000-0008-0000-0500-00001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8" name="Picture 1">
          <a:extLst>
            <a:ext uri="{FF2B5EF4-FFF2-40B4-BE49-F238E27FC236}">
              <a16:creationId xmlns:a16="http://schemas.microsoft.com/office/drawing/2014/main" id="{00000000-0008-0000-0500-00001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79" name="Picture 1">
          <a:extLst>
            <a:ext uri="{FF2B5EF4-FFF2-40B4-BE49-F238E27FC236}">
              <a16:creationId xmlns:a16="http://schemas.microsoft.com/office/drawing/2014/main" id="{00000000-0008-0000-0500-00001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80" name="Picture 1">
          <a:extLst>
            <a:ext uri="{FF2B5EF4-FFF2-40B4-BE49-F238E27FC236}">
              <a16:creationId xmlns:a16="http://schemas.microsoft.com/office/drawing/2014/main" id="{00000000-0008-0000-0500-00002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1" name="Picture 1">
          <a:extLst>
            <a:ext uri="{FF2B5EF4-FFF2-40B4-BE49-F238E27FC236}">
              <a16:creationId xmlns:a16="http://schemas.microsoft.com/office/drawing/2014/main" id="{00000000-0008-0000-0500-00002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2" name="Picture 1">
          <a:extLst>
            <a:ext uri="{FF2B5EF4-FFF2-40B4-BE49-F238E27FC236}">
              <a16:creationId xmlns:a16="http://schemas.microsoft.com/office/drawing/2014/main" id="{00000000-0008-0000-0500-00002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3" name="Picture 1">
          <a:extLst>
            <a:ext uri="{FF2B5EF4-FFF2-40B4-BE49-F238E27FC236}">
              <a16:creationId xmlns:a16="http://schemas.microsoft.com/office/drawing/2014/main" id="{00000000-0008-0000-0500-00002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4" name="Picture 1">
          <a:extLst>
            <a:ext uri="{FF2B5EF4-FFF2-40B4-BE49-F238E27FC236}">
              <a16:creationId xmlns:a16="http://schemas.microsoft.com/office/drawing/2014/main" id="{00000000-0008-0000-0500-00002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85" name="Picture 1">
          <a:extLst>
            <a:ext uri="{FF2B5EF4-FFF2-40B4-BE49-F238E27FC236}">
              <a16:creationId xmlns:a16="http://schemas.microsoft.com/office/drawing/2014/main" id="{00000000-0008-0000-0500-00002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86" name="Picture 1">
          <a:extLst>
            <a:ext uri="{FF2B5EF4-FFF2-40B4-BE49-F238E27FC236}">
              <a16:creationId xmlns:a16="http://schemas.microsoft.com/office/drawing/2014/main" id="{00000000-0008-0000-0500-00002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87" name="Picture 1">
          <a:extLst>
            <a:ext uri="{FF2B5EF4-FFF2-40B4-BE49-F238E27FC236}">
              <a16:creationId xmlns:a16="http://schemas.microsoft.com/office/drawing/2014/main" id="{00000000-0008-0000-0500-00002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8" name="Picture 1">
          <a:extLst>
            <a:ext uri="{FF2B5EF4-FFF2-40B4-BE49-F238E27FC236}">
              <a16:creationId xmlns:a16="http://schemas.microsoft.com/office/drawing/2014/main" id="{00000000-0008-0000-0500-00002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89" name="Picture 1">
          <a:extLst>
            <a:ext uri="{FF2B5EF4-FFF2-40B4-BE49-F238E27FC236}">
              <a16:creationId xmlns:a16="http://schemas.microsoft.com/office/drawing/2014/main" id="{00000000-0008-0000-0500-00002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90" name="Picture 1">
          <a:extLst>
            <a:ext uri="{FF2B5EF4-FFF2-40B4-BE49-F238E27FC236}">
              <a16:creationId xmlns:a16="http://schemas.microsoft.com/office/drawing/2014/main" id="{00000000-0008-0000-0500-00002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91" name="Picture 1">
          <a:extLst>
            <a:ext uri="{FF2B5EF4-FFF2-40B4-BE49-F238E27FC236}">
              <a16:creationId xmlns:a16="http://schemas.microsoft.com/office/drawing/2014/main" id="{00000000-0008-0000-0500-00002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92" name="Picture 1">
          <a:extLst>
            <a:ext uri="{FF2B5EF4-FFF2-40B4-BE49-F238E27FC236}">
              <a16:creationId xmlns:a16="http://schemas.microsoft.com/office/drawing/2014/main" id="{00000000-0008-0000-0500-00002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3" name="Picture 1">
          <a:extLst>
            <a:ext uri="{FF2B5EF4-FFF2-40B4-BE49-F238E27FC236}">
              <a16:creationId xmlns:a16="http://schemas.microsoft.com/office/drawing/2014/main" id="{00000000-0008-0000-0500-00002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4" name="Picture 1">
          <a:extLst>
            <a:ext uri="{FF2B5EF4-FFF2-40B4-BE49-F238E27FC236}">
              <a16:creationId xmlns:a16="http://schemas.microsoft.com/office/drawing/2014/main" id="{00000000-0008-0000-0500-00002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5" name="Picture 1">
          <a:extLst>
            <a:ext uri="{FF2B5EF4-FFF2-40B4-BE49-F238E27FC236}">
              <a16:creationId xmlns:a16="http://schemas.microsoft.com/office/drawing/2014/main" id="{00000000-0008-0000-0500-00002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6" name="Picture 1">
          <a:extLst>
            <a:ext uri="{FF2B5EF4-FFF2-40B4-BE49-F238E27FC236}">
              <a16:creationId xmlns:a16="http://schemas.microsoft.com/office/drawing/2014/main" id="{00000000-0008-0000-0500-00003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097" name="Picture 1">
          <a:extLst>
            <a:ext uri="{FF2B5EF4-FFF2-40B4-BE49-F238E27FC236}">
              <a16:creationId xmlns:a16="http://schemas.microsoft.com/office/drawing/2014/main" id="{00000000-0008-0000-0500-00003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98" name="Picture 1">
          <a:extLst>
            <a:ext uri="{FF2B5EF4-FFF2-40B4-BE49-F238E27FC236}">
              <a16:creationId xmlns:a16="http://schemas.microsoft.com/office/drawing/2014/main" id="{00000000-0008-0000-0500-00003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099" name="Picture 1">
          <a:extLst>
            <a:ext uri="{FF2B5EF4-FFF2-40B4-BE49-F238E27FC236}">
              <a16:creationId xmlns:a16="http://schemas.microsoft.com/office/drawing/2014/main" id="{00000000-0008-0000-0500-00003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00" name="Picture 1">
          <a:extLst>
            <a:ext uri="{FF2B5EF4-FFF2-40B4-BE49-F238E27FC236}">
              <a16:creationId xmlns:a16="http://schemas.microsoft.com/office/drawing/2014/main" id="{00000000-0008-0000-0500-00003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1" name="Picture 1">
          <a:extLst>
            <a:ext uri="{FF2B5EF4-FFF2-40B4-BE49-F238E27FC236}">
              <a16:creationId xmlns:a16="http://schemas.microsoft.com/office/drawing/2014/main" id="{00000000-0008-0000-0500-00003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2" name="Picture 1">
          <a:extLst>
            <a:ext uri="{FF2B5EF4-FFF2-40B4-BE49-F238E27FC236}">
              <a16:creationId xmlns:a16="http://schemas.microsoft.com/office/drawing/2014/main" id="{00000000-0008-0000-0500-00003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3" name="Picture 1">
          <a:extLst>
            <a:ext uri="{FF2B5EF4-FFF2-40B4-BE49-F238E27FC236}">
              <a16:creationId xmlns:a16="http://schemas.microsoft.com/office/drawing/2014/main" id="{00000000-0008-0000-0500-00003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4" name="Picture 1">
          <a:extLst>
            <a:ext uri="{FF2B5EF4-FFF2-40B4-BE49-F238E27FC236}">
              <a16:creationId xmlns:a16="http://schemas.microsoft.com/office/drawing/2014/main" id="{00000000-0008-0000-0500-00003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5" name="Picture 1">
          <a:extLst>
            <a:ext uri="{FF2B5EF4-FFF2-40B4-BE49-F238E27FC236}">
              <a16:creationId xmlns:a16="http://schemas.microsoft.com/office/drawing/2014/main" id="{00000000-0008-0000-0500-00003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6" name="Picture 1">
          <a:extLst>
            <a:ext uri="{FF2B5EF4-FFF2-40B4-BE49-F238E27FC236}">
              <a16:creationId xmlns:a16="http://schemas.microsoft.com/office/drawing/2014/main" id="{00000000-0008-0000-0500-00003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07" name="Picture 1">
          <a:extLst>
            <a:ext uri="{FF2B5EF4-FFF2-40B4-BE49-F238E27FC236}">
              <a16:creationId xmlns:a16="http://schemas.microsoft.com/office/drawing/2014/main" id="{00000000-0008-0000-0500-00003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08" name="Picture 1">
          <a:extLst>
            <a:ext uri="{FF2B5EF4-FFF2-40B4-BE49-F238E27FC236}">
              <a16:creationId xmlns:a16="http://schemas.microsoft.com/office/drawing/2014/main" id="{00000000-0008-0000-0500-00003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09" name="Picture 1">
          <a:extLst>
            <a:ext uri="{FF2B5EF4-FFF2-40B4-BE49-F238E27FC236}">
              <a16:creationId xmlns:a16="http://schemas.microsoft.com/office/drawing/2014/main" id="{00000000-0008-0000-0500-00003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10" name="Picture 1">
          <a:extLst>
            <a:ext uri="{FF2B5EF4-FFF2-40B4-BE49-F238E27FC236}">
              <a16:creationId xmlns:a16="http://schemas.microsoft.com/office/drawing/2014/main" id="{00000000-0008-0000-0500-00003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1" name="Picture 1">
          <a:extLst>
            <a:ext uri="{FF2B5EF4-FFF2-40B4-BE49-F238E27FC236}">
              <a16:creationId xmlns:a16="http://schemas.microsoft.com/office/drawing/2014/main" id="{00000000-0008-0000-0500-00003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2" name="Picture 1">
          <a:extLst>
            <a:ext uri="{FF2B5EF4-FFF2-40B4-BE49-F238E27FC236}">
              <a16:creationId xmlns:a16="http://schemas.microsoft.com/office/drawing/2014/main" id="{00000000-0008-0000-0500-00004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3" name="Picture 1">
          <a:extLst>
            <a:ext uri="{FF2B5EF4-FFF2-40B4-BE49-F238E27FC236}">
              <a16:creationId xmlns:a16="http://schemas.microsoft.com/office/drawing/2014/main" id="{00000000-0008-0000-0500-00004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4" name="Picture 1">
          <a:extLst>
            <a:ext uri="{FF2B5EF4-FFF2-40B4-BE49-F238E27FC236}">
              <a16:creationId xmlns:a16="http://schemas.microsoft.com/office/drawing/2014/main" id="{00000000-0008-0000-0500-00004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15" name="Picture 1">
          <a:extLst>
            <a:ext uri="{FF2B5EF4-FFF2-40B4-BE49-F238E27FC236}">
              <a16:creationId xmlns:a16="http://schemas.microsoft.com/office/drawing/2014/main" id="{00000000-0008-0000-0500-00004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16" name="Picture 1">
          <a:extLst>
            <a:ext uri="{FF2B5EF4-FFF2-40B4-BE49-F238E27FC236}">
              <a16:creationId xmlns:a16="http://schemas.microsoft.com/office/drawing/2014/main" id="{00000000-0008-0000-0500-00004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17" name="Picture 1">
          <a:extLst>
            <a:ext uri="{FF2B5EF4-FFF2-40B4-BE49-F238E27FC236}">
              <a16:creationId xmlns:a16="http://schemas.microsoft.com/office/drawing/2014/main" id="{00000000-0008-0000-0500-00004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8" name="Picture 1">
          <a:extLst>
            <a:ext uri="{FF2B5EF4-FFF2-40B4-BE49-F238E27FC236}">
              <a16:creationId xmlns:a16="http://schemas.microsoft.com/office/drawing/2014/main" id="{00000000-0008-0000-0500-00004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19" name="Picture 1">
          <a:extLst>
            <a:ext uri="{FF2B5EF4-FFF2-40B4-BE49-F238E27FC236}">
              <a16:creationId xmlns:a16="http://schemas.microsoft.com/office/drawing/2014/main" id="{00000000-0008-0000-0500-00004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0" name="Picture 1">
          <a:extLst>
            <a:ext uri="{FF2B5EF4-FFF2-40B4-BE49-F238E27FC236}">
              <a16:creationId xmlns:a16="http://schemas.microsoft.com/office/drawing/2014/main" id="{00000000-0008-0000-0500-00004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1" name="Picture 1">
          <a:extLst>
            <a:ext uri="{FF2B5EF4-FFF2-40B4-BE49-F238E27FC236}">
              <a16:creationId xmlns:a16="http://schemas.microsoft.com/office/drawing/2014/main" id="{00000000-0008-0000-0500-00004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2" name="Picture 1">
          <a:extLst>
            <a:ext uri="{FF2B5EF4-FFF2-40B4-BE49-F238E27FC236}">
              <a16:creationId xmlns:a16="http://schemas.microsoft.com/office/drawing/2014/main" id="{00000000-0008-0000-0500-00004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23" name="Picture 1">
          <a:extLst>
            <a:ext uri="{FF2B5EF4-FFF2-40B4-BE49-F238E27FC236}">
              <a16:creationId xmlns:a16="http://schemas.microsoft.com/office/drawing/2014/main" id="{00000000-0008-0000-0500-00004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24" name="Picture 1">
          <a:extLst>
            <a:ext uri="{FF2B5EF4-FFF2-40B4-BE49-F238E27FC236}">
              <a16:creationId xmlns:a16="http://schemas.microsoft.com/office/drawing/2014/main" id="{00000000-0008-0000-0500-00004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5" name="Picture 1">
          <a:extLst>
            <a:ext uri="{FF2B5EF4-FFF2-40B4-BE49-F238E27FC236}">
              <a16:creationId xmlns:a16="http://schemas.microsoft.com/office/drawing/2014/main" id="{00000000-0008-0000-0500-00004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6" name="Picture 1">
          <a:extLst>
            <a:ext uri="{FF2B5EF4-FFF2-40B4-BE49-F238E27FC236}">
              <a16:creationId xmlns:a16="http://schemas.microsoft.com/office/drawing/2014/main" id="{00000000-0008-0000-0500-00004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27" name="Picture 1">
          <a:extLst>
            <a:ext uri="{FF2B5EF4-FFF2-40B4-BE49-F238E27FC236}">
              <a16:creationId xmlns:a16="http://schemas.microsoft.com/office/drawing/2014/main" id="{00000000-0008-0000-0500-00004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28" name="Picture 1">
          <a:extLst>
            <a:ext uri="{FF2B5EF4-FFF2-40B4-BE49-F238E27FC236}">
              <a16:creationId xmlns:a16="http://schemas.microsoft.com/office/drawing/2014/main" id="{00000000-0008-0000-0500-00005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29" name="Picture 1">
          <a:extLst>
            <a:ext uri="{FF2B5EF4-FFF2-40B4-BE49-F238E27FC236}">
              <a16:creationId xmlns:a16="http://schemas.microsoft.com/office/drawing/2014/main" id="{00000000-0008-0000-0500-00005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30" name="Picture 1">
          <a:extLst>
            <a:ext uri="{FF2B5EF4-FFF2-40B4-BE49-F238E27FC236}">
              <a16:creationId xmlns:a16="http://schemas.microsoft.com/office/drawing/2014/main" id="{00000000-0008-0000-0500-00005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31" name="Picture 1">
          <a:extLst>
            <a:ext uri="{FF2B5EF4-FFF2-40B4-BE49-F238E27FC236}">
              <a16:creationId xmlns:a16="http://schemas.microsoft.com/office/drawing/2014/main" id="{00000000-0008-0000-0500-00005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2" name="Picture 1">
          <a:extLst>
            <a:ext uri="{FF2B5EF4-FFF2-40B4-BE49-F238E27FC236}">
              <a16:creationId xmlns:a16="http://schemas.microsoft.com/office/drawing/2014/main" id="{00000000-0008-0000-0500-00005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3" name="Picture 1">
          <a:extLst>
            <a:ext uri="{FF2B5EF4-FFF2-40B4-BE49-F238E27FC236}">
              <a16:creationId xmlns:a16="http://schemas.microsoft.com/office/drawing/2014/main" id="{00000000-0008-0000-0500-00005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4" name="Picture 1">
          <a:extLst>
            <a:ext uri="{FF2B5EF4-FFF2-40B4-BE49-F238E27FC236}">
              <a16:creationId xmlns:a16="http://schemas.microsoft.com/office/drawing/2014/main" id="{00000000-0008-0000-0500-00005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35" name="Picture 1">
          <a:extLst>
            <a:ext uri="{FF2B5EF4-FFF2-40B4-BE49-F238E27FC236}">
              <a16:creationId xmlns:a16="http://schemas.microsoft.com/office/drawing/2014/main" id="{00000000-0008-0000-0500-00005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36" name="Picture 1">
          <a:extLst>
            <a:ext uri="{FF2B5EF4-FFF2-40B4-BE49-F238E27FC236}">
              <a16:creationId xmlns:a16="http://schemas.microsoft.com/office/drawing/2014/main" id="{00000000-0008-0000-0500-00005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7" name="Picture 1">
          <a:extLst>
            <a:ext uri="{FF2B5EF4-FFF2-40B4-BE49-F238E27FC236}">
              <a16:creationId xmlns:a16="http://schemas.microsoft.com/office/drawing/2014/main" id="{00000000-0008-0000-0500-00005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8" name="Picture 1">
          <a:extLst>
            <a:ext uri="{FF2B5EF4-FFF2-40B4-BE49-F238E27FC236}">
              <a16:creationId xmlns:a16="http://schemas.microsoft.com/office/drawing/2014/main" id="{00000000-0008-0000-0500-00005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39" name="Picture 1">
          <a:extLst>
            <a:ext uri="{FF2B5EF4-FFF2-40B4-BE49-F238E27FC236}">
              <a16:creationId xmlns:a16="http://schemas.microsoft.com/office/drawing/2014/main" id="{00000000-0008-0000-0500-00005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0" name="Picture 1">
          <a:extLst>
            <a:ext uri="{FF2B5EF4-FFF2-40B4-BE49-F238E27FC236}">
              <a16:creationId xmlns:a16="http://schemas.microsoft.com/office/drawing/2014/main" id="{00000000-0008-0000-0500-00005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1" name="Picture 1">
          <a:extLst>
            <a:ext uri="{FF2B5EF4-FFF2-40B4-BE49-F238E27FC236}">
              <a16:creationId xmlns:a16="http://schemas.microsoft.com/office/drawing/2014/main" id="{00000000-0008-0000-0500-00005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2" name="Picture 1">
          <a:extLst>
            <a:ext uri="{FF2B5EF4-FFF2-40B4-BE49-F238E27FC236}">
              <a16:creationId xmlns:a16="http://schemas.microsoft.com/office/drawing/2014/main" id="{00000000-0008-0000-0500-00005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3" name="Picture 1">
          <a:extLst>
            <a:ext uri="{FF2B5EF4-FFF2-40B4-BE49-F238E27FC236}">
              <a16:creationId xmlns:a16="http://schemas.microsoft.com/office/drawing/2014/main" id="{00000000-0008-0000-0500-00005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4" name="Picture 1">
          <a:extLst>
            <a:ext uri="{FF2B5EF4-FFF2-40B4-BE49-F238E27FC236}">
              <a16:creationId xmlns:a16="http://schemas.microsoft.com/office/drawing/2014/main" id="{00000000-0008-0000-0500-00006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45" name="Picture 1">
          <a:extLst>
            <a:ext uri="{FF2B5EF4-FFF2-40B4-BE49-F238E27FC236}">
              <a16:creationId xmlns:a16="http://schemas.microsoft.com/office/drawing/2014/main" id="{00000000-0008-0000-0500-00006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46" name="Picture 1">
          <a:extLst>
            <a:ext uri="{FF2B5EF4-FFF2-40B4-BE49-F238E27FC236}">
              <a16:creationId xmlns:a16="http://schemas.microsoft.com/office/drawing/2014/main" id="{00000000-0008-0000-0500-00006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47" name="Picture 1">
          <a:extLst>
            <a:ext uri="{FF2B5EF4-FFF2-40B4-BE49-F238E27FC236}">
              <a16:creationId xmlns:a16="http://schemas.microsoft.com/office/drawing/2014/main" id="{00000000-0008-0000-0500-00006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8" name="Picture 1">
          <a:extLst>
            <a:ext uri="{FF2B5EF4-FFF2-40B4-BE49-F238E27FC236}">
              <a16:creationId xmlns:a16="http://schemas.microsoft.com/office/drawing/2014/main" id="{00000000-0008-0000-0500-00006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49" name="Picture 1">
          <a:extLst>
            <a:ext uri="{FF2B5EF4-FFF2-40B4-BE49-F238E27FC236}">
              <a16:creationId xmlns:a16="http://schemas.microsoft.com/office/drawing/2014/main" id="{00000000-0008-0000-0500-00006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50" name="Picture 1">
          <a:extLst>
            <a:ext uri="{FF2B5EF4-FFF2-40B4-BE49-F238E27FC236}">
              <a16:creationId xmlns:a16="http://schemas.microsoft.com/office/drawing/2014/main" id="{00000000-0008-0000-0500-00006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1" name="Picture 1">
          <a:extLst>
            <a:ext uri="{FF2B5EF4-FFF2-40B4-BE49-F238E27FC236}">
              <a16:creationId xmlns:a16="http://schemas.microsoft.com/office/drawing/2014/main" id="{00000000-0008-0000-0500-00006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2" name="Picture 1">
          <a:extLst>
            <a:ext uri="{FF2B5EF4-FFF2-40B4-BE49-F238E27FC236}">
              <a16:creationId xmlns:a16="http://schemas.microsoft.com/office/drawing/2014/main" id="{00000000-0008-0000-0500-00006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3" name="Picture 1">
          <a:extLst>
            <a:ext uri="{FF2B5EF4-FFF2-40B4-BE49-F238E27FC236}">
              <a16:creationId xmlns:a16="http://schemas.microsoft.com/office/drawing/2014/main" id="{00000000-0008-0000-0500-00006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54" name="Picture 1">
          <a:extLst>
            <a:ext uri="{FF2B5EF4-FFF2-40B4-BE49-F238E27FC236}">
              <a16:creationId xmlns:a16="http://schemas.microsoft.com/office/drawing/2014/main" id="{00000000-0008-0000-0500-00006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55" name="Picture 1">
          <a:extLst>
            <a:ext uri="{FF2B5EF4-FFF2-40B4-BE49-F238E27FC236}">
              <a16:creationId xmlns:a16="http://schemas.microsoft.com/office/drawing/2014/main" id="{00000000-0008-0000-0500-00006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56" name="Picture 1">
          <a:extLst>
            <a:ext uri="{FF2B5EF4-FFF2-40B4-BE49-F238E27FC236}">
              <a16:creationId xmlns:a16="http://schemas.microsoft.com/office/drawing/2014/main" id="{00000000-0008-0000-0500-00006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57" name="Picture 1">
          <a:extLst>
            <a:ext uri="{FF2B5EF4-FFF2-40B4-BE49-F238E27FC236}">
              <a16:creationId xmlns:a16="http://schemas.microsoft.com/office/drawing/2014/main" id="{00000000-0008-0000-0500-00006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8" name="Picture 1">
          <a:extLst>
            <a:ext uri="{FF2B5EF4-FFF2-40B4-BE49-F238E27FC236}">
              <a16:creationId xmlns:a16="http://schemas.microsoft.com/office/drawing/2014/main" id="{00000000-0008-0000-0500-00006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59" name="Picture 1">
          <a:extLst>
            <a:ext uri="{FF2B5EF4-FFF2-40B4-BE49-F238E27FC236}">
              <a16:creationId xmlns:a16="http://schemas.microsoft.com/office/drawing/2014/main" id="{00000000-0008-0000-0500-00006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0" name="Picture 1">
          <a:extLst>
            <a:ext uri="{FF2B5EF4-FFF2-40B4-BE49-F238E27FC236}">
              <a16:creationId xmlns:a16="http://schemas.microsoft.com/office/drawing/2014/main" id="{00000000-0008-0000-0500-00007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61" name="Picture 1">
          <a:extLst>
            <a:ext uri="{FF2B5EF4-FFF2-40B4-BE49-F238E27FC236}">
              <a16:creationId xmlns:a16="http://schemas.microsoft.com/office/drawing/2014/main" id="{00000000-0008-0000-0500-00007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62" name="Picture 1">
          <a:extLst>
            <a:ext uri="{FF2B5EF4-FFF2-40B4-BE49-F238E27FC236}">
              <a16:creationId xmlns:a16="http://schemas.microsoft.com/office/drawing/2014/main" id="{00000000-0008-0000-0500-00007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3" name="Picture 1">
          <a:extLst>
            <a:ext uri="{FF2B5EF4-FFF2-40B4-BE49-F238E27FC236}">
              <a16:creationId xmlns:a16="http://schemas.microsoft.com/office/drawing/2014/main" id="{00000000-0008-0000-0500-00007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4" name="Picture 1">
          <a:extLst>
            <a:ext uri="{FF2B5EF4-FFF2-40B4-BE49-F238E27FC236}">
              <a16:creationId xmlns:a16="http://schemas.microsoft.com/office/drawing/2014/main" id="{00000000-0008-0000-0500-00007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5" name="Picture 1">
          <a:extLst>
            <a:ext uri="{FF2B5EF4-FFF2-40B4-BE49-F238E27FC236}">
              <a16:creationId xmlns:a16="http://schemas.microsoft.com/office/drawing/2014/main" id="{00000000-0008-0000-0500-00007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66" name="Picture 1">
          <a:extLst>
            <a:ext uri="{FF2B5EF4-FFF2-40B4-BE49-F238E27FC236}">
              <a16:creationId xmlns:a16="http://schemas.microsoft.com/office/drawing/2014/main" id="{00000000-0008-0000-0500-00007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67" name="Picture 1">
          <a:extLst>
            <a:ext uri="{FF2B5EF4-FFF2-40B4-BE49-F238E27FC236}">
              <a16:creationId xmlns:a16="http://schemas.microsoft.com/office/drawing/2014/main" id="{00000000-0008-0000-0500-00007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8" name="Picture 1">
          <a:extLst>
            <a:ext uri="{FF2B5EF4-FFF2-40B4-BE49-F238E27FC236}">
              <a16:creationId xmlns:a16="http://schemas.microsoft.com/office/drawing/2014/main" id="{00000000-0008-0000-0500-00007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69" name="Picture 1">
          <a:extLst>
            <a:ext uri="{FF2B5EF4-FFF2-40B4-BE49-F238E27FC236}">
              <a16:creationId xmlns:a16="http://schemas.microsoft.com/office/drawing/2014/main" id="{00000000-0008-0000-0500-00007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70" name="Picture 1">
          <a:extLst>
            <a:ext uri="{FF2B5EF4-FFF2-40B4-BE49-F238E27FC236}">
              <a16:creationId xmlns:a16="http://schemas.microsoft.com/office/drawing/2014/main" id="{00000000-0008-0000-0500-00007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1" name="Picture 1">
          <a:extLst>
            <a:ext uri="{FF2B5EF4-FFF2-40B4-BE49-F238E27FC236}">
              <a16:creationId xmlns:a16="http://schemas.microsoft.com/office/drawing/2014/main" id="{00000000-0008-0000-0500-00007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2" name="Picture 1">
          <a:extLst>
            <a:ext uri="{FF2B5EF4-FFF2-40B4-BE49-F238E27FC236}">
              <a16:creationId xmlns:a16="http://schemas.microsoft.com/office/drawing/2014/main" id="{00000000-0008-0000-0500-00007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3" name="Picture 1">
          <a:extLst>
            <a:ext uri="{FF2B5EF4-FFF2-40B4-BE49-F238E27FC236}">
              <a16:creationId xmlns:a16="http://schemas.microsoft.com/office/drawing/2014/main" id="{00000000-0008-0000-0500-00007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4" name="Picture 1">
          <a:extLst>
            <a:ext uri="{FF2B5EF4-FFF2-40B4-BE49-F238E27FC236}">
              <a16:creationId xmlns:a16="http://schemas.microsoft.com/office/drawing/2014/main" id="{00000000-0008-0000-0500-00007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75" name="Picture 1">
          <a:extLst>
            <a:ext uri="{FF2B5EF4-FFF2-40B4-BE49-F238E27FC236}">
              <a16:creationId xmlns:a16="http://schemas.microsoft.com/office/drawing/2014/main" id="{00000000-0008-0000-0500-00007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76" name="Picture 1">
          <a:extLst>
            <a:ext uri="{FF2B5EF4-FFF2-40B4-BE49-F238E27FC236}">
              <a16:creationId xmlns:a16="http://schemas.microsoft.com/office/drawing/2014/main" id="{00000000-0008-0000-0500-00008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77" name="Picture 1">
          <a:extLst>
            <a:ext uri="{FF2B5EF4-FFF2-40B4-BE49-F238E27FC236}">
              <a16:creationId xmlns:a16="http://schemas.microsoft.com/office/drawing/2014/main" id="{00000000-0008-0000-0500-00008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8" name="Picture 1">
          <a:extLst>
            <a:ext uri="{FF2B5EF4-FFF2-40B4-BE49-F238E27FC236}">
              <a16:creationId xmlns:a16="http://schemas.microsoft.com/office/drawing/2014/main" id="{00000000-0008-0000-0500-00008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79" name="Picture 1">
          <a:extLst>
            <a:ext uri="{FF2B5EF4-FFF2-40B4-BE49-F238E27FC236}">
              <a16:creationId xmlns:a16="http://schemas.microsoft.com/office/drawing/2014/main" id="{00000000-0008-0000-0500-00008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80" name="Picture 1">
          <a:extLst>
            <a:ext uri="{FF2B5EF4-FFF2-40B4-BE49-F238E27FC236}">
              <a16:creationId xmlns:a16="http://schemas.microsoft.com/office/drawing/2014/main" id="{00000000-0008-0000-0500-00008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81" name="Picture 1">
          <a:extLst>
            <a:ext uri="{FF2B5EF4-FFF2-40B4-BE49-F238E27FC236}">
              <a16:creationId xmlns:a16="http://schemas.microsoft.com/office/drawing/2014/main" id="{00000000-0008-0000-0500-00008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82" name="Picture 1">
          <a:extLst>
            <a:ext uri="{FF2B5EF4-FFF2-40B4-BE49-F238E27FC236}">
              <a16:creationId xmlns:a16="http://schemas.microsoft.com/office/drawing/2014/main" id="{00000000-0008-0000-0500-00008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3" name="Picture 1">
          <a:extLst>
            <a:ext uri="{FF2B5EF4-FFF2-40B4-BE49-F238E27FC236}">
              <a16:creationId xmlns:a16="http://schemas.microsoft.com/office/drawing/2014/main" id="{00000000-0008-0000-0500-00008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4" name="Picture 1">
          <a:extLst>
            <a:ext uri="{FF2B5EF4-FFF2-40B4-BE49-F238E27FC236}">
              <a16:creationId xmlns:a16="http://schemas.microsoft.com/office/drawing/2014/main" id="{00000000-0008-0000-0500-00008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5" name="Picture 1">
          <a:extLst>
            <a:ext uri="{FF2B5EF4-FFF2-40B4-BE49-F238E27FC236}">
              <a16:creationId xmlns:a16="http://schemas.microsoft.com/office/drawing/2014/main" id="{00000000-0008-0000-0500-00008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6" name="Picture 1">
          <a:extLst>
            <a:ext uri="{FF2B5EF4-FFF2-40B4-BE49-F238E27FC236}">
              <a16:creationId xmlns:a16="http://schemas.microsoft.com/office/drawing/2014/main" id="{00000000-0008-0000-0500-00008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87" name="Picture 1">
          <a:extLst>
            <a:ext uri="{FF2B5EF4-FFF2-40B4-BE49-F238E27FC236}">
              <a16:creationId xmlns:a16="http://schemas.microsoft.com/office/drawing/2014/main" id="{00000000-0008-0000-0500-00008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88" name="Picture 1">
          <a:extLst>
            <a:ext uri="{FF2B5EF4-FFF2-40B4-BE49-F238E27FC236}">
              <a16:creationId xmlns:a16="http://schemas.microsoft.com/office/drawing/2014/main" id="{00000000-0008-0000-0500-00008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89" name="Picture 1">
          <a:extLst>
            <a:ext uri="{FF2B5EF4-FFF2-40B4-BE49-F238E27FC236}">
              <a16:creationId xmlns:a16="http://schemas.microsoft.com/office/drawing/2014/main" id="{00000000-0008-0000-0500-00008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190" name="Picture 1">
          <a:extLst>
            <a:ext uri="{FF2B5EF4-FFF2-40B4-BE49-F238E27FC236}">
              <a16:creationId xmlns:a16="http://schemas.microsoft.com/office/drawing/2014/main" id="{00000000-0008-0000-0500-00008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191" name="Picture 1">
          <a:extLst>
            <a:ext uri="{FF2B5EF4-FFF2-40B4-BE49-F238E27FC236}">
              <a16:creationId xmlns:a16="http://schemas.microsoft.com/office/drawing/2014/main" id="{00000000-0008-0000-0500-00008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192" name="Picture 1">
          <a:extLst>
            <a:ext uri="{FF2B5EF4-FFF2-40B4-BE49-F238E27FC236}">
              <a16:creationId xmlns:a16="http://schemas.microsoft.com/office/drawing/2014/main" id="{00000000-0008-0000-0500-00009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193" name="Picture 1">
          <a:extLst>
            <a:ext uri="{FF2B5EF4-FFF2-40B4-BE49-F238E27FC236}">
              <a16:creationId xmlns:a16="http://schemas.microsoft.com/office/drawing/2014/main" id="{00000000-0008-0000-0500-00009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194" name="Picture 1">
          <a:extLst>
            <a:ext uri="{FF2B5EF4-FFF2-40B4-BE49-F238E27FC236}">
              <a16:creationId xmlns:a16="http://schemas.microsoft.com/office/drawing/2014/main" id="{00000000-0008-0000-0500-00009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195" name="Picture 1">
          <a:extLst>
            <a:ext uri="{FF2B5EF4-FFF2-40B4-BE49-F238E27FC236}">
              <a16:creationId xmlns:a16="http://schemas.microsoft.com/office/drawing/2014/main" id="{00000000-0008-0000-0500-00009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196" name="Picture 1">
          <a:extLst>
            <a:ext uri="{FF2B5EF4-FFF2-40B4-BE49-F238E27FC236}">
              <a16:creationId xmlns:a16="http://schemas.microsoft.com/office/drawing/2014/main" id="{00000000-0008-0000-0500-00009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197" name="Picture 1">
          <a:extLst>
            <a:ext uri="{FF2B5EF4-FFF2-40B4-BE49-F238E27FC236}">
              <a16:creationId xmlns:a16="http://schemas.microsoft.com/office/drawing/2014/main" id="{00000000-0008-0000-0500-00009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198" name="Picture 1">
          <a:extLst>
            <a:ext uri="{FF2B5EF4-FFF2-40B4-BE49-F238E27FC236}">
              <a16:creationId xmlns:a16="http://schemas.microsoft.com/office/drawing/2014/main" id="{00000000-0008-0000-0500-00009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199" name="Picture 1">
          <a:extLst>
            <a:ext uri="{FF2B5EF4-FFF2-40B4-BE49-F238E27FC236}">
              <a16:creationId xmlns:a16="http://schemas.microsoft.com/office/drawing/2014/main" id="{00000000-0008-0000-0500-00009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0" name="Picture 1">
          <a:extLst>
            <a:ext uri="{FF2B5EF4-FFF2-40B4-BE49-F238E27FC236}">
              <a16:creationId xmlns:a16="http://schemas.microsoft.com/office/drawing/2014/main" id="{00000000-0008-0000-0500-00009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1" name="Picture 1">
          <a:extLst>
            <a:ext uri="{FF2B5EF4-FFF2-40B4-BE49-F238E27FC236}">
              <a16:creationId xmlns:a16="http://schemas.microsoft.com/office/drawing/2014/main" id="{00000000-0008-0000-0500-00009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2" name="Picture 1">
          <a:extLst>
            <a:ext uri="{FF2B5EF4-FFF2-40B4-BE49-F238E27FC236}">
              <a16:creationId xmlns:a16="http://schemas.microsoft.com/office/drawing/2014/main" id="{00000000-0008-0000-0500-00009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03" name="Picture 1">
          <a:extLst>
            <a:ext uri="{FF2B5EF4-FFF2-40B4-BE49-F238E27FC236}">
              <a16:creationId xmlns:a16="http://schemas.microsoft.com/office/drawing/2014/main" id="{00000000-0008-0000-0500-00009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04" name="Picture 1">
          <a:extLst>
            <a:ext uri="{FF2B5EF4-FFF2-40B4-BE49-F238E27FC236}">
              <a16:creationId xmlns:a16="http://schemas.microsoft.com/office/drawing/2014/main" id="{00000000-0008-0000-0500-00009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05" name="Picture 1">
          <a:extLst>
            <a:ext uri="{FF2B5EF4-FFF2-40B4-BE49-F238E27FC236}">
              <a16:creationId xmlns:a16="http://schemas.microsoft.com/office/drawing/2014/main" id="{00000000-0008-0000-0500-00009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6" name="Picture 1">
          <a:extLst>
            <a:ext uri="{FF2B5EF4-FFF2-40B4-BE49-F238E27FC236}">
              <a16:creationId xmlns:a16="http://schemas.microsoft.com/office/drawing/2014/main" id="{00000000-0008-0000-0500-00009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07" name="Picture 1">
          <a:extLst>
            <a:ext uri="{FF2B5EF4-FFF2-40B4-BE49-F238E27FC236}">
              <a16:creationId xmlns:a16="http://schemas.microsoft.com/office/drawing/2014/main" id="{00000000-0008-0000-0500-00009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08" name="Picture 1">
          <a:extLst>
            <a:ext uri="{FF2B5EF4-FFF2-40B4-BE49-F238E27FC236}">
              <a16:creationId xmlns:a16="http://schemas.microsoft.com/office/drawing/2014/main" id="{00000000-0008-0000-0500-0000A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09" name="Picture 1">
          <a:extLst>
            <a:ext uri="{FF2B5EF4-FFF2-40B4-BE49-F238E27FC236}">
              <a16:creationId xmlns:a16="http://schemas.microsoft.com/office/drawing/2014/main" id="{00000000-0008-0000-0500-0000A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10" name="Picture 1">
          <a:extLst>
            <a:ext uri="{FF2B5EF4-FFF2-40B4-BE49-F238E27FC236}">
              <a16:creationId xmlns:a16="http://schemas.microsoft.com/office/drawing/2014/main" id="{00000000-0008-0000-0500-0000A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1" name="Picture 1">
          <a:extLst>
            <a:ext uri="{FF2B5EF4-FFF2-40B4-BE49-F238E27FC236}">
              <a16:creationId xmlns:a16="http://schemas.microsoft.com/office/drawing/2014/main" id="{00000000-0008-0000-0500-0000A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2" name="Picture 1">
          <a:extLst>
            <a:ext uri="{FF2B5EF4-FFF2-40B4-BE49-F238E27FC236}">
              <a16:creationId xmlns:a16="http://schemas.microsoft.com/office/drawing/2014/main" id="{00000000-0008-0000-0500-0000A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3" name="Picture 1">
          <a:extLst>
            <a:ext uri="{FF2B5EF4-FFF2-40B4-BE49-F238E27FC236}">
              <a16:creationId xmlns:a16="http://schemas.microsoft.com/office/drawing/2014/main" id="{00000000-0008-0000-0500-0000A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4" name="Picture 1">
          <a:extLst>
            <a:ext uri="{FF2B5EF4-FFF2-40B4-BE49-F238E27FC236}">
              <a16:creationId xmlns:a16="http://schemas.microsoft.com/office/drawing/2014/main" id="{00000000-0008-0000-0500-0000A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15" name="Picture 1">
          <a:extLst>
            <a:ext uri="{FF2B5EF4-FFF2-40B4-BE49-F238E27FC236}">
              <a16:creationId xmlns:a16="http://schemas.microsoft.com/office/drawing/2014/main" id="{00000000-0008-0000-0500-0000A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16" name="Picture 1">
          <a:extLst>
            <a:ext uri="{FF2B5EF4-FFF2-40B4-BE49-F238E27FC236}">
              <a16:creationId xmlns:a16="http://schemas.microsoft.com/office/drawing/2014/main" id="{00000000-0008-0000-0500-0000A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17" name="Picture 1">
          <a:extLst>
            <a:ext uri="{FF2B5EF4-FFF2-40B4-BE49-F238E27FC236}">
              <a16:creationId xmlns:a16="http://schemas.microsoft.com/office/drawing/2014/main" id="{00000000-0008-0000-0500-0000A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8" name="Picture 1">
          <a:extLst>
            <a:ext uri="{FF2B5EF4-FFF2-40B4-BE49-F238E27FC236}">
              <a16:creationId xmlns:a16="http://schemas.microsoft.com/office/drawing/2014/main" id="{00000000-0008-0000-0500-0000A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19" name="Picture 1">
          <a:extLst>
            <a:ext uri="{FF2B5EF4-FFF2-40B4-BE49-F238E27FC236}">
              <a16:creationId xmlns:a16="http://schemas.microsoft.com/office/drawing/2014/main" id="{00000000-0008-0000-0500-0000A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20" name="Picture 1">
          <a:extLst>
            <a:ext uri="{FF2B5EF4-FFF2-40B4-BE49-F238E27FC236}">
              <a16:creationId xmlns:a16="http://schemas.microsoft.com/office/drawing/2014/main" id="{00000000-0008-0000-0500-0000A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21" name="Picture 1">
          <a:extLst>
            <a:ext uri="{FF2B5EF4-FFF2-40B4-BE49-F238E27FC236}">
              <a16:creationId xmlns:a16="http://schemas.microsoft.com/office/drawing/2014/main" id="{00000000-0008-0000-0500-0000A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2" name="Picture 1">
          <a:extLst>
            <a:ext uri="{FF2B5EF4-FFF2-40B4-BE49-F238E27FC236}">
              <a16:creationId xmlns:a16="http://schemas.microsoft.com/office/drawing/2014/main" id="{00000000-0008-0000-0500-0000A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3" name="Picture 1">
          <a:extLst>
            <a:ext uri="{FF2B5EF4-FFF2-40B4-BE49-F238E27FC236}">
              <a16:creationId xmlns:a16="http://schemas.microsoft.com/office/drawing/2014/main" id="{00000000-0008-0000-0500-0000A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4" name="Picture 1">
          <a:extLst>
            <a:ext uri="{FF2B5EF4-FFF2-40B4-BE49-F238E27FC236}">
              <a16:creationId xmlns:a16="http://schemas.microsoft.com/office/drawing/2014/main" id="{00000000-0008-0000-0500-0000B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25" name="Picture 1">
          <a:extLst>
            <a:ext uri="{FF2B5EF4-FFF2-40B4-BE49-F238E27FC236}">
              <a16:creationId xmlns:a16="http://schemas.microsoft.com/office/drawing/2014/main" id="{00000000-0008-0000-0500-0000B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26" name="Picture 1">
          <a:extLst>
            <a:ext uri="{FF2B5EF4-FFF2-40B4-BE49-F238E27FC236}">
              <a16:creationId xmlns:a16="http://schemas.microsoft.com/office/drawing/2014/main" id="{00000000-0008-0000-0500-0000B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7" name="Picture 1">
          <a:extLst>
            <a:ext uri="{FF2B5EF4-FFF2-40B4-BE49-F238E27FC236}">
              <a16:creationId xmlns:a16="http://schemas.microsoft.com/office/drawing/2014/main" id="{00000000-0008-0000-0500-0000B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8" name="Picture 1">
          <a:extLst>
            <a:ext uri="{FF2B5EF4-FFF2-40B4-BE49-F238E27FC236}">
              <a16:creationId xmlns:a16="http://schemas.microsoft.com/office/drawing/2014/main" id="{00000000-0008-0000-0500-0000B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29" name="Picture 1">
          <a:extLst>
            <a:ext uri="{FF2B5EF4-FFF2-40B4-BE49-F238E27FC236}">
              <a16:creationId xmlns:a16="http://schemas.microsoft.com/office/drawing/2014/main" id="{00000000-0008-0000-0500-0000B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0" name="Picture 1">
          <a:extLst>
            <a:ext uri="{FF2B5EF4-FFF2-40B4-BE49-F238E27FC236}">
              <a16:creationId xmlns:a16="http://schemas.microsoft.com/office/drawing/2014/main" id="{00000000-0008-0000-0500-0000B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1" name="Picture 1">
          <a:extLst>
            <a:ext uri="{FF2B5EF4-FFF2-40B4-BE49-F238E27FC236}">
              <a16:creationId xmlns:a16="http://schemas.microsoft.com/office/drawing/2014/main" id="{00000000-0008-0000-0500-0000B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2" name="Picture 1">
          <a:extLst>
            <a:ext uri="{FF2B5EF4-FFF2-40B4-BE49-F238E27FC236}">
              <a16:creationId xmlns:a16="http://schemas.microsoft.com/office/drawing/2014/main" id="{00000000-0008-0000-0500-0000B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3" name="Picture 1">
          <a:extLst>
            <a:ext uri="{FF2B5EF4-FFF2-40B4-BE49-F238E27FC236}">
              <a16:creationId xmlns:a16="http://schemas.microsoft.com/office/drawing/2014/main" id="{00000000-0008-0000-0500-0000B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4" name="Picture 1">
          <a:extLst>
            <a:ext uri="{FF2B5EF4-FFF2-40B4-BE49-F238E27FC236}">
              <a16:creationId xmlns:a16="http://schemas.microsoft.com/office/drawing/2014/main" id="{00000000-0008-0000-0500-0000B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35" name="Picture 1">
          <a:extLst>
            <a:ext uri="{FF2B5EF4-FFF2-40B4-BE49-F238E27FC236}">
              <a16:creationId xmlns:a16="http://schemas.microsoft.com/office/drawing/2014/main" id="{00000000-0008-0000-0500-0000B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36" name="Picture 1">
          <a:extLst>
            <a:ext uri="{FF2B5EF4-FFF2-40B4-BE49-F238E27FC236}">
              <a16:creationId xmlns:a16="http://schemas.microsoft.com/office/drawing/2014/main" id="{00000000-0008-0000-0500-0000B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37" name="Picture 1">
          <a:extLst>
            <a:ext uri="{FF2B5EF4-FFF2-40B4-BE49-F238E27FC236}">
              <a16:creationId xmlns:a16="http://schemas.microsoft.com/office/drawing/2014/main" id="{00000000-0008-0000-0500-0000B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8" name="Picture 1">
          <a:extLst>
            <a:ext uri="{FF2B5EF4-FFF2-40B4-BE49-F238E27FC236}">
              <a16:creationId xmlns:a16="http://schemas.microsoft.com/office/drawing/2014/main" id="{00000000-0008-0000-0500-0000B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39" name="Picture 1">
          <a:extLst>
            <a:ext uri="{FF2B5EF4-FFF2-40B4-BE49-F238E27FC236}">
              <a16:creationId xmlns:a16="http://schemas.microsoft.com/office/drawing/2014/main" id="{00000000-0008-0000-0500-0000B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40" name="Picture 1">
          <a:extLst>
            <a:ext uri="{FF2B5EF4-FFF2-40B4-BE49-F238E27FC236}">
              <a16:creationId xmlns:a16="http://schemas.microsoft.com/office/drawing/2014/main" id="{00000000-0008-0000-0500-0000C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41" name="Picture 1">
          <a:extLst>
            <a:ext uri="{FF2B5EF4-FFF2-40B4-BE49-F238E27FC236}">
              <a16:creationId xmlns:a16="http://schemas.microsoft.com/office/drawing/2014/main" id="{00000000-0008-0000-0500-0000C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2" name="Picture 1">
          <a:extLst>
            <a:ext uri="{FF2B5EF4-FFF2-40B4-BE49-F238E27FC236}">
              <a16:creationId xmlns:a16="http://schemas.microsoft.com/office/drawing/2014/main" id="{00000000-0008-0000-0500-0000C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3" name="Picture 1">
          <a:extLst>
            <a:ext uri="{FF2B5EF4-FFF2-40B4-BE49-F238E27FC236}">
              <a16:creationId xmlns:a16="http://schemas.microsoft.com/office/drawing/2014/main" id="{00000000-0008-0000-0500-0000C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4" name="Picture 1">
          <a:extLst>
            <a:ext uri="{FF2B5EF4-FFF2-40B4-BE49-F238E27FC236}">
              <a16:creationId xmlns:a16="http://schemas.microsoft.com/office/drawing/2014/main" id="{00000000-0008-0000-0500-0000C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45" name="Picture 1">
          <a:extLst>
            <a:ext uri="{FF2B5EF4-FFF2-40B4-BE49-F238E27FC236}">
              <a16:creationId xmlns:a16="http://schemas.microsoft.com/office/drawing/2014/main" id="{00000000-0008-0000-0500-0000C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46" name="Picture 1">
          <a:extLst>
            <a:ext uri="{FF2B5EF4-FFF2-40B4-BE49-F238E27FC236}">
              <a16:creationId xmlns:a16="http://schemas.microsoft.com/office/drawing/2014/main" id="{00000000-0008-0000-0500-0000C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7" name="Picture 1">
          <a:extLst>
            <a:ext uri="{FF2B5EF4-FFF2-40B4-BE49-F238E27FC236}">
              <a16:creationId xmlns:a16="http://schemas.microsoft.com/office/drawing/2014/main" id="{00000000-0008-0000-0500-0000C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8" name="Picture 1">
          <a:extLst>
            <a:ext uri="{FF2B5EF4-FFF2-40B4-BE49-F238E27FC236}">
              <a16:creationId xmlns:a16="http://schemas.microsoft.com/office/drawing/2014/main" id="{00000000-0008-0000-0500-0000C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49" name="Picture 1">
          <a:extLst>
            <a:ext uri="{FF2B5EF4-FFF2-40B4-BE49-F238E27FC236}">
              <a16:creationId xmlns:a16="http://schemas.microsoft.com/office/drawing/2014/main" id="{00000000-0008-0000-0500-0000C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0" name="Picture 1">
          <a:extLst>
            <a:ext uri="{FF2B5EF4-FFF2-40B4-BE49-F238E27FC236}">
              <a16:creationId xmlns:a16="http://schemas.microsoft.com/office/drawing/2014/main" id="{00000000-0008-0000-0500-0000C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1" name="Picture 1">
          <a:extLst>
            <a:ext uri="{FF2B5EF4-FFF2-40B4-BE49-F238E27FC236}">
              <a16:creationId xmlns:a16="http://schemas.microsoft.com/office/drawing/2014/main" id="{00000000-0008-0000-0500-0000C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2" name="Picture 1">
          <a:extLst>
            <a:ext uri="{FF2B5EF4-FFF2-40B4-BE49-F238E27FC236}">
              <a16:creationId xmlns:a16="http://schemas.microsoft.com/office/drawing/2014/main" id="{00000000-0008-0000-0500-0000C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3" name="Picture 1">
          <a:extLst>
            <a:ext uri="{FF2B5EF4-FFF2-40B4-BE49-F238E27FC236}">
              <a16:creationId xmlns:a16="http://schemas.microsoft.com/office/drawing/2014/main" id="{00000000-0008-0000-0500-0000C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4" name="Picture 1">
          <a:extLst>
            <a:ext uri="{FF2B5EF4-FFF2-40B4-BE49-F238E27FC236}">
              <a16:creationId xmlns:a16="http://schemas.microsoft.com/office/drawing/2014/main" id="{00000000-0008-0000-0500-0000C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55" name="Picture 1">
          <a:extLst>
            <a:ext uri="{FF2B5EF4-FFF2-40B4-BE49-F238E27FC236}">
              <a16:creationId xmlns:a16="http://schemas.microsoft.com/office/drawing/2014/main" id="{00000000-0008-0000-0500-0000C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56" name="Picture 1">
          <a:extLst>
            <a:ext uri="{FF2B5EF4-FFF2-40B4-BE49-F238E27FC236}">
              <a16:creationId xmlns:a16="http://schemas.microsoft.com/office/drawing/2014/main" id="{00000000-0008-0000-0500-0000D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57" name="Picture 1">
          <a:extLst>
            <a:ext uri="{FF2B5EF4-FFF2-40B4-BE49-F238E27FC236}">
              <a16:creationId xmlns:a16="http://schemas.microsoft.com/office/drawing/2014/main" id="{00000000-0008-0000-0500-0000D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8" name="Picture 1">
          <a:extLst>
            <a:ext uri="{FF2B5EF4-FFF2-40B4-BE49-F238E27FC236}">
              <a16:creationId xmlns:a16="http://schemas.microsoft.com/office/drawing/2014/main" id="{00000000-0008-0000-0500-0000D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59" name="Picture 1">
          <a:extLst>
            <a:ext uri="{FF2B5EF4-FFF2-40B4-BE49-F238E27FC236}">
              <a16:creationId xmlns:a16="http://schemas.microsoft.com/office/drawing/2014/main" id="{00000000-0008-0000-0500-0000D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0" name="Picture 1">
          <a:extLst>
            <a:ext uri="{FF2B5EF4-FFF2-40B4-BE49-F238E27FC236}">
              <a16:creationId xmlns:a16="http://schemas.microsoft.com/office/drawing/2014/main" id="{00000000-0008-0000-0500-0000D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1" name="Picture 1">
          <a:extLst>
            <a:ext uri="{FF2B5EF4-FFF2-40B4-BE49-F238E27FC236}">
              <a16:creationId xmlns:a16="http://schemas.microsoft.com/office/drawing/2014/main" id="{00000000-0008-0000-0500-0000D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2" name="Picture 1">
          <a:extLst>
            <a:ext uri="{FF2B5EF4-FFF2-40B4-BE49-F238E27FC236}">
              <a16:creationId xmlns:a16="http://schemas.microsoft.com/office/drawing/2014/main" id="{00000000-0008-0000-0500-0000D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3" name="Picture 1">
          <a:extLst>
            <a:ext uri="{FF2B5EF4-FFF2-40B4-BE49-F238E27FC236}">
              <a16:creationId xmlns:a16="http://schemas.microsoft.com/office/drawing/2014/main" id="{00000000-0008-0000-0500-0000D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4" name="Picture 1">
          <a:extLst>
            <a:ext uri="{FF2B5EF4-FFF2-40B4-BE49-F238E27FC236}">
              <a16:creationId xmlns:a16="http://schemas.microsoft.com/office/drawing/2014/main" id="{00000000-0008-0000-0500-0000D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65" name="Picture 1">
          <a:extLst>
            <a:ext uri="{FF2B5EF4-FFF2-40B4-BE49-F238E27FC236}">
              <a16:creationId xmlns:a16="http://schemas.microsoft.com/office/drawing/2014/main" id="{00000000-0008-0000-0500-0000D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66" name="Picture 1">
          <a:extLst>
            <a:ext uri="{FF2B5EF4-FFF2-40B4-BE49-F238E27FC236}">
              <a16:creationId xmlns:a16="http://schemas.microsoft.com/office/drawing/2014/main" id="{00000000-0008-0000-0500-0000D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67" name="Picture 1">
          <a:extLst>
            <a:ext uri="{FF2B5EF4-FFF2-40B4-BE49-F238E27FC236}">
              <a16:creationId xmlns:a16="http://schemas.microsoft.com/office/drawing/2014/main" id="{00000000-0008-0000-0500-0000D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8" name="Picture 1">
          <a:extLst>
            <a:ext uri="{FF2B5EF4-FFF2-40B4-BE49-F238E27FC236}">
              <a16:creationId xmlns:a16="http://schemas.microsoft.com/office/drawing/2014/main" id="{00000000-0008-0000-0500-0000D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69" name="Picture 1">
          <a:extLst>
            <a:ext uri="{FF2B5EF4-FFF2-40B4-BE49-F238E27FC236}">
              <a16:creationId xmlns:a16="http://schemas.microsoft.com/office/drawing/2014/main" id="{00000000-0008-0000-0500-0000D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70" name="Picture 1">
          <a:extLst>
            <a:ext uri="{FF2B5EF4-FFF2-40B4-BE49-F238E27FC236}">
              <a16:creationId xmlns:a16="http://schemas.microsoft.com/office/drawing/2014/main" id="{00000000-0008-0000-0500-0000D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71" name="Picture 1">
          <a:extLst>
            <a:ext uri="{FF2B5EF4-FFF2-40B4-BE49-F238E27FC236}">
              <a16:creationId xmlns:a16="http://schemas.microsoft.com/office/drawing/2014/main" id="{00000000-0008-0000-0500-0000D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2" name="Picture 1">
          <a:extLst>
            <a:ext uri="{FF2B5EF4-FFF2-40B4-BE49-F238E27FC236}">
              <a16:creationId xmlns:a16="http://schemas.microsoft.com/office/drawing/2014/main" id="{00000000-0008-0000-0500-0000E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3" name="Picture 1">
          <a:extLst>
            <a:ext uri="{FF2B5EF4-FFF2-40B4-BE49-F238E27FC236}">
              <a16:creationId xmlns:a16="http://schemas.microsoft.com/office/drawing/2014/main" id="{00000000-0008-0000-0500-0000E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4" name="Picture 1">
          <a:extLst>
            <a:ext uri="{FF2B5EF4-FFF2-40B4-BE49-F238E27FC236}">
              <a16:creationId xmlns:a16="http://schemas.microsoft.com/office/drawing/2014/main" id="{00000000-0008-0000-0500-0000E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75" name="Picture 1">
          <a:extLst>
            <a:ext uri="{FF2B5EF4-FFF2-40B4-BE49-F238E27FC236}">
              <a16:creationId xmlns:a16="http://schemas.microsoft.com/office/drawing/2014/main" id="{00000000-0008-0000-0500-0000E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76" name="Picture 1">
          <a:extLst>
            <a:ext uri="{FF2B5EF4-FFF2-40B4-BE49-F238E27FC236}">
              <a16:creationId xmlns:a16="http://schemas.microsoft.com/office/drawing/2014/main" id="{00000000-0008-0000-0500-0000E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7" name="Picture 1">
          <a:extLst>
            <a:ext uri="{FF2B5EF4-FFF2-40B4-BE49-F238E27FC236}">
              <a16:creationId xmlns:a16="http://schemas.microsoft.com/office/drawing/2014/main" id="{00000000-0008-0000-0500-0000E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8" name="Picture 1">
          <a:extLst>
            <a:ext uri="{FF2B5EF4-FFF2-40B4-BE49-F238E27FC236}">
              <a16:creationId xmlns:a16="http://schemas.microsoft.com/office/drawing/2014/main" id="{00000000-0008-0000-0500-0000E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79" name="Picture 1">
          <a:extLst>
            <a:ext uri="{FF2B5EF4-FFF2-40B4-BE49-F238E27FC236}">
              <a16:creationId xmlns:a16="http://schemas.microsoft.com/office/drawing/2014/main" id="{00000000-0008-0000-0500-0000E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0" name="Picture 1">
          <a:extLst>
            <a:ext uri="{FF2B5EF4-FFF2-40B4-BE49-F238E27FC236}">
              <a16:creationId xmlns:a16="http://schemas.microsoft.com/office/drawing/2014/main" id="{00000000-0008-0000-0500-0000E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1" name="Picture 1">
          <a:extLst>
            <a:ext uri="{FF2B5EF4-FFF2-40B4-BE49-F238E27FC236}">
              <a16:creationId xmlns:a16="http://schemas.microsoft.com/office/drawing/2014/main" id="{00000000-0008-0000-0500-0000E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82" name="Picture 1">
          <a:extLst>
            <a:ext uri="{FF2B5EF4-FFF2-40B4-BE49-F238E27FC236}">
              <a16:creationId xmlns:a16="http://schemas.microsoft.com/office/drawing/2014/main" id="{00000000-0008-0000-0500-0000E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83" name="Picture 1">
          <a:extLst>
            <a:ext uri="{FF2B5EF4-FFF2-40B4-BE49-F238E27FC236}">
              <a16:creationId xmlns:a16="http://schemas.microsoft.com/office/drawing/2014/main" id="{00000000-0008-0000-0500-0000E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84" name="Picture 1">
          <a:extLst>
            <a:ext uri="{FF2B5EF4-FFF2-40B4-BE49-F238E27FC236}">
              <a16:creationId xmlns:a16="http://schemas.microsoft.com/office/drawing/2014/main" id="{00000000-0008-0000-0500-0000E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5" name="Picture 1">
          <a:extLst>
            <a:ext uri="{FF2B5EF4-FFF2-40B4-BE49-F238E27FC236}">
              <a16:creationId xmlns:a16="http://schemas.microsoft.com/office/drawing/2014/main" id="{00000000-0008-0000-0500-0000E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6" name="Picture 1">
          <a:extLst>
            <a:ext uri="{FF2B5EF4-FFF2-40B4-BE49-F238E27FC236}">
              <a16:creationId xmlns:a16="http://schemas.microsoft.com/office/drawing/2014/main" id="{00000000-0008-0000-0500-0000E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7" name="Picture 1">
          <a:extLst>
            <a:ext uri="{FF2B5EF4-FFF2-40B4-BE49-F238E27FC236}">
              <a16:creationId xmlns:a16="http://schemas.microsoft.com/office/drawing/2014/main" id="{00000000-0008-0000-0500-0000E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88" name="Picture 1">
          <a:extLst>
            <a:ext uri="{FF2B5EF4-FFF2-40B4-BE49-F238E27FC236}">
              <a16:creationId xmlns:a16="http://schemas.microsoft.com/office/drawing/2014/main" id="{00000000-0008-0000-0500-0000F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89" name="Picture 1">
          <a:extLst>
            <a:ext uri="{FF2B5EF4-FFF2-40B4-BE49-F238E27FC236}">
              <a16:creationId xmlns:a16="http://schemas.microsoft.com/office/drawing/2014/main" id="{00000000-0008-0000-0500-0000F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90" name="Picture 1">
          <a:extLst>
            <a:ext uri="{FF2B5EF4-FFF2-40B4-BE49-F238E27FC236}">
              <a16:creationId xmlns:a16="http://schemas.microsoft.com/office/drawing/2014/main" id="{00000000-0008-0000-0500-0000F2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91" name="Picture 1">
          <a:extLst>
            <a:ext uri="{FF2B5EF4-FFF2-40B4-BE49-F238E27FC236}">
              <a16:creationId xmlns:a16="http://schemas.microsoft.com/office/drawing/2014/main" id="{00000000-0008-0000-0500-0000F3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2" name="Picture 1">
          <a:extLst>
            <a:ext uri="{FF2B5EF4-FFF2-40B4-BE49-F238E27FC236}">
              <a16:creationId xmlns:a16="http://schemas.microsoft.com/office/drawing/2014/main" id="{00000000-0008-0000-0500-0000F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3" name="Picture 1">
          <a:extLst>
            <a:ext uri="{FF2B5EF4-FFF2-40B4-BE49-F238E27FC236}">
              <a16:creationId xmlns:a16="http://schemas.microsoft.com/office/drawing/2014/main" id="{00000000-0008-0000-0500-0000F5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94" name="Picture 1">
          <a:extLst>
            <a:ext uri="{FF2B5EF4-FFF2-40B4-BE49-F238E27FC236}">
              <a16:creationId xmlns:a16="http://schemas.microsoft.com/office/drawing/2014/main" id="{00000000-0008-0000-0500-0000F6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95" name="Picture 1">
          <a:extLst>
            <a:ext uri="{FF2B5EF4-FFF2-40B4-BE49-F238E27FC236}">
              <a16:creationId xmlns:a16="http://schemas.microsoft.com/office/drawing/2014/main" id="{00000000-0008-0000-0500-0000F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296" name="Picture 1">
          <a:extLst>
            <a:ext uri="{FF2B5EF4-FFF2-40B4-BE49-F238E27FC236}">
              <a16:creationId xmlns:a16="http://schemas.microsoft.com/office/drawing/2014/main" id="{00000000-0008-0000-0500-0000F8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7" name="Picture 1">
          <a:extLst>
            <a:ext uri="{FF2B5EF4-FFF2-40B4-BE49-F238E27FC236}">
              <a16:creationId xmlns:a16="http://schemas.microsoft.com/office/drawing/2014/main" id="{00000000-0008-0000-0500-0000F9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8" name="Picture 1">
          <a:extLst>
            <a:ext uri="{FF2B5EF4-FFF2-40B4-BE49-F238E27FC236}">
              <a16:creationId xmlns:a16="http://schemas.microsoft.com/office/drawing/2014/main" id="{00000000-0008-0000-0500-0000FA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299" name="Picture 1">
          <a:extLst>
            <a:ext uri="{FF2B5EF4-FFF2-40B4-BE49-F238E27FC236}">
              <a16:creationId xmlns:a16="http://schemas.microsoft.com/office/drawing/2014/main" id="{00000000-0008-0000-0500-0000FB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0" name="Picture 1">
          <a:extLst>
            <a:ext uri="{FF2B5EF4-FFF2-40B4-BE49-F238E27FC236}">
              <a16:creationId xmlns:a16="http://schemas.microsoft.com/office/drawing/2014/main" id="{00000000-0008-0000-0500-0000FC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1" name="Picture 1">
          <a:extLst>
            <a:ext uri="{FF2B5EF4-FFF2-40B4-BE49-F238E27FC236}">
              <a16:creationId xmlns:a16="http://schemas.microsoft.com/office/drawing/2014/main" id="{00000000-0008-0000-0500-0000FD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02" name="Picture 1">
          <a:extLst>
            <a:ext uri="{FF2B5EF4-FFF2-40B4-BE49-F238E27FC236}">
              <a16:creationId xmlns:a16="http://schemas.microsoft.com/office/drawing/2014/main" id="{00000000-0008-0000-0500-0000FE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03" name="Picture 1">
          <a:extLst>
            <a:ext uri="{FF2B5EF4-FFF2-40B4-BE49-F238E27FC236}">
              <a16:creationId xmlns:a16="http://schemas.microsoft.com/office/drawing/2014/main" id="{00000000-0008-0000-0500-0000FF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04" name="Picture 1">
          <a:extLst>
            <a:ext uri="{FF2B5EF4-FFF2-40B4-BE49-F238E27FC236}">
              <a16:creationId xmlns:a16="http://schemas.microsoft.com/office/drawing/2014/main" id="{00000000-0008-0000-0500-00000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5" name="Picture 1">
          <a:extLst>
            <a:ext uri="{FF2B5EF4-FFF2-40B4-BE49-F238E27FC236}">
              <a16:creationId xmlns:a16="http://schemas.microsoft.com/office/drawing/2014/main" id="{00000000-0008-0000-0500-00000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6" name="Picture 1">
          <a:extLst>
            <a:ext uri="{FF2B5EF4-FFF2-40B4-BE49-F238E27FC236}">
              <a16:creationId xmlns:a16="http://schemas.microsoft.com/office/drawing/2014/main" id="{00000000-0008-0000-0500-00000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07" name="Picture 1">
          <a:extLst>
            <a:ext uri="{FF2B5EF4-FFF2-40B4-BE49-F238E27FC236}">
              <a16:creationId xmlns:a16="http://schemas.microsoft.com/office/drawing/2014/main" id="{00000000-0008-0000-0500-00000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08" name="Picture 1">
          <a:extLst>
            <a:ext uri="{FF2B5EF4-FFF2-40B4-BE49-F238E27FC236}">
              <a16:creationId xmlns:a16="http://schemas.microsoft.com/office/drawing/2014/main" id="{00000000-0008-0000-0500-00000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09" name="Picture 1">
          <a:extLst>
            <a:ext uri="{FF2B5EF4-FFF2-40B4-BE49-F238E27FC236}">
              <a16:creationId xmlns:a16="http://schemas.microsoft.com/office/drawing/2014/main" id="{00000000-0008-0000-0500-00000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10" name="Picture 1">
          <a:extLst>
            <a:ext uri="{FF2B5EF4-FFF2-40B4-BE49-F238E27FC236}">
              <a16:creationId xmlns:a16="http://schemas.microsoft.com/office/drawing/2014/main" id="{00000000-0008-0000-0500-00000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1" name="Picture 1">
          <a:extLst>
            <a:ext uri="{FF2B5EF4-FFF2-40B4-BE49-F238E27FC236}">
              <a16:creationId xmlns:a16="http://schemas.microsoft.com/office/drawing/2014/main" id="{00000000-0008-0000-0500-00000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2" name="Picture 1">
          <a:extLst>
            <a:ext uri="{FF2B5EF4-FFF2-40B4-BE49-F238E27FC236}">
              <a16:creationId xmlns:a16="http://schemas.microsoft.com/office/drawing/2014/main" id="{00000000-0008-0000-0500-00000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3" name="Picture 1">
          <a:extLst>
            <a:ext uri="{FF2B5EF4-FFF2-40B4-BE49-F238E27FC236}">
              <a16:creationId xmlns:a16="http://schemas.microsoft.com/office/drawing/2014/main" id="{00000000-0008-0000-0500-00000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4" name="Picture 1">
          <a:extLst>
            <a:ext uri="{FF2B5EF4-FFF2-40B4-BE49-F238E27FC236}">
              <a16:creationId xmlns:a16="http://schemas.microsoft.com/office/drawing/2014/main" id="{00000000-0008-0000-0500-00000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15" name="Picture 1">
          <a:extLst>
            <a:ext uri="{FF2B5EF4-FFF2-40B4-BE49-F238E27FC236}">
              <a16:creationId xmlns:a16="http://schemas.microsoft.com/office/drawing/2014/main" id="{00000000-0008-0000-0500-00000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16" name="Picture 1">
          <a:extLst>
            <a:ext uri="{FF2B5EF4-FFF2-40B4-BE49-F238E27FC236}">
              <a16:creationId xmlns:a16="http://schemas.microsoft.com/office/drawing/2014/main" id="{00000000-0008-0000-0500-00000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17" name="Picture 1">
          <a:extLst>
            <a:ext uri="{FF2B5EF4-FFF2-40B4-BE49-F238E27FC236}">
              <a16:creationId xmlns:a16="http://schemas.microsoft.com/office/drawing/2014/main" id="{00000000-0008-0000-0500-00000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8" name="Picture 1">
          <a:extLst>
            <a:ext uri="{FF2B5EF4-FFF2-40B4-BE49-F238E27FC236}">
              <a16:creationId xmlns:a16="http://schemas.microsoft.com/office/drawing/2014/main" id="{00000000-0008-0000-0500-00000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19" name="Picture 1">
          <a:extLst>
            <a:ext uri="{FF2B5EF4-FFF2-40B4-BE49-F238E27FC236}">
              <a16:creationId xmlns:a16="http://schemas.microsoft.com/office/drawing/2014/main" id="{00000000-0008-0000-0500-00000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0" name="Picture 1">
          <a:extLst>
            <a:ext uri="{FF2B5EF4-FFF2-40B4-BE49-F238E27FC236}">
              <a16:creationId xmlns:a16="http://schemas.microsoft.com/office/drawing/2014/main" id="{00000000-0008-0000-0500-00001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1" name="Picture 1">
          <a:extLst>
            <a:ext uri="{FF2B5EF4-FFF2-40B4-BE49-F238E27FC236}">
              <a16:creationId xmlns:a16="http://schemas.microsoft.com/office/drawing/2014/main" id="{00000000-0008-0000-0500-00001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2" name="Picture 1">
          <a:extLst>
            <a:ext uri="{FF2B5EF4-FFF2-40B4-BE49-F238E27FC236}">
              <a16:creationId xmlns:a16="http://schemas.microsoft.com/office/drawing/2014/main" id="{00000000-0008-0000-0500-00001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23" name="Picture 1">
          <a:extLst>
            <a:ext uri="{FF2B5EF4-FFF2-40B4-BE49-F238E27FC236}">
              <a16:creationId xmlns:a16="http://schemas.microsoft.com/office/drawing/2014/main" id="{00000000-0008-0000-0500-00001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24" name="Picture 1">
          <a:extLst>
            <a:ext uri="{FF2B5EF4-FFF2-40B4-BE49-F238E27FC236}">
              <a16:creationId xmlns:a16="http://schemas.microsoft.com/office/drawing/2014/main" id="{00000000-0008-0000-0500-00001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5" name="Picture 1">
          <a:extLst>
            <a:ext uri="{FF2B5EF4-FFF2-40B4-BE49-F238E27FC236}">
              <a16:creationId xmlns:a16="http://schemas.microsoft.com/office/drawing/2014/main" id="{00000000-0008-0000-0500-00001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6" name="Picture 1">
          <a:extLst>
            <a:ext uri="{FF2B5EF4-FFF2-40B4-BE49-F238E27FC236}">
              <a16:creationId xmlns:a16="http://schemas.microsoft.com/office/drawing/2014/main" id="{00000000-0008-0000-0500-00001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27" name="Picture 1">
          <a:extLst>
            <a:ext uri="{FF2B5EF4-FFF2-40B4-BE49-F238E27FC236}">
              <a16:creationId xmlns:a16="http://schemas.microsoft.com/office/drawing/2014/main" id="{00000000-0008-0000-0500-00001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28" name="Picture 1">
          <a:extLst>
            <a:ext uri="{FF2B5EF4-FFF2-40B4-BE49-F238E27FC236}">
              <a16:creationId xmlns:a16="http://schemas.microsoft.com/office/drawing/2014/main" id="{00000000-0008-0000-0500-00001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29" name="Picture 1">
          <a:extLst>
            <a:ext uri="{FF2B5EF4-FFF2-40B4-BE49-F238E27FC236}">
              <a16:creationId xmlns:a16="http://schemas.microsoft.com/office/drawing/2014/main" id="{00000000-0008-0000-0500-00001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30" name="Picture 1">
          <a:extLst>
            <a:ext uri="{FF2B5EF4-FFF2-40B4-BE49-F238E27FC236}">
              <a16:creationId xmlns:a16="http://schemas.microsoft.com/office/drawing/2014/main" id="{00000000-0008-0000-0500-00001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31" name="Picture 1">
          <a:extLst>
            <a:ext uri="{FF2B5EF4-FFF2-40B4-BE49-F238E27FC236}">
              <a16:creationId xmlns:a16="http://schemas.microsoft.com/office/drawing/2014/main" id="{00000000-0008-0000-0500-00001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2" name="Picture 1">
          <a:extLst>
            <a:ext uri="{FF2B5EF4-FFF2-40B4-BE49-F238E27FC236}">
              <a16:creationId xmlns:a16="http://schemas.microsoft.com/office/drawing/2014/main" id="{00000000-0008-0000-0500-00001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3" name="Picture 1">
          <a:extLst>
            <a:ext uri="{FF2B5EF4-FFF2-40B4-BE49-F238E27FC236}">
              <a16:creationId xmlns:a16="http://schemas.microsoft.com/office/drawing/2014/main" id="{00000000-0008-0000-0500-00001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4" name="Picture 1">
          <a:extLst>
            <a:ext uri="{FF2B5EF4-FFF2-40B4-BE49-F238E27FC236}">
              <a16:creationId xmlns:a16="http://schemas.microsoft.com/office/drawing/2014/main" id="{00000000-0008-0000-0500-00001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35" name="Picture 1">
          <a:extLst>
            <a:ext uri="{FF2B5EF4-FFF2-40B4-BE49-F238E27FC236}">
              <a16:creationId xmlns:a16="http://schemas.microsoft.com/office/drawing/2014/main" id="{00000000-0008-0000-0500-00001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36" name="Picture 1">
          <a:extLst>
            <a:ext uri="{FF2B5EF4-FFF2-40B4-BE49-F238E27FC236}">
              <a16:creationId xmlns:a16="http://schemas.microsoft.com/office/drawing/2014/main" id="{00000000-0008-0000-0500-00002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7" name="Picture 1">
          <a:extLst>
            <a:ext uri="{FF2B5EF4-FFF2-40B4-BE49-F238E27FC236}">
              <a16:creationId xmlns:a16="http://schemas.microsoft.com/office/drawing/2014/main" id="{00000000-0008-0000-0500-00002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8" name="Picture 1">
          <a:extLst>
            <a:ext uri="{FF2B5EF4-FFF2-40B4-BE49-F238E27FC236}">
              <a16:creationId xmlns:a16="http://schemas.microsoft.com/office/drawing/2014/main" id="{00000000-0008-0000-0500-00002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39" name="Picture 1">
          <a:extLst>
            <a:ext uri="{FF2B5EF4-FFF2-40B4-BE49-F238E27FC236}">
              <a16:creationId xmlns:a16="http://schemas.microsoft.com/office/drawing/2014/main" id="{00000000-0008-0000-0500-00002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0" name="Picture 1">
          <a:extLst>
            <a:ext uri="{FF2B5EF4-FFF2-40B4-BE49-F238E27FC236}">
              <a16:creationId xmlns:a16="http://schemas.microsoft.com/office/drawing/2014/main" id="{00000000-0008-0000-0500-00002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1" name="Picture 1">
          <a:extLst>
            <a:ext uri="{FF2B5EF4-FFF2-40B4-BE49-F238E27FC236}">
              <a16:creationId xmlns:a16="http://schemas.microsoft.com/office/drawing/2014/main" id="{00000000-0008-0000-0500-00002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2" name="Picture 1">
          <a:extLst>
            <a:ext uri="{FF2B5EF4-FFF2-40B4-BE49-F238E27FC236}">
              <a16:creationId xmlns:a16="http://schemas.microsoft.com/office/drawing/2014/main" id="{00000000-0008-0000-0500-00002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3" name="Picture 1">
          <a:extLst>
            <a:ext uri="{FF2B5EF4-FFF2-40B4-BE49-F238E27FC236}">
              <a16:creationId xmlns:a16="http://schemas.microsoft.com/office/drawing/2014/main" id="{00000000-0008-0000-0500-00002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4" name="Picture 1">
          <a:extLst>
            <a:ext uri="{FF2B5EF4-FFF2-40B4-BE49-F238E27FC236}">
              <a16:creationId xmlns:a16="http://schemas.microsoft.com/office/drawing/2014/main" id="{00000000-0008-0000-0500-00002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45" name="Picture 1">
          <a:extLst>
            <a:ext uri="{FF2B5EF4-FFF2-40B4-BE49-F238E27FC236}">
              <a16:creationId xmlns:a16="http://schemas.microsoft.com/office/drawing/2014/main" id="{00000000-0008-0000-0500-00002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46" name="Picture 1">
          <a:extLst>
            <a:ext uri="{FF2B5EF4-FFF2-40B4-BE49-F238E27FC236}">
              <a16:creationId xmlns:a16="http://schemas.microsoft.com/office/drawing/2014/main" id="{00000000-0008-0000-0500-00002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47" name="Picture 1">
          <a:extLst>
            <a:ext uri="{FF2B5EF4-FFF2-40B4-BE49-F238E27FC236}">
              <a16:creationId xmlns:a16="http://schemas.microsoft.com/office/drawing/2014/main" id="{00000000-0008-0000-0500-00002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48" name="Picture 1">
          <a:extLst>
            <a:ext uri="{FF2B5EF4-FFF2-40B4-BE49-F238E27FC236}">
              <a16:creationId xmlns:a16="http://schemas.microsoft.com/office/drawing/2014/main" id="{00000000-0008-0000-0500-00002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349" name="Picture 1">
          <a:extLst>
            <a:ext uri="{FF2B5EF4-FFF2-40B4-BE49-F238E27FC236}">
              <a16:creationId xmlns:a16="http://schemas.microsoft.com/office/drawing/2014/main" id="{00000000-0008-0000-0500-00002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350" name="Picture 1">
          <a:extLst>
            <a:ext uri="{FF2B5EF4-FFF2-40B4-BE49-F238E27FC236}">
              <a16:creationId xmlns:a16="http://schemas.microsoft.com/office/drawing/2014/main" id="{00000000-0008-0000-0500-00002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351" name="Picture 1">
          <a:extLst>
            <a:ext uri="{FF2B5EF4-FFF2-40B4-BE49-F238E27FC236}">
              <a16:creationId xmlns:a16="http://schemas.microsoft.com/office/drawing/2014/main" id="{00000000-0008-0000-0500-00002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352" name="Picture 1">
          <a:extLst>
            <a:ext uri="{FF2B5EF4-FFF2-40B4-BE49-F238E27FC236}">
              <a16:creationId xmlns:a16="http://schemas.microsoft.com/office/drawing/2014/main" id="{00000000-0008-0000-0500-00003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353" name="Picture 1">
          <a:extLst>
            <a:ext uri="{FF2B5EF4-FFF2-40B4-BE49-F238E27FC236}">
              <a16:creationId xmlns:a16="http://schemas.microsoft.com/office/drawing/2014/main" id="{00000000-0008-0000-0500-00003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354" name="Picture 1">
          <a:extLst>
            <a:ext uri="{FF2B5EF4-FFF2-40B4-BE49-F238E27FC236}">
              <a16:creationId xmlns:a16="http://schemas.microsoft.com/office/drawing/2014/main" id="{00000000-0008-0000-0500-00003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355" name="Picture 1">
          <a:extLst>
            <a:ext uri="{FF2B5EF4-FFF2-40B4-BE49-F238E27FC236}">
              <a16:creationId xmlns:a16="http://schemas.microsoft.com/office/drawing/2014/main" id="{00000000-0008-0000-0500-00003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356" name="Picture 1">
          <a:extLst>
            <a:ext uri="{FF2B5EF4-FFF2-40B4-BE49-F238E27FC236}">
              <a16:creationId xmlns:a16="http://schemas.microsoft.com/office/drawing/2014/main" id="{00000000-0008-0000-0500-00003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57" name="Picture 1">
          <a:extLst>
            <a:ext uri="{FF2B5EF4-FFF2-40B4-BE49-F238E27FC236}">
              <a16:creationId xmlns:a16="http://schemas.microsoft.com/office/drawing/2014/main" id="{00000000-0008-0000-0500-00003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58" name="Picture 1">
          <a:extLst>
            <a:ext uri="{FF2B5EF4-FFF2-40B4-BE49-F238E27FC236}">
              <a16:creationId xmlns:a16="http://schemas.microsoft.com/office/drawing/2014/main" id="{00000000-0008-0000-0500-00003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59" name="Picture 1">
          <a:extLst>
            <a:ext uri="{FF2B5EF4-FFF2-40B4-BE49-F238E27FC236}">
              <a16:creationId xmlns:a16="http://schemas.microsoft.com/office/drawing/2014/main" id="{00000000-0008-0000-0500-00003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0" name="Picture 1">
          <a:extLst>
            <a:ext uri="{FF2B5EF4-FFF2-40B4-BE49-F238E27FC236}">
              <a16:creationId xmlns:a16="http://schemas.microsoft.com/office/drawing/2014/main" id="{00000000-0008-0000-0500-00003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1" name="Picture 1">
          <a:extLst>
            <a:ext uri="{FF2B5EF4-FFF2-40B4-BE49-F238E27FC236}">
              <a16:creationId xmlns:a16="http://schemas.microsoft.com/office/drawing/2014/main" id="{00000000-0008-0000-0500-00003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2" name="Picture 1">
          <a:extLst>
            <a:ext uri="{FF2B5EF4-FFF2-40B4-BE49-F238E27FC236}">
              <a16:creationId xmlns:a16="http://schemas.microsoft.com/office/drawing/2014/main" id="{00000000-0008-0000-0500-00003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63" name="Picture 1">
          <a:extLst>
            <a:ext uri="{FF2B5EF4-FFF2-40B4-BE49-F238E27FC236}">
              <a16:creationId xmlns:a16="http://schemas.microsoft.com/office/drawing/2014/main" id="{00000000-0008-0000-0500-00003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64" name="Picture 1">
          <a:extLst>
            <a:ext uri="{FF2B5EF4-FFF2-40B4-BE49-F238E27FC236}">
              <a16:creationId xmlns:a16="http://schemas.microsoft.com/office/drawing/2014/main" id="{00000000-0008-0000-0500-00003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5" name="Picture 1">
          <a:extLst>
            <a:ext uri="{FF2B5EF4-FFF2-40B4-BE49-F238E27FC236}">
              <a16:creationId xmlns:a16="http://schemas.microsoft.com/office/drawing/2014/main" id="{00000000-0008-0000-0500-00003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6" name="Picture 1">
          <a:extLst>
            <a:ext uri="{FF2B5EF4-FFF2-40B4-BE49-F238E27FC236}">
              <a16:creationId xmlns:a16="http://schemas.microsoft.com/office/drawing/2014/main" id="{00000000-0008-0000-0500-00003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67" name="Picture 1">
          <a:extLst>
            <a:ext uri="{FF2B5EF4-FFF2-40B4-BE49-F238E27FC236}">
              <a16:creationId xmlns:a16="http://schemas.microsoft.com/office/drawing/2014/main" id="{00000000-0008-0000-0500-00003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68" name="Picture 1">
          <a:extLst>
            <a:ext uri="{FF2B5EF4-FFF2-40B4-BE49-F238E27FC236}">
              <a16:creationId xmlns:a16="http://schemas.microsoft.com/office/drawing/2014/main" id="{00000000-0008-0000-0500-00004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69" name="Picture 1">
          <a:extLst>
            <a:ext uri="{FF2B5EF4-FFF2-40B4-BE49-F238E27FC236}">
              <a16:creationId xmlns:a16="http://schemas.microsoft.com/office/drawing/2014/main" id="{00000000-0008-0000-0500-00004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0" name="Picture 1">
          <a:extLst>
            <a:ext uri="{FF2B5EF4-FFF2-40B4-BE49-F238E27FC236}">
              <a16:creationId xmlns:a16="http://schemas.microsoft.com/office/drawing/2014/main" id="{00000000-0008-0000-0500-00004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1" name="Picture 1">
          <a:extLst>
            <a:ext uri="{FF2B5EF4-FFF2-40B4-BE49-F238E27FC236}">
              <a16:creationId xmlns:a16="http://schemas.microsoft.com/office/drawing/2014/main" id="{00000000-0008-0000-0500-00004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72" name="Picture 1">
          <a:extLst>
            <a:ext uri="{FF2B5EF4-FFF2-40B4-BE49-F238E27FC236}">
              <a16:creationId xmlns:a16="http://schemas.microsoft.com/office/drawing/2014/main" id="{00000000-0008-0000-0500-00004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73" name="Picture 1">
          <a:extLst>
            <a:ext uri="{FF2B5EF4-FFF2-40B4-BE49-F238E27FC236}">
              <a16:creationId xmlns:a16="http://schemas.microsoft.com/office/drawing/2014/main" id="{00000000-0008-0000-0500-00004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74" name="Picture 1">
          <a:extLst>
            <a:ext uri="{FF2B5EF4-FFF2-40B4-BE49-F238E27FC236}">
              <a16:creationId xmlns:a16="http://schemas.microsoft.com/office/drawing/2014/main" id="{00000000-0008-0000-0500-00004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5" name="Picture 1">
          <a:extLst>
            <a:ext uri="{FF2B5EF4-FFF2-40B4-BE49-F238E27FC236}">
              <a16:creationId xmlns:a16="http://schemas.microsoft.com/office/drawing/2014/main" id="{00000000-0008-0000-0500-00004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6" name="Picture 1">
          <a:extLst>
            <a:ext uri="{FF2B5EF4-FFF2-40B4-BE49-F238E27FC236}">
              <a16:creationId xmlns:a16="http://schemas.microsoft.com/office/drawing/2014/main" id="{00000000-0008-0000-0500-00004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7" name="Picture 1">
          <a:extLst>
            <a:ext uri="{FF2B5EF4-FFF2-40B4-BE49-F238E27FC236}">
              <a16:creationId xmlns:a16="http://schemas.microsoft.com/office/drawing/2014/main" id="{00000000-0008-0000-0500-00004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78" name="Picture 1">
          <a:extLst>
            <a:ext uri="{FF2B5EF4-FFF2-40B4-BE49-F238E27FC236}">
              <a16:creationId xmlns:a16="http://schemas.microsoft.com/office/drawing/2014/main" id="{00000000-0008-0000-0500-00004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79" name="Picture 1">
          <a:extLst>
            <a:ext uri="{FF2B5EF4-FFF2-40B4-BE49-F238E27FC236}">
              <a16:creationId xmlns:a16="http://schemas.microsoft.com/office/drawing/2014/main" id="{00000000-0008-0000-0500-00004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0" name="Picture 1">
          <a:extLst>
            <a:ext uri="{FF2B5EF4-FFF2-40B4-BE49-F238E27FC236}">
              <a16:creationId xmlns:a16="http://schemas.microsoft.com/office/drawing/2014/main" id="{00000000-0008-0000-0500-00004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1" name="Picture 1">
          <a:extLst>
            <a:ext uri="{FF2B5EF4-FFF2-40B4-BE49-F238E27FC236}">
              <a16:creationId xmlns:a16="http://schemas.microsoft.com/office/drawing/2014/main" id="{00000000-0008-0000-0500-00004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82" name="Picture 1">
          <a:extLst>
            <a:ext uri="{FF2B5EF4-FFF2-40B4-BE49-F238E27FC236}">
              <a16:creationId xmlns:a16="http://schemas.microsoft.com/office/drawing/2014/main" id="{00000000-0008-0000-0500-00004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83" name="Picture 1">
          <a:extLst>
            <a:ext uri="{FF2B5EF4-FFF2-40B4-BE49-F238E27FC236}">
              <a16:creationId xmlns:a16="http://schemas.microsoft.com/office/drawing/2014/main" id="{00000000-0008-0000-0500-00004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4" name="Picture 1">
          <a:extLst>
            <a:ext uri="{FF2B5EF4-FFF2-40B4-BE49-F238E27FC236}">
              <a16:creationId xmlns:a16="http://schemas.microsoft.com/office/drawing/2014/main" id="{00000000-0008-0000-0500-00005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5" name="Picture 1">
          <a:extLst>
            <a:ext uri="{FF2B5EF4-FFF2-40B4-BE49-F238E27FC236}">
              <a16:creationId xmlns:a16="http://schemas.microsoft.com/office/drawing/2014/main" id="{00000000-0008-0000-0500-00005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86" name="Picture 1">
          <a:extLst>
            <a:ext uri="{FF2B5EF4-FFF2-40B4-BE49-F238E27FC236}">
              <a16:creationId xmlns:a16="http://schemas.microsoft.com/office/drawing/2014/main" id="{00000000-0008-0000-0500-00005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87" name="Picture 1">
          <a:extLst>
            <a:ext uri="{FF2B5EF4-FFF2-40B4-BE49-F238E27FC236}">
              <a16:creationId xmlns:a16="http://schemas.microsoft.com/office/drawing/2014/main" id="{00000000-0008-0000-0500-00005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88" name="Picture 1">
          <a:extLst>
            <a:ext uri="{FF2B5EF4-FFF2-40B4-BE49-F238E27FC236}">
              <a16:creationId xmlns:a16="http://schemas.microsoft.com/office/drawing/2014/main" id="{00000000-0008-0000-0500-00005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89" name="Picture 1">
          <a:extLst>
            <a:ext uri="{FF2B5EF4-FFF2-40B4-BE49-F238E27FC236}">
              <a16:creationId xmlns:a16="http://schemas.microsoft.com/office/drawing/2014/main" id="{00000000-0008-0000-0500-00005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0" name="Picture 1">
          <a:extLst>
            <a:ext uri="{FF2B5EF4-FFF2-40B4-BE49-F238E27FC236}">
              <a16:creationId xmlns:a16="http://schemas.microsoft.com/office/drawing/2014/main" id="{00000000-0008-0000-0500-00005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1" name="Picture 1">
          <a:extLst>
            <a:ext uri="{FF2B5EF4-FFF2-40B4-BE49-F238E27FC236}">
              <a16:creationId xmlns:a16="http://schemas.microsoft.com/office/drawing/2014/main" id="{00000000-0008-0000-0500-00005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92" name="Picture 1">
          <a:extLst>
            <a:ext uri="{FF2B5EF4-FFF2-40B4-BE49-F238E27FC236}">
              <a16:creationId xmlns:a16="http://schemas.microsoft.com/office/drawing/2014/main" id="{00000000-0008-0000-0500-00005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93" name="Picture 1">
          <a:extLst>
            <a:ext uri="{FF2B5EF4-FFF2-40B4-BE49-F238E27FC236}">
              <a16:creationId xmlns:a16="http://schemas.microsoft.com/office/drawing/2014/main" id="{00000000-0008-0000-0500-00005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94" name="Picture 1">
          <a:extLst>
            <a:ext uri="{FF2B5EF4-FFF2-40B4-BE49-F238E27FC236}">
              <a16:creationId xmlns:a16="http://schemas.microsoft.com/office/drawing/2014/main" id="{00000000-0008-0000-0500-00005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5" name="Picture 1">
          <a:extLst>
            <a:ext uri="{FF2B5EF4-FFF2-40B4-BE49-F238E27FC236}">
              <a16:creationId xmlns:a16="http://schemas.microsoft.com/office/drawing/2014/main" id="{00000000-0008-0000-0500-00005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6" name="Picture 1">
          <a:extLst>
            <a:ext uri="{FF2B5EF4-FFF2-40B4-BE49-F238E27FC236}">
              <a16:creationId xmlns:a16="http://schemas.microsoft.com/office/drawing/2014/main" id="{00000000-0008-0000-0500-00005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7" name="Picture 1">
          <a:extLst>
            <a:ext uri="{FF2B5EF4-FFF2-40B4-BE49-F238E27FC236}">
              <a16:creationId xmlns:a16="http://schemas.microsoft.com/office/drawing/2014/main" id="{00000000-0008-0000-0500-00005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398" name="Picture 1">
          <a:extLst>
            <a:ext uri="{FF2B5EF4-FFF2-40B4-BE49-F238E27FC236}">
              <a16:creationId xmlns:a16="http://schemas.microsoft.com/office/drawing/2014/main" id="{00000000-0008-0000-0500-00005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399" name="Picture 1">
          <a:extLst>
            <a:ext uri="{FF2B5EF4-FFF2-40B4-BE49-F238E27FC236}">
              <a16:creationId xmlns:a16="http://schemas.microsoft.com/office/drawing/2014/main" id="{00000000-0008-0000-0500-00005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00" name="Picture 1">
          <a:extLst>
            <a:ext uri="{FF2B5EF4-FFF2-40B4-BE49-F238E27FC236}">
              <a16:creationId xmlns:a16="http://schemas.microsoft.com/office/drawing/2014/main" id="{00000000-0008-0000-0500-00006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01" name="Picture 1">
          <a:extLst>
            <a:ext uri="{FF2B5EF4-FFF2-40B4-BE49-F238E27FC236}">
              <a16:creationId xmlns:a16="http://schemas.microsoft.com/office/drawing/2014/main" id="{00000000-0008-0000-0500-00006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2" name="Picture 1">
          <a:extLst>
            <a:ext uri="{FF2B5EF4-FFF2-40B4-BE49-F238E27FC236}">
              <a16:creationId xmlns:a16="http://schemas.microsoft.com/office/drawing/2014/main" id="{00000000-0008-0000-0500-00006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3" name="Picture 1">
          <a:extLst>
            <a:ext uri="{FF2B5EF4-FFF2-40B4-BE49-F238E27FC236}">
              <a16:creationId xmlns:a16="http://schemas.microsoft.com/office/drawing/2014/main" id="{00000000-0008-0000-0500-00006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04" name="Picture 1">
          <a:extLst>
            <a:ext uri="{FF2B5EF4-FFF2-40B4-BE49-F238E27FC236}">
              <a16:creationId xmlns:a16="http://schemas.microsoft.com/office/drawing/2014/main" id="{00000000-0008-0000-0500-00006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05" name="Picture 1">
          <a:extLst>
            <a:ext uri="{FF2B5EF4-FFF2-40B4-BE49-F238E27FC236}">
              <a16:creationId xmlns:a16="http://schemas.microsoft.com/office/drawing/2014/main" id="{00000000-0008-0000-0500-00006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06" name="Picture 1">
          <a:extLst>
            <a:ext uri="{FF2B5EF4-FFF2-40B4-BE49-F238E27FC236}">
              <a16:creationId xmlns:a16="http://schemas.microsoft.com/office/drawing/2014/main" id="{00000000-0008-0000-0500-00006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7" name="Picture 1">
          <a:extLst>
            <a:ext uri="{FF2B5EF4-FFF2-40B4-BE49-F238E27FC236}">
              <a16:creationId xmlns:a16="http://schemas.microsoft.com/office/drawing/2014/main" id="{00000000-0008-0000-0500-00006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8" name="Picture 1">
          <a:extLst>
            <a:ext uri="{FF2B5EF4-FFF2-40B4-BE49-F238E27FC236}">
              <a16:creationId xmlns:a16="http://schemas.microsoft.com/office/drawing/2014/main" id="{00000000-0008-0000-0500-00006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09" name="Picture 1">
          <a:extLst>
            <a:ext uri="{FF2B5EF4-FFF2-40B4-BE49-F238E27FC236}">
              <a16:creationId xmlns:a16="http://schemas.microsoft.com/office/drawing/2014/main" id="{00000000-0008-0000-0500-00006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0" name="Picture 1">
          <a:extLst>
            <a:ext uri="{FF2B5EF4-FFF2-40B4-BE49-F238E27FC236}">
              <a16:creationId xmlns:a16="http://schemas.microsoft.com/office/drawing/2014/main" id="{00000000-0008-0000-0500-00006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1" name="Picture 1">
          <a:extLst>
            <a:ext uri="{FF2B5EF4-FFF2-40B4-BE49-F238E27FC236}">
              <a16:creationId xmlns:a16="http://schemas.microsoft.com/office/drawing/2014/main" id="{00000000-0008-0000-0500-00006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12" name="Picture 1">
          <a:extLst>
            <a:ext uri="{FF2B5EF4-FFF2-40B4-BE49-F238E27FC236}">
              <a16:creationId xmlns:a16="http://schemas.microsoft.com/office/drawing/2014/main" id="{00000000-0008-0000-0500-00006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13" name="Picture 1">
          <a:extLst>
            <a:ext uri="{FF2B5EF4-FFF2-40B4-BE49-F238E27FC236}">
              <a16:creationId xmlns:a16="http://schemas.microsoft.com/office/drawing/2014/main" id="{00000000-0008-0000-0500-00006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14" name="Picture 1">
          <a:extLst>
            <a:ext uri="{FF2B5EF4-FFF2-40B4-BE49-F238E27FC236}">
              <a16:creationId xmlns:a16="http://schemas.microsoft.com/office/drawing/2014/main" id="{00000000-0008-0000-0500-00006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5" name="Picture 1">
          <a:extLst>
            <a:ext uri="{FF2B5EF4-FFF2-40B4-BE49-F238E27FC236}">
              <a16:creationId xmlns:a16="http://schemas.microsoft.com/office/drawing/2014/main" id="{00000000-0008-0000-0500-00006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6" name="Picture 1">
          <a:extLst>
            <a:ext uri="{FF2B5EF4-FFF2-40B4-BE49-F238E27FC236}">
              <a16:creationId xmlns:a16="http://schemas.microsoft.com/office/drawing/2014/main" id="{00000000-0008-0000-0500-00007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7" name="Picture 1">
          <a:extLst>
            <a:ext uri="{FF2B5EF4-FFF2-40B4-BE49-F238E27FC236}">
              <a16:creationId xmlns:a16="http://schemas.microsoft.com/office/drawing/2014/main" id="{00000000-0008-0000-0500-00007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8" name="Picture 1">
          <a:extLst>
            <a:ext uri="{FF2B5EF4-FFF2-40B4-BE49-F238E27FC236}">
              <a16:creationId xmlns:a16="http://schemas.microsoft.com/office/drawing/2014/main" id="{00000000-0008-0000-0500-00007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19" name="Picture 1">
          <a:extLst>
            <a:ext uri="{FF2B5EF4-FFF2-40B4-BE49-F238E27FC236}">
              <a16:creationId xmlns:a16="http://schemas.microsoft.com/office/drawing/2014/main" id="{00000000-0008-0000-0500-00007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0" name="Picture 1">
          <a:extLst>
            <a:ext uri="{FF2B5EF4-FFF2-40B4-BE49-F238E27FC236}">
              <a16:creationId xmlns:a16="http://schemas.microsoft.com/office/drawing/2014/main" id="{00000000-0008-0000-0500-00007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1" name="Picture 1">
          <a:extLst>
            <a:ext uri="{FF2B5EF4-FFF2-40B4-BE49-F238E27FC236}">
              <a16:creationId xmlns:a16="http://schemas.microsoft.com/office/drawing/2014/main" id="{00000000-0008-0000-0500-00007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22" name="Picture 1">
          <a:extLst>
            <a:ext uri="{FF2B5EF4-FFF2-40B4-BE49-F238E27FC236}">
              <a16:creationId xmlns:a16="http://schemas.microsoft.com/office/drawing/2014/main" id="{00000000-0008-0000-0500-00007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23" name="Picture 1">
          <a:extLst>
            <a:ext uri="{FF2B5EF4-FFF2-40B4-BE49-F238E27FC236}">
              <a16:creationId xmlns:a16="http://schemas.microsoft.com/office/drawing/2014/main" id="{00000000-0008-0000-0500-00007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24" name="Picture 1">
          <a:extLst>
            <a:ext uri="{FF2B5EF4-FFF2-40B4-BE49-F238E27FC236}">
              <a16:creationId xmlns:a16="http://schemas.microsoft.com/office/drawing/2014/main" id="{00000000-0008-0000-0500-00007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5" name="Picture 1">
          <a:extLst>
            <a:ext uri="{FF2B5EF4-FFF2-40B4-BE49-F238E27FC236}">
              <a16:creationId xmlns:a16="http://schemas.microsoft.com/office/drawing/2014/main" id="{00000000-0008-0000-0500-00007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6" name="Picture 1">
          <a:extLst>
            <a:ext uri="{FF2B5EF4-FFF2-40B4-BE49-F238E27FC236}">
              <a16:creationId xmlns:a16="http://schemas.microsoft.com/office/drawing/2014/main" id="{00000000-0008-0000-0500-00007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7" name="Picture 1">
          <a:extLst>
            <a:ext uri="{FF2B5EF4-FFF2-40B4-BE49-F238E27FC236}">
              <a16:creationId xmlns:a16="http://schemas.microsoft.com/office/drawing/2014/main" id="{00000000-0008-0000-0500-00007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28" name="Picture 1">
          <a:extLst>
            <a:ext uri="{FF2B5EF4-FFF2-40B4-BE49-F238E27FC236}">
              <a16:creationId xmlns:a16="http://schemas.microsoft.com/office/drawing/2014/main" id="{00000000-0008-0000-0500-00007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29" name="Picture 1">
          <a:extLst>
            <a:ext uri="{FF2B5EF4-FFF2-40B4-BE49-F238E27FC236}">
              <a16:creationId xmlns:a16="http://schemas.microsoft.com/office/drawing/2014/main" id="{00000000-0008-0000-0500-00007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0" name="Picture 1">
          <a:extLst>
            <a:ext uri="{FF2B5EF4-FFF2-40B4-BE49-F238E27FC236}">
              <a16:creationId xmlns:a16="http://schemas.microsoft.com/office/drawing/2014/main" id="{00000000-0008-0000-0500-00007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1" name="Picture 1">
          <a:extLst>
            <a:ext uri="{FF2B5EF4-FFF2-40B4-BE49-F238E27FC236}">
              <a16:creationId xmlns:a16="http://schemas.microsoft.com/office/drawing/2014/main" id="{00000000-0008-0000-0500-00007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32" name="Picture 1">
          <a:extLst>
            <a:ext uri="{FF2B5EF4-FFF2-40B4-BE49-F238E27FC236}">
              <a16:creationId xmlns:a16="http://schemas.microsoft.com/office/drawing/2014/main" id="{00000000-0008-0000-0500-00008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33" name="Picture 1">
          <a:extLst>
            <a:ext uri="{FF2B5EF4-FFF2-40B4-BE49-F238E27FC236}">
              <a16:creationId xmlns:a16="http://schemas.microsoft.com/office/drawing/2014/main" id="{00000000-0008-0000-0500-00008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4" name="Picture 1">
          <a:extLst>
            <a:ext uri="{FF2B5EF4-FFF2-40B4-BE49-F238E27FC236}">
              <a16:creationId xmlns:a16="http://schemas.microsoft.com/office/drawing/2014/main" id="{00000000-0008-0000-0500-00008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5" name="Picture 1">
          <a:extLst>
            <a:ext uri="{FF2B5EF4-FFF2-40B4-BE49-F238E27FC236}">
              <a16:creationId xmlns:a16="http://schemas.microsoft.com/office/drawing/2014/main" id="{00000000-0008-0000-0500-00008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6" name="Picture 1">
          <a:extLst>
            <a:ext uri="{FF2B5EF4-FFF2-40B4-BE49-F238E27FC236}">
              <a16:creationId xmlns:a16="http://schemas.microsoft.com/office/drawing/2014/main" id="{00000000-0008-0000-0500-00008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37" name="Picture 1">
          <a:extLst>
            <a:ext uri="{FF2B5EF4-FFF2-40B4-BE49-F238E27FC236}">
              <a16:creationId xmlns:a16="http://schemas.microsoft.com/office/drawing/2014/main" id="{00000000-0008-0000-0500-00008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38" name="Picture 1">
          <a:extLst>
            <a:ext uri="{FF2B5EF4-FFF2-40B4-BE49-F238E27FC236}">
              <a16:creationId xmlns:a16="http://schemas.microsoft.com/office/drawing/2014/main" id="{00000000-0008-0000-0500-00008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39" name="Picture 1">
          <a:extLst>
            <a:ext uri="{FF2B5EF4-FFF2-40B4-BE49-F238E27FC236}">
              <a16:creationId xmlns:a16="http://schemas.microsoft.com/office/drawing/2014/main" id="{00000000-0008-0000-0500-00008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40" name="Picture 1">
          <a:extLst>
            <a:ext uri="{FF2B5EF4-FFF2-40B4-BE49-F238E27FC236}">
              <a16:creationId xmlns:a16="http://schemas.microsoft.com/office/drawing/2014/main" id="{00000000-0008-0000-0500-00008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41" name="Picture 1">
          <a:extLst>
            <a:ext uri="{FF2B5EF4-FFF2-40B4-BE49-F238E27FC236}">
              <a16:creationId xmlns:a16="http://schemas.microsoft.com/office/drawing/2014/main" id="{00000000-0008-0000-0500-00008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2" name="Picture 1">
          <a:extLst>
            <a:ext uri="{FF2B5EF4-FFF2-40B4-BE49-F238E27FC236}">
              <a16:creationId xmlns:a16="http://schemas.microsoft.com/office/drawing/2014/main" id="{00000000-0008-0000-0500-00008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3" name="Picture 1">
          <a:extLst>
            <a:ext uri="{FF2B5EF4-FFF2-40B4-BE49-F238E27FC236}">
              <a16:creationId xmlns:a16="http://schemas.microsoft.com/office/drawing/2014/main" id="{00000000-0008-0000-0500-00008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4" name="Picture 1">
          <a:extLst>
            <a:ext uri="{FF2B5EF4-FFF2-40B4-BE49-F238E27FC236}">
              <a16:creationId xmlns:a16="http://schemas.microsoft.com/office/drawing/2014/main" id="{00000000-0008-0000-0500-00008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5" name="Picture 1">
          <a:extLst>
            <a:ext uri="{FF2B5EF4-FFF2-40B4-BE49-F238E27FC236}">
              <a16:creationId xmlns:a16="http://schemas.microsoft.com/office/drawing/2014/main" id="{00000000-0008-0000-0500-00008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46" name="Picture 1">
          <a:extLst>
            <a:ext uri="{FF2B5EF4-FFF2-40B4-BE49-F238E27FC236}">
              <a16:creationId xmlns:a16="http://schemas.microsoft.com/office/drawing/2014/main" id="{00000000-0008-0000-0500-00008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47" name="Picture 1">
          <a:extLst>
            <a:ext uri="{FF2B5EF4-FFF2-40B4-BE49-F238E27FC236}">
              <a16:creationId xmlns:a16="http://schemas.microsoft.com/office/drawing/2014/main" id="{00000000-0008-0000-0500-00008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48" name="Picture 1">
          <a:extLst>
            <a:ext uri="{FF2B5EF4-FFF2-40B4-BE49-F238E27FC236}">
              <a16:creationId xmlns:a16="http://schemas.microsoft.com/office/drawing/2014/main" id="{00000000-0008-0000-0500-00009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49" name="Picture 1">
          <a:extLst>
            <a:ext uri="{FF2B5EF4-FFF2-40B4-BE49-F238E27FC236}">
              <a16:creationId xmlns:a16="http://schemas.microsoft.com/office/drawing/2014/main" id="{00000000-0008-0000-0500-00009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0" name="Picture 1">
          <a:extLst>
            <a:ext uri="{FF2B5EF4-FFF2-40B4-BE49-F238E27FC236}">
              <a16:creationId xmlns:a16="http://schemas.microsoft.com/office/drawing/2014/main" id="{00000000-0008-0000-0500-00009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51" name="Picture 1">
          <a:extLst>
            <a:ext uri="{FF2B5EF4-FFF2-40B4-BE49-F238E27FC236}">
              <a16:creationId xmlns:a16="http://schemas.microsoft.com/office/drawing/2014/main" id="{00000000-0008-0000-0500-00009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52" name="Picture 1">
          <a:extLst>
            <a:ext uri="{FF2B5EF4-FFF2-40B4-BE49-F238E27FC236}">
              <a16:creationId xmlns:a16="http://schemas.microsoft.com/office/drawing/2014/main" id="{00000000-0008-0000-0500-00009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53" name="Picture 1">
          <a:extLst>
            <a:ext uri="{FF2B5EF4-FFF2-40B4-BE49-F238E27FC236}">
              <a16:creationId xmlns:a16="http://schemas.microsoft.com/office/drawing/2014/main" id="{00000000-0008-0000-0500-00009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4" name="Picture 1">
          <a:extLst>
            <a:ext uri="{FF2B5EF4-FFF2-40B4-BE49-F238E27FC236}">
              <a16:creationId xmlns:a16="http://schemas.microsoft.com/office/drawing/2014/main" id="{00000000-0008-0000-0500-00009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5" name="Picture 1">
          <a:extLst>
            <a:ext uri="{FF2B5EF4-FFF2-40B4-BE49-F238E27FC236}">
              <a16:creationId xmlns:a16="http://schemas.microsoft.com/office/drawing/2014/main" id="{00000000-0008-0000-0500-00009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6" name="Picture 1">
          <a:extLst>
            <a:ext uri="{FF2B5EF4-FFF2-40B4-BE49-F238E27FC236}">
              <a16:creationId xmlns:a16="http://schemas.microsoft.com/office/drawing/2014/main" id="{00000000-0008-0000-0500-00009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7" name="Picture 1">
          <a:extLst>
            <a:ext uri="{FF2B5EF4-FFF2-40B4-BE49-F238E27FC236}">
              <a16:creationId xmlns:a16="http://schemas.microsoft.com/office/drawing/2014/main" id="{00000000-0008-0000-0500-00009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58" name="Picture 1">
          <a:extLst>
            <a:ext uri="{FF2B5EF4-FFF2-40B4-BE49-F238E27FC236}">
              <a16:creationId xmlns:a16="http://schemas.microsoft.com/office/drawing/2014/main" id="{00000000-0008-0000-0500-00009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59" name="Picture 1">
          <a:extLst>
            <a:ext uri="{FF2B5EF4-FFF2-40B4-BE49-F238E27FC236}">
              <a16:creationId xmlns:a16="http://schemas.microsoft.com/office/drawing/2014/main" id="{00000000-0008-0000-0500-00009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60" name="Picture 1">
          <a:extLst>
            <a:ext uri="{FF2B5EF4-FFF2-40B4-BE49-F238E27FC236}">
              <a16:creationId xmlns:a16="http://schemas.microsoft.com/office/drawing/2014/main" id="{00000000-0008-0000-0500-00009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61" name="Picture 1">
          <a:extLst>
            <a:ext uri="{FF2B5EF4-FFF2-40B4-BE49-F238E27FC236}">
              <a16:creationId xmlns:a16="http://schemas.microsoft.com/office/drawing/2014/main" id="{00000000-0008-0000-0500-00009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2" name="Picture 1">
          <a:extLst>
            <a:ext uri="{FF2B5EF4-FFF2-40B4-BE49-F238E27FC236}">
              <a16:creationId xmlns:a16="http://schemas.microsoft.com/office/drawing/2014/main" id="{00000000-0008-0000-0500-00009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3" name="Picture 1">
          <a:extLst>
            <a:ext uri="{FF2B5EF4-FFF2-40B4-BE49-F238E27FC236}">
              <a16:creationId xmlns:a16="http://schemas.microsoft.com/office/drawing/2014/main" id="{00000000-0008-0000-0500-00009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4" name="Picture 1">
          <a:extLst>
            <a:ext uri="{FF2B5EF4-FFF2-40B4-BE49-F238E27FC236}">
              <a16:creationId xmlns:a16="http://schemas.microsoft.com/office/drawing/2014/main" id="{00000000-0008-0000-0500-0000A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65" name="Picture 1">
          <a:extLst>
            <a:ext uri="{FF2B5EF4-FFF2-40B4-BE49-F238E27FC236}">
              <a16:creationId xmlns:a16="http://schemas.microsoft.com/office/drawing/2014/main" id="{00000000-0008-0000-0500-0000A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66" name="Picture 1">
          <a:extLst>
            <a:ext uri="{FF2B5EF4-FFF2-40B4-BE49-F238E27FC236}">
              <a16:creationId xmlns:a16="http://schemas.microsoft.com/office/drawing/2014/main" id="{00000000-0008-0000-0500-0000A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67" name="Picture 1">
          <a:extLst>
            <a:ext uri="{FF2B5EF4-FFF2-40B4-BE49-F238E27FC236}">
              <a16:creationId xmlns:a16="http://schemas.microsoft.com/office/drawing/2014/main" id="{00000000-0008-0000-0500-0000A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8" name="Picture 1">
          <a:extLst>
            <a:ext uri="{FF2B5EF4-FFF2-40B4-BE49-F238E27FC236}">
              <a16:creationId xmlns:a16="http://schemas.microsoft.com/office/drawing/2014/main" id="{00000000-0008-0000-0500-0000A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69" name="Picture 1">
          <a:extLst>
            <a:ext uri="{FF2B5EF4-FFF2-40B4-BE49-F238E27FC236}">
              <a16:creationId xmlns:a16="http://schemas.microsoft.com/office/drawing/2014/main" id="{00000000-0008-0000-0500-0000A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70" name="Picture 1">
          <a:extLst>
            <a:ext uri="{FF2B5EF4-FFF2-40B4-BE49-F238E27FC236}">
              <a16:creationId xmlns:a16="http://schemas.microsoft.com/office/drawing/2014/main" id="{00000000-0008-0000-0500-0000A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71" name="Picture 1">
          <a:extLst>
            <a:ext uri="{FF2B5EF4-FFF2-40B4-BE49-F238E27FC236}">
              <a16:creationId xmlns:a16="http://schemas.microsoft.com/office/drawing/2014/main" id="{00000000-0008-0000-0500-0000A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2" name="Picture 1">
          <a:extLst>
            <a:ext uri="{FF2B5EF4-FFF2-40B4-BE49-F238E27FC236}">
              <a16:creationId xmlns:a16="http://schemas.microsoft.com/office/drawing/2014/main" id="{00000000-0008-0000-0500-0000A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3" name="Picture 1">
          <a:extLst>
            <a:ext uri="{FF2B5EF4-FFF2-40B4-BE49-F238E27FC236}">
              <a16:creationId xmlns:a16="http://schemas.microsoft.com/office/drawing/2014/main" id="{00000000-0008-0000-0500-0000A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4" name="Picture 1">
          <a:extLst>
            <a:ext uri="{FF2B5EF4-FFF2-40B4-BE49-F238E27FC236}">
              <a16:creationId xmlns:a16="http://schemas.microsoft.com/office/drawing/2014/main" id="{00000000-0008-0000-0500-0000A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75" name="Picture 1">
          <a:extLst>
            <a:ext uri="{FF2B5EF4-FFF2-40B4-BE49-F238E27FC236}">
              <a16:creationId xmlns:a16="http://schemas.microsoft.com/office/drawing/2014/main" id="{00000000-0008-0000-0500-0000A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76" name="Picture 1">
          <a:extLst>
            <a:ext uri="{FF2B5EF4-FFF2-40B4-BE49-F238E27FC236}">
              <a16:creationId xmlns:a16="http://schemas.microsoft.com/office/drawing/2014/main" id="{00000000-0008-0000-0500-0000A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7" name="Picture 1">
          <a:extLst>
            <a:ext uri="{FF2B5EF4-FFF2-40B4-BE49-F238E27FC236}">
              <a16:creationId xmlns:a16="http://schemas.microsoft.com/office/drawing/2014/main" id="{00000000-0008-0000-0500-0000A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8" name="Picture 1">
          <a:extLst>
            <a:ext uri="{FF2B5EF4-FFF2-40B4-BE49-F238E27FC236}">
              <a16:creationId xmlns:a16="http://schemas.microsoft.com/office/drawing/2014/main" id="{00000000-0008-0000-0500-0000A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79" name="Picture 1">
          <a:extLst>
            <a:ext uri="{FF2B5EF4-FFF2-40B4-BE49-F238E27FC236}">
              <a16:creationId xmlns:a16="http://schemas.microsoft.com/office/drawing/2014/main" id="{00000000-0008-0000-0500-0000A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0" name="Picture 1">
          <a:extLst>
            <a:ext uri="{FF2B5EF4-FFF2-40B4-BE49-F238E27FC236}">
              <a16:creationId xmlns:a16="http://schemas.microsoft.com/office/drawing/2014/main" id="{00000000-0008-0000-0500-0000B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1" name="Picture 1">
          <a:extLst>
            <a:ext uri="{FF2B5EF4-FFF2-40B4-BE49-F238E27FC236}">
              <a16:creationId xmlns:a16="http://schemas.microsoft.com/office/drawing/2014/main" id="{00000000-0008-0000-0500-0000B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82" name="Picture 1">
          <a:extLst>
            <a:ext uri="{FF2B5EF4-FFF2-40B4-BE49-F238E27FC236}">
              <a16:creationId xmlns:a16="http://schemas.microsoft.com/office/drawing/2014/main" id="{00000000-0008-0000-0500-0000B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83" name="Picture 1">
          <a:extLst>
            <a:ext uri="{FF2B5EF4-FFF2-40B4-BE49-F238E27FC236}">
              <a16:creationId xmlns:a16="http://schemas.microsoft.com/office/drawing/2014/main" id="{00000000-0008-0000-0500-0000B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84" name="Picture 1">
          <a:extLst>
            <a:ext uri="{FF2B5EF4-FFF2-40B4-BE49-F238E27FC236}">
              <a16:creationId xmlns:a16="http://schemas.microsoft.com/office/drawing/2014/main" id="{00000000-0008-0000-0500-0000B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5" name="Picture 1">
          <a:extLst>
            <a:ext uri="{FF2B5EF4-FFF2-40B4-BE49-F238E27FC236}">
              <a16:creationId xmlns:a16="http://schemas.microsoft.com/office/drawing/2014/main" id="{00000000-0008-0000-0500-0000B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6" name="Picture 1">
          <a:extLst>
            <a:ext uri="{FF2B5EF4-FFF2-40B4-BE49-F238E27FC236}">
              <a16:creationId xmlns:a16="http://schemas.microsoft.com/office/drawing/2014/main" id="{00000000-0008-0000-0500-0000B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7" name="Picture 1">
          <a:extLst>
            <a:ext uri="{FF2B5EF4-FFF2-40B4-BE49-F238E27FC236}">
              <a16:creationId xmlns:a16="http://schemas.microsoft.com/office/drawing/2014/main" id="{00000000-0008-0000-0500-0000B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88" name="Picture 1">
          <a:extLst>
            <a:ext uri="{FF2B5EF4-FFF2-40B4-BE49-F238E27FC236}">
              <a16:creationId xmlns:a16="http://schemas.microsoft.com/office/drawing/2014/main" id="{00000000-0008-0000-0500-0000B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89" name="Picture 1">
          <a:extLst>
            <a:ext uri="{FF2B5EF4-FFF2-40B4-BE49-F238E27FC236}">
              <a16:creationId xmlns:a16="http://schemas.microsoft.com/office/drawing/2014/main" id="{00000000-0008-0000-0500-0000B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0" name="Picture 1">
          <a:extLst>
            <a:ext uri="{FF2B5EF4-FFF2-40B4-BE49-F238E27FC236}">
              <a16:creationId xmlns:a16="http://schemas.microsoft.com/office/drawing/2014/main" id="{00000000-0008-0000-0500-0000B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1" name="Picture 1">
          <a:extLst>
            <a:ext uri="{FF2B5EF4-FFF2-40B4-BE49-F238E27FC236}">
              <a16:creationId xmlns:a16="http://schemas.microsoft.com/office/drawing/2014/main" id="{00000000-0008-0000-0500-0000B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92" name="Picture 1">
          <a:extLst>
            <a:ext uri="{FF2B5EF4-FFF2-40B4-BE49-F238E27FC236}">
              <a16:creationId xmlns:a16="http://schemas.microsoft.com/office/drawing/2014/main" id="{00000000-0008-0000-0500-0000B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93" name="Picture 1">
          <a:extLst>
            <a:ext uri="{FF2B5EF4-FFF2-40B4-BE49-F238E27FC236}">
              <a16:creationId xmlns:a16="http://schemas.microsoft.com/office/drawing/2014/main" id="{00000000-0008-0000-0500-0000B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4" name="Picture 1">
          <a:extLst>
            <a:ext uri="{FF2B5EF4-FFF2-40B4-BE49-F238E27FC236}">
              <a16:creationId xmlns:a16="http://schemas.microsoft.com/office/drawing/2014/main" id="{00000000-0008-0000-0500-0000B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5" name="Picture 1">
          <a:extLst>
            <a:ext uri="{FF2B5EF4-FFF2-40B4-BE49-F238E27FC236}">
              <a16:creationId xmlns:a16="http://schemas.microsoft.com/office/drawing/2014/main" id="{00000000-0008-0000-0500-0000B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496" name="Picture 1">
          <a:extLst>
            <a:ext uri="{FF2B5EF4-FFF2-40B4-BE49-F238E27FC236}">
              <a16:creationId xmlns:a16="http://schemas.microsoft.com/office/drawing/2014/main" id="{00000000-0008-0000-0500-0000C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97" name="Picture 1">
          <a:extLst>
            <a:ext uri="{FF2B5EF4-FFF2-40B4-BE49-F238E27FC236}">
              <a16:creationId xmlns:a16="http://schemas.microsoft.com/office/drawing/2014/main" id="{00000000-0008-0000-0500-0000C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98" name="Picture 1">
          <a:extLst>
            <a:ext uri="{FF2B5EF4-FFF2-40B4-BE49-F238E27FC236}">
              <a16:creationId xmlns:a16="http://schemas.microsoft.com/office/drawing/2014/main" id="{00000000-0008-0000-0500-0000C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499" name="Picture 1">
          <a:extLst>
            <a:ext uri="{FF2B5EF4-FFF2-40B4-BE49-F238E27FC236}">
              <a16:creationId xmlns:a16="http://schemas.microsoft.com/office/drawing/2014/main" id="{00000000-0008-0000-0500-0000C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00" name="Picture 1">
          <a:extLst>
            <a:ext uri="{FF2B5EF4-FFF2-40B4-BE49-F238E27FC236}">
              <a16:creationId xmlns:a16="http://schemas.microsoft.com/office/drawing/2014/main" id="{00000000-0008-0000-0500-0000C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01" name="Picture 1">
          <a:extLst>
            <a:ext uri="{FF2B5EF4-FFF2-40B4-BE49-F238E27FC236}">
              <a16:creationId xmlns:a16="http://schemas.microsoft.com/office/drawing/2014/main" id="{00000000-0008-0000-0500-0000C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02" name="Picture 1">
          <a:extLst>
            <a:ext uri="{FF2B5EF4-FFF2-40B4-BE49-F238E27FC236}">
              <a16:creationId xmlns:a16="http://schemas.microsoft.com/office/drawing/2014/main" id="{00000000-0008-0000-0500-0000C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03" name="Picture 1">
          <a:extLst>
            <a:ext uri="{FF2B5EF4-FFF2-40B4-BE49-F238E27FC236}">
              <a16:creationId xmlns:a16="http://schemas.microsoft.com/office/drawing/2014/main" id="{00000000-0008-0000-0500-0000C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04" name="Picture 1">
          <a:extLst>
            <a:ext uri="{FF2B5EF4-FFF2-40B4-BE49-F238E27FC236}">
              <a16:creationId xmlns:a16="http://schemas.microsoft.com/office/drawing/2014/main" id="{00000000-0008-0000-0500-0000C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05" name="Picture 1">
          <a:extLst>
            <a:ext uri="{FF2B5EF4-FFF2-40B4-BE49-F238E27FC236}">
              <a16:creationId xmlns:a16="http://schemas.microsoft.com/office/drawing/2014/main" id="{00000000-0008-0000-0500-0000C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506" name="Picture 1">
          <a:extLst>
            <a:ext uri="{FF2B5EF4-FFF2-40B4-BE49-F238E27FC236}">
              <a16:creationId xmlns:a16="http://schemas.microsoft.com/office/drawing/2014/main" id="{00000000-0008-0000-0500-0000C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507" name="Picture 1">
          <a:extLst>
            <a:ext uri="{FF2B5EF4-FFF2-40B4-BE49-F238E27FC236}">
              <a16:creationId xmlns:a16="http://schemas.microsoft.com/office/drawing/2014/main" id="{00000000-0008-0000-0500-0000C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508" name="Picture 1">
          <a:extLst>
            <a:ext uri="{FF2B5EF4-FFF2-40B4-BE49-F238E27FC236}">
              <a16:creationId xmlns:a16="http://schemas.microsoft.com/office/drawing/2014/main" id="{00000000-0008-0000-0500-0000C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509" name="Picture 1">
          <a:extLst>
            <a:ext uri="{FF2B5EF4-FFF2-40B4-BE49-F238E27FC236}">
              <a16:creationId xmlns:a16="http://schemas.microsoft.com/office/drawing/2014/main" id="{00000000-0008-0000-0500-0000C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510" name="Picture 1">
          <a:extLst>
            <a:ext uri="{FF2B5EF4-FFF2-40B4-BE49-F238E27FC236}">
              <a16:creationId xmlns:a16="http://schemas.microsoft.com/office/drawing/2014/main" id="{00000000-0008-0000-0500-0000C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511" name="Picture 1">
          <a:extLst>
            <a:ext uri="{FF2B5EF4-FFF2-40B4-BE49-F238E27FC236}">
              <a16:creationId xmlns:a16="http://schemas.microsoft.com/office/drawing/2014/main" id="{00000000-0008-0000-0500-0000C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512" name="Picture 1">
          <a:extLst>
            <a:ext uri="{FF2B5EF4-FFF2-40B4-BE49-F238E27FC236}">
              <a16:creationId xmlns:a16="http://schemas.microsoft.com/office/drawing/2014/main" id="{00000000-0008-0000-0500-0000D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513" name="Picture 1">
          <a:extLst>
            <a:ext uri="{FF2B5EF4-FFF2-40B4-BE49-F238E27FC236}">
              <a16:creationId xmlns:a16="http://schemas.microsoft.com/office/drawing/2014/main" id="{00000000-0008-0000-0500-0000D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editAs="oneCell">
    <xdr:from>
      <xdr:col>5</xdr:col>
      <xdr:colOff>353486</xdr:colOff>
      <xdr:row>0</xdr:row>
      <xdr:rowOff>277906</xdr:rowOff>
    </xdr:from>
    <xdr:to>
      <xdr:col>5</xdr:col>
      <xdr:colOff>955868</xdr:colOff>
      <xdr:row>2</xdr:row>
      <xdr:rowOff>1627</xdr:rowOff>
    </xdr:to>
    <xdr:pic>
      <xdr:nvPicPr>
        <xdr:cNvPr id="2514" name="Imagem 2513">
          <a:extLst>
            <a:ext uri="{FF2B5EF4-FFF2-40B4-BE49-F238E27FC236}">
              <a16:creationId xmlns:a16="http://schemas.microsoft.com/office/drawing/2014/main" id="{00000000-0008-0000-0500-0000D2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3706" y="178846"/>
          <a:ext cx="602382" cy="17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518160</xdr:colOff>
          <xdr:row>1</xdr:row>
          <xdr:rowOff>274320</xdr:rowOff>
        </xdr:from>
        <xdr:to>
          <xdr:col>5</xdr:col>
          <xdr:colOff>266700</xdr:colOff>
          <xdr:row>1</xdr:row>
          <xdr:rowOff>152400</xdr:rowOff>
        </xdr:to>
        <xdr:sp macro="" textlink="">
          <xdr:nvSpPr>
            <xdr:cNvPr id="10066" name="Object 1" hidden="1">
              <a:extLst>
                <a:ext uri="{63B3BB69-23CF-44E3-9099-C40C66FF867C}">
                  <a14:compatExt spid="_x0000_s2049"/>
                </a:ext>
                <a:ext uri="{FF2B5EF4-FFF2-40B4-BE49-F238E27FC236}">
                  <a16:creationId xmlns:a16="http://schemas.microsoft.com/office/drawing/2014/main" id="{00000000-0008-0000-0500-00005227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xdr:row>
          <xdr:rowOff>289560</xdr:rowOff>
        </xdr:from>
        <xdr:to>
          <xdr:col>5</xdr:col>
          <xdr:colOff>312420</xdr:colOff>
          <xdr:row>1</xdr:row>
          <xdr:rowOff>152400</xdr:rowOff>
        </xdr:to>
        <xdr:sp macro="" textlink="">
          <xdr:nvSpPr>
            <xdr:cNvPr id="10067" name="Object 2" hidden="1">
              <a:extLst>
                <a:ext uri="{63B3BB69-23CF-44E3-9099-C40C66FF867C}">
                  <a14:compatExt spid="_x0000_s2050"/>
                </a:ext>
                <a:ext uri="{FF2B5EF4-FFF2-40B4-BE49-F238E27FC236}">
                  <a16:creationId xmlns:a16="http://schemas.microsoft.com/office/drawing/2014/main" id="{00000000-0008-0000-0500-00005327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7</xdr:col>
      <xdr:colOff>0</xdr:colOff>
      <xdr:row>2537</xdr:row>
      <xdr:rowOff>0</xdr:rowOff>
    </xdr:from>
    <xdr:to>
      <xdr:col>7</xdr:col>
      <xdr:colOff>0</xdr:colOff>
      <xdr:row>2538</xdr:row>
      <xdr:rowOff>142875</xdr:rowOff>
    </xdr:to>
    <xdr:pic>
      <xdr:nvPicPr>
        <xdr:cNvPr id="2517" name="Picture 1">
          <a:extLst>
            <a:ext uri="{FF2B5EF4-FFF2-40B4-BE49-F238E27FC236}">
              <a16:creationId xmlns:a16="http://schemas.microsoft.com/office/drawing/2014/main" id="{00000000-0008-0000-0500-0000D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18" name="Picture 1">
          <a:extLst>
            <a:ext uri="{FF2B5EF4-FFF2-40B4-BE49-F238E27FC236}">
              <a16:creationId xmlns:a16="http://schemas.microsoft.com/office/drawing/2014/main" id="{00000000-0008-0000-0500-0000D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19" name="Picture 1">
          <a:extLst>
            <a:ext uri="{FF2B5EF4-FFF2-40B4-BE49-F238E27FC236}">
              <a16:creationId xmlns:a16="http://schemas.microsoft.com/office/drawing/2014/main" id="{00000000-0008-0000-0500-0000D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0" name="Picture 1">
          <a:extLst>
            <a:ext uri="{FF2B5EF4-FFF2-40B4-BE49-F238E27FC236}">
              <a16:creationId xmlns:a16="http://schemas.microsoft.com/office/drawing/2014/main" id="{00000000-0008-0000-0500-0000D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1" name="Picture 1">
          <a:extLst>
            <a:ext uri="{FF2B5EF4-FFF2-40B4-BE49-F238E27FC236}">
              <a16:creationId xmlns:a16="http://schemas.microsoft.com/office/drawing/2014/main" id="{00000000-0008-0000-0500-0000D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2" name="Picture 1">
          <a:extLst>
            <a:ext uri="{FF2B5EF4-FFF2-40B4-BE49-F238E27FC236}">
              <a16:creationId xmlns:a16="http://schemas.microsoft.com/office/drawing/2014/main" id="{00000000-0008-0000-0500-0000D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23" name="Picture 1">
          <a:extLst>
            <a:ext uri="{FF2B5EF4-FFF2-40B4-BE49-F238E27FC236}">
              <a16:creationId xmlns:a16="http://schemas.microsoft.com/office/drawing/2014/main" id="{00000000-0008-0000-0500-0000D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24" name="Picture 1">
          <a:extLst>
            <a:ext uri="{FF2B5EF4-FFF2-40B4-BE49-F238E27FC236}">
              <a16:creationId xmlns:a16="http://schemas.microsoft.com/office/drawing/2014/main" id="{00000000-0008-0000-0500-0000D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5" name="Picture 1">
          <a:extLst>
            <a:ext uri="{FF2B5EF4-FFF2-40B4-BE49-F238E27FC236}">
              <a16:creationId xmlns:a16="http://schemas.microsoft.com/office/drawing/2014/main" id="{00000000-0008-0000-0500-0000D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6" name="Picture 1">
          <a:extLst>
            <a:ext uri="{FF2B5EF4-FFF2-40B4-BE49-F238E27FC236}">
              <a16:creationId xmlns:a16="http://schemas.microsoft.com/office/drawing/2014/main" id="{00000000-0008-0000-0500-0000D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27" name="Picture 1">
          <a:extLst>
            <a:ext uri="{FF2B5EF4-FFF2-40B4-BE49-F238E27FC236}">
              <a16:creationId xmlns:a16="http://schemas.microsoft.com/office/drawing/2014/main" id="{00000000-0008-0000-0500-0000D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28" name="Picture 1">
          <a:extLst>
            <a:ext uri="{FF2B5EF4-FFF2-40B4-BE49-F238E27FC236}">
              <a16:creationId xmlns:a16="http://schemas.microsoft.com/office/drawing/2014/main" id="{00000000-0008-0000-0500-0000E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29" name="Picture 1">
          <a:extLst>
            <a:ext uri="{FF2B5EF4-FFF2-40B4-BE49-F238E27FC236}">
              <a16:creationId xmlns:a16="http://schemas.microsoft.com/office/drawing/2014/main" id="{00000000-0008-0000-0500-0000E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0" name="Picture 1">
          <a:extLst>
            <a:ext uri="{FF2B5EF4-FFF2-40B4-BE49-F238E27FC236}">
              <a16:creationId xmlns:a16="http://schemas.microsoft.com/office/drawing/2014/main" id="{00000000-0008-0000-0500-0000E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1" name="Picture 1">
          <a:extLst>
            <a:ext uri="{FF2B5EF4-FFF2-40B4-BE49-F238E27FC236}">
              <a16:creationId xmlns:a16="http://schemas.microsoft.com/office/drawing/2014/main" id="{00000000-0008-0000-0500-0000E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32" name="Picture 1">
          <a:extLst>
            <a:ext uri="{FF2B5EF4-FFF2-40B4-BE49-F238E27FC236}">
              <a16:creationId xmlns:a16="http://schemas.microsoft.com/office/drawing/2014/main" id="{00000000-0008-0000-0500-0000E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33" name="Picture 1">
          <a:extLst>
            <a:ext uri="{FF2B5EF4-FFF2-40B4-BE49-F238E27FC236}">
              <a16:creationId xmlns:a16="http://schemas.microsoft.com/office/drawing/2014/main" id="{00000000-0008-0000-0500-0000E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34" name="Picture 1">
          <a:extLst>
            <a:ext uri="{FF2B5EF4-FFF2-40B4-BE49-F238E27FC236}">
              <a16:creationId xmlns:a16="http://schemas.microsoft.com/office/drawing/2014/main" id="{00000000-0008-0000-0500-0000E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5" name="Picture 1">
          <a:extLst>
            <a:ext uri="{FF2B5EF4-FFF2-40B4-BE49-F238E27FC236}">
              <a16:creationId xmlns:a16="http://schemas.microsoft.com/office/drawing/2014/main" id="{00000000-0008-0000-0500-0000E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6" name="Picture 1">
          <a:extLst>
            <a:ext uri="{FF2B5EF4-FFF2-40B4-BE49-F238E27FC236}">
              <a16:creationId xmlns:a16="http://schemas.microsoft.com/office/drawing/2014/main" id="{00000000-0008-0000-0500-0000E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7" name="Picture 1">
          <a:extLst>
            <a:ext uri="{FF2B5EF4-FFF2-40B4-BE49-F238E27FC236}">
              <a16:creationId xmlns:a16="http://schemas.microsoft.com/office/drawing/2014/main" id="{00000000-0008-0000-0500-0000E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38" name="Picture 1">
          <a:extLst>
            <a:ext uri="{FF2B5EF4-FFF2-40B4-BE49-F238E27FC236}">
              <a16:creationId xmlns:a16="http://schemas.microsoft.com/office/drawing/2014/main" id="{00000000-0008-0000-0500-0000E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39" name="Picture 1">
          <a:extLst>
            <a:ext uri="{FF2B5EF4-FFF2-40B4-BE49-F238E27FC236}">
              <a16:creationId xmlns:a16="http://schemas.microsoft.com/office/drawing/2014/main" id="{00000000-0008-0000-0500-0000E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0" name="Picture 1">
          <a:extLst>
            <a:ext uri="{FF2B5EF4-FFF2-40B4-BE49-F238E27FC236}">
              <a16:creationId xmlns:a16="http://schemas.microsoft.com/office/drawing/2014/main" id="{00000000-0008-0000-0500-0000E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1" name="Picture 1">
          <a:extLst>
            <a:ext uri="{FF2B5EF4-FFF2-40B4-BE49-F238E27FC236}">
              <a16:creationId xmlns:a16="http://schemas.microsoft.com/office/drawing/2014/main" id="{00000000-0008-0000-0500-0000E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42" name="Picture 1">
          <a:extLst>
            <a:ext uri="{FF2B5EF4-FFF2-40B4-BE49-F238E27FC236}">
              <a16:creationId xmlns:a16="http://schemas.microsoft.com/office/drawing/2014/main" id="{00000000-0008-0000-0500-0000E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43" name="Picture 1">
          <a:extLst>
            <a:ext uri="{FF2B5EF4-FFF2-40B4-BE49-F238E27FC236}">
              <a16:creationId xmlns:a16="http://schemas.microsoft.com/office/drawing/2014/main" id="{00000000-0008-0000-0500-0000E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4" name="Picture 1">
          <a:extLst>
            <a:ext uri="{FF2B5EF4-FFF2-40B4-BE49-F238E27FC236}">
              <a16:creationId xmlns:a16="http://schemas.microsoft.com/office/drawing/2014/main" id="{00000000-0008-0000-0500-0000F0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5" name="Picture 1">
          <a:extLst>
            <a:ext uri="{FF2B5EF4-FFF2-40B4-BE49-F238E27FC236}">
              <a16:creationId xmlns:a16="http://schemas.microsoft.com/office/drawing/2014/main" id="{00000000-0008-0000-0500-0000F1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46" name="Picture 1">
          <a:extLst>
            <a:ext uri="{FF2B5EF4-FFF2-40B4-BE49-F238E27FC236}">
              <a16:creationId xmlns:a16="http://schemas.microsoft.com/office/drawing/2014/main" id="{00000000-0008-0000-0500-0000F2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47" name="Picture 1">
          <a:extLst>
            <a:ext uri="{FF2B5EF4-FFF2-40B4-BE49-F238E27FC236}">
              <a16:creationId xmlns:a16="http://schemas.microsoft.com/office/drawing/2014/main" id="{00000000-0008-0000-0500-0000F3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48" name="Picture 1">
          <a:extLst>
            <a:ext uri="{FF2B5EF4-FFF2-40B4-BE49-F238E27FC236}">
              <a16:creationId xmlns:a16="http://schemas.microsoft.com/office/drawing/2014/main" id="{00000000-0008-0000-0500-0000F4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49" name="Picture 1">
          <a:extLst>
            <a:ext uri="{FF2B5EF4-FFF2-40B4-BE49-F238E27FC236}">
              <a16:creationId xmlns:a16="http://schemas.microsoft.com/office/drawing/2014/main" id="{00000000-0008-0000-0500-0000F5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0" name="Picture 1">
          <a:extLst>
            <a:ext uri="{FF2B5EF4-FFF2-40B4-BE49-F238E27FC236}">
              <a16:creationId xmlns:a16="http://schemas.microsoft.com/office/drawing/2014/main" id="{00000000-0008-0000-0500-0000F6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1" name="Picture 1">
          <a:extLst>
            <a:ext uri="{FF2B5EF4-FFF2-40B4-BE49-F238E27FC236}">
              <a16:creationId xmlns:a16="http://schemas.microsoft.com/office/drawing/2014/main" id="{00000000-0008-0000-0500-0000F7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52" name="Picture 1">
          <a:extLst>
            <a:ext uri="{FF2B5EF4-FFF2-40B4-BE49-F238E27FC236}">
              <a16:creationId xmlns:a16="http://schemas.microsoft.com/office/drawing/2014/main" id="{00000000-0008-0000-0500-0000F8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53" name="Picture 1">
          <a:extLst>
            <a:ext uri="{FF2B5EF4-FFF2-40B4-BE49-F238E27FC236}">
              <a16:creationId xmlns:a16="http://schemas.microsoft.com/office/drawing/2014/main" id="{00000000-0008-0000-0500-0000F9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54" name="Picture 1">
          <a:extLst>
            <a:ext uri="{FF2B5EF4-FFF2-40B4-BE49-F238E27FC236}">
              <a16:creationId xmlns:a16="http://schemas.microsoft.com/office/drawing/2014/main" id="{00000000-0008-0000-0500-0000FA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5" name="Picture 1">
          <a:extLst>
            <a:ext uri="{FF2B5EF4-FFF2-40B4-BE49-F238E27FC236}">
              <a16:creationId xmlns:a16="http://schemas.microsoft.com/office/drawing/2014/main" id="{00000000-0008-0000-0500-0000FB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6" name="Picture 1">
          <a:extLst>
            <a:ext uri="{FF2B5EF4-FFF2-40B4-BE49-F238E27FC236}">
              <a16:creationId xmlns:a16="http://schemas.microsoft.com/office/drawing/2014/main" id="{00000000-0008-0000-0500-0000FC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7" name="Picture 1">
          <a:extLst>
            <a:ext uri="{FF2B5EF4-FFF2-40B4-BE49-F238E27FC236}">
              <a16:creationId xmlns:a16="http://schemas.microsoft.com/office/drawing/2014/main" id="{00000000-0008-0000-0500-0000FD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58" name="Picture 1">
          <a:extLst>
            <a:ext uri="{FF2B5EF4-FFF2-40B4-BE49-F238E27FC236}">
              <a16:creationId xmlns:a16="http://schemas.microsoft.com/office/drawing/2014/main" id="{00000000-0008-0000-0500-0000FE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59" name="Picture 1">
          <a:extLst>
            <a:ext uri="{FF2B5EF4-FFF2-40B4-BE49-F238E27FC236}">
              <a16:creationId xmlns:a16="http://schemas.microsoft.com/office/drawing/2014/main" id="{00000000-0008-0000-0500-0000FF0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60" name="Picture 1">
          <a:extLst>
            <a:ext uri="{FF2B5EF4-FFF2-40B4-BE49-F238E27FC236}">
              <a16:creationId xmlns:a16="http://schemas.microsoft.com/office/drawing/2014/main" id="{00000000-0008-0000-0500-00000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61" name="Picture 1">
          <a:extLst>
            <a:ext uri="{FF2B5EF4-FFF2-40B4-BE49-F238E27FC236}">
              <a16:creationId xmlns:a16="http://schemas.microsoft.com/office/drawing/2014/main" id="{00000000-0008-0000-0500-00000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2" name="Picture 1">
          <a:extLst>
            <a:ext uri="{FF2B5EF4-FFF2-40B4-BE49-F238E27FC236}">
              <a16:creationId xmlns:a16="http://schemas.microsoft.com/office/drawing/2014/main" id="{00000000-0008-0000-0500-00000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3" name="Picture 1">
          <a:extLst>
            <a:ext uri="{FF2B5EF4-FFF2-40B4-BE49-F238E27FC236}">
              <a16:creationId xmlns:a16="http://schemas.microsoft.com/office/drawing/2014/main" id="{00000000-0008-0000-0500-00000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64" name="Picture 1">
          <a:extLst>
            <a:ext uri="{FF2B5EF4-FFF2-40B4-BE49-F238E27FC236}">
              <a16:creationId xmlns:a16="http://schemas.microsoft.com/office/drawing/2014/main" id="{00000000-0008-0000-0500-00000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65" name="Picture 1">
          <a:extLst>
            <a:ext uri="{FF2B5EF4-FFF2-40B4-BE49-F238E27FC236}">
              <a16:creationId xmlns:a16="http://schemas.microsoft.com/office/drawing/2014/main" id="{00000000-0008-0000-0500-00000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66" name="Picture 1">
          <a:extLst>
            <a:ext uri="{FF2B5EF4-FFF2-40B4-BE49-F238E27FC236}">
              <a16:creationId xmlns:a16="http://schemas.microsoft.com/office/drawing/2014/main" id="{00000000-0008-0000-0500-00000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7" name="Picture 1">
          <a:extLst>
            <a:ext uri="{FF2B5EF4-FFF2-40B4-BE49-F238E27FC236}">
              <a16:creationId xmlns:a16="http://schemas.microsoft.com/office/drawing/2014/main" id="{00000000-0008-0000-0500-00000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8" name="Picture 1">
          <a:extLst>
            <a:ext uri="{FF2B5EF4-FFF2-40B4-BE49-F238E27FC236}">
              <a16:creationId xmlns:a16="http://schemas.microsoft.com/office/drawing/2014/main" id="{00000000-0008-0000-0500-00000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69" name="Picture 1">
          <a:extLst>
            <a:ext uri="{FF2B5EF4-FFF2-40B4-BE49-F238E27FC236}">
              <a16:creationId xmlns:a16="http://schemas.microsoft.com/office/drawing/2014/main" id="{00000000-0008-0000-0500-00000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0" name="Picture 1">
          <a:extLst>
            <a:ext uri="{FF2B5EF4-FFF2-40B4-BE49-F238E27FC236}">
              <a16:creationId xmlns:a16="http://schemas.microsoft.com/office/drawing/2014/main" id="{00000000-0008-0000-0500-00000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1" name="Picture 1">
          <a:extLst>
            <a:ext uri="{FF2B5EF4-FFF2-40B4-BE49-F238E27FC236}">
              <a16:creationId xmlns:a16="http://schemas.microsoft.com/office/drawing/2014/main" id="{00000000-0008-0000-0500-00000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72" name="Picture 1">
          <a:extLst>
            <a:ext uri="{FF2B5EF4-FFF2-40B4-BE49-F238E27FC236}">
              <a16:creationId xmlns:a16="http://schemas.microsoft.com/office/drawing/2014/main" id="{00000000-0008-0000-0500-00000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73" name="Picture 1">
          <a:extLst>
            <a:ext uri="{FF2B5EF4-FFF2-40B4-BE49-F238E27FC236}">
              <a16:creationId xmlns:a16="http://schemas.microsoft.com/office/drawing/2014/main" id="{00000000-0008-0000-0500-00000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74" name="Picture 1">
          <a:extLst>
            <a:ext uri="{FF2B5EF4-FFF2-40B4-BE49-F238E27FC236}">
              <a16:creationId xmlns:a16="http://schemas.microsoft.com/office/drawing/2014/main" id="{00000000-0008-0000-0500-00000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5" name="Picture 1">
          <a:extLst>
            <a:ext uri="{FF2B5EF4-FFF2-40B4-BE49-F238E27FC236}">
              <a16:creationId xmlns:a16="http://schemas.microsoft.com/office/drawing/2014/main" id="{00000000-0008-0000-0500-00000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6" name="Picture 1">
          <a:extLst>
            <a:ext uri="{FF2B5EF4-FFF2-40B4-BE49-F238E27FC236}">
              <a16:creationId xmlns:a16="http://schemas.microsoft.com/office/drawing/2014/main" id="{00000000-0008-0000-0500-00001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7" name="Picture 1">
          <a:extLst>
            <a:ext uri="{FF2B5EF4-FFF2-40B4-BE49-F238E27FC236}">
              <a16:creationId xmlns:a16="http://schemas.microsoft.com/office/drawing/2014/main" id="{00000000-0008-0000-0500-00001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8" name="Picture 1">
          <a:extLst>
            <a:ext uri="{FF2B5EF4-FFF2-40B4-BE49-F238E27FC236}">
              <a16:creationId xmlns:a16="http://schemas.microsoft.com/office/drawing/2014/main" id="{00000000-0008-0000-0500-00001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79" name="Picture 1">
          <a:extLst>
            <a:ext uri="{FF2B5EF4-FFF2-40B4-BE49-F238E27FC236}">
              <a16:creationId xmlns:a16="http://schemas.microsoft.com/office/drawing/2014/main" id="{00000000-0008-0000-0500-00001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0" name="Picture 1">
          <a:extLst>
            <a:ext uri="{FF2B5EF4-FFF2-40B4-BE49-F238E27FC236}">
              <a16:creationId xmlns:a16="http://schemas.microsoft.com/office/drawing/2014/main" id="{00000000-0008-0000-0500-00001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1" name="Picture 1">
          <a:extLst>
            <a:ext uri="{FF2B5EF4-FFF2-40B4-BE49-F238E27FC236}">
              <a16:creationId xmlns:a16="http://schemas.microsoft.com/office/drawing/2014/main" id="{00000000-0008-0000-0500-00001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82" name="Picture 1">
          <a:extLst>
            <a:ext uri="{FF2B5EF4-FFF2-40B4-BE49-F238E27FC236}">
              <a16:creationId xmlns:a16="http://schemas.microsoft.com/office/drawing/2014/main" id="{00000000-0008-0000-0500-00001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83" name="Picture 1">
          <a:extLst>
            <a:ext uri="{FF2B5EF4-FFF2-40B4-BE49-F238E27FC236}">
              <a16:creationId xmlns:a16="http://schemas.microsoft.com/office/drawing/2014/main" id="{00000000-0008-0000-0500-00001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84" name="Picture 1">
          <a:extLst>
            <a:ext uri="{FF2B5EF4-FFF2-40B4-BE49-F238E27FC236}">
              <a16:creationId xmlns:a16="http://schemas.microsoft.com/office/drawing/2014/main" id="{00000000-0008-0000-0500-00001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5" name="Picture 1">
          <a:extLst>
            <a:ext uri="{FF2B5EF4-FFF2-40B4-BE49-F238E27FC236}">
              <a16:creationId xmlns:a16="http://schemas.microsoft.com/office/drawing/2014/main" id="{00000000-0008-0000-0500-00001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6" name="Picture 1">
          <a:extLst>
            <a:ext uri="{FF2B5EF4-FFF2-40B4-BE49-F238E27FC236}">
              <a16:creationId xmlns:a16="http://schemas.microsoft.com/office/drawing/2014/main" id="{00000000-0008-0000-0500-00001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7" name="Picture 1">
          <a:extLst>
            <a:ext uri="{FF2B5EF4-FFF2-40B4-BE49-F238E27FC236}">
              <a16:creationId xmlns:a16="http://schemas.microsoft.com/office/drawing/2014/main" id="{00000000-0008-0000-0500-00001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88" name="Picture 1">
          <a:extLst>
            <a:ext uri="{FF2B5EF4-FFF2-40B4-BE49-F238E27FC236}">
              <a16:creationId xmlns:a16="http://schemas.microsoft.com/office/drawing/2014/main" id="{00000000-0008-0000-0500-00001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89" name="Picture 1">
          <a:extLst>
            <a:ext uri="{FF2B5EF4-FFF2-40B4-BE49-F238E27FC236}">
              <a16:creationId xmlns:a16="http://schemas.microsoft.com/office/drawing/2014/main" id="{00000000-0008-0000-0500-00001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0" name="Picture 1">
          <a:extLst>
            <a:ext uri="{FF2B5EF4-FFF2-40B4-BE49-F238E27FC236}">
              <a16:creationId xmlns:a16="http://schemas.microsoft.com/office/drawing/2014/main" id="{00000000-0008-0000-0500-00001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1" name="Picture 1">
          <a:extLst>
            <a:ext uri="{FF2B5EF4-FFF2-40B4-BE49-F238E27FC236}">
              <a16:creationId xmlns:a16="http://schemas.microsoft.com/office/drawing/2014/main" id="{00000000-0008-0000-0500-00001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92" name="Picture 1">
          <a:extLst>
            <a:ext uri="{FF2B5EF4-FFF2-40B4-BE49-F238E27FC236}">
              <a16:creationId xmlns:a16="http://schemas.microsoft.com/office/drawing/2014/main" id="{00000000-0008-0000-0500-00002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93" name="Picture 1">
          <a:extLst>
            <a:ext uri="{FF2B5EF4-FFF2-40B4-BE49-F238E27FC236}">
              <a16:creationId xmlns:a16="http://schemas.microsoft.com/office/drawing/2014/main" id="{00000000-0008-0000-0500-00002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4" name="Picture 1">
          <a:extLst>
            <a:ext uri="{FF2B5EF4-FFF2-40B4-BE49-F238E27FC236}">
              <a16:creationId xmlns:a16="http://schemas.microsoft.com/office/drawing/2014/main" id="{00000000-0008-0000-0500-00002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5" name="Picture 1">
          <a:extLst>
            <a:ext uri="{FF2B5EF4-FFF2-40B4-BE49-F238E27FC236}">
              <a16:creationId xmlns:a16="http://schemas.microsoft.com/office/drawing/2014/main" id="{00000000-0008-0000-0500-00002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6" name="Picture 1">
          <a:extLst>
            <a:ext uri="{FF2B5EF4-FFF2-40B4-BE49-F238E27FC236}">
              <a16:creationId xmlns:a16="http://schemas.microsoft.com/office/drawing/2014/main" id="{00000000-0008-0000-0500-00002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97" name="Picture 1">
          <a:extLst>
            <a:ext uri="{FF2B5EF4-FFF2-40B4-BE49-F238E27FC236}">
              <a16:creationId xmlns:a16="http://schemas.microsoft.com/office/drawing/2014/main" id="{00000000-0008-0000-0500-00002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598" name="Picture 1">
          <a:extLst>
            <a:ext uri="{FF2B5EF4-FFF2-40B4-BE49-F238E27FC236}">
              <a16:creationId xmlns:a16="http://schemas.microsoft.com/office/drawing/2014/main" id="{00000000-0008-0000-0500-00002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599" name="Picture 1">
          <a:extLst>
            <a:ext uri="{FF2B5EF4-FFF2-40B4-BE49-F238E27FC236}">
              <a16:creationId xmlns:a16="http://schemas.microsoft.com/office/drawing/2014/main" id="{00000000-0008-0000-0500-00002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00" name="Picture 1">
          <a:extLst>
            <a:ext uri="{FF2B5EF4-FFF2-40B4-BE49-F238E27FC236}">
              <a16:creationId xmlns:a16="http://schemas.microsoft.com/office/drawing/2014/main" id="{00000000-0008-0000-0500-00002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01" name="Picture 1">
          <a:extLst>
            <a:ext uri="{FF2B5EF4-FFF2-40B4-BE49-F238E27FC236}">
              <a16:creationId xmlns:a16="http://schemas.microsoft.com/office/drawing/2014/main" id="{00000000-0008-0000-0500-00002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2" name="Picture 1">
          <a:extLst>
            <a:ext uri="{FF2B5EF4-FFF2-40B4-BE49-F238E27FC236}">
              <a16:creationId xmlns:a16="http://schemas.microsoft.com/office/drawing/2014/main" id="{00000000-0008-0000-0500-00002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3" name="Picture 1">
          <a:extLst>
            <a:ext uri="{FF2B5EF4-FFF2-40B4-BE49-F238E27FC236}">
              <a16:creationId xmlns:a16="http://schemas.microsoft.com/office/drawing/2014/main" id="{00000000-0008-0000-0500-00002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4" name="Picture 1">
          <a:extLst>
            <a:ext uri="{FF2B5EF4-FFF2-40B4-BE49-F238E27FC236}">
              <a16:creationId xmlns:a16="http://schemas.microsoft.com/office/drawing/2014/main" id="{00000000-0008-0000-0500-00002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5" name="Picture 1">
          <a:extLst>
            <a:ext uri="{FF2B5EF4-FFF2-40B4-BE49-F238E27FC236}">
              <a16:creationId xmlns:a16="http://schemas.microsoft.com/office/drawing/2014/main" id="{00000000-0008-0000-0500-00002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06" name="Picture 1">
          <a:extLst>
            <a:ext uri="{FF2B5EF4-FFF2-40B4-BE49-F238E27FC236}">
              <a16:creationId xmlns:a16="http://schemas.microsoft.com/office/drawing/2014/main" id="{00000000-0008-0000-0500-00002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07" name="Picture 1">
          <a:extLst>
            <a:ext uri="{FF2B5EF4-FFF2-40B4-BE49-F238E27FC236}">
              <a16:creationId xmlns:a16="http://schemas.microsoft.com/office/drawing/2014/main" id="{00000000-0008-0000-0500-00002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08" name="Picture 1">
          <a:extLst>
            <a:ext uri="{FF2B5EF4-FFF2-40B4-BE49-F238E27FC236}">
              <a16:creationId xmlns:a16="http://schemas.microsoft.com/office/drawing/2014/main" id="{00000000-0008-0000-0500-00003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09" name="Picture 1">
          <a:extLst>
            <a:ext uri="{FF2B5EF4-FFF2-40B4-BE49-F238E27FC236}">
              <a16:creationId xmlns:a16="http://schemas.microsoft.com/office/drawing/2014/main" id="{00000000-0008-0000-0500-00003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0" name="Picture 1">
          <a:extLst>
            <a:ext uri="{FF2B5EF4-FFF2-40B4-BE49-F238E27FC236}">
              <a16:creationId xmlns:a16="http://schemas.microsoft.com/office/drawing/2014/main" id="{00000000-0008-0000-0500-00003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11" name="Picture 1">
          <a:extLst>
            <a:ext uri="{FF2B5EF4-FFF2-40B4-BE49-F238E27FC236}">
              <a16:creationId xmlns:a16="http://schemas.microsoft.com/office/drawing/2014/main" id="{00000000-0008-0000-0500-00003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12" name="Picture 1">
          <a:extLst>
            <a:ext uri="{FF2B5EF4-FFF2-40B4-BE49-F238E27FC236}">
              <a16:creationId xmlns:a16="http://schemas.microsoft.com/office/drawing/2014/main" id="{00000000-0008-0000-0500-00003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13" name="Picture 1">
          <a:extLst>
            <a:ext uri="{FF2B5EF4-FFF2-40B4-BE49-F238E27FC236}">
              <a16:creationId xmlns:a16="http://schemas.microsoft.com/office/drawing/2014/main" id="{00000000-0008-0000-0500-00003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4" name="Picture 1">
          <a:extLst>
            <a:ext uri="{FF2B5EF4-FFF2-40B4-BE49-F238E27FC236}">
              <a16:creationId xmlns:a16="http://schemas.microsoft.com/office/drawing/2014/main" id="{00000000-0008-0000-0500-00003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5" name="Picture 1">
          <a:extLst>
            <a:ext uri="{FF2B5EF4-FFF2-40B4-BE49-F238E27FC236}">
              <a16:creationId xmlns:a16="http://schemas.microsoft.com/office/drawing/2014/main" id="{00000000-0008-0000-0500-00003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6" name="Picture 1">
          <a:extLst>
            <a:ext uri="{FF2B5EF4-FFF2-40B4-BE49-F238E27FC236}">
              <a16:creationId xmlns:a16="http://schemas.microsoft.com/office/drawing/2014/main" id="{00000000-0008-0000-0500-00003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7" name="Picture 1">
          <a:extLst>
            <a:ext uri="{FF2B5EF4-FFF2-40B4-BE49-F238E27FC236}">
              <a16:creationId xmlns:a16="http://schemas.microsoft.com/office/drawing/2014/main" id="{00000000-0008-0000-0500-00003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18" name="Picture 1">
          <a:extLst>
            <a:ext uri="{FF2B5EF4-FFF2-40B4-BE49-F238E27FC236}">
              <a16:creationId xmlns:a16="http://schemas.microsoft.com/office/drawing/2014/main" id="{00000000-0008-0000-0500-00003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19" name="Picture 1">
          <a:extLst>
            <a:ext uri="{FF2B5EF4-FFF2-40B4-BE49-F238E27FC236}">
              <a16:creationId xmlns:a16="http://schemas.microsoft.com/office/drawing/2014/main" id="{00000000-0008-0000-0500-00003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0" name="Picture 1">
          <a:extLst>
            <a:ext uri="{FF2B5EF4-FFF2-40B4-BE49-F238E27FC236}">
              <a16:creationId xmlns:a16="http://schemas.microsoft.com/office/drawing/2014/main" id="{00000000-0008-0000-0500-00003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1" name="Picture 1">
          <a:extLst>
            <a:ext uri="{FF2B5EF4-FFF2-40B4-BE49-F238E27FC236}">
              <a16:creationId xmlns:a16="http://schemas.microsoft.com/office/drawing/2014/main" id="{00000000-0008-0000-0500-00003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22" name="Picture 1">
          <a:extLst>
            <a:ext uri="{FF2B5EF4-FFF2-40B4-BE49-F238E27FC236}">
              <a16:creationId xmlns:a16="http://schemas.microsoft.com/office/drawing/2014/main" id="{00000000-0008-0000-0500-00003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23" name="Picture 1">
          <a:extLst>
            <a:ext uri="{FF2B5EF4-FFF2-40B4-BE49-F238E27FC236}">
              <a16:creationId xmlns:a16="http://schemas.microsoft.com/office/drawing/2014/main" id="{00000000-0008-0000-0500-00003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24" name="Picture 1">
          <a:extLst>
            <a:ext uri="{FF2B5EF4-FFF2-40B4-BE49-F238E27FC236}">
              <a16:creationId xmlns:a16="http://schemas.microsoft.com/office/drawing/2014/main" id="{00000000-0008-0000-0500-00004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5" name="Picture 1">
          <a:extLst>
            <a:ext uri="{FF2B5EF4-FFF2-40B4-BE49-F238E27FC236}">
              <a16:creationId xmlns:a16="http://schemas.microsoft.com/office/drawing/2014/main" id="{00000000-0008-0000-0500-00004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6" name="Picture 1">
          <a:extLst>
            <a:ext uri="{FF2B5EF4-FFF2-40B4-BE49-F238E27FC236}">
              <a16:creationId xmlns:a16="http://schemas.microsoft.com/office/drawing/2014/main" id="{00000000-0008-0000-0500-00004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27" name="Picture 1">
          <a:extLst>
            <a:ext uri="{FF2B5EF4-FFF2-40B4-BE49-F238E27FC236}">
              <a16:creationId xmlns:a16="http://schemas.microsoft.com/office/drawing/2014/main" id="{00000000-0008-0000-0500-00004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28" name="Picture 1">
          <a:extLst>
            <a:ext uri="{FF2B5EF4-FFF2-40B4-BE49-F238E27FC236}">
              <a16:creationId xmlns:a16="http://schemas.microsoft.com/office/drawing/2014/main" id="{00000000-0008-0000-0500-00004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29" name="Picture 1">
          <a:extLst>
            <a:ext uri="{FF2B5EF4-FFF2-40B4-BE49-F238E27FC236}">
              <a16:creationId xmlns:a16="http://schemas.microsoft.com/office/drawing/2014/main" id="{00000000-0008-0000-0500-00004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30" name="Picture 1">
          <a:extLst>
            <a:ext uri="{FF2B5EF4-FFF2-40B4-BE49-F238E27FC236}">
              <a16:creationId xmlns:a16="http://schemas.microsoft.com/office/drawing/2014/main" id="{00000000-0008-0000-0500-00004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31" name="Picture 1">
          <a:extLst>
            <a:ext uri="{FF2B5EF4-FFF2-40B4-BE49-F238E27FC236}">
              <a16:creationId xmlns:a16="http://schemas.microsoft.com/office/drawing/2014/main" id="{00000000-0008-0000-0500-00004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2" name="Picture 1">
          <a:extLst>
            <a:ext uri="{FF2B5EF4-FFF2-40B4-BE49-F238E27FC236}">
              <a16:creationId xmlns:a16="http://schemas.microsoft.com/office/drawing/2014/main" id="{00000000-0008-0000-0500-00004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3" name="Picture 1">
          <a:extLst>
            <a:ext uri="{FF2B5EF4-FFF2-40B4-BE49-F238E27FC236}">
              <a16:creationId xmlns:a16="http://schemas.microsoft.com/office/drawing/2014/main" id="{00000000-0008-0000-0500-00004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4" name="Picture 1">
          <a:extLst>
            <a:ext uri="{FF2B5EF4-FFF2-40B4-BE49-F238E27FC236}">
              <a16:creationId xmlns:a16="http://schemas.microsoft.com/office/drawing/2014/main" id="{00000000-0008-0000-0500-00004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35" name="Picture 1">
          <a:extLst>
            <a:ext uri="{FF2B5EF4-FFF2-40B4-BE49-F238E27FC236}">
              <a16:creationId xmlns:a16="http://schemas.microsoft.com/office/drawing/2014/main" id="{00000000-0008-0000-0500-00004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36" name="Picture 1">
          <a:extLst>
            <a:ext uri="{FF2B5EF4-FFF2-40B4-BE49-F238E27FC236}">
              <a16:creationId xmlns:a16="http://schemas.microsoft.com/office/drawing/2014/main" id="{00000000-0008-0000-0500-00004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7" name="Picture 1">
          <a:extLst>
            <a:ext uri="{FF2B5EF4-FFF2-40B4-BE49-F238E27FC236}">
              <a16:creationId xmlns:a16="http://schemas.microsoft.com/office/drawing/2014/main" id="{00000000-0008-0000-0500-00004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8" name="Picture 1">
          <a:extLst>
            <a:ext uri="{FF2B5EF4-FFF2-40B4-BE49-F238E27FC236}">
              <a16:creationId xmlns:a16="http://schemas.microsoft.com/office/drawing/2014/main" id="{00000000-0008-0000-0500-00004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39" name="Picture 1">
          <a:extLst>
            <a:ext uri="{FF2B5EF4-FFF2-40B4-BE49-F238E27FC236}">
              <a16:creationId xmlns:a16="http://schemas.microsoft.com/office/drawing/2014/main" id="{00000000-0008-0000-0500-00004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0" name="Picture 1">
          <a:extLst>
            <a:ext uri="{FF2B5EF4-FFF2-40B4-BE49-F238E27FC236}">
              <a16:creationId xmlns:a16="http://schemas.microsoft.com/office/drawing/2014/main" id="{00000000-0008-0000-0500-00005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1" name="Picture 1">
          <a:extLst>
            <a:ext uri="{FF2B5EF4-FFF2-40B4-BE49-F238E27FC236}">
              <a16:creationId xmlns:a16="http://schemas.microsoft.com/office/drawing/2014/main" id="{00000000-0008-0000-0500-00005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42" name="Picture 1">
          <a:extLst>
            <a:ext uri="{FF2B5EF4-FFF2-40B4-BE49-F238E27FC236}">
              <a16:creationId xmlns:a16="http://schemas.microsoft.com/office/drawing/2014/main" id="{00000000-0008-0000-0500-00005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43" name="Picture 1">
          <a:extLst>
            <a:ext uri="{FF2B5EF4-FFF2-40B4-BE49-F238E27FC236}">
              <a16:creationId xmlns:a16="http://schemas.microsoft.com/office/drawing/2014/main" id="{00000000-0008-0000-0500-00005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44" name="Picture 1">
          <a:extLst>
            <a:ext uri="{FF2B5EF4-FFF2-40B4-BE49-F238E27FC236}">
              <a16:creationId xmlns:a16="http://schemas.microsoft.com/office/drawing/2014/main" id="{00000000-0008-0000-0500-00005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5" name="Picture 1">
          <a:extLst>
            <a:ext uri="{FF2B5EF4-FFF2-40B4-BE49-F238E27FC236}">
              <a16:creationId xmlns:a16="http://schemas.microsoft.com/office/drawing/2014/main" id="{00000000-0008-0000-0500-00005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6" name="Picture 1">
          <a:extLst>
            <a:ext uri="{FF2B5EF4-FFF2-40B4-BE49-F238E27FC236}">
              <a16:creationId xmlns:a16="http://schemas.microsoft.com/office/drawing/2014/main" id="{00000000-0008-0000-0500-00005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7" name="Picture 1">
          <a:extLst>
            <a:ext uri="{FF2B5EF4-FFF2-40B4-BE49-F238E27FC236}">
              <a16:creationId xmlns:a16="http://schemas.microsoft.com/office/drawing/2014/main" id="{00000000-0008-0000-0500-00005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48" name="Picture 1">
          <a:extLst>
            <a:ext uri="{FF2B5EF4-FFF2-40B4-BE49-F238E27FC236}">
              <a16:creationId xmlns:a16="http://schemas.microsoft.com/office/drawing/2014/main" id="{00000000-0008-0000-0500-00005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49" name="Picture 1">
          <a:extLst>
            <a:ext uri="{FF2B5EF4-FFF2-40B4-BE49-F238E27FC236}">
              <a16:creationId xmlns:a16="http://schemas.microsoft.com/office/drawing/2014/main" id="{00000000-0008-0000-0500-00005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50" name="Picture 1">
          <a:extLst>
            <a:ext uri="{FF2B5EF4-FFF2-40B4-BE49-F238E27FC236}">
              <a16:creationId xmlns:a16="http://schemas.microsoft.com/office/drawing/2014/main" id="{00000000-0008-0000-0500-00005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51" name="Picture 1">
          <a:extLst>
            <a:ext uri="{FF2B5EF4-FFF2-40B4-BE49-F238E27FC236}">
              <a16:creationId xmlns:a16="http://schemas.microsoft.com/office/drawing/2014/main" id="{00000000-0008-0000-0500-00005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2" name="Picture 1">
          <a:extLst>
            <a:ext uri="{FF2B5EF4-FFF2-40B4-BE49-F238E27FC236}">
              <a16:creationId xmlns:a16="http://schemas.microsoft.com/office/drawing/2014/main" id="{00000000-0008-0000-0500-00005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3" name="Picture 1">
          <a:extLst>
            <a:ext uri="{FF2B5EF4-FFF2-40B4-BE49-F238E27FC236}">
              <a16:creationId xmlns:a16="http://schemas.microsoft.com/office/drawing/2014/main" id="{00000000-0008-0000-0500-00005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54" name="Picture 1">
          <a:extLst>
            <a:ext uri="{FF2B5EF4-FFF2-40B4-BE49-F238E27FC236}">
              <a16:creationId xmlns:a16="http://schemas.microsoft.com/office/drawing/2014/main" id="{00000000-0008-0000-0500-00005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55" name="Picture 1">
          <a:extLst>
            <a:ext uri="{FF2B5EF4-FFF2-40B4-BE49-F238E27FC236}">
              <a16:creationId xmlns:a16="http://schemas.microsoft.com/office/drawing/2014/main" id="{00000000-0008-0000-0500-00005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56" name="Picture 1">
          <a:extLst>
            <a:ext uri="{FF2B5EF4-FFF2-40B4-BE49-F238E27FC236}">
              <a16:creationId xmlns:a16="http://schemas.microsoft.com/office/drawing/2014/main" id="{00000000-0008-0000-0500-00006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7" name="Picture 1">
          <a:extLst>
            <a:ext uri="{FF2B5EF4-FFF2-40B4-BE49-F238E27FC236}">
              <a16:creationId xmlns:a16="http://schemas.microsoft.com/office/drawing/2014/main" id="{00000000-0008-0000-0500-00006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8" name="Picture 1">
          <a:extLst>
            <a:ext uri="{FF2B5EF4-FFF2-40B4-BE49-F238E27FC236}">
              <a16:creationId xmlns:a16="http://schemas.microsoft.com/office/drawing/2014/main" id="{00000000-0008-0000-0500-00006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59" name="Picture 1">
          <a:extLst>
            <a:ext uri="{FF2B5EF4-FFF2-40B4-BE49-F238E27FC236}">
              <a16:creationId xmlns:a16="http://schemas.microsoft.com/office/drawing/2014/main" id="{00000000-0008-0000-0500-00006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60" name="Picture 1">
          <a:extLst>
            <a:ext uri="{FF2B5EF4-FFF2-40B4-BE49-F238E27FC236}">
              <a16:creationId xmlns:a16="http://schemas.microsoft.com/office/drawing/2014/main" id="{00000000-0008-0000-0500-00006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61" name="Picture 1">
          <a:extLst>
            <a:ext uri="{FF2B5EF4-FFF2-40B4-BE49-F238E27FC236}">
              <a16:creationId xmlns:a16="http://schemas.microsoft.com/office/drawing/2014/main" id="{00000000-0008-0000-0500-00006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62" name="Picture 1">
          <a:extLst>
            <a:ext uri="{FF2B5EF4-FFF2-40B4-BE49-F238E27FC236}">
              <a16:creationId xmlns:a16="http://schemas.microsoft.com/office/drawing/2014/main" id="{00000000-0008-0000-0500-00006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63" name="Picture 1">
          <a:extLst>
            <a:ext uri="{FF2B5EF4-FFF2-40B4-BE49-F238E27FC236}">
              <a16:creationId xmlns:a16="http://schemas.microsoft.com/office/drawing/2014/main" id="{00000000-0008-0000-0500-00006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64" name="Picture 1">
          <a:extLst>
            <a:ext uri="{FF2B5EF4-FFF2-40B4-BE49-F238E27FC236}">
              <a16:creationId xmlns:a16="http://schemas.microsoft.com/office/drawing/2014/main" id="{00000000-0008-0000-0500-00006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65" name="Picture 1">
          <a:extLst>
            <a:ext uri="{FF2B5EF4-FFF2-40B4-BE49-F238E27FC236}">
              <a16:creationId xmlns:a16="http://schemas.microsoft.com/office/drawing/2014/main" id="{00000000-0008-0000-0500-00006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666" name="Picture 1">
          <a:extLst>
            <a:ext uri="{FF2B5EF4-FFF2-40B4-BE49-F238E27FC236}">
              <a16:creationId xmlns:a16="http://schemas.microsoft.com/office/drawing/2014/main" id="{00000000-0008-0000-0500-00006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667" name="Picture 1">
          <a:extLst>
            <a:ext uri="{FF2B5EF4-FFF2-40B4-BE49-F238E27FC236}">
              <a16:creationId xmlns:a16="http://schemas.microsoft.com/office/drawing/2014/main" id="{00000000-0008-0000-0500-00006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668" name="Picture 1">
          <a:extLst>
            <a:ext uri="{FF2B5EF4-FFF2-40B4-BE49-F238E27FC236}">
              <a16:creationId xmlns:a16="http://schemas.microsoft.com/office/drawing/2014/main" id="{00000000-0008-0000-0500-00006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669" name="Picture 1">
          <a:extLst>
            <a:ext uri="{FF2B5EF4-FFF2-40B4-BE49-F238E27FC236}">
              <a16:creationId xmlns:a16="http://schemas.microsoft.com/office/drawing/2014/main" id="{00000000-0008-0000-0500-00006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670" name="Picture 1">
          <a:extLst>
            <a:ext uri="{FF2B5EF4-FFF2-40B4-BE49-F238E27FC236}">
              <a16:creationId xmlns:a16="http://schemas.microsoft.com/office/drawing/2014/main" id="{00000000-0008-0000-0500-00006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671" name="Picture 1">
          <a:extLst>
            <a:ext uri="{FF2B5EF4-FFF2-40B4-BE49-F238E27FC236}">
              <a16:creationId xmlns:a16="http://schemas.microsoft.com/office/drawing/2014/main" id="{00000000-0008-0000-0500-00006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672" name="Picture 1">
          <a:extLst>
            <a:ext uri="{FF2B5EF4-FFF2-40B4-BE49-F238E27FC236}">
              <a16:creationId xmlns:a16="http://schemas.microsoft.com/office/drawing/2014/main" id="{00000000-0008-0000-0500-00007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673" name="Picture 1">
          <a:extLst>
            <a:ext uri="{FF2B5EF4-FFF2-40B4-BE49-F238E27FC236}">
              <a16:creationId xmlns:a16="http://schemas.microsoft.com/office/drawing/2014/main" id="{00000000-0008-0000-0500-00007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74" name="Picture 1">
          <a:extLst>
            <a:ext uri="{FF2B5EF4-FFF2-40B4-BE49-F238E27FC236}">
              <a16:creationId xmlns:a16="http://schemas.microsoft.com/office/drawing/2014/main" id="{00000000-0008-0000-0500-00007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75" name="Picture 1">
          <a:extLst>
            <a:ext uri="{FF2B5EF4-FFF2-40B4-BE49-F238E27FC236}">
              <a16:creationId xmlns:a16="http://schemas.microsoft.com/office/drawing/2014/main" id="{00000000-0008-0000-0500-00007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76" name="Picture 1">
          <a:extLst>
            <a:ext uri="{FF2B5EF4-FFF2-40B4-BE49-F238E27FC236}">
              <a16:creationId xmlns:a16="http://schemas.microsoft.com/office/drawing/2014/main" id="{00000000-0008-0000-0500-00007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77" name="Picture 1">
          <a:extLst>
            <a:ext uri="{FF2B5EF4-FFF2-40B4-BE49-F238E27FC236}">
              <a16:creationId xmlns:a16="http://schemas.microsoft.com/office/drawing/2014/main" id="{00000000-0008-0000-0500-00007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78" name="Picture 1">
          <a:extLst>
            <a:ext uri="{FF2B5EF4-FFF2-40B4-BE49-F238E27FC236}">
              <a16:creationId xmlns:a16="http://schemas.microsoft.com/office/drawing/2014/main" id="{00000000-0008-0000-0500-00007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79" name="Picture 1">
          <a:extLst>
            <a:ext uri="{FF2B5EF4-FFF2-40B4-BE49-F238E27FC236}">
              <a16:creationId xmlns:a16="http://schemas.microsoft.com/office/drawing/2014/main" id="{00000000-0008-0000-0500-00007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0" name="Picture 1">
          <a:extLst>
            <a:ext uri="{FF2B5EF4-FFF2-40B4-BE49-F238E27FC236}">
              <a16:creationId xmlns:a16="http://schemas.microsoft.com/office/drawing/2014/main" id="{00000000-0008-0000-0500-00007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1" name="Picture 1">
          <a:extLst>
            <a:ext uri="{FF2B5EF4-FFF2-40B4-BE49-F238E27FC236}">
              <a16:creationId xmlns:a16="http://schemas.microsoft.com/office/drawing/2014/main" id="{00000000-0008-0000-0500-00007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82" name="Picture 1">
          <a:extLst>
            <a:ext uri="{FF2B5EF4-FFF2-40B4-BE49-F238E27FC236}">
              <a16:creationId xmlns:a16="http://schemas.microsoft.com/office/drawing/2014/main" id="{00000000-0008-0000-0500-00007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83" name="Picture 1">
          <a:extLst>
            <a:ext uri="{FF2B5EF4-FFF2-40B4-BE49-F238E27FC236}">
              <a16:creationId xmlns:a16="http://schemas.microsoft.com/office/drawing/2014/main" id="{00000000-0008-0000-0500-00007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84" name="Picture 1">
          <a:extLst>
            <a:ext uri="{FF2B5EF4-FFF2-40B4-BE49-F238E27FC236}">
              <a16:creationId xmlns:a16="http://schemas.microsoft.com/office/drawing/2014/main" id="{00000000-0008-0000-0500-00007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5" name="Picture 1">
          <a:extLst>
            <a:ext uri="{FF2B5EF4-FFF2-40B4-BE49-F238E27FC236}">
              <a16:creationId xmlns:a16="http://schemas.microsoft.com/office/drawing/2014/main" id="{00000000-0008-0000-0500-00007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6" name="Picture 1">
          <a:extLst>
            <a:ext uri="{FF2B5EF4-FFF2-40B4-BE49-F238E27FC236}">
              <a16:creationId xmlns:a16="http://schemas.microsoft.com/office/drawing/2014/main" id="{00000000-0008-0000-0500-00007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7" name="Picture 1">
          <a:extLst>
            <a:ext uri="{FF2B5EF4-FFF2-40B4-BE49-F238E27FC236}">
              <a16:creationId xmlns:a16="http://schemas.microsoft.com/office/drawing/2014/main" id="{00000000-0008-0000-0500-00007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88" name="Picture 1">
          <a:extLst>
            <a:ext uri="{FF2B5EF4-FFF2-40B4-BE49-F238E27FC236}">
              <a16:creationId xmlns:a16="http://schemas.microsoft.com/office/drawing/2014/main" id="{00000000-0008-0000-0500-00008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89" name="Picture 1">
          <a:extLst>
            <a:ext uri="{FF2B5EF4-FFF2-40B4-BE49-F238E27FC236}">
              <a16:creationId xmlns:a16="http://schemas.microsoft.com/office/drawing/2014/main" id="{00000000-0008-0000-0500-00008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0" name="Picture 1">
          <a:extLst>
            <a:ext uri="{FF2B5EF4-FFF2-40B4-BE49-F238E27FC236}">
              <a16:creationId xmlns:a16="http://schemas.microsoft.com/office/drawing/2014/main" id="{00000000-0008-0000-0500-00008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1" name="Picture 1">
          <a:extLst>
            <a:ext uri="{FF2B5EF4-FFF2-40B4-BE49-F238E27FC236}">
              <a16:creationId xmlns:a16="http://schemas.microsoft.com/office/drawing/2014/main" id="{00000000-0008-0000-0500-00008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92" name="Picture 1">
          <a:extLst>
            <a:ext uri="{FF2B5EF4-FFF2-40B4-BE49-F238E27FC236}">
              <a16:creationId xmlns:a16="http://schemas.microsoft.com/office/drawing/2014/main" id="{00000000-0008-0000-0500-00008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93" name="Picture 1">
          <a:extLst>
            <a:ext uri="{FF2B5EF4-FFF2-40B4-BE49-F238E27FC236}">
              <a16:creationId xmlns:a16="http://schemas.microsoft.com/office/drawing/2014/main" id="{00000000-0008-0000-0500-00008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94" name="Picture 1">
          <a:extLst>
            <a:ext uri="{FF2B5EF4-FFF2-40B4-BE49-F238E27FC236}">
              <a16:creationId xmlns:a16="http://schemas.microsoft.com/office/drawing/2014/main" id="{00000000-0008-0000-0500-00008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95" name="Picture 1">
          <a:extLst>
            <a:ext uri="{FF2B5EF4-FFF2-40B4-BE49-F238E27FC236}">
              <a16:creationId xmlns:a16="http://schemas.microsoft.com/office/drawing/2014/main" id="{00000000-0008-0000-0500-00008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6" name="Picture 1">
          <a:extLst>
            <a:ext uri="{FF2B5EF4-FFF2-40B4-BE49-F238E27FC236}">
              <a16:creationId xmlns:a16="http://schemas.microsoft.com/office/drawing/2014/main" id="{00000000-0008-0000-0500-00008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7" name="Picture 1">
          <a:extLst>
            <a:ext uri="{FF2B5EF4-FFF2-40B4-BE49-F238E27FC236}">
              <a16:creationId xmlns:a16="http://schemas.microsoft.com/office/drawing/2014/main" id="{00000000-0008-0000-0500-00008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698" name="Picture 1">
          <a:extLst>
            <a:ext uri="{FF2B5EF4-FFF2-40B4-BE49-F238E27FC236}">
              <a16:creationId xmlns:a16="http://schemas.microsoft.com/office/drawing/2014/main" id="{00000000-0008-0000-0500-00008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699" name="Picture 1">
          <a:extLst>
            <a:ext uri="{FF2B5EF4-FFF2-40B4-BE49-F238E27FC236}">
              <a16:creationId xmlns:a16="http://schemas.microsoft.com/office/drawing/2014/main" id="{00000000-0008-0000-0500-00008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0" name="Picture 1">
          <a:extLst>
            <a:ext uri="{FF2B5EF4-FFF2-40B4-BE49-F238E27FC236}">
              <a16:creationId xmlns:a16="http://schemas.microsoft.com/office/drawing/2014/main" id="{00000000-0008-0000-0500-00008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01" name="Picture 1">
          <a:extLst>
            <a:ext uri="{FF2B5EF4-FFF2-40B4-BE49-F238E27FC236}">
              <a16:creationId xmlns:a16="http://schemas.microsoft.com/office/drawing/2014/main" id="{00000000-0008-0000-0500-00008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02" name="Picture 1">
          <a:extLst>
            <a:ext uri="{FF2B5EF4-FFF2-40B4-BE49-F238E27FC236}">
              <a16:creationId xmlns:a16="http://schemas.microsoft.com/office/drawing/2014/main" id="{00000000-0008-0000-0500-00008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03" name="Picture 1">
          <a:extLst>
            <a:ext uri="{FF2B5EF4-FFF2-40B4-BE49-F238E27FC236}">
              <a16:creationId xmlns:a16="http://schemas.microsoft.com/office/drawing/2014/main" id="{00000000-0008-0000-0500-00008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4" name="Picture 1">
          <a:extLst>
            <a:ext uri="{FF2B5EF4-FFF2-40B4-BE49-F238E27FC236}">
              <a16:creationId xmlns:a16="http://schemas.microsoft.com/office/drawing/2014/main" id="{00000000-0008-0000-0500-00009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5" name="Picture 1">
          <a:extLst>
            <a:ext uri="{FF2B5EF4-FFF2-40B4-BE49-F238E27FC236}">
              <a16:creationId xmlns:a16="http://schemas.microsoft.com/office/drawing/2014/main" id="{00000000-0008-0000-0500-00009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6" name="Picture 1">
          <a:extLst>
            <a:ext uri="{FF2B5EF4-FFF2-40B4-BE49-F238E27FC236}">
              <a16:creationId xmlns:a16="http://schemas.microsoft.com/office/drawing/2014/main" id="{00000000-0008-0000-0500-00009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7" name="Picture 1">
          <a:extLst>
            <a:ext uri="{FF2B5EF4-FFF2-40B4-BE49-F238E27FC236}">
              <a16:creationId xmlns:a16="http://schemas.microsoft.com/office/drawing/2014/main" id="{00000000-0008-0000-0500-00009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08" name="Picture 1">
          <a:extLst>
            <a:ext uri="{FF2B5EF4-FFF2-40B4-BE49-F238E27FC236}">
              <a16:creationId xmlns:a16="http://schemas.microsoft.com/office/drawing/2014/main" id="{00000000-0008-0000-0500-00009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09" name="Picture 1">
          <a:extLst>
            <a:ext uri="{FF2B5EF4-FFF2-40B4-BE49-F238E27FC236}">
              <a16:creationId xmlns:a16="http://schemas.microsoft.com/office/drawing/2014/main" id="{00000000-0008-0000-0500-00009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10" name="Picture 1">
          <a:extLst>
            <a:ext uri="{FF2B5EF4-FFF2-40B4-BE49-F238E27FC236}">
              <a16:creationId xmlns:a16="http://schemas.microsoft.com/office/drawing/2014/main" id="{00000000-0008-0000-0500-00009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11" name="Picture 1">
          <a:extLst>
            <a:ext uri="{FF2B5EF4-FFF2-40B4-BE49-F238E27FC236}">
              <a16:creationId xmlns:a16="http://schemas.microsoft.com/office/drawing/2014/main" id="{00000000-0008-0000-0500-00009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2" name="Picture 1">
          <a:extLst>
            <a:ext uri="{FF2B5EF4-FFF2-40B4-BE49-F238E27FC236}">
              <a16:creationId xmlns:a16="http://schemas.microsoft.com/office/drawing/2014/main" id="{00000000-0008-0000-0500-00009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3" name="Picture 1">
          <a:extLst>
            <a:ext uri="{FF2B5EF4-FFF2-40B4-BE49-F238E27FC236}">
              <a16:creationId xmlns:a16="http://schemas.microsoft.com/office/drawing/2014/main" id="{00000000-0008-0000-0500-00009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4" name="Picture 1">
          <a:extLst>
            <a:ext uri="{FF2B5EF4-FFF2-40B4-BE49-F238E27FC236}">
              <a16:creationId xmlns:a16="http://schemas.microsoft.com/office/drawing/2014/main" id="{00000000-0008-0000-0500-00009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5" name="Picture 1">
          <a:extLst>
            <a:ext uri="{FF2B5EF4-FFF2-40B4-BE49-F238E27FC236}">
              <a16:creationId xmlns:a16="http://schemas.microsoft.com/office/drawing/2014/main" id="{00000000-0008-0000-0500-00009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16" name="Picture 1">
          <a:extLst>
            <a:ext uri="{FF2B5EF4-FFF2-40B4-BE49-F238E27FC236}">
              <a16:creationId xmlns:a16="http://schemas.microsoft.com/office/drawing/2014/main" id="{00000000-0008-0000-0500-00009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17" name="Picture 1">
          <a:extLst>
            <a:ext uri="{FF2B5EF4-FFF2-40B4-BE49-F238E27FC236}">
              <a16:creationId xmlns:a16="http://schemas.microsoft.com/office/drawing/2014/main" id="{00000000-0008-0000-0500-00009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18" name="Picture 1">
          <a:extLst>
            <a:ext uri="{FF2B5EF4-FFF2-40B4-BE49-F238E27FC236}">
              <a16:creationId xmlns:a16="http://schemas.microsoft.com/office/drawing/2014/main" id="{00000000-0008-0000-0500-00009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19" name="Picture 1">
          <a:extLst>
            <a:ext uri="{FF2B5EF4-FFF2-40B4-BE49-F238E27FC236}">
              <a16:creationId xmlns:a16="http://schemas.microsoft.com/office/drawing/2014/main" id="{00000000-0008-0000-0500-00009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0" name="Picture 1">
          <a:extLst>
            <a:ext uri="{FF2B5EF4-FFF2-40B4-BE49-F238E27FC236}">
              <a16:creationId xmlns:a16="http://schemas.microsoft.com/office/drawing/2014/main" id="{00000000-0008-0000-0500-0000A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21" name="Picture 1">
          <a:extLst>
            <a:ext uri="{FF2B5EF4-FFF2-40B4-BE49-F238E27FC236}">
              <a16:creationId xmlns:a16="http://schemas.microsoft.com/office/drawing/2014/main" id="{00000000-0008-0000-0500-0000A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22" name="Picture 1">
          <a:extLst>
            <a:ext uri="{FF2B5EF4-FFF2-40B4-BE49-F238E27FC236}">
              <a16:creationId xmlns:a16="http://schemas.microsoft.com/office/drawing/2014/main" id="{00000000-0008-0000-0500-0000A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23" name="Picture 1">
          <a:extLst>
            <a:ext uri="{FF2B5EF4-FFF2-40B4-BE49-F238E27FC236}">
              <a16:creationId xmlns:a16="http://schemas.microsoft.com/office/drawing/2014/main" id="{00000000-0008-0000-0500-0000A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4" name="Picture 1">
          <a:extLst>
            <a:ext uri="{FF2B5EF4-FFF2-40B4-BE49-F238E27FC236}">
              <a16:creationId xmlns:a16="http://schemas.microsoft.com/office/drawing/2014/main" id="{00000000-0008-0000-0500-0000A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5" name="Picture 1">
          <a:extLst>
            <a:ext uri="{FF2B5EF4-FFF2-40B4-BE49-F238E27FC236}">
              <a16:creationId xmlns:a16="http://schemas.microsoft.com/office/drawing/2014/main" id="{00000000-0008-0000-0500-0000A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6" name="Picture 1">
          <a:extLst>
            <a:ext uri="{FF2B5EF4-FFF2-40B4-BE49-F238E27FC236}">
              <a16:creationId xmlns:a16="http://schemas.microsoft.com/office/drawing/2014/main" id="{00000000-0008-0000-0500-0000A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7" name="Picture 1">
          <a:extLst>
            <a:ext uri="{FF2B5EF4-FFF2-40B4-BE49-F238E27FC236}">
              <a16:creationId xmlns:a16="http://schemas.microsoft.com/office/drawing/2014/main" id="{00000000-0008-0000-0500-0000A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28" name="Picture 1">
          <a:extLst>
            <a:ext uri="{FF2B5EF4-FFF2-40B4-BE49-F238E27FC236}">
              <a16:creationId xmlns:a16="http://schemas.microsoft.com/office/drawing/2014/main" id="{00000000-0008-0000-0500-0000A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29" name="Picture 1">
          <a:extLst>
            <a:ext uri="{FF2B5EF4-FFF2-40B4-BE49-F238E27FC236}">
              <a16:creationId xmlns:a16="http://schemas.microsoft.com/office/drawing/2014/main" id="{00000000-0008-0000-0500-0000A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30" name="Picture 1">
          <a:extLst>
            <a:ext uri="{FF2B5EF4-FFF2-40B4-BE49-F238E27FC236}">
              <a16:creationId xmlns:a16="http://schemas.microsoft.com/office/drawing/2014/main" id="{00000000-0008-0000-0500-0000A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31" name="Picture 1">
          <a:extLst>
            <a:ext uri="{FF2B5EF4-FFF2-40B4-BE49-F238E27FC236}">
              <a16:creationId xmlns:a16="http://schemas.microsoft.com/office/drawing/2014/main" id="{00000000-0008-0000-0500-0000A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2" name="Picture 1">
          <a:extLst>
            <a:ext uri="{FF2B5EF4-FFF2-40B4-BE49-F238E27FC236}">
              <a16:creationId xmlns:a16="http://schemas.microsoft.com/office/drawing/2014/main" id="{00000000-0008-0000-0500-0000A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3" name="Picture 1">
          <a:extLst>
            <a:ext uri="{FF2B5EF4-FFF2-40B4-BE49-F238E27FC236}">
              <a16:creationId xmlns:a16="http://schemas.microsoft.com/office/drawing/2014/main" id="{00000000-0008-0000-0500-0000A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4" name="Picture 1">
          <a:extLst>
            <a:ext uri="{FF2B5EF4-FFF2-40B4-BE49-F238E27FC236}">
              <a16:creationId xmlns:a16="http://schemas.microsoft.com/office/drawing/2014/main" id="{00000000-0008-0000-0500-0000A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5" name="Picture 1">
          <a:extLst>
            <a:ext uri="{FF2B5EF4-FFF2-40B4-BE49-F238E27FC236}">
              <a16:creationId xmlns:a16="http://schemas.microsoft.com/office/drawing/2014/main" id="{00000000-0008-0000-0500-0000A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6" name="Picture 1">
          <a:extLst>
            <a:ext uri="{FF2B5EF4-FFF2-40B4-BE49-F238E27FC236}">
              <a16:creationId xmlns:a16="http://schemas.microsoft.com/office/drawing/2014/main" id="{00000000-0008-0000-0500-0000B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7" name="Picture 1">
          <a:extLst>
            <a:ext uri="{FF2B5EF4-FFF2-40B4-BE49-F238E27FC236}">
              <a16:creationId xmlns:a16="http://schemas.microsoft.com/office/drawing/2014/main" id="{00000000-0008-0000-0500-0000B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38" name="Picture 1">
          <a:extLst>
            <a:ext uri="{FF2B5EF4-FFF2-40B4-BE49-F238E27FC236}">
              <a16:creationId xmlns:a16="http://schemas.microsoft.com/office/drawing/2014/main" id="{00000000-0008-0000-0500-0000B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39" name="Picture 1">
          <a:extLst>
            <a:ext uri="{FF2B5EF4-FFF2-40B4-BE49-F238E27FC236}">
              <a16:creationId xmlns:a16="http://schemas.microsoft.com/office/drawing/2014/main" id="{00000000-0008-0000-0500-0000B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0" name="Picture 1">
          <a:extLst>
            <a:ext uri="{FF2B5EF4-FFF2-40B4-BE49-F238E27FC236}">
              <a16:creationId xmlns:a16="http://schemas.microsoft.com/office/drawing/2014/main" id="{00000000-0008-0000-0500-0000B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1" name="Picture 1">
          <a:extLst>
            <a:ext uri="{FF2B5EF4-FFF2-40B4-BE49-F238E27FC236}">
              <a16:creationId xmlns:a16="http://schemas.microsoft.com/office/drawing/2014/main" id="{00000000-0008-0000-0500-0000B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42" name="Picture 1">
          <a:extLst>
            <a:ext uri="{FF2B5EF4-FFF2-40B4-BE49-F238E27FC236}">
              <a16:creationId xmlns:a16="http://schemas.microsoft.com/office/drawing/2014/main" id="{00000000-0008-0000-0500-0000B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43" name="Picture 1">
          <a:extLst>
            <a:ext uri="{FF2B5EF4-FFF2-40B4-BE49-F238E27FC236}">
              <a16:creationId xmlns:a16="http://schemas.microsoft.com/office/drawing/2014/main" id="{00000000-0008-0000-0500-0000B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44" name="Picture 1">
          <a:extLst>
            <a:ext uri="{FF2B5EF4-FFF2-40B4-BE49-F238E27FC236}">
              <a16:creationId xmlns:a16="http://schemas.microsoft.com/office/drawing/2014/main" id="{00000000-0008-0000-0500-0000B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45" name="Picture 1">
          <a:extLst>
            <a:ext uri="{FF2B5EF4-FFF2-40B4-BE49-F238E27FC236}">
              <a16:creationId xmlns:a16="http://schemas.microsoft.com/office/drawing/2014/main" id="{00000000-0008-0000-0500-0000B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6" name="Picture 1">
          <a:extLst>
            <a:ext uri="{FF2B5EF4-FFF2-40B4-BE49-F238E27FC236}">
              <a16:creationId xmlns:a16="http://schemas.microsoft.com/office/drawing/2014/main" id="{00000000-0008-0000-0500-0000B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7" name="Picture 1">
          <a:extLst>
            <a:ext uri="{FF2B5EF4-FFF2-40B4-BE49-F238E27FC236}">
              <a16:creationId xmlns:a16="http://schemas.microsoft.com/office/drawing/2014/main" id="{00000000-0008-0000-0500-0000B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48" name="Picture 1">
          <a:extLst>
            <a:ext uri="{FF2B5EF4-FFF2-40B4-BE49-F238E27FC236}">
              <a16:creationId xmlns:a16="http://schemas.microsoft.com/office/drawing/2014/main" id="{00000000-0008-0000-0500-0000B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49" name="Picture 1">
          <a:extLst>
            <a:ext uri="{FF2B5EF4-FFF2-40B4-BE49-F238E27FC236}">
              <a16:creationId xmlns:a16="http://schemas.microsoft.com/office/drawing/2014/main" id="{00000000-0008-0000-0500-0000B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50" name="Picture 1">
          <a:extLst>
            <a:ext uri="{FF2B5EF4-FFF2-40B4-BE49-F238E27FC236}">
              <a16:creationId xmlns:a16="http://schemas.microsoft.com/office/drawing/2014/main" id="{00000000-0008-0000-0500-0000B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1" name="Picture 1">
          <a:extLst>
            <a:ext uri="{FF2B5EF4-FFF2-40B4-BE49-F238E27FC236}">
              <a16:creationId xmlns:a16="http://schemas.microsoft.com/office/drawing/2014/main" id="{00000000-0008-0000-0500-0000B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2" name="Picture 1">
          <a:extLst>
            <a:ext uri="{FF2B5EF4-FFF2-40B4-BE49-F238E27FC236}">
              <a16:creationId xmlns:a16="http://schemas.microsoft.com/office/drawing/2014/main" id="{00000000-0008-0000-0500-0000C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3" name="Picture 1">
          <a:extLst>
            <a:ext uri="{FF2B5EF4-FFF2-40B4-BE49-F238E27FC236}">
              <a16:creationId xmlns:a16="http://schemas.microsoft.com/office/drawing/2014/main" id="{00000000-0008-0000-0500-0000C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54" name="Picture 1">
          <a:extLst>
            <a:ext uri="{FF2B5EF4-FFF2-40B4-BE49-F238E27FC236}">
              <a16:creationId xmlns:a16="http://schemas.microsoft.com/office/drawing/2014/main" id="{00000000-0008-0000-0500-0000C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55" name="Picture 1">
          <a:extLst>
            <a:ext uri="{FF2B5EF4-FFF2-40B4-BE49-F238E27FC236}">
              <a16:creationId xmlns:a16="http://schemas.microsoft.com/office/drawing/2014/main" id="{00000000-0008-0000-0500-0000C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6" name="Picture 1">
          <a:extLst>
            <a:ext uri="{FF2B5EF4-FFF2-40B4-BE49-F238E27FC236}">
              <a16:creationId xmlns:a16="http://schemas.microsoft.com/office/drawing/2014/main" id="{00000000-0008-0000-0500-0000C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7" name="Picture 1">
          <a:extLst>
            <a:ext uri="{FF2B5EF4-FFF2-40B4-BE49-F238E27FC236}">
              <a16:creationId xmlns:a16="http://schemas.microsoft.com/office/drawing/2014/main" id="{00000000-0008-0000-0500-0000C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58" name="Picture 1">
          <a:extLst>
            <a:ext uri="{FF2B5EF4-FFF2-40B4-BE49-F238E27FC236}">
              <a16:creationId xmlns:a16="http://schemas.microsoft.com/office/drawing/2014/main" id="{00000000-0008-0000-0500-0000C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59" name="Picture 1">
          <a:extLst>
            <a:ext uri="{FF2B5EF4-FFF2-40B4-BE49-F238E27FC236}">
              <a16:creationId xmlns:a16="http://schemas.microsoft.com/office/drawing/2014/main" id="{00000000-0008-0000-0500-0000C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60" name="Picture 1">
          <a:extLst>
            <a:ext uri="{FF2B5EF4-FFF2-40B4-BE49-F238E27FC236}">
              <a16:creationId xmlns:a16="http://schemas.microsoft.com/office/drawing/2014/main" id="{00000000-0008-0000-0500-0000C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61" name="Picture 1">
          <a:extLst>
            <a:ext uri="{FF2B5EF4-FFF2-40B4-BE49-F238E27FC236}">
              <a16:creationId xmlns:a16="http://schemas.microsoft.com/office/drawing/2014/main" id="{00000000-0008-0000-0500-0000C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62" name="Picture 1">
          <a:extLst>
            <a:ext uri="{FF2B5EF4-FFF2-40B4-BE49-F238E27FC236}">
              <a16:creationId xmlns:a16="http://schemas.microsoft.com/office/drawing/2014/main" id="{00000000-0008-0000-0500-0000C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3" name="Picture 1">
          <a:extLst>
            <a:ext uri="{FF2B5EF4-FFF2-40B4-BE49-F238E27FC236}">
              <a16:creationId xmlns:a16="http://schemas.microsoft.com/office/drawing/2014/main" id="{00000000-0008-0000-0500-0000C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4" name="Picture 1">
          <a:extLst>
            <a:ext uri="{FF2B5EF4-FFF2-40B4-BE49-F238E27FC236}">
              <a16:creationId xmlns:a16="http://schemas.microsoft.com/office/drawing/2014/main" id="{00000000-0008-0000-0500-0000C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5" name="Picture 1">
          <a:extLst>
            <a:ext uri="{FF2B5EF4-FFF2-40B4-BE49-F238E27FC236}">
              <a16:creationId xmlns:a16="http://schemas.microsoft.com/office/drawing/2014/main" id="{00000000-0008-0000-0500-0000C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66" name="Picture 1">
          <a:extLst>
            <a:ext uri="{FF2B5EF4-FFF2-40B4-BE49-F238E27FC236}">
              <a16:creationId xmlns:a16="http://schemas.microsoft.com/office/drawing/2014/main" id="{00000000-0008-0000-0500-0000C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67" name="Picture 1">
          <a:extLst>
            <a:ext uri="{FF2B5EF4-FFF2-40B4-BE49-F238E27FC236}">
              <a16:creationId xmlns:a16="http://schemas.microsoft.com/office/drawing/2014/main" id="{00000000-0008-0000-0500-0000C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8" name="Picture 1">
          <a:extLst>
            <a:ext uri="{FF2B5EF4-FFF2-40B4-BE49-F238E27FC236}">
              <a16:creationId xmlns:a16="http://schemas.microsoft.com/office/drawing/2014/main" id="{00000000-0008-0000-0500-0000D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69" name="Picture 1">
          <a:extLst>
            <a:ext uri="{FF2B5EF4-FFF2-40B4-BE49-F238E27FC236}">
              <a16:creationId xmlns:a16="http://schemas.microsoft.com/office/drawing/2014/main" id="{00000000-0008-0000-0500-0000D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70" name="Picture 1">
          <a:extLst>
            <a:ext uri="{FF2B5EF4-FFF2-40B4-BE49-F238E27FC236}">
              <a16:creationId xmlns:a16="http://schemas.microsoft.com/office/drawing/2014/main" id="{00000000-0008-0000-0500-0000D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1" name="Picture 1">
          <a:extLst>
            <a:ext uri="{FF2B5EF4-FFF2-40B4-BE49-F238E27FC236}">
              <a16:creationId xmlns:a16="http://schemas.microsoft.com/office/drawing/2014/main" id="{00000000-0008-0000-0500-0000D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2" name="Picture 1">
          <a:extLst>
            <a:ext uri="{FF2B5EF4-FFF2-40B4-BE49-F238E27FC236}">
              <a16:creationId xmlns:a16="http://schemas.microsoft.com/office/drawing/2014/main" id="{00000000-0008-0000-0500-0000D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3" name="Picture 1">
          <a:extLst>
            <a:ext uri="{FF2B5EF4-FFF2-40B4-BE49-F238E27FC236}">
              <a16:creationId xmlns:a16="http://schemas.microsoft.com/office/drawing/2014/main" id="{00000000-0008-0000-0500-0000D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4" name="Picture 1">
          <a:extLst>
            <a:ext uri="{FF2B5EF4-FFF2-40B4-BE49-F238E27FC236}">
              <a16:creationId xmlns:a16="http://schemas.microsoft.com/office/drawing/2014/main" id="{00000000-0008-0000-0500-0000D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5" name="Picture 1">
          <a:extLst>
            <a:ext uri="{FF2B5EF4-FFF2-40B4-BE49-F238E27FC236}">
              <a16:creationId xmlns:a16="http://schemas.microsoft.com/office/drawing/2014/main" id="{00000000-0008-0000-0500-0000D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76" name="Picture 1">
          <a:extLst>
            <a:ext uri="{FF2B5EF4-FFF2-40B4-BE49-F238E27FC236}">
              <a16:creationId xmlns:a16="http://schemas.microsoft.com/office/drawing/2014/main" id="{00000000-0008-0000-0500-0000D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77" name="Picture 1">
          <a:extLst>
            <a:ext uri="{FF2B5EF4-FFF2-40B4-BE49-F238E27FC236}">
              <a16:creationId xmlns:a16="http://schemas.microsoft.com/office/drawing/2014/main" id="{00000000-0008-0000-0500-0000D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78" name="Picture 1">
          <a:extLst>
            <a:ext uri="{FF2B5EF4-FFF2-40B4-BE49-F238E27FC236}">
              <a16:creationId xmlns:a16="http://schemas.microsoft.com/office/drawing/2014/main" id="{00000000-0008-0000-0500-0000D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79" name="Picture 1">
          <a:extLst>
            <a:ext uri="{FF2B5EF4-FFF2-40B4-BE49-F238E27FC236}">
              <a16:creationId xmlns:a16="http://schemas.microsoft.com/office/drawing/2014/main" id="{00000000-0008-0000-0500-0000D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0" name="Picture 1">
          <a:extLst>
            <a:ext uri="{FF2B5EF4-FFF2-40B4-BE49-F238E27FC236}">
              <a16:creationId xmlns:a16="http://schemas.microsoft.com/office/drawing/2014/main" id="{00000000-0008-0000-0500-0000D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1" name="Picture 1">
          <a:extLst>
            <a:ext uri="{FF2B5EF4-FFF2-40B4-BE49-F238E27FC236}">
              <a16:creationId xmlns:a16="http://schemas.microsoft.com/office/drawing/2014/main" id="{00000000-0008-0000-0500-0000D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82" name="Picture 1">
          <a:extLst>
            <a:ext uri="{FF2B5EF4-FFF2-40B4-BE49-F238E27FC236}">
              <a16:creationId xmlns:a16="http://schemas.microsoft.com/office/drawing/2014/main" id="{00000000-0008-0000-0500-0000D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83" name="Picture 1">
          <a:extLst>
            <a:ext uri="{FF2B5EF4-FFF2-40B4-BE49-F238E27FC236}">
              <a16:creationId xmlns:a16="http://schemas.microsoft.com/office/drawing/2014/main" id="{00000000-0008-0000-0500-0000D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84" name="Picture 1">
          <a:extLst>
            <a:ext uri="{FF2B5EF4-FFF2-40B4-BE49-F238E27FC236}">
              <a16:creationId xmlns:a16="http://schemas.microsoft.com/office/drawing/2014/main" id="{00000000-0008-0000-0500-0000E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5" name="Picture 1">
          <a:extLst>
            <a:ext uri="{FF2B5EF4-FFF2-40B4-BE49-F238E27FC236}">
              <a16:creationId xmlns:a16="http://schemas.microsoft.com/office/drawing/2014/main" id="{00000000-0008-0000-0500-0000E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6" name="Picture 1">
          <a:extLst>
            <a:ext uri="{FF2B5EF4-FFF2-40B4-BE49-F238E27FC236}">
              <a16:creationId xmlns:a16="http://schemas.microsoft.com/office/drawing/2014/main" id="{00000000-0008-0000-0500-0000E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7" name="Picture 1">
          <a:extLst>
            <a:ext uri="{FF2B5EF4-FFF2-40B4-BE49-F238E27FC236}">
              <a16:creationId xmlns:a16="http://schemas.microsoft.com/office/drawing/2014/main" id="{00000000-0008-0000-0500-0000E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88" name="Picture 1">
          <a:extLst>
            <a:ext uri="{FF2B5EF4-FFF2-40B4-BE49-F238E27FC236}">
              <a16:creationId xmlns:a16="http://schemas.microsoft.com/office/drawing/2014/main" id="{00000000-0008-0000-0500-0000E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89" name="Picture 1">
          <a:extLst>
            <a:ext uri="{FF2B5EF4-FFF2-40B4-BE49-F238E27FC236}">
              <a16:creationId xmlns:a16="http://schemas.microsoft.com/office/drawing/2014/main" id="{00000000-0008-0000-0500-0000E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0" name="Picture 1">
          <a:extLst>
            <a:ext uri="{FF2B5EF4-FFF2-40B4-BE49-F238E27FC236}">
              <a16:creationId xmlns:a16="http://schemas.microsoft.com/office/drawing/2014/main" id="{00000000-0008-0000-0500-0000E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1" name="Picture 1">
          <a:extLst>
            <a:ext uri="{FF2B5EF4-FFF2-40B4-BE49-F238E27FC236}">
              <a16:creationId xmlns:a16="http://schemas.microsoft.com/office/drawing/2014/main" id="{00000000-0008-0000-0500-0000E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92" name="Picture 1">
          <a:extLst>
            <a:ext uri="{FF2B5EF4-FFF2-40B4-BE49-F238E27FC236}">
              <a16:creationId xmlns:a16="http://schemas.microsoft.com/office/drawing/2014/main" id="{00000000-0008-0000-0500-0000E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93" name="Picture 1">
          <a:extLst>
            <a:ext uri="{FF2B5EF4-FFF2-40B4-BE49-F238E27FC236}">
              <a16:creationId xmlns:a16="http://schemas.microsoft.com/office/drawing/2014/main" id="{00000000-0008-0000-0500-0000E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4" name="Picture 1">
          <a:extLst>
            <a:ext uri="{FF2B5EF4-FFF2-40B4-BE49-F238E27FC236}">
              <a16:creationId xmlns:a16="http://schemas.microsoft.com/office/drawing/2014/main" id="{00000000-0008-0000-0500-0000E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5" name="Picture 1">
          <a:extLst>
            <a:ext uri="{FF2B5EF4-FFF2-40B4-BE49-F238E27FC236}">
              <a16:creationId xmlns:a16="http://schemas.microsoft.com/office/drawing/2014/main" id="{00000000-0008-0000-0500-0000E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6" name="Picture 1">
          <a:extLst>
            <a:ext uri="{FF2B5EF4-FFF2-40B4-BE49-F238E27FC236}">
              <a16:creationId xmlns:a16="http://schemas.microsoft.com/office/drawing/2014/main" id="{00000000-0008-0000-0500-0000E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97" name="Picture 1">
          <a:extLst>
            <a:ext uri="{FF2B5EF4-FFF2-40B4-BE49-F238E27FC236}">
              <a16:creationId xmlns:a16="http://schemas.microsoft.com/office/drawing/2014/main" id="{00000000-0008-0000-0500-0000E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798" name="Picture 1">
          <a:extLst>
            <a:ext uri="{FF2B5EF4-FFF2-40B4-BE49-F238E27FC236}">
              <a16:creationId xmlns:a16="http://schemas.microsoft.com/office/drawing/2014/main" id="{00000000-0008-0000-0500-0000E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799" name="Picture 1">
          <a:extLst>
            <a:ext uri="{FF2B5EF4-FFF2-40B4-BE49-F238E27FC236}">
              <a16:creationId xmlns:a16="http://schemas.microsoft.com/office/drawing/2014/main" id="{00000000-0008-0000-0500-0000E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0" name="Picture 1">
          <a:extLst>
            <a:ext uri="{FF2B5EF4-FFF2-40B4-BE49-F238E27FC236}">
              <a16:creationId xmlns:a16="http://schemas.microsoft.com/office/drawing/2014/main" id="{00000000-0008-0000-0500-0000F0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1" name="Picture 1">
          <a:extLst>
            <a:ext uri="{FF2B5EF4-FFF2-40B4-BE49-F238E27FC236}">
              <a16:creationId xmlns:a16="http://schemas.microsoft.com/office/drawing/2014/main" id="{00000000-0008-0000-0500-0000F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02" name="Picture 1">
          <a:extLst>
            <a:ext uri="{FF2B5EF4-FFF2-40B4-BE49-F238E27FC236}">
              <a16:creationId xmlns:a16="http://schemas.microsoft.com/office/drawing/2014/main" id="{00000000-0008-0000-0500-0000F2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03" name="Picture 1">
          <a:extLst>
            <a:ext uri="{FF2B5EF4-FFF2-40B4-BE49-F238E27FC236}">
              <a16:creationId xmlns:a16="http://schemas.microsoft.com/office/drawing/2014/main" id="{00000000-0008-0000-0500-0000F3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04" name="Picture 1">
          <a:extLst>
            <a:ext uri="{FF2B5EF4-FFF2-40B4-BE49-F238E27FC236}">
              <a16:creationId xmlns:a16="http://schemas.microsoft.com/office/drawing/2014/main" id="{00000000-0008-0000-0500-0000F4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05" name="Picture 1">
          <a:extLst>
            <a:ext uri="{FF2B5EF4-FFF2-40B4-BE49-F238E27FC236}">
              <a16:creationId xmlns:a16="http://schemas.microsoft.com/office/drawing/2014/main" id="{00000000-0008-0000-0500-0000F5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6" name="Picture 1">
          <a:extLst>
            <a:ext uri="{FF2B5EF4-FFF2-40B4-BE49-F238E27FC236}">
              <a16:creationId xmlns:a16="http://schemas.microsoft.com/office/drawing/2014/main" id="{00000000-0008-0000-0500-0000F6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7" name="Picture 1">
          <a:extLst>
            <a:ext uri="{FF2B5EF4-FFF2-40B4-BE49-F238E27FC236}">
              <a16:creationId xmlns:a16="http://schemas.microsoft.com/office/drawing/2014/main" id="{00000000-0008-0000-0500-0000F7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08" name="Picture 1">
          <a:extLst>
            <a:ext uri="{FF2B5EF4-FFF2-40B4-BE49-F238E27FC236}">
              <a16:creationId xmlns:a16="http://schemas.microsoft.com/office/drawing/2014/main" id="{00000000-0008-0000-0500-0000F8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09" name="Picture 1">
          <a:extLst>
            <a:ext uri="{FF2B5EF4-FFF2-40B4-BE49-F238E27FC236}">
              <a16:creationId xmlns:a16="http://schemas.microsoft.com/office/drawing/2014/main" id="{00000000-0008-0000-0500-0000F9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0" name="Picture 1">
          <a:extLst>
            <a:ext uri="{FF2B5EF4-FFF2-40B4-BE49-F238E27FC236}">
              <a16:creationId xmlns:a16="http://schemas.microsoft.com/office/drawing/2014/main" id="{00000000-0008-0000-0500-0000FA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11" name="Picture 1">
          <a:extLst>
            <a:ext uri="{FF2B5EF4-FFF2-40B4-BE49-F238E27FC236}">
              <a16:creationId xmlns:a16="http://schemas.microsoft.com/office/drawing/2014/main" id="{00000000-0008-0000-0500-0000FB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12" name="Picture 1">
          <a:extLst>
            <a:ext uri="{FF2B5EF4-FFF2-40B4-BE49-F238E27FC236}">
              <a16:creationId xmlns:a16="http://schemas.microsoft.com/office/drawing/2014/main" id="{00000000-0008-0000-0500-0000FC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13" name="Picture 1">
          <a:extLst>
            <a:ext uri="{FF2B5EF4-FFF2-40B4-BE49-F238E27FC236}">
              <a16:creationId xmlns:a16="http://schemas.microsoft.com/office/drawing/2014/main" id="{00000000-0008-0000-0500-0000FD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4" name="Picture 1">
          <a:extLst>
            <a:ext uri="{FF2B5EF4-FFF2-40B4-BE49-F238E27FC236}">
              <a16:creationId xmlns:a16="http://schemas.microsoft.com/office/drawing/2014/main" id="{00000000-0008-0000-0500-0000FE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5" name="Picture 1">
          <a:extLst>
            <a:ext uri="{FF2B5EF4-FFF2-40B4-BE49-F238E27FC236}">
              <a16:creationId xmlns:a16="http://schemas.microsoft.com/office/drawing/2014/main" id="{00000000-0008-0000-0500-0000FF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6" name="Picture 1">
          <a:extLst>
            <a:ext uri="{FF2B5EF4-FFF2-40B4-BE49-F238E27FC236}">
              <a16:creationId xmlns:a16="http://schemas.microsoft.com/office/drawing/2014/main" id="{00000000-0008-0000-0500-00000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7" name="Picture 1">
          <a:extLst>
            <a:ext uri="{FF2B5EF4-FFF2-40B4-BE49-F238E27FC236}">
              <a16:creationId xmlns:a16="http://schemas.microsoft.com/office/drawing/2014/main" id="{00000000-0008-0000-0500-00000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18" name="Picture 1">
          <a:extLst>
            <a:ext uri="{FF2B5EF4-FFF2-40B4-BE49-F238E27FC236}">
              <a16:creationId xmlns:a16="http://schemas.microsoft.com/office/drawing/2014/main" id="{00000000-0008-0000-0500-00000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19" name="Picture 1">
          <a:extLst>
            <a:ext uri="{FF2B5EF4-FFF2-40B4-BE49-F238E27FC236}">
              <a16:creationId xmlns:a16="http://schemas.microsoft.com/office/drawing/2014/main" id="{00000000-0008-0000-0500-00000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20" name="Picture 1">
          <a:extLst>
            <a:ext uri="{FF2B5EF4-FFF2-40B4-BE49-F238E27FC236}">
              <a16:creationId xmlns:a16="http://schemas.microsoft.com/office/drawing/2014/main" id="{00000000-0008-0000-0500-00000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21" name="Picture 1">
          <a:extLst>
            <a:ext uri="{FF2B5EF4-FFF2-40B4-BE49-F238E27FC236}">
              <a16:creationId xmlns:a16="http://schemas.microsoft.com/office/drawing/2014/main" id="{00000000-0008-0000-0500-00000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22" name="Picture 1">
          <a:extLst>
            <a:ext uri="{FF2B5EF4-FFF2-40B4-BE49-F238E27FC236}">
              <a16:creationId xmlns:a16="http://schemas.microsoft.com/office/drawing/2014/main" id="{00000000-0008-0000-0500-00000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823" name="Picture 1">
          <a:extLst>
            <a:ext uri="{FF2B5EF4-FFF2-40B4-BE49-F238E27FC236}">
              <a16:creationId xmlns:a16="http://schemas.microsoft.com/office/drawing/2014/main" id="{00000000-0008-0000-0500-00000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824" name="Picture 1">
          <a:extLst>
            <a:ext uri="{FF2B5EF4-FFF2-40B4-BE49-F238E27FC236}">
              <a16:creationId xmlns:a16="http://schemas.microsoft.com/office/drawing/2014/main" id="{00000000-0008-0000-0500-00000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825" name="Picture 1">
          <a:extLst>
            <a:ext uri="{FF2B5EF4-FFF2-40B4-BE49-F238E27FC236}">
              <a16:creationId xmlns:a16="http://schemas.microsoft.com/office/drawing/2014/main" id="{00000000-0008-0000-0500-00000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826" name="Picture 1">
          <a:extLst>
            <a:ext uri="{FF2B5EF4-FFF2-40B4-BE49-F238E27FC236}">
              <a16:creationId xmlns:a16="http://schemas.microsoft.com/office/drawing/2014/main" id="{00000000-0008-0000-0500-00000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827" name="Picture 1">
          <a:extLst>
            <a:ext uri="{FF2B5EF4-FFF2-40B4-BE49-F238E27FC236}">
              <a16:creationId xmlns:a16="http://schemas.microsoft.com/office/drawing/2014/main" id="{00000000-0008-0000-0500-00000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828" name="Picture 1">
          <a:extLst>
            <a:ext uri="{FF2B5EF4-FFF2-40B4-BE49-F238E27FC236}">
              <a16:creationId xmlns:a16="http://schemas.microsoft.com/office/drawing/2014/main" id="{00000000-0008-0000-0500-00000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829" name="Picture 1">
          <a:extLst>
            <a:ext uri="{FF2B5EF4-FFF2-40B4-BE49-F238E27FC236}">
              <a16:creationId xmlns:a16="http://schemas.microsoft.com/office/drawing/2014/main" id="{00000000-0008-0000-0500-00000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830" name="Picture 1">
          <a:extLst>
            <a:ext uri="{FF2B5EF4-FFF2-40B4-BE49-F238E27FC236}">
              <a16:creationId xmlns:a16="http://schemas.microsoft.com/office/drawing/2014/main" id="{00000000-0008-0000-0500-00000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1" name="Picture 1">
          <a:extLst>
            <a:ext uri="{FF2B5EF4-FFF2-40B4-BE49-F238E27FC236}">
              <a16:creationId xmlns:a16="http://schemas.microsoft.com/office/drawing/2014/main" id="{00000000-0008-0000-0500-00000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2" name="Picture 1">
          <a:extLst>
            <a:ext uri="{FF2B5EF4-FFF2-40B4-BE49-F238E27FC236}">
              <a16:creationId xmlns:a16="http://schemas.microsoft.com/office/drawing/2014/main" id="{00000000-0008-0000-0500-00001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3" name="Picture 1">
          <a:extLst>
            <a:ext uri="{FF2B5EF4-FFF2-40B4-BE49-F238E27FC236}">
              <a16:creationId xmlns:a16="http://schemas.microsoft.com/office/drawing/2014/main" id="{00000000-0008-0000-0500-00001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34" name="Picture 1">
          <a:extLst>
            <a:ext uri="{FF2B5EF4-FFF2-40B4-BE49-F238E27FC236}">
              <a16:creationId xmlns:a16="http://schemas.microsoft.com/office/drawing/2014/main" id="{00000000-0008-0000-0500-00001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35" name="Picture 1">
          <a:extLst>
            <a:ext uri="{FF2B5EF4-FFF2-40B4-BE49-F238E27FC236}">
              <a16:creationId xmlns:a16="http://schemas.microsoft.com/office/drawing/2014/main" id="{00000000-0008-0000-0500-00001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36" name="Picture 1">
          <a:extLst>
            <a:ext uri="{FF2B5EF4-FFF2-40B4-BE49-F238E27FC236}">
              <a16:creationId xmlns:a16="http://schemas.microsoft.com/office/drawing/2014/main" id="{00000000-0008-0000-0500-00001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7" name="Picture 1">
          <a:extLst>
            <a:ext uri="{FF2B5EF4-FFF2-40B4-BE49-F238E27FC236}">
              <a16:creationId xmlns:a16="http://schemas.microsoft.com/office/drawing/2014/main" id="{00000000-0008-0000-0500-00001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38" name="Picture 1">
          <a:extLst>
            <a:ext uri="{FF2B5EF4-FFF2-40B4-BE49-F238E27FC236}">
              <a16:creationId xmlns:a16="http://schemas.microsoft.com/office/drawing/2014/main" id="{00000000-0008-0000-0500-00001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39" name="Picture 1">
          <a:extLst>
            <a:ext uri="{FF2B5EF4-FFF2-40B4-BE49-F238E27FC236}">
              <a16:creationId xmlns:a16="http://schemas.microsoft.com/office/drawing/2014/main" id="{00000000-0008-0000-0500-00001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0" name="Picture 1">
          <a:extLst>
            <a:ext uri="{FF2B5EF4-FFF2-40B4-BE49-F238E27FC236}">
              <a16:creationId xmlns:a16="http://schemas.microsoft.com/office/drawing/2014/main" id="{00000000-0008-0000-0500-00001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1" name="Picture 1">
          <a:extLst>
            <a:ext uri="{FF2B5EF4-FFF2-40B4-BE49-F238E27FC236}">
              <a16:creationId xmlns:a16="http://schemas.microsoft.com/office/drawing/2014/main" id="{00000000-0008-0000-0500-00001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42" name="Picture 1">
          <a:extLst>
            <a:ext uri="{FF2B5EF4-FFF2-40B4-BE49-F238E27FC236}">
              <a16:creationId xmlns:a16="http://schemas.microsoft.com/office/drawing/2014/main" id="{00000000-0008-0000-0500-00001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43" name="Picture 1">
          <a:extLst>
            <a:ext uri="{FF2B5EF4-FFF2-40B4-BE49-F238E27FC236}">
              <a16:creationId xmlns:a16="http://schemas.microsoft.com/office/drawing/2014/main" id="{00000000-0008-0000-0500-00001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44" name="Picture 1">
          <a:extLst>
            <a:ext uri="{FF2B5EF4-FFF2-40B4-BE49-F238E27FC236}">
              <a16:creationId xmlns:a16="http://schemas.microsoft.com/office/drawing/2014/main" id="{00000000-0008-0000-0500-00001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45" name="Picture 1">
          <a:extLst>
            <a:ext uri="{FF2B5EF4-FFF2-40B4-BE49-F238E27FC236}">
              <a16:creationId xmlns:a16="http://schemas.microsoft.com/office/drawing/2014/main" id="{00000000-0008-0000-0500-00001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6" name="Picture 1">
          <a:extLst>
            <a:ext uri="{FF2B5EF4-FFF2-40B4-BE49-F238E27FC236}">
              <a16:creationId xmlns:a16="http://schemas.microsoft.com/office/drawing/2014/main" id="{00000000-0008-0000-0500-00001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7" name="Picture 1">
          <a:extLst>
            <a:ext uri="{FF2B5EF4-FFF2-40B4-BE49-F238E27FC236}">
              <a16:creationId xmlns:a16="http://schemas.microsoft.com/office/drawing/2014/main" id="{00000000-0008-0000-0500-00001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48" name="Picture 1">
          <a:extLst>
            <a:ext uri="{FF2B5EF4-FFF2-40B4-BE49-F238E27FC236}">
              <a16:creationId xmlns:a16="http://schemas.microsoft.com/office/drawing/2014/main" id="{00000000-0008-0000-0500-00002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49" name="Picture 1">
          <a:extLst>
            <a:ext uri="{FF2B5EF4-FFF2-40B4-BE49-F238E27FC236}">
              <a16:creationId xmlns:a16="http://schemas.microsoft.com/office/drawing/2014/main" id="{00000000-0008-0000-0500-00002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50" name="Picture 1">
          <a:extLst>
            <a:ext uri="{FF2B5EF4-FFF2-40B4-BE49-F238E27FC236}">
              <a16:creationId xmlns:a16="http://schemas.microsoft.com/office/drawing/2014/main" id="{00000000-0008-0000-0500-00002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51" name="Picture 1">
          <a:extLst>
            <a:ext uri="{FF2B5EF4-FFF2-40B4-BE49-F238E27FC236}">
              <a16:creationId xmlns:a16="http://schemas.microsoft.com/office/drawing/2014/main" id="{00000000-0008-0000-0500-00002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52" name="Picture 1">
          <a:extLst>
            <a:ext uri="{FF2B5EF4-FFF2-40B4-BE49-F238E27FC236}">
              <a16:creationId xmlns:a16="http://schemas.microsoft.com/office/drawing/2014/main" id="{00000000-0008-0000-0500-00002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3" name="Picture 1">
          <a:extLst>
            <a:ext uri="{FF2B5EF4-FFF2-40B4-BE49-F238E27FC236}">
              <a16:creationId xmlns:a16="http://schemas.microsoft.com/office/drawing/2014/main" id="{00000000-0008-0000-0500-00002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4" name="Picture 1">
          <a:extLst>
            <a:ext uri="{FF2B5EF4-FFF2-40B4-BE49-F238E27FC236}">
              <a16:creationId xmlns:a16="http://schemas.microsoft.com/office/drawing/2014/main" id="{00000000-0008-0000-0500-00002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5" name="Picture 1">
          <a:extLst>
            <a:ext uri="{FF2B5EF4-FFF2-40B4-BE49-F238E27FC236}">
              <a16:creationId xmlns:a16="http://schemas.microsoft.com/office/drawing/2014/main" id="{00000000-0008-0000-0500-00002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56" name="Picture 1">
          <a:extLst>
            <a:ext uri="{FF2B5EF4-FFF2-40B4-BE49-F238E27FC236}">
              <a16:creationId xmlns:a16="http://schemas.microsoft.com/office/drawing/2014/main" id="{00000000-0008-0000-0500-00002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57" name="Picture 1">
          <a:extLst>
            <a:ext uri="{FF2B5EF4-FFF2-40B4-BE49-F238E27FC236}">
              <a16:creationId xmlns:a16="http://schemas.microsoft.com/office/drawing/2014/main" id="{00000000-0008-0000-0500-00002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8" name="Picture 1">
          <a:extLst>
            <a:ext uri="{FF2B5EF4-FFF2-40B4-BE49-F238E27FC236}">
              <a16:creationId xmlns:a16="http://schemas.microsoft.com/office/drawing/2014/main" id="{00000000-0008-0000-0500-00002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59" name="Picture 1">
          <a:extLst>
            <a:ext uri="{FF2B5EF4-FFF2-40B4-BE49-F238E27FC236}">
              <a16:creationId xmlns:a16="http://schemas.microsoft.com/office/drawing/2014/main" id="{00000000-0008-0000-0500-00002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60" name="Picture 1">
          <a:extLst>
            <a:ext uri="{FF2B5EF4-FFF2-40B4-BE49-F238E27FC236}">
              <a16:creationId xmlns:a16="http://schemas.microsoft.com/office/drawing/2014/main" id="{00000000-0008-0000-0500-00002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1" name="Picture 1">
          <a:extLst>
            <a:ext uri="{FF2B5EF4-FFF2-40B4-BE49-F238E27FC236}">
              <a16:creationId xmlns:a16="http://schemas.microsoft.com/office/drawing/2014/main" id="{00000000-0008-0000-0500-00002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2" name="Picture 1">
          <a:extLst>
            <a:ext uri="{FF2B5EF4-FFF2-40B4-BE49-F238E27FC236}">
              <a16:creationId xmlns:a16="http://schemas.microsoft.com/office/drawing/2014/main" id="{00000000-0008-0000-0500-00002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3" name="Picture 1">
          <a:extLst>
            <a:ext uri="{FF2B5EF4-FFF2-40B4-BE49-F238E27FC236}">
              <a16:creationId xmlns:a16="http://schemas.microsoft.com/office/drawing/2014/main" id="{00000000-0008-0000-0500-00002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4" name="Picture 1">
          <a:extLst>
            <a:ext uri="{FF2B5EF4-FFF2-40B4-BE49-F238E27FC236}">
              <a16:creationId xmlns:a16="http://schemas.microsoft.com/office/drawing/2014/main" id="{00000000-0008-0000-0500-00003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5" name="Picture 1">
          <a:extLst>
            <a:ext uri="{FF2B5EF4-FFF2-40B4-BE49-F238E27FC236}">
              <a16:creationId xmlns:a16="http://schemas.microsoft.com/office/drawing/2014/main" id="{00000000-0008-0000-0500-00003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66" name="Picture 1">
          <a:extLst>
            <a:ext uri="{FF2B5EF4-FFF2-40B4-BE49-F238E27FC236}">
              <a16:creationId xmlns:a16="http://schemas.microsoft.com/office/drawing/2014/main" id="{00000000-0008-0000-0500-00003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67" name="Picture 1">
          <a:extLst>
            <a:ext uri="{FF2B5EF4-FFF2-40B4-BE49-F238E27FC236}">
              <a16:creationId xmlns:a16="http://schemas.microsoft.com/office/drawing/2014/main" id="{00000000-0008-0000-0500-00003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68" name="Picture 1">
          <a:extLst>
            <a:ext uri="{FF2B5EF4-FFF2-40B4-BE49-F238E27FC236}">
              <a16:creationId xmlns:a16="http://schemas.microsoft.com/office/drawing/2014/main" id="{00000000-0008-0000-0500-00003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69" name="Picture 1">
          <a:extLst>
            <a:ext uri="{FF2B5EF4-FFF2-40B4-BE49-F238E27FC236}">
              <a16:creationId xmlns:a16="http://schemas.microsoft.com/office/drawing/2014/main" id="{00000000-0008-0000-0500-00003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0" name="Picture 1">
          <a:extLst>
            <a:ext uri="{FF2B5EF4-FFF2-40B4-BE49-F238E27FC236}">
              <a16:creationId xmlns:a16="http://schemas.microsoft.com/office/drawing/2014/main" id="{00000000-0008-0000-0500-00003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1" name="Picture 1">
          <a:extLst>
            <a:ext uri="{FF2B5EF4-FFF2-40B4-BE49-F238E27FC236}">
              <a16:creationId xmlns:a16="http://schemas.microsoft.com/office/drawing/2014/main" id="{00000000-0008-0000-0500-00003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2" name="Picture 1">
          <a:extLst>
            <a:ext uri="{FF2B5EF4-FFF2-40B4-BE49-F238E27FC236}">
              <a16:creationId xmlns:a16="http://schemas.microsoft.com/office/drawing/2014/main" id="{00000000-0008-0000-0500-00003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73" name="Picture 1">
          <a:extLst>
            <a:ext uri="{FF2B5EF4-FFF2-40B4-BE49-F238E27FC236}">
              <a16:creationId xmlns:a16="http://schemas.microsoft.com/office/drawing/2014/main" id="{00000000-0008-0000-0500-00003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74" name="Picture 1">
          <a:extLst>
            <a:ext uri="{FF2B5EF4-FFF2-40B4-BE49-F238E27FC236}">
              <a16:creationId xmlns:a16="http://schemas.microsoft.com/office/drawing/2014/main" id="{00000000-0008-0000-0500-00003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75" name="Picture 1">
          <a:extLst>
            <a:ext uri="{FF2B5EF4-FFF2-40B4-BE49-F238E27FC236}">
              <a16:creationId xmlns:a16="http://schemas.microsoft.com/office/drawing/2014/main" id="{00000000-0008-0000-0500-00003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6" name="Picture 1">
          <a:extLst>
            <a:ext uri="{FF2B5EF4-FFF2-40B4-BE49-F238E27FC236}">
              <a16:creationId xmlns:a16="http://schemas.microsoft.com/office/drawing/2014/main" id="{00000000-0008-0000-0500-00003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77" name="Picture 1">
          <a:extLst>
            <a:ext uri="{FF2B5EF4-FFF2-40B4-BE49-F238E27FC236}">
              <a16:creationId xmlns:a16="http://schemas.microsoft.com/office/drawing/2014/main" id="{00000000-0008-0000-0500-00003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78" name="Picture 1">
          <a:extLst>
            <a:ext uri="{FF2B5EF4-FFF2-40B4-BE49-F238E27FC236}">
              <a16:creationId xmlns:a16="http://schemas.microsoft.com/office/drawing/2014/main" id="{00000000-0008-0000-0500-00003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79" name="Picture 1">
          <a:extLst>
            <a:ext uri="{FF2B5EF4-FFF2-40B4-BE49-F238E27FC236}">
              <a16:creationId xmlns:a16="http://schemas.microsoft.com/office/drawing/2014/main" id="{00000000-0008-0000-0500-00003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80" name="Picture 1">
          <a:extLst>
            <a:ext uri="{FF2B5EF4-FFF2-40B4-BE49-F238E27FC236}">
              <a16:creationId xmlns:a16="http://schemas.microsoft.com/office/drawing/2014/main" id="{00000000-0008-0000-0500-00004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1" name="Picture 1">
          <a:extLst>
            <a:ext uri="{FF2B5EF4-FFF2-40B4-BE49-F238E27FC236}">
              <a16:creationId xmlns:a16="http://schemas.microsoft.com/office/drawing/2014/main" id="{00000000-0008-0000-0500-00004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2" name="Picture 1">
          <a:extLst>
            <a:ext uri="{FF2B5EF4-FFF2-40B4-BE49-F238E27FC236}">
              <a16:creationId xmlns:a16="http://schemas.microsoft.com/office/drawing/2014/main" id="{00000000-0008-0000-0500-00004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3" name="Picture 1">
          <a:extLst>
            <a:ext uri="{FF2B5EF4-FFF2-40B4-BE49-F238E27FC236}">
              <a16:creationId xmlns:a16="http://schemas.microsoft.com/office/drawing/2014/main" id="{00000000-0008-0000-0500-00004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4" name="Picture 1">
          <a:extLst>
            <a:ext uri="{FF2B5EF4-FFF2-40B4-BE49-F238E27FC236}">
              <a16:creationId xmlns:a16="http://schemas.microsoft.com/office/drawing/2014/main" id="{00000000-0008-0000-0500-00004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5" name="Picture 1">
          <a:extLst>
            <a:ext uri="{FF2B5EF4-FFF2-40B4-BE49-F238E27FC236}">
              <a16:creationId xmlns:a16="http://schemas.microsoft.com/office/drawing/2014/main" id="{00000000-0008-0000-0500-00004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86" name="Picture 1">
          <a:extLst>
            <a:ext uri="{FF2B5EF4-FFF2-40B4-BE49-F238E27FC236}">
              <a16:creationId xmlns:a16="http://schemas.microsoft.com/office/drawing/2014/main" id="{00000000-0008-0000-0500-00004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87" name="Picture 1">
          <a:extLst>
            <a:ext uri="{FF2B5EF4-FFF2-40B4-BE49-F238E27FC236}">
              <a16:creationId xmlns:a16="http://schemas.microsoft.com/office/drawing/2014/main" id="{00000000-0008-0000-0500-00004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88" name="Picture 1">
          <a:extLst>
            <a:ext uri="{FF2B5EF4-FFF2-40B4-BE49-F238E27FC236}">
              <a16:creationId xmlns:a16="http://schemas.microsoft.com/office/drawing/2014/main" id="{00000000-0008-0000-0500-00004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89" name="Picture 1">
          <a:extLst>
            <a:ext uri="{FF2B5EF4-FFF2-40B4-BE49-F238E27FC236}">
              <a16:creationId xmlns:a16="http://schemas.microsoft.com/office/drawing/2014/main" id="{00000000-0008-0000-0500-00004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0" name="Picture 1">
          <a:extLst>
            <a:ext uri="{FF2B5EF4-FFF2-40B4-BE49-F238E27FC236}">
              <a16:creationId xmlns:a16="http://schemas.microsoft.com/office/drawing/2014/main" id="{00000000-0008-0000-0500-00004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1" name="Picture 1">
          <a:extLst>
            <a:ext uri="{FF2B5EF4-FFF2-40B4-BE49-F238E27FC236}">
              <a16:creationId xmlns:a16="http://schemas.microsoft.com/office/drawing/2014/main" id="{00000000-0008-0000-0500-00004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2" name="Picture 1">
          <a:extLst>
            <a:ext uri="{FF2B5EF4-FFF2-40B4-BE49-F238E27FC236}">
              <a16:creationId xmlns:a16="http://schemas.microsoft.com/office/drawing/2014/main" id="{00000000-0008-0000-0500-00004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3" name="Picture 1">
          <a:extLst>
            <a:ext uri="{FF2B5EF4-FFF2-40B4-BE49-F238E27FC236}">
              <a16:creationId xmlns:a16="http://schemas.microsoft.com/office/drawing/2014/main" id="{00000000-0008-0000-0500-00004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4" name="Picture 1">
          <a:extLst>
            <a:ext uri="{FF2B5EF4-FFF2-40B4-BE49-F238E27FC236}">
              <a16:creationId xmlns:a16="http://schemas.microsoft.com/office/drawing/2014/main" id="{00000000-0008-0000-0500-00004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5" name="Picture 1">
          <a:extLst>
            <a:ext uri="{FF2B5EF4-FFF2-40B4-BE49-F238E27FC236}">
              <a16:creationId xmlns:a16="http://schemas.microsoft.com/office/drawing/2014/main" id="{00000000-0008-0000-0500-00004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96" name="Picture 1">
          <a:extLst>
            <a:ext uri="{FF2B5EF4-FFF2-40B4-BE49-F238E27FC236}">
              <a16:creationId xmlns:a16="http://schemas.microsoft.com/office/drawing/2014/main" id="{00000000-0008-0000-0500-00005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97" name="Picture 1">
          <a:extLst>
            <a:ext uri="{FF2B5EF4-FFF2-40B4-BE49-F238E27FC236}">
              <a16:creationId xmlns:a16="http://schemas.microsoft.com/office/drawing/2014/main" id="{00000000-0008-0000-0500-00005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898" name="Picture 1">
          <a:extLst>
            <a:ext uri="{FF2B5EF4-FFF2-40B4-BE49-F238E27FC236}">
              <a16:creationId xmlns:a16="http://schemas.microsoft.com/office/drawing/2014/main" id="{00000000-0008-0000-0500-00005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899" name="Picture 1">
          <a:extLst>
            <a:ext uri="{FF2B5EF4-FFF2-40B4-BE49-F238E27FC236}">
              <a16:creationId xmlns:a16="http://schemas.microsoft.com/office/drawing/2014/main" id="{00000000-0008-0000-0500-00005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0" name="Picture 1">
          <a:extLst>
            <a:ext uri="{FF2B5EF4-FFF2-40B4-BE49-F238E27FC236}">
              <a16:creationId xmlns:a16="http://schemas.microsoft.com/office/drawing/2014/main" id="{00000000-0008-0000-0500-00005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1" name="Picture 1">
          <a:extLst>
            <a:ext uri="{FF2B5EF4-FFF2-40B4-BE49-F238E27FC236}">
              <a16:creationId xmlns:a16="http://schemas.microsoft.com/office/drawing/2014/main" id="{00000000-0008-0000-0500-00005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2" name="Picture 1">
          <a:extLst>
            <a:ext uri="{FF2B5EF4-FFF2-40B4-BE49-F238E27FC236}">
              <a16:creationId xmlns:a16="http://schemas.microsoft.com/office/drawing/2014/main" id="{00000000-0008-0000-0500-00005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03" name="Picture 1">
          <a:extLst>
            <a:ext uri="{FF2B5EF4-FFF2-40B4-BE49-F238E27FC236}">
              <a16:creationId xmlns:a16="http://schemas.microsoft.com/office/drawing/2014/main" id="{00000000-0008-0000-0500-00005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04" name="Picture 1">
          <a:extLst>
            <a:ext uri="{FF2B5EF4-FFF2-40B4-BE49-F238E27FC236}">
              <a16:creationId xmlns:a16="http://schemas.microsoft.com/office/drawing/2014/main" id="{00000000-0008-0000-0500-00005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05" name="Picture 1">
          <a:extLst>
            <a:ext uri="{FF2B5EF4-FFF2-40B4-BE49-F238E27FC236}">
              <a16:creationId xmlns:a16="http://schemas.microsoft.com/office/drawing/2014/main" id="{00000000-0008-0000-0500-00005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6" name="Picture 1">
          <a:extLst>
            <a:ext uri="{FF2B5EF4-FFF2-40B4-BE49-F238E27FC236}">
              <a16:creationId xmlns:a16="http://schemas.microsoft.com/office/drawing/2014/main" id="{00000000-0008-0000-0500-00005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07" name="Picture 1">
          <a:extLst>
            <a:ext uri="{FF2B5EF4-FFF2-40B4-BE49-F238E27FC236}">
              <a16:creationId xmlns:a16="http://schemas.microsoft.com/office/drawing/2014/main" id="{00000000-0008-0000-0500-00005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08" name="Picture 1">
          <a:extLst>
            <a:ext uri="{FF2B5EF4-FFF2-40B4-BE49-F238E27FC236}">
              <a16:creationId xmlns:a16="http://schemas.microsoft.com/office/drawing/2014/main" id="{00000000-0008-0000-0500-00005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09" name="Picture 1">
          <a:extLst>
            <a:ext uri="{FF2B5EF4-FFF2-40B4-BE49-F238E27FC236}">
              <a16:creationId xmlns:a16="http://schemas.microsoft.com/office/drawing/2014/main" id="{00000000-0008-0000-0500-00005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10" name="Picture 1">
          <a:extLst>
            <a:ext uri="{FF2B5EF4-FFF2-40B4-BE49-F238E27FC236}">
              <a16:creationId xmlns:a16="http://schemas.microsoft.com/office/drawing/2014/main" id="{00000000-0008-0000-0500-00005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1" name="Picture 1">
          <a:extLst>
            <a:ext uri="{FF2B5EF4-FFF2-40B4-BE49-F238E27FC236}">
              <a16:creationId xmlns:a16="http://schemas.microsoft.com/office/drawing/2014/main" id="{00000000-0008-0000-0500-00005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2" name="Picture 1">
          <a:extLst>
            <a:ext uri="{FF2B5EF4-FFF2-40B4-BE49-F238E27FC236}">
              <a16:creationId xmlns:a16="http://schemas.microsoft.com/office/drawing/2014/main" id="{00000000-0008-0000-0500-00006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13" name="Picture 1">
          <a:extLst>
            <a:ext uri="{FF2B5EF4-FFF2-40B4-BE49-F238E27FC236}">
              <a16:creationId xmlns:a16="http://schemas.microsoft.com/office/drawing/2014/main" id="{00000000-0008-0000-0500-00006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14" name="Picture 1">
          <a:extLst>
            <a:ext uri="{FF2B5EF4-FFF2-40B4-BE49-F238E27FC236}">
              <a16:creationId xmlns:a16="http://schemas.microsoft.com/office/drawing/2014/main" id="{00000000-0008-0000-0500-00006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15" name="Picture 1">
          <a:extLst>
            <a:ext uri="{FF2B5EF4-FFF2-40B4-BE49-F238E27FC236}">
              <a16:creationId xmlns:a16="http://schemas.microsoft.com/office/drawing/2014/main" id="{00000000-0008-0000-0500-00006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6" name="Picture 1">
          <a:extLst>
            <a:ext uri="{FF2B5EF4-FFF2-40B4-BE49-F238E27FC236}">
              <a16:creationId xmlns:a16="http://schemas.microsoft.com/office/drawing/2014/main" id="{00000000-0008-0000-0500-00006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7" name="Picture 1">
          <a:extLst>
            <a:ext uri="{FF2B5EF4-FFF2-40B4-BE49-F238E27FC236}">
              <a16:creationId xmlns:a16="http://schemas.microsoft.com/office/drawing/2014/main" id="{00000000-0008-0000-0500-00006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8" name="Picture 1">
          <a:extLst>
            <a:ext uri="{FF2B5EF4-FFF2-40B4-BE49-F238E27FC236}">
              <a16:creationId xmlns:a16="http://schemas.microsoft.com/office/drawing/2014/main" id="{00000000-0008-0000-0500-00006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19" name="Picture 1">
          <a:extLst>
            <a:ext uri="{FF2B5EF4-FFF2-40B4-BE49-F238E27FC236}">
              <a16:creationId xmlns:a16="http://schemas.microsoft.com/office/drawing/2014/main" id="{00000000-0008-0000-0500-00006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0" name="Picture 1">
          <a:extLst>
            <a:ext uri="{FF2B5EF4-FFF2-40B4-BE49-F238E27FC236}">
              <a16:creationId xmlns:a16="http://schemas.microsoft.com/office/drawing/2014/main" id="{00000000-0008-0000-0500-00006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1" name="Picture 1">
          <a:extLst>
            <a:ext uri="{FF2B5EF4-FFF2-40B4-BE49-F238E27FC236}">
              <a16:creationId xmlns:a16="http://schemas.microsoft.com/office/drawing/2014/main" id="{00000000-0008-0000-0500-00006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2" name="Picture 1">
          <a:extLst>
            <a:ext uri="{FF2B5EF4-FFF2-40B4-BE49-F238E27FC236}">
              <a16:creationId xmlns:a16="http://schemas.microsoft.com/office/drawing/2014/main" id="{00000000-0008-0000-0500-00006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23" name="Picture 1">
          <a:extLst>
            <a:ext uri="{FF2B5EF4-FFF2-40B4-BE49-F238E27FC236}">
              <a16:creationId xmlns:a16="http://schemas.microsoft.com/office/drawing/2014/main" id="{00000000-0008-0000-0500-00006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24" name="Picture 1">
          <a:extLst>
            <a:ext uri="{FF2B5EF4-FFF2-40B4-BE49-F238E27FC236}">
              <a16:creationId xmlns:a16="http://schemas.microsoft.com/office/drawing/2014/main" id="{00000000-0008-0000-0500-00006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5" name="Picture 1">
          <a:extLst>
            <a:ext uri="{FF2B5EF4-FFF2-40B4-BE49-F238E27FC236}">
              <a16:creationId xmlns:a16="http://schemas.microsoft.com/office/drawing/2014/main" id="{00000000-0008-0000-0500-00006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6" name="Picture 1">
          <a:extLst>
            <a:ext uri="{FF2B5EF4-FFF2-40B4-BE49-F238E27FC236}">
              <a16:creationId xmlns:a16="http://schemas.microsoft.com/office/drawing/2014/main" id="{00000000-0008-0000-0500-00006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27" name="Picture 1">
          <a:extLst>
            <a:ext uri="{FF2B5EF4-FFF2-40B4-BE49-F238E27FC236}">
              <a16:creationId xmlns:a16="http://schemas.microsoft.com/office/drawing/2014/main" id="{00000000-0008-0000-0500-00006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28" name="Picture 1">
          <a:extLst>
            <a:ext uri="{FF2B5EF4-FFF2-40B4-BE49-F238E27FC236}">
              <a16:creationId xmlns:a16="http://schemas.microsoft.com/office/drawing/2014/main" id="{00000000-0008-0000-0500-00007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29" name="Picture 1">
          <a:extLst>
            <a:ext uri="{FF2B5EF4-FFF2-40B4-BE49-F238E27FC236}">
              <a16:creationId xmlns:a16="http://schemas.microsoft.com/office/drawing/2014/main" id="{00000000-0008-0000-0500-00007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0" name="Picture 1">
          <a:extLst>
            <a:ext uri="{FF2B5EF4-FFF2-40B4-BE49-F238E27FC236}">
              <a16:creationId xmlns:a16="http://schemas.microsoft.com/office/drawing/2014/main" id="{00000000-0008-0000-0500-00007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1" name="Picture 1">
          <a:extLst>
            <a:ext uri="{FF2B5EF4-FFF2-40B4-BE49-F238E27FC236}">
              <a16:creationId xmlns:a16="http://schemas.microsoft.com/office/drawing/2014/main" id="{00000000-0008-0000-0500-00007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2" name="Picture 1">
          <a:extLst>
            <a:ext uri="{FF2B5EF4-FFF2-40B4-BE49-F238E27FC236}">
              <a16:creationId xmlns:a16="http://schemas.microsoft.com/office/drawing/2014/main" id="{00000000-0008-0000-0500-00007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33" name="Picture 1">
          <a:extLst>
            <a:ext uri="{FF2B5EF4-FFF2-40B4-BE49-F238E27FC236}">
              <a16:creationId xmlns:a16="http://schemas.microsoft.com/office/drawing/2014/main" id="{00000000-0008-0000-0500-00007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34" name="Picture 1">
          <a:extLst>
            <a:ext uri="{FF2B5EF4-FFF2-40B4-BE49-F238E27FC236}">
              <a16:creationId xmlns:a16="http://schemas.microsoft.com/office/drawing/2014/main" id="{00000000-0008-0000-0500-00007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35" name="Picture 1">
          <a:extLst>
            <a:ext uri="{FF2B5EF4-FFF2-40B4-BE49-F238E27FC236}">
              <a16:creationId xmlns:a16="http://schemas.microsoft.com/office/drawing/2014/main" id="{00000000-0008-0000-0500-00007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6" name="Picture 1">
          <a:extLst>
            <a:ext uri="{FF2B5EF4-FFF2-40B4-BE49-F238E27FC236}">
              <a16:creationId xmlns:a16="http://schemas.microsoft.com/office/drawing/2014/main" id="{00000000-0008-0000-0500-00007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7" name="Picture 1">
          <a:extLst>
            <a:ext uri="{FF2B5EF4-FFF2-40B4-BE49-F238E27FC236}">
              <a16:creationId xmlns:a16="http://schemas.microsoft.com/office/drawing/2014/main" id="{00000000-0008-0000-0500-00007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38" name="Picture 1">
          <a:extLst>
            <a:ext uri="{FF2B5EF4-FFF2-40B4-BE49-F238E27FC236}">
              <a16:creationId xmlns:a16="http://schemas.microsoft.com/office/drawing/2014/main" id="{00000000-0008-0000-0500-00007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39" name="Picture 1">
          <a:extLst>
            <a:ext uri="{FF2B5EF4-FFF2-40B4-BE49-F238E27FC236}">
              <a16:creationId xmlns:a16="http://schemas.microsoft.com/office/drawing/2014/main" id="{00000000-0008-0000-0500-00007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40" name="Picture 1">
          <a:extLst>
            <a:ext uri="{FF2B5EF4-FFF2-40B4-BE49-F238E27FC236}">
              <a16:creationId xmlns:a16="http://schemas.microsoft.com/office/drawing/2014/main" id="{00000000-0008-0000-0500-00007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41" name="Picture 1">
          <a:extLst>
            <a:ext uri="{FF2B5EF4-FFF2-40B4-BE49-F238E27FC236}">
              <a16:creationId xmlns:a16="http://schemas.microsoft.com/office/drawing/2014/main" id="{00000000-0008-0000-0500-00007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2" name="Picture 1">
          <a:extLst>
            <a:ext uri="{FF2B5EF4-FFF2-40B4-BE49-F238E27FC236}">
              <a16:creationId xmlns:a16="http://schemas.microsoft.com/office/drawing/2014/main" id="{00000000-0008-0000-0500-00007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3" name="Picture 1">
          <a:extLst>
            <a:ext uri="{FF2B5EF4-FFF2-40B4-BE49-F238E27FC236}">
              <a16:creationId xmlns:a16="http://schemas.microsoft.com/office/drawing/2014/main" id="{00000000-0008-0000-0500-00007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4" name="Picture 1">
          <a:extLst>
            <a:ext uri="{FF2B5EF4-FFF2-40B4-BE49-F238E27FC236}">
              <a16:creationId xmlns:a16="http://schemas.microsoft.com/office/drawing/2014/main" id="{00000000-0008-0000-0500-00008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5" name="Picture 1">
          <a:extLst>
            <a:ext uri="{FF2B5EF4-FFF2-40B4-BE49-F238E27FC236}">
              <a16:creationId xmlns:a16="http://schemas.microsoft.com/office/drawing/2014/main" id="{00000000-0008-0000-0500-00008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46" name="Picture 1">
          <a:extLst>
            <a:ext uri="{FF2B5EF4-FFF2-40B4-BE49-F238E27FC236}">
              <a16:creationId xmlns:a16="http://schemas.microsoft.com/office/drawing/2014/main" id="{00000000-0008-0000-0500-00008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47" name="Picture 1">
          <a:extLst>
            <a:ext uri="{FF2B5EF4-FFF2-40B4-BE49-F238E27FC236}">
              <a16:creationId xmlns:a16="http://schemas.microsoft.com/office/drawing/2014/main" id="{00000000-0008-0000-0500-00008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48" name="Picture 1">
          <a:extLst>
            <a:ext uri="{FF2B5EF4-FFF2-40B4-BE49-F238E27FC236}">
              <a16:creationId xmlns:a16="http://schemas.microsoft.com/office/drawing/2014/main" id="{00000000-0008-0000-0500-00008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49" name="Picture 1">
          <a:extLst>
            <a:ext uri="{FF2B5EF4-FFF2-40B4-BE49-F238E27FC236}">
              <a16:creationId xmlns:a16="http://schemas.microsoft.com/office/drawing/2014/main" id="{00000000-0008-0000-0500-00008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50" name="Picture 1">
          <a:extLst>
            <a:ext uri="{FF2B5EF4-FFF2-40B4-BE49-F238E27FC236}">
              <a16:creationId xmlns:a16="http://schemas.microsoft.com/office/drawing/2014/main" id="{00000000-0008-0000-0500-00008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1" name="Picture 1">
          <a:extLst>
            <a:ext uri="{FF2B5EF4-FFF2-40B4-BE49-F238E27FC236}">
              <a16:creationId xmlns:a16="http://schemas.microsoft.com/office/drawing/2014/main" id="{00000000-0008-0000-0500-00008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2" name="Picture 1">
          <a:extLst>
            <a:ext uri="{FF2B5EF4-FFF2-40B4-BE49-F238E27FC236}">
              <a16:creationId xmlns:a16="http://schemas.microsoft.com/office/drawing/2014/main" id="{00000000-0008-0000-0500-00008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3" name="Picture 1">
          <a:extLst>
            <a:ext uri="{FF2B5EF4-FFF2-40B4-BE49-F238E27FC236}">
              <a16:creationId xmlns:a16="http://schemas.microsoft.com/office/drawing/2014/main" id="{00000000-0008-0000-0500-00008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54" name="Picture 1">
          <a:extLst>
            <a:ext uri="{FF2B5EF4-FFF2-40B4-BE49-F238E27FC236}">
              <a16:creationId xmlns:a16="http://schemas.microsoft.com/office/drawing/2014/main" id="{00000000-0008-0000-0500-00008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55" name="Picture 1">
          <a:extLst>
            <a:ext uri="{FF2B5EF4-FFF2-40B4-BE49-F238E27FC236}">
              <a16:creationId xmlns:a16="http://schemas.microsoft.com/office/drawing/2014/main" id="{00000000-0008-0000-0500-00008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6" name="Picture 1">
          <a:extLst>
            <a:ext uri="{FF2B5EF4-FFF2-40B4-BE49-F238E27FC236}">
              <a16:creationId xmlns:a16="http://schemas.microsoft.com/office/drawing/2014/main" id="{00000000-0008-0000-0500-00008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7" name="Picture 1">
          <a:extLst>
            <a:ext uri="{FF2B5EF4-FFF2-40B4-BE49-F238E27FC236}">
              <a16:creationId xmlns:a16="http://schemas.microsoft.com/office/drawing/2014/main" id="{00000000-0008-0000-0500-00008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58" name="Picture 1">
          <a:extLst>
            <a:ext uri="{FF2B5EF4-FFF2-40B4-BE49-F238E27FC236}">
              <a16:creationId xmlns:a16="http://schemas.microsoft.com/office/drawing/2014/main" id="{00000000-0008-0000-0500-00008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59" name="Picture 1">
          <a:extLst>
            <a:ext uri="{FF2B5EF4-FFF2-40B4-BE49-F238E27FC236}">
              <a16:creationId xmlns:a16="http://schemas.microsoft.com/office/drawing/2014/main" id="{00000000-0008-0000-0500-00008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60" name="Picture 1">
          <a:extLst>
            <a:ext uri="{FF2B5EF4-FFF2-40B4-BE49-F238E27FC236}">
              <a16:creationId xmlns:a16="http://schemas.microsoft.com/office/drawing/2014/main" id="{00000000-0008-0000-0500-00009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61" name="Picture 1">
          <a:extLst>
            <a:ext uri="{FF2B5EF4-FFF2-40B4-BE49-F238E27FC236}">
              <a16:creationId xmlns:a16="http://schemas.microsoft.com/office/drawing/2014/main" id="{00000000-0008-0000-0500-00009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62" name="Picture 1">
          <a:extLst>
            <a:ext uri="{FF2B5EF4-FFF2-40B4-BE49-F238E27FC236}">
              <a16:creationId xmlns:a16="http://schemas.microsoft.com/office/drawing/2014/main" id="{00000000-0008-0000-0500-00009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3" name="Picture 1">
          <a:extLst>
            <a:ext uri="{FF2B5EF4-FFF2-40B4-BE49-F238E27FC236}">
              <a16:creationId xmlns:a16="http://schemas.microsoft.com/office/drawing/2014/main" id="{00000000-0008-0000-0500-00009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4" name="Picture 1">
          <a:extLst>
            <a:ext uri="{FF2B5EF4-FFF2-40B4-BE49-F238E27FC236}">
              <a16:creationId xmlns:a16="http://schemas.microsoft.com/office/drawing/2014/main" id="{00000000-0008-0000-0500-00009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5" name="Picture 1">
          <a:extLst>
            <a:ext uri="{FF2B5EF4-FFF2-40B4-BE49-F238E27FC236}">
              <a16:creationId xmlns:a16="http://schemas.microsoft.com/office/drawing/2014/main" id="{00000000-0008-0000-0500-00009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66" name="Picture 1">
          <a:extLst>
            <a:ext uri="{FF2B5EF4-FFF2-40B4-BE49-F238E27FC236}">
              <a16:creationId xmlns:a16="http://schemas.microsoft.com/office/drawing/2014/main" id="{00000000-0008-0000-0500-00009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67" name="Picture 1">
          <a:extLst>
            <a:ext uri="{FF2B5EF4-FFF2-40B4-BE49-F238E27FC236}">
              <a16:creationId xmlns:a16="http://schemas.microsoft.com/office/drawing/2014/main" id="{00000000-0008-0000-0500-00009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8" name="Picture 1">
          <a:extLst>
            <a:ext uri="{FF2B5EF4-FFF2-40B4-BE49-F238E27FC236}">
              <a16:creationId xmlns:a16="http://schemas.microsoft.com/office/drawing/2014/main" id="{00000000-0008-0000-0500-00009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69" name="Picture 1">
          <a:extLst>
            <a:ext uri="{FF2B5EF4-FFF2-40B4-BE49-F238E27FC236}">
              <a16:creationId xmlns:a16="http://schemas.microsoft.com/office/drawing/2014/main" id="{00000000-0008-0000-0500-00009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70" name="Picture 1">
          <a:extLst>
            <a:ext uri="{FF2B5EF4-FFF2-40B4-BE49-F238E27FC236}">
              <a16:creationId xmlns:a16="http://schemas.microsoft.com/office/drawing/2014/main" id="{00000000-0008-0000-0500-00009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1" name="Picture 1">
          <a:extLst>
            <a:ext uri="{FF2B5EF4-FFF2-40B4-BE49-F238E27FC236}">
              <a16:creationId xmlns:a16="http://schemas.microsoft.com/office/drawing/2014/main" id="{00000000-0008-0000-0500-00009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2" name="Picture 1">
          <a:extLst>
            <a:ext uri="{FF2B5EF4-FFF2-40B4-BE49-F238E27FC236}">
              <a16:creationId xmlns:a16="http://schemas.microsoft.com/office/drawing/2014/main" id="{00000000-0008-0000-0500-00009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3" name="Picture 1">
          <a:extLst>
            <a:ext uri="{FF2B5EF4-FFF2-40B4-BE49-F238E27FC236}">
              <a16:creationId xmlns:a16="http://schemas.microsoft.com/office/drawing/2014/main" id="{00000000-0008-0000-0500-00009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4" name="Picture 1">
          <a:extLst>
            <a:ext uri="{FF2B5EF4-FFF2-40B4-BE49-F238E27FC236}">
              <a16:creationId xmlns:a16="http://schemas.microsoft.com/office/drawing/2014/main" id="{00000000-0008-0000-0500-00009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5" name="Picture 1">
          <a:extLst>
            <a:ext uri="{FF2B5EF4-FFF2-40B4-BE49-F238E27FC236}">
              <a16:creationId xmlns:a16="http://schemas.microsoft.com/office/drawing/2014/main" id="{00000000-0008-0000-0500-00009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76" name="Picture 1">
          <a:extLst>
            <a:ext uri="{FF2B5EF4-FFF2-40B4-BE49-F238E27FC236}">
              <a16:creationId xmlns:a16="http://schemas.microsoft.com/office/drawing/2014/main" id="{00000000-0008-0000-0500-0000A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77" name="Picture 1">
          <a:extLst>
            <a:ext uri="{FF2B5EF4-FFF2-40B4-BE49-F238E27FC236}">
              <a16:creationId xmlns:a16="http://schemas.microsoft.com/office/drawing/2014/main" id="{00000000-0008-0000-0500-0000A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78" name="Picture 1">
          <a:extLst>
            <a:ext uri="{FF2B5EF4-FFF2-40B4-BE49-F238E27FC236}">
              <a16:creationId xmlns:a16="http://schemas.microsoft.com/office/drawing/2014/main" id="{00000000-0008-0000-0500-0000A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79" name="Picture 1">
          <a:extLst>
            <a:ext uri="{FF2B5EF4-FFF2-40B4-BE49-F238E27FC236}">
              <a16:creationId xmlns:a16="http://schemas.microsoft.com/office/drawing/2014/main" id="{00000000-0008-0000-0500-0000A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980" name="Picture 1">
          <a:extLst>
            <a:ext uri="{FF2B5EF4-FFF2-40B4-BE49-F238E27FC236}">
              <a16:creationId xmlns:a16="http://schemas.microsoft.com/office/drawing/2014/main" id="{00000000-0008-0000-0500-0000A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981" name="Picture 1">
          <a:extLst>
            <a:ext uri="{FF2B5EF4-FFF2-40B4-BE49-F238E27FC236}">
              <a16:creationId xmlns:a16="http://schemas.microsoft.com/office/drawing/2014/main" id="{00000000-0008-0000-0500-0000A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982" name="Picture 1">
          <a:extLst>
            <a:ext uri="{FF2B5EF4-FFF2-40B4-BE49-F238E27FC236}">
              <a16:creationId xmlns:a16="http://schemas.microsoft.com/office/drawing/2014/main" id="{00000000-0008-0000-0500-0000A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983" name="Picture 1">
          <a:extLst>
            <a:ext uri="{FF2B5EF4-FFF2-40B4-BE49-F238E27FC236}">
              <a16:creationId xmlns:a16="http://schemas.microsoft.com/office/drawing/2014/main" id="{00000000-0008-0000-0500-0000A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984" name="Picture 1">
          <a:extLst>
            <a:ext uri="{FF2B5EF4-FFF2-40B4-BE49-F238E27FC236}">
              <a16:creationId xmlns:a16="http://schemas.microsoft.com/office/drawing/2014/main" id="{00000000-0008-0000-0500-0000A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985" name="Picture 1">
          <a:extLst>
            <a:ext uri="{FF2B5EF4-FFF2-40B4-BE49-F238E27FC236}">
              <a16:creationId xmlns:a16="http://schemas.microsoft.com/office/drawing/2014/main" id="{00000000-0008-0000-0500-0000A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2986" name="Picture 1">
          <a:extLst>
            <a:ext uri="{FF2B5EF4-FFF2-40B4-BE49-F238E27FC236}">
              <a16:creationId xmlns:a16="http://schemas.microsoft.com/office/drawing/2014/main" id="{00000000-0008-0000-0500-0000A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2987" name="Picture 1">
          <a:extLst>
            <a:ext uri="{FF2B5EF4-FFF2-40B4-BE49-F238E27FC236}">
              <a16:creationId xmlns:a16="http://schemas.microsoft.com/office/drawing/2014/main" id="{00000000-0008-0000-0500-0000A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88" name="Picture 1">
          <a:extLst>
            <a:ext uri="{FF2B5EF4-FFF2-40B4-BE49-F238E27FC236}">
              <a16:creationId xmlns:a16="http://schemas.microsoft.com/office/drawing/2014/main" id="{00000000-0008-0000-0500-0000A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89" name="Picture 1">
          <a:extLst>
            <a:ext uri="{FF2B5EF4-FFF2-40B4-BE49-F238E27FC236}">
              <a16:creationId xmlns:a16="http://schemas.microsoft.com/office/drawing/2014/main" id="{00000000-0008-0000-0500-0000A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90" name="Picture 1">
          <a:extLst>
            <a:ext uri="{FF2B5EF4-FFF2-40B4-BE49-F238E27FC236}">
              <a16:creationId xmlns:a16="http://schemas.microsoft.com/office/drawing/2014/main" id="{00000000-0008-0000-0500-0000A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1" name="Picture 1">
          <a:extLst>
            <a:ext uri="{FF2B5EF4-FFF2-40B4-BE49-F238E27FC236}">
              <a16:creationId xmlns:a16="http://schemas.microsoft.com/office/drawing/2014/main" id="{00000000-0008-0000-0500-0000A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2" name="Picture 1">
          <a:extLst>
            <a:ext uri="{FF2B5EF4-FFF2-40B4-BE49-F238E27FC236}">
              <a16:creationId xmlns:a16="http://schemas.microsoft.com/office/drawing/2014/main" id="{00000000-0008-0000-0500-0000B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3" name="Picture 1">
          <a:extLst>
            <a:ext uri="{FF2B5EF4-FFF2-40B4-BE49-F238E27FC236}">
              <a16:creationId xmlns:a16="http://schemas.microsoft.com/office/drawing/2014/main" id="{00000000-0008-0000-0500-0000B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94" name="Picture 1">
          <a:extLst>
            <a:ext uri="{FF2B5EF4-FFF2-40B4-BE49-F238E27FC236}">
              <a16:creationId xmlns:a16="http://schemas.microsoft.com/office/drawing/2014/main" id="{00000000-0008-0000-0500-0000B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95" name="Picture 1">
          <a:extLst>
            <a:ext uri="{FF2B5EF4-FFF2-40B4-BE49-F238E27FC236}">
              <a16:creationId xmlns:a16="http://schemas.microsoft.com/office/drawing/2014/main" id="{00000000-0008-0000-0500-0000B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6" name="Picture 1">
          <a:extLst>
            <a:ext uri="{FF2B5EF4-FFF2-40B4-BE49-F238E27FC236}">
              <a16:creationId xmlns:a16="http://schemas.microsoft.com/office/drawing/2014/main" id="{00000000-0008-0000-0500-0000B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7" name="Picture 1">
          <a:extLst>
            <a:ext uri="{FF2B5EF4-FFF2-40B4-BE49-F238E27FC236}">
              <a16:creationId xmlns:a16="http://schemas.microsoft.com/office/drawing/2014/main" id="{00000000-0008-0000-0500-0000B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2998" name="Picture 1">
          <a:extLst>
            <a:ext uri="{FF2B5EF4-FFF2-40B4-BE49-F238E27FC236}">
              <a16:creationId xmlns:a16="http://schemas.microsoft.com/office/drawing/2014/main" id="{00000000-0008-0000-0500-0000B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2999" name="Picture 1">
          <a:extLst>
            <a:ext uri="{FF2B5EF4-FFF2-40B4-BE49-F238E27FC236}">
              <a16:creationId xmlns:a16="http://schemas.microsoft.com/office/drawing/2014/main" id="{00000000-0008-0000-0500-0000B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0" name="Picture 1">
          <a:extLst>
            <a:ext uri="{FF2B5EF4-FFF2-40B4-BE49-F238E27FC236}">
              <a16:creationId xmlns:a16="http://schemas.microsoft.com/office/drawing/2014/main" id="{00000000-0008-0000-0500-0000B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1" name="Picture 1">
          <a:extLst>
            <a:ext uri="{FF2B5EF4-FFF2-40B4-BE49-F238E27FC236}">
              <a16:creationId xmlns:a16="http://schemas.microsoft.com/office/drawing/2014/main" id="{00000000-0008-0000-0500-0000B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2" name="Picture 1">
          <a:extLst>
            <a:ext uri="{FF2B5EF4-FFF2-40B4-BE49-F238E27FC236}">
              <a16:creationId xmlns:a16="http://schemas.microsoft.com/office/drawing/2014/main" id="{00000000-0008-0000-0500-0000B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03" name="Picture 1">
          <a:extLst>
            <a:ext uri="{FF2B5EF4-FFF2-40B4-BE49-F238E27FC236}">
              <a16:creationId xmlns:a16="http://schemas.microsoft.com/office/drawing/2014/main" id="{00000000-0008-0000-0500-0000B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04" name="Picture 1">
          <a:extLst>
            <a:ext uri="{FF2B5EF4-FFF2-40B4-BE49-F238E27FC236}">
              <a16:creationId xmlns:a16="http://schemas.microsoft.com/office/drawing/2014/main" id="{00000000-0008-0000-0500-0000B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05" name="Picture 1">
          <a:extLst>
            <a:ext uri="{FF2B5EF4-FFF2-40B4-BE49-F238E27FC236}">
              <a16:creationId xmlns:a16="http://schemas.microsoft.com/office/drawing/2014/main" id="{00000000-0008-0000-0500-0000B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6" name="Picture 1">
          <a:extLst>
            <a:ext uri="{FF2B5EF4-FFF2-40B4-BE49-F238E27FC236}">
              <a16:creationId xmlns:a16="http://schemas.microsoft.com/office/drawing/2014/main" id="{00000000-0008-0000-0500-0000B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7" name="Picture 1">
          <a:extLst>
            <a:ext uri="{FF2B5EF4-FFF2-40B4-BE49-F238E27FC236}">
              <a16:creationId xmlns:a16="http://schemas.microsoft.com/office/drawing/2014/main" id="{00000000-0008-0000-0500-0000B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8" name="Picture 1">
          <a:extLst>
            <a:ext uri="{FF2B5EF4-FFF2-40B4-BE49-F238E27FC236}">
              <a16:creationId xmlns:a16="http://schemas.microsoft.com/office/drawing/2014/main" id="{00000000-0008-0000-0500-0000C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09" name="Picture 1">
          <a:extLst>
            <a:ext uri="{FF2B5EF4-FFF2-40B4-BE49-F238E27FC236}">
              <a16:creationId xmlns:a16="http://schemas.microsoft.com/office/drawing/2014/main" id="{00000000-0008-0000-0500-0000C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0" name="Picture 1">
          <a:extLst>
            <a:ext uri="{FF2B5EF4-FFF2-40B4-BE49-F238E27FC236}">
              <a16:creationId xmlns:a16="http://schemas.microsoft.com/office/drawing/2014/main" id="{00000000-0008-0000-0500-0000C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1" name="Picture 1">
          <a:extLst>
            <a:ext uri="{FF2B5EF4-FFF2-40B4-BE49-F238E27FC236}">
              <a16:creationId xmlns:a16="http://schemas.microsoft.com/office/drawing/2014/main" id="{00000000-0008-0000-0500-0000C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2" name="Picture 1">
          <a:extLst>
            <a:ext uri="{FF2B5EF4-FFF2-40B4-BE49-F238E27FC236}">
              <a16:creationId xmlns:a16="http://schemas.microsoft.com/office/drawing/2014/main" id="{00000000-0008-0000-0500-0000C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13" name="Picture 1">
          <a:extLst>
            <a:ext uri="{FF2B5EF4-FFF2-40B4-BE49-F238E27FC236}">
              <a16:creationId xmlns:a16="http://schemas.microsoft.com/office/drawing/2014/main" id="{00000000-0008-0000-0500-0000C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14" name="Picture 1">
          <a:extLst>
            <a:ext uri="{FF2B5EF4-FFF2-40B4-BE49-F238E27FC236}">
              <a16:creationId xmlns:a16="http://schemas.microsoft.com/office/drawing/2014/main" id="{00000000-0008-0000-0500-0000C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5" name="Picture 1">
          <a:extLst>
            <a:ext uri="{FF2B5EF4-FFF2-40B4-BE49-F238E27FC236}">
              <a16:creationId xmlns:a16="http://schemas.microsoft.com/office/drawing/2014/main" id="{00000000-0008-0000-0500-0000C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6" name="Picture 1">
          <a:extLst>
            <a:ext uri="{FF2B5EF4-FFF2-40B4-BE49-F238E27FC236}">
              <a16:creationId xmlns:a16="http://schemas.microsoft.com/office/drawing/2014/main" id="{00000000-0008-0000-0500-0000C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17" name="Picture 1">
          <a:extLst>
            <a:ext uri="{FF2B5EF4-FFF2-40B4-BE49-F238E27FC236}">
              <a16:creationId xmlns:a16="http://schemas.microsoft.com/office/drawing/2014/main" id="{00000000-0008-0000-0500-0000C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18" name="Picture 1">
          <a:extLst>
            <a:ext uri="{FF2B5EF4-FFF2-40B4-BE49-F238E27FC236}">
              <a16:creationId xmlns:a16="http://schemas.microsoft.com/office/drawing/2014/main" id="{00000000-0008-0000-0500-0000C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19" name="Picture 1">
          <a:extLst>
            <a:ext uri="{FF2B5EF4-FFF2-40B4-BE49-F238E27FC236}">
              <a16:creationId xmlns:a16="http://schemas.microsoft.com/office/drawing/2014/main" id="{00000000-0008-0000-0500-0000C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0" name="Picture 1">
          <a:extLst>
            <a:ext uri="{FF2B5EF4-FFF2-40B4-BE49-F238E27FC236}">
              <a16:creationId xmlns:a16="http://schemas.microsoft.com/office/drawing/2014/main" id="{00000000-0008-0000-0500-0000C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1" name="Picture 1">
          <a:extLst>
            <a:ext uri="{FF2B5EF4-FFF2-40B4-BE49-F238E27FC236}">
              <a16:creationId xmlns:a16="http://schemas.microsoft.com/office/drawing/2014/main" id="{00000000-0008-0000-0500-0000C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2" name="Picture 1">
          <a:extLst>
            <a:ext uri="{FF2B5EF4-FFF2-40B4-BE49-F238E27FC236}">
              <a16:creationId xmlns:a16="http://schemas.microsoft.com/office/drawing/2014/main" id="{00000000-0008-0000-0500-0000C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23" name="Picture 1">
          <a:extLst>
            <a:ext uri="{FF2B5EF4-FFF2-40B4-BE49-F238E27FC236}">
              <a16:creationId xmlns:a16="http://schemas.microsoft.com/office/drawing/2014/main" id="{00000000-0008-0000-0500-0000C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24" name="Picture 1">
          <a:extLst>
            <a:ext uri="{FF2B5EF4-FFF2-40B4-BE49-F238E27FC236}">
              <a16:creationId xmlns:a16="http://schemas.microsoft.com/office/drawing/2014/main" id="{00000000-0008-0000-0500-0000D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25" name="Picture 1">
          <a:extLst>
            <a:ext uri="{FF2B5EF4-FFF2-40B4-BE49-F238E27FC236}">
              <a16:creationId xmlns:a16="http://schemas.microsoft.com/office/drawing/2014/main" id="{00000000-0008-0000-0500-0000D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6" name="Picture 1">
          <a:extLst>
            <a:ext uri="{FF2B5EF4-FFF2-40B4-BE49-F238E27FC236}">
              <a16:creationId xmlns:a16="http://schemas.microsoft.com/office/drawing/2014/main" id="{00000000-0008-0000-0500-0000D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7" name="Picture 1">
          <a:extLst>
            <a:ext uri="{FF2B5EF4-FFF2-40B4-BE49-F238E27FC236}">
              <a16:creationId xmlns:a16="http://schemas.microsoft.com/office/drawing/2014/main" id="{00000000-0008-0000-0500-0000D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8" name="Picture 1">
          <a:extLst>
            <a:ext uri="{FF2B5EF4-FFF2-40B4-BE49-F238E27FC236}">
              <a16:creationId xmlns:a16="http://schemas.microsoft.com/office/drawing/2014/main" id="{00000000-0008-0000-0500-0000D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29" name="Picture 1">
          <a:extLst>
            <a:ext uri="{FF2B5EF4-FFF2-40B4-BE49-F238E27FC236}">
              <a16:creationId xmlns:a16="http://schemas.microsoft.com/office/drawing/2014/main" id="{00000000-0008-0000-0500-0000D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0" name="Picture 1">
          <a:extLst>
            <a:ext uri="{FF2B5EF4-FFF2-40B4-BE49-F238E27FC236}">
              <a16:creationId xmlns:a16="http://schemas.microsoft.com/office/drawing/2014/main" id="{00000000-0008-0000-0500-0000D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1" name="Picture 1">
          <a:extLst>
            <a:ext uri="{FF2B5EF4-FFF2-40B4-BE49-F238E27FC236}">
              <a16:creationId xmlns:a16="http://schemas.microsoft.com/office/drawing/2014/main" id="{00000000-0008-0000-0500-0000D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2" name="Picture 1">
          <a:extLst>
            <a:ext uri="{FF2B5EF4-FFF2-40B4-BE49-F238E27FC236}">
              <a16:creationId xmlns:a16="http://schemas.microsoft.com/office/drawing/2014/main" id="{00000000-0008-0000-0500-0000D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33" name="Picture 1">
          <a:extLst>
            <a:ext uri="{FF2B5EF4-FFF2-40B4-BE49-F238E27FC236}">
              <a16:creationId xmlns:a16="http://schemas.microsoft.com/office/drawing/2014/main" id="{00000000-0008-0000-0500-0000D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34" name="Picture 1">
          <a:extLst>
            <a:ext uri="{FF2B5EF4-FFF2-40B4-BE49-F238E27FC236}">
              <a16:creationId xmlns:a16="http://schemas.microsoft.com/office/drawing/2014/main" id="{00000000-0008-0000-0500-0000D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5" name="Picture 1">
          <a:extLst>
            <a:ext uri="{FF2B5EF4-FFF2-40B4-BE49-F238E27FC236}">
              <a16:creationId xmlns:a16="http://schemas.microsoft.com/office/drawing/2014/main" id="{00000000-0008-0000-0500-0000D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6" name="Picture 1">
          <a:extLst>
            <a:ext uri="{FF2B5EF4-FFF2-40B4-BE49-F238E27FC236}">
              <a16:creationId xmlns:a16="http://schemas.microsoft.com/office/drawing/2014/main" id="{00000000-0008-0000-0500-0000D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37" name="Picture 1">
          <a:extLst>
            <a:ext uri="{FF2B5EF4-FFF2-40B4-BE49-F238E27FC236}">
              <a16:creationId xmlns:a16="http://schemas.microsoft.com/office/drawing/2014/main" id="{00000000-0008-0000-0500-0000D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38" name="Picture 1">
          <a:extLst>
            <a:ext uri="{FF2B5EF4-FFF2-40B4-BE49-F238E27FC236}">
              <a16:creationId xmlns:a16="http://schemas.microsoft.com/office/drawing/2014/main" id="{00000000-0008-0000-0500-0000D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39" name="Picture 1">
          <a:extLst>
            <a:ext uri="{FF2B5EF4-FFF2-40B4-BE49-F238E27FC236}">
              <a16:creationId xmlns:a16="http://schemas.microsoft.com/office/drawing/2014/main" id="{00000000-0008-0000-0500-0000D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0" name="Picture 1">
          <a:extLst>
            <a:ext uri="{FF2B5EF4-FFF2-40B4-BE49-F238E27FC236}">
              <a16:creationId xmlns:a16="http://schemas.microsoft.com/office/drawing/2014/main" id="{00000000-0008-0000-0500-0000E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1" name="Picture 1">
          <a:extLst>
            <a:ext uri="{FF2B5EF4-FFF2-40B4-BE49-F238E27FC236}">
              <a16:creationId xmlns:a16="http://schemas.microsoft.com/office/drawing/2014/main" id="{00000000-0008-0000-0500-0000E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2" name="Picture 1">
          <a:extLst>
            <a:ext uri="{FF2B5EF4-FFF2-40B4-BE49-F238E27FC236}">
              <a16:creationId xmlns:a16="http://schemas.microsoft.com/office/drawing/2014/main" id="{00000000-0008-0000-0500-0000E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43" name="Picture 1">
          <a:extLst>
            <a:ext uri="{FF2B5EF4-FFF2-40B4-BE49-F238E27FC236}">
              <a16:creationId xmlns:a16="http://schemas.microsoft.com/office/drawing/2014/main" id="{00000000-0008-0000-0500-0000E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44" name="Picture 1">
          <a:extLst>
            <a:ext uri="{FF2B5EF4-FFF2-40B4-BE49-F238E27FC236}">
              <a16:creationId xmlns:a16="http://schemas.microsoft.com/office/drawing/2014/main" id="{00000000-0008-0000-0500-0000E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45" name="Picture 1">
          <a:extLst>
            <a:ext uri="{FF2B5EF4-FFF2-40B4-BE49-F238E27FC236}">
              <a16:creationId xmlns:a16="http://schemas.microsoft.com/office/drawing/2014/main" id="{00000000-0008-0000-0500-0000E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6" name="Picture 1">
          <a:extLst>
            <a:ext uri="{FF2B5EF4-FFF2-40B4-BE49-F238E27FC236}">
              <a16:creationId xmlns:a16="http://schemas.microsoft.com/office/drawing/2014/main" id="{00000000-0008-0000-0500-0000E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7" name="Picture 1">
          <a:extLst>
            <a:ext uri="{FF2B5EF4-FFF2-40B4-BE49-F238E27FC236}">
              <a16:creationId xmlns:a16="http://schemas.microsoft.com/office/drawing/2014/main" id="{00000000-0008-0000-0500-0000E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8" name="Picture 1">
          <a:extLst>
            <a:ext uri="{FF2B5EF4-FFF2-40B4-BE49-F238E27FC236}">
              <a16:creationId xmlns:a16="http://schemas.microsoft.com/office/drawing/2014/main" id="{00000000-0008-0000-0500-0000E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49" name="Picture 1">
          <a:extLst>
            <a:ext uri="{FF2B5EF4-FFF2-40B4-BE49-F238E27FC236}">
              <a16:creationId xmlns:a16="http://schemas.microsoft.com/office/drawing/2014/main" id="{00000000-0008-0000-0500-0000E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0" name="Picture 1">
          <a:extLst>
            <a:ext uri="{FF2B5EF4-FFF2-40B4-BE49-F238E27FC236}">
              <a16:creationId xmlns:a16="http://schemas.microsoft.com/office/drawing/2014/main" id="{00000000-0008-0000-0500-0000E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1" name="Picture 1">
          <a:extLst>
            <a:ext uri="{FF2B5EF4-FFF2-40B4-BE49-F238E27FC236}">
              <a16:creationId xmlns:a16="http://schemas.microsoft.com/office/drawing/2014/main" id="{00000000-0008-0000-0500-0000E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2" name="Picture 1">
          <a:extLst>
            <a:ext uri="{FF2B5EF4-FFF2-40B4-BE49-F238E27FC236}">
              <a16:creationId xmlns:a16="http://schemas.microsoft.com/office/drawing/2014/main" id="{00000000-0008-0000-0500-0000E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53" name="Picture 1">
          <a:extLst>
            <a:ext uri="{FF2B5EF4-FFF2-40B4-BE49-F238E27FC236}">
              <a16:creationId xmlns:a16="http://schemas.microsoft.com/office/drawing/2014/main" id="{00000000-0008-0000-0500-0000E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54" name="Picture 1">
          <a:extLst>
            <a:ext uri="{FF2B5EF4-FFF2-40B4-BE49-F238E27FC236}">
              <a16:creationId xmlns:a16="http://schemas.microsoft.com/office/drawing/2014/main" id="{00000000-0008-0000-0500-0000E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55" name="Picture 1">
          <a:extLst>
            <a:ext uri="{FF2B5EF4-FFF2-40B4-BE49-F238E27FC236}">
              <a16:creationId xmlns:a16="http://schemas.microsoft.com/office/drawing/2014/main" id="{00000000-0008-0000-0500-0000E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6" name="Picture 1">
          <a:extLst>
            <a:ext uri="{FF2B5EF4-FFF2-40B4-BE49-F238E27FC236}">
              <a16:creationId xmlns:a16="http://schemas.microsoft.com/office/drawing/2014/main" id="{00000000-0008-0000-0500-0000F0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7" name="Picture 1">
          <a:extLst>
            <a:ext uri="{FF2B5EF4-FFF2-40B4-BE49-F238E27FC236}">
              <a16:creationId xmlns:a16="http://schemas.microsoft.com/office/drawing/2014/main" id="{00000000-0008-0000-0500-0000F1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8" name="Picture 1">
          <a:extLst>
            <a:ext uri="{FF2B5EF4-FFF2-40B4-BE49-F238E27FC236}">
              <a16:creationId xmlns:a16="http://schemas.microsoft.com/office/drawing/2014/main" id="{00000000-0008-0000-0500-0000F2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59" name="Picture 1">
          <a:extLst>
            <a:ext uri="{FF2B5EF4-FFF2-40B4-BE49-F238E27FC236}">
              <a16:creationId xmlns:a16="http://schemas.microsoft.com/office/drawing/2014/main" id="{00000000-0008-0000-0500-0000F3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0" name="Picture 1">
          <a:extLst>
            <a:ext uri="{FF2B5EF4-FFF2-40B4-BE49-F238E27FC236}">
              <a16:creationId xmlns:a16="http://schemas.microsoft.com/office/drawing/2014/main" id="{00000000-0008-0000-0500-0000F4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1" name="Picture 1">
          <a:extLst>
            <a:ext uri="{FF2B5EF4-FFF2-40B4-BE49-F238E27FC236}">
              <a16:creationId xmlns:a16="http://schemas.microsoft.com/office/drawing/2014/main" id="{00000000-0008-0000-0500-0000F5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2" name="Picture 1">
          <a:extLst>
            <a:ext uri="{FF2B5EF4-FFF2-40B4-BE49-F238E27FC236}">
              <a16:creationId xmlns:a16="http://schemas.microsoft.com/office/drawing/2014/main" id="{00000000-0008-0000-0500-0000F6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63" name="Picture 1">
          <a:extLst>
            <a:ext uri="{FF2B5EF4-FFF2-40B4-BE49-F238E27FC236}">
              <a16:creationId xmlns:a16="http://schemas.microsoft.com/office/drawing/2014/main" id="{00000000-0008-0000-0500-0000F7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64" name="Picture 1">
          <a:extLst>
            <a:ext uri="{FF2B5EF4-FFF2-40B4-BE49-F238E27FC236}">
              <a16:creationId xmlns:a16="http://schemas.microsoft.com/office/drawing/2014/main" id="{00000000-0008-0000-0500-0000F8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5" name="Picture 1">
          <a:extLst>
            <a:ext uri="{FF2B5EF4-FFF2-40B4-BE49-F238E27FC236}">
              <a16:creationId xmlns:a16="http://schemas.microsoft.com/office/drawing/2014/main" id="{00000000-0008-0000-0500-0000F9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6" name="Picture 1">
          <a:extLst>
            <a:ext uri="{FF2B5EF4-FFF2-40B4-BE49-F238E27FC236}">
              <a16:creationId xmlns:a16="http://schemas.microsoft.com/office/drawing/2014/main" id="{00000000-0008-0000-0500-0000FA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67" name="Picture 1">
          <a:extLst>
            <a:ext uri="{FF2B5EF4-FFF2-40B4-BE49-F238E27FC236}">
              <a16:creationId xmlns:a16="http://schemas.microsoft.com/office/drawing/2014/main" id="{00000000-0008-0000-0500-0000FB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68" name="Picture 1">
          <a:extLst>
            <a:ext uri="{FF2B5EF4-FFF2-40B4-BE49-F238E27FC236}">
              <a16:creationId xmlns:a16="http://schemas.microsoft.com/office/drawing/2014/main" id="{00000000-0008-0000-0500-0000FC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69" name="Picture 1">
          <a:extLst>
            <a:ext uri="{FF2B5EF4-FFF2-40B4-BE49-F238E27FC236}">
              <a16:creationId xmlns:a16="http://schemas.microsoft.com/office/drawing/2014/main" id="{00000000-0008-0000-0500-0000FD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0" name="Picture 1">
          <a:extLst>
            <a:ext uri="{FF2B5EF4-FFF2-40B4-BE49-F238E27FC236}">
              <a16:creationId xmlns:a16="http://schemas.microsoft.com/office/drawing/2014/main" id="{00000000-0008-0000-0500-0000FE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1" name="Picture 1">
          <a:extLst>
            <a:ext uri="{FF2B5EF4-FFF2-40B4-BE49-F238E27FC236}">
              <a16:creationId xmlns:a16="http://schemas.microsoft.com/office/drawing/2014/main" id="{00000000-0008-0000-0500-0000FF0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2" name="Picture 1">
          <a:extLst>
            <a:ext uri="{FF2B5EF4-FFF2-40B4-BE49-F238E27FC236}">
              <a16:creationId xmlns:a16="http://schemas.microsoft.com/office/drawing/2014/main" id="{00000000-0008-0000-0500-00000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73" name="Picture 1">
          <a:extLst>
            <a:ext uri="{FF2B5EF4-FFF2-40B4-BE49-F238E27FC236}">
              <a16:creationId xmlns:a16="http://schemas.microsoft.com/office/drawing/2014/main" id="{00000000-0008-0000-0500-00000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74" name="Picture 1">
          <a:extLst>
            <a:ext uri="{FF2B5EF4-FFF2-40B4-BE49-F238E27FC236}">
              <a16:creationId xmlns:a16="http://schemas.microsoft.com/office/drawing/2014/main" id="{00000000-0008-0000-0500-00000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75" name="Picture 1">
          <a:extLst>
            <a:ext uri="{FF2B5EF4-FFF2-40B4-BE49-F238E27FC236}">
              <a16:creationId xmlns:a16="http://schemas.microsoft.com/office/drawing/2014/main" id="{00000000-0008-0000-0500-00000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76" name="Picture 1">
          <a:extLst>
            <a:ext uri="{FF2B5EF4-FFF2-40B4-BE49-F238E27FC236}">
              <a16:creationId xmlns:a16="http://schemas.microsoft.com/office/drawing/2014/main" id="{00000000-0008-0000-0500-00000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7" name="Picture 1">
          <a:extLst>
            <a:ext uri="{FF2B5EF4-FFF2-40B4-BE49-F238E27FC236}">
              <a16:creationId xmlns:a16="http://schemas.microsoft.com/office/drawing/2014/main" id="{00000000-0008-0000-0500-00000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8" name="Picture 1">
          <a:extLst>
            <a:ext uri="{FF2B5EF4-FFF2-40B4-BE49-F238E27FC236}">
              <a16:creationId xmlns:a16="http://schemas.microsoft.com/office/drawing/2014/main" id="{00000000-0008-0000-0500-00000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79" name="Picture 1">
          <a:extLst>
            <a:ext uri="{FF2B5EF4-FFF2-40B4-BE49-F238E27FC236}">
              <a16:creationId xmlns:a16="http://schemas.microsoft.com/office/drawing/2014/main" id="{00000000-0008-0000-0500-00000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0" name="Picture 1">
          <a:extLst>
            <a:ext uri="{FF2B5EF4-FFF2-40B4-BE49-F238E27FC236}">
              <a16:creationId xmlns:a16="http://schemas.microsoft.com/office/drawing/2014/main" id="{00000000-0008-0000-0500-00000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1" name="Picture 1">
          <a:extLst>
            <a:ext uri="{FF2B5EF4-FFF2-40B4-BE49-F238E27FC236}">
              <a16:creationId xmlns:a16="http://schemas.microsoft.com/office/drawing/2014/main" id="{00000000-0008-0000-0500-00000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82" name="Picture 1">
          <a:extLst>
            <a:ext uri="{FF2B5EF4-FFF2-40B4-BE49-F238E27FC236}">
              <a16:creationId xmlns:a16="http://schemas.microsoft.com/office/drawing/2014/main" id="{00000000-0008-0000-0500-00000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83" name="Picture 1">
          <a:extLst>
            <a:ext uri="{FF2B5EF4-FFF2-40B4-BE49-F238E27FC236}">
              <a16:creationId xmlns:a16="http://schemas.microsoft.com/office/drawing/2014/main" id="{00000000-0008-0000-0500-00000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84" name="Picture 1">
          <a:extLst>
            <a:ext uri="{FF2B5EF4-FFF2-40B4-BE49-F238E27FC236}">
              <a16:creationId xmlns:a16="http://schemas.microsoft.com/office/drawing/2014/main" id="{00000000-0008-0000-0500-00000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5" name="Picture 1">
          <a:extLst>
            <a:ext uri="{FF2B5EF4-FFF2-40B4-BE49-F238E27FC236}">
              <a16:creationId xmlns:a16="http://schemas.microsoft.com/office/drawing/2014/main" id="{00000000-0008-0000-0500-00000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6" name="Picture 1">
          <a:extLst>
            <a:ext uri="{FF2B5EF4-FFF2-40B4-BE49-F238E27FC236}">
              <a16:creationId xmlns:a16="http://schemas.microsoft.com/office/drawing/2014/main" id="{00000000-0008-0000-0500-00000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7" name="Picture 1">
          <a:extLst>
            <a:ext uri="{FF2B5EF4-FFF2-40B4-BE49-F238E27FC236}">
              <a16:creationId xmlns:a16="http://schemas.microsoft.com/office/drawing/2014/main" id="{00000000-0008-0000-0500-00000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8" name="Picture 1">
          <a:extLst>
            <a:ext uri="{FF2B5EF4-FFF2-40B4-BE49-F238E27FC236}">
              <a16:creationId xmlns:a16="http://schemas.microsoft.com/office/drawing/2014/main" id="{00000000-0008-0000-0500-00001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89" name="Picture 1">
          <a:extLst>
            <a:ext uri="{FF2B5EF4-FFF2-40B4-BE49-F238E27FC236}">
              <a16:creationId xmlns:a16="http://schemas.microsoft.com/office/drawing/2014/main" id="{00000000-0008-0000-0500-00001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0" name="Picture 1">
          <a:extLst>
            <a:ext uri="{FF2B5EF4-FFF2-40B4-BE49-F238E27FC236}">
              <a16:creationId xmlns:a16="http://schemas.microsoft.com/office/drawing/2014/main" id="{00000000-0008-0000-0500-00001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1" name="Picture 1">
          <a:extLst>
            <a:ext uri="{FF2B5EF4-FFF2-40B4-BE49-F238E27FC236}">
              <a16:creationId xmlns:a16="http://schemas.microsoft.com/office/drawing/2014/main" id="{00000000-0008-0000-0500-00001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2" name="Picture 1">
          <a:extLst>
            <a:ext uri="{FF2B5EF4-FFF2-40B4-BE49-F238E27FC236}">
              <a16:creationId xmlns:a16="http://schemas.microsoft.com/office/drawing/2014/main" id="{00000000-0008-0000-0500-00001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93" name="Picture 1">
          <a:extLst>
            <a:ext uri="{FF2B5EF4-FFF2-40B4-BE49-F238E27FC236}">
              <a16:creationId xmlns:a16="http://schemas.microsoft.com/office/drawing/2014/main" id="{00000000-0008-0000-0500-00001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94" name="Picture 1">
          <a:extLst>
            <a:ext uri="{FF2B5EF4-FFF2-40B4-BE49-F238E27FC236}">
              <a16:creationId xmlns:a16="http://schemas.microsoft.com/office/drawing/2014/main" id="{00000000-0008-0000-0500-00001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95" name="Picture 1">
          <a:extLst>
            <a:ext uri="{FF2B5EF4-FFF2-40B4-BE49-F238E27FC236}">
              <a16:creationId xmlns:a16="http://schemas.microsoft.com/office/drawing/2014/main" id="{00000000-0008-0000-0500-00001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6" name="Picture 1">
          <a:extLst>
            <a:ext uri="{FF2B5EF4-FFF2-40B4-BE49-F238E27FC236}">
              <a16:creationId xmlns:a16="http://schemas.microsoft.com/office/drawing/2014/main" id="{00000000-0008-0000-0500-00001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7" name="Picture 1">
          <a:extLst>
            <a:ext uri="{FF2B5EF4-FFF2-40B4-BE49-F238E27FC236}">
              <a16:creationId xmlns:a16="http://schemas.microsoft.com/office/drawing/2014/main" id="{00000000-0008-0000-0500-00001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098" name="Picture 1">
          <a:extLst>
            <a:ext uri="{FF2B5EF4-FFF2-40B4-BE49-F238E27FC236}">
              <a16:creationId xmlns:a16="http://schemas.microsoft.com/office/drawing/2014/main" id="{00000000-0008-0000-0500-00001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099" name="Picture 1">
          <a:extLst>
            <a:ext uri="{FF2B5EF4-FFF2-40B4-BE49-F238E27FC236}">
              <a16:creationId xmlns:a16="http://schemas.microsoft.com/office/drawing/2014/main" id="{00000000-0008-0000-0500-00001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00" name="Picture 1">
          <a:extLst>
            <a:ext uri="{FF2B5EF4-FFF2-40B4-BE49-F238E27FC236}">
              <a16:creationId xmlns:a16="http://schemas.microsoft.com/office/drawing/2014/main" id="{00000000-0008-0000-0500-00001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01" name="Picture 1">
          <a:extLst>
            <a:ext uri="{FF2B5EF4-FFF2-40B4-BE49-F238E27FC236}">
              <a16:creationId xmlns:a16="http://schemas.microsoft.com/office/drawing/2014/main" id="{00000000-0008-0000-0500-00001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02" name="Picture 1">
          <a:extLst>
            <a:ext uri="{FF2B5EF4-FFF2-40B4-BE49-F238E27FC236}">
              <a16:creationId xmlns:a16="http://schemas.microsoft.com/office/drawing/2014/main" id="{00000000-0008-0000-0500-00001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03" name="Picture 1">
          <a:extLst>
            <a:ext uri="{FF2B5EF4-FFF2-40B4-BE49-F238E27FC236}">
              <a16:creationId xmlns:a16="http://schemas.microsoft.com/office/drawing/2014/main" id="{00000000-0008-0000-0500-00001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04" name="Picture 1">
          <a:extLst>
            <a:ext uri="{FF2B5EF4-FFF2-40B4-BE49-F238E27FC236}">
              <a16:creationId xmlns:a16="http://schemas.microsoft.com/office/drawing/2014/main" id="{00000000-0008-0000-0500-00002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05" name="Picture 1">
          <a:extLst>
            <a:ext uri="{FF2B5EF4-FFF2-40B4-BE49-F238E27FC236}">
              <a16:creationId xmlns:a16="http://schemas.microsoft.com/office/drawing/2014/main" id="{00000000-0008-0000-0500-00002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06" name="Picture 1">
          <a:extLst>
            <a:ext uri="{FF2B5EF4-FFF2-40B4-BE49-F238E27FC236}">
              <a16:creationId xmlns:a16="http://schemas.microsoft.com/office/drawing/2014/main" id="{00000000-0008-0000-0500-00002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07" name="Picture 1">
          <a:extLst>
            <a:ext uri="{FF2B5EF4-FFF2-40B4-BE49-F238E27FC236}">
              <a16:creationId xmlns:a16="http://schemas.microsoft.com/office/drawing/2014/main" id="{00000000-0008-0000-0500-00002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08" name="Picture 1">
          <a:extLst>
            <a:ext uri="{FF2B5EF4-FFF2-40B4-BE49-F238E27FC236}">
              <a16:creationId xmlns:a16="http://schemas.microsoft.com/office/drawing/2014/main" id="{00000000-0008-0000-0500-00002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09" name="Picture 1">
          <a:extLst>
            <a:ext uri="{FF2B5EF4-FFF2-40B4-BE49-F238E27FC236}">
              <a16:creationId xmlns:a16="http://schemas.microsoft.com/office/drawing/2014/main" id="{00000000-0008-0000-0500-00002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10" name="Picture 1">
          <a:extLst>
            <a:ext uri="{FF2B5EF4-FFF2-40B4-BE49-F238E27FC236}">
              <a16:creationId xmlns:a16="http://schemas.microsoft.com/office/drawing/2014/main" id="{00000000-0008-0000-0500-00002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1" name="Picture 1">
          <a:extLst>
            <a:ext uri="{FF2B5EF4-FFF2-40B4-BE49-F238E27FC236}">
              <a16:creationId xmlns:a16="http://schemas.microsoft.com/office/drawing/2014/main" id="{00000000-0008-0000-0500-00002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2" name="Picture 1">
          <a:extLst>
            <a:ext uri="{FF2B5EF4-FFF2-40B4-BE49-F238E27FC236}">
              <a16:creationId xmlns:a16="http://schemas.microsoft.com/office/drawing/2014/main" id="{00000000-0008-0000-0500-00002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13" name="Picture 1">
          <a:extLst>
            <a:ext uri="{FF2B5EF4-FFF2-40B4-BE49-F238E27FC236}">
              <a16:creationId xmlns:a16="http://schemas.microsoft.com/office/drawing/2014/main" id="{00000000-0008-0000-0500-00002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14" name="Picture 1">
          <a:extLst>
            <a:ext uri="{FF2B5EF4-FFF2-40B4-BE49-F238E27FC236}">
              <a16:creationId xmlns:a16="http://schemas.microsoft.com/office/drawing/2014/main" id="{00000000-0008-0000-0500-00002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15" name="Picture 1">
          <a:extLst>
            <a:ext uri="{FF2B5EF4-FFF2-40B4-BE49-F238E27FC236}">
              <a16:creationId xmlns:a16="http://schemas.microsoft.com/office/drawing/2014/main" id="{00000000-0008-0000-0500-00002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6" name="Picture 1">
          <a:extLst>
            <a:ext uri="{FF2B5EF4-FFF2-40B4-BE49-F238E27FC236}">
              <a16:creationId xmlns:a16="http://schemas.microsoft.com/office/drawing/2014/main" id="{00000000-0008-0000-0500-00002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7" name="Picture 1">
          <a:extLst>
            <a:ext uri="{FF2B5EF4-FFF2-40B4-BE49-F238E27FC236}">
              <a16:creationId xmlns:a16="http://schemas.microsoft.com/office/drawing/2014/main" id="{00000000-0008-0000-0500-00002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8" name="Picture 1">
          <a:extLst>
            <a:ext uri="{FF2B5EF4-FFF2-40B4-BE49-F238E27FC236}">
              <a16:creationId xmlns:a16="http://schemas.microsoft.com/office/drawing/2014/main" id="{00000000-0008-0000-0500-00002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19" name="Picture 1">
          <a:extLst>
            <a:ext uri="{FF2B5EF4-FFF2-40B4-BE49-F238E27FC236}">
              <a16:creationId xmlns:a16="http://schemas.microsoft.com/office/drawing/2014/main" id="{00000000-0008-0000-0500-00002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0" name="Picture 1">
          <a:extLst>
            <a:ext uri="{FF2B5EF4-FFF2-40B4-BE49-F238E27FC236}">
              <a16:creationId xmlns:a16="http://schemas.microsoft.com/office/drawing/2014/main" id="{00000000-0008-0000-0500-00003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1" name="Picture 1">
          <a:extLst>
            <a:ext uri="{FF2B5EF4-FFF2-40B4-BE49-F238E27FC236}">
              <a16:creationId xmlns:a16="http://schemas.microsoft.com/office/drawing/2014/main" id="{00000000-0008-0000-0500-00003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2" name="Picture 1">
          <a:extLst>
            <a:ext uri="{FF2B5EF4-FFF2-40B4-BE49-F238E27FC236}">
              <a16:creationId xmlns:a16="http://schemas.microsoft.com/office/drawing/2014/main" id="{00000000-0008-0000-0500-00003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23" name="Picture 1">
          <a:extLst>
            <a:ext uri="{FF2B5EF4-FFF2-40B4-BE49-F238E27FC236}">
              <a16:creationId xmlns:a16="http://schemas.microsoft.com/office/drawing/2014/main" id="{00000000-0008-0000-0500-00003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24" name="Picture 1">
          <a:extLst>
            <a:ext uri="{FF2B5EF4-FFF2-40B4-BE49-F238E27FC236}">
              <a16:creationId xmlns:a16="http://schemas.microsoft.com/office/drawing/2014/main" id="{00000000-0008-0000-0500-00003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5" name="Picture 1">
          <a:extLst>
            <a:ext uri="{FF2B5EF4-FFF2-40B4-BE49-F238E27FC236}">
              <a16:creationId xmlns:a16="http://schemas.microsoft.com/office/drawing/2014/main" id="{00000000-0008-0000-0500-00003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6" name="Picture 1">
          <a:extLst>
            <a:ext uri="{FF2B5EF4-FFF2-40B4-BE49-F238E27FC236}">
              <a16:creationId xmlns:a16="http://schemas.microsoft.com/office/drawing/2014/main" id="{00000000-0008-0000-0500-00003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27" name="Picture 1">
          <a:extLst>
            <a:ext uri="{FF2B5EF4-FFF2-40B4-BE49-F238E27FC236}">
              <a16:creationId xmlns:a16="http://schemas.microsoft.com/office/drawing/2014/main" id="{00000000-0008-0000-0500-00003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28" name="Picture 1">
          <a:extLst>
            <a:ext uri="{FF2B5EF4-FFF2-40B4-BE49-F238E27FC236}">
              <a16:creationId xmlns:a16="http://schemas.microsoft.com/office/drawing/2014/main" id="{00000000-0008-0000-0500-00003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29" name="Picture 1">
          <a:extLst>
            <a:ext uri="{FF2B5EF4-FFF2-40B4-BE49-F238E27FC236}">
              <a16:creationId xmlns:a16="http://schemas.microsoft.com/office/drawing/2014/main" id="{00000000-0008-0000-0500-00003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30" name="Picture 1">
          <a:extLst>
            <a:ext uri="{FF2B5EF4-FFF2-40B4-BE49-F238E27FC236}">
              <a16:creationId xmlns:a16="http://schemas.microsoft.com/office/drawing/2014/main" id="{00000000-0008-0000-0500-00003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31" name="Picture 1">
          <a:extLst>
            <a:ext uri="{FF2B5EF4-FFF2-40B4-BE49-F238E27FC236}">
              <a16:creationId xmlns:a16="http://schemas.microsoft.com/office/drawing/2014/main" id="{00000000-0008-0000-0500-00003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32" name="Picture 1">
          <a:extLst>
            <a:ext uri="{FF2B5EF4-FFF2-40B4-BE49-F238E27FC236}">
              <a16:creationId xmlns:a16="http://schemas.microsoft.com/office/drawing/2014/main" id="{00000000-0008-0000-0500-00003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33" name="Picture 1">
          <a:extLst>
            <a:ext uri="{FF2B5EF4-FFF2-40B4-BE49-F238E27FC236}">
              <a16:creationId xmlns:a16="http://schemas.microsoft.com/office/drawing/2014/main" id="{00000000-0008-0000-0500-00003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34" name="Picture 1">
          <a:extLst>
            <a:ext uri="{FF2B5EF4-FFF2-40B4-BE49-F238E27FC236}">
              <a16:creationId xmlns:a16="http://schemas.microsoft.com/office/drawing/2014/main" id="{00000000-0008-0000-0500-00003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35" name="Picture 1">
          <a:extLst>
            <a:ext uri="{FF2B5EF4-FFF2-40B4-BE49-F238E27FC236}">
              <a16:creationId xmlns:a16="http://schemas.microsoft.com/office/drawing/2014/main" id="{00000000-0008-0000-0500-00003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36" name="Picture 1">
          <a:extLst>
            <a:ext uri="{FF2B5EF4-FFF2-40B4-BE49-F238E27FC236}">
              <a16:creationId xmlns:a16="http://schemas.microsoft.com/office/drawing/2014/main" id="{00000000-0008-0000-0500-00004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37" name="Picture 1">
          <a:extLst>
            <a:ext uri="{FF2B5EF4-FFF2-40B4-BE49-F238E27FC236}">
              <a16:creationId xmlns:a16="http://schemas.microsoft.com/office/drawing/2014/main" id="{00000000-0008-0000-0500-00004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38" name="Picture 1">
          <a:extLst>
            <a:ext uri="{FF2B5EF4-FFF2-40B4-BE49-F238E27FC236}">
              <a16:creationId xmlns:a16="http://schemas.microsoft.com/office/drawing/2014/main" id="{00000000-0008-0000-0500-00004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39" name="Picture 1">
          <a:extLst>
            <a:ext uri="{FF2B5EF4-FFF2-40B4-BE49-F238E27FC236}">
              <a16:creationId xmlns:a16="http://schemas.microsoft.com/office/drawing/2014/main" id="{00000000-0008-0000-0500-00004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40" name="Picture 1">
          <a:extLst>
            <a:ext uri="{FF2B5EF4-FFF2-40B4-BE49-F238E27FC236}">
              <a16:creationId xmlns:a16="http://schemas.microsoft.com/office/drawing/2014/main" id="{00000000-0008-0000-0500-00004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41" name="Picture 1">
          <a:extLst>
            <a:ext uri="{FF2B5EF4-FFF2-40B4-BE49-F238E27FC236}">
              <a16:creationId xmlns:a16="http://schemas.microsoft.com/office/drawing/2014/main" id="{00000000-0008-0000-0500-00004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42" name="Picture 1">
          <a:extLst>
            <a:ext uri="{FF2B5EF4-FFF2-40B4-BE49-F238E27FC236}">
              <a16:creationId xmlns:a16="http://schemas.microsoft.com/office/drawing/2014/main" id="{00000000-0008-0000-0500-00004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143" name="Picture 1">
          <a:extLst>
            <a:ext uri="{FF2B5EF4-FFF2-40B4-BE49-F238E27FC236}">
              <a16:creationId xmlns:a16="http://schemas.microsoft.com/office/drawing/2014/main" id="{00000000-0008-0000-0500-00004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144" name="Picture 1">
          <a:extLst>
            <a:ext uri="{FF2B5EF4-FFF2-40B4-BE49-F238E27FC236}">
              <a16:creationId xmlns:a16="http://schemas.microsoft.com/office/drawing/2014/main" id="{00000000-0008-0000-0500-00004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45" name="Picture 1">
          <a:extLst>
            <a:ext uri="{FF2B5EF4-FFF2-40B4-BE49-F238E27FC236}">
              <a16:creationId xmlns:a16="http://schemas.microsoft.com/office/drawing/2014/main" id="{00000000-0008-0000-0500-00004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46" name="Picture 1">
          <a:extLst>
            <a:ext uri="{FF2B5EF4-FFF2-40B4-BE49-F238E27FC236}">
              <a16:creationId xmlns:a16="http://schemas.microsoft.com/office/drawing/2014/main" id="{00000000-0008-0000-0500-00004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47" name="Picture 1">
          <a:extLst>
            <a:ext uri="{FF2B5EF4-FFF2-40B4-BE49-F238E27FC236}">
              <a16:creationId xmlns:a16="http://schemas.microsoft.com/office/drawing/2014/main" id="{00000000-0008-0000-0500-00004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48" name="Picture 1">
          <a:extLst>
            <a:ext uri="{FF2B5EF4-FFF2-40B4-BE49-F238E27FC236}">
              <a16:creationId xmlns:a16="http://schemas.microsoft.com/office/drawing/2014/main" id="{00000000-0008-0000-0500-00004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49" name="Picture 1">
          <a:extLst>
            <a:ext uri="{FF2B5EF4-FFF2-40B4-BE49-F238E27FC236}">
              <a16:creationId xmlns:a16="http://schemas.microsoft.com/office/drawing/2014/main" id="{00000000-0008-0000-0500-00004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50" name="Picture 1">
          <a:extLst>
            <a:ext uri="{FF2B5EF4-FFF2-40B4-BE49-F238E27FC236}">
              <a16:creationId xmlns:a16="http://schemas.microsoft.com/office/drawing/2014/main" id="{00000000-0008-0000-0500-00004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1" name="Picture 1">
          <a:extLst>
            <a:ext uri="{FF2B5EF4-FFF2-40B4-BE49-F238E27FC236}">
              <a16:creationId xmlns:a16="http://schemas.microsoft.com/office/drawing/2014/main" id="{00000000-0008-0000-0500-00004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2" name="Picture 1">
          <a:extLst>
            <a:ext uri="{FF2B5EF4-FFF2-40B4-BE49-F238E27FC236}">
              <a16:creationId xmlns:a16="http://schemas.microsoft.com/office/drawing/2014/main" id="{00000000-0008-0000-0500-00005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53" name="Picture 1">
          <a:extLst>
            <a:ext uri="{FF2B5EF4-FFF2-40B4-BE49-F238E27FC236}">
              <a16:creationId xmlns:a16="http://schemas.microsoft.com/office/drawing/2014/main" id="{00000000-0008-0000-0500-00005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54" name="Picture 1">
          <a:extLst>
            <a:ext uri="{FF2B5EF4-FFF2-40B4-BE49-F238E27FC236}">
              <a16:creationId xmlns:a16="http://schemas.microsoft.com/office/drawing/2014/main" id="{00000000-0008-0000-0500-00005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55" name="Picture 1">
          <a:extLst>
            <a:ext uri="{FF2B5EF4-FFF2-40B4-BE49-F238E27FC236}">
              <a16:creationId xmlns:a16="http://schemas.microsoft.com/office/drawing/2014/main" id="{00000000-0008-0000-0500-00005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6" name="Picture 1">
          <a:extLst>
            <a:ext uri="{FF2B5EF4-FFF2-40B4-BE49-F238E27FC236}">
              <a16:creationId xmlns:a16="http://schemas.microsoft.com/office/drawing/2014/main" id="{00000000-0008-0000-0500-00005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7" name="Picture 1">
          <a:extLst>
            <a:ext uri="{FF2B5EF4-FFF2-40B4-BE49-F238E27FC236}">
              <a16:creationId xmlns:a16="http://schemas.microsoft.com/office/drawing/2014/main" id="{00000000-0008-0000-0500-00005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8" name="Picture 1">
          <a:extLst>
            <a:ext uri="{FF2B5EF4-FFF2-40B4-BE49-F238E27FC236}">
              <a16:creationId xmlns:a16="http://schemas.microsoft.com/office/drawing/2014/main" id="{00000000-0008-0000-0500-00005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59" name="Picture 1">
          <a:extLst>
            <a:ext uri="{FF2B5EF4-FFF2-40B4-BE49-F238E27FC236}">
              <a16:creationId xmlns:a16="http://schemas.microsoft.com/office/drawing/2014/main" id="{00000000-0008-0000-0500-00005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0" name="Picture 1">
          <a:extLst>
            <a:ext uri="{FF2B5EF4-FFF2-40B4-BE49-F238E27FC236}">
              <a16:creationId xmlns:a16="http://schemas.microsoft.com/office/drawing/2014/main" id="{00000000-0008-0000-0500-00005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1" name="Picture 1">
          <a:extLst>
            <a:ext uri="{FF2B5EF4-FFF2-40B4-BE49-F238E27FC236}">
              <a16:creationId xmlns:a16="http://schemas.microsoft.com/office/drawing/2014/main" id="{00000000-0008-0000-0500-00005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2" name="Picture 1">
          <a:extLst>
            <a:ext uri="{FF2B5EF4-FFF2-40B4-BE49-F238E27FC236}">
              <a16:creationId xmlns:a16="http://schemas.microsoft.com/office/drawing/2014/main" id="{00000000-0008-0000-0500-00005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63" name="Picture 1">
          <a:extLst>
            <a:ext uri="{FF2B5EF4-FFF2-40B4-BE49-F238E27FC236}">
              <a16:creationId xmlns:a16="http://schemas.microsoft.com/office/drawing/2014/main" id="{00000000-0008-0000-0500-00005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64" name="Picture 1">
          <a:extLst>
            <a:ext uri="{FF2B5EF4-FFF2-40B4-BE49-F238E27FC236}">
              <a16:creationId xmlns:a16="http://schemas.microsoft.com/office/drawing/2014/main" id="{00000000-0008-0000-0500-00005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65" name="Picture 1">
          <a:extLst>
            <a:ext uri="{FF2B5EF4-FFF2-40B4-BE49-F238E27FC236}">
              <a16:creationId xmlns:a16="http://schemas.microsoft.com/office/drawing/2014/main" id="{00000000-0008-0000-0500-00005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66" name="Picture 1">
          <a:extLst>
            <a:ext uri="{FF2B5EF4-FFF2-40B4-BE49-F238E27FC236}">
              <a16:creationId xmlns:a16="http://schemas.microsoft.com/office/drawing/2014/main" id="{00000000-0008-0000-0500-00005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7" name="Picture 1">
          <a:extLst>
            <a:ext uri="{FF2B5EF4-FFF2-40B4-BE49-F238E27FC236}">
              <a16:creationId xmlns:a16="http://schemas.microsoft.com/office/drawing/2014/main" id="{00000000-0008-0000-0500-00005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8" name="Picture 1">
          <a:extLst>
            <a:ext uri="{FF2B5EF4-FFF2-40B4-BE49-F238E27FC236}">
              <a16:creationId xmlns:a16="http://schemas.microsoft.com/office/drawing/2014/main" id="{00000000-0008-0000-0500-00006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69" name="Picture 1">
          <a:extLst>
            <a:ext uri="{FF2B5EF4-FFF2-40B4-BE49-F238E27FC236}">
              <a16:creationId xmlns:a16="http://schemas.microsoft.com/office/drawing/2014/main" id="{00000000-0008-0000-0500-00006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0" name="Picture 1">
          <a:extLst>
            <a:ext uri="{FF2B5EF4-FFF2-40B4-BE49-F238E27FC236}">
              <a16:creationId xmlns:a16="http://schemas.microsoft.com/office/drawing/2014/main" id="{00000000-0008-0000-0500-00006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1" name="Picture 1">
          <a:extLst>
            <a:ext uri="{FF2B5EF4-FFF2-40B4-BE49-F238E27FC236}">
              <a16:creationId xmlns:a16="http://schemas.microsoft.com/office/drawing/2014/main" id="{00000000-0008-0000-0500-00006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72" name="Picture 1">
          <a:extLst>
            <a:ext uri="{FF2B5EF4-FFF2-40B4-BE49-F238E27FC236}">
              <a16:creationId xmlns:a16="http://schemas.microsoft.com/office/drawing/2014/main" id="{00000000-0008-0000-0500-00006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73" name="Picture 1">
          <a:extLst>
            <a:ext uri="{FF2B5EF4-FFF2-40B4-BE49-F238E27FC236}">
              <a16:creationId xmlns:a16="http://schemas.microsoft.com/office/drawing/2014/main" id="{00000000-0008-0000-0500-00006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74" name="Picture 1">
          <a:extLst>
            <a:ext uri="{FF2B5EF4-FFF2-40B4-BE49-F238E27FC236}">
              <a16:creationId xmlns:a16="http://schemas.microsoft.com/office/drawing/2014/main" id="{00000000-0008-0000-0500-00006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5" name="Picture 1">
          <a:extLst>
            <a:ext uri="{FF2B5EF4-FFF2-40B4-BE49-F238E27FC236}">
              <a16:creationId xmlns:a16="http://schemas.microsoft.com/office/drawing/2014/main" id="{00000000-0008-0000-0500-00006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6" name="Picture 1">
          <a:extLst>
            <a:ext uri="{FF2B5EF4-FFF2-40B4-BE49-F238E27FC236}">
              <a16:creationId xmlns:a16="http://schemas.microsoft.com/office/drawing/2014/main" id="{00000000-0008-0000-0500-00006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7" name="Picture 1">
          <a:extLst>
            <a:ext uri="{FF2B5EF4-FFF2-40B4-BE49-F238E27FC236}">
              <a16:creationId xmlns:a16="http://schemas.microsoft.com/office/drawing/2014/main" id="{00000000-0008-0000-0500-00006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8" name="Picture 1">
          <a:extLst>
            <a:ext uri="{FF2B5EF4-FFF2-40B4-BE49-F238E27FC236}">
              <a16:creationId xmlns:a16="http://schemas.microsoft.com/office/drawing/2014/main" id="{00000000-0008-0000-0500-00006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79" name="Picture 1">
          <a:extLst>
            <a:ext uri="{FF2B5EF4-FFF2-40B4-BE49-F238E27FC236}">
              <a16:creationId xmlns:a16="http://schemas.microsoft.com/office/drawing/2014/main" id="{00000000-0008-0000-0500-00006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0" name="Picture 1">
          <a:extLst>
            <a:ext uri="{FF2B5EF4-FFF2-40B4-BE49-F238E27FC236}">
              <a16:creationId xmlns:a16="http://schemas.microsoft.com/office/drawing/2014/main" id="{00000000-0008-0000-0500-00006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1" name="Picture 1">
          <a:extLst>
            <a:ext uri="{FF2B5EF4-FFF2-40B4-BE49-F238E27FC236}">
              <a16:creationId xmlns:a16="http://schemas.microsoft.com/office/drawing/2014/main" id="{00000000-0008-0000-0500-00006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2" name="Picture 1">
          <a:extLst>
            <a:ext uri="{FF2B5EF4-FFF2-40B4-BE49-F238E27FC236}">
              <a16:creationId xmlns:a16="http://schemas.microsoft.com/office/drawing/2014/main" id="{00000000-0008-0000-0500-00006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83" name="Picture 1">
          <a:extLst>
            <a:ext uri="{FF2B5EF4-FFF2-40B4-BE49-F238E27FC236}">
              <a16:creationId xmlns:a16="http://schemas.microsoft.com/office/drawing/2014/main" id="{00000000-0008-0000-0500-00006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84" name="Picture 1">
          <a:extLst>
            <a:ext uri="{FF2B5EF4-FFF2-40B4-BE49-F238E27FC236}">
              <a16:creationId xmlns:a16="http://schemas.microsoft.com/office/drawing/2014/main" id="{00000000-0008-0000-0500-00007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85" name="Picture 1">
          <a:extLst>
            <a:ext uri="{FF2B5EF4-FFF2-40B4-BE49-F238E27FC236}">
              <a16:creationId xmlns:a16="http://schemas.microsoft.com/office/drawing/2014/main" id="{00000000-0008-0000-0500-00007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86" name="Picture 1">
          <a:extLst>
            <a:ext uri="{FF2B5EF4-FFF2-40B4-BE49-F238E27FC236}">
              <a16:creationId xmlns:a16="http://schemas.microsoft.com/office/drawing/2014/main" id="{00000000-0008-0000-0500-00007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7" name="Picture 1">
          <a:extLst>
            <a:ext uri="{FF2B5EF4-FFF2-40B4-BE49-F238E27FC236}">
              <a16:creationId xmlns:a16="http://schemas.microsoft.com/office/drawing/2014/main" id="{00000000-0008-0000-0500-00007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8" name="Picture 1">
          <a:extLst>
            <a:ext uri="{FF2B5EF4-FFF2-40B4-BE49-F238E27FC236}">
              <a16:creationId xmlns:a16="http://schemas.microsoft.com/office/drawing/2014/main" id="{00000000-0008-0000-0500-00007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89" name="Picture 1">
          <a:extLst>
            <a:ext uri="{FF2B5EF4-FFF2-40B4-BE49-F238E27FC236}">
              <a16:creationId xmlns:a16="http://schemas.microsoft.com/office/drawing/2014/main" id="{00000000-0008-0000-0500-00007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0" name="Picture 1">
          <a:extLst>
            <a:ext uri="{FF2B5EF4-FFF2-40B4-BE49-F238E27FC236}">
              <a16:creationId xmlns:a16="http://schemas.microsoft.com/office/drawing/2014/main" id="{00000000-0008-0000-0500-00007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1" name="Picture 1">
          <a:extLst>
            <a:ext uri="{FF2B5EF4-FFF2-40B4-BE49-F238E27FC236}">
              <a16:creationId xmlns:a16="http://schemas.microsoft.com/office/drawing/2014/main" id="{00000000-0008-0000-0500-00007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92" name="Picture 1">
          <a:extLst>
            <a:ext uri="{FF2B5EF4-FFF2-40B4-BE49-F238E27FC236}">
              <a16:creationId xmlns:a16="http://schemas.microsoft.com/office/drawing/2014/main" id="{00000000-0008-0000-0500-00007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93" name="Picture 1">
          <a:extLst>
            <a:ext uri="{FF2B5EF4-FFF2-40B4-BE49-F238E27FC236}">
              <a16:creationId xmlns:a16="http://schemas.microsoft.com/office/drawing/2014/main" id="{00000000-0008-0000-0500-00007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194" name="Picture 1">
          <a:extLst>
            <a:ext uri="{FF2B5EF4-FFF2-40B4-BE49-F238E27FC236}">
              <a16:creationId xmlns:a16="http://schemas.microsoft.com/office/drawing/2014/main" id="{00000000-0008-0000-0500-00007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5" name="Picture 1">
          <a:extLst>
            <a:ext uri="{FF2B5EF4-FFF2-40B4-BE49-F238E27FC236}">
              <a16:creationId xmlns:a16="http://schemas.microsoft.com/office/drawing/2014/main" id="{00000000-0008-0000-0500-00007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6" name="Picture 1">
          <a:extLst>
            <a:ext uri="{FF2B5EF4-FFF2-40B4-BE49-F238E27FC236}">
              <a16:creationId xmlns:a16="http://schemas.microsoft.com/office/drawing/2014/main" id="{00000000-0008-0000-0500-00007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7" name="Picture 1">
          <a:extLst>
            <a:ext uri="{FF2B5EF4-FFF2-40B4-BE49-F238E27FC236}">
              <a16:creationId xmlns:a16="http://schemas.microsoft.com/office/drawing/2014/main" id="{00000000-0008-0000-0500-00007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8" name="Picture 1">
          <a:extLst>
            <a:ext uri="{FF2B5EF4-FFF2-40B4-BE49-F238E27FC236}">
              <a16:creationId xmlns:a16="http://schemas.microsoft.com/office/drawing/2014/main" id="{00000000-0008-0000-0500-00007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199" name="Picture 1">
          <a:extLst>
            <a:ext uri="{FF2B5EF4-FFF2-40B4-BE49-F238E27FC236}">
              <a16:creationId xmlns:a16="http://schemas.microsoft.com/office/drawing/2014/main" id="{00000000-0008-0000-0500-00007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00" name="Picture 1">
          <a:extLst>
            <a:ext uri="{FF2B5EF4-FFF2-40B4-BE49-F238E27FC236}">
              <a16:creationId xmlns:a16="http://schemas.microsoft.com/office/drawing/2014/main" id="{00000000-0008-0000-0500-00008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01" name="Picture 1">
          <a:extLst>
            <a:ext uri="{FF2B5EF4-FFF2-40B4-BE49-F238E27FC236}">
              <a16:creationId xmlns:a16="http://schemas.microsoft.com/office/drawing/2014/main" id="{00000000-0008-0000-0500-00008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02" name="Picture 1">
          <a:extLst>
            <a:ext uri="{FF2B5EF4-FFF2-40B4-BE49-F238E27FC236}">
              <a16:creationId xmlns:a16="http://schemas.microsoft.com/office/drawing/2014/main" id="{00000000-0008-0000-0500-00008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3" name="Picture 1">
          <a:extLst>
            <a:ext uri="{FF2B5EF4-FFF2-40B4-BE49-F238E27FC236}">
              <a16:creationId xmlns:a16="http://schemas.microsoft.com/office/drawing/2014/main" id="{00000000-0008-0000-0500-00008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4" name="Picture 1">
          <a:extLst>
            <a:ext uri="{FF2B5EF4-FFF2-40B4-BE49-F238E27FC236}">
              <a16:creationId xmlns:a16="http://schemas.microsoft.com/office/drawing/2014/main" id="{00000000-0008-0000-0500-00008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5" name="Picture 1">
          <a:extLst>
            <a:ext uri="{FF2B5EF4-FFF2-40B4-BE49-F238E27FC236}">
              <a16:creationId xmlns:a16="http://schemas.microsoft.com/office/drawing/2014/main" id="{00000000-0008-0000-0500-00008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6" name="Picture 1">
          <a:extLst>
            <a:ext uri="{FF2B5EF4-FFF2-40B4-BE49-F238E27FC236}">
              <a16:creationId xmlns:a16="http://schemas.microsoft.com/office/drawing/2014/main" id="{00000000-0008-0000-0500-00008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7" name="Picture 1">
          <a:extLst>
            <a:ext uri="{FF2B5EF4-FFF2-40B4-BE49-F238E27FC236}">
              <a16:creationId xmlns:a16="http://schemas.microsoft.com/office/drawing/2014/main" id="{00000000-0008-0000-0500-00008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8" name="Picture 1">
          <a:extLst>
            <a:ext uri="{FF2B5EF4-FFF2-40B4-BE49-F238E27FC236}">
              <a16:creationId xmlns:a16="http://schemas.microsoft.com/office/drawing/2014/main" id="{00000000-0008-0000-0500-00008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09" name="Picture 1">
          <a:extLst>
            <a:ext uri="{FF2B5EF4-FFF2-40B4-BE49-F238E27FC236}">
              <a16:creationId xmlns:a16="http://schemas.microsoft.com/office/drawing/2014/main" id="{00000000-0008-0000-0500-00008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0" name="Picture 1">
          <a:extLst>
            <a:ext uri="{FF2B5EF4-FFF2-40B4-BE49-F238E27FC236}">
              <a16:creationId xmlns:a16="http://schemas.microsoft.com/office/drawing/2014/main" id="{00000000-0008-0000-0500-00008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1" name="Picture 1">
          <a:extLst>
            <a:ext uri="{FF2B5EF4-FFF2-40B4-BE49-F238E27FC236}">
              <a16:creationId xmlns:a16="http://schemas.microsoft.com/office/drawing/2014/main" id="{00000000-0008-0000-0500-00008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2" name="Picture 1">
          <a:extLst>
            <a:ext uri="{FF2B5EF4-FFF2-40B4-BE49-F238E27FC236}">
              <a16:creationId xmlns:a16="http://schemas.microsoft.com/office/drawing/2014/main" id="{00000000-0008-0000-0500-00008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13" name="Picture 1">
          <a:extLst>
            <a:ext uri="{FF2B5EF4-FFF2-40B4-BE49-F238E27FC236}">
              <a16:creationId xmlns:a16="http://schemas.microsoft.com/office/drawing/2014/main" id="{00000000-0008-0000-0500-00008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14" name="Picture 1">
          <a:extLst>
            <a:ext uri="{FF2B5EF4-FFF2-40B4-BE49-F238E27FC236}">
              <a16:creationId xmlns:a16="http://schemas.microsoft.com/office/drawing/2014/main" id="{00000000-0008-0000-0500-00008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15" name="Picture 1">
          <a:extLst>
            <a:ext uri="{FF2B5EF4-FFF2-40B4-BE49-F238E27FC236}">
              <a16:creationId xmlns:a16="http://schemas.microsoft.com/office/drawing/2014/main" id="{00000000-0008-0000-0500-00008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16" name="Picture 1">
          <a:extLst>
            <a:ext uri="{FF2B5EF4-FFF2-40B4-BE49-F238E27FC236}">
              <a16:creationId xmlns:a16="http://schemas.microsoft.com/office/drawing/2014/main" id="{00000000-0008-0000-0500-00009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7" name="Picture 1">
          <a:extLst>
            <a:ext uri="{FF2B5EF4-FFF2-40B4-BE49-F238E27FC236}">
              <a16:creationId xmlns:a16="http://schemas.microsoft.com/office/drawing/2014/main" id="{00000000-0008-0000-0500-00009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8" name="Picture 1">
          <a:extLst>
            <a:ext uri="{FF2B5EF4-FFF2-40B4-BE49-F238E27FC236}">
              <a16:creationId xmlns:a16="http://schemas.microsoft.com/office/drawing/2014/main" id="{00000000-0008-0000-0500-00009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19" name="Picture 1">
          <a:extLst>
            <a:ext uri="{FF2B5EF4-FFF2-40B4-BE49-F238E27FC236}">
              <a16:creationId xmlns:a16="http://schemas.microsoft.com/office/drawing/2014/main" id="{00000000-0008-0000-0500-00009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20" name="Picture 1">
          <a:extLst>
            <a:ext uri="{FF2B5EF4-FFF2-40B4-BE49-F238E27FC236}">
              <a16:creationId xmlns:a16="http://schemas.microsoft.com/office/drawing/2014/main" id="{00000000-0008-0000-0500-00009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21" name="Picture 1">
          <a:extLst>
            <a:ext uri="{FF2B5EF4-FFF2-40B4-BE49-F238E27FC236}">
              <a16:creationId xmlns:a16="http://schemas.microsoft.com/office/drawing/2014/main" id="{00000000-0008-0000-0500-00009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2" name="Picture 1">
          <a:extLst>
            <a:ext uri="{FF2B5EF4-FFF2-40B4-BE49-F238E27FC236}">
              <a16:creationId xmlns:a16="http://schemas.microsoft.com/office/drawing/2014/main" id="{00000000-0008-0000-0500-00009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3" name="Picture 1">
          <a:extLst>
            <a:ext uri="{FF2B5EF4-FFF2-40B4-BE49-F238E27FC236}">
              <a16:creationId xmlns:a16="http://schemas.microsoft.com/office/drawing/2014/main" id="{00000000-0008-0000-0500-00009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4" name="Picture 1">
          <a:extLst>
            <a:ext uri="{FF2B5EF4-FFF2-40B4-BE49-F238E27FC236}">
              <a16:creationId xmlns:a16="http://schemas.microsoft.com/office/drawing/2014/main" id="{00000000-0008-0000-0500-00009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25" name="Picture 1">
          <a:extLst>
            <a:ext uri="{FF2B5EF4-FFF2-40B4-BE49-F238E27FC236}">
              <a16:creationId xmlns:a16="http://schemas.microsoft.com/office/drawing/2014/main" id="{00000000-0008-0000-0500-00009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26" name="Picture 1">
          <a:extLst>
            <a:ext uri="{FF2B5EF4-FFF2-40B4-BE49-F238E27FC236}">
              <a16:creationId xmlns:a16="http://schemas.microsoft.com/office/drawing/2014/main" id="{00000000-0008-0000-0500-00009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7" name="Picture 1">
          <a:extLst>
            <a:ext uri="{FF2B5EF4-FFF2-40B4-BE49-F238E27FC236}">
              <a16:creationId xmlns:a16="http://schemas.microsoft.com/office/drawing/2014/main" id="{00000000-0008-0000-0500-00009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8" name="Picture 1">
          <a:extLst>
            <a:ext uri="{FF2B5EF4-FFF2-40B4-BE49-F238E27FC236}">
              <a16:creationId xmlns:a16="http://schemas.microsoft.com/office/drawing/2014/main" id="{00000000-0008-0000-0500-00009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29" name="Picture 1">
          <a:extLst>
            <a:ext uri="{FF2B5EF4-FFF2-40B4-BE49-F238E27FC236}">
              <a16:creationId xmlns:a16="http://schemas.microsoft.com/office/drawing/2014/main" id="{00000000-0008-0000-0500-00009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0" name="Picture 1">
          <a:extLst>
            <a:ext uri="{FF2B5EF4-FFF2-40B4-BE49-F238E27FC236}">
              <a16:creationId xmlns:a16="http://schemas.microsoft.com/office/drawing/2014/main" id="{00000000-0008-0000-0500-00009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1" name="Picture 1">
          <a:extLst>
            <a:ext uri="{FF2B5EF4-FFF2-40B4-BE49-F238E27FC236}">
              <a16:creationId xmlns:a16="http://schemas.microsoft.com/office/drawing/2014/main" id="{00000000-0008-0000-0500-00009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2" name="Picture 1">
          <a:extLst>
            <a:ext uri="{FF2B5EF4-FFF2-40B4-BE49-F238E27FC236}">
              <a16:creationId xmlns:a16="http://schemas.microsoft.com/office/drawing/2014/main" id="{00000000-0008-0000-0500-0000A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3" name="Picture 1">
          <a:extLst>
            <a:ext uri="{FF2B5EF4-FFF2-40B4-BE49-F238E27FC236}">
              <a16:creationId xmlns:a16="http://schemas.microsoft.com/office/drawing/2014/main" id="{00000000-0008-0000-0500-0000A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34" name="Picture 1">
          <a:extLst>
            <a:ext uri="{FF2B5EF4-FFF2-40B4-BE49-F238E27FC236}">
              <a16:creationId xmlns:a16="http://schemas.microsoft.com/office/drawing/2014/main" id="{00000000-0008-0000-0500-0000A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35" name="Picture 1">
          <a:extLst>
            <a:ext uri="{FF2B5EF4-FFF2-40B4-BE49-F238E27FC236}">
              <a16:creationId xmlns:a16="http://schemas.microsoft.com/office/drawing/2014/main" id="{00000000-0008-0000-0500-0000A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36" name="Picture 1">
          <a:extLst>
            <a:ext uri="{FF2B5EF4-FFF2-40B4-BE49-F238E27FC236}">
              <a16:creationId xmlns:a16="http://schemas.microsoft.com/office/drawing/2014/main" id="{00000000-0008-0000-0500-0000A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7" name="Picture 1">
          <a:extLst>
            <a:ext uri="{FF2B5EF4-FFF2-40B4-BE49-F238E27FC236}">
              <a16:creationId xmlns:a16="http://schemas.microsoft.com/office/drawing/2014/main" id="{00000000-0008-0000-0500-0000A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38" name="Picture 1">
          <a:extLst>
            <a:ext uri="{FF2B5EF4-FFF2-40B4-BE49-F238E27FC236}">
              <a16:creationId xmlns:a16="http://schemas.microsoft.com/office/drawing/2014/main" id="{00000000-0008-0000-0500-0000A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39" name="Picture 1">
          <a:extLst>
            <a:ext uri="{FF2B5EF4-FFF2-40B4-BE49-F238E27FC236}">
              <a16:creationId xmlns:a16="http://schemas.microsoft.com/office/drawing/2014/main" id="{00000000-0008-0000-0500-0000A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0" name="Picture 1">
          <a:extLst>
            <a:ext uri="{FF2B5EF4-FFF2-40B4-BE49-F238E27FC236}">
              <a16:creationId xmlns:a16="http://schemas.microsoft.com/office/drawing/2014/main" id="{00000000-0008-0000-0500-0000A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1" name="Picture 1">
          <a:extLst>
            <a:ext uri="{FF2B5EF4-FFF2-40B4-BE49-F238E27FC236}">
              <a16:creationId xmlns:a16="http://schemas.microsoft.com/office/drawing/2014/main" id="{00000000-0008-0000-0500-0000A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42" name="Picture 1">
          <a:extLst>
            <a:ext uri="{FF2B5EF4-FFF2-40B4-BE49-F238E27FC236}">
              <a16:creationId xmlns:a16="http://schemas.microsoft.com/office/drawing/2014/main" id="{00000000-0008-0000-0500-0000A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43" name="Picture 1">
          <a:extLst>
            <a:ext uri="{FF2B5EF4-FFF2-40B4-BE49-F238E27FC236}">
              <a16:creationId xmlns:a16="http://schemas.microsoft.com/office/drawing/2014/main" id="{00000000-0008-0000-0500-0000A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44" name="Picture 1">
          <a:extLst>
            <a:ext uri="{FF2B5EF4-FFF2-40B4-BE49-F238E27FC236}">
              <a16:creationId xmlns:a16="http://schemas.microsoft.com/office/drawing/2014/main" id="{00000000-0008-0000-0500-0000A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45" name="Picture 1">
          <a:extLst>
            <a:ext uri="{FF2B5EF4-FFF2-40B4-BE49-F238E27FC236}">
              <a16:creationId xmlns:a16="http://schemas.microsoft.com/office/drawing/2014/main" id="{00000000-0008-0000-0500-0000A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46" name="Picture 1">
          <a:extLst>
            <a:ext uri="{FF2B5EF4-FFF2-40B4-BE49-F238E27FC236}">
              <a16:creationId xmlns:a16="http://schemas.microsoft.com/office/drawing/2014/main" id="{00000000-0008-0000-0500-0000A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7" name="Picture 1">
          <a:extLst>
            <a:ext uri="{FF2B5EF4-FFF2-40B4-BE49-F238E27FC236}">
              <a16:creationId xmlns:a16="http://schemas.microsoft.com/office/drawing/2014/main" id="{00000000-0008-0000-0500-0000A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8" name="Picture 1">
          <a:extLst>
            <a:ext uri="{FF2B5EF4-FFF2-40B4-BE49-F238E27FC236}">
              <a16:creationId xmlns:a16="http://schemas.microsoft.com/office/drawing/2014/main" id="{00000000-0008-0000-0500-0000B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49" name="Picture 1">
          <a:extLst>
            <a:ext uri="{FF2B5EF4-FFF2-40B4-BE49-F238E27FC236}">
              <a16:creationId xmlns:a16="http://schemas.microsoft.com/office/drawing/2014/main" id="{00000000-0008-0000-0500-0000B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0" name="Picture 1">
          <a:extLst>
            <a:ext uri="{FF2B5EF4-FFF2-40B4-BE49-F238E27FC236}">
              <a16:creationId xmlns:a16="http://schemas.microsoft.com/office/drawing/2014/main" id="{00000000-0008-0000-0500-0000B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1" name="Picture 1">
          <a:extLst>
            <a:ext uri="{FF2B5EF4-FFF2-40B4-BE49-F238E27FC236}">
              <a16:creationId xmlns:a16="http://schemas.microsoft.com/office/drawing/2014/main" id="{00000000-0008-0000-0500-0000B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2" name="Picture 1">
          <a:extLst>
            <a:ext uri="{FF2B5EF4-FFF2-40B4-BE49-F238E27FC236}">
              <a16:creationId xmlns:a16="http://schemas.microsoft.com/office/drawing/2014/main" id="{00000000-0008-0000-0500-0000B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53" name="Picture 1">
          <a:extLst>
            <a:ext uri="{FF2B5EF4-FFF2-40B4-BE49-F238E27FC236}">
              <a16:creationId xmlns:a16="http://schemas.microsoft.com/office/drawing/2014/main" id="{00000000-0008-0000-0500-0000B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54" name="Picture 1">
          <a:extLst>
            <a:ext uri="{FF2B5EF4-FFF2-40B4-BE49-F238E27FC236}">
              <a16:creationId xmlns:a16="http://schemas.microsoft.com/office/drawing/2014/main" id="{00000000-0008-0000-0500-0000B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55" name="Picture 1">
          <a:extLst>
            <a:ext uri="{FF2B5EF4-FFF2-40B4-BE49-F238E27FC236}">
              <a16:creationId xmlns:a16="http://schemas.microsoft.com/office/drawing/2014/main" id="{00000000-0008-0000-0500-0000B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6" name="Picture 1">
          <a:extLst>
            <a:ext uri="{FF2B5EF4-FFF2-40B4-BE49-F238E27FC236}">
              <a16:creationId xmlns:a16="http://schemas.microsoft.com/office/drawing/2014/main" id="{00000000-0008-0000-0500-0000B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7" name="Picture 1">
          <a:extLst>
            <a:ext uri="{FF2B5EF4-FFF2-40B4-BE49-F238E27FC236}">
              <a16:creationId xmlns:a16="http://schemas.microsoft.com/office/drawing/2014/main" id="{00000000-0008-0000-0500-0000B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8" name="Picture 1">
          <a:extLst>
            <a:ext uri="{FF2B5EF4-FFF2-40B4-BE49-F238E27FC236}">
              <a16:creationId xmlns:a16="http://schemas.microsoft.com/office/drawing/2014/main" id="{00000000-0008-0000-0500-0000B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59" name="Picture 1">
          <a:extLst>
            <a:ext uri="{FF2B5EF4-FFF2-40B4-BE49-F238E27FC236}">
              <a16:creationId xmlns:a16="http://schemas.microsoft.com/office/drawing/2014/main" id="{00000000-0008-0000-0500-0000B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0" name="Picture 1">
          <a:extLst>
            <a:ext uri="{FF2B5EF4-FFF2-40B4-BE49-F238E27FC236}">
              <a16:creationId xmlns:a16="http://schemas.microsoft.com/office/drawing/2014/main" id="{00000000-0008-0000-0500-0000B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1" name="Picture 1">
          <a:extLst>
            <a:ext uri="{FF2B5EF4-FFF2-40B4-BE49-F238E27FC236}">
              <a16:creationId xmlns:a16="http://schemas.microsoft.com/office/drawing/2014/main" id="{00000000-0008-0000-0500-0000B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2" name="Picture 1">
          <a:extLst>
            <a:ext uri="{FF2B5EF4-FFF2-40B4-BE49-F238E27FC236}">
              <a16:creationId xmlns:a16="http://schemas.microsoft.com/office/drawing/2014/main" id="{00000000-0008-0000-0500-0000B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63" name="Picture 1">
          <a:extLst>
            <a:ext uri="{FF2B5EF4-FFF2-40B4-BE49-F238E27FC236}">
              <a16:creationId xmlns:a16="http://schemas.microsoft.com/office/drawing/2014/main" id="{00000000-0008-0000-0500-0000B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64" name="Picture 1">
          <a:extLst>
            <a:ext uri="{FF2B5EF4-FFF2-40B4-BE49-F238E27FC236}">
              <a16:creationId xmlns:a16="http://schemas.microsoft.com/office/drawing/2014/main" id="{00000000-0008-0000-0500-0000C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5" name="Picture 1">
          <a:extLst>
            <a:ext uri="{FF2B5EF4-FFF2-40B4-BE49-F238E27FC236}">
              <a16:creationId xmlns:a16="http://schemas.microsoft.com/office/drawing/2014/main" id="{00000000-0008-0000-0500-0000C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6" name="Picture 1">
          <a:extLst>
            <a:ext uri="{FF2B5EF4-FFF2-40B4-BE49-F238E27FC236}">
              <a16:creationId xmlns:a16="http://schemas.microsoft.com/office/drawing/2014/main" id="{00000000-0008-0000-0500-0000C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67" name="Picture 1">
          <a:extLst>
            <a:ext uri="{FF2B5EF4-FFF2-40B4-BE49-F238E27FC236}">
              <a16:creationId xmlns:a16="http://schemas.microsoft.com/office/drawing/2014/main" id="{00000000-0008-0000-0500-0000C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68" name="Picture 1">
          <a:extLst>
            <a:ext uri="{FF2B5EF4-FFF2-40B4-BE49-F238E27FC236}">
              <a16:creationId xmlns:a16="http://schemas.microsoft.com/office/drawing/2014/main" id="{00000000-0008-0000-0500-0000C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69" name="Picture 1">
          <a:extLst>
            <a:ext uri="{FF2B5EF4-FFF2-40B4-BE49-F238E27FC236}">
              <a16:creationId xmlns:a16="http://schemas.microsoft.com/office/drawing/2014/main" id="{00000000-0008-0000-0500-0000C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0" name="Picture 1">
          <a:extLst>
            <a:ext uri="{FF2B5EF4-FFF2-40B4-BE49-F238E27FC236}">
              <a16:creationId xmlns:a16="http://schemas.microsoft.com/office/drawing/2014/main" id="{00000000-0008-0000-0500-0000C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1" name="Picture 1">
          <a:extLst>
            <a:ext uri="{FF2B5EF4-FFF2-40B4-BE49-F238E27FC236}">
              <a16:creationId xmlns:a16="http://schemas.microsoft.com/office/drawing/2014/main" id="{00000000-0008-0000-0500-0000C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2" name="Picture 1">
          <a:extLst>
            <a:ext uri="{FF2B5EF4-FFF2-40B4-BE49-F238E27FC236}">
              <a16:creationId xmlns:a16="http://schemas.microsoft.com/office/drawing/2014/main" id="{00000000-0008-0000-0500-0000C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73" name="Picture 1">
          <a:extLst>
            <a:ext uri="{FF2B5EF4-FFF2-40B4-BE49-F238E27FC236}">
              <a16:creationId xmlns:a16="http://schemas.microsoft.com/office/drawing/2014/main" id="{00000000-0008-0000-0500-0000C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74" name="Picture 1">
          <a:extLst>
            <a:ext uri="{FF2B5EF4-FFF2-40B4-BE49-F238E27FC236}">
              <a16:creationId xmlns:a16="http://schemas.microsoft.com/office/drawing/2014/main" id="{00000000-0008-0000-0500-0000C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75" name="Picture 1">
          <a:extLst>
            <a:ext uri="{FF2B5EF4-FFF2-40B4-BE49-F238E27FC236}">
              <a16:creationId xmlns:a16="http://schemas.microsoft.com/office/drawing/2014/main" id="{00000000-0008-0000-0500-0000C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76" name="Picture 1">
          <a:extLst>
            <a:ext uri="{FF2B5EF4-FFF2-40B4-BE49-F238E27FC236}">
              <a16:creationId xmlns:a16="http://schemas.microsoft.com/office/drawing/2014/main" id="{00000000-0008-0000-0500-0000C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7" name="Picture 1">
          <a:extLst>
            <a:ext uri="{FF2B5EF4-FFF2-40B4-BE49-F238E27FC236}">
              <a16:creationId xmlns:a16="http://schemas.microsoft.com/office/drawing/2014/main" id="{00000000-0008-0000-0500-0000C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8" name="Picture 1">
          <a:extLst>
            <a:ext uri="{FF2B5EF4-FFF2-40B4-BE49-F238E27FC236}">
              <a16:creationId xmlns:a16="http://schemas.microsoft.com/office/drawing/2014/main" id="{00000000-0008-0000-0500-0000C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79" name="Picture 1">
          <a:extLst>
            <a:ext uri="{FF2B5EF4-FFF2-40B4-BE49-F238E27FC236}">
              <a16:creationId xmlns:a16="http://schemas.microsoft.com/office/drawing/2014/main" id="{00000000-0008-0000-0500-0000C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0" name="Picture 1">
          <a:extLst>
            <a:ext uri="{FF2B5EF4-FFF2-40B4-BE49-F238E27FC236}">
              <a16:creationId xmlns:a16="http://schemas.microsoft.com/office/drawing/2014/main" id="{00000000-0008-0000-0500-0000D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1" name="Picture 1">
          <a:extLst>
            <a:ext uri="{FF2B5EF4-FFF2-40B4-BE49-F238E27FC236}">
              <a16:creationId xmlns:a16="http://schemas.microsoft.com/office/drawing/2014/main" id="{00000000-0008-0000-0500-0000D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82" name="Picture 1">
          <a:extLst>
            <a:ext uri="{FF2B5EF4-FFF2-40B4-BE49-F238E27FC236}">
              <a16:creationId xmlns:a16="http://schemas.microsoft.com/office/drawing/2014/main" id="{00000000-0008-0000-0500-0000D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83" name="Picture 1">
          <a:extLst>
            <a:ext uri="{FF2B5EF4-FFF2-40B4-BE49-F238E27FC236}">
              <a16:creationId xmlns:a16="http://schemas.microsoft.com/office/drawing/2014/main" id="{00000000-0008-0000-0500-0000D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84" name="Picture 1">
          <a:extLst>
            <a:ext uri="{FF2B5EF4-FFF2-40B4-BE49-F238E27FC236}">
              <a16:creationId xmlns:a16="http://schemas.microsoft.com/office/drawing/2014/main" id="{00000000-0008-0000-0500-0000D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5" name="Picture 1">
          <a:extLst>
            <a:ext uri="{FF2B5EF4-FFF2-40B4-BE49-F238E27FC236}">
              <a16:creationId xmlns:a16="http://schemas.microsoft.com/office/drawing/2014/main" id="{00000000-0008-0000-0500-0000D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6" name="Picture 1">
          <a:extLst>
            <a:ext uri="{FF2B5EF4-FFF2-40B4-BE49-F238E27FC236}">
              <a16:creationId xmlns:a16="http://schemas.microsoft.com/office/drawing/2014/main" id="{00000000-0008-0000-0500-0000D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7" name="Picture 1">
          <a:extLst>
            <a:ext uri="{FF2B5EF4-FFF2-40B4-BE49-F238E27FC236}">
              <a16:creationId xmlns:a16="http://schemas.microsoft.com/office/drawing/2014/main" id="{00000000-0008-0000-0500-0000D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8" name="Picture 1">
          <a:extLst>
            <a:ext uri="{FF2B5EF4-FFF2-40B4-BE49-F238E27FC236}">
              <a16:creationId xmlns:a16="http://schemas.microsoft.com/office/drawing/2014/main" id="{00000000-0008-0000-0500-0000D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89" name="Picture 1">
          <a:extLst>
            <a:ext uri="{FF2B5EF4-FFF2-40B4-BE49-F238E27FC236}">
              <a16:creationId xmlns:a16="http://schemas.microsoft.com/office/drawing/2014/main" id="{00000000-0008-0000-0500-0000D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90" name="Picture 1">
          <a:extLst>
            <a:ext uri="{FF2B5EF4-FFF2-40B4-BE49-F238E27FC236}">
              <a16:creationId xmlns:a16="http://schemas.microsoft.com/office/drawing/2014/main" id="{00000000-0008-0000-0500-0000D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91" name="Picture 1">
          <a:extLst>
            <a:ext uri="{FF2B5EF4-FFF2-40B4-BE49-F238E27FC236}">
              <a16:creationId xmlns:a16="http://schemas.microsoft.com/office/drawing/2014/main" id="{00000000-0008-0000-0500-0000D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292" name="Picture 1">
          <a:extLst>
            <a:ext uri="{FF2B5EF4-FFF2-40B4-BE49-F238E27FC236}">
              <a16:creationId xmlns:a16="http://schemas.microsoft.com/office/drawing/2014/main" id="{00000000-0008-0000-0500-0000D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293" name="Picture 1">
          <a:extLst>
            <a:ext uri="{FF2B5EF4-FFF2-40B4-BE49-F238E27FC236}">
              <a16:creationId xmlns:a16="http://schemas.microsoft.com/office/drawing/2014/main" id="{00000000-0008-0000-0500-0000D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294" name="Picture 1">
          <a:extLst>
            <a:ext uri="{FF2B5EF4-FFF2-40B4-BE49-F238E27FC236}">
              <a16:creationId xmlns:a16="http://schemas.microsoft.com/office/drawing/2014/main" id="{00000000-0008-0000-0500-0000D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295" name="Picture 1">
          <a:extLst>
            <a:ext uri="{FF2B5EF4-FFF2-40B4-BE49-F238E27FC236}">
              <a16:creationId xmlns:a16="http://schemas.microsoft.com/office/drawing/2014/main" id="{00000000-0008-0000-0500-0000D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296" name="Picture 1">
          <a:extLst>
            <a:ext uri="{FF2B5EF4-FFF2-40B4-BE49-F238E27FC236}">
              <a16:creationId xmlns:a16="http://schemas.microsoft.com/office/drawing/2014/main" id="{00000000-0008-0000-0500-0000E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297" name="Picture 1">
          <a:extLst>
            <a:ext uri="{FF2B5EF4-FFF2-40B4-BE49-F238E27FC236}">
              <a16:creationId xmlns:a16="http://schemas.microsoft.com/office/drawing/2014/main" id="{00000000-0008-0000-0500-0000E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298" name="Picture 1">
          <a:extLst>
            <a:ext uri="{FF2B5EF4-FFF2-40B4-BE49-F238E27FC236}">
              <a16:creationId xmlns:a16="http://schemas.microsoft.com/office/drawing/2014/main" id="{00000000-0008-0000-0500-0000E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299" name="Picture 1">
          <a:extLst>
            <a:ext uri="{FF2B5EF4-FFF2-40B4-BE49-F238E27FC236}">
              <a16:creationId xmlns:a16="http://schemas.microsoft.com/office/drawing/2014/main" id="{00000000-0008-0000-0500-0000E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300" name="Picture 1">
          <a:extLst>
            <a:ext uri="{FF2B5EF4-FFF2-40B4-BE49-F238E27FC236}">
              <a16:creationId xmlns:a16="http://schemas.microsoft.com/office/drawing/2014/main" id="{00000000-0008-0000-0500-0000E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301" name="Picture 1">
          <a:extLst>
            <a:ext uri="{FF2B5EF4-FFF2-40B4-BE49-F238E27FC236}">
              <a16:creationId xmlns:a16="http://schemas.microsoft.com/office/drawing/2014/main" id="{00000000-0008-0000-0500-0000E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2" name="Picture 1">
          <a:extLst>
            <a:ext uri="{FF2B5EF4-FFF2-40B4-BE49-F238E27FC236}">
              <a16:creationId xmlns:a16="http://schemas.microsoft.com/office/drawing/2014/main" id="{00000000-0008-0000-0500-0000E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3" name="Picture 1">
          <a:extLst>
            <a:ext uri="{FF2B5EF4-FFF2-40B4-BE49-F238E27FC236}">
              <a16:creationId xmlns:a16="http://schemas.microsoft.com/office/drawing/2014/main" id="{00000000-0008-0000-0500-0000E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4" name="Picture 1">
          <a:extLst>
            <a:ext uri="{FF2B5EF4-FFF2-40B4-BE49-F238E27FC236}">
              <a16:creationId xmlns:a16="http://schemas.microsoft.com/office/drawing/2014/main" id="{00000000-0008-0000-0500-0000E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05" name="Picture 1">
          <a:extLst>
            <a:ext uri="{FF2B5EF4-FFF2-40B4-BE49-F238E27FC236}">
              <a16:creationId xmlns:a16="http://schemas.microsoft.com/office/drawing/2014/main" id="{00000000-0008-0000-0500-0000E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06" name="Picture 1">
          <a:extLst>
            <a:ext uri="{FF2B5EF4-FFF2-40B4-BE49-F238E27FC236}">
              <a16:creationId xmlns:a16="http://schemas.microsoft.com/office/drawing/2014/main" id="{00000000-0008-0000-0500-0000E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07" name="Picture 1">
          <a:extLst>
            <a:ext uri="{FF2B5EF4-FFF2-40B4-BE49-F238E27FC236}">
              <a16:creationId xmlns:a16="http://schemas.microsoft.com/office/drawing/2014/main" id="{00000000-0008-0000-0500-0000E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8" name="Picture 1">
          <a:extLst>
            <a:ext uri="{FF2B5EF4-FFF2-40B4-BE49-F238E27FC236}">
              <a16:creationId xmlns:a16="http://schemas.microsoft.com/office/drawing/2014/main" id="{00000000-0008-0000-0500-0000E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09" name="Picture 1">
          <a:extLst>
            <a:ext uri="{FF2B5EF4-FFF2-40B4-BE49-F238E27FC236}">
              <a16:creationId xmlns:a16="http://schemas.microsoft.com/office/drawing/2014/main" id="{00000000-0008-0000-0500-0000E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0" name="Picture 1">
          <a:extLst>
            <a:ext uri="{FF2B5EF4-FFF2-40B4-BE49-F238E27FC236}">
              <a16:creationId xmlns:a16="http://schemas.microsoft.com/office/drawing/2014/main" id="{00000000-0008-0000-0500-0000E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1" name="Picture 1">
          <a:extLst>
            <a:ext uri="{FF2B5EF4-FFF2-40B4-BE49-F238E27FC236}">
              <a16:creationId xmlns:a16="http://schemas.microsoft.com/office/drawing/2014/main" id="{00000000-0008-0000-0500-0000E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2" name="Picture 1">
          <a:extLst>
            <a:ext uri="{FF2B5EF4-FFF2-40B4-BE49-F238E27FC236}">
              <a16:creationId xmlns:a16="http://schemas.microsoft.com/office/drawing/2014/main" id="{00000000-0008-0000-0500-0000F0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13" name="Picture 1">
          <a:extLst>
            <a:ext uri="{FF2B5EF4-FFF2-40B4-BE49-F238E27FC236}">
              <a16:creationId xmlns:a16="http://schemas.microsoft.com/office/drawing/2014/main" id="{00000000-0008-0000-0500-0000F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14" name="Picture 1">
          <a:extLst>
            <a:ext uri="{FF2B5EF4-FFF2-40B4-BE49-F238E27FC236}">
              <a16:creationId xmlns:a16="http://schemas.microsoft.com/office/drawing/2014/main" id="{00000000-0008-0000-0500-0000F2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15" name="Picture 1">
          <a:extLst>
            <a:ext uri="{FF2B5EF4-FFF2-40B4-BE49-F238E27FC236}">
              <a16:creationId xmlns:a16="http://schemas.microsoft.com/office/drawing/2014/main" id="{00000000-0008-0000-0500-0000F3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16" name="Picture 1">
          <a:extLst>
            <a:ext uri="{FF2B5EF4-FFF2-40B4-BE49-F238E27FC236}">
              <a16:creationId xmlns:a16="http://schemas.microsoft.com/office/drawing/2014/main" id="{00000000-0008-0000-0500-0000F4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7" name="Picture 1">
          <a:extLst>
            <a:ext uri="{FF2B5EF4-FFF2-40B4-BE49-F238E27FC236}">
              <a16:creationId xmlns:a16="http://schemas.microsoft.com/office/drawing/2014/main" id="{00000000-0008-0000-0500-0000F5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8" name="Picture 1">
          <a:extLst>
            <a:ext uri="{FF2B5EF4-FFF2-40B4-BE49-F238E27FC236}">
              <a16:creationId xmlns:a16="http://schemas.microsoft.com/office/drawing/2014/main" id="{00000000-0008-0000-0500-0000F6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19" name="Picture 1">
          <a:extLst>
            <a:ext uri="{FF2B5EF4-FFF2-40B4-BE49-F238E27FC236}">
              <a16:creationId xmlns:a16="http://schemas.microsoft.com/office/drawing/2014/main" id="{00000000-0008-0000-0500-0000F7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0" name="Picture 1">
          <a:extLst>
            <a:ext uri="{FF2B5EF4-FFF2-40B4-BE49-F238E27FC236}">
              <a16:creationId xmlns:a16="http://schemas.microsoft.com/office/drawing/2014/main" id="{00000000-0008-0000-0500-0000F8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1" name="Picture 1">
          <a:extLst>
            <a:ext uri="{FF2B5EF4-FFF2-40B4-BE49-F238E27FC236}">
              <a16:creationId xmlns:a16="http://schemas.microsoft.com/office/drawing/2014/main" id="{00000000-0008-0000-0500-0000F9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2" name="Picture 1">
          <a:extLst>
            <a:ext uri="{FF2B5EF4-FFF2-40B4-BE49-F238E27FC236}">
              <a16:creationId xmlns:a16="http://schemas.microsoft.com/office/drawing/2014/main" id="{00000000-0008-0000-0500-0000FA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3" name="Picture 1">
          <a:extLst>
            <a:ext uri="{FF2B5EF4-FFF2-40B4-BE49-F238E27FC236}">
              <a16:creationId xmlns:a16="http://schemas.microsoft.com/office/drawing/2014/main" id="{00000000-0008-0000-0500-0000FB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24" name="Picture 1">
          <a:extLst>
            <a:ext uri="{FF2B5EF4-FFF2-40B4-BE49-F238E27FC236}">
              <a16:creationId xmlns:a16="http://schemas.microsoft.com/office/drawing/2014/main" id="{00000000-0008-0000-0500-0000FC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25" name="Picture 1">
          <a:extLst>
            <a:ext uri="{FF2B5EF4-FFF2-40B4-BE49-F238E27FC236}">
              <a16:creationId xmlns:a16="http://schemas.microsoft.com/office/drawing/2014/main" id="{00000000-0008-0000-0500-0000FD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26" name="Picture 1">
          <a:extLst>
            <a:ext uri="{FF2B5EF4-FFF2-40B4-BE49-F238E27FC236}">
              <a16:creationId xmlns:a16="http://schemas.microsoft.com/office/drawing/2014/main" id="{00000000-0008-0000-0500-0000F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7" name="Picture 1">
          <a:extLst>
            <a:ext uri="{FF2B5EF4-FFF2-40B4-BE49-F238E27FC236}">
              <a16:creationId xmlns:a16="http://schemas.microsoft.com/office/drawing/2014/main" id="{00000000-0008-0000-0500-0000F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28" name="Picture 1">
          <a:extLst>
            <a:ext uri="{FF2B5EF4-FFF2-40B4-BE49-F238E27FC236}">
              <a16:creationId xmlns:a16="http://schemas.microsoft.com/office/drawing/2014/main" id="{00000000-0008-0000-0500-00000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29" name="Picture 1">
          <a:extLst>
            <a:ext uri="{FF2B5EF4-FFF2-40B4-BE49-F238E27FC236}">
              <a16:creationId xmlns:a16="http://schemas.microsoft.com/office/drawing/2014/main" id="{00000000-0008-0000-0500-00000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0" name="Picture 1">
          <a:extLst>
            <a:ext uri="{FF2B5EF4-FFF2-40B4-BE49-F238E27FC236}">
              <a16:creationId xmlns:a16="http://schemas.microsoft.com/office/drawing/2014/main" id="{00000000-0008-0000-0500-00000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1" name="Picture 1">
          <a:extLst>
            <a:ext uri="{FF2B5EF4-FFF2-40B4-BE49-F238E27FC236}">
              <a16:creationId xmlns:a16="http://schemas.microsoft.com/office/drawing/2014/main" id="{00000000-0008-0000-0500-00000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32" name="Picture 1">
          <a:extLst>
            <a:ext uri="{FF2B5EF4-FFF2-40B4-BE49-F238E27FC236}">
              <a16:creationId xmlns:a16="http://schemas.microsoft.com/office/drawing/2014/main" id="{00000000-0008-0000-0500-00000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33" name="Picture 1">
          <a:extLst>
            <a:ext uri="{FF2B5EF4-FFF2-40B4-BE49-F238E27FC236}">
              <a16:creationId xmlns:a16="http://schemas.microsoft.com/office/drawing/2014/main" id="{00000000-0008-0000-0500-00000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34" name="Picture 1">
          <a:extLst>
            <a:ext uri="{FF2B5EF4-FFF2-40B4-BE49-F238E27FC236}">
              <a16:creationId xmlns:a16="http://schemas.microsoft.com/office/drawing/2014/main" id="{00000000-0008-0000-0500-00000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35" name="Picture 1">
          <a:extLst>
            <a:ext uri="{FF2B5EF4-FFF2-40B4-BE49-F238E27FC236}">
              <a16:creationId xmlns:a16="http://schemas.microsoft.com/office/drawing/2014/main" id="{00000000-0008-0000-0500-00000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36" name="Picture 1">
          <a:extLst>
            <a:ext uri="{FF2B5EF4-FFF2-40B4-BE49-F238E27FC236}">
              <a16:creationId xmlns:a16="http://schemas.microsoft.com/office/drawing/2014/main" id="{00000000-0008-0000-0500-00000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7" name="Picture 1">
          <a:extLst>
            <a:ext uri="{FF2B5EF4-FFF2-40B4-BE49-F238E27FC236}">
              <a16:creationId xmlns:a16="http://schemas.microsoft.com/office/drawing/2014/main" id="{00000000-0008-0000-0500-00000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8" name="Picture 1">
          <a:extLst>
            <a:ext uri="{FF2B5EF4-FFF2-40B4-BE49-F238E27FC236}">
              <a16:creationId xmlns:a16="http://schemas.microsoft.com/office/drawing/2014/main" id="{00000000-0008-0000-0500-00000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39" name="Picture 1">
          <a:extLst>
            <a:ext uri="{FF2B5EF4-FFF2-40B4-BE49-F238E27FC236}">
              <a16:creationId xmlns:a16="http://schemas.microsoft.com/office/drawing/2014/main" id="{00000000-0008-0000-0500-00000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0" name="Picture 1">
          <a:extLst>
            <a:ext uri="{FF2B5EF4-FFF2-40B4-BE49-F238E27FC236}">
              <a16:creationId xmlns:a16="http://schemas.microsoft.com/office/drawing/2014/main" id="{00000000-0008-0000-0500-00000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1" name="Picture 1">
          <a:extLst>
            <a:ext uri="{FF2B5EF4-FFF2-40B4-BE49-F238E27FC236}">
              <a16:creationId xmlns:a16="http://schemas.microsoft.com/office/drawing/2014/main" id="{00000000-0008-0000-0500-00000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2" name="Picture 1">
          <a:extLst>
            <a:ext uri="{FF2B5EF4-FFF2-40B4-BE49-F238E27FC236}">
              <a16:creationId xmlns:a16="http://schemas.microsoft.com/office/drawing/2014/main" id="{00000000-0008-0000-0500-00000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3" name="Picture 1">
          <a:extLst>
            <a:ext uri="{FF2B5EF4-FFF2-40B4-BE49-F238E27FC236}">
              <a16:creationId xmlns:a16="http://schemas.microsoft.com/office/drawing/2014/main" id="{00000000-0008-0000-0500-00000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44" name="Picture 1">
          <a:extLst>
            <a:ext uri="{FF2B5EF4-FFF2-40B4-BE49-F238E27FC236}">
              <a16:creationId xmlns:a16="http://schemas.microsoft.com/office/drawing/2014/main" id="{00000000-0008-0000-0500-00001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45" name="Picture 1">
          <a:extLst>
            <a:ext uri="{FF2B5EF4-FFF2-40B4-BE49-F238E27FC236}">
              <a16:creationId xmlns:a16="http://schemas.microsoft.com/office/drawing/2014/main" id="{00000000-0008-0000-0500-00001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46" name="Picture 1">
          <a:extLst>
            <a:ext uri="{FF2B5EF4-FFF2-40B4-BE49-F238E27FC236}">
              <a16:creationId xmlns:a16="http://schemas.microsoft.com/office/drawing/2014/main" id="{00000000-0008-0000-0500-00001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7" name="Picture 1">
          <a:extLst>
            <a:ext uri="{FF2B5EF4-FFF2-40B4-BE49-F238E27FC236}">
              <a16:creationId xmlns:a16="http://schemas.microsoft.com/office/drawing/2014/main" id="{00000000-0008-0000-0500-00001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48" name="Picture 1">
          <a:extLst>
            <a:ext uri="{FF2B5EF4-FFF2-40B4-BE49-F238E27FC236}">
              <a16:creationId xmlns:a16="http://schemas.microsoft.com/office/drawing/2014/main" id="{00000000-0008-0000-0500-00001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49" name="Picture 1">
          <a:extLst>
            <a:ext uri="{FF2B5EF4-FFF2-40B4-BE49-F238E27FC236}">
              <a16:creationId xmlns:a16="http://schemas.microsoft.com/office/drawing/2014/main" id="{00000000-0008-0000-0500-00001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50" name="Picture 1">
          <a:extLst>
            <a:ext uri="{FF2B5EF4-FFF2-40B4-BE49-F238E27FC236}">
              <a16:creationId xmlns:a16="http://schemas.microsoft.com/office/drawing/2014/main" id="{00000000-0008-0000-0500-00001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51" name="Picture 1">
          <a:extLst>
            <a:ext uri="{FF2B5EF4-FFF2-40B4-BE49-F238E27FC236}">
              <a16:creationId xmlns:a16="http://schemas.microsoft.com/office/drawing/2014/main" id="{00000000-0008-0000-0500-00001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2" name="Picture 1">
          <a:extLst>
            <a:ext uri="{FF2B5EF4-FFF2-40B4-BE49-F238E27FC236}">
              <a16:creationId xmlns:a16="http://schemas.microsoft.com/office/drawing/2014/main" id="{00000000-0008-0000-0500-00001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3" name="Picture 1">
          <a:extLst>
            <a:ext uri="{FF2B5EF4-FFF2-40B4-BE49-F238E27FC236}">
              <a16:creationId xmlns:a16="http://schemas.microsoft.com/office/drawing/2014/main" id="{00000000-0008-0000-0500-00001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4" name="Picture 1">
          <a:extLst>
            <a:ext uri="{FF2B5EF4-FFF2-40B4-BE49-F238E27FC236}">
              <a16:creationId xmlns:a16="http://schemas.microsoft.com/office/drawing/2014/main" id="{00000000-0008-0000-0500-00001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5" name="Picture 1">
          <a:extLst>
            <a:ext uri="{FF2B5EF4-FFF2-40B4-BE49-F238E27FC236}">
              <a16:creationId xmlns:a16="http://schemas.microsoft.com/office/drawing/2014/main" id="{00000000-0008-0000-0500-00001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56" name="Picture 1">
          <a:extLst>
            <a:ext uri="{FF2B5EF4-FFF2-40B4-BE49-F238E27FC236}">
              <a16:creationId xmlns:a16="http://schemas.microsoft.com/office/drawing/2014/main" id="{00000000-0008-0000-0500-00001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57" name="Picture 1">
          <a:extLst>
            <a:ext uri="{FF2B5EF4-FFF2-40B4-BE49-F238E27FC236}">
              <a16:creationId xmlns:a16="http://schemas.microsoft.com/office/drawing/2014/main" id="{00000000-0008-0000-0500-00001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58" name="Picture 1">
          <a:extLst>
            <a:ext uri="{FF2B5EF4-FFF2-40B4-BE49-F238E27FC236}">
              <a16:creationId xmlns:a16="http://schemas.microsoft.com/office/drawing/2014/main" id="{00000000-0008-0000-0500-00001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59" name="Picture 1">
          <a:extLst>
            <a:ext uri="{FF2B5EF4-FFF2-40B4-BE49-F238E27FC236}">
              <a16:creationId xmlns:a16="http://schemas.microsoft.com/office/drawing/2014/main" id="{00000000-0008-0000-0500-00001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0" name="Picture 1">
          <a:extLst>
            <a:ext uri="{FF2B5EF4-FFF2-40B4-BE49-F238E27FC236}">
              <a16:creationId xmlns:a16="http://schemas.microsoft.com/office/drawing/2014/main" id="{00000000-0008-0000-0500-00002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1" name="Picture 1">
          <a:extLst>
            <a:ext uri="{FF2B5EF4-FFF2-40B4-BE49-F238E27FC236}">
              <a16:creationId xmlns:a16="http://schemas.microsoft.com/office/drawing/2014/main" id="{00000000-0008-0000-0500-00002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2" name="Picture 1">
          <a:extLst>
            <a:ext uri="{FF2B5EF4-FFF2-40B4-BE49-F238E27FC236}">
              <a16:creationId xmlns:a16="http://schemas.microsoft.com/office/drawing/2014/main" id="{00000000-0008-0000-0500-00002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3" name="Picture 1">
          <a:extLst>
            <a:ext uri="{FF2B5EF4-FFF2-40B4-BE49-F238E27FC236}">
              <a16:creationId xmlns:a16="http://schemas.microsoft.com/office/drawing/2014/main" id="{00000000-0008-0000-0500-00002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4" name="Picture 1">
          <a:extLst>
            <a:ext uri="{FF2B5EF4-FFF2-40B4-BE49-F238E27FC236}">
              <a16:creationId xmlns:a16="http://schemas.microsoft.com/office/drawing/2014/main" id="{00000000-0008-0000-0500-00002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5" name="Picture 1">
          <a:extLst>
            <a:ext uri="{FF2B5EF4-FFF2-40B4-BE49-F238E27FC236}">
              <a16:creationId xmlns:a16="http://schemas.microsoft.com/office/drawing/2014/main" id="{00000000-0008-0000-0500-00002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66" name="Picture 1">
          <a:extLst>
            <a:ext uri="{FF2B5EF4-FFF2-40B4-BE49-F238E27FC236}">
              <a16:creationId xmlns:a16="http://schemas.microsoft.com/office/drawing/2014/main" id="{00000000-0008-0000-0500-00002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67" name="Picture 1">
          <a:extLst>
            <a:ext uri="{FF2B5EF4-FFF2-40B4-BE49-F238E27FC236}">
              <a16:creationId xmlns:a16="http://schemas.microsoft.com/office/drawing/2014/main" id="{00000000-0008-0000-0500-00002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68" name="Picture 1">
          <a:extLst>
            <a:ext uri="{FF2B5EF4-FFF2-40B4-BE49-F238E27FC236}">
              <a16:creationId xmlns:a16="http://schemas.microsoft.com/office/drawing/2014/main" id="{00000000-0008-0000-0500-00002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69" name="Picture 1">
          <a:extLst>
            <a:ext uri="{FF2B5EF4-FFF2-40B4-BE49-F238E27FC236}">
              <a16:creationId xmlns:a16="http://schemas.microsoft.com/office/drawing/2014/main" id="{00000000-0008-0000-0500-00002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0" name="Picture 1">
          <a:extLst>
            <a:ext uri="{FF2B5EF4-FFF2-40B4-BE49-F238E27FC236}">
              <a16:creationId xmlns:a16="http://schemas.microsoft.com/office/drawing/2014/main" id="{00000000-0008-0000-0500-00002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1" name="Picture 1">
          <a:extLst>
            <a:ext uri="{FF2B5EF4-FFF2-40B4-BE49-F238E27FC236}">
              <a16:creationId xmlns:a16="http://schemas.microsoft.com/office/drawing/2014/main" id="{00000000-0008-0000-0500-00002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2" name="Picture 1">
          <a:extLst>
            <a:ext uri="{FF2B5EF4-FFF2-40B4-BE49-F238E27FC236}">
              <a16:creationId xmlns:a16="http://schemas.microsoft.com/office/drawing/2014/main" id="{00000000-0008-0000-0500-00002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3" name="Picture 1">
          <a:extLst>
            <a:ext uri="{FF2B5EF4-FFF2-40B4-BE49-F238E27FC236}">
              <a16:creationId xmlns:a16="http://schemas.microsoft.com/office/drawing/2014/main" id="{00000000-0008-0000-0500-00002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74" name="Picture 1">
          <a:extLst>
            <a:ext uri="{FF2B5EF4-FFF2-40B4-BE49-F238E27FC236}">
              <a16:creationId xmlns:a16="http://schemas.microsoft.com/office/drawing/2014/main" id="{00000000-0008-0000-0500-00002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75" name="Picture 1">
          <a:extLst>
            <a:ext uri="{FF2B5EF4-FFF2-40B4-BE49-F238E27FC236}">
              <a16:creationId xmlns:a16="http://schemas.microsoft.com/office/drawing/2014/main" id="{00000000-0008-0000-0500-00002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76" name="Picture 1">
          <a:extLst>
            <a:ext uri="{FF2B5EF4-FFF2-40B4-BE49-F238E27FC236}">
              <a16:creationId xmlns:a16="http://schemas.microsoft.com/office/drawing/2014/main" id="{00000000-0008-0000-0500-00003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7" name="Picture 1">
          <a:extLst>
            <a:ext uri="{FF2B5EF4-FFF2-40B4-BE49-F238E27FC236}">
              <a16:creationId xmlns:a16="http://schemas.microsoft.com/office/drawing/2014/main" id="{00000000-0008-0000-0500-00003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78" name="Picture 1">
          <a:extLst>
            <a:ext uri="{FF2B5EF4-FFF2-40B4-BE49-F238E27FC236}">
              <a16:creationId xmlns:a16="http://schemas.microsoft.com/office/drawing/2014/main" id="{00000000-0008-0000-0500-00003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79" name="Picture 1">
          <a:extLst>
            <a:ext uri="{FF2B5EF4-FFF2-40B4-BE49-F238E27FC236}">
              <a16:creationId xmlns:a16="http://schemas.microsoft.com/office/drawing/2014/main" id="{00000000-0008-0000-0500-00003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0" name="Picture 1">
          <a:extLst>
            <a:ext uri="{FF2B5EF4-FFF2-40B4-BE49-F238E27FC236}">
              <a16:creationId xmlns:a16="http://schemas.microsoft.com/office/drawing/2014/main" id="{00000000-0008-0000-0500-00003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1" name="Picture 1">
          <a:extLst>
            <a:ext uri="{FF2B5EF4-FFF2-40B4-BE49-F238E27FC236}">
              <a16:creationId xmlns:a16="http://schemas.microsoft.com/office/drawing/2014/main" id="{00000000-0008-0000-0500-00003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82" name="Picture 1">
          <a:extLst>
            <a:ext uri="{FF2B5EF4-FFF2-40B4-BE49-F238E27FC236}">
              <a16:creationId xmlns:a16="http://schemas.microsoft.com/office/drawing/2014/main" id="{00000000-0008-0000-0500-00003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83" name="Picture 1">
          <a:extLst>
            <a:ext uri="{FF2B5EF4-FFF2-40B4-BE49-F238E27FC236}">
              <a16:creationId xmlns:a16="http://schemas.microsoft.com/office/drawing/2014/main" id="{00000000-0008-0000-0500-00003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4" name="Picture 1">
          <a:extLst>
            <a:ext uri="{FF2B5EF4-FFF2-40B4-BE49-F238E27FC236}">
              <a16:creationId xmlns:a16="http://schemas.microsoft.com/office/drawing/2014/main" id="{00000000-0008-0000-0500-00003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5" name="Picture 1">
          <a:extLst>
            <a:ext uri="{FF2B5EF4-FFF2-40B4-BE49-F238E27FC236}">
              <a16:creationId xmlns:a16="http://schemas.microsoft.com/office/drawing/2014/main" id="{00000000-0008-0000-0500-00003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86" name="Picture 1">
          <a:extLst>
            <a:ext uri="{FF2B5EF4-FFF2-40B4-BE49-F238E27FC236}">
              <a16:creationId xmlns:a16="http://schemas.microsoft.com/office/drawing/2014/main" id="{00000000-0008-0000-0500-00003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87" name="Picture 1">
          <a:extLst>
            <a:ext uri="{FF2B5EF4-FFF2-40B4-BE49-F238E27FC236}">
              <a16:creationId xmlns:a16="http://schemas.microsoft.com/office/drawing/2014/main" id="{00000000-0008-0000-0500-00003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88" name="Picture 1">
          <a:extLst>
            <a:ext uri="{FF2B5EF4-FFF2-40B4-BE49-F238E27FC236}">
              <a16:creationId xmlns:a16="http://schemas.microsoft.com/office/drawing/2014/main" id="{00000000-0008-0000-0500-00003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89" name="Picture 1">
          <a:extLst>
            <a:ext uri="{FF2B5EF4-FFF2-40B4-BE49-F238E27FC236}">
              <a16:creationId xmlns:a16="http://schemas.microsoft.com/office/drawing/2014/main" id="{00000000-0008-0000-0500-00003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90" name="Picture 1">
          <a:extLst>
            <a:ext uri="{FF2B5EF4-FFF2-40B4-BE49-F238E27FC236}">
              <a16:creationId xmlns:a16="http://schemas.microsoft.com/office/drawing/2014/main" id="{00000000-0008-0000-0500-00003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1" name="Picture 1">
          <a:extLst>
            <a:ext uri="{FF2B5EF4-FFF2-40B4-BE49-F238E27FC236}">
              <a16:creationId xmlns:a16="http://schemas.microsoft.com/office/drawing/2014/main" id="{00000000-0008-0000-0500-00003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2" name="Picture 1">
          <a:extLst>
            <a:ext uri="{FF2B5EF4-FFF2-40B4-BE49-F238E27FC236}">
              <a16:creationId xmlns:a16="http://schemas.microsoft.com/office/drawing/2014/main" id="{00000000-0008-0000-0500-00004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3" name="Picture 1">
          <a:extLst>
            <a:ext uri="{FF2B5EF4-FFF2-40B4-BE49-F238E27FC236}">
              <a16:creationId xmlns:a16="http://schemas.microsoft.com/office/drawing/2014/main" id="{00000000-0008-0000-0500-00004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94" name="Picture 1">
          <a:extLst>
            <a:ext uri="{FF2B5EF4-FFF2-40B4-BE49-F238E27FC236}">
              <a16:creationId xmlns:a16="http://schemas.microsoft.com/office/drawing/2014/main" id="{00000000-0008-0000-0500-00004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95" name="Picture 1">
          <a:extLst>
            <a:ext uri="{FF2B5EF4-FFF2-40B4-BE49-F238E27FC236}">
              <a16:creationId xmlns:a16="http://schemas.microsoft.com/office/drawing/2014/main" id="{00000000-0008-0000-0500-00004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6" name="Picture 1">
          <a:extLst>
            <a:ext uri="{FF2B5EF4-FFF2-40B4-BE49-F238E27FC236}">
              <a16:creationId xmlns:a16="http://schemas.microsoft.com/office/drawing/2014/main" id="{00000000-0008-0000-0500-00004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7" name="Picture 1">
          <a:extLst>
            <a:ext uri="{FF2B5EF4-FFF2-40B4-BE49-F238E27FC236}">
              <a16:creationId xmlns:a16="http://schemas.microsoft.com/office/drawing/2014/main" id="{00000000-0008-0000-0500-00004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398" name="Picture 1">
          <a:extLst>
            <a:ext uri="{FF2B5EF4-FFF2-40B4-BE49-F238E27FC236}">
              <a16:creationId xmlns:a16="http://schemas.microsoft.com/office/drawing/2014/main" id="{00000000-0008-0000-0500-00004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399" name="Picture 1">
          <a:extLst>
            <a:ext uri="{FF2B5EF4-FFF2-40B4-BE49-F238E27FC236}">
              <a16:creationId xmlns:a16="http://schemas.microsoft.com/office/drawing/2014/main" id="{00000000-0008-0000-0500-00004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0" name="Picture 1">
          <a:extLst>
            <a:ext uri="{FF2B5EF4-FFF2-40B4-BE49-F238E27FC236}">
              <a16:creationId xmlns:a16="http://schemas.microsoft.com/office/drawing/2014/main" id="{00000000-0008-0000-0500-00004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1" name="Picture 1">
          <a:extLst>
            <a:ext uri="{FF2B5EF4-FFF2-40B4-BE49-F238E27FC236}">
              <a16:creationId xmlns:a16="http://schemas.microsoft.com/office/drawing/2014/main" id="{00000000-0008-0000-0500-00004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2" name="Picture 1">
          <a:extLst>
            <a:ext uri="{FF2B5EF4-FFF2-40B4-BE49-F238E27FC236}">
              <a16:creationId xmlns:a16="http://schemas.microsoft.com/office/drawing/2014/main" id="{00000000-0008-0000-0500-00004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3" name="Picture 1">
          <a:extLst>
            <a:ext uri="{FF2B5EF4-FFF2-40B4-BE49-F238E27FC236}">
              <a16:creationId xmlns:a16="http://schemas.microsoft.com/office/drawing/2014/main" id="{00000000-0008-0000-0500-00004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04" name="Picture 1">
          <a:extLst>
            <a:ext uri="{FF2B5EF4-FFF2-40B4-BE49-F238E27FC236}">
              <a16:creationId xmlns:a16="http://schemas.microsoft.com/office/drawing/2014/main" id="{00000000-0008-0000-0500-00004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05" name="Picture 1">
          <a:extLst>
            <a:ext uri="{FF2B5EF4-FFF2-40B4-BE49-F238E27FC236}">
              <a16:creationId xmlns:a16="http://schemas.microsoft.com/office/drawing/2014/main" id="{00000000-0008-0000-0500-00004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06" name="Picture 1">
          <a:extLst>
            <a:ext uri="{FF2B5EF4-FFF2-40B4-BE49-F238E27FC236}">
              <a16:creationId xmlns:a16="http://schemas.microsoft.com/office/drawing/2014/main" id="{00000000-0008-0000-0500-00004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7" name="Picture 1">
          <a:extLst>
            <a:ext uri="{FF2B5EF4-FFF2-40B4-BE49-F238E27FC236}">
              <a16:creationId xmlns:a16="http://schemas.microsoft.com/office/drawing/2014/main" id="{00000000-0008-0000-0500-00004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8" name="Picture 1">
          <a:extLst>
            <a:ext uri="{FF2B5EF4-FFF2-40B4-BE49-F238E27FC236}">
              <a16:creationId xmlns:a16="http://schemas.microsoft.com/office/drawing/2014/main" id="{00000000-0008-0000-0500-00005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09" name="Picture 1">
          <a:extLst>
            <a:ext uri="{FF2B5EF4-FFF2-40B4-BE49-F238E27FC236}">
              <a16:creationId xmlns:a16="http://schemas.microsoft.com/office/drawing/2014/main" id="{00000000-0008-0000-0500-00005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0" name="Picture 1">
          <a:extLst>
            <a:ext uri="{FF2B5EF4-FFF2-40B4-BE49-F238E27FC236}">
              <a16:creationId xmlns:a16="http://schemas.microsoft.com/office/drawing/2014/main" id="{00000000-0008-0000-0500-00005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1" name="Picture 1">
          <a:extLst>
            <a:ext uri="{FF2B5EF4-FFF2-40B4-BE49-F238E27FC236}">
              <a16:creationId xmlns:a16="http://schemas.microsoft.com/office/drawing/2014/main" id="{00000000-0008-0000-0500-00005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2" name="Picture 1">
          <a:extLst>
            <a:ext uri="{FF2B5EF4-FFF2-40B4-BE49-F238E27FC236}">
              <a16:creationId xmlns:a16="http://schemas.microsoft.com/office/drawing/2014/main" id="{00000000-0008-0000-0500-00005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13" name="Picture 1">
          <a:extLst>
            <a:ext uri="{FF2B5EF4-FFF2-40B4-BE49-F238E27FC236}">
              <a16:creationId xmlns:a16="http://schemas.microsoft.com/office/drawing/2014/main" id="{00000000-0008-0000-0500-00005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14" name="Picture 1">
          <a:extLst>
            <a:ext uri="{FF2B5EF4-FFF2-40B4-BE49-F238E27FC236}">
              <a16:creationId xmlns:a16="http://schemas.microsoft.com/office/drawing/2014/main" id="{00000000-0008-0000-0500-00005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15" name="Picture 1">
          <a:extLst>
            <a:ext uri="{FF2B5EF4-FFF2-40B4-BE49-F238E27FC236}">
              <a16:creationId xmlns:a16="http://schemas.microsoft.com/office/drawing/2014/main" id="{00000000-0008-0000-0500-00005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16" name="Picture 1">
          <a:extLst>
            <a:ext uri="{FF2B5EF4-FFF2-40B4-BE49-F238E27FC236}">
              <a16:creationId xmlns:a16="http://schemas.microsoft.com/office/drawing/2014/main" id="{00000000-0008-0000-0500-00005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7" name="Picture 1">
          <a:extLst>
            <a:ext uri="{FF2B5EF4-FFF2-40B4-BE49-F238E27FC236}">
              <a16:creationId xmlns:a16="http://schemas.microsoft.com/office/drawing/2014/main" id="{00000000-0008-0000-0500-00005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8" name="Picture 1">
          <a:extLst>
            <a:ext uri="{FF2B5EF4-FFF2-40B4-BE49-F238E27FC236}">
              <a16:creationId xmlns:a16="http://schemas.microsoft.com/office/drawing/2014/main" id="{00000000-0008-0000-0500-00005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19" name="Picture 1">
          <a:extLst>
            <a:ext uri="{FF2B5EF4-FFF2-40B4-BE49-F238E27FC236}">
              <a16:creationId xmlns:a16="http://schemas.microsoft.com/office/drawing/2014/main" id="{00000000-0008-0000-0500-00005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20" name="Picture 1">
          <a:extLst>
            <a:ext uri="{FF2B5EF4-FFF2-40B4-BE49-F238E27FC236}">
              <a16:creationId xmlns:a16="http://schemas.microsoft.com/office/drawing/2014/main" id="{00000000-0008-0000-0500-00005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21" name="Picture 1">
          <a:extLst>
            <a:ext uri="{FF2B5EF4-FFF2-40B4-BE49-F238E27FC236}">
              <a16:creationId xmlns:a16="http://schemas.microsoft.com/office/drawing/2014/main" id="{00000000-0008-0000-0500-00005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2" name="Picture 1">
          <a:extLst>
            <a:ext uri="{FF2B5EF4-FFF2-40B4-BE49-F238E27FC236}">
              <a16:creationId xmlns:a16="http://schemas.microsoft.com/office/drawing/2014/main" id="{00000000-0008-0000-0500-00005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3" name="Picture 1">
          <a:extLst>
            <a:ext uri="{FF2B5EF4-FFF2-40B4-BE49-F238E27FC236}">
              <a16:creationId xmlns:a16="http://schemas.microsoft.com/office/drawing/2014/main" id="{00000000-0008-0000-0500-00005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4" name="Picture 1">
          <a:extLst>
            <a:ext uri="{FF2B5EF4-FFF2-40B4-BE49-F238E27FC236}">
              <a16:creationId xmlns:a16="http://schemas.microsoft.com/office/drawing/2014/main" id="{00000000-0008-0000-0500-00006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25" name="Picture 1">
          <a:extLst>
            <a:ext uri="{FF2B5EF4-FFF2-40B4-BE49-F238E27FC236}">
              <a16:creationId xmlns:a16="http://schemas.microsoft.com/office/drawing/2014/main" id="{00000000-0008-0000-0500-00006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26" name="Picture 1">
          <a:extLst>
            <a:ext uri="{FF2B5EF4-FFF2-40B4-BE49-F238E27FC236}">
              <a16:creationId xmlns:a16="http://schemas.microsoft.com/office/drawing/2014/main" id="{00000000-0008-0000-0500-00006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7" name="Picture 1">
          <a:extLst>
            <a:ext uri="{FF2B5EF4-FFF2-40B4-BE49-F238E27FC236}">
              <a16:creationId xmlns:a16="http://schemas.microsoft.com/office/drawing/2014/main" id="{00000000-0008-0000-0500-00006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8" name="Picture 1">
          <a:extLst>
            <a:ext uri="{FF2B5EF4-FFF2-40B4-BE49-F238E27FC236}">
              <a16:creationId xmlns:a16="http://schemas.microsoft.com/office/drawing/2014/main" id="{00000000-0008-0000-0500-00006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29" name="Picture 1">
          <a:extLst>
            <a:ext uri="{FF2B5EF4-FFF2-40B4-BE49-F238E27FC236}">
              <a16:creationId xmlns:a16="http://schemas.microsoft.com/office/drawing/2014/main" id="{00000000-0008-0000-0500-00006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0" name="Picture 1">
          <a:extLst>
            <a:ext uri="{FF2B5EF4-FFF2-40B4-BE49-F238E27FC236}">
              <a16:creationId xmlns:a16="http://schemas.microsoft.com/office/drawing/2014/main" id="{00000000-0008-0000-0500-00006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1" name="Picture 1">
          <a:extLst>
            <a:ext uri="{FF2B5EF4-FFF2-40B4-BE49-F238E27FC236}">
              <a16:creationId xmlns:a16="http://schemas.microsoft.com/office/drawing/2014/main" id="{00000000-0008-0000-0500-00006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2" name="Picture 1">
          <a:extLst>
            <a:ext uri="{FF2B5EF4-FFF2-40B4-BE49-F238E27FC236}">
              <a16:creationId xmlns:a16="http://schemas.microsoft.com/office/drawing/2014/main" id="{00000000-0008-0000-0500-00006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3" name="Picture 1">
          <a:extLst>
            <a:ext uri="{FF2B5EF4-FFF2-40B4-BE49-F238E27FC236}">
              <a16:creationId xmlns:a16="http://schemas.microsoft.com/office/drawing/2014/main" id="{00000000-0008-0000-0500-00006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34" name="Picture 1">
          <a:extLst>
            <a:ext uri="{FF2B5EF4-FFF2-40B4-BE49-F238E27FC236}">
              <a16:creationId xmlns:a16="http://schemas.microsoft.com/office/drawing/2014/main" id="{00000000-0008-0000-0500-00006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35" name="Picture 1">
          <a:extLst>
            <a:ext uri="{FF2B5EF4-FFF2-40B4-BE49-F238E27FC236}">
              <a16:creationId xmlns:a16="http://schemas.microsoft.com/office/drawing/2014/main" id="{00000000-0008-0000-0500-00006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36" name="Picture 1">
          <a:extLst>
            <a:ext uri="{FF2B5EF4-FFF2-40B4-BE49-F238E27FC236}">
              <a16:creationId xmlns:a16="http://schemas.microsoft.com/office/drawing/2014/main" id="{00000000-0008-0000-0500-00006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7" name="Picture 1">
          <a:extLst>
            <a:ext uri="{FF2B5EF4-FFF2-40B4-BE49-F238E27FC236}">
              <a16:creationId xmlns:a16="http://schemas.microsoft.com/office/drawing/2014/main" id="{00000000-0008-0000-0500-00006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38" name="Picture 1">
          <a:extLst>
            <a:ext uri="{FF2B5EF4-FFF2-40B4-BE49-F238E27FC236}">
              <a16:creationId xmlns:a16="http://schemas.microsoft.com/office/drawing/2014/main" id="{00000000-0008-0000-0500-00006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39" name="Picture 1">
          <a:extLst>
            <a:ext uri="{FF2B5EF4-FFF2-40B4-BE49-F238E27FC236}">
              <a16:creationId xmlns:a16="http://schemas.microsoft.com/office/drawing/2014/main" id="{00000000-0008-0000-0500-00006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0" name="Picture 1">
          <a:extLst>
            <a:ext uri="{FF2B5EF4-FFF2-40B4-BE49-F238E27FC236}">
              <a16:creationId xmlns:a16="http://schemas.microsoft.com/office/drawing/2014/main" id="{00000000-0008-0000-0500-00007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1" name="Picture 1">
          <a:extLst>
            <a:ext uri="{FF2B5EF4-FFF2-40B4-BE49-F238E27FC236}">
              <a16:creationId xmlns:a16="http://schemas.microsoft.com/office/drawing/2014/main" id="{00000000-0008-0000-0500-00007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42" name="Picture 1">
          <a:extLst>
            <a:ext uri="{FF2B5EF4-FFF2-40B4-BE49-F238E27FC236}">
              <a16:creationId xmlns:a16="http://schemas.microsoft.com/office/drawing/2014/main" id="{00000000-0008-0000-0500-00007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43" name="Picture 1">
          <a:extLst>
            <a:ext uri="{FF2B5EF4-FFF2-40B4-BE49-F238E27FC236}">
              <a16:creationId xmlns:a16="http://schemas.microsoft.com/office/drawing/2014/main" id="{00000000-0008-0000-0500-00007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44" name="Picture 1">
          <a:extLst>
            <a:ext uri="{FF2B5EF4-FFF2-40B4-BE49-F238E27FC236}">
              <a16:creationId xmlns:a16="http://schemas.microsoft.com/office/drawing/2014/main" id="{00000000-0008-0000-0500-00007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45" name="Picture 1">
          <a:extLst>
            <a:ext uri="{FF2B5EF4-FFF2-40B4-BE49-F238E27FC236}">
              <a16:creationId xmlns:a16="http://schemas.microsoft.com/office/drawing/2014/main" id="{00000000-0008-0000-0500-00007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46" name="Picture 1">
          <a:extLst>
            <a:ext uri="{FF2B5EF4-FFF2-40B4-BE49-F238E27FC236}">
              <a16:creationId xmlns:a16="http://schemas.microsoft.com/office/drawing/2014/main" id="{00000000-0008-0000-0500-00007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7" name="Picture 1">
          <a:extLst>
            <a:ext uri="{FF2B5EF4-FFF2-40B4-BE49-F238E27FC236}">
              <a16:creationId xmlns:a16="http://schemas.microsoft.com/office/drawing/2014/main" id="{00000000-0008-0000-0500-00007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8" name="Picture 1">
          <a:extLst>
            <a:ext uri="{FF2B5EF4-FFF2-40B4-BE49-F238E27FC236}">
              <a16:creationId xmlns:a16="http://schemas.microsoft.com/office/drawing/2014/main" id="{00000000-0008-0000-0500-00007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49" name="Picture 1">
          <a:extLst>
            <a:ext uri="{FF2B5EF4-FFF2-40B4-BE49-F238E27FC236}">
              <a16:creationId xmlns:a16="http://schemas.microsoft.com/office/drawing/2014/main" id="{00000000-0008-0000-0500-00007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50" name="Picture 1">
          <a:extLst>
            <a:ext uri="{FF2B5EF4-FFF2-40B4-BE49-F238E27FC236}">
              <a16:creationId xmlns:a16="http://schemas.microsoft.com/office/drawing/2014/main" id="{00000000-0008-0000-0500-00007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451" name="Picture 1">
          <a:extLst>
            <a:ext uri="{FF2B5EF4-FFF2-40B4-BE49-F238E27FC236}">
              <a16:creationId xmlns:a16="http://schemas.microsoft.com/office/drawing/2014/main" id="{00000000-0008-0000-0500-00007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452" name="Picture 1">
          <a:extLst>
            <a:ext uri="{FF2B5EF4-FFF2-40B4-BE49-F238E27FC236}">
              <a16:creationId xmlns:a16="http://schemas.microsoft.com/office/drawing/2014/main" id="{00000000-0008-0000-0500-00007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453" name="Picture 1">
          <a:extLst>
            <a:ext uri="{FF2B5EF4-FFF2-40B4-BE49-F238E27FC236}">
              <a16:creationId xmlns:a16="http://schemas.microsoft.com/office/drawing/2014/main" id="{00000000-0008-0000-0500-00007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454" name="Picture 1">
          <a:extLst>
            <a:ext uri="{FF2B5EF4-FFF2-40B4-BE49-F238E27FC236}">
              <a16:creationId xmlns:a16="http://schemas.microsoft.com/office/drawing/2014/main" id="{00000000-0008-0000-0500-00007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455" name="Picture 1">
          <a:extLst>
            <a:ext uri="{FF2B5EF4-FFF2-40B4-BE49-F238E27FC236}">
              <a16:creationId xmlns:a16="http://schemas.microsoft.com/office/drawing/2014/main" id="{00000000-0008-0000-0500-00007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456" name="Picture 1">
          <a:extLst>
            <a:ext uri="{FF2B5EF4-FFF2-40B4-BE49-F238E27FC236}">
              <a16:creationId xmlns:a16="http://schemas.microsoft.com/office/drawing/2014/main" id="{00000000-0008-0000-0500-00008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457" name="Picture 1">
          <a:extLst>
            <a:ext uri="{FF2B5EF4-FFF2-40B4-BE49-F238E27FC236}">
              <a16:creationId xmlns:a16="http://schemas.microsoft.com/office/drawing/2014/main" id="{00000000-0008-0000-0500-00008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458" name="Picture 1">
          <a:extLst>
            <a:ext uri="{FF2B5EF4-FFF2-40B4-BE49-F238E27FC236}">
              <a16:creationId xmlns:a16="http://schemas.microsoft.com/office/drawing/2014/main" id="{00000000-0008-0000-0500-00008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59" name="Picture 1">
          <a:extLst>
            <a:ext uri="{FF2B5EF4-FFF2-40B4-BE49-F238E27FC236}">
              <a16:creationId xmlns:a16="http://schemas.microsoft.com/office/drawing/2014/main" id="{00000000-0008-0000-0500-00008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60" name="Picture 1">
          <a:extLst>
            <a:ext uri="{FF2B5EF4-FFF2-40B4-BE49-F238E27FC236}">
              <a16:creationId xmlns:a16="http://schemas.microsoft.com/office/drawing/2014/main" id="{00000000-0008-0000-0500-00008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61" name="Picture 1">
          <a:extLst>
            <a:ext uri="{FF2B5EF4-FFF2-40B4-BE49-F238E27FC236}">
              <a16:creationId xmlns:a16="http://schemas.microsoft.com/office/drawing/2014/main" id="{00000000-0008-0000-0500-00008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2" name="Picture 1">
          <a:extLst>
            <a:ext uri="{FF2B5EF4-FFF2-40B4-BE49-F238E27FC236}">
              <a16:creationId xmlns:a16="http://schemas.microsoft.com/office/drawing/2014/main" id="{00000000-0008-0000-0500-00008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3" name="Picture 1">
          <a:extLst>
            <a:ext uri="{FF2B5EF4-FFF2-40B4-BE49-F238E27FC236}">
              <a16:creationId xmlns:a16="http://schemas.microsoft.com/office/drawing/2014/main" id="{00000000-0008-0000-0500-00008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4" name="Picture 1">
          <a:extLst>
            <a:ext uri="{FF2B5EF4-FFF2-40B4-BE49-F238E27FC236}">
              <a16:creationId xmlns:a16="http://schemas.microsoft.com/office/drawing/2014/main" id="{00000000-0008-0000-0500-00008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65" name="Picture 1">
          <a:extLst>
            <a:ext uri="{FF2B5EF4-FFF2-40B4-BE49-F238E27FC236}">
              <a16:creationId xmlns:a16="http://schemas.microsoft.com/office/drawing/2014/main" id="{00000000-0008-0000-0500-00008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66" name="Picture 1">
          <a:extLst>
            <a:ext uri="{FF2B5EF4-FFF2-40B4-BE49-F238E27FC236}">
              <a16:creationId xmlns:a16="http://schemas.microsoft.com/office/drawing/2014/main" id="{00000000-0008-0000-0500-00008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7" name="Picture 1">
          <a:extLst>
            <a:ext uri="{FF2B5EF4-FFF2-40B4-BE49-F238E27FC236}">
              <a16:creationId xmlns:a16="http://schemas.microsoft.com/office/drawing/2014/main" id="{00000000-0008-0000-0500-00008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8" name="Picture 1">
          <a:extLst>
            <a:ext uri="{FF2B5EF4-FFF2-40B4-BE49-F238E27FC236}">
              <a16:creationId xmlns:a16="http://schemas.microsoft.com/office/drawing/2014/main" id="{00000000-0008-0000-0500-00008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69" name="Picture 1">
          <a:extLst>
            <a:ext uri="{FF2B5EF4-FFF2-40B4-BE49-F238E27FC236}">
              <a16:creationId xmlns:a16="http://schemas.microsoft.com/office/drawing/2014/main" id="{00000000-0008-0000-0500-00008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0" name="Picture 1">
          <a:extLst>
            <a:ext uri="{FF2B5EF4-FFF2-40B4-BE49-F238E27FC236}">
              <a16:creationId xmlns:a16="http://schemas.microsoft.com/office/drawing/2014/main" id="{00000000-0008-0000-0500-00008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1" name="Picture 1">
          <a:extLst>
            <a:ext uri="{FF2B5EF4-FFF2-40B4-BE49-F238E27FC236}">
              <a16:creationId xmlns:a16="http://schemas.microsoft.com/office/drawing/2014/main" id="{00000000-0008-0000-0500-00008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2" name="Picture 1">
          <a:extLst>
            <a:ext uri="{FF2B5EF4-FFF2-40B4-BE49-F238E27FC236}">
              <a16:creationId xmlns:a16="http://schemas.microsoft.com/office/drawing/2014/main" id="{00000000-0008-0000-0500-00009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3" name="Picture 1">
          <a:extLst>
            <a:ext uri="{FF2B5EF4-FFF2-40B4-BE49-F238E27FC236}">
              <a16:creationId xmlns:a16="http://schemas.microsoft.com/office/drawing/2014/main" id="{00000000-0008-0000-0500-00009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74" name="Picture 1">
          <a:extLst>
            <a:ext uri="{FF2B5EF4-FFF2-40B4-BE49-F238E27FC236}">
              <a16:creationId xmlns:a16="http://schemas.microsoft.com/office/drawing/2014/main" id="{00000000-0008-0000-0500-00009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75" name="Picture 1">
          <a:extLst>
            <a:ext uri="{FF2B5EF4-FFF2-40B4-BE49-F238E27FC236}">
              <a16:creationId xmlns:a16="http://schemas.microsoft.com/office/drawing/2014/main" id="{00000000-0008-0000-0500-00009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76" name="Picture 1">
          <a:extLst>
            <a:ext uri="{FF2B5EF4-FFF2-40B4-BE49-F238E27FC236}">
              <a16:creationId xmlns:a16="http://schemas.microsoft.com/office/drawing/2014/main" id="{00000000-0008-0000-0500-00009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7" name="Picture 1">
          <a:extLst>
            <a:ext uri="{FF2B5EF4-FFF2-40B4-BE49-F238E27FC236}">
              <a16:creationId xmlns:a16="http://schemas.microsoft.com/office/drawing/2014/main" id="{00000000-0008-0000-0500-00009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8" name="Picture 1">
          <a:extLst>
            <a:ext uri="{FF2B5EF4-FFF2-40B4-BE49-F238E27FC236}">
              <a16:creationId xmlns:a16="http://schemas.microsoft.com/office/drawing/2014/main" id="{00000000-0008-0000-0500-00009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79" name="Picture 1">
          <a:extLst>
            <a:ext uri="{FF2B5EF4-FFF2-40B4-BE49-F238E27FC236}">
              <a16:creationId xmlns:a16="http://schemas.microsoft.com/office/drawing/2014/main" id="{00000000-0008-0000-0500-00009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80" name="Picture 1">
          <a:extLst>
            <a:ext uri="{FF2B5EF4-FFF2-40B4-BE49-F238E27FC236}">
              <a16:creationId xmlns:a16="http://schemas.microsoft.com/office/drawing/2014/main" id="{00000000-0008-0000-0500-00009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1" name="Picture 1">
          <a:extLst>
            <a:ext uri="{FF2B5EF4-FFF2-40B4-BE49-F238E27FC236}">
              <a16:creationId xmlns:a16="http://schemas.microsoft.com/office/drawing/2014/main" id="{00000000-0008-0000-0500-00009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2" name="Picture 1">
          <a:extLst>
            <a:ext uri="{FF2B5EF4-FFF2-40B4-BE49-F238E27FC236}">
              <a16:creationId xmlns:a16="http://schemas.microsoft.com/office/drawing/2014/main" id="{00000000-0008-0000-0500-00009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3" name="Picture 1">
          <a:extLst>
            <a:ext uri="{FF2B5EF4-FFF2-40B4-BE49-F238E27FC236}">
              <a16:creationId xmlns:a16="http://schemas.microsoft.com/office/drawing/2014/main" id="{00000000-0008-0000-0500-00009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84" name="Picture 1">
          <a:extLst>
            <a:ext uri="{FF2B5EF4-FFF2-40B4-BE49-F238E27FC236}">
              <a16:creationId xmlns:a16="http://schemas.microsoft.com/office/drawing/2014/main" id="{00000000-0008-0000-0500-00009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85" name="Picture 1">
          <a:extLst>
            <a:ext uri="{FF2B5EF4-FFF2-40B4-BE49-F238E27FC236}">
              <a16:creationId xmlns:a16="http://schemas.microsoft.com/office/drawing/2014/main" id="{00000000-0008-0000-0500-00009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6" name="Picture 1">
          <a:extLst>
            <a:ext uri="{FF2B5EF4-FFF2-40B4-BE49-F238E27FC236}">
              <a16:creationId xmlns:a16="http://schemas.microsoft.com/office/drawing/2014/main" id="{00000000-0008-0000-0500-00009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7" name="Picture 1">
          <a:extLst>
            <a:ext uri="{FF2B5EF4-FFF2-40B4-BE49-F238E27FC236}">
              <a16:creationId xmlns:a16="http://schemas.microsoft.com/office/drawing/2014/main" id="{00000000-0008-0000-0500-00009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88" name="Picture 1">
          <a:extLst>
            <a:ext uri="{FF2B5EF4-FFF2-40B4-BE49-F238E27FC236}">
              <a16:creationId xmlns:a16="http://schemas.microsoft.com/office/drawing/2014/main" id="{00000000-0008-0000-0500-0000A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89" name="Picture 1">
          <a:extLst>
            <a:ext uri="{FF2B5EF4-FFF2-40B4-BE49-F238E27FC236}">
              <a16:creationId xmlns:a16="http://schemas.microsoft.com/office/drawing/2014/main" id="{00000000-0008-0000-0500-0000A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0" name="Picture 1">
          <a:extLst>
            <a:ext uri="{FF2B5EF4-FFF2-40B4-BE49-F238E27FC236}">
              <a16:creationId xmlns:a16="http://schemas.microsoft.com/office/drawing/2014/main" id="{00000000-0008-0000-0500-0000A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1" name="Picture 1">
          <a:extLst>
            <a:ext uri="{FF2B5EF4-FFF2-40B4-BE49-F238E27FC236}">
              <a16:creationId xmlns:a16="http://schemas.microsoft.com/office/drawing/2014/main" id="{00000000-0008-0000-0500-0000A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2" name="Picture 1">
          <a:extLst>
            <a:ext uri="{FF2B5EF4-FFF2-40B4-BE49-F238E27FC236}">
              <a16:creationId xmlns:a16="http://schemas.microsoft.com/office/drawing/2014/main" id="{00000000-0008-0000-0500-0000A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3" name="Picture 1">
          <a:extLst>
            <a:ext uri="{FF2B5EF4-FFF2-40B4-BE49-F238E27FC236}">
              <a16:creationId xmlns:a16="http://schemas.microsoft.com/office/drawing/2014/main" id="{00000000-0008-0000-0500-0000A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94" name="Picture 1">
          <a:extLst>
            <a:ext uri="{FF2B5EF4-FFF2-40B4-BE49-F238E27FC236}">
              <a16:creationId xmlns:a16="http://schemas.microsoft.com/office/drawing/2014/main" id="{00000000-0008-0000-0500-0000A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95" name="Picture 1">
          <a:extLst>
            <a:ext uri="{FF2B5EF4-FFF2-40B4-BE49-F238E27FC236}">
              <a16:creationId xmlns:a16="http://schemas.microsoft.com/office/drawing/2014/main" id="{00000000-0008-0000-0500-0000A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496" name="Picture 1">
          <a:extLst>
            <a:ext uri="{FF2B5EF4-FFF2-40B4-BE49-F238E27FC236}">
              <a16:creationId xmlns:a16="http://schemas.microsoft.com/office/drawing/2014/main" id="{00000000-0008-0000-0500-0000A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7" name="Picture 1">
          <a:extLst>
            <a:ext uri="{FF2B5EF4-FFF2-40B4-BE49-F238E27FC236}">
              <a16:creationId xmlns:a16="http://schemas.microsoft.com/office/drawing/2014/main" id="{00000000-0008-0000-0500-0000A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8" name="Picture 1">
          <a:extLst>
            <a:ext uri="{FF2B5EF4-FFF2-40B4-BE49-F238E27FC236}">
              <a16:creationId xmlns:a16="http://schemas.microsoft.com/office/drawing/2014/main" id="{00000000-0008-0000-0500-0000A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499" name="Picture 1">
          <a:extLst>
            <a:ext uri="{FF2B5EF4-FFF2-40B4-BE49-F238E27FC236}">
              <a16:creationId xmlns:a16="http://schemas.microsoft.com/office/drawing/2014/main" id="{00000000-0008-0000-0500-0000A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00" name="Picture 1">
          <a:extLst>
            <a:ext uri="{FF2B5EF4-FFF2-40B4-BE49-F238E27FC236}">
              <a16:creationId xmlns:a16="http://schemas.microsoft.com/office/drawing/2014/main" id="{00000000-0008-0000-0500-0000A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1" name="Picture 1">
          <a:extLst>
            <a:ext uri="{FF2B5EF4-FFF2-40B4-BE49-F238E27FC236}">
              <a16:creationId xmlns:a16="http://schemas.microsoft.com/office/drawing/2014/main" id="{00000000-0008-0000-0500-0000A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2" name="Picture 1">
          <a:extLst>
            <a:ext uri="{FF2B5EF4-FFF2-40B4-BE49-F238E27FC236}">
              <a16:creationId xmlns:a16="http://schemas.microsoft.com/office/drawing/2014/main" id="{00000000-0008-0000-0500-0000A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3" name="Picture 1">
          <a:extLst>
            <a:ext uri="{FF2B5EF4-FFF2-40B4-BE49-F238E27FC236}">
              <a16:creationId xmlns:a16="http://schemas.microsoft.com/office/drawing/2014/main" id="{00000000-0008-0000-0500-0000A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04" name="Picture 1">
          <a:extLst>
            <a:ext uri="{FF2B5EF4-FFF2-40B4-BE49-F238E27FC236}">
              <a16:creationId xmlns:a16="http://schemas.microsoft.com/office/drawing/2014/main" id="{00000000-0008-0000-0500-0000B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05" name="Picture 1">
          <a:extLst>
            <a:ext uri="{FF2B5EF4-FFF2-40B4-BE49-F238E27FC236}">
              <a16:creationId xmlns:a16="http://schemas.microsoft.com/office/drawing/2014/main" id="{00000000-0008-0000-0500-0000B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6" name="Picture 1">
          <a:extLst>
            <a:ext uri="{FF2B5EF4-FFF2-40B4-BE49-F238E27FC236}">
              <a16:creationId xmlns:a16="http://schemas.microsoft.com/office/drawing/2014/main" id="{00000000-0008-0000-0500-0000B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7" name="Picture 1">
          <a:extLst>
            <a:ext uri="{FF2B5EF4-FFF2-40B4-BE49-F238E27FC236}">
              <a16:creationId xmlns:a16="http://schemas.microsoft.com/office/drawing/2014/main" id="{00000000-0008-0000-0500-0000B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08" name="Picture 1">
          <a:extLst>
            <a:ext uri="{FF2B5EF4-FFF2-40B4-BE49-F238E27FC236}">
              <a16:creationId xmlns:a16="http://schemas.microsoft.com/office/drawing/2014/main" id="{00000000-0008-0000-0500-0000B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09" name="Picture 1">
          <a:extLst>
            <a:ext uri="{FF2B5EF4-FFF2-40B4-BE49-F238E27FC236}">
              <a16:creationId xmlns:a16="http://schemas.microsoft.com/office/drawing/2014/main" id="{00000000-0008-0000-0500-0000B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0" name="Picture 1">
          <a:extLst>
            <a:ext uri="{FF2B5EF4-FFF2-40B4-BE49-F238E27FC236}">
              <a16:creationId xmlns:a16="http://schemas.microsoft.com/office/drawing/2014/main" id="{00000000-0008-0000-0500-0000B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1" name="Picture 1">
          <a:extLst>
            <a:ext uri="{FF2B5EF4-FFF2-40B4-BE49-F238E27FC236}">
              <a16:creationId xmlns:a16="http://schemas.microsoft.com/office/drawing/2014/main" id="{00000000-0008-0000-0500-0000B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2" name="Picture 1">
          <a:extLst>
            <a:ext uri="{FF2B5EF4-FFF2-40B4-BE49-F238E27FC236}">
              <a16:creationId xmlns:a16="http://schemas.microsoft.com/office/drawing/2014/main" id="{00000000-0008-0000-0500-0000B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3" name="Picture 1">
          <a:extLst>
            <a:ext uri="{FF2B5EF4-FFF2-40B4-BE49-F238E27FC236}">
              <a16:creationId xmlns:a16="http://schemas.microsoft.com/office/drawing/2014/main" id="{00000000-0008-0000-0500-0000B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14" name="Picture 1">
          <a:extLst>
            <a:ext uri="{FF2B5EF4-FFF2-40B4-BE49-F238E27FC236}">
              <a16:creationId xmlns:a16="http://schemas.microsoft.com/office/drawing/2014/main" id="{00000000-0008-0000-0500-0000B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15" name="Picture 1">
          <a:extLst>
            <a:ext uri="{FF2B5EF4-FFF2-40B4-BE49-F238E27FC236}">
              <a16:creationId xmlns:a16="http://schemas.microsoft.com/office/drawing/2014/main" id="{00000000-0008-0000-0500-0000B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16" name="Picture 1">
          <a:extLst>
            <a:ext uri="{FF2B5EF4-FFF2-40B4-BE49-F238E27FC236}">
              <a16:creationId xmlns:a16="http://schemas.microsoft.com/office/drawing/2014/main" id="{00000000-0008-0000-0500-0000B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7" name="Picture 1">
          <a:extLst>
            <a:ext uri="{FF2B5EF4-FFF2-40B4-BE49-F238E27FC236}">
              <a16:creationId xmlns:a16="http://schemas.microsoft.com/office/drawing/2014/main" id="{00000000-0008-0000-0500-0000B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8" name="Picture 1">
          <a:extLst>
            <a:ext uri="{FF2B5EF4-FFF2-40B4-BE49-F238E27FC236}">
              <a16:creationId xmlns:a16="http://schemas.microsoft.com/office/drawing/2014/main" id="{00000000-0008-0000-0500-0000B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19" name="Picture 1">
          <a:extLst>
            <a:ext uri="{FF2B5EF4-FFF2-40B4-BE49-F238E27FC236}">
              <a16:creationId xmlns:a16="http://schemas.microsoft.com/office/drawing/2014/main" id="{00000000-0008-0000-0500-0000B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0" name="Picture 1">
          <a:extLst>
            <a:ext uri="{FF2B5EF4-FFF2-40B4-BE49-F238E27FC236}">
              <a16:creationId xmlns:a16="http://schemas.microsoft.com/office/drawing/2014/main" id="{00000000-0008-0000-0500-0000C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1" name="Picture 1">
          <a:extLst>
            <a:ext uri="{FF2B5EF4-FFF2-40B4-BE49-F238E27FC236}">
              <a16:creationId xmlns:a16="http://schemas.microsoft.com/office/drawing/2014/main" id="{00000000-0008-0000-0500-0000C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2" name="Picture 1">
          <a:extLst>
            <a:ext uri="{FF2B5EF4-FFF2-40B4-BE49-F238E27FC236}">
              <a16:creationId xmlns:a16="http://schemas.microsoft.com/office/drawing/2014/main" id="{00000000-0008-0000-0500-0000C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3" name="Picture 1">
          <a:extLst>
            <a:ext uri="{FF2B5EF4-FFF2-40B4-BE49-F238E27FC236}">
              <a16:creationId xmlns:a16="http://schemas.microsoft.com/office/drawing/2014/main" id="{00000000-0008-0000-0500-0000C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24" name="Picture 1">
          <a:extLst>
            <a:ext uri="{FF2B5EF4-FFF2-40B4-BE49-F238E27FC236}">
              <a16:creationId xmlns:a16="http://schemas.microsoft.com/office/drawing/2014/main" id="{00000000-0008-0000-0500-0000C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25" name="Picture 1">
          <a:extLst>
            <a:ext uri="{FF2B5EF4-FFF2-40B4-BE49-F238E27FC236}">
              <a16:creationId xmlns:a16="http://schemas.microsoft.com/office/drawing/2014/main" id="{00000000-0008-0000-0500-0000C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26" name="Picture 1">
          <a:extLst>
            <a:ext uri="{FF2B5EF4-FFF2-40B4-BE49-F238E27FC236}">
              <a16:creationId xmlns:a16="http://schemas.microsoft.com/office/drawing/2014/main" id="{00000000-0008-0000-0500-0000C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7" name="Picture 1">
          <a:extLst>
            <a:ext uri="{FF2B5EF4-FFF2-40B4-BE49-F238E27FC236}">
              <a16:creationId xmlns:a16="http://schemas.microsoft.com/office/drawing/2014/main" id="{00000000-0008-0000-0500-0000C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8" name="Picture 1">
          <a:extLst>
            <a:ext uri="{FF2B5EF4-FFF2-40B4-BE49-F238E27FC236}">
              <a16:creationId xmlns:a16="http://schemas.microsoft.com/office/drawing/2014/main" id="{00000000-0008-0000-0500-0000C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29" name="Picture 1">
          <a:extLst>
            <a:ext uri="{FF2B5EF4-FFF2-40B4-BE49-F238E27FC236}">
              <a16:creationId xmlns:a16="http://schemas.microsoft.com/office/drawing/2014/main" id="{00000000-0008-0000-0500-0000C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30" name="Picture 1">
          <a:extLst>
            <a:ext uri="{FF2B5EF4-FFF2-40B4-BE49-F238E27FC236}">
              <a16:creationId xmlns:a16="http://schemas.microsoft.com/office/drawing/2014/main" id="{00000000-0008-0000-0500-0000C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1" name="Picture 1">
          <a:extLst>
            <a:ext uri="{FF2B5EF4-FFF2-40B4-BE49-F238E27FC236}">
              <a16:creationId xmlns:a16="http://schemas.microsoft.com/office/drawing/2014/main" id="{00000000-0008-0000-0500-0000C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2" name="Picture 1">
          <a:extLst>
            <a:ext uri="{FF2B5EF4-FFF2-40B4-BE49-F238E27FC236}">
              <a16:creationId xmlns:a16="http://schemas.microsoft.com/office/drawing/2014/main" id="{00000000-0008-0000-0500-0000C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3" name="Picture 1">
          <a:extLst>
            <a:ext uri="{FF2B5EF4-FFF2-40B4-BE49-F238E27FC236}">
              <a16:creationId xmlns:a16="http://schemas.microsoft.com/office/drawing/2014/main" id="{00000000-0008-0000-0500-0000C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34" name="Picture 1">
          <a:extLst>
            <a:ext uri="{FF2B5EF4-FFF2-40B4-BE49-F238E27FC236}">
              <a16:creationId xmlns:a16="http://schemas.microsoft.com/office/drawing/2014/main" id="{00000000-0008-0000-0500-0000C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35" name="Picture 1">
          <a:extLst>
            <a:ext uri="{FF2B5EF4-FFF2-40B4-BE49-F238E27FC236}">
              <a16:creationId xmlns:a16="http://schemas.microsoft.com/office/drawing/2014/main" id="{00000000-0008-0000-0500-0000C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6" name="Picture 1">
          <a:extLst>
            <a:ext uri="{FF2B5EF4-FFF2-40B4-BE49-F238E27FC236}">
              <a16:creationId xmlns:a16="http://schemas.microsoft.com/office/drawing/2014/main" id="{00000000-0008-0000-0500-0000D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7" name="Picture 1">
          <a:extLst>
            <a:ext uri="{FF2B5EF4-FFF2-40B4-BE49-F238E27FC236}">
              <a16:creationId xmlns:a16="http://schemas.microsoft.com/office/drawing/2014/main" id="{00000000-0008-0000-0500-0000D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38" name="Picture 1">
          <a:extLst>
            <a:ext uri="{FF2B5EF4-FFF2-40B4-BE49-F238E27FC236}">
              <a16:creationId xmlns:a16="http://schemas.microsoft.com/office/drawing/2014/main" id="{00000000-0008-0000-0500-0000D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39" name="Picture 1">
          <a:extLst>
            <a:ext uri="{FF2B5EF4-FFF2-40B4-BE49-F238E27FC236}">
              <a16:creationId xmlns:a16="http://schemas.microsoft.com/office/drawing/2014/main" id="{00000000-0008-0000-0500-0000D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0" name="Picture 1">
          <a:extLst>
            <a:ext uri="{FF2B5EF4-FFF2-40B4-BE49-F238E27FC236}">
              <a16:creationId xmlns:a16="http://schemas.microsoft.com/office/drawing/2014/main" id="{00000000-0008-0000-0500-0000D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41" name="Picture 1">
          <a:extLst>
            <a:ext uri="{FF2B5EF4-FFF2-40B4-BE49-F238E27FC236}">
              <a16:creationId xmlns:a16="http://schemas.microsoft.com/office/drawing/2014/main" id="{00000000-0008-0000-0500-0000D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42" name="Picture 1">
          <a:extLst>
            <a:ext uri="{FF2B5EF4-FFF2-40B4-BE49-F238E27FC236}">
              <a16:creationId xmlns:a16="http://schemas.microsoft.com/office/drawing/2014/main" id="{00000000-0008-0000-0500-0000D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43" name="Picture 1">
          <a:extLst>
            <a:ext uri="{FF2B5EF4-FFF2-40B4-BE49-F238E27FC236}">
              <a16:creationId xmlns:a16="http://schemas.microsoft.com/office/drawing/2014/main" id="{00000000-0008-0000-0500-0000D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4" name="Picture 1">
          <a:extLst>
            <a:ext uri="{FF2B5EF4-FFF2-40B4-BE49-F238E27FC236}">
              <a16:creationId xmlns:a16="http://schemas.microsoft.com/office/drawing/2014/main" id="{00000000-0008-0000-0500-0000D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5" name="Picture 1">
          <a:extLst>
            <a:ext uri="{FF2B5EF4-FFF2-40B4-BE49-F238E27FC236}">
              <a16:creationId xmlns:a16="http://schemas.microsoft.com/office/drawing/2014/main" id="{00000000-0008-0000-0500-0000D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6" name="Picture 1">
          <a:extLst>
            <a:ext uri="{FF2B5EF4-FFF2-40B4-BE49-F238E27FC236}">
              <a16:creationId xmlns:a16="http://schemas.microsoft.com/office/drawing/2014/main" id="{00000000-0008-0000-0500-0000D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47" name="Picture 1">
          <a:extLst>
            <a:ext uri="{FF2B5EF4-FFF2-40B4-BE49-F238E27FC236}">
              <a16:creationId xmlns:a16="http://schemas.microsoft.com/office/drawing/2014/main" id="{00000000-0008-0000-0500-0000D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48" name="Picture 1">
          <a:extLst>
            <a:ext uri="{FF2B5EF4-FFF2-40B4-BE49-F238E27FC236}">
              <a16:creationId xmlns:a16="http://schemas.microsoft.com/office/drawing/2014/main" id="{00000000-0008-0000-0500-0000D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49" name="Picture 1">
          <a:extLst>
            <a:ext uri="{FF2B5EF4-FFF2-40B4-BE49-F238E27FC236}">
              <a16:creationId xmlns:a16="http://schemas.microsoft.com/office/drawing/2014/main" id="{00000000-0008-0000-0500-0000D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50" name="Picture 1">
          <a:extLst>
            <a:ext uri="{FF2B5EF4-FFF2-40B4-BE49-F238E27FC236}">
              <a16:creationId xmlns:a16="http://schemas.microsoft.com/office/drawing/2014/main" id="{00000000-0008-0000-0500-0000D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1" name="Picture 1">
          <a:extLst>
            <a:ext uri="{FF2B5EF4-FFF2-40B4-BE49-F238E27FC236}">
              <a16:creationId xmlns:a16="http://schemas.microsoft.com/office/drawing/2014/main" id="{00000000-0008-0000-0500-0000D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2" name="Picture 1">
          <a:extLst>
            <a:ext uri="{FF2B5EF4-FFF2-40B4-BE49-F238E27FC236}">
              <a16:creationId xmlns:a16="http://schemas.microsoft.com/office/drawing/2014/main" id="{00000000-0008-0000-0500-0000E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53" name="Picture 1">
          <a:extLst>
            <a:ext uri="{FF2B5EF4-FFF2-40B4-BE49-F238E27FC236}">
              <a16:creationId xmlns:a16="http://schemas.microsoft.com/office/drawing/2014/main" id="{00000000-0008-0000-0500-0000E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54" name="Picture 1">
          <a:extLst>
            <a:ext uri="{FF2B5EF4-FFF2-40B4-BE49-F238E27FC236}">
              <a16:creationId xmlns:a16="http://schemas.microsoft.com/office/drawing/2014/main" id="{00000000-0008-0000-0500-0000E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55" name="Picture 1">
          <a:extLst>
            <a:ext uri="{FF2B5EF4-FFF2-40B4-BE49-F238E27FC236}">
              <a16:creationId xmlns:a16="http://schemas.microsoft.com/office/drawing/2014/main" id="{00000000-0008-0000-0500-0000E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6" name="Picture 1">
          <a:extLst>
            <a:ext uri="{FF2B5EF4-FFF2-40B4-BE49-F238E27FC236}">
              <a16:creationId xmlns:a16="http://schemas.microsoft.com/office/drawing/2014/main" id="{00000000-0008-0000-0500-0000E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7" name="Picture 1">
          <a:extLst>
            <a:ext uri="{FF2B5EF4-FFF2-40B4-BE49-F238E27FC236}">
              <a16:creationId xmlns:a16="http://schemas.microsoft.com/office/drawing/2014/main" id="{00000000-0008-0000-0500-0000E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8" name="Picture 1">
          <a:extLst>
            <a:ext uri="{FF2B5EF4-FFF2-40B4-BE49-F238E27FC236}">
              <a16:creationId xmlns:a16="http://schemas.microsoft.com/office/drawing/2014/main" id="{00000000-0008-0000-0500-0000E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59" name="Picture 1">
          <a:extLst>
            <a:ext uri="{FF2B5EF4-FFF2-40B4-BE49-F238E27FC236}">
              <a16:creationId xmlns:a16="http://schemas.microsoft.com/office/drawing/2014/main" id="{00000000-0008-0000-0500-0000E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60" name="Picture 1">
          <a:extLst>
            <a:ext uri="{FF2B5EF4-FFF2-40B4-BE49-F238E27FC236}">
              <a16:creationId xmlns:a16="http://schemas.microsoft.com/office/drawing/2014/main" id="{00000000-0008-0000-0500-0000E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1" name="Picture 1">
          <a:extLst>
            <a:ext uri="{FF2B5EF4-FFF2-40B4-BE49-F238E27FC236}">
              <a16:creationId xmlns:a16="http://schemas.microsoft.com/office/drawing/2014/main" id="{00000000-0008-0000-0500-0000E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2" name="Picture 1">
          <a:extLst>
            <a:ext uri="{FF2B5EF4-FFF2-40B4-BE49-F238E27FC236}">
              <a16:creationId xmlns:a16="http://schemas.microsoft.com/office/drawing/2014/main" id="{00000000-0008-0000-0500-0000E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3" name="Picture 1">
          <a:extLst>
            <a:ext uri="{FF2B5EF4-FFF2-40B4-BE49-F238E27FC236}">
              <a16:creationId xmlns:a16="http://schemas.microsoft.com/office/drawing/2014/main" id="{00000000-0008-0000-0500-0000E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64" name="Picture 1">
          <a:extLst>
            <a:ext uri="{FF2B5EF4-FFF2-40B4-BE49-F238E27FC236}">
              <a16:creationId xmlns:a16="http://schemas.microsoft.com/office/drawing/2014/main" id="{00000000-0008-0000-0500-0000E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65" name="Picture 1">
          <a:extLst>
            <a:ext uri="{FF2B5EF4-FFF2-40B4-BE49-F238E27FC236}">
              <a16:creationId xmlns:a16="http://schemas.microsoft.com/office/drawing/2014/main" id="{00000000-0008-0000-0500-0000E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66" name="Picture 1">
          <a:extLst>
            <a:ext uri="{FF2B5EF4-FFF2-40B4-BE49-F238E27FC236}">
              <a16:creationId xmlns:a16="http://schemas.microsoft.com/office/drawing/2014/main" id="{00000000-0008-0000-0500-0000E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7" name="Picture 1">
          <a:extLst>
            <a:ext uri="{FF2B5EF4-FFF2-40B4-BE49-F238E27FC236}">
              <a16:creationId xmlns:a16="http://schemas.microsoft.com/office/drawing/2014/main" id="{00000000-0008-0000-0500-0000E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8" name="Picture 1">
          <a:extLst>
            <a:ext uri="{FF2B5EF4-FFF2-40B4-BE49-F238E27FC236}">
              <a16:creationId xmlns:a16="http://schemas.microsoft.com/office/drawing/2014/main" id="{00000000-0008-0000-0500-0000F0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69" name="Picture 1">
          <a:extLst>
            <a:ext uri="{FF2B5EF4-FFF2-40B4-BE49-F238E27FC236}">
              <a16:creationId xmlns:a16="http://schemas.microsoft.com/office/drawing/2014/main" id="{00000000-0008-0000-0500-0000F1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0" name="Picture 1">
          <a:extLst>
            <a:ext uri="{FF2B5EF4-FFF2-40B4-BE49-F238E27FC236}">
              <a16:creationId xmlns:a16="http://schemas.microsoft.com/office/drawing/2014/main" id="{00000000-0008-0000-0500-0000F2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1" name="Picture 1">
          <a:extLst>
            <a:ext uri="{FF2B5EF4-FFF2-40B4-BE49-F238E27FC236}">
              <a16:creationId xmlns:a16="http://schemas.microsoft.com/office/drawing/2014/main" id="{00000000-0008-0000-0500-0000F3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2" name="Picture 1">
          <a:extLst>
            <a:ext uri="{FF2B5EF4-FFF2-40B4-BE49-F238E27FC236}">
              <a16:creationId xmlns:a16="http://schemas.microsoft.com/office/drawing/2014/main" id="{00000000-0008-0000-0500-0000F4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3" name="Picture 1">
          <a:extLst>
            <a:ext uri="{FF2B5EF4-FFF2-40B4-BE49-F238E27FC236}">
              <a16:creationId xmlns:a16="http://schemas.microsoft.com/office/drawing/2014/main" id="{00000000-0008-0000-0500-0000F5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74" name="Picture 1">
          <a:extLst>
            <a:ext uri="{FF2B5EF4-FFF2-40B4-BE49-F238E27FC236}">
              <a16:creationId xmlns:a16="http://schemas.microsoft.com/office/drawing/2014/main" id="{00000000-0008-0000-0500-0000F6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75" name="Picture 1">
          <a:extLst>
            <a:ext uri="{FF2B5EF4-FFF2-40B4-BE49-F238E27FC236}">
              <a16:creationId xmlns:a16="http://schemas.microsoft.com/office/drawing/2014/main" id="{00000000-0008-0000-0500-0000F7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76" name="Picture 1">
          <a:extLst>
            <a:ext uri="{FF2B5EF4-FFF2-40B4-BE49-F238E27FC236}">
              <a16:creationId xmlns:a16="http://schemas.microsoft.com/office/drawing/2014/main" id="{00000000-0008-0000-0500-0000F8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7" name="Picture 1">
          <a:extLst>
            <a:ext uri="{FF2B5EF4-FFF2-40B4-BE49-F238E27FC236}">
              <a16:creationId xmlns:a16="http://schemas.microsoft.com/office/drawing/2014/main" id="{00000000-0008-0000-0500-0000F9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78" name="Picture 1">
          <a:extLst>
            <a:ext uri="{FF2B5EF4-FFF2-40B4-BE49-F238E27FC236}">
              <a16:creationId xmlns:a16="http://schemas.microsoft.com/office/drawing/2014/main" id="{00000000-0008-0000-0500-0000FA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79" name="Picture 1">
          <a:extLst>
            <a:ext uri="{FF2B5EF4-FFF2-40B4-BE49-F238E27FC236}">
              <a16:creationId xmlns:a16="http://schemas.microsoft.com/office/drawing/2014/main" id="{00000000-0008-0000-0500-0000FB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0" name="Picture 1">
          <a:extLst>
            <a:ext uri="{FF2B5EF4-FFF2-40B4-BE49-F238E27FC236}">
              <a16:creationId xmlns:a16="http://schemas.microsoft.com/office/drawing/2014/main" id="{00000000-0008-0000-0500-0000FC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1" name="Picture 1">
          <a:extLst>
            <a:ext uri="{FF2B5EF4-FFF2-40B4-BE49-F238E27FC236}">
              <a16:creationId xmlns:a16="http://schemas.microsoft.com/office/drawing/2014/main" id="{00000000-0008-0000-0500-0000FD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82" name="Picture 1">
          <a:extLst>
            <a:ext uri="{FF2B5EF4-FFF2-40B4-BE49-F238E27FC236}">
              <a16:creationId xmlns:a16="http://schemas.microsoft.com/office/drawing/2014/main" id="{00000000-0008-0000-0500-0000FE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83" name="Picture 1">
          <a:extLst>
            <a:ext uri="{FF2B5EF4-FFF2-40B4-BE49-F238E27FC236}">
              <a16:creationId xmlns:a16="http://schemas.microsoft.com/office/drawing/2014/main" id="{00000000-0008-0000-0500-0000FF0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4" name="Picture 1">
          <a:extLst>
            <a:ext uri="{FF2B5EF4-FFF2-40B4-BE49-F238E27FC236}">
              <a16:creationId xmlns:a16="http://schemas.microsoft.com/office/drawing/2014/main" id="{00000000-0008-0000-0500-00000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5" name="Picture 1">
          <a:extLst>
            <a:ext uri="{FF2B5EF4-FFF2-40B4-BE49-F238E27FC236}">
              <a16:creationId xmlns:a16="http://schemas.microsoft.com/office/drawing/2014/main" id="{00000000-0008-0000-0500-00000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86" name="Picture 1">
          <a:extLst>
            <a:ext uri="{FF2B5EF4-FFF2-40B4-BE49-F238E27FC236}">
              <a16:creationId xmlns:a16="http://schemas.microsoft.com/office/drawing/2014/main" id="{00000000-0008-0000-0500-00000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87" name="Picture 1">
          <a:extLst>
            <a:ext uri="{FF2B5EF4-FFF2-40B4-BE49-F238E27FC236}">
              <a16:creationId xmlns:a16="http://schemas.microsoft.com/office/drawing/2014/main" id="{00000000-0008-0000-0500-00000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88" name="Picture 1">
          <a:extLst>
            <a:ext uri="{FF2B5EF4-FFF2-40B4-BE49-F238E27FC236}">
              <a16:creationId xmlns:a16="http://schemas.microsoft.com/office/drawing/2014/main" id="{00000000-0008-0000-0500-00000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89" name="Picture 1">
          <a:extLst>
            <a:ext uri="{FF2B5EF4-FFF2-40B4-BE49-F238E27FC236}">
              <a16:creationId xmlns:a16="http://schemas.microsoft.com/office/drawing/2014/main" id="{00000000-0008-0000-0500-00000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90" name="Picture 1">
          <a:extLst>
            <a:ext uri="{FF2B5EF4-FFF2-40B4-BE49-F238E27FC236}">
              <a16:creationId xmlns:a16="http://schemas.microsoft.com/office/drawing/2014/main" id="{00000000-0008-0000-0500-00000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1" name="Picture 1">
          <a:extLst>
            <a:ext uri="{FF2B5EF4-FFF2-40B4-BE49-F238E27FC236}">
              <a16:creationId xmlns:a16="http://schemas.microsoft.com/office/drawing/2014/main" id="{00000000-0008-0000-0500-00000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2" name="Picture 1">
          <a:extLst>
            <a:ext uri="{FF2B5EF4-FFF2-40B4-BE49-F238E27FC236}">
              <a16:creationId xmlns:a16="http://schemas.microsoft.com/office/drawing/2014/main" id="{00000000-0008-0000-0500-00000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3" name="Picture 1">
          <a:extLst>
            <a:ext uri="{FF2B5EF4-FFF2-40B4-BE49-F238E27FC236}">
              <a16:creationId xmlns:a16="http://schemas.microsoft.com/office/drawing/2014/main" id="{00000000-0008-0000-0500-00000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94" name="Picture 1">
          <a:extLst>
            <a:ext uri="{FF2B5EF4-FFF2-40B4-BE49-F238E27FC236}">
              <a16:creationId xmlns:a16="http://schemas.microsoft.com/office/drawing/2014/main" id="{00000000-0008-0000-0500-00000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95" name="Picture 1">
          <a:extLst>
            <a:ext uri="{FF2B5EF4-FFF2-40B4-BE49-F238E27FC236}">
              <a16:creationId xmlns:a16="http://schemas.microsoft.com/office/drawing/2014/main" id="{00000000-0008-0000-0500-00000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6" name="Picture 1">
          <a:extLst>
            <a:ext uri="{FF2B5EF4-FFF2-40B4-BE49-F238E27FC236}">
              <a16:creationId xmlns:a16="http://schemas.microsoft.com/office/drawing/2014/main" id="{00000000-0008-0000-0500-00000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7" name="Picture 1">
          <a:extLst>
            <a:ext uri="{FF2B5EF4-FFF2-40B4-BE49-F238E27FC236}">
              <a16:creationId xmlns:a16="http://schemas.microsoft.com/office/drawing/2014/main" id="{00000000-0008-0000-0500-00000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598" name="Picture 1">
          <a:extLst>
            <a:ext uri="{FF2B5EF4-FFF2-40B4-BE49-F238E27FC236}">
              <a16:creationId xmlns:a16="http://schemas.microsoft.com/office/drawing/2014/main" id="{00000000-0008-0000-0500-00000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599" name="Picture 1">
          <a:extLst>
            <a:ext uri="{FF2B5EF4-FFF2-40B4-BE49-F238E27FC236}">
              <a16:creationId xmlns:a16="http://schemas.microsoft.com/office/drawing/2014/main" id="{00000000-0008-0000-0500-00000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00" name="Picture 1">
          <a:extLst>
            <a:ext uri="{FF2B5EF4-FFF2-40B4-BE49-F238E27FC236}">
              <a16:creationId xmlns:a16="http://schemas.microsoft.com/office/drawing/2014/main" id="{00000000-0008-0000-0500-00001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01" name="Picture 1">
          <a:extLst>
            <a:ext uri="{FF2B5EF4-FFF2-40B4-BE49-F238E27FC236}">
              <a16:creationId xmlns:a16="http://schemas.microsoft.com/office/drawing/2014/main" id="{00000000-0008-0000-0500-00001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02" name="Picture 1">
          <a:extLst>
            <a:ext uri="{FF2B5EF4-FFF2-40B4-BE49-F238E27FC236}">
              <a16:creationId xmlns:a16="http://schemas.microsoft.com/office/drawing/2014/main" id="{00000000-0008-0000-0500-00001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03" name="Picture 1">
          <a:extLst>
            <a:ext uri="{FF2B5EF4-FFF2-40B4-BE49-F238E27FC236}">
              <a16:creationId xmlns:a16="http://schemas.microsoft.com/office/drawing/2014/main" id="{00000000-0008-0000-0500-00001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04" name="Picture 1">
          <a:extLst>
            <a:ext uri="{FF2B5EF4-FFF2-40B4-BE49-F238E27FC236}">
              <a16:creationId xmlns:a16="http://schemas.microsoft.com/office/drawing/2014/main" id="{00000000-0008-0000-0500-00001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05" name="Picture 1">
          <a:extLst>
            <a:ext uri="{FF2B5EF4-FFF2-40B4-BE49-F238E27FC236}">
              <a16:creationId xmlns:a16="http://schemas.microsoft.com/office/drawing/2014/main" id="{00000000-0008-0000-0500-00001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06" name="Picture 1">
          <a:extLst>
            <a:ext uri="{FF2B5EF4-FFF2-40B4-BE49-F238E27FC236}">
              <a16:creationId xmlns:a16="http://schemas.microsoft.com/office/drawing/2014/main" id="{00000000-0008-0000-0500-00001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07" name="Picture 1">
          <a:extLst>
            <a:ext uri="{FF2B5EF4-FFF2-40B4-BE49-F238E27FC236}">
              <a16:creationId xmlns:a16="http://schemas.microsoft.com/office/drawing/2014/main" id="{00000000-0008-0000-0500-00001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608" name="Picture 1">
          <a:extLst>
            <a:ext uri="{FF2B5EF4-FFF2-40B4-BE49-F238E27FC236}">
              <a16:creationId xmlns:a16="http://schemas.microsoft.com/office/drawing/2014/main" id="{00000000-0008-0000-0500-00001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609" name="Picture 1">
          <a:extLst>
            <a:ext uri="{FF2B5EF4-FFF2-40B4-BE49-F238E27FC236}">
              <a16:creationId xmlns:a16="http://schemas.microsoft.com/office/drawing/2014/main" id="{00000000-0008-0000-0500-00001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610" name="Picture 1">
          <a:extLst>
            <a:ext uri="{FF2B5EF4-FFF2-40B4-BE49-F238E27FC236}">
              <a16:creationId xmlns:a16="http://schemas.microsoft.com/office/drawing/2014/main" id="{00000000-0008-0000-0500-00001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611" name="Picture 1">
          <a:extLst>
            <a:ext uri="{FF2B5EF4-FFF2-40B4-BE49-F238E27FC236}">
              <a16:creationId xmlns:a16="http://schemas.microsoft.com/office/drawing/2014/main" id="{00000000-0008-0000-0500-00001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612" name="Picture 1">
          <a:extLst>
            <a:ext uri="{FF2B5EF4-FFF2-40B4-BE49-F238E27FC236}">
              <a16:creationId xmlns:a16="http://schemas.microsoft.com/office/drawing/2014/main" id="{00000000-0008-0000-0500-00001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613" name="Picture 1">
          <a:extLst>
            <a:ext uri="{FF2B5EF4-FFF2-40B4-BE49-F238E27FC236}">
              <a16:creationId xmlns:a16="http://schemas.microsoft.com/office/drawing/2014/main" id="{00000000-0008-0000-0500-00001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614" name="Picture 1">
          <a:extLst>
            <a:ext uri="{FF2B5EF4-FFF2-40B4-BE49-F238E27FC236}">
              <a16:creationId xmlns:a16="http://schemas.microsoft.com/office/drawing/2014/main" id="{00000000-0008-0000-0500-00001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615" name="Picture 1">
          <a:extLst>
            <a:ext uri="{FF2B5EF4-FFF2-40B4-BE49-F238E27FC236}">
              <a16:creationId xmlns:a16="http://schemas.microsoft.com/office/drawing/2014/main" id="{00000000-0008-0000-0500-00001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16" name="Picture 1">
          <a:extLst>
            <a:ext uri="{FF2B5EF4-FFF2-40B4-BE49-F238E27FC236}">
              <a16:creationId xmlns:a16="http://schemas.microsoft.com/office/drawing/2014/main" id="{00000000-0008-0000-0500-00002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17" name="Picture 1">
          <a:extLst>
            <a:ext uri="{FF2B5EF4-FFF2-40B4-BE49-F238E27FC236}">
              <a16:creationId xmlns:a16="http://schemas.microsoft.com/office/drawing/2014/main" id="{00000000-0008-0000-0500-00002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18" name="Picture 1">
          <a:extLst>
            <a:ext uri="{FF2B5EF4-FFF2-40B4-BE49-F238E27FC236}">
              <a16:creationId xmlns:a16="http://schemas.microsoft.com/office/drawing/2014/main" id="{00000000-0008-0000-0500-00002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19" name="Picture 1">
          <a:extLst>
            <a:ext uri="{FF2B5EF4-FFF2-40B4-BE49-F238E27FC236}">
              <a16:creationId xmlns:a16="http://schemas.microsoft.com/office/drawing/2014/main" id="{00000000-0008-0000-0500-00002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20" name="Picture 1">
          <a:extLst>
            <a:ext uri="{FF2B5EF4-FFF2-40B4-BE49-F238E27FC236}">
              <a16:creationId xmlns:a16="http://schemas.microsoft.com/office/drawing/2014/main" id="{00000000-0008-0000-0500-00002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21" name="Picture 1">
          <a:extLst>
            <a:ext uri="{FF2B5EF4-FFF2-40B4-BE49-F238E27FC236}">
              <a16:creationId xmlns:a16="http://schemas.microsoft.com/office/drawing/2014/main" id="{00000000-0008-0000-0500-00002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2" name="Picture 1">
          <a:extLst>
            <a:ext uri="{FF2B5EF4-FFF2-40B4-BE49-F238E27FC236}">
              <a16:creationId xmlns:a16="http://schemas.microsoft.com/office/drawing/2014/main" id="{00000000-0008-0000-0500-00002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3" name="Picture 1">
          <a:extLst>
            <a:ext uri="{FF2B5EF4-FFF2-40B4-BE49-F238E27FC236}">
              <a16:creationId xmlns:a16="http://schemas.microsoft.com/office/drawing/2014/main" id="{00000000-0008-0000-0500-00002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24" name="Picture 1">
          <a:extLst>
            <a:ext uri="{FF2B5EF4-FFF2-40B4-BE49-F238E27FC236}">
              <a16:creationId xmlns:a16="http://schemas.microsoft.com/office/drawing/2014/main" id="{00000000-0008-0000-0500-00002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25" name="Picture 1">
          <a:extLst>
            <a:ext uri="{FF2B5EF4-FFF2-40B4-BE49-F238E27FC236}">
              <a16:creationId xmlns:a16="http://schemas.microsoft.com/office/drawing/2014/main" id="{00000000-0008-0000-0500-00002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26" name="Picture 1">
          <a:extLst>
            <a:ext uri="{FF2B5EF4-FFF2-40B4-BE49-F238E27FC236}">
              <a16:creationId xmlns:a16="http://schemas.microsoft.com/office/drawing/2014/main" id="{00000000-0008-0000-0500-00002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7" name="Picture 1">
          <a:extLst>
            <a:ext uri="{FF2B5EF4-FFF2-40B4-BE49-F238E27FC236}">
              <a16:creationId xmlns:a16="http://schemas.microsoft.com/office/drawing/2014/main" id="{00000000-0008-0000-0500-00002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8" name="Picture 1">
          <a:extLst>
            <a:ext uri="{FF2B5EF4-FFF2-40B4-BE49-F238E27FC236}">
              <a16:creationId xmlns:a16="http://schemas.microsoft.com/office/drawing/2014/main" id="{00000000-0008-0000-0500-00002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29" name="Picture 1">
          <a:extLst>
            <a:ext uri="{FF2B5EF4-FFF2-40B4-BE49-F238E27FC236}">
              <a16:creationId xmlns:a16="http://schemas.microsoft.com/office/drawing/2014/main" id="{00000000-0008-0000-0500-00002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30" name="Picture 1">
          <a:extLst>
            <a:ext uri="{FF2B5EF4-FFF2-40B4-BE49-F238E27FC236}">
              <a16:creationId xmlns:a16="http://schemas.microsoft.com/office/drawing/2014/main" id="{00000000-0008-0000-0500-00002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1" name="Picture 1">
          <a:extLst>
            <a:ext uri="{FF2B5EF4-FFF2-40B4-BE49-F238E27FC236}">
              <a16:creationId xmlns:a16="http://schemas.microsoft.com/office/drawing/2014/main" id="{00000000-0008-0000-0500-00002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2" name="Picture 1">
          <a:extLst>
            <a:ext uri="{FF2B5EF4-FFF2-40B4-BE49-F238E27FC236}">
              <a16:creationId xmlns:a16="http://schemas.microsoft.com/office/drawing/2014/main" id="{00000000-0008-0000-0500-00003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3" name="Picture 1">
          <a:extLst>
            <a:ext uri="{FF2B5EF4-FFF2-40B4-BE49-F238E27FC236}">
              <a16:creationId xmlns:a16="http://schemas.microsoft.com/office/drawing/2014/main" id="{00000000-0008-0000-0500-00003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34" name="Picture 1">
          <a:extLst>
            <a:ext uri="{FF2B5EF4-FFF2-40B4-BE49-F238E27FC236}">
              <a16:creationId xmlns:a16="http://schemas.microsoft.com/office/drawing/2014/main" id="{00000000-0008-0000-0500-00003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35" name="Picture 1">
          <a:extLst>
            <a:ext uri="{FF2B5EF4-FFF2-40B4-BE49-F238E27FC236}">
              <a16:creationId xmlns:a16="http://schemas.microsoft.com/office/drawing/2014/main" id="{00000000-0008-0000-0500-00003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36" name="Picture 1">
          <a:extLst>
            <a:ext uri="{FF2B5EF4-FFF2-40B4-BE49-F238E27FC236}">
              <a16:creationId xmlns:a16="http://schemas.microsoft.com/office/drawing/2014/main" id="{00000000-0008-0000-0500-00003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37" name="Picture 1">
          <a:extLst>
            <a:ext uri="{FF2B5EF4-FFF2-40B4-BE49-F238E27FC236}">
              <a16:creationId xmlns:a16="http://schemas.microsoft.com/office/drawing/2014/main" id="{00000000-0008-0000-0500-00003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8" name="Picture 1">
          <a:extLst>
            <a:ext uri="{FF2B5EF4-FFF2-40B4-BE49-F238E27FC236}">
              <a16:creationId xmlns:a16="http://schemas.microsoft.com/office/drawing/2014/main" id="{00000000-0008-0000-0500-00003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39" name="Picture 1">
          <a:extLst>
            <a:ext uri="{FF2B5EF4-FFF2-40B4-BE49-F238E27FC236}">
              <a16:creationId xmlns:a16="http://schemas.microsoft.com/office/drawing/2014/main" id="{00000000-0008-0000-0500-00003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40" name="Picture 1">
          <a:extLst>
            <a:ext uri="{FF2B5EF4-FFF2-40B4-BE49-F238E27FC236}">
              <a16:creationId xmlns:a16="http://schemas.microsoft.com/office/drawing/2014/main" id="{00000000-0008-0000-0500-00003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1" name="Picture 1">
          <a:extLst>
            <a:ext uri="{FF2B5EF4-FFF2-40B4-BE49-F238E27FC236}">
              <a16:creationId xmlns:a16="http://schemas.microsoft.com/office/drawing/2014/main" id="{00000000-0008-0000-0500-00003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2" name="Picture 1">
          <a:extLst>
            <a:ext uri="{FF2B5EF4-FFF2-40B4-BE49-F238E27FC236}">
              <a16:creationId xmlns:a16="http://schemas.microsoft.com/office/drawing/2014/main" id="{00000000-0008-0000-0500-00003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43" name="Picture 1">
          <a:extLst>
            <a:ext uri="{FF2B5EF4-FFF2-40B4-BE49-F238E27FC236}">
              <a16:creationId xmlns:a16="http://schemas.microsoft.com/office/drawing/2014/main" id="{00000000-0008-0000-0500-00003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44" name="Picture 1">
          <a:extLst>
            <a:ext uri="{FF2B5EF4-FFF2-40B4-BE49-F238E27FC236}">
              <a16:creationId xmlns:a16="http://schemas.microsoft.com/office/drawing/2014/main" id="{00000000-0008-0000-0500-00003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45" name="Picture 1">
          <a:extLst>
            <a:ext uri="{FF2B5EF4-FFF2-40B4-BE49-F238E27FC236}">
              <a16:creationId xmlns:a16="http://schemas.microsoft.com/office/drawing/2014/main" id="{00000000-0008-0000-0500-00003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6" name="Picture 1">
          <a:extLst>
            <a:ext uri="{FF2B5EF4-FFF2-40B4-BE49-F238E27FC236}">
              <a16:creationId xmlns:a16="http://schemas.microsoft.com/office/drawing/2014/main" id="{00000000-0008-0000-0500-00003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7" name="Picture 1">
          <a:extLst>
            <a:ext uri="{FF2B5EF4-FFF2-40B4-BE49-F238E27FC236}">
              <a16:creationId xmlns:a16="http://schemas.microsoft.com/office/drawing/2014/main" id="{00000000-0008-0000-0500-00003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8" name="Picture 1">
          <a:extLst>
            <a:ext uri="{FF2B5EF4-FFF2-40B4-BE49-F238E27FC236}">
              <a16:creationId xmlns:a16="http://schemas.microsoft.com/office/drawing/2014/main" id="{00000000-0008-0000-0500-00004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49" name="Picture 1">
          <a:extLst>
            <a:ext uri="{FF2B5EF4-FFF2-40B4-BE49-F238E27FC236}">
              <a16:creationId xmlns:a16="http://schemas.microsoft.com/office/drawing/2014/main" id="{00000000-0008-0000-0500-00004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50" name="Picture 1">
          <a:extLst>
            <a:ext uri="{FF2B5EF4-FFF2-40B4-BE49-F238E27FC236}">
              <a16:creationId xmlns:a16="http://schemas.microsoft.com/office/drawing/2014/main" id="{00000000-0008-0000-0500-00004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1" name="Picture 1">
          <a:extLst>
            <a:ext uri="{FF2B5EF4-FFF2-40B4-BE49-F238E27FC236}">
              <a16:creationId xmlns:a16="http://schemas.microsoft.com/office/drawing/2014/main" id="{00000000-0008-0000-0500-00004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2" name="Picture 1">
          <a:extLst>
            <a:ext uri="{FF2B5EF4-FFF2-40B4-BE49-F238E27FC236}">
              <a16:creationId xmlns:a16="http://schemas.microsoft.com/office/drawing/2014/main" id="{00000000-0008-0000-0500-00004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3" name="Picture 1">
          <a:extLst>
            <a:ext uri="{FF2B5EF4-FFF2-40B4-BE49-F238E27FC236}">
              <a16:creationId xmlns:a16="http://schemas.microsoft.com/office/drawing/2014/main" id="{00000000-0008-0000-0500-00004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54" name="Picture 1">
          <a:extLst>
            <a:ext uri="{FF2B5EF4-FFF2-40B4-BE49-F238E27FC236}">
              <a16:creationId xmlns:a16="http://schemas.microsoft.com/office/drawing/2014/main" id="{00000000-0008-0000-0500-00004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55" name="Picture 1">
          <a:extLst>
            <a:ext uri="{FF2B5EF4-FFF2-40B4-BE49-F238E27FC236}">
              <a16:creationId xmlns:a16="http://schemas.microsoft.com/office/drawing/2014/main" id="{00000000-0008-0000-0500-00004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56" name="Picture 1">
          <a:extLst>
            <a:ext uri="{FF2B5EF4-FFF2-40B4-BE49-F238E27FC236}">
              <a16:creationId xmlns:a16="http://schemas.microsoft.com/office/drawing/2014/main" id="{00000000-0008-0000-0500-00004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57" name="Picture 1">
          <a:extLst>
            <a:ext uri="{FF2B5EF4-FFF2-40B4-BE49-F238E27FC236}">
              <a16:creationId xmlns:a16="http://schemas.microsoft.com/office/drawing/2014/main" id="{00000000-0008-0000-0500-00004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8" name="Picture 1">
          <a:extLst>
            <a:ext uri="{FF2B5EF4-FFF2-40B4-BE49-F238E27FC236}">
              <a16:creationId xmlns:a16="http://schemas.microsoft.com/office/drawing/2014/main" id="{00000000-0008-0000-0500-00004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59" name="Picture 1">
          <a:extLst>
            <a:ext uri="{FF2B5EF4-FFF2-40B4-BE49-F238E27FC236}">
              <a16:creationId xmlns:a16="http://schemas.microsoft.com/office/drawing/2014/main" id="{00000000-0008-0000-0500-00004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60" name="Picture 1">
          <a:extLst>
            <a:ext uri="{FF2B5EF4-FFF2-40B4-BE49-F238E27FC236}">
              <a16:creationId xmlns:a16="http://schemas.microsoft.com/office/drawing/2014/main" id="{00000000-0008-0000-0500-00004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1" name="Picture 1">
          <a:extLst>
            <a:ext uri="{FF2B5EF4-FFF2-40B4-BE49-F238E27FC236}">
              <a16:creationId xmlns:a16="http://schemas.microsoft.com/office/drawing/2014/main" id="{00000000-0008-0000-0500-00004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2" name="Picture 1">
          <a:extLst>
            <a:ext uri="{FF2B5EF4-FFF2-40B4-BE49-F238E27FC236}">
              <a16:creationId xmlns:a16="http://schemas.microsoft.com/office/drawing/2014/main" id="{00000000-0008-0000-0500-00004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63" name="Picture 1">
          <a:extLst>
            <a:ext uri="{FF2B5EF4-FFF2-40B4-BE49-F238E27FC236}">
              <a16:creationId xmlns:a16="http://schemas.microsoft.com/office/drawing/2014/main" id="{00000000-0008-0000-0500-00004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64" name="Picture 1">
          <a:extLst>
            <a:ext uri="{FF2B5EF4-FFF2-40B4-BE49-F238E27FC236}">
              <a16:creationId xmlns:a16="http://schemas.microsoft.com/office/drawing/2014/main" id="{00000000-0008-0000-0500-00005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65" name="Picture 1">
          <a:extLst>
            <a:ext uri="{FF2B5EF4-FFF2-40B4-BE49-F238E27FC236}">
              <a16:creationId xmlns:a16="http://schemas.microsoft.com/office/drawing/2014/main" id="{00000000-0008-0000-0500-00005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6" name="Picture 1">
          <a:extLst>
            <a:ext uri="{FF2B5EF4-FFF2-40B4-BE49-F238E27FC236}">
              <a16:creationId xmlns:a16="http://schemas.microsoft.com/office/drawing/2014/main" id="{00000000-0008-0000-0500-00005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7" name="Picture 1">
          <a:extLst>
            <a:ext uri="{FF2B5EF4-FFF2-40B4-BE49-F238E27FC236}">
              <a16:creationId xmlns:a16="http://schemas.microsoft.com/office/drawing/2014/main" id="{00000000-0008-0000-0500-00005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8" name="Picture 1">
          <a:extLst>
            <a:ext uri="{FF2B5EF4-FFF2-40B4-BE49-F238E27FC236}">
              <a16:creationId xmlns:a16="http://schemas.microsoft.com/office/drawing/2014/main" id="{00000000-0008-0000-0500-00005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69" name="Picture 1">
          <a:extLst>
            <a:ext uri="{FF2B5EF4-FFF2-40B4-BE49-F238E27FC236}">
              <a16:creationId xmlns:a16="http://schemas.microsoft.com/office/drawing/2014/main" id="{00000000-0008-0000-0500-00005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0" name="Picture 1">
          <a:extLst>
            <a:ext uri="{FF2B5EF4-FFF2-40B4-BE49-F238E27FC236}">
              <a16:creationId xmlns:a16="http://schemas.microsoft.com/office/drawing/2014/main" id="{00000000-0008-0000-0500-00005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71" name="Picture 1">
          <a:extLst>
            <a:ext uri="{FF2B5EF4-FFF2-40B4-BE49-F238E27FC236}">
              <a16:creationId xmlns:a16="http://schemas.microsoft.com/office/drawing/2014/main" id="{00000000-0008-0000-0500-00005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72" name="Picture 1">
          <a:extLst>
            <a:ext uri="{FF2B5EF4-FFF2-40B4-BE49-F238E27FC236}">
              <a16:creationId xmlns:a16="http://schemas.microsoft.com/office/drawing/2014/main" id="{00000000-0008-0000-0500-00005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73" name="Picture 1">
          <a:extLst>
            <a:ext uri="{FF2B5EF4-FFF2-40B4-BE49-F238E27FC236}">
              <a16:creationId xmlns:a16="http://schemas.microsoft.com/office/drawing/2014/main" id="{00000000-0008-0000-0500-00005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4" name="Picture 1">
          <a:extLst>
            <a:ext uri="{FF2B5EF4-FFF2-40B4-BE49-F238E27FC236}">
              <a16:creationId xmlns:a16="http://schemas.microsoft.com/office/drawing/2014/main" id="{00000000-0008-0000-0500-00005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5" name="Picture 1">
          <a:extLst>
            <a:ext uri="{FF2B5EF4-FFF2-40B4-BE49-F238E27FC236}">
              <a16:creationId xmlns:a16="http://schemas.microsoft.com/office/drawing/2014/main" id="{00000000-0008-0000-0500-00005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6" name="Picture 1">
          <a:extLst>
            <a:ext uri="{FF2B5EF4-FFF2-40B4-BE49-F238E27FC236}">
              <a16:creationId xmlns:a16="http://schemas.microsoft.com/office/drawing/2014/main" id="{00000000-0008-0000-0500-00005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7" name="Picture 1">
          <a:extLst>
            <a:ext uri="{FF2B5EF4-FFF2-40B4-BE49-F238E27FC236}">
              <a16:creationId xmlns:a16="http://schemas.microsoft.com/office/drawing/2014/main" id="{00000000-0008-0000-0500-00005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8" name="Picture 1">
          <a:extLst>
            <a:ext uri="{FF2B5EF4-FFF2-40B4-BE49-F238E27FC236}">
              <a16:creationId xmlns:a16="http://schemas.microsoft.com/office/drawing/2014/main" id="{00000000-0008-0000-0500-00005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79" name="Picture 1">
          <a:extLst>
            <a:ext uri="{FF2B5EF4-FFF2-40B4-BE49-F238E27FC236}">
              <a16:creationId xmlns:a16="http://schemas.microsoft.com/office/drawing/2014/main" id="{00000000-0008-0000-0500-00005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0" name="Picture 1">
          <a:extLst>
            <a:ext uri="{FF2B5EF4-FFF2-40B4-BE49-F238E27FC236}">
              <a16:creationId xmlns:a16="http://schemas.microsoft.com/office/drawing/2014/main" id="{00000000-0008-0000-0500-00006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81" name="Picture 1">
          <a:extLst>
            <a:ext uri="{FF2B5EF4-FFF2-40B4-BE49-F238E27FC236}">
              <a16:creationId xmlns:a16="http://schemas.microsoft.com/office/drawing/2014/main" id="{00000000-0008-0000-0500-00006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82" name="Picture 1">
          <a:extLst>
            <a:ext uri="{FF2B5EF4-FFF2-40B4-BE49-F238E27FC236}">
              <a16:creationId xmlns:a16="http://schemas.microsoft.com/office/drawing/2014/main" id="{00000000-0008-0000-0500-00006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83" name="Picture 1">
          <a:extLst>
            <a:ext uri="{FF2B5EF4-FFF2-40B4-BE49-F238E27FC236}">
              <a16:creationId xmlns:a16="http://schemas.microsoft.com/office/drawing/2014/main" id="{00000000-0008-0000-0500-00006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4" name="Picture 1">
          <a:extLst>
            <a:ext uri="{FF2B5EF4-FFF2-40B4-BE49-F238E27FC236}">
              <a16:creationId xmlns:a16="http://schemas.microsoft.com/office/drawing/2014/main" id="{00000000-0008-0000-0500-00006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5" name="Picture 1">
          <a:extLst>
            <a:ext uri="{FF2B5EF4-FFF2-40B4-BE49-F238E27FC236}">
              <a16:creationId xmlns:a16="http://schemas.microsoft.com/office/drawing/2014/main" id="{00000000-0008-0000-0500-00006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6" name="Picture 1">
          <a:extLst>
            <a:ext uri="{FF2B5EF4-FFF2-40B4-BE49-F238E27FC236}">
              <a16:creationId xmlns:a16="http://schemas.microsoft.com/office/drawing/2014/main" id="{00000000-0008-0000-0500-00006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87" name="Picture 1">
          <a:extLst>
            <a:ext uri="{FF2B5EF4-FFF2-40B4-BE49-F238E27FC236}">
              <a16:creationId xmlns:a16="http://schemas.microsoft.com/office/drawing/2014/main" id="{00000000-0008-0000-0500-00006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88" name="Picture 1">
          <a:extLst>
            <a:ext uri="{FF2B5EF4-FFF2-40B4-BE49-F238E27FC236}">
              <a16:creationId xmlns:a16="http://schemas.microsoft.com/office/drawing/2014/main" id="{00000000-0008-0000-0500-00006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89" name="Picture 1">
          <a:extLst>
            <a:ext uri="{FF2B5EF4-FFF2-40B4-BE49-F238E27FC236}">
              <a16:creationId xmlns:a16="http://schemas.microsoft.com/office/drawing/2014/main" id="{00000000-0008-0000-0500-00006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0" name="Picture 1">
          <a:extLst>
            <a:ext uri="{FF2B5EF4-FFF2-40B4-BE49-F238E27FC236}">
              <a16:creationId xmlns:a16="http://schemas.microsoft.com/office/drawing/2014/main" id="{00000000-0008-0000-0500-00006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91" name="Picture 1">
          <a:extLst>
            <a:ext uri="{FF2B5EF4-FFF2-40B4-BE49-F238E27FC236}">
              <a16:creationId xmlns:a16="http://schemas.microsoft.com/office/drawing/2014/main" id="{00000000-0008-0000-0500-00006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92" name="Picture 1">
          <a:extLst>
            <a:ext uri="{FF2B5EF4-FFF2-40B4-BE49-F238E27FC236}">
              <a16:creationId xmlns:a16="http://schemas.microsoft.com/office/drawing/2014/main" id="{00000000-0008-0000-0500-00006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3" name="Picture 1">
          <a:extLst>
            <a:ext uri="{FF2B5EF4-FFF2-40B4-BE49-F238E27FC236}">
              <a16:creationId xmlns:a16="http://schemas.microsoft.com/office/drawing/2014/main" id="{00000000-0008-0000-0500-00006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4" name="Picture 1">
          <a:extLst>
            <a:ext uri="{FF2B5EF4-FFF2-40B4-BE49-F238E27FC236}">
              <a16:creationId xmlns:a16="http://schemas.microsoft.com/office/drawing/2014/main" id="{00000000-0008-0000-0500-00006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5" name="Picture 1">
          <a:extLst>
            <a:ext uri="{FF2B5EF4-FFF2-40B4-BE49-F238E27FC236}">
              <a16:creationId xmlns:a16="http://schemas.microsoft.com/office/drawing/2014/main" id="{00000000-0008-0000-0500-00006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96" name="Picture 1">
          <a:extLst>
            <a:ext uri="{FF2B5EF4-FFF2-40B4-BE49-F238E27FC236}">
              <a16:creationId xmlns:a16="http://schemas.microsoft.com/office/drawing/2014/main" id="{00000000-0008-0000-0500-00007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697" name="Picture 1">
          <a:extLst>
            <a:ext uri="{FF2B5EF4-FFF2-40B4-BE49-F238E27FC236}">
              <a16:creationId xmlns:a16="http://schemas.microsoft.com/office/drawing/2014/main" id="{00000000-0008-0000-0500-00007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8" name="Picture 1">
          <a:extLst>
            <a:ext uri="{FF2B5EF4-FFF2-40B4-BE49-F238E27FC236}">
              <a16:creationId xmlns:a16="http://schemas.microsoft.com/office/drawing/2014/main" id="{00000000-0008-0000-0500-00007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699" name="Picture 1">
          <a:extLst>
            <a:ext uri="{FF2B5EF4-FFF2-40B4-BE49-F238E27FC236}">
              <a16:creationId xmlns:a16="http://schemas.microsoft.com/office/drawing/2014/main" id="{00000000-0008-0000-0500-00007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00" name="Picture 1">
          <a:extLst>
            <a:ext uri="{FF2B5EF4-FFF2-40B4-BE49-F238E27FC236}">
              <a16:creationId xmlns:a16="http://schemas.microsoft.com/office/drawing/2014/main" id="{00000000-0008-0000-0500-00007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1" name="Picture 1">
          <a:extLst>
            <a:ext uri="{FF2B5EF4-FFF2-40B4-BE49-F238E27FC236}">
              <a16:creationId xmlns:a16="http://schemas.microsoft.com/office/drawing/2014/main" id="{00000000-0008-0000-0500-00007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2" name="Picture 1">
          <a:extLst>
            <a:ext uri="{FF2B5EF4-FFF2-40B4-BE49-F238E27FC236}">
              <a16:creationId xmlns:a16="http://schemas.microsoft.com/office/drawing/2014/main" id="{00000000-0008-0000-0500-00007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3" name="Picture 1">
          <a:extLst>
            <a:ext uri="{FF2B5EF4-FFF2-40B4-BE49-F238E27FC236}">
              <a16:creationId xmlns:a16="http://schemas.microsoft.com/office/drawing/2014/main" id="{00000000-0008-0000-0500-00007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4" name="Picture 1">
          <a:extLst>
            <a:ext uri="{FF2B5EF4-FFF2-40B4-BE49-F238E27FC236}">
              <a16:creationId xmlns:a16="http://schemas.microsoft.com/office/drawing/2014/main" id="{00000000-0008-0000-0500-00007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05" name="Picture 1">
          <a:extLst>
            <a:ext uri="{FF2B5EF4-FFF2-40B4-BE49-F238E27FC236}">
              <a16:creationId xmlns:a16="http://schemas.microsoft.com/office/drawing/2014/main" id="{00000000-0008-0000-0500-00007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06" name="Picture 1">
          <a:extLst>
            <a:ext uri="{FF2B5EF4-FFF2-40B4-BE49-F238E27FC236}">
              <a16:creationId xmlns:a16="http://schemas.microsoft.com/office/drawing/2014/main" id="{00000000-0008-0000-0500-00007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07" name="Picture 1">
          <a:extLst>
            <a:ext uri="{FF2B5EF4-FFF2-40B4-BE49-F238E27FC236}">
              <a16:creationId xmlns:a16="http://schemas.microsoft.com/office/drawing/2014/main" id="{00000000-0008-0000-0500-00007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8" name="Picture 1">
          <a:extLst>
            <a:ext uri="{FF2B5EF4-FFF2-40B4-BE49-F238E27FC236}">
              <a16:creationId xmlns:a16="http://schemas.microsoft.com/office/drawing/2014/main" id="{00000000-0008-0000-0500-00007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09" name="Picture 1">
          <a:extLst>
            <a:ext uri="{FF2B5EF4-FFF2-40B4-BE49-F238E27FC236}">
              <a16:creationId xmlns:a16="http://schemas.microsoft.com/office/drawing/2014/main" id="{00000000-0008-0000-0500-00007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0" name="Picture 1">
          <a:extLst>
            <a:ext uri="{FF2B5EF4-FFF2-40B4-BE49-F238E27FC236}">
              <a16:creationId xmlns:a16="http://schemas.microsoft.com/office/drawing/2014/main" id="{00000000-0008-0000-0500-00007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1" name="Picture 1">
          <a:extLst>
            <a:ext uri="{FF2B5EF4-FFF2-40B4-BE49-F238E27FC236}">
              <a16:creationId xmlns:a16="http://schemas.microsoft.com/office/drawing/2014/main" id="{00000000-0008-0000-0500-00007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2" name="Picture 1">
          <a:extLst>
            <a:ext uri="{FF2B5EF4-FFF2-40B4-BE49-F238E27FC236}">
              <a16:creationId xmlns:a16="http://schemas.microsoft.com/office/drawing/2014/main" id="{00000000-0008-0000-0500-00008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13" name="Picture 1">
          <a:extLst>
            <a:ext uri="{FF2B5EF4-FFF2-40B4-BE49-F238E27FC236}">
              <a16:creationId xmlns:a16="http://schemas.microsoft.com/office/drawing/2014/main" id="{00000000-0008-0000-0500-00008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14" name="Picture 1">
          <a:extLst>
            <a:ext uri="{FF2B5EF4-FFF2-40B4-BE49-F238E27FC236}">
              <a16:creationId xmlns:a16="http://schemas.microsoft.com/office/drawing/2014/main" id="{00000000-0008-0000-0500-00008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15" name="Picture 1">
          <a:extLst>
            <a:ext uri="{FF2B5EF4-FFF2-40B4-BE49-F238E27FC236}">
              <a16:creationId xmlns:a16="http://schemas.microsoft.com/office/drawing/2014/main" id="{00000000-0008-0000-0500-00008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16" name="Picture 1">
          <a:extLst>
            <a:ext uri="{FF2B5EF4-FFF2-40B4-BE49-F238E27FC236}">
              <a16:creationId xmlns:a16="http://schemas.microsoft.com/office/drawing/2014/main" id="{00000000-0008-0000-0500-00008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17" name="Picture 1">
          <a:extLst>
            <a:ext uri="{FF2B5EF4-FFF2-40B4-BE49-F238E27FC236}">
              <a16:creationId xmlns:a16="http://schemas.microsoft.com/office/drawing/2014/main" id="{00000000-0008-0000-0500-00008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8" name="Picture 1">
          <a:extLst>
            <a:ext uri="{FF2B5EF4-FFF2-40B4-BE49-F238E27FC236}">
              <a16:creationId xmlns:a16="http://schemas.microsoft.com/office/drawing/2014/main" id="{00000000-0008-0000-0500-00008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19" name="Picture 1">
          <a:extLst>
            <a:ext uri="{FF2B5EF4-FFF2-40B4-BE49-F238E27FC236}">
              <a16:creationId xmlns:a16="http://schemas.microsoft.com/office/drawing/2014/main" id="{00000000-0008-0000-0500-00008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20" name="Picture 1">
          <a:extLst>
            <a:ext uri="{FF2B5EF4-FFF2-40B4-BE49-F238E27FC236}">
              <a16:creationId xmlns:a16="http://schemas.microsoft.com/office/drawing/2014/main" id="{00000000-0008-0000-0500-00008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1" name="Picture 1">
          <a:extLst>
            <a:ext uri="{FF2B5EF4-FFF2-40B4-BE49-F238E27FC236}">
              <a16:creationId xmlns:a16="http://schemas.microsoft.com/office/drawing/2014/main" id="{00000000-0008-0000-0500-00008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2" name="Picture 1">
          <a:extLst>
            <a:ext uri="{FF2B5EF4-FFF2-40B4-BE49-F238E27FC236}">
              <a16:creationId xmlns:a16="http://schemas.microsoft.com/office/drawing/2014/main" id="{00000000-0008-0000-0500-00008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3" name="Picture 1">
          <a:extLst>
            <a:ext uri="{FF2B5EF4-FFF2-40B4-BE49-F238E27FC236}">
              <a16:creationId xmlns:a16="http://schemas.microsoft.com/office/drawing/2014/main" id="{00000000-0008-0000-0500-00008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24" name="Picture 1">
          <a:extLst>
            <a:ext uri="{FF2B5EF4-FFF2-40B4-BE49-F238E27FC236}">
              <a16:creationId xmlns:a16="http://schemas.microsoft.com/office/drawing/2014/main" id="{00000000-0008-0000-0500-00008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25" name="Picture 1">
          <a:extLst>
            <a:ext uri="{FF2B5EF4-FFF2-40B4-BE49-F238E27FC236}">
              <a16:creationId xmlns:a16="http://schemas.microsoft.com/office/drawing/2014/main" id="{00000000-0008-0000-0500-00008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26" name="Picture 1">
          <a:extLst>
            <a:ext uri="{FF2B5EF4-FFF2-40B4-BE49-F238E27FC236}">
              <a16:creationId xmlns:a16="http://schemas.microsoft.com/office/drawing/2014/main" id="{00000000-0008-0000-0500-00008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7" name="Picture 1">
          <a:extLst>
            <a:ext uri="{FF2B5EF4-FFF2-40B4-BE49-F238E27FC236}">
              <a16:creationId xmlns:a16="http://schemas.microsoft.com/office/drawing/2014/main" id="{00000000-0008-0000-0500-00008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8" name="Picture 1">
          <a:extLst>
            <a:ext uri="{FF2B5EF4-FFF2-40B4-BE49-F238E27FC236}">
              <a16:creationId xmlns:a16="http://schemas.microsoft.com/office/drawing/2014/main" id="{00000000-0008-0000-0500-00009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29" name="Picture 1">
          <a:extLst>
            <a:ext uri="{FF2B5EF4-FFF2-40B4-BE49-F238E27FC236}">
              <a16:creationId xmlns:a16="http://schemas.microsoft.com/office/drawing/2014/main" id="{00000000-0008-0000-0500-00009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30" name="Picture 1">
          <a:extLst>
            <a:ext uri="{FF2B5EF4-FFF2-40B4-BE49-F238E27FC236}">
              <a16:creationId xmlns:a16="http://schemas.microsoft.com/office/drawing/2014/main" id="{00000000-0008-0000-0500-00009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1" name="Picture 1">
          <a:extLst>
            <a:ext uri="{FF2B5EF4-FFF2-40B4-BE49-F238E27FC236}">
              <a16:creationId xmlns:a16="http://schemas.microsoft.com/office/drawing/2014/main" id="{00000000-0008-0000-0500-00009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2" name="Picture 1">
          <a:extLst>
            <a:ext uri="{FF2B5EF4-FFF2-40B4-BE49-F238E27FC236}">
              <a16:creationId xmlns:a16="http://schemas.microsoft.com/office/drawing/2014/main" id="{00000000-0008-0000-0500-00009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3" name="Picture 1">
          <a:extLst>
            <a:ext uri="{FF2B5EF4-FFF2-40B4-BE49-F238E27FC236}">
              <a16:creationId xmlns:a16="http://schemas.microsoft.com/office/drawing/2014/main" id="{00000000-0008-0000-0500-00009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34" name="Picture 1">
          <a:extLst>
            <a:ext uri="{FF2B5EF4-FFF2-40B4-BE49-F238E27FC236}">
              <a16:creationId xmlns:a16="http://schemas.microsoft.com/office/drawing/2014/main" id="{00000000-0008-0000-0500-00009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35" name="Picture 1">
          <a:extLst>
            <a:ext uri="{FF2B5EF4-FFF2-40B4-BE49-F238E27FC236}">
              <a16:creationId xmlns:a16="http://schemas.microsoft.com/office/drawing/2014/main" id="{00000000-0008-0000-0500-00009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6" name="Picture 1">
          <a:extLst>
            <a:ext uri="{FF2B5EF4-FFF2-40B4-BE49-F238E27FC236}">
              <a16:creationId xmlns:a16="http://schemas.microsoft.com/office/drawing/2014/main" id="{00000000-0008-0000-0500-00009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7" name="Picture 1">
          <a:extLst>
            <a:ext uri="{FF2B5EF4-FFF2-40B4-BE49-F238E27FC236}">
              <a16:creationId xmlns:a16="http://schemas.microsoft.com/office/drawing/2014/main" id="{00000000-0008-0000-0500-00009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38" name="Picture 1">
          <a:extLst>
            <a:ext uri="{FF2B5EF4-FFF2-40B4-BE49-F238E27FC236}">
              <a16:creationId xmlns:a16="http://schemas.microsoft.com/office/drawing/2014/main" id="{00000000-0008-0000-0500-00009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39" name="Picture 1">
          <a:extLst>
            <a:ext uri="{FF2B5EF4-FFF2-40B4-BE49-F238E27FC236}">
              <a16:creationId xmlns:a16="http://schemas.microsoft.com/office/drawing/2014/main" id="{00000000-0008-0000-0500-00009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0" name="Picture 1">
          <a:extLst>
            <a:ext uri="{FF2B5EF4-FFF2-40B4-BE49-F238E27FC236}">
              <a16:creationId xmlns:a16="http://schemas.microsoft.com/office/drawing/2014/main" id="{00000000-0008-0000-0500-00009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41" name="Picture 1">
          <a:extLst>
            <a:ext uri="{FF2B5EF4-FFF2-40B4-BE49-F238E27FC236}">
              <a16:creationId xmlns:a16="http://schemas.microsoft.com/office/drawing/2014/main" id="{00000000-0008-0000-0500-00009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42" name="Picture 1">
          <a:extLst>
            <a:ext uri="{FF2B5EF4-FFF2-40B4-BE49-F238E27FC236}">
              <a16:creationId xmlns:a16="http://schemas.microsoft.com/office/drawing/2014/main" id="{00000000-0008-0000-0500-00009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43" name="Picture 1">
          <a:extLst>
            <a:ext uri="{FF2B5EF4-FFF2-40B4-BE49-F238E27FC236}">
              <a16:creationId xmlns:a16="http://schemas.microsoft.com/office/drawing/2014/main" id="{00000000-0008-0000-0500-00009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4" name="Picture 1">
          <a:extLst>
            <a:ext uri="{FF2B5EF4-FFF2-40B4-BE49-F238E27FC236}">
              <a16:creationId xmlns:a16="http://schemas.microsoft.com/office/drawing/2014/main" id="{00000000-0008-0000-0500-0000A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5" name="Picture 1">
          <a:extLst>
            <a:ext uri="{FF2B5EF4-FFF2-40B4-BE49-F238E27FC236}">
              <a16:creationId xmlns:a16="http://schemas.microsoft.com/office/drawing/2014/main" id="{00000000-0008-0000-0500-0000A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6" name="Picture 1">
          <a:extLst>
            <a:ext uri="{FF2B5EF4-FFF2-40B4-BE49-F238E27FC236}">
              <a16:creationId xmlns:a16="http://schemas.microsoft.com/office/drawing/2014/main" id="{00000000-0008-0000-0500-0000A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47" name="Picture 1">
          <a:extLst>
            <a:ext uri="{FF2B5EF4-FFF2-40B4-BE49-F238E27FC236}">
              <a16:creationId xmlns:a16="http://schemas.microsoft.com/office/drawing/2014/main" id="{00000000-0008-0000-0500-0000A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48" name="Picture 1">
          <a:extLst>
            <a:ext uri="{FF2B5EF4-FFF2-40B4-BE49-F238E27FC236}">
              <a16:creationId xmlns:a16="http://schemas.microsoft.com/office/drawing/2014/main" id="{00000000-0008-0000-0500-0000A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49" name="Picture 1">
          <a:extLst>
            <a:ext uri="{FF2B5EF4-FFF2-40B4-BE49-F238E27FC236}">
              <a16:creationId xmlns:a16="http://schemas.microsoft.com/office/drawing/2014/main" id="{00000000-0008-0000-0500-0000A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50" name="Picture 1">
          <a:extLst>
            <a:ext uri="{FF2B5EF4-FFF2-40B4-BE49-F238E27FC236}">
              <a16:creationId xmlns:a16="http://schemas.microsoft.com/office/drawing/2014/main" id="{00000000-0008-0000-0500-0000A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1" name="Picture 1">
          <a:extLst>
            <a:ext uri="{FF2B5EF4-FFF2-40B4-BE49-F238E27FC236}">
              <a16:creationId xmlns:a16="http://schemas.microsoft.com/office/drawing/2014/main" id="{00000000-0008-0000-0500-0000A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2" name="Picture 1">
          <a:extLst>
            <a:ext uri="{FF2B5EF4-FFF2-40B4-BE49-F238E27FC236}">
              <a16:creationId xmlns:a16="http://schemas.microsoft.com/office/drawing/2014/main" id="{00000000-0008-0000-0500-0000A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53" name="Picture 1">
          <a:extLst>
            <a:ext uri="{FF2B5EF4-FFF2-40B4-BE49-F238E27FC236}">
              <a16:creationId xmlns:a16="http://schemas.microsoft.com/office/drawing/2014/main" id="{00000000-0008-0000-0500-0000A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54" name="Picture 1">
          <a:extLst>
            <a:ext uri="{FF2B5EF4-FFF2-40B4-BE49-F238E27FC236}">
              <a16:creationId xmlns:a16="http://schemas.microsoft.com/office/drawing/2014/main" id="{00000000-0008-0000-0500-0000A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55" name="Picture 1">
          <a:extLst>
            <a:ext uri="{FF2B5EF4-FFF2-40B4-BE49-F238E27FC236}">
              <a16:creationId xmlns:a16="http://schemas.microsoft.com/office/drawing/2014/main" id="{00000000-0008-0000-0500-0000A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6" name="Picture 1">
          <a:extLst>
            <a:ext uri="{FF2B5EF4-FFF2-40B4-BE49-F238E27FC236}">
              <a16:creationId xmlns:a16="http://schemas.microsoft.com/office/drawing/2014/main" id="{00000000-0008-0000-0500-0000A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7" name="Picture 1">
          <a:extLst>
            <a:ext uri="{FF2B5EF4-FFF2-40B4-BE49-F238E27FC236}">
              <a16:creationId xmlns:a16="http://schemas.microsoft.com/office/drawing/2014/main" id="{00000000-0008-0000-0500-0000A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8" name="Picture 1">
          <a:extLst>
            <a:ext uri="{FF2B5EF4-FFF2-40B4-BE49-F238E27FC236}">
              <a16:creationId xmlns:a16="http://schemas.microsoft.com/office/drawing/2014/main" id="{00000000-0008-0000-0500-0000A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59" name="Picture 1">
          <a:extLst>
            <a:ext uri="{FF2B5EF4-FFF2-40B4-BE49-F238E27FC236}">
              <a16:creationId xmlns:a16="http://schemas.microsoft.com/office/drawing/2014/main" id="{00000000-0008-0000-0500-0000A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60" name="Picture 1">
          <a:extLst>
            <a:ext uri="{FF2B5EF4-FFF2-40B4-BE49-F238E27FC236}">
              <a16:creationId xmlns:a16="http://schemas.microsoft.com/office/drawing/2014/main" id="{00000000-0008-0000-0500-0000B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61" name="Picture 1">
          <a:extLst>
            <a:ext uri="{FF2B5EF4-FFF2-40B4-BE49-F238E27FC236}">
              <a16:creationId xmlns:a16="http://schemas.microsoft.com/office/drawing/2014/main" id="{00000000-0008-0000-0500-0000B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62" name="Picture 1">
          <a:extLst>
            <a:ext uri="{FF2B5EF4-FFF2-40B4-BE49-F238E27FC236}">
              <a16:creationId xmlns:a16="http://schemas.microsoft.com/office/drawing/2014/main" id="{00000000-0008-0000-0500-0000B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63" name="Picture 1">
          <a:extLst>
            <a:ext uri="{FF2B5EF4-FFF2-40B4-BE49-F238E27FC236}">
              <a16:creationId xmlns:a16="http://schemas.microsoft.com/office/drawing/2014/main" id="{00000000-0008-0000-0500-0000B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64" name="Picture 1">
          <a:extLst>
            <a:ext uri="{FF2B5EF4-FFF2-40B4-BE49-F238E27FC236}">
              <a16:creationId xmlns:a16="http://schemas.microsoft.com/office/drawing/2014/main" id="{00000000-0008-0000-0500-0000B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765" name="Picture 1">
          <a:extLst>
            <a:ext uri="{FF2B5EF4-FFF2-40B4-BE49-F238E27FC236}">
              <a16:creationId xmlns:a16="http://schemas.microsoft.com/office/drawing/2014/main" id="{00000000-0008-0000-0500-0000B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766" name="Picture 1">
          <a:extLst>
            <a:ext uri="{FF2B5EF4-FFF2-40B4-BE49-F238E27FC236}">
              <a16:creationId xmlns:a16="http://schemas.microsoft.com/office/drawing/2014/main" id="{00000000-0008-0000-0500-0000B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767" name="Picture 1">
          <a:extLst>
            <a:ext uri="{FF2B5EF4-FFF2-40B4-BE49-F238E27FC236}">
              <a16:creationId xmlns:a16="http://schemas.microsoft.com/office/drawing/2014/main" id="{00000000-0008-0000-0500-0000B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768" name="Picture 1">
          <a:extLst>
            <a:ext uri="{FF2B5EF4-FFF2-40B4-BE49-F238E27FC236}">
              <a16:creationId xmlns:a16="http://schemas.microsoft.com/office/drawing/2014/main" id="{00000000-0008-0000-0500-0000B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769" name="Picture 1">
          <a:extLst>
            <a:ext uri="{FF2B5EF4-FFF2-40B4-BE49-F238E27FC236}">
              <a16:creationId xmlns:a16="http://schemas.microsoft.com/office/drawing/2014/main" id="{00000000-0008-0000-0500-0000B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770" name="Picture 1">
          <a:extLst>
            <a:ext uri="{FF2B5EF4-FFF2-40B4-BE49-F238E27FC236}">
              <a16:creationId xmlns:a16="http://schemas.microsoft.com/office/drawing/2014/main" id="{00000000-0008-0000-0500-0000B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771" name="Picture 1">
          <a:extLst>
            <a:ext uri="{FF2B5EF4-FFF2-40B4-BE49-F238E27FC236}">
              <a16:creationId xmlns:a16="http://schemas.microsoft.com/office/drawing/2014/main" id="{00000000-0008-0000-0500-0000B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772" name="Picture 1">
          <a:extLst>
            <a:ext uri="{FF2B5EF4-FFF2-40B4-BE49-F238E27FC236}">
              <a16:creationId xmlns:a16="http://schemas.microsoft.com/office/drawing/2014/main" id="{00000000-0008-0000-0500-0000B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73" name="Picture 1">
          <a:extLst>
            <a:ext uri="{FF2B5EF4-FFF2-40B4-BE49-F238E27FC236}">
              <a16:creationId xmlns:a16="http://schemas.microsoft.com/office/drawing/2014/main" id="{00000000-0008-0000-0500-0000B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74" name="Picture 1">
          <a:extLst>
            <a:ext uri="{FF2B5EF4-FFF2-40B4-BE49-F238E27FC236}">
              <a16:creationId xmlns:a16="http://schemas.microsoft.com/office/drawing/2014/main" id="{00000000-0008-0000-0500-0000B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75" name="Picture 1">
          <a:extLst>
            <a:ext uri="{FF2B5EF4-FFF2-40B4-BE49-F238E27FC236}">
              <a16:creationId xmlns:a16="http://schemas.microsoft.com/office/drawing/2014/main" id="{00000000-0008-0000-0500-0000B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76" name="Picture 1">
          <a:extLst>
            <a:ext uri="{FF2B5EF4-FFF2-40B4-BE49-F238E27FC236}">
              <a16:creationId xmlns:a16="http://schemas.microsoft.com/office/drawing/2014/main" id="{00000000-0008-0000-0500-0000C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77" name="Picture 1">
          <a:extLst>
            <a:ext uri="{FF2B5EF4-FFF2-40B4-BE49-F238E27FC236}">
              <a16:creationId xmlns:a16="http://schemas.microsoft.com/office/drawing/2014/main" id="{00000000-0008-0000-0500-0000C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78" name="Picture 1">
          <a:extLst>
            <a:ext uri="{FF2B5EF4-FFF2-40B4-BE49-F238E27FC236}">
              <a16:creationId xmlns:a16="http://schemas.microsoft.com/office/drawing/2014/main" id="{00000000-0008-0000-0500-0000C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79" name="Picture 1">
          <a:extLst>
            <a:ext uri="{FF2B5EF4-FFF2-40B4-BE49-F238E27FC236}">
              <a16:creationId xmlns:a16="http://schemas.microsoft.com/office/drawing/2014/main" id="{00000000-0008-0000-0500-0000C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0" name="Picture 1">
          <a:extLst>
            <a:ext uri="{FF2B5EF4-FFF2-40B4-BE49-F238E27FC236}">
              <a16:creationId xmlns:a16="http://schemas.microsoft.com/office/drawing/2014/main" id="{00000000-0008-0000-0500-0000C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81" name="Picture 1">
          <a:extLst>
            <a:ext uri="{FF2B5EF4-FFF2-40B4-BE49-F238E27FC236}">
              <a16:creationId xmlns:a16="http://schemas.microsoft.com/office/drawing/2014/main" id="{00000000-0008-0000-0500-0000C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82" name="Picture 1">
          <a:extLst>
            <a:ext uri="{FF2B5EF4-FFF2-40B4-BE49-F238E27FC236}">
              <a16:creationId xmlns:a16="http://schemas.microsoft.com/office/drawing/2014/main" id="{00000000-0008-0000-0500-0000C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83" name="Picture 1">
          <a:extLst>
            <a:ext uri="{FF2B5EF4-FFF2-40B4-BE49-F238E27FC236}">
              <a16:creationId xmlns:a16="http://schemas.microsoft.com/office/drawing/2014/main" id="{00000000-0008-0000-0500-0000C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4" name="Picture 1">
          <a:extLst>
            <a:ext uri="{FF2B5EF4-FFF2-40B4-BE49-F238E27FC236}">
              <a16:creationId xmlns:a16="http://schemas.microsoft.com/office/drawing/2014/main" id="{00000000-0008-0000-0500-0000C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5" name="Picture 1">
          <a:extLst>
            <a:ext uri="{FF2B5EF4-FFF2-40B4-BE49-F238E27FC236}">
              <a16:creationId xmlns:a16="http://schemas.microsoft.com/office/drawing/2014/main" id="{00000000-0008-0000-0500-0000C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6" name="Picture 1">
          <a:extLst>
            <a:ext uri="{FF2B5EF4-FFF2-40B4-BE49-F238E27FC236}">
              <a16:creationId xmlns:a16="http://schemas.microsoft.com/office/drawing/2014/main" id="{00000000-0008-0000-0500-0000C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87" name="Picture 1">
          <a:extLst>
            <a:ext uri="{FF2B5EF4-FFF2-40B4-BE49-F238E27FC236}">
              <a16:creationId xmlns:a16="http://schemas.microsoft.com/office/drawing/2014/main" id="{00000000-0008-0000-0500-0000C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88" name="Picture 1">
          <a:extLst>
            <a:ext uri="{FF2B5EF4-FFF2-40B4-BE49-F238E27FC236}">
              <a16:creationId xmlns:a16="http://schemas.microsoft.com/office/drawing/2014/main" id="{00000000-0008-0000-0500-0000C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89" name="Picture 1">
          <a:extLst>
            <a:ext uri="{FF2B5EF4-FFF2-40B4-BE49-F238E27FC236}">
              <a16:creationId xmlns:a16="http://schemas.microsoft.com/office/drawing/2014/main" id="{00000000-0008-0000-0500-0000C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90" name="Picture 1">
          <a:extLst>
            <a:ext uri="{FF2B5EF4-FFF2-40B4-BE49-F238E27FC236}">
              <a16:creationId xmlns:a16="http://schemas.microsoft.com/office/drawing/2014/main" id="{00000000-0008-0000-0500-0000C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1" name="Picture 1">
          <a:extLst>
            <a:ext uri="{FF2B5EF4-FFF2-40B4-BE49-F238E27FC236}">
              <a16:creationId xmlns:a16="http://schemas.microsoft.com/office/drawing/2014/main" id="{00000000-0008-0000-0500-0000C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2" name="Picture 1">
          <a:extLst>
            <a:ext uri="{FF2B5EF4-FFF2-40B4-BE49-F238E27FC236}">
              <a16:creationId xmlns:a16="http://schemas.microsoft.com/office/drawing/2014/main" id="{00000000-0008-0000-0500-0000D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3" name="Picture 1">
          <a:extLst>
            <a:ext uri="{FF2B5EF4-FFF2-40B4-BE49-F238E27FC236}">
              <a16:creationId xmlns:a16="http://schemas.microsoft.com/office/drawing/2014/main" id="{00000000-0008-0000-0500-0000D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4" name="Picture 1">
          <a:extLst>
            <a:ext uri="{FF2B5EF4-FFF2-40B4-BE49-F238E27FC236}">
              <a16:creationId xmlns:a16="http://schemas.microsoft.com/office/drawing/2014/main" id="{00000000-0008-0000-0500-0000D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95" name="Picture 1">
          <a:extLst>
            <a:ext uri="{FF2B5EF4-FFF2-40B4-BE49-F238E27FC236}">
              <a16:creationId xmlns:a16="http://schemas.microsoft.com/office/drawing/2014/main" id="{00000000-0008-0000-0500-0000D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96" name="Picture 1">
          <a:extLst>
            <a:ext uri="{FF2B5EF4-FFF2-40B4-BE49-F238E27FC236}">
              <a16:creationId xmlns:a16="http://schemas.microsoft.com/office/drawing/2014/main" id="{00000000-0008-0000-0500-0000D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797" name="Picture 1">
          <a:extLst>
            <a:ext uri="{FF2B5EF4-FFF2-40B4-BE49-F238E27FC236}">
              <a16:creationId xmlns:a16="http://schemas.microsoft.com/office/drawing/2014/main" id="{00000000-0008-0000-0500-0000D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8" name="Picture 1">
          <a:extLst>
            <a:ext uri="{FF2B5EF4-FFF2-40B4-BE49-F238E27FC236}">
              <a16:creationId xmlns:a16="http://schemas.microsoft.com/office/drawing/2014/main" id="{00000000-0008-0000-0500-0000D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799" name="Picture 1">
          <a:extLst>
            <a:ext uri="{FF2B5EF4-FFF2-40B4-BE49-F238E27FC236}">
              <a16:creationId xmlns:a16="http://schemas.microsoft.com/office/drawing/2014/main" id="{00000000-0008-0000-0500-0000D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00" name="Picture 1">
          <a:extLst>
            <a:ext uri="{FF2B5EF4-FFF2-40B4-BE49-F238E27FC236}">
              <a16:creationId xmlns:a16="http://schemas.microsoft.com/office/drawing/2014/main" id="{00000000-0008-0000-0500-0000D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01" name="Picture 1">
          <a:extLst>
            <a:ext uri="{FF2B5EF4-FFF2-40B4-BE49-F238E27FC236}">
              <a16:creationId xmlns:a16="http://schemas.microsoft.com/office/drawing/2014/main" id="{00000000-0008-0000-0500-0000D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02" name="Picture 1">
          <a:extLst>
            <a:ext uri="{FF2B5EF4-FFF2-40B4-BE49-F238E27FC236}">
              <a16:creationId xmlns:a16="http://schemas.microsoft.com/office/drawing/2014/main" id="{00000000-0008-0000-0500-0000D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3" name="Picture 1">
          <a:extLst>
            <a:ext uri="{FF2B5EF4-FFF2-40B4-BE49-F238E27FC236}">
              <a16:creationId xmlns:a16="http://schemas.microsoft.com/office/drawing/2014/main" id="{00000000-0008-0000-0500-0000D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4" name="Picture 1">
          <a:extLst>
            <a:ext uri="{FF2B5EF4-FFF2-40B4-BE49-F238E27FC236}">
              <a16:creationId xmlns:a16="http://schemas.microsoft.com/office/drawing/2014/main" id="{00000000-0008-0000-0500-0000D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5" name="Picture 1">
          <a:extLst>
            <a:ext uri="{FF2B5EF4-FFF2-40B4-BE49-F238E27FC236}">
              <a16:creationId xmlns:a16="http://schemas.microsoft.com/office/drawing/2014/main" id="{00000000-0008-0000-0500-0000D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6" name="Picture 1">
          <a:extLst>
            <a:ext uri="{FF2B5EF4-FFF2-40B4-BE49-F238E27FC236}">
              <a16:creationId xmlns:a16="http://schemas.microsoft.com/office/drawing/2014/main" id="{00000000-0008-0000-0500-0000D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07" name="Picture 1">
          <a:extLst>
            <a:ext uri="{FF2B5EF4-FFF2-40B4-BE49-F238E27FC236}">
              <a16:creationId xmlns:a16="http://schemas.microsoft.com/office/drawing/2014/main" id="{00000000-0008-0000-0500-0000D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08" name="Picture 1">
          <a:extLst>
            <a:ext uri="{FF2B5EF4-FFF2-40B4-BE49-F238E27FC236}">
              <a16:creationId xmlns:a16="http://schemas.microsoft.com/office/drawing/2014/main" id="{00000000-0008-0000-0500-0000E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09" name="Picture 1">
          <a:extLst>
            <a:ext uri="{FF2B5EF4-FFF2-40B4-BE49-F238E27FC236}">
              <a16:creationId xmlns:a16="http://schemas.microsoft.com/office/drawing/2014/main" id="{00000000-0008-0000-0500-0000E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10" name="Picture 1">
          <a:extLst>
            <a:ext uri="{FF2B5EF4-FFF2-40B4-BE49-F238E27FC236}">
              <a16:creationId xmlns:a16="http://schemas.microsoft.com/office/drawing/2014/main" id="{00000000-0008-0000-0500-0000E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1" name="Picture 1">
          <a:extLst>
            <a:ext uri="{FF2B5EF4-FFF2-40B4-BE49-F238E27FC236}">
              <a16:creationId xmlns:a16="http://schemas.microsoft.com/office/drawing/2014/main" id="{00000000-0008-0000-0500-0000E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2" name="Picture 1">
          <a:extLst>
            <a:ext uri="{FF2B5EF4-FFF2-40B4-BE49-F238E27FC236}">
              <a16:creationId xmlns:a16="http://schemas.microsoft.com/office/drawing/2014/main" id="{00000000-0008-0000-0500-0000E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3" name="Picture 1">
          <a:extLst>
            <a:ext uri="{FF2B5EF4-FFF2-40B4-BE49-F238E27FC236}">
              <a16:creationId xmlns:a16="http://schemas.microsoft.com/office/drawing/2014/main" id="{00000000-0008-0000-0500-0000E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4" name="Picture 1">
          <a:extLst>
            <a:ext uri="{FF2B5EF4-FFF2-40B4-BE49-F238E27FC236}">
              <a16:creationId xmlns:a16="http://schemas.microsoft.com/office/drawing/2014/main" id="{00000000-0008-0000-0500-0000E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15" name="Picture 1">
          <a:extLst>
            <a:ext uri="{FF2B5EF4-FFF2-40B4-BE49-F238E27FC236}">
              <a16:creationId xmlns:a16="http://schemas.microsoft.com/office/drawing/2014/main" id="{00000000-0008-0000-0500-0000E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16" name="Picture 1">
          <a:extLst>
            <a:ext uri="{FF2B5EF4-FFF2-40B4-BE49-F238E27FC236}">
              <a16:creationId xmlns:a16="http://schemas.microsoft.com/office/drawing/2014/main" id="{00000000-0008-0000-0500-0000E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17" name="Picture 1">
          <a:extLst>
            <a:ext uri="{FF2B5EF4-FFF2-40B4-BE49-F238E27FC236}">
              <a16:creationId xmlns:a16="http://schemas.microsoft.com/office/drawing/2014/main" id="{00000000-0008-0000-0500-0000E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8" name="Picture 1">
          <a:extLst>
            <a:ext uri="{FF2B5EF4-FFF2-40B4-BE49-F238E27FC236}">
              <a16:creationId xmlns:a16="http://schemas.microsoft.com/office/drawing/2014/main" id="{00000000-0008-0000-0500-0000E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19" name="Picture 1">
          <a:extLst>
            <a:ext uri="{FF2B5EF4-FFF2-40B4-BE49-F238E27FC236}">
              <a16:creationId xmlns:a16="http://schemas.microsoft.com/office/drawing/2014/main" id="{00000000-0008-0000-0500-0000E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0" name="Picture 1">
          <a:extLst>
            <a:ext uri="{FF2B5EF4-FFF2-40B4-BE49-F238E27FC236}">
              <a16:creationId xmlns:a16="http://schemas.microsoft.com/office/drawing/2014/main" id="{00000000-0008-0000-0500-0000E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1" name="Picture 1">
          <a:extLst>
            <a:ext uri="{FF2B5EF4-FFF2-40B4-BE49-F238E27FC236}">
              <a16:creationId xmlns:a16="http://schemas.microsoft.com/office/drawing/2014/main" id="{00000000-0008-0000-0500-0000E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2" name="Picture 1">
          <a:extLst>
            <a:ext uri="{FF2B5EF4-FFF2-40B4-BE49-F238E27FC236}">
              <a16:creationId xmlns:a16="http://schemas.microsoft.com/office/drawing/2014/main" id="{00000000-0008-0000-0500-0000E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23" name="Picture 1">
          <a:extLst>
            <a:ext uri="{FF2B5EF4-FFF2-40B4-BE49-F238E27FC236}">
              <a16:creationId xmlns:a16="http://schemas.microsoft.com/office/drawing/2014/main" id="{00000000-0008-0000-0500-0000E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24" name="Picture 1">
          <a:extLst>
            <a:ext uri="{FF2B5EF4-FFF2-40B4-BE49-F238E27FC236}">
              <a16:creationId xmlns:a16="http://schemas.microsoft.com/office/drawing/2014/main" id="{00000000-0008-0000-0500-0000F0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25" name="Picture 1">
          <a:extLst>
            <a:ext uri="{FF2B5EF4-FFF2-40B4-BE49-F238E27FC236}">
              <a16:creationId xmlns:a16="http://schemas.microsoft.com/office/drawing/2014/main" id="{00000000-0008-0000-0500-0000F1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26" name="Picture 1">
          <a:extLst>
            <a:ext uri="{FF2B5EF4-FFF2-40B4-BE49-F238E27FC236}">
              <a16:creationId xmlns:a16="http://schemas.microsoft.com/office/drawing/2014/main" id="{00000000-0008-0000-0500-0000F2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27" name="Picture 1">
          <a:extLst>
            <a:ext uri="{FF2B5EF4-FFF2-40B4-BE49-F238E27FC236}">
              <a16:creationId xmlns:a16="http://schemas.microsoft.com/office/drawing/2014/main" id="{00000000-0008-0000-0500-0000F3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8" name="Picture 1">
          <a:extLst>
            <a:ext uri="{FF2B5EF4-FFF2-40B4-BE49-F238E27FC236}">
              <a16:creationId xmlns:a16="http://schemas.microsoft.com/office/drawing/2014/main" id="{00000000-0008-0000-0500-0000F4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29" name="Picture 1">
          <a:extLst>
            <a:ext uri="{FF2B5EF4-FFF2-40B4-BE49-F238E27FC236}">
              <a16:creationId xmlns:a16="http://schemas.microsoft.com/office/drawing/2014/main" id="{00000000-0008-0000-0500-0000F5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30" name="Picture 1">
          <a:extLst>
            <a:ext uri="{FF2B5EF4-FFF2-40B4-BE49-F238E27FC236}">
              <a16:creationId xmlns:a16="http://schemas.microsoft.com/office/drawing/2014/main" id="{00000000-0008-0000-0500-0000F6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1" name="Picture 1">
          <a:extLst>
            <a:ext uri="{FF2B5EF4-FFF2-40B4-BE49-F238E27FC236}">
              <a16:creationId xmlns:a16="http://schemas.microsoft.com/office/drawing/2014/main" id="{00000000-0008-0000-0500-0000F7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2" name="Picture 1">
          <a:extLst>
            <a:ext uri="{FF2B5EF4-FFF2-40B4-BE49-F238E27FC236}">
              <a16:creationId xmlns:a16="http://schemas.microsoft.com/office/drawing/2014/main" id="{00000000-0008-0000-0500-0000F8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3" name="Picture 1">
          <a:extLst>
            <a:ext uri="{FF2B5EF4-FFF2-40B4-BE49-F238E27FC236}">
              <a16:creationId xmlns:a16="http://schemas.microsoft.com/office/drawing/2014/main" id="{00000000-0008-0000-0500-0000F9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4" name="Picture 1">
          <a:extLst>
            <a:ext uri="{FF2B5EF4-FFF2-40B4-BE49-F238E27FC236}">
              <a16:creationId xmlns:a16="http://schemas.microsoft.com/office/drawing/2014/main" id="{00000000-0008-0000-0500-0000FA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5" name="Picture 1">
          <a:extLst>
            <a:ext uri="{FF2B5EF4-FFF2-40B4-BE49-F238E27FC236}">
              <a16:creationId xmlns:a16="http://schemas.microsoft.com/office/drawing/2014/main" id="{00000000-0008-0000-0500-0000FB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6" name="Picture 1">
          <a:extLst>
            <a:ext uri="{FF2B5EF4-FFF2-40B4-BE49-F238E27FC236}">
              <a16:creationId xmlns:a16="http://schemas.microsoft.com/office/drawing/2014/main" id="{00000000-0008-0000-0500-0000FC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37" name="Picture 1">
          <a:extLst>
            <a:ext uri="{FF2B5EF4-FFF2-40B4-BE49-F238E27FC236}">
              <a16:creationId xmlns:a16="http://schemas.microsoft.com/office/drawing/2014/main" id="{00000000-0008-0000-0500-0000FD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38" name="Picture 1">
          <a:extLst>
            <a:ext uri="{FF2B5EF4-FFF2-40B4-BE49-F238E27FC236}">
              <a16:creationId xmlns:a16="http://schemas.microsoft.com/office/drawing/2014/main" id="{00000000-0008-0000-0500-0000FE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39" name="Picture 1">
          <a:extLst>
            <a:ext uri="{FF2B5EF4-FFF2-40B4-BE49-F238E27FC236}">
              <a16:creationId xmlns:a16="http://schemas.microsoft.com/office/drawing/2014/main" id="{00000000-0008-0000-0500-0000FF0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40" name="Picture 1">
          <a:extLst>
            <a:ext uri="{FF2B5EF4-FFF2-40B4-BE49-F238E27FC236}">
              <a16:creationId xmlns:a16="http://schemas.microsoft.com/office/drawing/2014/main" id="{00000000-0008-0000-0500-00000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1" name="Picture 1">
          <a:extLst>
            <a:ext uri="{FF2B5EF4-FFF2-40B4-BE49-F238E27FC236}">
              <a16:creationId xmlns:a16="http://schemas.microsoft.com/office/drawing/2014/main" id="{00000000-0008-0000-0500-00000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2" name="Picture 1">
          <a:extLst>
            <a:ext uri="{FF2B5EF4-FFF2-40B4-BE49-F238E27FC236}">
              <a16:creationId xmlns:a16="http://schemas.microsoft.com/office/drawing/2014/main" id="{00000000-0008-0000-0500-00000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3" name="Picture 1">
          <a:extLst>
            <a:ext uri="{FF2B5EF4-FFF2-40B4-BE49-F238E27FC236}">
              <a16:creationId xmlns:a16="http://schemas.microsoft.com/office/drawing/2014/main" id="{00000000-0008-0000-0500-00000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4" name="Picture 1">
          <a:extLst>
            <a:ext uri="{FF2B5EF4-FFF2-40B4-BE49-F238E27FC236}">
              <a16:creationId xmlns:a16="http://schemas.microsoft.com/office/drawing/2014/main" id="{00000000-0008-0000-0500-00000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45" name="Picture 1">
          <a:extLst>
            <a:ext uri="{FF2B5EF4-FFF2-40B4-BE49-F238E27FC236}">
              <a16:creationId xmlns:a16="http://schemas.microsoft.com/office/drawing/2014/main" id="{00000000-0008-0000-0500-00000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46" name="Picture 1">
          <a:extLst>
            <a:ext uri="{FF2B5EF4-FFF2-40B4-BE49-F238E27FC236}">
              <a16:creationId xmlns:a16="http://schemas.microsoft.com/office/drawing/2014/main" id="{00000000-0008-0000-0500-00000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47" name="Picture 1">
          <a:extLst>
            <a:ext uri="{FF2B5EF4-FFF2-40B4-BE49-F238E27FC236}">
              <a16:creationId xmlns:a16="http://schemas.microsoft.com/office/drawing/2014/main" id="{00000000-0008-0000-0500-00000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8" name="Picture 1">
          <a:extLst>
            <a:ext uri="{FF2B5EF4-FFF2-40B4-BE49-F238E27FC236}">
              <a16:creationId xmlns:a16="http://schemas.microsoft.com/office/drawing/2014/main" id="{00000000-0008-0000-0500-00000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49" name="Picture 1">
          <a:extLst>
            <a:ext uri="{FF2B5EF4-FFF2-40B4-BE49-F238E27FC236}">
              <a16:creationId xmlns:a16="http://schemas.microsoft.com/office/drawing/2014/main" id="{00000000-0008-0000-0500-00000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0" name="Picture 1">
          <a:extLst>
            <a:ext uri="{FF2B5EF4-FFF2-40B4-BE49-F238E27FC236}">
              <a16:creationId xmlns:a16="http://schemas.microsoft.com/office/drawing/2014/main" id="{00000000-0008-0000-0500-00000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1" name="Picture 1">
          <a:extLst>
            <a:ext uri="{FF2B5EF4-FFF2-40B4-BE49-F238E27FC236}">
              <a16:creationId xmlns:a16="http://schemas.microsoft.com/office/drawing/2014/main" id="{00000000-0008-0000-0500-00000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2" name="Picture 1">
          <a:extLst>
            <a:ext uri="{FF2B5EF4-FFF2-40B4-BE49-F238E27FC236}">
              <a16:creationId xmlns:a16="http://schemas.microsoft.com/office/drawing/2014/main" id="{00000000-0008-0000-0500-00000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53" name="Picture 1">
          <a:extLst>
            <a:ext uri="{FF2B5EF4-FFF2-40B4-BE49-F238E27FC236}">
              <a16:creationId xmlns:a16="http://schemas.microsoft.com/office/drawing/2014/main" id="{00000000-0008-0000-0500-00000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54" name="Picture 1">
          <a:extLst>
            <a:ext uri="{FF2B5EF4-FFF2-40B4-BE49-F238E27FC236}">
              <a16:creationId xmlns:a16="http://schemas.microsoft.com/office/drawing/2014/main" id="{00000000-0008-0000-0500-00000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5" name="Picture 1">
          <a:extLst>
            <a:ext uri="{FF2B5EF4-FFF2-40B4-BE49-F238E27FC236}">
              <a16:creationId xmlns:a16="http://schemas.microsoft.com/office/drawing/2014/main" id="{00000000-0008-0000-0500-00000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6" name="Picture 1">
          <a:extLst>
            <a:ext uri="{FF2B5EF4-FFF2-40B4-BE49-F238E27FC236}">
              <a16:creationId xmlns:a16="http://schemas.microsoft.com/office/drawing/2014/main" id="{00000000-0008-0000-0500-00001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57" name="Picture 1">
          <a:extLst>
            <a:ext uri="{FF2B5EF4-FFF2-40B4-BE49-F238E27FC236}">
              <a16:creationId xmlns:a16="http://schemas.microsoft.com/office/drawing/2014/main" id="{00000000-0008-0000-0500-00001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58" name="Picture 1">
          <a:extLst>
            <a:ext uri="{FF2B5EF4-FFF2-40B4-BE49-F238E27FC236}">
              <a16:creationId xmlns:a16="http://schemas.microsoft.com/office/drawing/2014/main" id="{00000000-0008-0000-0500-00001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59" name="Picture 1">
          <a:extLst>
            <a:ext uri="{FF2B5EF4-FFF2-40B4-BE49-F238E27FC236}">
              <a16:creationId xmlns:a16="http://schemas.microsoft.com/office/drawing/2014/main" id="{00000000-0008-0000-0500-00001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60" name="Picture 1">
          <a:extLst>
            <a:ext uri="{FF2B5EF4-FFF2-40B4-BE49-F238E27FC236}">
              <a16:creationId xmlns:a16="http://schemas.microsoft.com/office/drawing/2014/main" id="{00000000-0008-0000-0500-00001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61" name="Picture 1">
          <a:extLst>
            <a:ext uri="{FF2B5EF4-FFF2-40B4-BE49-F238E27FC236}">
              <a16:creationId xmlns:a16="http://schemas.microsoft.com/office/drawing/2014/main" id="{00000000-0008-0000-0500-00001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2" name="Picture 1">
          <a:extLst>
            <a:ext uri="{FF2B5EF4-FFF2-40B4-BE49-F238E27FC236}">
              <a16:creationId xmlns:a16="http://schemas.microsoft.com/office/drawing/2014/main" id="{00000000-0008-0000-0500-00001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3" name="Picture 1">
          <a:extLst>
            <a:ext uri="{FF2B5EF4-FFF2-40B4-BE49-F238E27FC236}">
              <a16:creationId xmlns:a16="http://schemas.microsoft.com/office/drawing/2014/main" id="{00000000-0008-0000-0500-00001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4" name="Picture 1">
          <a:extLst>
            <a:ext uri="{FF2B5EF4-FFF2-40B4-BE49-F238E27FC236}">
              <a16:creationId xmlns:a16="http://schemas.microsoft.com/office/drawing/2014/main" id="{00000000-0008-0000-0500-00001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65" name="Picture 1">
          <a:extLst>
            <a:ext uri="{FF2B5EF4-FFF2-40B4-BE49-F238E27FC236}">
              <a16:creationId xmlns:a16="http://schemas.microsoft.com/office/drawing/2014/main" id="{00000000-0008-0000-0500-00001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66" name="Picture 1">
          <a:extLst>
            <a:ext uri="{FF2B5EF4-FFF2-40B4-BE49-F238E27FC236}">
              <a16:creationId xmlns:a16="http://schemas.microsoft.com/office/drawing/2014/main" id="{00000000-0008-0000-0500-00001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7" name="Picture 1">
          <a:extLst>
            <a:ext uri="{FF2B5EF4-FFF2-40B4-BE49-F238E27FC236}">
              <a16:creationId xmlns:a16="http://schemas.microsoft.com/office/drawing/2014/main" id="{00000000-0008-0000-0500-00001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8" name="Picture 1">
          <a:extLst>
            <a:ext uri="{FF2B5EF4-FFF2-40B4-BE49-F238E27FC236}">
              <a16:creationId xmlns:a16="http://schemas.microsoft.com/office/drawing/2014/main" id="{00000000-0008-0000-0500-00001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69" name="Picture 1">
          <a:extLst>
            <a:ext uri="{FF2B5EF4-FFF2-40B4-BE49-F238E27FC236}">
              <a16:creationId xmlns:a16="http://schemas.microsoft.com/office/drawing/2014/main" id="{00000000-0008-0000-0500-00001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0" name="Picture 1">
          <a:extLst>
            <a:ext uri="{FF2B5EF4-FFF2-40B4-BE49-F238E27FC236}">
              <a16:creationId xmlns:a16="http://schemas.microsoft.com/office/drawing/2014/main" id="{00000000-0008-0000-0500-00001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1" name="Picture 1">
          <a:extLst>
            <a:ext uri="{FF2B5EF4-FFF2-40B4-BE49-F238E27FC236}">
              <a16:creationId xmlns:a16="http://schemas.microsoft.com/office/drawing/2014/main" id="{00000000-0008-0000-0500-00001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2" name="Picture 1">
          <a:extLst>
            <a:ext uri="{FF2B5EF4-FFF2-40B4-BE49-F238E27FC236}">
              <a16:creationId xmlns:a16="http://schemas.microsoft.com/office/drawing/2014/main" id="{00000000-0008-0000-0500-00002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3" name="Picture 1">
          <a:extLst>
            <a:ext uri="{FF2B5EF4-FFF2-40B4-BE49-F238E27FC236}">
              <a16:creationId xmlns:a16="http://schemas.microsoft.com/office/drawing/2014/main" id="{00000000-0008-0000-0500-00002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4" name="Picture 1">
          <a:extLst>
            <a:ext uri="{FF2B5EF4-FFF2-40B4-BE49-F238E27FC236}">
              <a16:creationId xmlns:a16="http://schemas.microsoft.com/office/drawing/2014/main" id="{00000000-0008-0000-0500-00002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75" name="Picture 1">
          <a:extLst>
            <a:ext uri="{FF2B5EF4-FFF2-40B4-BE49-F238E27FC236}">
              <a16:creationId xmlns:a16="http://schemas.microsoft.com/office/drawing/2014/main" id="{00000000-0008-0000-0500-00002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76" name="Picture 1">
          <a:extLst>
            <a:ext uri="{FF2B5EF4-FFF2-40B4-BE49-F238E27FC236}">
              <a16:creationId xmlns:a16="http://schemas.microsoft.com/office/drawing/2014/main" id="{00000000-0008-0000-0500-00002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77" name="Picture 1">
          <a:extLst>
            <a:ext uri="{FF2B5EF4-FFF2-40B4-BE49-F238E27FC236}">
              <a16:creationId xmlns:a16="http://schemas.microsoft.com/office/drawing/2014/main" id="{00000000-0008-0000-0500-00002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8" name="Picture 1">
          <a:extLst>
            <a:ext uri="{FF2B5EF4-FFF2-40B4-BE49-F238E27FC236}">
              <a16:creationId xmlns:a16="http://schemas.microsoft.com/office/drawing/2014/main" id="{00000000-0008-0000-0500-00002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79" name="Picture 1">
          <a:extLst>
            <a:ext uri="{FF2B5EF4-FFF2-40B4-BE49-F238E27FC236}">
              <a16:creationId xmlns:a16="http://schemas.microsoft.com/office/drawing/2014/main" id="{00000000-0008-0000-0500-00002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80" name="Picture 1">
          <a:extLst>
            <a:ext uri="{FF2B5EF4-FFF2-40B4-BE49-F238E27FC236}">
              <a16:creationId xmlns:a16="http://schemas.microsoft.com/office/drawing/2014/main" id="{00000000-0008-0000-0500-00002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1" name="Picture 1">
          <a:extLst>
            <a:ext uri="{FF2B5EF4-FFF2-40B4-BE49-F238E27FC236}">
              <a16:creationId xmlns:a16="http://schemas.microsoft.com/office/drawing/2014/main" id="{00000000-0008-0000-0500-00002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2" name="Picture 1">
          <a:extLst>
            <a:ext uri="{FF2B5EF4-FFF2-40B4-BE49-F238E27FC236}">
              <a16:creationId xmlns:a16="http://schemas.microsoft.com/office/drawing/2014/main" id="{00000000-0008-0000-0500-00002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3" name="Picture 1">
          <a:extLst>
            <a:ext uri="{FF2B5EF4-FFF2-40B4-BE49-F238E27FC236}">
              <a16:creationId xmlns:a16="http://schemas.microsoft.com/office/drawing/2014/main" id="{00000000-0008-0000-0500-00002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84" name="Picture 1">
          <a:extLst>
            <a:ext uri="{FF2B5EF4-FFF2-40B4-BE49-F238E27FC236}">
              <a16:creationId xmlns:a16="http://schemas.microsoft.com/office/drawing/2014/main" id="{00000000-0008-0000-0500-00002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85" name="Picture 1">
          <a:extLst>
            <a:ext uri="{FF2B5EF4-FFF2-40B4-BE49-F238E27FC236}">
              <a16:creationId xmlns:a16="http://schemas.microsoft.com/office/drawing/2014/main" id="{00000000-0008-0000-0500-00002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86" name="Picture 1">
          <a:extLst>
            <a:ext uri="{FF2B5EF4-FFF2-40B4-BE49-F238E27FC236}">
              <a16:creationId xmlns:a16="http://schemas.microsoft.com/office/drawing/2014/main" id="{00000000-0008-0000-0500-00002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87" name="Picture 1">
          <a:extLst>
            <a:ext uri="{FF2B5EF4-FFF2-40B4-BE49-F238E27FC236}">
              <a16:creationId xmlns:a16="http://schemas.microsoft.com/office/drawing/2014/main" id="{00000000-0008-0000-0500-00002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8" name="Picture 1">
          <a:extLst>
            <a:ext uri="{FF2B5EF4-FFF2-40B4-BE49-F238E27FC236}">
              <a16:creationId xmlns:a16="http://schemas.microsoft.com/office/drawing/2014/main" id="{00000000-0008-0000-0500-00003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89" name="Picture 1">
          <a:extLst>
            <a:ext uri="{FF2B5EF4-FFF2-40B4-BE49-F238E27FC236}">
              <a16:creationId xmlns:a16="http://schemas.microsoft.com/office/drawing/2014/main" id="{00000000-0008-0000-0500-00003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0" name="Picture 1">
          <a:extLst>
            <a:ext uri="{FF2B5EF4-FFF2-40B4-BE49-F238E27FC236}">
              <a16:creationId xmlns:a16="http://schemas.microsoft.com/office/drawing/2014/main" id="{00000000-0008-0000-0500-00003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91" name="Picture 1">
          <a:extLst>
            <a:ext uri="{FF2B5EF4-FFF2-40B4-BE49-F238E27FC236}">
              <a16:creationId xmlns:a16="http://schemas.microsoft.com/office/drawing/2014/main" id="{00000000-0008-0000-0500-00003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92" name="Picture 1">
          <a:extLst>
            <a:ext uri="{FF2B5EF4-FFF2-40B4-BE49-F238E27FC236}">
              <a16:creationId xmlns:a16="http://schemas.microsoft.com/office/drawing/2014/main" id="{00000000-0008-0000-0500-00003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3" name="Picture 1">
          <a:extLst>
            <a:ext uri="{FF2B5EF4-FFF2-40B4-BE49-F238E27FC236}">
              <a16:creationId xmlns:a16="http://schemas.microsoft.com/office/drawing/2014/main" id="{00000000-0008-0000-0500-00003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4" name="Picture 1">
          <a:extLst>
            <a:ext uri="{FF2B5EF4-FFF2-40B4-BE49-F238E27FC236}">
              <a16:creationId xmlns:a16="http://schemas.microsoft.com/office/drawing/2014/main" id="{00000000-0008-0000-0500-00003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5" name="Picture 1">
          <a:extLst>
            <a:ext uri="{FF2B5EF4-FFF2-40B4-BE49-F238E27FC236}">
              <a16:creationId xmlns:a16="http://schemas.microsoft.com/office/drawing/2014/main" id="{00000000-0008-0000-0500-00003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96" name="Picture 1">
          <a:extLst>
            <a:ext uri="{FF2B5EF4-FFF2-40B4-BE49-F238E27FC236}">
              <a16:creationId xmlns:a16="http://schemas.microsoft.com/office/drawing/2014/main" id="{00000000-0008-0000-0500-00003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897" name="Picture 1">
          <a:extLst>
            <a:ext uri="{FF2B5EF4-FFF2-40B4-BE49-F238E27FC236}">
              <a16:creationId xmlns:a16="http://schemas.microsoft.com/office/drawing/2014/main" id="{00000000-0008-0000-0500-00003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8" name="Picture 1">
          <a:extLst>
            <a:ext uri="{FF2B5EF4-FFF2-40B4-BE49-F238E27FC236}">
              <a16:creationId xmlns:a16="http://schemas.microsoft.com/office/drawing/2014/main" id="{00000000-0008-0000-0500-00003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899" name="Picture 1">
          <a:extLst>
            <a:ext uri="{FF2B5EF4-FFF2-40B4-BE49-F238E27FC236}">
              <a16:creationId xmlns:a16="http://schemas.microsoft.com/office/drawing/2014/main" id="{00000000-0008-0000-0500-00003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00" name="Picture 1">
          <a:extLst>
            <a:ext uri="{FF2B5EF4-FFF2-40B4-BE49-F238E27FC236}">
              <a16:creationId xmlns:a16="http://schemas.microsoft.com/office/drawing/2014/main" id="{00000000-0008-0000-0500-00003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1" name="Picture 1">
          <a:extLst>
            <a:ext uri="{FF2B5EF4-FFF2-40B4-BE49-F238E27FC236}">
              <a16:creationId xmlns:a16="http://schemas.microsoft.com/office/drawing/2014/main" id="{00000000-0008-0000-0500-00003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2" name="Picture 1">
          <a:extLst>
            <a:ext uri="{FF2B5EF4-FFF2-40B4-BE49-F238E27FC236}">
              <a16:creationId xmlns:a16="http://schemas.microsoft.com/office/drawing/2014/main" id="{00000000-0008-0000-0500-00003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3" name="Picture 1">
          <a:extLst>
            <a:ext uri="{FF2B5EF4-FFF2-40B4-BE49-F238E27FC236}">
              <a16:creationId xmlns:a16="http://schemas.microsoft.com/office/drawing/2014/main" id="{00000000-0008-0000-0500-00003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4" name="Picture 1">
          <a:extLst>
            <a:ext uri="{FF2B5EF4-FFF2-40B4-BE49-F238E27FC236}">
              <a16:creationId xmlns:a16="http://schemas.microsoft.com/office/drawing/2014/main" id="{00000000-0008-0000-0500-00004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05" name="Picture 1">
          <a:extLst>
            <a:ext uri="{FF2B5EF4-FFF2-40B4-BE49-F238E27FC236}">
              <a16:creationId xmlns:a16="http://schemas.microsoft.com/office/drawing/2014/main" id="{00000000-0008-0000-0500-00004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06" name="Picture 1">
          <a:extLst>
            <a:ext uri="{FF2B5EF4-FFF2-40B4-BE49-F238E27FC236}">
              <a16:creationId xmlns:a16="http://schemas.microsoft.com/office/drawing/2014/main" id="{00000000-0008-0000-0500-00004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07" name="Picture 1">
          <a:extLst>
            <a:ext uri="{FF2B5EF4-FFF2-40B4-BE49-F238E27FC236}">
              <a16:creationId xmlns:a16="http://schemas.microsoft.com/office/drawing/2014/main" id="{00000000-0008-0000-0500-00004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8" name="Picture 1">
          <a:extLst>
            <a:ext uri="{FF2B5EF4-FFF2-40B4-BE49-F238E27FC236}">
              <a16:creationId xmlns:a16="http://schemas.microsoft.com/office/drawing/2014/main" id="{00000000-0008-0000-0500-00004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09" name="Picture 1">
          <a:extLst>
            <a:ext uri="{FF2B5EF4-FFF2-40B4-BE49-F238E27FC236}">
              <a16:creationId xmlns:a16="http://schemas.microsoft.com/office/drawing/2014/main" id="{00000000-0008-0000-0500-00004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10" name="Picture 1">
          <a:extLst>
            <a:ext uri="{FF2B5EF4-FFF2-40B4-BE49-F238E27FC236}">
              <a16:creationId xmlns:a16="http://schemas.microsoft.com/office/drawing/2014/main" id="{00000000-0008-0000-0500-00004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11" name="Picture 1">
          <a:extLst>
            <a:ext uri="{FF2B5EF4-FFF2-40B4-BE49-F238E27FC236}">
              <a16:creationId xmlns:a16="http://schemas.microsoft.com/office/drawing/2014/main" id="{00000000-0008-0000-0500-00004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12" name="Picture 1">
          <a:extLst>
            <a:ext uri="{FF2B5EF4-FFF2-40B4-BE49-F238E27FC236}">
              <a16:creationId xmlns:a16="http://schemas.microsoft.com/office/drawing/2014/main" id="{00000000-0008-0000-0500-00004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3" name="Picture 1">
          <a:extLst>
            <a:ext uri="{FF2B5EF4-FFF2-40B4-BE49-F238E27FC236}">
              <a16:creationId xmlns:a16="http://schemas.microsoft.com/office/drawing/2014/main" id="{00000000-0008-0000-0500-00004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4" name="Picture 1">
          <a:extLst>
            <a:ext uri="{FF2B5EF4-FFF2-40B4-BE49-F238E27FC236}">
              <a16:creationId xmlns:a16="http://schemas.microsoft.com/office/drawing/2014/main" id="{00000000-0008-0000-0500-00004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5" name="Picture 1">
          <a:extLst>
            <a:ext uri="{FF2B5EF4-FFF2-40B4-BE49-F238E27FC236}">
              <a16:creationId xmlns:a16="http://schemas.microsoft.com/office/drawing/2014/main" id="{00000000-0008-0000-0500-00004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6" name="Picture 1">
          <a:extLst>
            <a:ext uri="{FF2B5EF4-FFF2-40B4-BE49-F238E27FC236}">
              <a16:creationId xmlns:a16="http://schemas.microsoft.com/office/drawing/2014/main" id="{00000000-0008-0000-0500-00004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17" name="Picture 1">
          <a:extLst>
            <a:ext uri="{FF2B5EF4-FFF2-40B4-BE49-F238E27FC236}">
              <a16:creationId xmlns:a16="http://schemas.microsoft.com/office/drawing/2014/main" id="{00000000-0008-0000-0500-00004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18" name="Picture 1">
          <a:extLst>
            <a:ext uri="{FF2B5EF4-FFF2-40B4-BE49-F238E27FC236}">
              <a16:creationId xmlns:a16="http://schemas.microsoft.com/office/drawing/2014/main" id="{00000000-0008-0000-0500-00004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19" name="Picture 1">
          <a:extLst>
            <a:ext uri="{FF2B5EF4-FFF2-40B4-BE49-F238E27FC236}">
              <a16:creationId xmlns:a16="http://schemas.microsoft.com/office/drawing/2014/main" id="{00000000-0008-0000-0500-00004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20" name="Picture 1">
          <a:extLst>
            <a:ext uri="{FF2B5EF4-FFF2-40B4-BE49-F238E27FC236}">
              <a16:creationId xmlns:a16="http://schemas.microsoft.com/office/drawing/2014/main" id="{00000000-0008-0000-0500-00005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21" name="Picture 1">
          <a:extLst>
            <a:ext uri="{FF2B5EF4-FFF2-40B4-BE49-F238E27FC236}">
              <a16:creationId xmlns:a16="http://schemas.microsoft.com/office/drawing/2014/main" id="{00000000-0008-0000-0500-00005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922" name="Picture 1">
          <a:extLst>
            <a:ext uri="{FF2B5EF4-FFF2-40B4-BE49-F238E27FC236}">
              <a16:creationId xmlns:a16="http://schemas.microsoft.com/office/drawing/2014/main" id="{00000000-0008-0000-0500-00005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923" name="Picture 1">
          <a:extLst>
            <a:ext uri="{FF2B5EF4-FFF2-40B4-BE49-F238E27FC236}">
              <a16:creationId xmlns:a16="http://schemas.microsoft.com/office/drawing/2014/main" id="{00000000-0008-0000-0500-00005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924" name="Picture 1">
          <a:extLst>
            <a:ext uri="{FF2B5EF4-FFF2-40B4-BE49-F238E27FC236}">
              <a16:creationId xmlns:a16="http://schemas.microsoft.com/office/drawing/2014/main" id="{00000000-0008-0000-0500-00005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925" name="Picture 1">
          <a:extLst>
            <a:ext uri="{FF2B5EF4-FFF2-40B4-BE49-F238E27FC236}">
              <a16:creationId xmlns:a16="http://schemas.microsoft.com/office/drawing/2014/main" id="{00000000-0008-0000-0500-00005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926" name="Picture 1">
          <a:extLst>
            <a:ext uri="{FF2B5EF4-FFF2-40B4-BE49-F238E27FC236}">
              <a16:creationId xmlns:a16="http://schemas.microsoft.com/office/drawing/2014/main" id="{00000000-0008-0000-0500-00005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927" name="Picture 1">
          <a:extLst>
            <a:ext uri="{FF2B5EF4-FFF2-40B4-BE49-F238E27FC236}">
              <a16:creationId xmlns:a16="http://schemas.microsoft.com/office/drawing/2014/main" id="{00000000-0008-0000-0500-00005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3928" name="Picture 1">
          <a:extLst>
            <a:ext uri="{FF2B5EF4-FFF2-40B4-BE49-F238E27FC236}">
              <a16:creationId xmlns:a16="http://schemas.microsoft.com/office/drawing/2014/main" id="{00000000-0008-0000-0500-00005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3929" name="Picture 1">
          <a:extLst>
            <a:ext uri="{FF2B5EF4-FFF2-40B4-BE49-F238E27FC236}">
              <a16:creationId xmlns:a16="http://schemas.microsoft.com/office/drawing/2014/main" id="{00000000-0008-0000-0500-00005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30" name="Picture 1">
          <a:extLst>
            <a:ext uri="{FF2B5EF4-FFF2-40B4-BE49-F238E27FC236}">
              <a16:creationId xmlns:a16="http://schemas.microsoft.com/office/drawing/2014/main" id="{00000000-0008-0000-0500-00005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31" name="Picture 1">
          <a:extLst>
            <a:ext uri="{FF2B5EF4-FFF2-40B4-BE49-F238E27FC236}">
              <a16:creationId xmlns:a16="http://schemas.microsoft.com/office/drawing/2014/main" id="{00000000-0008-0000-0500-00005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32" name="Picture 1">
          <a:extLst>
            <a:ext uri="{FF2B5EF4-FFF2-40B4-BE49-F238E27FC236}">
              <a16:creationId xmlns:a16="http://schemas.microsoft.com/office/drawing/2014/main" id="{00000000-0008-0000-0500-00005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3" name="Picture 1">
          <a:extLst>
            <a:ext uri="{FF2B5EF4-FFF2-40B4-BE49-F238E27FC236}">
              <a16:creationId xmlns:a16="http://schemas.microsoft.com/office/drawing/2014/main" id="{00000000-0008-0000-0500-00005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4" name="Picture 1">
          <a:extLst>
            <a:ext uri="{FF2B5EF4-FFF2-40B4-BE49-F238E27FC236}">
              <a16:creationId xmlns:a16="http://schemas.microsoft.com/office/drawing/2014/main" id="{00000000-0008-0000-0500-00005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5" name="Picture 1">
          <a:extLst>
            <a:ext uri="{FF2B5EF4-FFF2-40B4-BE49-F238E27FC236}">
              <a16:creationId xmlns:a16="http://schemas.microsoft.com/office/drawing/2014/main" id="{00000000-0008-0000-0500-00005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36" name="Picture 1">
          <a:extLst>
            <a:ext uri="{FF2B5EF4-FFF2-40B4-BE49-F238E27FC236}">
              <a16:creationId xmlns:a16="http://schemas.microsoft.com/office/drawing/2014/main" id="{00000000-0008-0000-0500-00006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37" name="Picture 1">
          <a:extLst>
            <a:ext uri="{FF2B5EF4-FFF2-40B4-BE49-F238E27FC236}">
              <a16:creationId xmlns:a16="http://schemas.microsoft.com/office/drawing/2014/main" id="{00000000-0008-0000-0500-00006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8" name="Picture 1">
          <a:extLst>
            <a:ext uri="{FF2B5EF4-FFF2-40B4-BE49-F238E27FC236}">
              <a16:creationId xmlns:a16="http://schemas.microsoft.com/office/drawing/2014/main" id="{00000000-0008-0000-0500-00006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39" name="Picture 1">
          <a:extLst>
            <a:ext uri="{FF2B5EF4-FFF2-40B4-BE49-F238E27FC236}">
              <a16:creationId xmlns:a16="http://schemas.microsoft.com/office/drawing/2014/main" id="{00000000-0008-0000-0500-00006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40" name="Picture 1">
          <a:extLst>
            <a:ext uri="{FF2B5EF4-FFF2-40B4-BE49-F238E27FC236}">
              <a16:creationId xmlns:a16="http://schemas.microsoft.com/office/drawing/2014/main" id="{00000000-0008-0000-0500-00006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1" name="Picture 1">
          <a:extLst>
            <a:ext uri="{FF2B5EF4-FFF2-40B4-BE49-F238E27FC236}">
              <a16:creationId xmlns:a16="http://schemas.microsoft.com/office/drawing/2014/main" id="{00000000-0008-0000-0500-00006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2" name="Picture 1">
          <a:extLst>
            <a:ext uri="{FF2B5EF4-FFF2-40B4-BE49-F238E27FC236}">
              <a16:creationId xmlns:a16="http://schemas.microsoft.com/office/drawing/2014/main" id="{00000000-0008-0000-0500-00006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3" name="Picture 1">
          <a:extLst>
            <a:ext uri="{FF2B5EF4-FFF2-40B4-BE49-F238E27FC236}">
              <a16:creationId xmlns:a16="http://schemas.microsoft.com/office/drawing/2014/main" id="{00000000-0008-0000-0500-00006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4" name="Picture 1">
          <a:extLst>
            <a:ext uri="{FF2B5EF4-FFF2-40B4-BE49-F238E27FC236}">
              <a16:creationId xmlns:a16="http://schemas.microsoft.com/office/drawing/2014/main" id="{00000000-0008-0000-0500-00006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45" name="Picture 1">
          <a:extLst>
            <a:ext uri="{FF2B5EF4-FFF2-40B4-BE49-F238E27FC236}">
              <a16:creationId xmlns:a16="http://schemas.microsoft.com/office/drawing/2014/main" id="{00000000-0008-0000-0500-00006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46" name="Picture 1">
          <a:extLst>
            <a:ext uri="{FF2B5EF4-FFF2-40B4-BE49-F238E27FC236}">
              <a16:creationId xmlns:a16="http://schemas.microsoft.com/office/drawing/2014/main" id="{00000000-0008-0000-0500-00006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47" name="Picture 1">
          <a:extLst>
            <a:ext uri="{FF2B5EF4-FFF2-40B4-BE49-F238E27FC236}">
              <a16:creationId xmlns:a16="http://schemas.microsoft.com/office/drawing/2014/main" id="{00000000-0008-0000-0500-00006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8" name="Picture 1">
          <a:extLst>
            <a:ext uri="{FF2B5EF4-FFF2-40B4-BE49-F238E27FC236}">
              <a16:creationId xmlns:a16="http://schemas.microsoft.com/office/drawing/2014/main" id="{00000000-0008-0000-0500-00006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49" name="Picture 1">
          <a:extLst>
            <a:ext uri="{FF2B5EF4-FFF2-40B4-BE49-F238E27FC236}">
              <a16:creationId xmlns:a16="http://schemas.microsoft.com/office/drawing/2014/main" id="{00000000-0008-0000-0500-00006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50" name="Picture 1">
          <a:extLst>
            <a:ext uri="{FF2B5EF4-FFF2-40B4-BE49-F238E27FC236}">
              <a16:creationId xmlns:a16="http://schemas.microsoft.com/office/drawing/2014/main" id="{00000000-0008-0000-0500-00006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51" name="Picture 1">
          <a:extLst>
            <a:ext uri="{FF2B5EF4-FFF2-40B4-BE49-F238E27FC236}">
              <a16:creationId xmlns:a16="http://schemas.microsoft.com/office/drawing/2014/main" id="{00000000-0008-0000-0500-00006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2" name="Picture 1">
          <a:extLst>
            <a:ext uri="{FF2B5EF4-FFF2-40B4-BE49-F238E27FC236}">
              <a16:creationId xmlns:a16="http://schemas.microsoft.com/office/drawing/2014/main" id="{00000000-0008-0000-0500-00007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3" name="Picture 1">
          <a:extLst>
            <a:ext uri="{FF2B5EF4-FFF2-40B4-BE49-F238E27FC236}">
              <a16:creationId xmlns:a16="http://schemas.microsoft.com/office/drawing/2014/main" id="{00000000-0008-0000-0500-00007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4" name="Picture 1">
          <a:extLst>
            <a:ext uri="{FF2B5EF4-FFF2-40B4-BE49-F238E27FC236}">
              <a16:creationId xmlns:a16="http://schemas.microsoft.com/office/drawing/2014/main" id="{00000000-0008-0000-0500-00007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55" name="Picture 1">
          <a:extLst>
            <a:ext uri="{FF2B5EF4-FFF2-40B4-BE49-F238E27FC236}">
              <a16:creationId xmlns:a16="http://schemas.microsoft.com/office/drawing/2014/main" id="{00000000-0008-0000-0500-00007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56" name="Picture 1">
          <a:extLst>
            <a:ext uri="{FF2B5EF4-FFF2-40B4-BE49-F238E27FC236}">
              <a16:creationId xmlns:a16="http://schemas.microsoft.com/office/drawing/2014/main" id="{00000000-0008-0000-0500-00007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7" name="Picture 1">
          <a:extLst>
            <a:ext uri="{FF2B5EF4-FFF2-40B4-BE49-F238E27FC236}">
              <a16:creationId xmlns:a16="http://schemas.microsoft.com/office/drawing/2014/main" id="{00000000-0008-0000-0500-00007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8" name="Picture 1">
          <a:extLst>
            <a:ext uri="{FF2B5EF4-FFF2-40B4-BE49-F238E27FC236}">
              <a16:creationId xmlns:a16="http://schemas.microsoft.com/office/drawing/2014/main" id="{00000000-0008-0000-0500-00007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59" name="Picture 1">
          <a:extLst>
            <a:ext uri="{FF2B5EF4-FFF2-40B4-BE49-F238E27FC236}">
              <a16:creationId xmlns:a16="http://schemas.microsoft.com/office/drawing/2014/main" id="{00000000-0008-0000-0500-00007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0" name="Picture 1">
          <a:extLst>
            <a:ext uri="{FF2B5EF4-FFF2-40B4-BE49-F238E27FC236}">
              <a16:creationId xmlns:a16="http://schemas.microsoft.com/office/drawing/2014/main" id="{00000000-0008-0000-0500-00007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1" name="Picture 1">
          <a:extLst>
            <a:ext uri="{FF2B5EF4-FFF2-40B4-BE49-F238E27FC236}">
              <a16:creationId xmlns:a16="http://schemas.microsoft.com/office/drawing/2014/main" id="{00000000-0008-0000-0500-00007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2" name="Picture 1">
          <a:extLst>
            <a:ext uri="{FF2B5EF4-FFF2-40B4-BE49-F238E27FC236}">
              <a16:creationId xmlns:a16="http://schemas.microsoft.com/office/drawing/2014/main" id="{00000000-0008-0000-0500-00007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3" name="Picture 1">
          <a:extLst>
            <a:ext uri="{FF2B5EF4-FFF2-40B4-BE49-F238E27FC236}">
              <a16:creationId xmlns:a16="http://schemas.microsoft.com/office/drawing/2014/main" id="{00000000-0008-0000-0500-00007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4" name="Picture 1">
          <a:extLst>
            <a:ext uri="{FF2B5EF4-FFF2-40B4-BE49-F238E27FC236}">
              <a16:creationId xmlns:a16="http://schemas.microsoft.com/office/drawing/2014/main" id="{00000000-0008-0000-0500-00007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65" name="Picture 1">
          <a:extLst>
            <a:ext uri="{FF2B5EF4-FFF2-40B4-BE49-F238E27FC236}">
              <a16:creationId xmlns:a16="http://schemas.microsoft.com/office/drawing/2014/main" id="{00000000-0008-0000-0500-00007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66" name="Picture 1">
          <a:extLst>
            <a:ext uri="{FF2B5EF4-FFF2-40B4-BE49-F238E27FC236}">
              <a16:creationId xmlns:a16="http://schemas.microsoft.com/office/drawing/2014/main" id="{00000000-0008-0000-0500-00007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67" name="Picture 1">
          <a:extLst>
            <a:ext uri="{FF2B5EF4-FFF2-40B4-BE49-F238E27FC236}">
              <a16:creationId xmlns:a16="http://schemas.microsoft.com/office/drawing/2014/main" id="{00000000-0008-0000-0500-00007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8" name="Picture 1">
          <a:extLst>
            <a:ext uri="{FF2B5EF4-FFF2-40B4-BE49-F238E27FC236}">
              <a16:creationId xmlns:a16="http://schemas.microsoft.com/office/drawing/2014/main" id="{00000000-0008-0000-0500-00008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69" name="Picture 1">
          <a:extLst>
            <a:ext uri="{FF2B5EF4-FFF2-40B4-BE49-F238E27FC236}">
              <a16:creationId xmlns:a16="http://schemas.microsoft.com/office/drawing/2014/main" id="{00000000-0008-0000-0500-00008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70" name="Picture 1">
          <a:extLst>
            <a:ext uri="{FF2B5EF4-FFF2-40B4-BE49-F238E27FC236}">
              <a16:creationId xmlns:a16="http://schemas.microsoft.com/office/drawing/2014/main" id="{00000000-0008-0000-0500-00008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71" name="Picture 1">
          <a:extLst>
            <a:ext uri="{FF2B5EF4-FFF2-40B4-BE49-F238E27FC236}">
              <a16:creationId xmlns:a16="http://schemas.microsoft.com/office/drawing/2014/main" id="{00000000-0008-0000-0500-00008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2" name="Picture 1">
          <a:extLst>
            <a:ext uri="{FF2B5EF4-FFF2-40B4-BE49-F238E27FC236}">
              <a16:creationId xmlns:a16="http://schemas.microsoft.com/office/drawing/2014/main" id="{00000000-0008-0000-0500-00008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3" name="Picture 1">
          <a:extLst>
            <a:ext uri="{FF2B5EF4-FFF2-40B4-BE49-F238E27FC236}">
              <a16:creationId xmlns:a16="http://schemas.microsoft.com/office/drawing/2014/main" id="{00000000-0008-0000-0500-00008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4" name="Picture 1">
          <a:extLst>
            <a:ext uri="{FF2B5EF4-FFF2-40B4-BE49-F238E27FC236}">
              <a16:creationId xmlns:a16="http://schemas.microsoft.com/office/drawing/2014/main" id="{00000000-0008-0000-0500-00008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75" name="Picture 1">
          <a:extLst>
            <a:ext uri="{FF2B5EF4-FFF2-40B4-BE49-F238E27FC236}">
              <a16:creationId xmlns:a16="http://schemas.microsoft.com/office/drawing/2014/main" id="{00000000-0008-0000-0500-00008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76" name="Picture 1">
          <a:extLst>
            <a:ext uri="{FF2B5EF4-FFF2-40B4-BE49-F238E27FC236}">
              <a16:creationId xmlns:a16="http://schemas.microsoft.com/office/drawing/2014/main" id="{00000000-0008-0000-0500-00008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7" name="Picture 1">
          <a:extLst>
            <a:ext uri="{FF2B5EF4-FFF2-40B4-BE49-F238E27FC236}">
              <a16:creationId xmlns:a16="http://schemas.microsoft.com/office/drawing/2014/main" id="{00000000-0008-0000-0500-00008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8" name="Picture 1">
          <a:extLst>
            <a:ext uri="{FF2B5EF4-FFF2-40B4-BE49-F238E27FC236}">
              <a16:creationId xmlns:a16="http://schemas.microsoft.com/office/drawing/2014/main" id="{00000000-0008-0000-0500-00008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79" name="Picture 1">
          <a:extLst>
            <a:ext uri="{FF2B5EF4-FFF2-40B4-BE49-F238E27FC236}">
              <a16:creationId xmlns:a16="http://schemas.microsoft.com/office/drawing/2014/main" id="{00000000-0008-0000-0500-00008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0" name="Picture 1">
          <a:extLst>
            <a:ext uri="{FF2B5EF4-FFF2-40B4-BE49-F238E27FC236}">
              <a16:creationId xmlns:a16="http://schemas.microsoft.com/office/drawing/2014/main" id="{00000000-0008-0000-0500-00008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1" name="Picture 1">
          <a:extLst>
            <a:ext uri="{FF2B5EF4-FFF2-40B4-BE49-F238E27FC236}">
              <a16:creationId xmlns:a16="http://schemas.microsoft.com/office/drawing/2014/main" id="{00000000-0008-0000-0500-00008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2" name="Picture 1">
          <a:extLst>
            <a:ext uri="{FF2B5EF4-FFF2-40B4-BE49-F238E27FC236}">
              <a16:creationId xmlns:a16="http://schemas.microsoft.com/office/drawing/2014/main" id="{00000000-0008-0000-0500-00008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3" name="Picture 1">
          <a:extLst>
            <a:ext uri="{FF2B5EF4-FFF2-40B4-BE49-F238E27FC236}">
              <a16:creationId xmlns:a16="http://schemas.microsoft.com/office/drawing/2014/main" id="{00000000-0008-0000-0500-00008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4" name="Picture 1">
          <a:extLst>
            <a:ext uri="{FF2B5EF4-FFF2-40B4-BE49-F238E27FC236}">
              <a16:creationId xmlns:a16="http://schemas.microsoft.com/office/drawing/2014/main" id="{00000000-0008-0000-0500-00009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85" name="Picture 1">
          <a:extLst>
            <a:ext uri="{FF2B5EF4-FFF2-40B4-BE49-F238E27FC236}">
              <a16:creationId xmlns:a16="http://schemas.microsoft.com/office/drawing/2014/main" id="{00000000-0008-0000-0500-00009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86" name="Picture 1">
          <a:extLst>
            <a:ext uri="{FF2B5EF4-FFF2-40B4-BE49-F238E27FC236}">
              <a16:creationId xmlns:a16="http://schemas.microsoft.com/office/drawing/2014/main" id="{00000000-0008-0000-0500-00009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87" name="Picture 1">
          <a:extLst>
            <a:ext uri="{FF2B5EF4-FFF2-40B4-BE49-F238E27FC236}">
              <a16:creationId xmlns:a16="http://schemas.microsoft.com/office/drawing/2014/main" id="{00000000-0008-0000-0500-00009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8" name="Picture 1">
          <a:extLst>
            <a:ext uri="{FF2B5EF4-FFF2-40B4-BE49-F238E27FC236}">
              <a16:creationId xmlns:a16="http://schemas.microsoft.com/office/drawing/2014/main" id="{00000000-0008-0000-0500-00009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89" name="Picture 1">
          <a:extLst>
            <a:ext uri="{FF2B5EF4-FFF2-40B4-BE49-F238E27FC236}">
              <a16:creationId xmlns:a16="http://schemas.microsoft.com/office/drawing/2014/main" id="{00000000-0008-0000-0500-00009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0" name="Picture 1">
          <a:extLst>
            <a:ext uri="{FF2B5EF4-FFF2-40B4-BE49-F238E27FC236}">
              <a16:creationId xmlns:a16="http://schemas.microsoft.com/office/drawing/2014/main" id="{00000000-0008-0000-0500-00009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1" name="Picture 1">
          <a:extLst>
            <a:ext uri="{FF2B5EF4-FFF2-40B4-BE49-F238E27FC236}">
              <a16:creationId xmlns:a16="http://schemas.microsoft.com/office/drawing/2014/main" id="{00000000-0008-0000-0500-00009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2" name="Picture 1">
          <a:extLst>
            <a:ext uri="{FF2B5EF4-FFF2-40B4-BE49-F238E27FC236}">
              <a16:creationId xmlns:a16="http://schemas.microsoft.com/office/drawing/2014/main" id="{00000000-0008-0000-0500-00009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3" name="Picture 1">
          <a:extLst>
            <a:ext uri="{FF2B5EF4-FFF2-40B4-BE49-F238E27FC236}">
              <a16:creationId xmlns:a16="http://schemas.microsoft.com/office/drawing/2014/main" id="{00000000-0008-0000-0500-00009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4" name="Picture 1">
          <a:extLst>
            <a:ext uri="{FF2B5EF4-FFF2-40B4-BE49-F238E27FC236}">
              <a16:creationId xmlns:a16="http://schemas.microsoft.com/office/drawing/2014/main" id="{00000000-0008-0000-0500-00009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95" name="Picture 1">
          <a:extLst>
            <a:ext uri="{FF2B5EF4-FFF2-40B4-BE49-F238E27FC236}">
              <a16:creationId xmlns:a16="http://schemas.microsoft.com/office/drawing/2014/main" id="{00000000-0008-0000-0500-00009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96" name="Picture 1">
          <a:extLst>
            <a:ext uri="{FF2B5EF4-FFF2-40B4-BE49-F238E27FC236}">
              <a16:creationId xmlns:a16="http://schemas.microsoft.com/office/drawing/2014/main" id="{00000000-0008-0000-0500-00009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3997" name="Picture 1">
          <a:extLst>
            <a:ext uri="{FF2B5EF4-FFF2-40B4-BE49-F238E27FC236}">
              <a16:creationId xmlns:a16="http://schemas.microsoft.com/office/drawing/2014/main" id="{00000000-0008-0000-0500-00009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8" name="Picture 1">
          <a:extLst>
            <a:ext uri="{FF2B5EF4-FFF2-40B4-BE49-F238E27FC236}">
              <a16:creationId xmlns:a16="http://schemas.microsoft.com/office/drawing/2014/main" id="{00000000-0008-0000-0500-00009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3999" name="Picture 1">
          <a:extLst>
            <a:ext uri="{FF2B5EF4-FFF2-40B4-BE49-F238E27FC236}">
              <a16:creationId xmlns:a16="http://schemas.microsoft.com/office/drawing/2014/main" id="{00000000-0008-0000-0500-00009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00" name="Picture 1">
          <a:extLst>
            <a:ext uri="{FF2B5EF4-FFF2-40B4-BE49-F238E27FC236}">
              <a16:creationId xmlns:a16="http://schemas.microsoft.com/office/drawing/2014/main" id="{00000000-0008-0000-0500-0000A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01" name="Picture 1">
          <a:extLst>
            <a:ext uri="{FF2B5EF4-FFF2-40B4-BE49-F238E27FC236}">
              <a16:creationId xmlns:a16="http://schemas.microsoft.com/office/drawing/2014/main" id="{00000000-0008-0000-0500-0000A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2" name="Picture 1">
          <a:extLst>
            <a:ext uri="{FF2B5EF4-FFF2-40B4-BE49-F238E27FC236}">
              <a16:creationId xmlns:a16="http://schemas.microsoft.com/office/drawing/2014/main" id="{00000000-0008-0000-0500-0000A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3" name="Picture 1">
          <a:extLst>
            <a:ext uri="{FF2B5EF4-FFF2-40B4-BE49-F238E27FC236}">
              <a16:creationId xmlns:a16="http://schemas.microsoft.com/office/drawing/2014/main" id="{00000000-0008-0000-0500-0000A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4" name="Picture 1">
          <a:extLst>
            <a:ext uri="{FF2B5EF4-FFF2-40B4-BE49-F238E27FC236}">
              <a16:creationId xmlns:a16="http://schemas.microsoft.com/office/drawing/2014/main" id="{00000000-0008-0000-0500-0000A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05" name="Picture 1">
          <a:extLst>
            <a:ext uri="{FF2B5EF4-FFF2-40B4-BE49-F238E27FC236}">
              <a16:creationId xmlns:a16="http://schemas.microsoft.com/office/drawing/2014/main" id="{00000000-0008-0000-0500-0000A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06" name="Picture 1">
          <a:extLst>
            <a:ext uri="{FF2B5EF4-FFF2-40B4-BE49-F238E27FC236}">
              <a16:creationId xmlns:a16="http://schemas.microsoft.com/office/drawing/2014/main" id="{00000000-0008-0000-0500-0000A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7" name="Picture 1">
          <a:extLst>
            <a:ext uri="{FF2B5EF4-FFF2-40B4-BE49-F238E27FC236}">
              <a16:creationId xmlns:a16="http://schemas.microsoft.com/office/drawing/2014/main" id="{00000000-0008-0000-0500-0000A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8" name="Picture 1">
          <a:extLst>
            <a:ext uri="{FF2B5EF4-FFF2-40B4-BE49-F238E27FC236}">
              <a16:creationId xmlns:a16="http://schemas.microsoft.com/office/drawing/2014/main" id="{00000000-0008-0000-0500-0000A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09" name="Picture 1">
          <a:extLst>
            <a:ext uri="{FF2B5EF4-FFF2-40B4-BE49-F238E27FC236}">
              <a16:creationId xmlns:a16="http://schemas.microsoft.com/office/drawing/2014/main" id="{00000000-0008-0000-0500-0000A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0" name="Picture 1">
          <a:extLst>
            <a:ext uri="{FF2B5EF4-FFF2-40B4-BE49-F238E27FC236}">
              <a16:creationId xmlns:a16="http://schemas.microsoft.com/office/drawing/2014/main" id="{00000000-0008-0000-0500-0000A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1" name="Picture 1">
          <a:extLst>
            <a:ext uri="{FF2B5EF4-FFF2-40B4-BE49-F238E27FC236}">
              <a16:creationId xmlns:a16="http://schemas.microsoft.com/office/drawing/2014/main" id="{00000000-0008-0000-0500-0000A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12" name="Picture 1">
          <a:extLst>
            <a:ext uri="{FF2B5EF4-FFF2-40B4-BE49-F238E27FC236}">
              <a16:creationId xmlns:a16="http://schemas.microsoft.com/office/drawing/2014/main" id="{00000000-0008-0000-0500-0000A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13" name="Picture 1">
          <a:extLst>
            <a:ext uri="{FF2B5EF4-FFF2-40B4-BE49-F238E27FC236}">
              <a16:creationId xmlns:a16="http://schemas.microsoft.com/office/drawing/2014/main" id="{00000000-0008-0000-0500-0000A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14" name="Picture 1">
          <a:extLst>
            <a:ext uri="{FF2B5EF4-FFF2-40B4-BE49-F238E27FC236}">
              <a16:creationId xmlns:a16="http://schemas.microsoft.com/office/drawing/2014/main" id="{00000000-0008-0000-0500-0000A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5" name="Picture 1">
          <a:extLst>
            <a:ext uri="{FF2B5EF4-FFF2-40B4-BE49-F238E27FC236}">
              <a16:creationId xmlns:a16="http://schemas.microsoft.com/office/drawing/2014/main" id="{00000000-0008-0000-0500-0000A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6" name="Picture 1">
          <a:extLst>
            <a:ext uri="{FF2B5EF4-FFF2-40B4-BE49-F238E27FC236}">
              <a16:creationId xmlns:a16="http://schemas.microsoft.com/office/drawing/2014/main" id="{00000000-0008-0000-0500-0000B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7" name="Picture 1">
          <a:extLst>
            <a:ext uri="{FF2B5EF4-FFF2-40B4-BE49-F238E27FC236}">
              <a16:creationId xmlns:a16="http://schemas.microsoft.com/office/drawing/2014/main" id="{00000000-0008-0000-0500-0000B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18" name="Picture 1">
          <a:extLst>
            <a:ext uri="{FF2B5EF4-FFF2-40B4-BE49-F238E27FC236}">
              <a16:creationId xmlns:a16="http://schemas.microsoft.com/office/drawing/2014/main" id="{00000000-0008-0000-0500-0000B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19" name="Picture 1">
          <a:extLst>
            <a:ext uri="{FF2B5EF4-FFF2-40B4-BE49-F238E27FC236}">
              <a16:creationId xmlns:a16="http://schemas.microsoft.com/office/drawing/2014/main" id="{00000000-0008-0000-0500-0000B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20" name="Picture 1">
          <a:extLst>
            <a:ext uri="{FF2B5EF4-FFF2-40B4-BE49-F238E27FC236}">
              <a16:creationId xmlns:a16="http://schemas.microsoft.com/office/drawing/2014/main" id="{00000000-0008-0000-0500-0000B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21" name="Picture 1">
          <a:extLst>
            <a:ext uri="{FF2B5EF4-FFF2-40B4-BE49-F238E27FC236}">
              <a16:creationId xmlns:a16="http://schemas.microsoft.com/office/drawing/2014/main" id="{00000000-0008-0000-0500-0000B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2" name="Picture 1">
          <a:extLst>
            <a:ext uri="{FF2B5EF4-FFF2-40B4-BE49-F238E27FC236}">
              <a16:creationId xmlns:a16="http://schemas.microsoft.com/office/drawing/2014/main" id="{00000000-0008-0000-0500-0000B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3" name="Picture 1">
          <a:extLst>
            <a:ext uri="{FF2B5EF4-FFF2-40B4-BE49-F238E27FC236}">
              <a16:creationId xmlns:a16="http://schemas.microsoft.com/office/drawing/2014/main" id="{00000000-0008-0000-0500-0000B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24" name="Picture 1">
          <a:extLst>
            <a:ext uri="{FF2B5EF4-FFF2-40B4-BE49-F238E27FC236}">
              <a16:creationId xmlns:a16="http://schemas.microsoft.com/office/drawing/2014/main" id="{00000000-0008-0000-0500-0000B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25" name="Picture 1">
          <a:extLst>
            <a:ext uri="{FF2B5EF4-FFF2-40B4-BE49-F238E27FC236}">
              <a16:creationId xmlns:a16="http://schemas.microsoft.com/office/drawing/2014/main" id="{00000000-0008-0000-0500-0000B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26" name="Picture 1">
          <a:extLst>
            <a:ext uri="{FF2B5EF4-FFF2-40B4-BE49-F238E27FC236}">
              <a16:creationId xmlns:a16="http://schemas.microsoft.com/office/drawing/2014/main" id="{00000000-0008-0000-0500-0000B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7" name="Picture 1">
          <a:extLst>
            <a:ext uri="{FF2B5EF4-FFF2-40B4-BE49-F238E27FC236}">
              <a16:creationId xmlns:a16="http://schemas.microsoft.com/office/drawing/2014/main" id="{00000000-0008-0000-0500-0000B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8" name="Picture 1">
          <a:extLst>
            <a:ext uri="{FF2B5EF4-FFF2-40B4-BE49-F238E27FC236}">
              <a16:creationId xmlns:a16="http://schemas.microsoft.com/office/drawing/2014/main" id="{00000000-0008-0000-0500-0000B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29" name="Picture 1">
          <a:extLst>
            <a:ext uri="{FF2B5EF4-FFF2-40B4-BE49-F238E27FC236}">
              <a16:creationId xmlns:a16="http://schemas.microsoft.com/office/drawing/2014/main" id="{00000000-0008-0000-0500-0000B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0" name="Picture 1">
          <a:extLst>
            <a:ext uri="{FF2B5EF4-FFF2-40B4-BE49-F238E27FC236}">
              <a16:creationId xmlns:a16="http://schemas.microsoft.com/office/drawing/2014/main" id="{00000000-0008-0000-0500-0000B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1" name="Picture 1">
          <a:extLst>
            <a:ext uri="{FF2B5EF4-FFF2-40B4-BE49-F238E27FC236}">
              <a16:creationId xmlns:a16="http://schemas.microsoft.com/office/drawing/2014/main" id="{00000000-0008-0000-0500-0000B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32" name="Picture 1">
          <a:extLst>
            <a:ext uri="{FF2B5EF4-FFF2-40B4-BE49-F238E27FC236}">
              <a16:creationId xmlns:a16="http://schemas.microsoft.com/office/drawing/2014/main" id="{00000000-0008-0000-0500-0000C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33" name="Picture 1">
          <a:extLst>
            <a:ext uri="{FF2B5EF4-FFF2-40B4-BE49-F238E27FC236}">
              <a16:creationId xmlns:a16="http://schemas.microsoft.com/office/drawing/2014/main" id="{00000000-0008-0000-0500-0000C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34" name="Picture 1">
          <a:extLst>
            <a:ext uri="{FF2B5EF4-FFF2-40B4-BE49-F238E27FC236}">
              <a16:creationId xmlns:a16="http://schemas.microsoft.com/office/drawing/2014/main" id="{00000000-0008-0000-0500-0000C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5" name="Picture 1">
          <a:extLst>
            <a:ext uri="{FF2B5EF4-FFF2-40B4-BE49-F238E27FC236}">
              <a16:creationId xmlns:a16="http://schemas.microsoft.com/office/drawing/2014/main" id="{00000000-0008-0000-0500-0000C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6" name="Picture 1">
          <a:extLst>
            <a:ext uri="{FF2B5EF4-FFF2-40B4-BE49-F238E27FC236}">
              <a16:creationId xmlns:a16="http://schemas.microsoft.com/office/drawing/2014/main" id="{00000000-0008-0000-0500-0000C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37" name="Picture 1">
          <a:extLst>
            <a:ext uri="{FF2B5EF4-FFF2-40B4-BE49-F238E27FC236}">
              <a16:creationId xmlns:a16="http://schemas.microsoft.com/office/drawing/2014/main" id="{00000000-0008-0000-0500-0000C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38" name="Picture 1">
          <a:extLst>
            <a:ext uri="{FF2B5EF4-FFF2-40B4-BE49-F238E27FC236}">
              <a16:creationId xmlns:a16="http://schemas.microsoft.com/office/drawing/2014/main" id="{00000000-0008-0000-0500-0000C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39" name="Picture 1">
          <a:extLst>
            <a:ext uri="{FF2B5EF4-FFF2-40B4-BE49-F238E27FC236}">
              <a16:creationId xmlns:a16="http://schemas.microsoft.com/office/drawing/2014/main" id="{00000000-0008-0000-0500-0000C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40" name="Picture 1">
          <a:extLst>
            <a:ext uri="{FF2B5EF4-FFF2-40B4-BE49-F238E27FC236}">
              <a16:creationId xmlns:a16="http://schemas.microsoft.com/office/drawing/2014/main" id="{00000000-0008-0000-0500-0000C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1" name="Picture 1">
          <a:extLst>
            <a:ext uri="{FF2B5EF4-FFF2-40B4-BE49-F238E27FC236}">
              <a16:creationId xmlns:a16="http://schemas.microsoft.com/office/drawing/2014/main" id="{00000000-0008-0000-0500-0000C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2" name="Picture 1">
          <a:extLst>
            <a:ext uri="{FF2B5EF4-FFF2-40B4-BE49-F238E27FC236}">
              <a16:creationId xmlns:a16="http://schemas.microsoft.com/office/drawing/2014/main" id="{00000000-0008-0000-0500-0000C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3" name="Picture 1">
          <a:extLst>
            <a:ext uri="{FF2B5EF4-FFF2-40B4-BE49-F238E27FC236}">
              <a16:creationId xmlns:a16="http://schemas.microsoft.com/office/drawing/2014/main" id="{00000000-0008-0000-0500-0000C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4" name="Picture 1">
          <a:extLst>
            <a:ext uri="{FF2B5EF4-FFF2-40B4-BE49-F238E27FC236}">
              <a16:creationId xmlns:a16="http://schemas.microsoft.com/office/drawing/2014/main" id="{00000000-0008-0000-0500-0000C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45" name="Picture 1">
          <a:extLst>
            <a:ext uri="{FF2B5EF4-FFF2-40B4-BE49-F238E27FC236}">
              <a16:creationId xmlns:a16="http://schemas.microsoft.com/office/drawing/2014/main" id="{00000000-0008-0000-0500-0000C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46" name="Picture 1">
          <a:extLst>
            <a:ext uri="{FF2B5EF4-FFF2-40B4-BE49-F238E27FC236}">
              <a16:creationId xmlns:a16="http://schemas.microsoft.com/office/drawing/2014/main" id="{00000000-0008-0000-0500-0000C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47" name="Picture 1">
          <a:extLst>
            <a:ext uri="{FF2B5EF4-FFF2-40B4-BE49-F238E27FC236}">
              <a16:creationId xmlns:a16="http://schemas.microsoft.com/office/drawing/2014/main" id="{00000000-0008-0000-0500-0000C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8" name="Picture 1">
          <a:extLst>
            <a:ext uri="{FF2B5EF4-FFF2-40B4-BE49-F238E27FC236}">
              <a16:creationId xmlns:a16="http://schemas.microsoft.com/office/drawing/2014/main" id="{00000000-0008-0000-0500-0000D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49" name="Picture 1">
          <a:extLst>
            <a:ext uri="{FF2B5EF4-FFF2-40B4-BE49-F238E27FC236}">
              <a16:creationId xmlns:a16="http://schemas.microsoft.com/office/drawing/2014/main" id="{00000000-0008-0000-0500-0000D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0" name="Picture 1">
          <a:extLst>
            <a:ext uri="{FF2B5EF4-FFF2-40B4-BE49-F238E27FC236}">
              <a16:creationId xmlns:a16="http://schemas.microsoft.com/office/drawing/2014/main" id="{00000000-0008-0000-0500-0000D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1" name="Picture 1">
          <a:extLst>
            <a:ext uri="{FF2B5EF4-FFF2-40B4-BE49-F238E27FC236}">
              <a16:creationId xmlns:a16="http://schemas.microsoft.com/office/drawing/2014/main" id="{00000000-0008-0000-0500-0000D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2" name="Picture 1">
          <a:extLst>
            <a:ext uri="{FF2B5EF4-FFF2-40B4-BE49-F238E27FC236}">
              <a16:creationId xmlns:a16="http://schemas.microsoft.com/office/drawing/2014/main" id="{00000000-0008-0000-0500-0000D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53" name="Picture 1">
          <a:extLst>
            <a:ext uri="{FF2B5EF4-FFF2-40B4-BE49-F238E27FC236}">
              <a16:creationId xmlns:a16="http://schemas.microsoft.com/office/drawing/2014/main" id="{00000000-0008-0000-0500-0000D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54" name="Picture 1">
          <a:extLst>
            <a:ext uri="{FF2B5EF4-FFF2-40B4-BE49-F238E27FC236}">
              <a16:creationId xmlns:a16="http://schemas.microsoft.com/office/drawing/2014/main" id="{00000000-0008-0000-0500-0000D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5" name="Picture 1">
          <a:extLst>
            <a:ext uri="{FF2B5EF4-FFF2-40B4-BE49-F238E27FC236}">
              <a16:creationId xmlns:a16="http://schemas.microsoft.com/office/drawing/2014/main" id="{00000000-0008-0000-0500-0000D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6" name="Picture 1">
          <a:extLst>
            <a:ext uri="{FF2B5EF4-FFF2-40B4-BE49-F238E27FC236}">
              <a16:creationId xmlns:a16="http://schemas.microsoft.com/office/drawing/2014/main" id="{00000000-0008-0000-0500-0000D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57" name="Picture 1">
          <a:extLst>
            <a:ext uri="{FF2B5EF4-FFF2-40B4-BE49-F238E27FC236}">
              <a16:creationId xmlns:a16="http://schemas.microsoft.com/office/drawing/2014/main" id="{00000000-0008-0000-0500-0000D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58" name="Picture 1">
          <a:extLst>
            <a:ext uri="{FF2B5EF4-FFF2-40B4-BE49-F238E27FC236}">
              <a16:creationId xmlns:a16="http://schemas.microsoft.com/office/drawing/2014/main" id="{00000000-0008-0000-0500-0000D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59" name="Picture 1">
          <a:extLst>
            <a:ext uri="{FF2B5EF4-FFF2-40B4-BE49-F238E27FC236}">
              <a16:creationId xmlns:a16="http://schemas.microsoft.com/office/drawing/2014/main" id="{00000000-0008-0000-0500-0000D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60" name="Picture 1">
          <a:extLst>
            <a:ext uri="{FF2B5EF4-FFF2-40B4-BE49-F238E27FC236}">
              <a16:creationId xmlns:a16="http://schemas.microsoft.com/office/drawing/2014/main" id="{00000000-0008-0000-0500-0000D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61" name="Picture 1">
          <a:extLst>
            <a:ext uri="{FF2B5EF4-FFF2-40B4-BE49-F238E27FC236}">
              <a16:creationId xmlns:a16="http://schemas.microsoft.com/office/drawing/2014/main" id="{00000000-0008-0000-0500-0000D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2" name="Picture 1">
          <a:extLst>
            <a:ext uri="{FF2B5EF4-FFF2-40B4-BE49-F238E27FC236}">
              <a16:creationId xmlns:a16="http://schemas.microsoft.com/office/drawing/2014/main" id="{00000000-0008-0000-0500-0000D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3" name="Picture 1">
          <a:extLst>
            <a:ext uri="{FF2B5EF4-FFF2-40B4-BE49-F238E27FC236}">
              <a16:creationId xmlns:a16="http://schemas.microsoft.com/office/drawing/2014/main" id="{00000000-0008-0000-0500-0000D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4" name="Picture 1">
          <a:extLst>
            <a:ext uri="{FF2B5EF4-FFF2-40B4-BE49-F238E27FC236}">
              <a16:creationId xmlns:a16="http://schemas.microsoft.com/office/drawing/2014/main" id="{00000000-0008-0000-0500-0000E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65" name="Picture 1">
          <a:extLst>
            <a:ext uri="{FF2B5EF4-FFF2-40B4-BE49-F238E27FC236}">
              <a16:creationId xmlns:a16="http://schemas.microsoft.com/office/drawing/2014/main" id="{00000000-0008-0000-0500-0000E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66" name="Picture 1">
          <a:extLst>
            <a:ext uri="{FF2B5EF4-FFF2-40B4-BE49-F238E27FC236}">
              <a16:creationId xmlns:a16="http://schemas.microsoft.com/office/drawing/2014/main" id="{00000000-0008-0000-0500-0000E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7" name="Picture 1">
          <a:extLst>
            <a:ext uri="{FF2B5EF4-FFF2-40B4-BE49-F238E27FC236}">
              <a16:creationId xmlns:a16="http://schemas.microsoft.com/office/drawing/2014/main" id="{00000000-0008-0000-0500-0000E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8" name="Picture 1">
          <a:extLst>
            <a:ext uri="{FF2B5EF4-FFF2-40B4-BE49-F238E27FC236}">
              <a16:creationId xmlns:a16="http://schemas.microsoft.com/office/drawing/2014/main" id="{00000000-0008-0000-0500-0000E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69" name="Picture 1">
          <a:extLst>
            <a:ext uri="{FF2B5EF4-FFF2-40B4-BE49-F238E27FC236}">
              <a16:creationId xmlns:a16="http://schemas.microsoft.com/office/drawing/2014/main" id="{00000000-0008-0000-0500-0000E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0" name="Picture 1">
          <a:extLst>
            <a:ext uri="{FF2B5EF4-FFF2-40B4-BE49-F238E27FC236}">
              <a16:creationId xmlns:a16="http://schemas.microsoft.com/office/drawing/2014/main" id="{00000000-0008-0000-0500-0000E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1" name="Picture 1">
          <a:extLst>
            <a:ext uri="{FF2B5EF4-FFF2-40B4-BE49-F238E27FC236}">
              <a16:creationId xmlns:a16="http://schemas.microsoft.com/office/drawing/2014/main" id="{00000000-0008-0000-0500-0000E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2" name="Picture 1">
          <a:extLst>
            <a:ext uri="{FF2B5EF4-FFF2-40B4-BE49-F238E27FC236}">
              <a16:creationId xmlns:a16="http://schemas.microsoft.com/office/drawing/2014/main" id="{00000000-0008-0000-0500-0000E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3" name="Picture 1">
          <a:extLst>
            <a:ext uri="{FF2B5EF4-FFF2-40B4-BE49-F238E27FC236}">
              <a16:creationId xmlns:a16="http://schemas.microsoft.com/office/drawing/2014/main" id="{00000000-0008-0000-0500-0000E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4" name="Picture 1">
          <a:extLst>
            <a:ext uri="{FF2B5EF4-FFF2-40B4-BE49-F238E27FC236}">
              <a16:creationId xmlns:a16="http://schemas.microsoft.com/office/drawing/2014/main" id="{00000000-0008-0000-0500-0000E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75" name="Picture 1">
          <a:extLst>
            <a:ext uri="{FF2B5EF4-FFF2-40B4-BE49-F238E27FC236}">
              <a16:creationId xmlns:a16="http://schemas.microsoft.com/office/drawing/2014/main" id="{00000000-0008-0000-0500-0000E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76" name="Picture 1">
          <a:extLst>
            <a:ext uri="{FF2B5EF4-FFF2-40B4-BE49-F238E27FC236}">
              <a16:creationId xmlns:a16="http://schemas.microsoft.com/office/drawing/2014/main" id="{00000000-0008-0000-0500-0000E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77" name="Picture 1">
          <a:extLst>
            <a:ext uri="{FF2B5EF4-FFF2-40B4-BE49-F238E27FC236}">
              <a16:creationId xmlns:a16="http://schemas.microsoft.com/office/drawing/2014/main" id="{00000000-0008-0000-0500-0000E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78" name="Picture 1">
          <a:extLst>
            <a:ext uri="{FF2B5EF4-FFF2-40B4-BE49-F238E27FC236}">
              <a16:creationId xmlns:a16="http://schemas.microsoft.com/office/drawing/2014/main" id="{00000000-0008-0000-0500-0000E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079" name="Picture 1">
          <a:extLst>
            <a:ext uri="{FF2B5EF4-FFF2-40B4-BE49-F238E27FC236}">
              <a16:creationId xmlns:a16="http://schemas.microsoft.com/office/drawing/2014/main" id="{00000000-0008-0000-0500-0000E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080" name="Picture 1">
          <a:extLst>
            <a:ext uri="{FF2B5EF4-FFF2-40B4-BE49-F238E27FC236}">
              <a16:creationId xmlns:a16="http://schemas.microsoft.com/office/drawing/2014/main" id="{00000000-0008-0000-0500-0000F0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081" name="Picture 1">
          <a:extLst>
            <a:ext uri="{FF2B5EF4-FFF2-40B4-BE49-F238E27FC236}">
              <a16:creationId xmlns:a16="http://schemas.microsoft.com/office/drawing/2014/main" id="{00000000-0008-0000-0500-0000F1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082" name="Picture 1">
          <a:extLst>
            <a:ext uri="{FF2B5EF4-FFF2-40B4-BE49-F238E27FC236}">
              <a16:creationId xmlns:a16="http://schemas.microsoft.com/office/drawing/2014/main" id="{00000000-0008-0000-0500-0000F2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083" name="Picture 1">
          <a:extLst>
            <a:ext uri="{FF2B5EF4-FFF2-40B4-BE49-F238E27FC236}">
              <a16:creationId xmlns:a16="http://schemas.microsoft.com/office/drawing/2014/main" id="{00000000-0008-0000-0500-0000F3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084" name="Picture 1">
          <a:extLst>
            <a:ext uri="{FF2B5EF4-FFF2-40B4-BE49-F238E27FC236}">
              <a16:creationId xmlns:a16="http://schemas.microsoft.com/office/drawing/2014/main" id="{00000000-0008-0000-0500-0000F4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085" name="Picture 1">
          <a:extLst>
            <a:ext uri="{FF2B5EF4-FFF2-40B4-BE49-F238E27FC236}">
              <a16:creationId xmlns:a16="http://schemas.microsoft.com/office/drawing/2014/main" id="{00000000-0008-0000-0500-0000F5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086" name="Picture 1">
          <a:extLst>
            <a:ext uri="{FF2B5EF4-FFF2-40B4-BE49-F238E27FC236}">
              <a16:creationId xmlns:a16="http://schemas.microsoft.com/office/drawing/2014/main" id="{00000000-0008-0000-0500-0000F6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87" name="Picture 1">
          <a:extLst>
            <a:ext uri="{FF2B5EF4-FFF2-40B4-BE49-F238E27FC236}">
              <a16:creationId xmlns:a16="http://schemas.microsoft.com/office/drawing/2014/main" id="{00000000-0008-0000-0500-0000F7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88" name="Picture 1">
          <a:extLst>
            <a:ext uri="{FF2B5EF4-FFF2-40B4-BE49-F238E27FC236}">
              <a16:creationId xmlns:a16="http://schemas.microsoft.com/office/drawing/2014/main" id="{00000000-0008-0000-0500-0000F8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89" name="Picture 1">
          <a:extLst>
            <a:ext uri="{FF2B5EF4-FFF2-40B4-BE49-F238E27FC236}">
              <a16:creationId xmlns:a16="http://schemas.microsoft.com/office/drawing/2014/main" id="{00000000-0008-0000-0500-0000F9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0" name="Picture 1">
          <a:extLst>
            <a:ext uri="{FF2B5EF4-FFF2-40B4-BE49-F238E27FC236}">
              <a16:creationId xmlns:a16="http://schemas.microsoft.com/office/drawing/2014/main" id="{00000000-0008-0000-0500-0000FA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1" name="Picture 1">
          <a:extLst>
            <a:ext uri="{FF2B5EF4-FFF2-40B4-BE49-F238E27FC236}">
              <a16:creationId xmlns:a16="http://schemas.microsoft.com/office/drawing/2014/main" id="{00000000-0008-0000-0500-0000FB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2" name="Picture 1">
          <a:extLst>
            <a:ext uri="{FF2B5EF4-FFF2-40B4-BE49-F238E27FC236}">
              <a16:creationId xmlns:a16="http://schemas.microsoft.com/office/drawing/2014/main" id="{00000000-0008-0000-0500-0000FC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93" name="Picture 1">
          <a:extLst>
            <a:ext uri="{FF2B5EF4-FFF2-40B4-BE49-F238E27FC236}">
              <a16:creationId xmlns:a16="http://schemas.microsoft.com/office/drawing/2014/main" id="{00000000-0008-0000-0500-0000FD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94" name="Picture 1">
          <a:extLst>
            <a:ext uri="{FF2B5EF4-FFF2-40B4-BE49-F238E27FC236}">
              <a16:creationId xmlns:a16="http://schemas.microsoft.com/office/drawing/2014/main" id="{00000000-0008-0000-0500-0000FE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5" name="Picture 1">
          <a:extLst>
            <a:ext uri="{FF2B5EF4-FFF2-40B4-BE49-F238E27FC236}">
              <a16:creationId xmlns:a16="http://schemas.microsoft.com/office/drawing/2014/main" id="{00000000-0008-0000-0500-0000FF0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6" name="Picture 1">
          <a:extLst>
            <a:ext uri="{FF2B5EF4-FFF2-40B4-BE49-F238E27FC236}">
              <a16:creationId xmlns:a16="http://schemas.microsoft.com/office/drawing/2014/main" id="{00000000-0008-0000-0500-00000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097" name="Picture 1">
          <a:extLst>
            <a:ext uri="{FF2B5EF4-FFF2-40B4-BE49-F238E27FC236}">
              <a16:creationId xmlns:a16="http://schemas.microsoft.com/office/drawing/2014/main" id="{00000000-0008-0000-0500-00000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98" name="Picture 1">
          <a:extLst>
            <a:ext uri="{FF2B5EF4-FFF2-40B4-BE49-F238E27FC236}">
              <a16:creationId xmlns:a16="http://schemas.microsoft.com/office/drawing/2014/main" id="{00000000-0008-0000-0500-00000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099" name="Picture 1">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0" name="Picture 1">
          <a:extLst>
            <a:ext uri="{FF2B5EF4-FFF2-40B4-BE49-F238E27FC236}">
              <a16:creationId xmlns:a16="http://schemas.microsoft.com/office/drawing/2014/main" id="{00000000-0008-0000-0500-00000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1" name="Picture 1">
          <a:extLst>
            <a:ext uri="{FF2B5EF4-FFF2-40B4-BE49-F238E27FC236}">
              <a16:creationId xmlns:a16="http://schemas.microsoft.com/office/drawing/2014/main" id="{00000000-0008-0000-0500-00000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02" name="Picture 1">
          <a:extLst>
            <a:ext uri="{FF2B5EF4-FFF2-40B4-BE49-F238E27FC236}">
              <a16:creationId xmlns:a16="http://schemas.microsoft.com/office/drawing/2014/main" id="{00000000-0008-0000-0500-00000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03" name="Picture 1">
          <a:extLst>
            <a:ext uri="{FF2B5EF4-FFF2-40B4-BE49-F238E27FC236}">
              <a16:creationId xmlns:a16="http://schemas.microsoft.com/office/drawing/2014/main" id="{00000000-0008-0000-0500-00000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04" name="Picture 1">
          <a:extLst>
            <a:ext uri="{FF2B5EF4-FFF2-40B4-BE49-F238E27FC236}">
              <a16:creationId xmlns:a16="http://schemas.microsoft.com/office/drawing/2014/main" id="{00000000-0008-0000-0500-00000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5" name="Picture 1">
          <a:extLst>
            <a:ext uri="{FF2B5EF4-FFF2-40B4-BE49-F238E27FC236}">
              <a16:creationId xmlns:a16="http://schemas.microsoft.com/office/drawing/2014/main" id="{00000000-0008-0000-0500-00000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6" name="Picture 1">
          <a:extLst>
            <a:ext uri="{FF2B5EF4-FFF2-40B4-BE49-F238E27FC236}">
              <a16:creationId xmlns:a16="http://schemas.microsoft.com/office/drawing/2014/main" id="{00000000-0008-0000-0500-00000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7" name="Picture 1">
          <a:extLst>
            <a:ext uri="{FF2B5EF4-FFF2-40B4-BE49-F238E27FC236}">
              <a16:creationId xmlns:a16="http://schemas.microsoft.com/office/drawing/2014/main" id="{00000000-0008-0000-0500-00000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08" name="Picture 1">
          <a:extLst>
            <a:ext uri="{FF2B5EF4-FFF2-40B4-BE49-F238E27FC236}">
              <a16:creationId xmlns:a16="http://schemas.microsoft.com/office/drawing/2014/main" id="{00000000-0008-0000-0500-00000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09" name="Picture 1">
          <a:extLst>
            <a:ext uri="{FF2B5EF4-FFF2-40B4-BE49-F238E27FC236}">
              <a16:creationId xmlns:a16="http://schemas.microsoft.com/office/drawing/2014/main" id="{00000000-0008-0000-0500-00000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0" name="Picture 1">
          <a:extLst>
            <a:ext uri="{FF2B5EF4-FFF2-40B4-BE49-F238E27FC236}">
              <a16:creationId xmlns:a16="http://schemas.microsoft.com/office/drawing/2014/main" id="{00000000-0008-0000-0500-00000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1" name="Picture 1">
          <a:extLst>
            <a:ext uri="{FF2B5EF4-FFF2-40B4-BE49-F238E27FC236}">
              <a16:creationId xmlns:a16="http://schemas.microsoft.com/office/drawing/2014/main" id="{00000000-0008-0000-0500-00000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12" name="Picture 1">
          <a:extLst>
            <a:ext uri="{FF2B5EF4-FFF2-40B4-BE49-F238E27FC236}">
              <a16:creationId xmlns:a16="http://schemas.microsoft.com/office/drawing/2014/main" id="{00000000-0008-0000-0500-00001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13" name="Picture 1">
          <a:extLst>
            <a:ext uri="{FF2B5EF4-FFF2-40B4-BE49-F238E27FC236}">
              <a16:creationId xmlns:a16="http://schemas.microsoft.com/office/drawing/2014/main" id="{00000000-0008-0000-0500-00001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4" name="Picture 1">
          <a:extLst>
            <a:ext uri="{FF2B5EF4-FFF2-40B4-BE49-F238E27FC236}">
              <a16:creationId xmlns:a16="http://schemas.microsoft.com/office/drawing/2014/main" id="{00000000-0008-0000-0500-00001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5" name="Picture 1">
          <a:extLst>
            <a:ext uri="{FF2B5EF4-FFF2-40B4-BE49-F238E27FC236}">
              <a16:creationId xmlns:a16="http://schemas.microsoft.com/office/drawing/2014/main" id="{00000000-0008-0000-0500-00001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16" name="Picture 1">
          <a:extLst>
            <a:ext uri="{FF2B5EF4-FFF2-40B4-BE49-F238E27FC236}">
              <a16:creationId xmlns:a16="http://schemas.microsoft.com/office/drawing/2014/main" id="{00000000-0008-0000-0500-00001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17" name="Picture 1">
          <a:extLst>
            <a:ext uri="{FF2B5EF4-FFF2-40B4-BE49-F238E27FC236}">
              <a16:creationId xmlns:a16="http://schemas.microsoft.com/office/drawing/2014/main" id="{00000000-0008-0000-0500-00001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18" name="Picture 1">
          <a:extLst>
            <a:ext uri="{FF2B5EF4-FFF2-40B4-BE49-F238E27FC236}">
              <a16:creationId xmlns:a16="http://schemas.microsoft.com/office/drawing/2014/main" id="{00000000-0008-0000-0500-00001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19" name="Picture 1">
          <a:extLst>
            <a:ext uri="{FF2B5EF4-FFF2-40B4-BE49-F238E27FC236}">
              <a16:creationId xmlns:a16="http://schemas.microsoft.com/office/drawing/2014/main" id="{00000000-0008-0000-0500-00001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0" name="Picture 1">
          <a:extLst>
            <a:ext uri="{FF2B5EF4-FFF2-40B4-BE49-F238E27FC236}">
              <a16:creationId xmlns:a16="http://schemas.microsoft.com/office/drawing/2014/main" id="{00000000-0008-0000-0500-00001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1" name="Picture 1">
          <a:extLst>
            <a:ext uri="{FF2B5EF4-FFF2-40B4-BE49-F238E27FC236}">
              <a16:creationId xmlns:a16="http://schemas.microsoft.com/office/drawing/2014/main" id="{00000000-0008-0000-0500-00001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22" name="Picture 1">
          <a:extLst>
            <a:ext uri="{FF2B5EF4-FFF2-40B4-BE49-F238E27FC236}">
              <a16:creationId xmlns:a16="http://schemas.microsoft.com/office/drawing/2014/main" id="{00000000-0008-0000-0500-00001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23" name="Picture 1">
          <a:extLst>
            <a:ext uri="{FF2B5EF4-FFF2-40B4-BE49-F238E27FC236}">
              <a16:creationId xmlns:a16="http://schemas.microsoft.com/office/drawing/2014/main" id="{00000000-0008-0000-0500-00001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24" name="Picture 1">
          <a:extLst>
            <a:ext uri="{FF2B5EF4-FFF2-40B4-BE49-F238E27FC236}">
              <a16:creationId xmlns:a16="http://schemas.microsoft.com/office/drawing/2014/main" id="{00000000-0008-0000-0500-00001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5" name="Picture 1">
          <a:extLst>
            <a:ext uri="{FF2B5EF4-FFF2-40B4-BE49-F238E27FC236}">
              <a16:creationId xmlns:a16="http://schemas.microsoft.com/office/drawing/2014/main" id="{00000000-0008-0000-0500-00001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6" name="Picture 1">
          <a:extLst>
            <a:ext uri="{FF2B5EF4-FFF2-40B4-BE49-F238E27FC236}">
              <a16:creationId xmlns:a16="http://schemas.microsoft.com/office/drawing/2014/main" id="{00000000-0008-0000-0500-00001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7" name="Picture 1">
          <a:extLst>
            <a:ext uri="{FF2B5EF4-FFF2-40B4-BE49-F238E27FC236}">
              <a16:creationId xmlns:a16="http://schemas.microsoft.com/office/drawing/2014/main" id="{00000000-0008-0000-0500-00001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28" name="Picture 1">
          <a:extLst>
            <a:ext uri="{FF2B5EF4-FFF2-40B4-BE49-F238E27FC236}">
              <a16:creationId xmlns:a16="http://schemas.microsoft.com/office/drawing/2014/main" id="{00000000-0008-0000-0500-00002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29" name="Picture 1">
          <a:extLst>
            <a:ext uri="{FF2B5EF4-FFF2-40B4-BE49-F238E27FC236}">
              <a16:creationId xmlns:a16="http://schemas.microsoft.com/office/drawing/2014/main" id="{00000000-0008-0000-0500-00002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30" name="Picture 1">
          <a:extLst>
            <a:ext uri="{FF2B5EF4-FFF2-40B4-BE49-F238E27FC236}">
              <a16:creationId xmlns:a16="http://schemas.microsoft.com/office/drawing/2014/main" id="{00000000-0008-0000-0500-00002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31" name="Picture 1">
          <a:extLst>
            <a:ext uri="{FF2B5EF4-FFF2-40B4-BE49-F238E27FC236}">
              <a16:creationId xmlns:a16="http://schemas.microsoft.com/office/drawing/2014/main" id="{00000000-0008-0000-0500-00002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2" name="Picture 1">
          <a:extLst>
            <a:ext uri="{FF2B5EF4-FFF2-40B4-BE49-F238E27FC236}">
              <a16:creationId xmlns:a16="http://schemas.microsoft.com/office/drawing/2014/main" id="{00000000-0008-0000-0500-00002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3" name="Picture 1">
          <a:extLst>
            <a:ext uri="{FF2B5EF4-FFF2-40B4-BE49-F238E27FC236}">
              <a16:creationId xmlns:a16="http://schemas.microsoft.com/office/drawing/2014/main" id="{00000000-0008-0000-0500-00002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34" name="Picture 1">
          <a:extLst>
            <a:ext uri="{FF2B5EF4-FFF2-40B4-BE49-F238E27FC236}">
              <a16:creationId xmlns:a16="http://schemas.microsoft.com/office/drawing/2014/main" id="{00000000-0008-0000-0500-00002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35" name="Picture 1">
          <a:extLst>
            <a:ext uri="{FF2B5EF4-FFF2-40B4-BE49-F238E27FC236}">
              <a16:creationId xmlns:a16="http://schemas.microsoft.com/office/drawing/2014/main" id="{00000000-0008-0000-0500-00002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36" name="Picture 1">
          <a:extLst>
            <a:ext uri="{FF2B5EF4-FFF2-40B4-BE49-F238E27FC236}">
              <a16:creationId xmlns:a16="http://schemas.microsoft.com/office/drawing/2014/main" id="{00000000-0008-0000-0500-00002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7" name="Picture 1">
          <a:extLst>
            <a:ext uri="{FF2B5EF4-FFF2-40B4-BE49-F238E27FC236}">
              <a16:creationId xmlns:a16="http://schemas.microsoft.com/office/drawing/2014/main" id="{00000000-0008-0000-0500-00002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8" name="Picture 1">
          <a:extLst>
            <a:ext uri="{FF2B5EF4-FFF2-40B4-BE49-F238E27FC236}">
              <a16:creationId xmlns:a16="http://schemas.microsoft.com/office/drawing/2014/main" id="{00000000-0008-0000-0500-00002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39" name="Picture 1">
          <a:extLst>
            <a:ext uri="{FF2B5EF4-FFF2-40B4-BE49-F238E27FC236}">
              <a16:creationId xmlns:a16="http://schemas.microsoft.com/office/drawing/2014/main" id="{00000000-0008-0000-0500-00002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0" name="Picture 1">
          <a:extLst>
            <a:ext uri="{FF2B5EF4-FFF2-40B4-BE49-F238E27FC236}">
              <a16:creationId xmlns:a16="http://schemas.microsoft.com/office/drawing/2014/main" id="{00000000-0008-0000-0500-00002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1" name="Picture 1">
          <a:extLst>
            <a:ext uri="{FF2B5EF4-FFF2-40B4-BE49-F238E27FC236}">
              <a16:creationId xmlns:a16="http://schemas.microsoft.com/office/drawing/2014/main" id="{00000000-0008-0000-0500-00002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42" name="Picture 1">
          <a:extLst>
            <a:ext uri="{FF2B5EF4-FFF2-40B4-BE49-F238E27FC236}">
              <a16:creationId xmlns:a16="http://schemas.microsoft.com/office/drawing/2014/main" id="{00000000-0008-0000-0500-00002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43" name="Picture 1">
          <a:extLst>
            <a:ext uri="{FF2B5EF4-FFF2-40B4-BE49-F238E27FC236}">
              <a16:creationId xmlns:a16="http://schemas.microsoft.com/office/drawing/2014/main" id="{00000000-0008-0000-0500-00002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44" name="Picture 1">
          <a:extLst>
            <a:ext uri="{FF2B5EF4-FFF2-40B4-BE49-F238E27FC236}">
              <a16:creationId xmlns:a16="http://schemas.microsoft.com/office/drawing/2014/main" id="{00000000-0008-0000-0500-00003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5" name="Picture 1">
          <a:extLst>
            <a:ext uri="{FF2B5EF4-FFF2-40B4-BE49-F238E27FC236}">
              <a16:creationId xmlns:a16="http://schemas.microsoft.com/office/drawing/2014/main" id="{00000000-0008-0000-0500-00003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6" name="Picture 1">
          <a:extLst>
            <a:ext uri="{FF2B5EF4-FFF2-40B4-BE49-F238E27FC236}">
              <a16:creationId xmlns:a16="http://schemas.microsoft.com/office/drawing/2014/main" id="{00000000-0008-0000-0500-00003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7" name="Picture 1">
          <a:extLst>
            <a:ext uri="{FF2B5EF4-FFF2-40B4-BE49-F238E27FC236}">
              <a16:creationId xmlns:a16="http://schemas.microsoft.com/office/drawing/2014/main" id="{00000000-0008-0000-0500-00003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8" name="Picture 1">
          <a:extLst>
            <a:ext uri="{FF2B5EF4-FFF2-40B4-BE49-F238E27FC236}">
              <a16:creationId xmlns:a16="http://schemas.microsoft.com/office/drawing/2014/main" id="{00000000-0008-0000-0500-00003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49" name="Picture 1">
          <a:extLst>
            <a:ext uri="{FF2B5EF4-FFF2-40B4-BE49-F238E27FC236}">
              <a16:creationId xmlns:a16="http://schemas.microsoft.com/office/drawing/2014/main" id="{00000000-0008-0000-0500-00003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0" name="Picture 1">
          <a:extLst>
            <a:ext uri="{FF2B5EF4-FFF2-40B4-BE49-F238E27FC236}">
              <a16:creationId xmlns:a16="http://schemas.microsoft.com/office/drawing/2014/main" id="{00000000-0008-0000-0500-00003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1" name="Picture 1">
          <a:extLst>
            <a:ext uri="{FF2B5EF4-FFF2-40B4-BE49-F238E27FC236}">
              <a16:creationId xmlns:a16="http://schemas.microsoft.com/office/drawing/2014/main" id="{00000000-0008-0000-0500-00003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52" name="Picture 1">
          <a:extLst>
            <a:ext uri="{FF2B5EF4-FFF2-40B4-BE49-F238E27FC236}">
              <a16:creationId xmlns:a16="http://schemas.microsoft.com/office/drawing/2014/main" id="{00000000-0008-0000-0500-00003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53" name="Picture 1">
          <a:extLst>
            <a:ext uri="{FF2B5EF4-FFF2-40B4-BE49-F238E27FC236}">
              <a16:creationId xmlns:a16="http://schemas.microsoft.com/office/drawing/2014/main" id="{00000000-0008-0000-0500-00003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54" name="Picture 1">
          <a:extLst>
            <a:ext uri="{FF2B5EF4-FFF2-40B4-BE49-F238E27FC236}">
              <a16:creationId xmlns:a16="http://schemas.microsoft.com/office/drawing/2014/main" id="{00000000-0008-0000-0500-00003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5" name="Picture 1">
          <a:extLst>
            <a:ext uri="{FF2B5EF4-FFF2-40B4-BE49-F238E27FC236}">
              <a16:creationId xmlns:a16="http://schemas.microsoft.com/office/drawing/2014/main" id="{00000000-0008-0000-0500-00003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6" name="Picture 1">
          <a:extLst>
            <a:ext uri="{FF2B5EF4-FFF2-40B4-BE49-F238E27FC236}">
              <a16:creationId xmlns:a16="http://schemas.microsoft.com/office/drawing/2014/main" id="{00000000-0008-0000-0500-00003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7" name="Picture 1">
          <a:extLst>
            <a:ext uri="{FF2B5EF4-FFF2-40B4-BE49-F238E27FC236}">
              <a16:creationId xmlns:a16="http://schemas.microsoft.com/office/drawing/2014/main" id="{00000000-0008-0000-0500-00003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58" name="Picture 1">
          <a:extLst>
            <a:ext uri="{FF2B5EF4-FFF2-40B4-BE49-F238E27FC236}">
              <a16:creationId xmlns:a16="http://schemas.microsoft.com/office/drawing/2014/main" id="{00000000-0008-0000-0500-00003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59" name="Picture 1">
          <a:extLst>
            <a:ext uri="{FF2B5EF4-FFF2-40B4-BE49-F238E27FC236}">
              <a16:creationId xmlns:a16="http://schemas.microsoft.com/office/drawing/2014/main" id="{00000000-0008-0000-0500-00003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0" name="Picture 1">
          <a:extLst>
            <a:ext uri="{FF2B5EF4-FFF2-40B4-BE49-F238E27FC236}">
              <a16:creationId xmlns:a16="http://schemas.microsoft.com/office/drawing/2014/main" id="{00000000-0008-0000-0500-00004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1" name="Picture 1">
          <a:extLst>
            <a:ext uri="{FF2B5EF4-FFF2-40B4-BE49-F238E27FC236}">
              <a16:creationId xmlns:a16="http://schemas.microsoft.com/office/drawing/2014/main" id="{00000000-0008-0000-0500-00004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62" name="Picture 1">
          <a:extLst>
            <a:ext uri="{FF2B5EF4-FFF2-40B4-BE49-F238E27FC236}">
              <a16:creationId xmlns:a16="http://schemas.microsoft.com/office/drawing/2014/main" id="{00000000-0008-0000-0500-00004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63" name="Picture 1">
          <a:extLst>
            <a:ext uri="{FF2B5EF4-FFF2-40B4-BE49-F238E27FC236}">
              <a16:creationId xmlns:a16="http://schemas.microsoft.com/office/drawing/2014/main" id="{00000000-0008-0000-0500-00004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4" name="Picture 1">
          <a:extLst>
            <a:ext uri="{FF2B5EF4-FFF2-40B4-BE49-F238E27FC236}">
              <a16:creationId xmlns:a16="http://schemas.microsoft.com/office/drawing/2014/main" id="{00000000-0008-0000-0500-00004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5" name="Picture 1">
          <a:extLst>
            <a:ext uri="{FF2B5EF4-FFF2-40B4-BE49-F238E27FC236}">
              <a16:creationId xmlns:a16="http://schemas.microsoft.com/office/drawing/2014/main" id="{00000000-0008-0000-0500-00004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6" name="Picture 1">
          <a:extLst>
            <a:ext uri="{FF2B5EF4-FFF2-40B4-BE49-F238E27FC236}">
              <a16:creationId xmlns:a16="http://schemas.microsoft.com/office/drawing/2014/main" id="{00000000-0008-0000-0500-00004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67" name="Picture 1">
          <a:extLst>
            <a:ext uri="{FF2B5EF4-FFF2-40B4-BE49-F238E27FC236}">
              <a16:creationId xmlns:a16="http://schemas.microsoft.com/office/drawing/2014/main" id="{00000000-0008-0000-0500-00004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68" name="Picture 1">
          <a:extLst>
            <a:ext uri="{FF2B5EF4-FFF2-40B4-BE49-F238E27FC236}">
              <a16:creationId xmlns:a16="http://schemas.microsoft.com/office/drawing/2014/main" id="{00000000-0008-0000-0500-00004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69" name="Picture 1">
          <a:extLst>
            <a:ext uri="{FF2B5EF4-FFF2-40B4-BE49-F238E27FC236}">
              <a16:creationId xmlns:a16="http://schemas.microsoft.com/office/drawing/2014/main" id="{00000000-0008-0000-0500-00004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70" name="Picture 1">
          <a:extLst>
            <a:ext uri="{FF2B5EF4-FFF2-40B4-BE49-F238E27FC236}">
              <a16:creationId xmlns:a16="http://schemas.microsoft.com/office/drawing/2014/main" id="{00000000-0008-0000-0500-00004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71" name="Picture 1">
          <a:extLst>
            <a:ext uri="{FF2B5EF4-FFF2-40B4-BE49-F238E27FC236}">
              <a16:creationId xmlns:a16="http://schemas.microsoft.com/office/drawing/2014/main" id="{00000000-0008-0000-0500-00004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2" name="Picture 1">
          <a:extLst>
            <a:ext uri="{FF2B5EF4-FFF2-40B4-BE49-F238E27FC236}">
              <a16:creationId xmlns:a16="http://schemas.microsoft.com/office/drawing/2014/main" id="{00000000-0008-0000-0500-00004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3" name="Picture 1">
          <a:extLst>
            <a:ext uri="{FF2B5EF4-FFF2-40B4-BE49-F238E27FC236}">
              <a16:creationId xmlns:a16="http://schemas.microsoft.com/office/drawing/2014/main" id="{00000000-0008-0000-0500-00004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4" name="Picture 1">
          <a:extLst>
            <a:ext uri="{FF2B5EF4-FFF2-40B4-BE49-F238E27FC236}">
              <a16:creationId xmlns:a16="http://schemas.microsoft.com/office/drawing/2014/main" id="{00000000-0008-0000-0500-00004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5" name="Picture 1">
          <a:extLst>
            <a:ext uri="{FF2B5EF4-FFF2-40B4-BE49-F238E27FC236}">
              <a16:creationId xmlns:a16="http://schemas.microsoft.com/office/drawing/2014/main" id="{00000000-0008-0000-0500-00004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76" name="Picture 1">
          <a:extLst>
            <a:ext uri="{FF2B5EF4-FFF2-40B4-BE49-F238E27FC236}">
              <a16:creationId xmlns:a16="http://schemas.microsoft.com/office/drawing/2014/main" id="{00000000-0008-0000-0500-00005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77" name="Picture 1">
          <a:extLst>
            <a:ext uri="{FF2B5EF4-FFF2-40B4-BE49-F238E27FC236}">
              <a16:creationId xmlns:a16="http://schemas.microsoft.com/office/drawing/2014/main" id="{00000000-0008-0000-0500-00005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78" name="Picture 1">
          <a:extLst>
            <a:ext uri="{FF2B5EF4-FFF2-40B4-BE49-F238E27FC236}">
              <a16:creationId xmlns:a16="http://schemas.microsoft.com/office/drawing/2014/main" id="{00000000-0008-0000-0500-00005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79" name="Picture 1">
          <a:extLst>
            <a:ext uri="{FF2B5EF4-FFF2-40B4-BE49-F238E27FC236}">
              <a16:creationId xmlns:a16="http://schemas.microsoft.com/office/drawing/2014/main" id="{00000000-0008-0000-0500-00005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0" name="Picture 1">
          <a:extLst>
            <a:ext uri="{FF2B5EF4-FFF2-40B4-BE49-F238E27FC236}">
              <a16:creationId xmlns:a16="http://schemas.microsoft.com/office/drawing/2014/main" id="{00000000-0008-0000-0500-00005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81" name="Picture 1">
          <a:extLst>
            <a:ext uri="{FF2B5EF4-FFF2-40B4-BE49-F238E27FC236}">
              <a16:creationId xmlns:a16="http://schemas.microsoft.com/office/drawing/2014/main" id="{00000000-0008-0000-0500-00005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82" name="Picture 1">
          <a:extLst>
            <a:ext uri="{FF2B5EF4-FFF2-40B4-BE49-F238E27FC236}">
              <a16:creationId xmlns:a16="http://schemas.microsoft.com/office/drawing/2014/main" id="{00000000-0008-0000-0500-00005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83" name="Picture 1">
          <a:extLst>
            <a:ext uri="{FF2B5EF4-FFF2-40B4-BE49-F238E27FC236}">
              <a16:creationId xmlns:a16="http://schemas.microsoft.com/office/drawing/2014/main" id="{00000000-0008-0000-0500-00005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4" name="Picture 1">
          <a:extLst>
            <a:ext uri="{FF2B5EF4-FFF2-40B4-BE49-F238E27FC236}">
              <a16:creationId xmlns:a16="http://schemas.microsoft.com/office/drawing/2014/main" id="{00000000-0008-0000-0500-00005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5" name="Picture 1">
          <a:extLst>
            <a:ext uri="{FF2B5EF4-FFF2-40B4-BE49-F238E27FC236}">
              <a16:creationId xmlns:a16="http://schemas.microsoft.com/office/drawing/2014/main" id="{00000000-0008-0000-0500-00005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6" name="Picture 1">
          <a:extLst>
            <a:ext uri="{FF2B5EF4-FFF2-40B4-BE49-F238E27FC236}">
              <a16:creationId xmlns:a16="http://schemas.microsoft.com/office/drawing/2014/main" id="{00000000-0008-0000-0500-00005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7" name="Picture 1">
          <a:extLst>
            <a:ext uri="{FF2B5EF4-FFF2-40B4-BE49-F238E27FC236}">
              <a16:creationId xmlns:a16="http://schemas.microsoft.com/office/drawing/2014/main" id="{00000000-0008-0000-0500-00005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88" name="Picture 1">
          <a:extLst>
            <a:ext uri="{FF2B5EF4-FFF2-40B4-BE49-F238E27FC236}">
              <a16:creationId xmlns:a16="http://schemas.microsoft.com/office/drawing/2014/main" id="{00000000-0008-0000-0500-00005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89" name="Picture 1">
          <a:extLst>
            <a:ext uri="{FF2B5EF4-FFF2-40B4-BE49-F238E27FC236}">
              <a16:creationId xmlns:a16="http://schemas.microsoft.com/office/drawing/2014/main" id="{00000000-0008-0000-0500-00005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0" name="Picture 1">
          <a:extLst>
            <a:ext uri="{FF2B5EF4-FFF2-40B4-BE49-F238E27FC236}">
              <a16:creationId xmlns:a16="http://schemas.microsoft.com/office/drawing/2014/main" id="{00000000-0008-0000-0500-00005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1" name="Picture 1">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92" name="Picture 1">
          <a:extLst>
            <a:ext uri="{FF2B5EF4-FFF2-40B4-BE49-F238E27FC236}">
              <a16:creationId xmlns:a16="http://schemas.microsoft.com/office/drawing/2014/main" id="{00000000-0008-0000-0500-00006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93" name="Picture 1">
          <a:extLst>
            <a:ext uri="{FF2B5EF4-FFF2-40B4-BE49-F238E27FC236}">
              <a16:creationId xmlns:a16="http://schemas.microsoft.com/office/drawing/2014/main" id="{00000000-0008-0000-0500-00006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94" name="Picture 1">
          <a:extLst>
            <a:ext uri="{FF2B5EF4-FFF2-40B4-BE49-F238E27FC236}">
              <a16:creationId xmlns:a16="http://schemas.microsoft.com/office/drawing/2014/main" id="{00000000-0008-0000-0500-00006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5" name="Picture 1">
          <a:extLst>
            <a:ext uri="{FF2B5EF4-FFF2-40B4-BE49-F238E27FC236}">
              <a16:creationId xmlns:a16="http://schemas.microsoft.com/office/drawing/2014/main" id="{00000000-0008-0000-0500-00006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6" name="Picture 1">
          <a:extLst>
            <a:ext uri="{FF2B5EF4-FFF2-40B4-BE49-F238E27FC236}">
              <a16:creationId xmlns:a16="http://schemas.microsoft.com/office/drawing/2014/main" id="{00000000-0008-0000-0500-00006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197" name="Picture 1">
          <a:extLst>
            <a:ext uri="{FF2B5EF4-FFF2-40B4-BE49-F238E27FC236}">
              <a16:creationId xmlns:a16="http://schemas.microsoft.com/office/drawing/2014/main" id="{00000000-0008-0000-0500-00006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98" name="Picture 1">
          <a:extLst>
            <a:ext uri="{FF2B5EF4-FFF2-40B4-BE49-F238E27FC236}">
              <a16:creationId xmlns:a16="http://schemas.microsoft.com/office/drawing/2014/main" id="{00000000-0008-0000-0500-00006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199" name="Picture 1">
          <a:extLst>
            <a:ext uri="{FF2B5EF4-FFF2-40B4-BE49-F238E27FC236}">
              <a16:creationId xmlns:a16="http://schemas.microsoft.com/office/drawing/2014/main" id="{00000000-0008-0000-0500-00006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00" name="Picture 1">
          <a:extLst>
            <a:ext uri="{FF2B5EF4-FFF2-40B4-BE49-F238E27FC236}">
              <a16:creationId xmlns:a16="http://schemas.microsoft.com/office/drawing/2014/main" id="{00000000-0008-0000-0500-00006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01" name="Picture 1">
          <a:extLst>
            <a:ext uri="{FF2B5EF4-FFF2-40B4-BE49-F238E27FC236}">
              <a16:creationId xmlns:a16="http://schemas.microsoft.com/office/drawing/2014/main" id="{00000000-0008-0000-0500-00006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2" name="Picture 1">
          <a:extLst>
            <a:ext uri="{FF2B5EF4-FFF2-40B4-BE49-F238E27FC236}">
              <a16:creationId xmlns:a16="http://schemas.microsoft.com/office/drawing/2014/main" id="{00000000-0008-0000-0500-00006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3" name="Picture 1">
          <a:extLst>
            <a:ext uri="{FF2B5EF4-FFF2-40B4-BE49-F238E27FC236}">
              <a16:creationId xmlns:a16="http://schemas.microsoft.com/office/drawing/2014/main" id="{00000000-0008-0000-0500-00006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4" name="Picture 1">
          <a:extLst>
            <a:ext uri="{FF2B5EF4-FFF2-40B4-BE49-F238E27FC236}">
              <a16:creationId xmlns:a16="http://schemas.microsoft.com/office/drawing/2014/main" id="{00000000-0008-0000-0500-00006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05" name="Picture 1">
          <a:extLst>
            <a:ext uri="{FF2B5EF4-FFF2-40B4-BE49-F238E27FC236}">
              <a16:creationId xmlns:a16="http://schemas.microsoft.com/office/drawing/2014/main" id="{00000000-0008-0000-0500-00006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06" name="Picture 1">
          <a:extLst>
            <a:ext uri="{FF2B5EF4-FFF2-40B4-BE49-F238E27FC236}">
              <a16:creationId xmlns:a16="http://schemas.microsoft.com/office/drawing/2014/main" id="{00000000-0008-0000-0500-00006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7" name="Picture 1">
          <a:extLst>
            <a:ext uri="{FF2B5EF4-FFF2-40B4-BE49-F238E27FC236}">
              <a16:creationId xmlns:a16="http://schemas.microsoft.com/office/drawing/2014/main" id="{00000000-0008-0000-0500-00006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8" name="Picture 1">
          <a:extLst>
            <a:ext uri="{FF2B5EF4-FFF2-40B4-BE49-F238E27FC236}">
              <a16:creationId xmlns:a16="http://schemas.microsoft.com/office/drawing/2014/main" id="{00000000-0008-0000-0500-00007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09" name="Picture 1">
          <a:extLst>
            <a:ext uri="{FF2B5EF4-FFF2-40B4-BE49-F238E27FC236}">
              <a16:creationId xmlns:a16="http://schemas.microsoft.com/office/drawing/2014/main" id="{00000000-0008-0000-0500-00007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0" name="Picture 1">
          <a:extLst>
            <a:ext uri="{FF2B5EF4-FFF2-40B4-BE49-F238E27FC236}">
              <a16:creationId xmlns:a16="http://schemas.microsoft.com/office/drawing/2014/main" id="{00000000-0008-0000-0500-00007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1" name="Picture 1">
          <a:extLst>
            <a:ext uri="{FF2B5EF4-FFF2-40B4-BE49-F238E27FC236}">
              <a16:creationId xmlns:a16="http://schemas.microsoft.com/office/drawing/2014/main" id="{00000000-0008-0000-0500-00007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12" name="Picture 1">
          <a:extLst>
            <a:ext uri="{FF2B5EF4-FFF2-40B4-BE49-F238E27FC236}">
              <a16:creationId xmlns:a16="http://schemas.microsoft.com/office/drawing/2014/main" id="{00000000-0008-0000-0500-00007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13" name="Picture 1">
          <a:extLst>
            <a:ext uri="{FF2B5EF4-FFF2-40B4-BE49-F238E27FC236}">
              <a16:creationId xmlns:a16="http://schemas.microsoft.com/office/drawing/2014/main" id="{00000000-0008-0000-0500-00007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14" name="Picture 1">
          <a:extLst>
            <a:ext uri="{FF2B5EF4-FFF2-40B4-BE49-F238E27FC236}">
              <a16:creationId xmlns:a16="http://schemas.microsoft.com/office/drawing/2014/main" id="{00000000-0008-0000-0500-00007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5" name="Picture 1">
          <a:extLst>
            <a:ext uri="{FF2B5EF4-FFF2-40B4-BE49-F238E27FC236}">
              <a16:creationId xmlns:a16="http://schemas.microsoft.com/office/drawing/2014/main" id="{00000000-0008-0000-0500-00007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6" name="Picture 1">
          <a:extLst>
            <a:ext uri="{FF2B5EF4-FFF2-40B4-BE49-F238E27FC236}">
              <a16:creationId xmlns:a16="http://schemas.microsoft.com/office/drawing/2014/main" id="{00000000-0008-0000-0500-00007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7" name="Picture 1">
          <a:extLst>
            <a:ext uri="{FF2B5EF4-FFF2-40B4-BE49-F238E27FC236}">
              <a16:creationId xmlns:a16="http://schemas.microsoft.com/office/drawing/2014/main" id="{00000000-0008-0000-0500-00007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18" name="Picture 1">
          <a:extLst>
            <a:ext uri="{FF2B5EF4-FFF2-40B4-BE49-F238E27FC236}">
              <a16:creationId xmlns:a16="http://schemas.microsoft.com/office/drawing/2014/main" id="{00000000-0008-0000-0500-00007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19" name="Picture 1">
          <a:extLst>
            <a:ext uri="{FF2B5EF4-FFF2-40B4-BE49-F238E27FC236}">
              <a16:creationId xmlns:a16="http://schemas.microsoft.com/office/drawing/2014/main" id="{00000000-0008-0000-0500-00007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20" name="Picture 1">
          <a:extLst>
            <a:ext uri="{FF2B5EF4-FFF2-40B4-BE49-F238E27FC236}">
              <a16:creationId xmlns:a16="http://schemas.microsoft.com/office/drawing/2014/main" id="{00000000-0008-0000-0500-00007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21" name="Picture 1">
          <a:extLst>
            <a:ext uri="{FF2B5EF4-FFF2-40B4-BE49-F238E27FC236}">
              <a16:creationId xmlns:a16="http://schemas.microsoft.com/office/drawing/2014/main" id="{00000000-0008-0000-0500-00007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2" name="Picture 1">
          <a:extLst>
            <a:ext uri="{FF2B5EF4-FFF2-40B4-BE49-F238E27FC236}">
              <a16:creationId xmlns:a16="http://schemas.microsoft.com/office/drawing/2014/main" id="{00000000-0008-0000-0500-00007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3" name="Picture 1">
          <a:extLst>
            <a:ext uri="{FF2B5EF4-FFF2-40B4-BE49-F238E27FC236}">
              <a16:creationId xmlns:a16="http://schemas.microsoft.com/office/drawing/2014/main" id="{00000000-0008-0000-0500-00007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24" name="Picture 1">
          <a:extLst>
            <a:ext uri="{FF2B5EF4-FFF2-40B4-BE49-F238E27FC236}">
              <a16:creationId xmlns:a16="http://schemas.microsoft.com/office/drawing/2014/main" id="{00000000-0008-0000-0500-00008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25" name="Picture 1">
          <a:extLst>
            <a:ext uri="{FF2B5EF4-FFF2-40B4-BE49-F238E27FC236}">
              <a16:creationId xmlns:a16="http://schemas.microsoft.com/office/drawing/2014/main" id="{00000000-0008-0000-0500-00008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26" name="Picture 1">
          <a:extLst>
            <a:ext uri="{FF2B5EF4-FFF2-40B4-BE49-F238E27FC236}">
              <a16:creationId xmlns:a16="http://schemas.microsoft.com/office/drawing/2014/main" id="{00000000-0008-0000-0500-00008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7" name="Picture 1">
          <a:extLst>
            <a:ext uri="{FF2B5EF4-FFF2-40B4-BE49-F238E27FC236}">
              <a16:creationId xmlns:a16="http://schemas.microsoft.com/office/drawing/2014/main" id="{00000000-0008-0000-0500-00008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8" name="Picture 1">
          <a:extLst>
            <a:ext uri="{FF2B5EF4-FFF2-40B4-BE49-F238E27FC236}">
              <a16:creationId xmlns:a16="http://schemas.microsoft.com/office/drawing/2014/main" id="{00000000-0008-0000-0500-00008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29" name="Picture 1">
          <a:extLst>
            <a:ext uri="{FF2B5EF4-FFF2-40B4-BE49-F238E27FC236}">
              <a16:creationId xmlns:a16="http://schemas.microsoft.com/office/drawing/2014/main" id="{00000000-0008-0000-0500-00008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30" name="Picture 1">
          <a:extLst>
            <a:ext uri="{FF2B5EF4-FFF2-40B4-BE49-F238E27FC236}">
              <a16:creationId xmlns:a16="http://schemas.microsoft.com/office/drawing/2014/main" id="{00000000-0008-0000-0500-00008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31" name="Picture 1">
          <a:extLst>
            <a:ext uri="{FF2B5EF4-FFF2-40B4-BE49-F238E27FC236}">
              <a16:creationId xmlns:a16="http://schemas.microsoft.com/office/drawing/2014/main" id="{00000000-0008-0000-0500-00008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32" name="Picture 1">
          <a:extLst>
            <a:ext uri="{FF2B5EF4-FFF2-40B4-BE49-F238E27FC236}">
              <a16:creationId xmlns:a16="http://schemas.microsoft.com/office/drawing/2014/main" id="{00000000-0008-0000-0500-00008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33" name="Picture 1">
          <a:extLst>
            <a:ext uri="{FF2B5EF4-FFF2-40B4-BE49-F238E27FC236}">
              <a16:creationId xmlns:a16="http://schemas.microsoft.com/office/drawing/2014/main" id="{00000000-0008-0000-0500-00008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34" name="Picture 1">
          <a:extLst>
            <a:ext uri="{FF2B5EF4-FFF2-40B4-BE49-F238E27FC236}">
              <a16:creationId xmlns:a16="http://schemas.microsoft.com/office/drawing/2014/main" id="{00000000-0008-0000-0500-00008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35" name="Picture 1">
          <a:extLst>
            <a:ext uri="{FF2B5EF4-FFF2-40B4-BE49-F238E27FC236}">
              <a16:creationId xmlns:a16="http://schemas.microsoft.com/office/drawing/2014/main" id="{00000000-0008-0000-0500-00008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236" name="Picture 1">
          <a:extLst>
            <a:ext uri="{FF2B5EF4-FFF2-40B4-BE49-F238E27FC236}">
              <a16:creationId xmlns:a16="http://schemas.microsoft.com/office/drawing/2014/main" id="{00000000-0008-0000-0500-00008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237" name="Picture 1">
          <a:extLst>
            <a:ext uri="{FF2B5EF4-FFF2-40B4-BE49-F238E27FC236}">
              <a16:creationId xmlns:a16="http://schemas.microsoft.com/office/drawing/2014/main" id="{00000000-0008-0000-0500-00008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238" name="Picture 1">
          <a:extLst>
            <a:ext uri="{FF2B5EF4-FFF2-40B4-BE49-F238E27FC236}">
              <a16:creationId xmlns:a16="http://schemas.microsoft.com/office/drawing/2014/main" id="{00000000-0008-0000-0500-00008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239" name="Picture 1">
          <a:extLst>
            <a:ext uri="{FF2B5EF4-FFF2-40B4-BE49-F238E27FC236}">
              <a16:creationId xmlns:a16="http://schemas.microsoft.com/office/drawing/2014/main" id="{00000000-0008-0000-0500-00008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240" name="Picture 1">
          <a:extLst>
            <a:ext uri="{FF2B5EF4-FFF2-40B4-BE49-F238E27FC236}">
              <a16:creationId xmlns:a16="http://schemas.microsoft.com/office/drawing/2014/main" id="{00000000-0008-0000-0500-00009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241" name="Picture 1">
          <a:extLst>
            <a:ext uri="{FF2B5EF4-FFF2-40B4-BE49-F238E27FC236}">
              <a16:creationId xmlns:a16="http://schemas.microsoft.com/office/drawing/2014/main" id="{00000000-0008-0000-0500-00009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242" name="Picture 1">
          <a:extLst>
            <a:ext uri="{FF2B5EF4-FFF2-40B4-BE49-F238E27FC236}">
              <a16:creationId xmlns:a16="http://schemas.microsoft.com/office/drawing/2014/main" id="{00000000-0008-0000-0500-00009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243" name="Picture 1">
          <a:extLst>
            <a:ext uri="{FF2B5EF4-FFF2-40B4-BE49-F238E27FC236}">
              <a16:creationId xmlns:a16="http://schemas.microsoft.com/office/drawing/2014/main" id="{00000000-0008-0000-0500-00009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44" name="Picture 1">
          <a:extLst>
            <a:ext uri="{FF2B5EF4-FFF2-40B4-BE49-F238E27FC236}">
              <a16:creationId xmlns:a16="http://schemas.microsoft.com/office/drawing/2014/main" id="{00000000-0008-0000-0500-00009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45" name="Picture 1">
          <a:extLst>
            <a:ext uri="{FF2B5EF4-FFF2-40B4-BE49-F238E27FC236}">
              <a16:creationId xmlns:a16="http://schemas.microsoft.com/office/drawing/2014/main" id="{00000000-0008-0000-0500-00009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46" name="Picture 1">
          <a:extLst>
            <a:ext uri="{FF2B5EF4-FFF2-40B4-BE49-F238E27FC236}">
              <a16:creationId xmlns:a16="http://schemas.microsoft.com/office/drawing/2014/main" id="{00000000-0008-0000-0500-00009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47" name="Picture 1">
          <a:extLst>
            <a:ext uri="{FF2B5EF4-FFF2-40B4-BE49-F238E27FC236}">
              <a16:creationId xmlns:a16="http://schemas.microsoft.com/office/drawing/2014/main" id="{00000000-0008-0000-0500-00009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48" name="Picture 1">
          <a:extLst>
            <a:ext uri="{FF2B5EF4-FFF2-40B4-BE49-F238E27FC236}">
              <a16:creationId xmlns:a16="http://schemas.microsoft.com/office/drawing/2014/main" id="{00000000-0008-0000-0500-00009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49" name="Picture 1">
          <a:extLst>
            <a:ext uri="{FF2B5EF4-FFF2-40B4-BE49-F238E27FC236}">
              <a16:creationId xmlns:a16="http://schemas.microsoft.com/office/drawing/2014/main" id="{00000000-0008-0000-0500-00009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0" name="Picture 1">
          <a:extLst>
            <a:ext uri="{FF2B5EF4-FFF2-40B4-BE49-F238E27FC236}">
              <a16:creationId xmlns:a16="http://schemas.microsoft.com/office/drawing/2014/main" id="{00000000-0008-0000-0500-00009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1" name="Picture 1">
          <a:extLst>
            <a:ext uri="{FF2B5EF4-FFF2-40B4-BE49-F238E27FC236}">
              <a16:creationId xmlns:a16="http://schemas.microsoft.com/office/drawing/2014/main" id="{00000000-0008-0000-0500-00009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52" name="Picture 1">
          <a:extLst>
            <a:ext uri="{FF2B5EF4-FFF2-40B4-BE49-F238E27FC236}">
              <a16:creationId xmlns:a16="http://schemas.microsoft.com/office/drawing/2014/main" id="{00000000-0008-0000-0500-00009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53" name="Picture 1">
          <a:extLst>
            <a:ext uri="{FF2B5EF4-FFF2-40B4-BE49-F238E27FC236}">
              <a16:creationId xmlns:a16="http://schemas.microsoft.com/office/drawing/2014/main" id="{00000000-0008-0000-0500-00009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54" name="Picture 1">
          <a:extLst>
            <a:ext uri="{FF2B5EF4-FFF2-40B4-BE49-F238E27FC236}">
              <a16:creationId xmlns:a16="http://schemas.microsoft.com/office/drawing/2014/main" id="{00000000-0008-0000-0500-00009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5" name="Picture 1">
          <a:extLst>
            <a:ext uri="{FF2B5EF4-FFF2-40B4-BE49-F238E27FC236}">
              <a16:creationId xmlns:a16="http://schemas.microsoft.com/office/drawing/2014/main" id="{00000000-0008-0000-0500-00009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6" name="Picture 1">
          <a:extLst>
            <a:ext uri="{FF2B5EF4-FFF2-40B4-BE49-F238E27FC236}">
              <a16:creationId xmlns:a16="http://schemas.microsoft.com/office/drawing/2014/main" id="{00000000-0008-0000-0500-0000A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7" name="Picture 1">
          <a:extLst>
            <a:ext uri="{FF2B5EF4-FFF2-40B4-BE49-F238E27FC236}">
              <a16:creationId xmlns:a16="http://schemas.microsoft.com/office/drawing/2014/main" id="{00000000-0008-0000-0500-0000A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58" name="Picture 1">
          <a:extLst>
            <a:ext uri="{FF2B5EF4-FFF2-40B4-BE49-F238E27FC236}">
              <a16:creationId xmlns:a16="http://schemas.microsoft.com/office/drawing/2014/main" id="{00000000-0008-0000-0500-0000A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59" name="Picture 1">
          <a:extLst>
            <a:ext uri="{FF2B5EF4-FFF2-40B4-BE49-F238E27FC236}">
              <a16:creationId xmlns:a16="http://schemas.microsoft.com/office/drawing/2014/main" id="{00000000-0008-0000-0500-0000A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0" name="Picture 1">
          <a:extLst>
            <a:ext uri="{FF2B5EF4-FFF2-40B4-BE49-F238E27FC236}">
              <a16:creationId xmlns:a16="http://schemas.microsoft.com/office/drawing/2014/main" id="{00000000-0008-0000-0500-0000A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1" name="Picture 1">
          <a:extLst>
            <a:ext uri="{FF2B5EF4-FFF2-40B4-BE49-F238E27FC236}">
              <a16:creationId xmlns:a16="http://schemas.microsoft.com/office/drawing/2014/main" id="{00000000-0008-0000-0500-0000A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62" name="Picture 1">
          <a:extLst>
            <a:ext uri="{FF2B5EF4-FFF2-40B4-BE49-F238E27FC236}">
              <a16:creationId xmlns:a16="http://schemas.microsoft.com/office/drawing/2014/main" id="{00000000-0008-0000-0500-0000A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63" name="Picture 1">
          <a:extLst>
            <a:ext uri="{FF2B5EF4-FFF2-40B4-BE49-F238E27FC236}">
              <a16:creationId xmlns:a16="http://schemas.microsoft.com/office/drawing/2014/main" id="{00000000-0008-0000-0500-0000A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64" name="Picture 1">
          <a:extLst>
            <a:ext uri="{FF2B5EF4-FFF2-40B4-BE49-F238E27FC236}">
              <a16:creationId xmlns:a16="http://schemas.microsoft.com/office/drawing/2014/main" id="{00000000-0008-0000-0500-0000A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65" name="Picture 1">
          <a:extLst>
            <a:ext uri="{FF2B5EF4-FFF2-40B4-BE49-F238E27FC236}">
              <a16:creationId xmlns:a16="http://schemas.microsoft.com/office/drawing/2014/main" id="{00000000-0008-0000-0500-0000A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6" name="Picture 1">
          <a:extLst>
            <a:ext uri="{FF2B5EF4-FFF2-40B4-BE49-F238E27FC236}">
              <a16:creationId xmlns:a16="http://schemas.microsoft.com/office/drawing/2014/main" id="{00000000-0008-0000-0500-0000A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7" name="Picture 1">
          <a:extLst>
            <a:ext uri="{FF2B5EF4-FFF2-40B4-BE49-F238E27FC236}">
              <a16:creationId xmlns:a16="http://schemas.microsoft.com/office/drawing/2014/main" id="{00000000-0008-0000-0500-0000A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68" name="Picture 1">
          <a:extLst>
            <a:ext uri="{FF2B5EF4-FFF2-40B4-BE49-F238E27FC236}">
              <a16:creationId xmlns:a16="http://schemas.microsoft.com/office/drawing/2014/main" id="{00000000-0008-0000-0500-0000A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69" name="Picture 1">
          <a:extLst>
            <a:ext uri="{FF2B5EF4-FFF2-40B4-BE49-F238E27FC236}">
              <a16:creationId xmlns:a16="http://schemas.microsoft.com/office/drawing/2014/main" id="{00000000-0008-0000-0500-0000A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0" name="Picture 1">
          <a:extLst>
            <a:ext uri="{FF2B5EF4-FFF2-40B4-BE49-F238E27FC236}">
              <a16:creationId xmlns:a16="http://schemas.microsoft.com/office/drawing/2014/main" id="{00000000-0008-0000-0500-0000A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71" name="Picture 1">
          <a:extLst>
            <a:ext uri="{FF2B5EF4-FFF2-40B4-BE49-F238E27FC236}">
              <a16:creationId xmlns:a16="http://schemas.microsoft.com/office/drawing/2014/main" id="{00000000-0008-0000-0500-0000A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72" name="Picture 1">
          <a:extLst>
            <a:ext uri="{FF2B5EF4-FFF2-40B4-BE49-F238E27FC236}">
              <a16:creationId xmlns:a16="http://schemas.microsoft.com/office/drawing/2014/main" id="{00000000-0008-0000-0500-0000B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73" name="Picture 1">
          <a:extLst>
            <a:ext uri="{FF2B5EF4-FFF2-40B4-BE49-F238E27FC236}">
              <a16:creationId xmlns:a16="http://schemas.microsoft.com/office/drawing/2014/main" id="{00000000-0008-0000-0500-0000B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4" name="Picture 1">
          <a:extLst>
            <a:ext uri="{FF2B5EF4-FFF2-40B4-BE49-F238E27FC236}">
              <a16:creationId xmlns:a16="http://schemas.microsoft.com/office/drawing/2014/main" id="{00000000-0008-0000-0500-0000B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5" name="Picture 1">
          <a:extLst>
            <a:ext uri="{FF2B5EF4-FFF2-40B4-BE49-F238E27FC236}">
              <a16:creationId xmlns:a16="http://schemas.microsoft.com/office/drawing/2014/main" id="{00000000-0008-0000-0500-0000B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6" name="Picture 1">
          <a:extLst>
            <a:ext uri="{FF2B5EF4-FFF2-40B4-BE49-F238E27FC236}">
              <a16:creationId xmlns:a16="http://schemas.microsoft.com/office/drawing/2014/main" id="{00000000-0008-0000-0500-0000B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7" name="Picture 1">
          <a:extLst>
            <a:ext uri="{FF2B5EF4-FFF2-40B4-BE49-F238E27FC236}">
              <a16:creationId xmlns:a16="http://schemas.microsoft.com/office/drawing/2014/main" id="{00000000-0008-0000-0500-0000B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78" name="Picture 1">
          <a:extLst>
            <a:ext uri="{FF2B5EF4-FFF2-40B4-BE49-F238E27FC236}">
              <a16:creationId xmlns:a16="http://schemas.microsoft.com/office/drawing/2014/main" id="{00000000-0008-0000-0500-0000B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79" name="Picture 1">
          <a:extLst>
            <a:ext uri="{FF2B5EF4-FFF2-40B4-BE49-F238E27FC236}">
              <a16:creationId xmlns:a16="http://schemas.microsoft.com/office/drawing/2014/main" id="{00000000-0008-0000-0500-0000B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80" name="Picture 1">
          <a:extLst>
            <a:ext uri="{FF2B5EF4-FFF2-40B4-BE49-F238E27FC236}">
              <a16:creationId xmlns:a16="http://schemas.microsoft.com/office/drawing/2014/main" id="{00000000-0008-0000-0500-0000B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81" name="Picture 1">
          <a:extLst>
            <a:ext uri="{FF2B5EF4-FFF2-40B4-BE49-F238E27FC236}">
              <a16:creationId xmlns:a16="http://schemas.microsoft.com/office/drawing/2014/main" id="{00000000-0008-0000-0500-0000B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2" name="Picture 1">
          <a:extLst>
            <a:ext uri="{FF2B5EF4-FFF2-40B4-BE49-F238E27FC236}">
              <a16:creationId xmlns:a16="http://schemas.microsoft.com/office/drawing/2014/main" id="{00000000-0008-0000-0500-0000B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3" name="Picture 1">
          <a:extLst>
            <a:ext uri="{FF2B5EF4-FFF2-40B4-BE49-F238E27FC236}">
              <a16:creationId xmlns:a16="http://schemas.microsoft.com/office/drawing/2014/main" id="{00000000-0008-0000-0500-0000B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4" name="Picture 1">
          <a:extLst>
            <a:ext uri="{FF2B5EF4-FFF2-40B4-BE49-F238E27FC236}">
              <a16:creationId xmlns:a16="http://schemas.microsoft.com/office/drawing/2014/main" id="{00000000-0008-0000-0500-0000B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5" name="Picture 1">
          <a:extLst>
            <a:ext uri="{FF2B5EF4-FFF2-40B4-BE49-F238E27FC236}">
              <a16:creationId xmlns:a16="http://schemas.microsoft.com/office/drawing/2014/main" id="{00000000-0008-0000-0500-0000B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86" name="Picture 1">
          <a:extLst>
            <a:ext uri="{FF2B5EF4-FFF2-40B4-BE49-F238E27FC236}">
              <a16:creationId xmlns:a16="http://schemas.microsoft.com/office/drawing/2014/main" id="{00000000-0008-0000-0500-0000B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87" name="Picture 1">
          <a:extLst>
            <a:ext uri="{FF2B5EF4-FFF2-40B4-BE49-F238E27FC236}">
              <a16:creationId xmlns:a16="http://schemas.microsoft.com/office/drawing/2014/main" id="{00000000-0008-0000-0500-0000B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88" name="Picture 1">
          <a:extLst>
            <a:ext uri="{FF2B5EF4-FFF2-40B4-BE49-F238E27FC236}">
              <a16:creationId xmlns:a16="http://schemas.microsoft.com/office/drawing/2014/main" id="{00000000-0008-0000-0500-0000C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89" name="Picture 1">
          <a:extLst>
            <a:ext uri="{FF2B5EF4-FFF2-40B4-BE49-F238E27FC236}">
              <a16:creationId xmlns:a16="http://schemas.microsoft.com/office/drawing/2014/main" id="{00000000-0008-0000-0500-0000C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0" name="Picture 1">
          <a:extLst>
            <a:ext uri="{FF2B5EF4-FFF2-40B4-BE49-F238E27FC236}">
              <a16:creationId xmlns:a16="http://schemas.microsoft.com/office/drawing/2014/main" id="{00000000-0008-0000-0500-0000C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91" name="Picture 1">
          <a:extLst>
            <a:ext uri="{FF2B5EF4-FFF2-40B4-BE49-F238E27FC236}">
              <a16:creationId xmlns:a16="http://schemas.microsoft.com/office/drawing/2014/main" id="{00000000-0008-0000-0500-0000C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92" name="Picture 1">
          <a:extLst>
            <a:ext uri="{FF2B5EF4-FFF2-40B4-BE49-F238E27FC236}">
              <a16:creationId xmlns:a16="http://schemas.microsoft.com/office/drawing/2014/main" id="{00000000-0008-0000-0500-0000C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93" name="Picture 1">
          <a:extLst>
            <a:ext uri="{FF2B5EF4-FFF2-40B4-BE49-F238E27FC236}">
              <a16:creationId xmlns:a16="http://schemas.microsoft.com/office/drawing/2014/main" id="{00000000-0008-0000-0500-0000C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4" name="Picture 1">
          <a:extLst>
            <a:ext uri="{FF2B5EF4-FFF2-40B4-BE49-F238E27FC236}">
              <a16:creationId xmlns:a16="http://schemas.microsoft.com/office/drawing/2014/main" id="{00000000-0008-0000-0500-0000C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5" name="Picture 1">
          <a:extLst>
            <a:ext uri="{FF2B5EF4-FFF2-40B4-BE49-F238E27FC236}">
              <a16:creationId xmlns:a16="http://schemas.microsoft.com/office/drawing/2014/main" id="{00000000-0008-0000-0500-0000C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6" name="Picture 1">
          <a:extLst>
            <a:ext uri="{FF2B5EF4-FFF2-40B4-BE49-F238E27FC236}">
              <a16:creationId xmlns:a16="http://schemas.microsoft.com/office/drawing/2014/main" id="{00000000-0008-0000-0500-0000C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7" name="Picture 1">
          <a:extLst>
            <a:ext uri="{FF2B5EF4-FFF2-40B4-BE49-F238E27FC236}">
              <a16:creationId xmlns:a16="http://schemas.microsoft.com/office/drawing/2014/main" id="{00000000-0008-0000-0500-0000C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298" name="Picture 1">
          <a:extLst>
            <a:ext uri="{FF2B5EF4-FFF2-40B4-BE49-F238E27FC236}">
              <a16:creationId xmlns:a16="http://schemas.microsoft.com/office/drawing/2014/main" id="{00000000-0008-0000-0500-0000C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299" name="Picture 1">
          <a:extLst>
            <a:ext uri="{FF2B5EF4-FFF2-40B4-BE49-F238E27FC236}">
              <a16:creationId xmlns:a16="http://schemas.microsoft.com/office/drawing/2014/main" id="{00000000-0008-0000-0500-0000C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00" name="Picture 1">
          <a:extLst>
            <a:ext uri="{FF2B5EF4-FFF2-40B4-BE49-F238E27FC236}">
              <a16:creationId xmlns:a16="http://schemas.microsoft.com/office/drawing/2014/main" id="{00000000-0008-0000-0500-0000C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01" name="Picture 1">
          <a:extLst>
            <a:ext uri="{FF2B5EF4-FFF2-40B4-BE49-F238E27FC236}">
              <a16:creationId xmlns:a16="http://schemas.microsoft.com/office/drawing/2014/main" id="{00000000-0008-0000-0500-0000C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2" name="Picture 1">
          <a:extLst>
            <a:ext uri="{FF2B5EF4-FFF2-40B4-BE49-F238E27FC236}">
              <a16:creationId xmlns:a16="http://schemas.microsoft.com/office/drawing/2014/main" id="{00000000-0008-0000-0500-0000C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3" name="Picture 1">
          <a:extLst>
            <a:ext uri="{FF2B5EF4-FFF2-40B4-BE49-F238E27FC236}">
              <a16:creationId xmlns:a16="http://schemas.microsoft.com/office/drawing/2014/main" id="{00000000-0008-0000-0500-0000C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4" name="Picture 1">
          <a:extLst>
            <a:ext uri="{FF2B5EF4-FFF2-40B4-BE49-F238E27FC236}">
              <a16:creationId xmlns:a16="http://schemas.microsoft.com/office/drawing/2014/main" id="{00000000-0008-0000-0500-0000D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5" name="Picture 1">
          <a:extLst>
            <a:ext uri="{FF2B5EF4-FFF2-40B4-BE49-F238E27FC236}">
              <a16:creationId xmlns:a16="http://schemas.microsoft.com/office/drawing/2014/main" id="{00000000-0008-0000-0500-0000D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6" name="Picture 1">
          <a:extLst>
            <a:ext uri="{FF2B5EF4-FFF2-40B4-BE49-F238E27FC236}">
              <a16:creationId xmlns:a16="http://schemas.microsoft.com/office/drawing/2014/main" id="{00000000-0008-0000-0500-0000D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7" name="Picture 1">
          <a:extLst>
            <a:ext uri="{FF2B5EF4-FFF2-40B4-BE49-F238E27FC236}">
              <a16:creationId xmlns:a16="http://schemas.microsoft.com/office/drawing/2014/main" id="{00000000-0008-0000-0500-0000D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08" name="Picture 1">
          <a:extLst>
            <a:ext uri="{FF2B5EF4-FFF2-40B4-BE49-F238E27FC236}">
              <a16:creationId xmlns:a16="http://schemas.microsoft.com/office/drawing/2014/main" id="{00000000-0008-0000-0500-0000D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09" name="Picture 1">
          <a:extLst>
            <a:ext uri="{FF2B5EF4-FFF2-40B4-BE49-F238E27FC236}">
              <a16:creationId xmlns:a16="http://schemas.microsoft.com/office/drawing/2014/main" id="{00000000-0008-0000-0500-0000D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0" name="Picture 1">
          <a:extLst>
            <a:ext uri="{FF2B5EF4-FFF2-40B4-BE49-F238E27FC236}">
              <a16:creationId xmlns:a16="http://schemas.microsoft.com/office/drawing/2014/main" id="{00000000-0008-0000-0500-0000D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1" name="Picture 1">
          <a:extLst>
            <a:ext uri="{FF2B5EF4-FFF2-40B4-BE49-F238E27FC236}">
              <a16:creationId xmlns:a16="http://schemas.microsoft.com/office/drawing/2014/main" id="{00000000-0008-0000-0500-0000D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12" name="Picture 1">
          <a:extLst>
            <a:ext uri="{FF2B5EF4-FFF2-40B4-BE49-F238E27FC236}">
              <a16:creationId xmlns:a16="http://schemas.microsoft.com/office/drawing/2014/main" id="{00000000-0008-0000-0500-0000D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13" name="Picture 1">
          <a:extLst>
            <a:ext uri="{FF2B5EF4-FFF2-40B4-BE49-F238E27FC236}">
              <a16:creationId xmlns:a16="http://schemas.microsoft.com/office/drawing/2014/main" id="{00000000-0008-0000-0500-0000D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14" name="Picture 1">
          <a:extLst>
            <a:ext uri="{FF2B5EF4-FFF2-40B4-BE49-F238E27FC236}">
              <a16:creationId xmlns:a16="http://schemas.microsoft.com/office/drawing/2014/main" id="{00000000-0008-0000-0500-0000D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15" name="Picture 1">
          <a:extLst>
            <a:ext uri="{FF2B5EF4-FFF2-40B4-BE49-F238E27FC236}">
              <a16:creationId xmlns:a16="http://schemas.microsoft.com/office/drawing/2014/main" id="{00000000-0008-0000-0500-0000D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6" name="Picture 1">
          <a:extLst>
            <a:ext uri="{FF2B5EF4-FFF2-40B4-BE49-F238E27FC236}">
              <a16:creationId xmlns:a16="http://schemas.microsoft.com/office/drawing/2014/main" id="{00000000-0008-0000-0500-0000D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7" name="Picture 1">
          <a:extLst>
            <a:ext uri="{FF2B5EF4-FFF2-40B4-BE49-F238E27FC236}">
              <a16:creationId xmlns:a16="http://schemas.microsoft.com/office/drawing/2014/main" id="{00000000-0008-0000-0500-0000D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18" name="Picture 1">
          <a:extLst>
            <a:ext uri="{FF2B5EF4-FFF2-40B4-BE49-F238E27FC236}">
              <a16:creationId xmlns:a16="http://schemas.microsoft.com/office/drawing/2014/main" id="{00000000-0008-0000-0500-0000D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19" name="Picture 1">
          <a:extLst>
            <a:ext uri="{FF2B5EF4-FFF2-40B4-BE49-F238E27FC236}">
              <a16:creationId xmlns:a16="http://schemas.microsoft.com/office/drawing/2014/main" id="{00000000-0008-0000-0500-0000D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20" name="Picture 1">
          <a:extLst>
            <a:ext uri="{FF2B5EF4-FFF2-40B4-BE49-F238E27FC236}">
              <a16:creationId xmlns:a16="http://schemas.microsoft.com/office/drawing/2014/main" id="{00000000-0008-0000-0500-0000E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1" name="Picture 1">
          <a:extLst>
            <a:ext uri="{FF2B5EF4-FFF2-40B4-BE49-F238E27FC236}">
              <a16:creationId xmlns:a16="http://schemas.microsoft.com/office/drawing/2014/main" id="{00000000-0008-0000-0500-0000E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2" name="Picture 1">
          <a:extLst>
            <a:ext uri="{FF2B5EF4-FFF2-40B4-BE49-F238E27FC236}">
              <a16:creationId xmlns:a16="http://schemas.microsoft.com/office/drawing/2014/main" id="{00000000-0008-0000-0500-0000E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3" name="Picture 1">
          <a:extLst>
            <a:ext uri="{FF2B5EF4-FFF2-40B4-BE49-F238E27FC236}">
              <a16:creationId xmlns:a16="http://schemas.microsoft.com/office/drawing/2014/main" id="{00000000-0008-0000-0500-0000E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24" name="Picture 1">
          <a:extLst>
            <a:ext uri="{FF2B5EF4-FFF2-40B4-BE49-F238E27FC236}">
              <a16:creationId xmlns:a16="http://schemas.microsoft.com/office/drawing/2014/main" id="{00000000-0008-0000-0500-0000E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25" name="Picture 1">
          <a:extLst>
            <a:ext uri="{FF2B5EF4-FFF2-40B4-BE49-F238E27FC236}">
              <a16:creationId xmlns:a16="http://schemas.microsoft.com/office/drawing/2014/main" id="{00000000-0008-0000-0500-0000E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6" name="Picture 1">
          <a:extLst>
            <a:ext uri="{FF2B5EF4-FFF2-40B4-BE49-F238E27FC236}">
              <a16:creationId xmlns:a16="http://schemas.microsoft.com/office/drawing/2014/main" id="{00000000-0008-0000-0500-0000E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7" name="Picture 1">
          <a:extLst>
            <a:ext uri="{FF2B5EF4-FFF2-40B4-BE49-F238E27FC236}">
              <a16:creationId xmlns:a16="http://schemas.microsoft.com/office/drawing/2014/main" id="{00000000-0008-0000-0500-0000E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28" name="Picture 1">
          <a:extLst>
            <a:ext uri="{FF2B5EF4-FFF2-40B4-BE49-F238E27FC236}">
              <a16:creationId xmlns:a16="http://schemas.microsoft.com/office/drawing/2014/main" id="{00000000-0008-0000-0500-0000E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29" name="Picture 1">
          <a:extLst>
            <a:ext uri="{FF2B5EF4-FFF2-40B4-BE49-F238E27FC236}">
              <a16:creationId xmlns:a16="http://schemas.microsoft.com/office/drawing/2014/main" id="{00000000-0008-0000-0500-0000E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30" name="Picture 1">
          <a:extLst>
            <a:ext uri="{FF2B5EF4-FFF2-40B4-BE49-F238E27FC236}">
              <a16:creationId xmlns:a16="http://schemas.microsoft.com/office/drawing/2014/main" id="{00000000-0008-0000-0500-0000E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31" name="Picture 1">
          <a:extLst>
            <a:ext uri="{FF2B5EF4-FFF2-40B4-BE49-F238E27FC236}">
              <a16:creationId xmlns:a16="http://schemas.microsoft.com/office/drawing/2014/main" id="{00000000-0008-0000-0500-0000E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32" name="Picture 1">
          <a:extLst>
            <a:ext uri="{FF2B5EF4-FFF2-40B4-BE49-F238E27FC236}">
              <a16:creationId xmlns:a16="http://schemas.microsoft.com/office/drawing/2014/main" id="{00000000-0008-0000-0500-0000E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3" name="Picture 1">
          <a:extLst>
            <a:ext uri="{FF2B5EF4-FFF2-40B4-BE49-F238E27FC236}">
              <a16:creationId xmlns:a16="http://schemas.microsoft.com/office/drawing/2014/main" id="{00000000-0008-0000-0500-0000E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4" name="Picture 1">
          <a:extLst>
            <a:ext uri="{FF2B5EF4-FFF2-40B4-BE49-F238E27FC236}">
              <a16:creationId xmlns:a16="http://schemas.microsoft.com/office/drawing/2014/main" id="{00000000-0008-0000-0500-0000E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5" name="Picture 1">
          <a:extLst>
            <a:ext uri="{FF2B5EF4-FFF2-40B4-BE49-F238E27FC236}">
              <a16:creationId xmlns:a16="http://schemas.microsoft.com/office/drawing/2014/main" id="{00000000-0008-0000-0500-0000E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36" name="Picture 1">
          <a:extLst>
            <a:ext uri="{FF2B5EF4-FFF2-40B4-BE49-F238E27FC236}">
              <a16:creationId xmlns:a16="http://schemas.microsoft.com/office/drawing/2014/main" id="{00000000-0008-0000-0500-0000F0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37" name="Picture 1">
          <a:extLst>
            <a:ext uri="{FF2B5EF4-FFF2-40B4-BE49-F238E27FC236}">
              <a16:creationId xmlns:a16="http://schemas.microsoft.com/office/drawing/2014/main" id="{00000000-0008-0000-0500-0000F1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8" name="Picture 1">
          <a:extLst>
            <a:ext uri="{FF2B5EF4-FFF2-40B4-BE49-F238E27FC236}">
              <a16:creationId xmlns:a16="http://schemas.microsoft.com/office/drawing/2014/main" id="{00000000-0008-0000-0500-0000F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39" name="Picture 1">
          <a:extLst>
            <a:ext uri="{FF2B5EF4-FFF2-40B4-BE49-F238E27FC236}">
              <a16:creationId xmlns:a16="http://schemas.microsoft.com/office/drawing/2014/main" id="{00000000-0008-0000-0500-0000F3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40" name="Picture 1">
          <a:extLst>
            <a:ext uri="{FF2B5EF4-FFF2-40B4-BE49-F238E27FC236}">
              <a16:creationId xmlns:a16="http://schemas.microsoft.com/office/drawing/2014/main" id="{00000000-0008-0000-0500-0000F4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1" name="Picture 1">
          <a:extLst>
            <a:ext uri="{FF2B5EF4-FFF2-40B4-BE49-F238E27FC236}">
              <a16:creationId xmlns:a16="http://schemas.microsoft.com/office/drawing/2014/main" id="{00000000-0008-0000-0500-0000F5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2" name="Picture 1">
          <a:extLst>
            <a:ext uri="{FF2B5EF4-FFF2-40B4-BE49-F238E27FC236}">
              <a16:creationId xmlns:a16="http://schemas.microsoft.com/office/drawing/2014/main" id="{00000000-0008-0000-0500-0000F6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3" name="Picture 1">
          <a:extLst>
            <a:ext uri="{FF2B5EF4-FFF2-40B4-BE49-F238E27FC236}">
              <a16:creationId xmlns:a16="http://schemas.microsoft.com/office/drawing/2014/main" id="{00000000-0008-0000-0500-0000F7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4" name="Picture 1">
          <a:extLst>
            <a:ext uri="{FF2B5EF4-FFF2-40B4-BE49-F238E27FC236}">
              <a16:creationId xmlns:a16="http://schemas.microsoft.com/office/drawing/2014/main" id="{00000000-0008-0000-0500-0000F8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5" name="Picture 1">
          <a:extLst>
            <a:ext uri="{FF2B5EF4-FFF2-40B4-BE49-F238E27FC236}">
              <a16:creationId xmlns:a16="http://schemas.microsoft.com/office/drawing/2014/main" id="{00000000-0008-0000-0500-0000F9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46" name="Picture 1">
          <a:extLst>
            <a:ext uri="{FF2B5EF4-FFF2-40B4-BE49-F238E27FC236}">
              <a16:creationId xmlns:a16="http://schemas.microsoft.com/office/drawing/2014/main" id="{00000000-0008-0000-0500-0000FA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47" name="Picture 1">
          <a:extLst>
            <a:ext uri="{FF2B5EF4-FFF2-40B4-BE49-F238E27FC236}">
              <a16:creationId xmlns:a16="http://schemas.microsoft.com/office/drawing/2014/main" id="{00000000-0008-0000-0500-0000FB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48" name="Picture 1">
          <a:extLst>
            <a:ext uri="{FF2B5EF4-FFF2-40B4-BE49-F238E27FC236}">
              <a16:creationId xmlns:a16="http://schemas.microsoft.com/office/drawing/2014/main" id="{00000000-0008-0000-0500-0000FC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49" name="Picture 1">
          <a:extLst>
            <a:ext uri="{FF2B5EF4-FFF2-40B4-BE49-F238E27FC236}">
              <a16:creationId xmlns:a16="http://schemas.microsoft.com/office/drawing/2014/main" id="{00000000-0008-0000-0500-0000F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0" name="Picture 1">
          <a:extLst>
            <a:ext uri="{FF2B5EF4-FFF2-40B4-BE49-F238E27FC236}">
              <a16:creationId xmlns:a16="http://schemas.microsoft.com/office/drawing/2014/main" id="{00000000-0008-0000-0500-0000FE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1" name="Picture 1">
          <a:extLst>
            <a:ext uri="{FF2B5EF4-FFF2-40B4-BE49-F238E27FC236}">
              <a16:creationId xmlns:a16="http://schemas.microsoft.com/office/drawing/2014/main" id="{00000000-0008-0000-0500-0000FF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52" name="Picture 1">
          <a:extLst>
            <a:ext uri="{FF2B5EF4-FFF2-40B4-BE49-F238E27FC236}">
              <a16:creationId xmlns:a16="http://schemas.microsoft.com/office/drawing/2014/main" id="{00000000-0008-0000-0500-00000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53" name="Picture 1">
          <a:extLst>
            <a:ext uri="{FF2B5EF4-FFF2-40B4-BE49-F238E27FC236}">
              <a16:creationId xmlns:a16="http://schemas.microsoft.com/office/drawing/2014/main" id="{00000000-0008-0000-0500-00000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54" name="Picture 1">
          <a:extLst>
            <a:ext uri="{FF2B5EF4-FFF2-40B4-BE49-F238E27FC236}">
              <a16:creationId xmlns:a16="http://schemas.microsoft.com/office/drawing/2014/main" id="{00000000-0008-0000-0500-00000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5" name="Picture 1">
          <a:extLst>
            <a:ext uri="{FF2B5EF4-FFF2-40B4-BE49-F238E27FC236}">
              <a16:creationId xmlns:a16="http://schemas.microsoft.com/office/drawing/2014/main" id="{00000000-0008-0000-0500-00000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6" name="Picture 1">
          <a:extLst>
            <a:ext uri="{FF2B5EF4-FFF2-40B4-BE49-F238E27FC236}">
              <a16:creationId xmlns:a16="http://schemas.microsoft.com/office/drawing/2014/main" id="{00000000-0008-0000-0500-00000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7" name="Picture 1">
          <a:extLst>
            <a:ext uri="{FF2B5EF4-FFF2-40B4-BE49-F238E27FC236}">
              <a16:creationId xmlns:a16="http://schemas.microsoft.com/office/drawing/2014/main" id="{00000000-0008-0000-0500-00000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58" name="Picture 1">
          <a:extLst>
            <a:ext uri="{FF2B5EF4-FFF2-40B4-BE49-F238E27FC236}">
              <a16:creationId xmlns:a16="http://schemas.microsoft.com/office/drawing/2014/main" id="{00000000-0008-0000-0500-00000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59" name="Picture 1">
          <a:extLst>
            <a:ext uri="{FF2B5EF4-FFF2-40B4-BE49-F238E27FC236}">
              <a16:creationId xmlns:a16="http://schemas.microsoft.com/office/drawing/2014/main" id="{00000000-0008-0000-0500-00000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0" name="Picture 1">
          <a:extLst>
            <a:ext uri="{FF2B5EF4-FFF2-40B4-BE49-F238E27FC236}">
              <a16:creationId xmlns:a16="http://schemas.microsoft.com/office/drawing/2014/main" id="{00000000-0008-0000-0500-00000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1" name="Picture 1">
          <a:extLst>
            <a:ext uri="{FF2B5EF4-FFF2-40B4-BE49-F238E27FC236}">
              <a16:creationId xmlns:a16="http://schemas.microsoft.com/office/drawing/2014/main" id="{00000000-0008-0000-0500-00000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62" name="Picture 1">
          <a:extLst>
            <a:ext uri="{FF2B5EF4-FFF2-40B4-BE49-F238E27FC236}">
              <a16:creationId xmlns:a16="http://schemas.microsoft.com/office/drawing/2014/main" id="{00000000-0008-0000-0500-00000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63" name="Picture 1">
          <a:extLst>
            <a:ext uri="{FF2B5EF4-FFF2-40B4-BE49-F238E27FC236}">
              <a16:creationId xmlns:a16="http://schemas.microsoft.com/office/drawing/2014/main" id="{00000000-0008-0000-0500-00000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4" name="Picture 1">
          <a:extLst>
            <a:ext uri="{FF2B5EF4-FFF2-40B4-BE49-F238E27FC236}">
              <a16:creationId xmlns:a16="http://schemas.microsoft.com/office/drawing/2014/main" id="{00000000-0008-0000-0500-00000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5" name="Picture 1">
          <a:extLst>
            <a:ext uri="{FF2B5EF4-FFF2-40B4-BE49-F238E27FC236}">
              <a16:creationId xmlns:a16="http://schemas.microsoft.com/office/drawing/2014/main" id="{00000000-0008-0000-0500-00000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6" name="Picture 1">
          <a:extLst>
            <a:ext uri="{FF2B5EF4-FFF2-40B4-BE49-F238E27FC236}">
              <a16:creationId xmlns:a16="http://schemas.microsoft.com/office/drawing/2014/main" id="{00000000-0008-0000-0500-00000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67" name="Picture 1">
          <a:extLst>
            <a:ext uri="{FF2B5EF4-FFF2-40B4-BE49-F238E27FC236}">
              <a16:creationId xmlns:a16="http://schemas.microsoft.com/office/drawing/2014/main" id="{00000000-0008-0000-0500-00000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68" name="Picture 1">
          <a:extLst>
            <a:ext uri="{FF2B5EF4-FFF2-40B4-BE49-F238E27FC236}">
              <a16:creationId xmlns:a16="http://schemas.microsoft.com/office/drawing/2014/main" id="{00000000-0008-0000-0500-00001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69" name="Picture 1">
          <a:extLst>
            <a:ext uri="{FF2B5EF4-FFF2-40B4-BE49-F238E27FC236}">
              <a16:creationId xmlns:a16="http://schemas.microsoft.com/office/drawing/2014/main" id="{00000000-0008-0000-0500-00001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0" name="Picture 1">
          <a:extLst>
            <a:ext uri="{FF2B5EF4-FFF2-40B4-BE49-F238E27FC236}">
              <a16:creationId xmlns:a16="http://schemas.microsoft.com/office/drawing/2014/main" id="{00000000-0008-0000-0500-00001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1" name="Picture 1">
          <a:extLst>
            <a:ext uri="{FF2B5EF4-FFF2-40B4-BE49-F238E27FC236}">
              <a16:creationId xmlns:a16="http://schemas.microsoft.com/office/drawing/2014/main" id="{00000000-0008-0000-0500-00001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72" name="Picture 1">
          <a:extLst>
            <a:ext uri="{FF2B5EF4-FFF2-40B4-BE49-F238E27FC236}">
              <a16:creationId xmlns:a16="http://schemas.microsoft.com/office/drawing/2014/main" id="{00000000-0008-0000-0500-00001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73" name="Picture 1">
          <a:extLst>
            <a:ext uri="{FF2B5EF4-FFF2-40B4-BE49-F238E27FC236}">
              <a16:creationId xmlns:a16="http://schemas.microsoft.com/office/drawing/2014/main" id="{00000000-0008-0000-0500-00001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74" name="Picture 1">
          <a:extLst>
            <a:ext uri="{FF2B5EF4-FFF2-40B4-BE49-F238E27FC236}">
              <a16:creationId xmlns:a16="http://schemas.microsoft.com/office/drawing/2014/main" id="{00000000-0008-0000-0500-00001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75" name="Picture 1">
          <a:extLst>
            <a:ext uri="{FF2B5EF4-FFF2-40B4-BE49-F238E27FC236}">
              <a16:creationId xmlns:a16="http://schemas.microsoft.com/office/drawing/2014/main" id="{00000000-0008-0000-0500-00001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6" name="Picture 1">
          <a:extLst>
            <a:ext uri="{FF2B5EF4-FFF2-40B4-BE49-F238E27FC236}">
              <a16:creationId xmlns:a16="http://schemas.microsoft.com/office/drawing/2014/main" id="{00000000-0008-0000-0500-00001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7" name="Picture 1">
          <a:extLst>
            <a:ext uri="{FF2B5EF4-FFF2-40B4-BE49-F238E27FC236}">
              <a16:creationId xmlns:a16="http://schemas.microsoft.com/office/drawing/2014/main" id="{00000000-0008-0000-0500-00001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78" name="Picture 1">
          <a:extLst>
            <a:ext uri="{FF2B5EF4-FFF2-40B4-BE49-F238E27FC236}">
              <a16:creationId xmlns:a16="http://schemas.microsoft.com/office/drawing/2014/main" id="{00000000-0008-0000-0500-00001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79" name="Picture 1">
          <a:extLst>
            <a:ext uri="{FF2B5EF4-FFF2-40B4-BE49-F238E27FC236}">
              <a16:creationId xmlns:a16="http://schemas.microsoft.com/office/drawing/2014/main" id="{00000000-0008-0000-0500-00001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0" name="Picture 1">
          <a:extLst>
            <a:ext uri="{FF2B5EF4-FFF2-40B4-BE49-F238E27FC236}">
              <a16:creationId xmlns:a16="http://schemas.microsoft.com/office/drawing/2014/main" id="{00000000-0008-0000-0500-00001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81" name="Picture 1">
          <a:extLst>
            <a:ext uri="{FF2B5EF4-FFF2-40B4-BE49-F238E27FC236}">
              <a16:creationId xmlns:a16="http://schemas.microsoft.com/office/drawing/2014/main" id="{00000000-0008-0000-0500-00001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82" name="Picture 1">
          <a:extLst>
            <a:ext uri="{FF2B5EF4-FFF2-40B4-BE49-F238E27FC236}">
              <a16:creationId xmlns:a16="http://schemas.microsoft.com/office/drawing/2014/main" id="{00000000-0008-0000-0500-00001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83" name="Picture 1">
          <a:extLst>
            <a:ext uri="{FF2B5EF4-FFF2-40B4-BE49-F238E27FC236}">
              <a16:creationId xmlns:a16="http://schemas.microsoft.com/office/drawing/2014/main" id="{00000000-0008-0000-0500-00001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4" name="Picture 1">
          <a:extLst>
            <a:ext uri="{FF2B5EF4-FFF2-40B4-BE49-F238E27FC236}">
              <a16:creationId xmlns:a16="http://schemas.microsoft.com/office/drawing/2014/main" id="{00000000-0008-0000-0500-00002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5" name="Picture 1">
          <a:extLst>
            <a:ext uri="{FF2B5EF4-FFF2-40B4-BE49-F238E27FC236}">
              <a16:creationId xmlns:a16="http://schemas.microsoft.com/office/drawing/2014/main" id="{00000000-0008-0000-0500-00002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6" name="Picture 1">
          <a:extLst>
            <a:ext uri="{FF2B5EF4-FFF2-40B4-BE49-F238E27FC236}">
              <a16:creationId xmlns:a16="http://schemas.microsoft.com/office/drawing/2014/main" id="{00000000-0008-0000-0500-00002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7" name="Picture 1">
          <a:extLst>
            <a:ext uri="{FF2B5EF4-FFF2-40B4-BE49-F238E27FC236}">
              <a16:creationId xmlns:a16="http://schemas.microsoft.com/office/drawing/2014/main" id="{00000000-0008-0000-0500-00002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88" name="Picture 1">
          <a:extLst>
            <a:ext uri="{FF2B5EF4-FFF2-40B4-BE49-F238E27FC236}">
              <a16:creationId xmlns:a16="http://schemas.microsoft.com/office/drawing/2014/main" id="{00000000-0008-0000-0500-00002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89" name="Picture 1">
          <a:extLst>
            <a:ext uri="{FF2B5EF4-FFF2-40B4-BE49-F238E27FC236}">
              <a16:creationId xmlns:a16="http://schemas.microsoft.com/office/drawing/2014/main" id="{00000000-0008-0000-0500-00002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90" name="Picture 1">
          <a:extLst>
            <a:ext uri="{FF2B5EF4-FFF2-40B4-BE49-F238E27FC236}">
              <a16:creationId xmlns:a16="http://schemas.microsoft.com/office/drawing/2014/main" id="{00000000-0008-0000-0500-00002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391" name="Picture 1">
          <a:extLst>
            <a:ext uri="{FF2B5EF4-FFF2-40B4-BE49-F238E27FC236}">
              <a16:creationId xmlns:a16="http://schemas.microsoft.com/office/drawing/2014/main" id="{00000000-0008-0000-0500-00002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392" name="Picture 1">
          <a:extLst>
            <a:ext uri="{FF2B5EF4-FFF2-40B4-BE49-F238E27FC236}">
              <a16:creationId xmlns:a16="http://schemas.microsoft.com/office/drawing/2014/main" id="{00000000-0008-0000-0500-00002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393" name="Picture 1">
          <a:extLst>
            <a:ext uri="{FF2B5EF4-FFF2-40B4-BE49-F238E27FC236}">
              <a16:creationId xmlns:a16="http://schemas.microsoft.com/office/drawing/2014/main" id="{00000000-0008-0000-0500-00002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394" name="Picture 1">
          <a:extLst>
            <a:ext uri="{FF2B5EF4-FFF2-40B4-BE49-F238E27FC236}">
              <a16:creationId xmlns:a16="http://schemas.microsoft.com/office/drawing/2014/main" id="{00000000-0008-0000-0500-00002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395" name="Picture 1">
          <a:extLst>
            <a:ext uri="{FF2B5EF4-FFF2-40B4-BE49-F238E27FC236}">
              <a16:creationId xmlns:a16="http://schemas.microsoft.com/office/drawing/2014/main" id="{00000000-0008-0000-0500-00002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396" name="Picture 1">
          <a:extLst>
            <a:ext uri="{FF2B5EF4-FFF2-40B4-BE49-F238E27FC236}">
              <a16:creationId xmlns:a16="http://schemas.microsoft.com/office/drawing/2014/main" id="{00000000-0008-0000-0500-00002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397" name="Picture 1">
          <a:extLst>
            <a:ext uri="{FF2B5EF4-FFF2-40B4-BE49-F238E27FC236}">
              <a16:creationId xmlns:a16="http://schemas.microsoft.com/office/drawing/2014/main" id="{00000000-0008-0000-0500-00002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398" name="Picture 1">
          <a:extLst>
            <a:ext uri="{FF2B5EF4-FFF2-40B4-BE49-F238E27FC236}">
              <a16:creationId xmlns:a16="http://schemas.microsoft.com/office/drawing/2014/main" id="{00000000-0008-0000-0500-00002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399" name="Picture 1">
          <a:extLst>
            <a:ext uri="{FF2B5EF4-FFF2-40B4-BE49-F238E27FC236}">
              <a16:creationId xmlns:a16="http://schemas.microsoft.com/office/drawing/2014/main" id="{00000000-0008-0000-0500-00002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400" name="Picture 1">
          <a:extLst>
            <a:ext uri="{FF2B5EF4-FFF2-40B4-BE49-F238E27FC236}">
              <a16:creationId xmlns:a16="http://schemas.microsoft.com/office/drawing/2014/main" id="{00000000-0008-0000-0500-00003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1" name="Picture 1">
          <a:extLst>
            <a:ext uri="{FF2B5EF4-FFF2-40B4-BE49-F238E27FC236}">
              <a16:creationId xmlns:a16="http://schemas.microsoft.com/office/drawing/2014/main" id="{00000000-0008-0000-0500-00003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2" name="Picture 1">
          <a:extLst>
            <a:ext uri="{FF2B5EF4-FFF2-40B4-BE49-F238E27FC236}">
              <a16:creationId xmlns:a16="http://schemas.microsoft.com/office/drawing/2014/main" id="{00000000-0008-0000-0500-00003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3" name="Picture 1">
          <a:extLst>
            <a:ext uri="{FF2B5EF4-FFF2-40B4-BE49-F238E27FC236}">
              <a16:creationId xmlns:a16="http://schemas.microsoft.com/office/drawing/2014/main" id="{00000000-0008-0000-0500-00003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04" name="Picture 1">
          <a:extLst>
            <a:ext uri="{FF2B5EF4-FFF2-40B4-BE49-F238E27FC236}">
              <a16:creationId xmlns:a16="http://schemas.microsoft.com/office/drawing/2014/main" id="{00000000-0008-0000-0500-00003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05" name="Picture 1">
          <a:extLst>
            <a:ext uri="{FF2B5EF4-FFF2-40B4-BE49-F238E27FC236}">
              <a16:creationId xmlns:a16="http://schemas.microsoft.com/office/drawing/2014/main" id="{00000000-0008-0000-0500-00003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06" name="Picture 1">
          <a:extLst>
            <a:ext uri="{FF2B5EF4-FFF2-40B4-BE49-F238E27FC236}">
              <a16:creationId xmlns:a16="http://schemas.microsoft.com/office/drawing/2014/main" id="{00000000-0008-0000-0500-00003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7" name="Picture 1">
          <a:extLst>
            <a:ext uri="{FF2B5EF4-FFF2-40B4-BE49-F238E27FC236}">
              <a16:creationId xmlns:a16="http://schemas.microsoft.com/office/drawing/2014/main" id="{00000000-0008-0000-0500-00003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08" name="Picture 1">
          <a:extLst>
            <a:ext uri="{FF2B5EF4-FFF2-40B4-BE49-F238E27FC236}">
              <a16:creationId xmlns:a16="http://schemas.microsoft.com/office/drawing/2014/main" id="{00000000-0008-0000-0500-00003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09" name="Picture 1">
          <a:extLst>
            <a:ext uri="{FF2B5EF4-FFF2-40B4-BE49-F238E27FC236}">
              <a16:creationId xmlns:a16="http://schemas.microsoft.com/office/drawing/2014/main" id="{00000000-0008-0000-0500-00003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0" name="Picture 1">
          <a:extLst>
            <a:ext uri="{FF2B5EF4-FFF2-40B4-BE49-F238E27FC236}">
              <a16:creationId xmlns:a16="http://schemas.microsoft.com/office/drawing/2014/main" id="{00000000-0008-0000-0500-00003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1" name="Picture 1">
          <a:extLst>
            <a:ext uri="{FF2B5EF4-FFF2-40B4-BE49-F238E27FC236}">
              <a16:creationId xmlns:a16="http://schemas.microsoft.com/office/drawing/2014/main" id="{00000000-0008-0000-0500-00003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12" name="Picture 1">
          <a:extLst>
            <a:ext uri="{FF2B5EF4-FFF2-40B4-BE49-F238E27FC236}">
              <a16:creationId xmlns:a16="http://schemas.microsoft.com/office/drawing/2014/main" id="{00000000-0008-0000-0500-00003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13" name="Picture 1">
          <a:extLst>
            <a:ext uri="{FF2B5EF4-FFF2-40B4-BE49-F238E27FC236}">
              <a16:creationId xmlns:a16="http://schemas.microsoft.com/office/drawing/2014/main" id="{00000000-0008-0000-0500-00003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14" name="Picture 1">
          <a:extLst>
            <a:ext uri="{FF2B5EF4-FFF2-40B4-BE49-F238E27FC236}">
              <a16:creationId xmlns:a16="http://schemas.microsoft.com/office/drawing/2014/main" id="{00000000-0008-0000-0500-00003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15" name="Picture 1">
          <a:extLst>
            <a:ext uri="{FF2B5EF4-FFF2-40B4-BE49-F238E27FC236}">
              <a16:creationId xmlns:a16="http://schemas.microsoft.com/office/drawing/2014/main" id="{00000000-0008-0000-0500-00003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6" name="Picture 1">
          <a:extLst>
            <a:ext uri="{FF2B5EF4-FFF2-40B4-BE49-F238E27FC236}">
              <a16:creationId xmlns:a16="http://schemas.microsoft.com/office/drawing/2014/main" id="{00000000-0008-0000-0500-00004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7" name="Picture 1">
          <a:extLst>
            <a:ext uri="{FF2B5EF4-FFF2-40B4-BE49-F238E27FC236}">
              <a16:creationId xmlns:a16="http://schemas.microsoft.com/office/drawing/2014/main" id="{00000000-0008-0000-0500-00004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18" name="Picture 1">
          <a:extLst>
            <a:ext uri="{FF2B5EF4-FFF2-40B4-BE49-F238E27FC236}">
              <a16:creationId xmlns:a16="http://schemas.microsoft.com/office/drawing/2014/main" id="{00000000-0008-0000-0500-00004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19" name="Picture 1">
          <a:extLst>
            <a:ext uri="{FF2B5EF4-FFF2-40B4-BE49-F238E27FC236}">
              <a16:creationId xmlns:a16="http://schemas.microsoft.com/office/drawing/2014/main" id="{00000000-0008-0000-0500-00004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20" name="Picture 1">
          <a:extLst>
            <a:ext uri="{FF2B5EF4-FFF2-40B4-BE49-F238E27FC236}">
              <a16:creationId xmlns:a16="http://schemas.microsoft.com/office/drawing/2014/main" id="{00000000-0008-0000-0500-00004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21" name="Picture 1">
          <a:extLst>
            <a:ext uri="{FF2B5EF4-FFF2-40B4-BE49-F238E27FC236}">
              <a16:creationId xmlns:a16="http://schemas.microsoft.com/office/drawing/2014/main" id="{00000000-0008-0000-0500-00004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22" name="Picture 1">
          <a:extLst>
            <a:ext uri="{FF2B5EF4-FFF2-40B4-BE49-F238E27FC236}">
              <a16:creationId xmlns:a16="http://schemas.microsoft.com/office/drawing/2014/main" id="{00000000-0008-0000-0500-00004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3" name="Picture 1">
          <a:extLst>
            <a:ext uri="{FF2B5EF4-FFF2-40B4-BE49-F238E27FC236}">
              <a16:creationId xmlns:a16="http://schemas.microsoft.com/office/drawing/2014/main" id="{00000000-0008-0000-0500-00004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4" name="Picture 1">
          <a:extLst>
            <a:ext uri="{FF2B5EF4-FFF2-40B4-BE49-F238E27FC236}">
              <a16:creationId xmlns:a16="http://schemas.microsoft.com/office/drawing/2014/main" id="{00000000-0008-0000-0500-00004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5" name="Picture 1">
          <a:extLst>
            <a:ext uri="{FF2B5EF4-FFF2-40B4-BE49-F238E27FC236}">
              <a16:creationId xmlns:a16="http://schemas.microsoft.com/office/drawing/2014/main" id="{00000000-0008-0000-0500-00004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26" name="Picture 1">
          <a:extLst>
            <a:ext uri="{FF2B5EF4-FFF2-40B4-BE49-F238E27FC236}">
              <a16:creationId xmlns:a16="http://schemas.microsoft.com/office/drawing/2014/main" id="{00000000-0008-0000-0500-00004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27" name="Picture 1">
          <a:extLst>
            <a:ext uri="{FF2B5EF4-FFF2-40B4-BE49-F238E27FC236}">
              <a16:creationId xmlns:a16="http://schemas.microsoft.com/office/drawing/2014/main" id="{00000000-0008-0000-0500-00004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8" name="Picture 1">
          <a:extLst>
            <a:ext uri="{FF2B5EF4-FFF2-40B4-BE49-F238E27FC236}">
              <a16:creationId xmlns:a16="http://schemas.microsoft.com/office/drawing/2014/main" id="{00000000-0008-0000-0500-00004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29" name="Picture 1">
          <a:extLst>
            <a:ext uri="{FF2B5EF4-FFF2-40B4-BE49-F238E27FC236}">
              <a16:creationId xmlns:a16="http://schemas.microsoft.com/office/drawing/2014/main" id="{00000000-0008-0000-0500-00004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30" name="Picture 1">
          <a:extLst>
            <a:ext uri="{FF2B5EF4-FFF2-40B4-BE49-F238E27FC236}">
              <a16:creationId xmlns:a16="http://schemas.microsoft.com/office/drawing/2014/main" id="{00000000-0008-0000-0500-00004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1" name="Picture 1">
          <a:extLst>
            <a:ext uri="{FF2B5EF4-FFF2-40B4-BE49-F238E27FC236}">
              <a16:creationId xmlns:a16="http://schemas.microsoft.com/office/drawing/2014/main" id="{00000000-0008-0000-0500-00004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2" name="Picture 1">
          <a:extLst>
            <a:ext uri="{FF2B5EF4-FFF2-40B4-BE49-F238E27FC236}">
              <a16:creationId xmlns:a16="http://schemas.microsoft.com/office/drawing/2014/main" id="{00000000-0008-0000-0500-00005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3" name="Picture 1">
          <a:extLst>
            <a:ext uri="{FF2B5EF4-FFF2-40B4-BE49-F238E27FC236}">
              <a16:creationId xmlns:a16="http://schemas.microsoft.com/office/drawing/2014/main" id="{00000000-0008-0000-0500-00005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4" name="Picture 1">
          <a:extLst>
            <a:ext uri="{FF2B5EF4-FFF2-40B4-BE49-F238E27FC236}">
              <a16:creationId xmlns:a16="http://schemas.microsoft.com/office/drawing/2014/main" id="{00000000-0008-0000-0500-00005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5" name="Picture 1">
          <a:extLst>
            <a:ext uri="{FF2B5EF4-FFF2-40B4-BE49-F238E27FC236}">
              <a16:creationId xmlns:a16="http://schemas.microsoft.com/office/drawing/2014/main" id="{00000000-0008-0000-0500-00005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36" name="Picture 1">
          <a:extLst>
            <a:ext uri="{FF2B5EF4-FFF2-40B4-BE49-F238E27FC236}">
              <a16:creationId xmlns:a16="http://schemas.microsoft.com/office/drawing/2014/main" id="{00000000-0008-0000-0500-00005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37" name="Picture 1">
          <a:extLst>
            <a:ext uri="{FF2B5EF4-FFF2-40B4-BE49-F238E27FC236}">
              <a16:creationId xmlns:a16="http://schemas.microsoft.com/office/drawing/2014/main" id="{00000000-0008-0000-0500-00005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38" name="Picture 1">
          <a:extLst>
            <a:ext uri="{FF2B5EF4-FFF2-40B4-BE49-F238E27FC236}">
              <a16:creationId xmlns:a16="http://schemas.microsoft.com/office/drawing/2014/main" id="{00000000-0008-0000-0500-00005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39" name="Picture 1">
          <a:extLst>
            <a:ext uri="{FF2B5EF4-FFF2-40B4-BE49-F238E27FC236}">
              <a16:creationId xmlns:a16="http://schemas.microsoft.com/office/drawing/2014/main" id="{00000000-0008-0000-0500-00005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0" name="Picture 1">
          <a:extLst>
            <a:ext uri="{FF2B5EF4-FFF2-40B4-BE49-F238E27FC236}">
              <a16:creationId xmlns:a16="http://schemas.microsoft.com/office/drawing/2014/main" id="{00000000-0008-0000-0500-00005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1" name="Picture 1">
          <a:extLst>
            <a:ext uri="{FF2B5EF4-FFF2-40B4-BE49-F238E27FC236}">
              <a16:creationId xmlns:a16="http://schemas.microsoft.com/office/drawing/2014/main" id="{00000000-0008-0000-0500-00005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2" name="Picture 1">
          <a:extLst>
            <a:ext uri="{FF2B5EF4-FFF2-40B4-BE49-F238E27FC236}">
              <a16:creationId xmlns:a16="http://schemas.microsoft.com/office/drawing/2014/main" id="{00000000-0008-0000-0500-00005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43" name="Picture 1">
          <a:extLst>
            <a:ext uri="{FF2B5EF4-FFF2-40B4-BE49-F238E27FC236}">
              <a16:creationId xmlns:a16="http://schemas.microsoft.com/office/drawing/2014/main" id="{00000000-0008-0000-0500-00005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44" name="Picture 1">
          <a:extLst>
            <a:ext uri="{FF2B5EF4-FFF2-40B4-BE49-F238E27FC236}">
              <a16:creationId xmlns:a16="http://schemas.microsoft.com/office/drawing/2014/main" id="{00000000-0008-0000-0500-00005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45" name="Picture 1">
          <a:extLst>
            <a:ext uri="{FF2B5EF4-FFF2-40B4-BE49-F238E27FC236}">
              <a16:creationId xmlns:a16="http://schemas.microsoft.com/office/drawing/2014/main" id="{00000000-0008-0000-0500-00005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6" name="Picture 1">
          <a:extLst>
            <a:ext uri="{FF2B5EF4-FFF2-40B4-BE49-F238E27FC236}">
              <a16:creationId xmlns:a16="http://schemas.microsoft.com/office/drawing/2014/main" id="{00000000-0008-0000-0500-00005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47" name="Picture 1">
          <a:extLst>
            <a:ext uri="{FF2B5EF4-FFF2-40B4-BE49-F238E27FC236}">
              <a16:creationId xmlns:a16="http://schemas.microsoft.com/office/drawing/2014/main" id="{00000000-0008-0000-0500-00005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48" name="Picture 1">
          <a:extLst>
            <a:ext uri="{FF2B5EF4-FFF2-40B4-BE49-F238E27FC236}">
              <a16:creationId xmlns:a16="http://schemas.microsoft.com/office/drawing/2014/main" id="{00000000-0008-0000-0500-00006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49" name="Picture 1">
          <a:extLst>
            <a:ext uri="{FF2B5EF4-FFF2-40B4-BE49-F238E27FC236}">
              <a16:creationId xmlns:a16="http://schemas.microsoft.com/office/drawing/2014/main" id="{00000000-0008-0000-0500-00006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50" name="Picture 1">
          <a:extLst>
            <a:ext uri="{FF2B5EF4-FFF2-40B4-BE49-F238E27FC236}">
              <a16:creationId xmlns:a16="http://schemas.microsoft.com/office/drawing/2014/main" id="{00000000-0008-0000-0500-00006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1" name="Picture 1">
          <a:extLst>
            <a:ext uri="{FF2B5EF4-FFF2-40B4-BE49-F238E27FC236}">
              <a16:creationId xmlns:a16="http://schemas.microsoft.com/office/drawing/2014/main" id="{00000000-0008-0000-0500-00006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2" name="Picture 1">
          <a:extLst>
            <a:ext uri="{FF2B5EF4-FFF2-40B4-BE49-F238E27FC236}">
              <a16:creationId xmlns:a16="http://schemas.microsoft.com/office/drawing/2014/main" id="{00000000-0008-0000-0500-00006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3" name="Picture 1">
          <a:extLst>
            <a:ext uri="{FF2B5EF4-FFF2-40B4-BE49-F238E27FC236}">
              <a16:creationId xmlns:a16="http://schemas.microsoft.com/office/drawing/2014/main" id="{00000000-0008-0000-0500-00006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4" name="Picture 1">
          <a:extLst>
            <a:ext uri="{FF2B5EF4-FFF2-40B4-BE49-F238E27FC236}">
              <a16:creationId xmlns:a16="http://schemas.microsoft.com/office/drawing/2014/main" id="{00000000-0008-0000-0500-00006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5" name="Picture 1">
          <a:extLst>
            <a:ext uri="{FF2B5EF4-FFF2-40B4-BE49-F238E27FC236}">
              <a16:creationId xmlns:a16="http://schemas.microsoft.com/office/drawing/2014/main" id="{00000000-0008-0000-0500-00006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56" name="Picture 1">
          <a:extLst>
            <a:ext uri="{FF2B5EF4-FFF2-40B4-BE49-F238E27FC236}">
              <a16:creationId xmlns:a16="http://schemas.microsoft.com/office/drawing/2014/main" id="{00000000-0008-0000-0500-00006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57" name="Picture 1">
          <a:extLst>
            <a:ext uri="{FF2B5EF4-FFF2-40B4-BE49-F238E27FC236}">
              <a16:creationId xmlns:a16="http://schemas.microsoft.com/office/drawing/2014/main" id="{00000000-0008-0000-0500-00006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58" name="Picture 1">
          <a:extLst>
            <a:ext uri="{FF2B5EF4-FFF2-40B4-BE49-F238E27FC236}">
              <a16:creationId xmlns:a16="http://schemas.microsoft.com/office/drawing/2014/main" id="{00000000-0008-0000-0500-00006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59" name="Picture 1">
          <a:extLst>
            <a:ext uri="{FF2B5EF4-FFF2-40B4-BE49-F238E27FC236}">
              <a16:creationId xmlns:a16="http://schemas.microsoft.com/office/drawing/2014/main" id="{00000000-0008-0000-0500-00006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0" name="Picture 1">
          <a:extLst>
            <a:ext uri="{FF2B5EF4-FFF2-40B4-BE49-F238E27FC236}">
              <a16:creationId xmlns:a16="http://schemas.microsoft.com/office/drawing/2014/main" id="{00000000-0008-0000-0500-00006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1" name="Picture 1">
          <a:extLst>
            <a:ext uri="{FF2B5EF4-FFF2-40B4-BE49-F238E27FC236}">
              <a16:creationId xmlns:a16="http://schemas.microsoft.com/office/drawing/2014/main" id="{00000000-0008-0000-0500-00006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2" name="Picture 1">
          <a:extLst>
            <a:ext uri="{FF2B5EF4-FFF2-40B4-BE49-F238E27FC236}">
              <a16:creationId xmlns:a16="http://schemas.microsoft.com/office/drawing/2014/main" id="{00000000-0008-0000-0500-00006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3" name="Picture 1">
          <a:extLst>
            <a:ext uri="{FF2B5EF4-FFF2-40B4-BE49-F238E27FC236}">
              <a16:creationId xmlns:a16="http://schemas.microsoft.com/office/drawing/2014/main" id="{00000000-0008-0000-0500-00006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4" name="Picture 1">
          <a:extLst>
            <a:ext uri="{FF2B5EF4-FFF2-40B4-BE49-F238E27FC236}">
              <a16:creationId xmlns:a16="http://schemas.microsoft.com/office/drawing/2014/main" id="{00000000-0008-0000-0500-00007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5" name="Picture 1">
          <a:extLst>
            <a:ext uri="{FF2B5EF4-FFF2-40B4-BE49-F238E27FC236}">
              <a16:creationId xmlns:a16="http://schemas.microsoft.com/office/drawing/2014/main" id="{00000000-0008-0000-0500-00007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66" name="Picture 1">
          <a:extLst>
            <a:ext uri="{FF2B5EF4-FFF2-40B4-BE49-F238E27FC236}">
              <a16:creationId xmlns:a16="http://schemas.microsoft.com/office/drawing/2014/main" id="{00000000-0008-0000-0500-00007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67" name="Picture 1">
          <a:extLst>
            <a:ext uri="{FF2B5EF4-FFF2-40B4-BE49-F238E27FC236}">
              <a16:creationId xmlns:a16="http://schemas.microsoft.com/office/drawing/2014/main" id="{00000000-0008-0000-0500-00007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68" name="Picture 1">
          <a:extLst>
            <a:ext uri="{FF2B5EF4-FFF2-40B4-BE49-F238E27FC236}">
              <a16:creationId xmlns:a16="http://schemas.microsoft.com/office/drawing/2014/main" id="{00000000-0008-0000-0500-00007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69" name="Picture 1">
          <a:extLst>
            <a:ext uri="{FF2B5EF4-FFF2-40B4-BE49-F238E27FC236}">
              <a16:creationId xmlns:a16="http://schemas.microsoft.com/office/drawing/2014/main" id="{00000000-0008-0000-0500-00007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0" name="Picture 1">
          <a:extLst>
            <a:ext uri="{FF2B5EF4-FFF2-40B4-BE49-F238E27FC236}">
              <a16:creationId xmlns:a16="http://schemas.microsoft.com/office/drawing/2014/main" id="{00000000-0008-0000-0500-00007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1" name="Picture 1">
          <a:extLst>
            <a:ext uri="{FF2B5EF4-FFF2-40B4-BE49-F238E27FC236}">
              <a16:creationId xmlns:a16="http://schemas.microsoft.com/office/drawing/2014/main" id="{00000000-0008-0000-0500-00007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2" name="Picture 1">
          <a:extLst>
            <a:ext uri="{FF2B5EF4-FFF2-40B4-BE49-F238E27FC236}">
              <a16:creationId xmlns:a16="http://schemas.microsoft.com/office/drawing/2014/main" id="{00000000-0008-0000-0500-00007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73" name="Picture 1">
          <a:extLst>
            <a:ext uri="{FF2B5EF4-FFF2-40B4-BE49-F238E27FC236}">
              <a16:creationId xmlns:a16="http://schemas.microsoft.com/office/drawing/2014/main" id="{00000000-0008-0000-0500-00007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74" name="Picture 1">
          <a:extLst>
            <a:ext uri="{FF2B5EF4-FFF2-40B4-BE49-F238E27FC236}">
              <a16:creationId xmlns:a16="http://schemas.microsoft.com/office/drawing/2014/main" id="{00000000-0008-0000-0500-00007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75" name="Picture 1">
          <a:extLst>
            <a:ext uri="{FF2B5EF4-FFF2-40B4-BE49-F238E27FC236}">
              <a16:creationId xmlns:a16="http://schemas.microsoft.com/office/drawing/2014/main" id="{00000000-0008-0000-0500-00007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6" name="Picture 1">
          <a:extLst>
            <a:ext uri="{FF2B5EF4-FFF2-40B4-BE49-F238E27FC236}">
              <a16:creationId xmlns:a16="http://schemas.microsoft.com/office/drawing/2014/main" id="{00000000-0008-0000-0500-00007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77" name="Picture 1">
          <a:extLst>
            <a:ext uri="{FF2B5EF4-FFF2-40B4-BE49-F238E27FC236}">
              <a16:creationId xmlns:a16="http://schemas.microsoft.com/office/drawing/2014/main" id="{00000000-0008-0000-0500-00007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78" name="Picture 1">
          <a:extLst>
            <a:ext uri="{FF2B5EF4-FFF2-40B4-BE49-F238E27FC236}">
              <a16:creationId xmlns:a16="http://schemas.microsoft.com/office/drawing/2014/main" id="{00000000-0008-0000-0500-00007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79" name="Picture 1">
          <a:extLst>
            <a:ext uri="{FF2B5EF4-FFF2-40B4-BE49-F238E27FC236}">
              <a16:creationId xmlns:a16="http://schemas.microsoft.com/office/drawing/2014/main" id="{00000000-0008-0000-0500-00007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80" name="Picture 1">
          <a:extLst>
            <a:ext uri="{FF2B5EF4-FFF2-40B4-BE49-F238E27FC236}">
              <a16:creationId xmlns:a16="http://schemas.microsoft.com/office/drawing/2014/main" id="{00000000-0008-0000-0500-00008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1" name="Picture 1">
          <a:extLst>
            <a:ext uri="{FF2B5EF4-FFF2-40B4-BE49-F238E27FC236}">
              <a16:creationId xmlns:a16="http://schemas.microsoft.com/office/drawing/2014/main" id="{00000000-0008-0000-0500-00008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2" name="Picture 1">
          <a:extLst>
            <a:ext uri="{FF2B5EF4-FFF2-40B4-BE49-F238E27FC236}">
              <a16:creationId xmlns:a16="http://schemas.microsoft.com/office/drawing/2014/main" id="{00000000-0008-0000-0500-00008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83" name="Picture 1">
          <a:extLst>
            <a:ext uri="{FF2B5EF4-FFF2-40B4-BE49-F238E27FC236}">
              <a16:creationId xmlns:a16="http://schemas.microsoft.com/office/drawing/2014/main" id="{00000000-0008-0000-0500-00008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84" name="Picture 1">
          <a:extLst>
            <a:ext uri="{FF2B5EF4-FFF2-40B4-BE49-F238E27FC236}">
              <a16:creationId xmlns:a16="http://schemas.microsoft.com/office/drawing/2014/main" id="{00000000-0008-0000-0500-00008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85" name="Picture 1">
          <a:extLst>
            <a:ext uri="{FF2B5EF4-FFF2-40B4-BE49-F238E27FC236}">
              <a16:creationId xmlns:a16="http://schemas.microsoft.com/office/drawing/2014/main" id="{00000000-0008-0000-0500-00008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6" name="Picture 1">
          <a:extLst>
            <a:ext uri="{FF2B5EF4-FFF2-40B4-BE49-F238E27FC236}">
              <a16:creationId xmlns:a16="http://schemas.microsoft.com/office/drawing/2014/main" id="{00000000-0008-0000-0500-00008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7" name="Picture 1">
          <a:extLst>
            <a:ext uri="{FF2B5EF4-FFF2-40B4-BE49-F238E27FC236}">
              <a16:creationId xmlns:a16="http://schemas.microsoft.com/office/drawing/2014/main" id="{00000000-0008-0000-0500-00008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8" name="Picture 1">
          <a:extLst>
            <a:ext uri="{FF2B5EF4-FFF2-40B4-BE49-F238E27FC236}">
              <a16:creationId xmlns:a16="http://schemas.microsoft.com/office/drawing/2014/main" id="{00000000-0008-0000-0500-00008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89" name="Picture 1">
          <a:extLst>
            <a:ext uri="{FF2B5EF4-FFF2-40B4-BE49-F238E27FC236}">
              <a16:creationId xmlns:a16="http://schemas.microsoft.com/office/drawing/2014/main" id="{00000000-0008-0000-0500-00008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0" name="Picture 1">
          <a:extLst>
            <a:ext uri="{FF2B5EF4-FFF2-40B4-BE49-F238E27FC236}">
              <a16:creationId xmlns:a16="http://schemas.microsoft.com/office/drawing/2014/main" id="{00000000-0008-0000-0500-00008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1" name="Picture 1">
          <a:extLst>
            <a:ext uri="{FF2B5EF4-FFF2-40B4-BE49-F238E27FC236}">
              <a16:creationId xmlns:a16="http://schemas.microsoft.com/office/drawing/2014/main" id="{00000000-0008-0000-0500-00008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2" name="Picture 1">
          <a:extLst>
            <a:ext uri="{FF2B5EF4-FFF2-40B4-BE49-F238E27FC236}">
              <a16:creationId xmlns:a16="http://schemas.microsoft.com/office/drawing/2014/main" id="{00000000-0008-0000-0500-00008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93" name="Picture 1">
          <a:extLst>
            <a:ext uri="{FF2B5EF4-FFF2-40B4-BE49-F238E27FC236}">
              <a16:creationId xmlns:a16="http://schemas.microsoft.com/office/drawing/2014/main" id="{00000000-0008-0000-0500-00008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94" name="Picture 1">
          <a:extLst>
            <a:ext uri="{FF2B5EF4-FFF2-40B4-BE49-F238E27FC236}">
              <a16:creationId xmlns:a16="http://schemas.microsoft.com/office/drawing/2014/main" id="{00000000-0008-0000-0500-00008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5" name="Picture 1">
          <a:extLst>
            <a:ext uri="{FF2B5EF4-FFF2-40B4-BE49-F238E27FC236}">
              <a16:creationId xmlns:a16="http://schemas.microsoft.com/office/drawing/2014/main" id="{00000000-0008-0000-0500-00008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6" name="Picture 1">
          <a:extLst>
            <a:ext uri="{FF2B5EF4-FFF2-40B4-BE49-F238E27FC236}">
              <a16:creationId xmlns:a16="http://schemas.microsoft.com/office/drawing/2014/main" id="{00000000-0008-0000-0500-00009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497" name="Picture 1">
          <a:extLst>
            <a:ext uri="{FF2B5EF4-FFF2-40B4-BE49-F238E27FC236}">
              <a16:creationId xmlns:a16="http://schemas.microsoft.com/office/drawing/2014/main" id="{00000000-0008-0000-0500-00009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98" name="Picture 1">
          <a:extLst>
            <a:ext uri="{FF2B5EF4-FFF2-40B4-BE49-F238E27FC236}">
              <a16:creationId xmlns:a16="http://schemas.microsoft.com/office/drawing/2014/main" id="{00000000-0008-0000-0500-00009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499" name="Picture 1">
          <a:extLst>
            <a:ext uri="{FF2B5EF4-FFF2-40B4-BE49-F238E27FC236}">
              <a16:creationId xmlns:a16="http://schemas.microsoft.com/office/drawing/2014/main" id="{00000000-0008-0000-0500-00009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0" name="Picture 1">
          <a:extLst>
            <a:ext uri="{FF2B5EF4-FFF2-40B4-BE49-F238E27FC236}">
              <a16:creationId xmlns:a16="http://schemas.microsoft.com/office/drawing/2014/main" id="{00000000-0008-0000-0500-00009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1" name="Picture 1">
          <a:extLst>
            <a:ext uri="{FF2B5EF4-FFF2-40B4-BE49-F238E27FC236}">
              <a16:creationId xmlns:a16="http://schemas.microsoft.com/office/drawing/2014/main" id="{00000000-0008-0000-0500-00009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2" name="Picture 1">
          <a:extLst>
            <a:ext uri="{FF2B5EF4-FFF2-40B4-BE49-F238E27FC236}">
              <a16:creationId xmlns:a16="http://schemas.microsoft.com/office/drawing/2014/main" id="{00000000-0008-0000-0500-00009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03" name="Picture 1">
          <a:extLst>
            <a:ext uri="{FF2B5EF4-FFF2-40B4-BE49-F238E27FC236}">
              <a16:creationId xmlns:a16="http://schemas.microsoft.com/office/drawing/2014/main" id="{00000000-0008-0000-0500-00009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04" name="Picture 1">
          <a:extLst>
            <a:ext uri="{FF2B5EF4-FFF2-40B4-BE49-F238E27FC236}">
              <a16:creationId xmlns:a16="http://schemas.microsoft.com/office/drawing/2014/main" id="{00000000-0008-0000-0500-00009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05" name="Picture 1">
          <a:extLst>
            <a:ext uri="{FF2B5EF4-FFF2-40B4-BE49-F238E27FC236}">
              <a16:creationId xmlns:a16="http://schemas.microsoft.com/office/drawing/2014/main" id="{00000000-0008-0000-0500-00009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6" name="Picture 1">
          <a:extLst>
            <a:ext uri="{FF2B5EF4-FFF2-40B4-BE49-F238E27FC236}">
              <a16:creationId xmlns:a16="http://schemas.microsoft.com/office/drawing/2014/main" id="{00000000-0008-0000-0500-00009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7" name="Picture 1">
          <a:extLst>
            <a:ext uri="{FF2B5EF4-FFF2-40B4-BE49-F238E27FC236}">
              <a16:creationId xmlns:a16="http://schemas.microsoft.com/office/drawing/2014/main" id="{00000000-0008-0000-0500-00009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08" name="Picture 1">
          <a:extLst>
            <a:ext uri="{FF2B5EF4-FFF2-40B4-BE49-F238E27FC236}">
              <a16:creationId xmlns:a16="http://schemas.microsoft.com/office/drawing/2014/main" id="{00000000-0008-0000-0500-00009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09" name="Picture 1">
          <a:extLst>
            <a:ext uri="{FF2B5EF4-FFF2-40B4-BE49-F238E27FC236}">
              <a16:creationId xmlns:a16="http://schemas.microsoft.com/office/drawing/2014/main" id="{00000000-0008-0000-0500-00009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10" name="Picture 1">
          <a:extLst>
            <a:ext uri="{FF2B5EF4-FFF2-40B4-BE49-F238E27FC236}">
              <a16:creationId xmlns:a16="http://schemas.microsoft.com/office/drawing/2014/main" id="{00000000-0008-0000-0500-00009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11" name="Picture 1">
          <a:extLst>
            <a:ext uri="{FF2B5EF4-FFF2-40B4-BE49-F238E27FC236}">
              <a16:creationId xmlns:a16="http://schemas.microsoft.com/office/drawing/2014/main" id="{00000000-0008-0000-0500-00009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2" name="Picture 1">
          <a:extLst>
            <a:ext uri="{FF2B5EF4-FFF2-40B4-BE49-F238E27FC236}">
              <a16:creationId xmlns:a16="http://schemas.microsoft.com/office/drawing/2014/main" id="{00000000-0008-0000-0500-0000A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3" name="Picture 1">
          <a:extLst>
            <a:ext uri="{FF2B5EF4-FFF2-40B4-BE49-F238E27FC236}">
              <a16:creationId xmlns:a16="http://schemas.microsoft.com/office/drawing/2014/main" id="{00000000-0008-0000-0500-0000A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4" name="Picture 1">
          <a:extLst>
            <a:ext uri="{FF2B5EF4-FFF2-40B4-BE49-F238E27FC236}">
              <a16:creationId xmlns:a16="http://schemas.microsoft.com/office/drawing/2014/main" id="{00000000-0008-0000-0500-0000A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5" name="Picture 1">
          <a:extLst>
            <a:ext uri="{FF2B5EF4-FFF2-40B4-BE49-F238E27FC236}">
              <a16:creationId xmlns:a16="http://schemas.microsoft.com/office/drawing/2014/main" id="{00000000-0008-0000-0500-0000A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16" name="Picture 1">
          <a:extLst>
            <a:ext uri="{FF2B5EF4-FFF2-40B4-BE49-F238E27FC236}">
              <a16:creationId xmlns:a16="http://schemas.microsoft.com/office/drawing/2014/main" id="{00000000-0008-0000-0500-0000A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17" name="Picture 1">
          <a:extLst>
            <a:ext uri="{FF2B5EF4-FFF2-40B4-BE49-F238E27FC236}">
              <a16:creationId xmlns:a16="http://schemas.microsoft.com/office/drawing/2014/main" id="{00000000-0008-0000-0500-0000A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18" name="Picture 1">
          <a:extLst>
            <a:ext uri="{FF2B5EF4-FFF2-40B4-BE49-F238E27FC236}">
              <a16:creationId xmlns:a16="http://schemas.microsoft.com/office/drawing/2014/main" id="{00000000-0008-0000-0500-0000A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19" name="Picture 1">
          <a:extLst>
            <a:ext uri="{FF2B5EF4-FFF2-40B4-BE49-F238E27FC236}">
              <a16:creationId xmlns:a16="http://schemas.microsoft.com/office/drawing/2014/main" id="{00000000-0008-0000-0500-0000A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20" name="Picture 1">
          <a:extLst>
            <a:ext uri="{FF2B5EF4-FFF2-40B4-BE49-F238E27FC236}">
              <a16:creationId xmlns:a16="http://schemas.microsoft.com/office/drawing/2014/main" id="{00000000-0008-0000-0500-0000A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1" name="Picture 1">
          <a:extLst>
            <a:ext uri="{FF2B5EF4-FFF2-40B4-BE49-F238E27FC236}">
              <a16:creationId xmlns:a16="http://schemas.microsoft.com/office/drawing/2014/main" id="{00000000-0008-0000-0500-0000A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2" name="Picture 1">
          <a:extLst>
            <a:ext uri="{FF2B5EF4-FFF2-40B4-BE49-F238E27FC236}">
              <a16:creationId xmlns:a16="http://schemas.microsoft.com/office/drawing/2014/main" id="{00000000-0008-0000-0500-0000A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3" name="Picture 1">
          <a:extLst>
            <a:ext uri="{FF2B5EF4-FFF2-40B4-BE49-F238E27FC236}">
              <a16:creationId xmlns:a16="http://schemas.microsoft.com/office/drawing/2014/main" id="{00000000-0008-0000-0500-0000A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24" name="Picture 1">
          <a:extLst>
            <a:ext uri="{FF2B5EF4-FFF2-40B4-BE49-F238E27FC236}">
              <a16:creationId xmlns:a16="http://schemas.microsoft.com/office/drawing/2014/main" id="{00000000-0008-0000-0500-0000A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25" name="Picture 1">
          <a:extLst>
            <a:ext uri="{FF2B5EF4-FFF2-40B4-BE49-F238E27FC236}">
              <a16:creationId xmlns:a16="http://schemas.microsoft.com/office/drawing/2014/main" id="{00000000-0008-0000-0500-0000A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6" name="Picture 1">
          <a:extLst>
            <a:ext uri="{FF2B5EF4-FFF2-40B4-BE49-F238E27FC236}">
              <a16:creationId xmlns:a16="http://schemas.microsoft.com/office/drawing/2014/main" id="{00000000-0008-0000-0500-0000A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7" name="Picture 1">
          <a:extLst>
            <a:ext uri="{FF2B5EF4-FFF2-40B4-BE49-F238E27FC236}">
              <a16:creationId xmlns:a16="http://schemas.microsoft.com/office/drawing/2014/main" id="{00000000-0008-0000-0500-0000A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28" name="Picture 1">
          <a:extLst>
            <a:ext uri="{FF2B5EF4-FFF2-40B4-BE49-F238E27FC236}">
              <a16:creationId xmlns:a16="http://schemas.microsoft.com/office/drawing/2014/main" id="{00000000-0008-0000-0500-0000B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29" name="Picture 1">
          <a:extLst>
            <a:ext uri="{FF2B5EF4-FFF2-40B4-BE49-F238E27FC236}">
              <a16:creationId xmlns:a16="http://schemas.microsoft.com/office/drawing/2014/main" id="{00000000-0008-0000-0500-0000B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30" name="Picture 1">
          <a:extLst>
            <a:ext uri="{FF2B5EF4-FFF2-40B4-BE49-F238E27FC236}">
              <a16:creationId xmlns:a16="http://schemas.microsoft.com/office/drawing/2014/main" id="{00000000-0008-0000-0500-0000B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31" name="Picture 1">
          <a:extLst>
            <a:ext uri="{FF2B5EF4-FFF2-40B4-BE49-F238E27FC236}">
              <a16:creationId xmlns:a16="http://schemas.microsoft.com/office/drawing/2014/main" id="{00000000-0008-0000-0500-0000B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32" name="Picture 1">
          <a:extLst>
            <a:ext uri="{FF2B5EF4-FFF2-40B4-BE49-F238E27FC236}">
              <a16:creationId xmlns:a16="http://schemas.microsoft.com/office/drawing/2014/main" id="{00000000-0008-0000-0500-0000B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3" name="Picture 1">
          <a:extLst>
            <a:ext uri="{FF2B5EF4-FFF2-40B4-BE49-F238E27FC236}">
              <a16:creationId xmlns:a16="http://schemas.microsoft.com/office/drawing/2014/main" id="{00000000-0008-0000-0500-0000B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4" name="Picture 1">
          <a:extLst>
            <a:ext uri="{FF2B5EF4-FFF2-40B4-BE49-F238E27FC236}">
              <a16:creationId xmlns:a16="http://schemas.microsoft.com/office/drawing/2014/main" id="{00000000-0008-0000-0500-0000B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5" name="Picture 1">
          <a:extLst>
            <a:ext uri="{FF2B5EF4-FFF2-40B4-BE49-F238E27FC236}">
              <a16:creationId xmlns:a16="http://schemas.microsoft.com/office/drawing/2014/main" id="{00000000-0008-0000-0500-0000B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36" name="Picture 1">
          <a:extLst>
            <a:ext uri="{FF2B5EF4-FFF2-40B4-BE49-F238E27FC236}">
              <a16:creationId xmlns:a16="http://schemas.microsoft.com/office/drawing/2014/main" id="{00000000-0008-0000-0500-0000B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37" name="Picture 1">
          <a:extLst>
            <a:ext uri="{FF2B5EF4-FFF2-40B4-BE49-F238E27FC236}">
              <a16:creationId xmlns:a16="http://schemas.microsoft.com/office/drawing/2014/main" id="{00000000-0008-0000-0500-0000B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8" name="Picture 1">
          <a:extLst>
            <a:ext uri="{FF2B5EF4-FFF2-40B4-BE49-F238E27FC236}">
              <a16:creationId xmlns:a16="http://schemas.microsoft.com/office/drawing/2014/main" id="{00000000-0008-0000-0500-0000B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39" name="Picture 1">
          <a:extLst>
            <a:ext uri="{FF2B5EF4-FFF2-40B4-BE49-F238E27FC236}">
              <a16:creationId xmlns:a16="http://schemas.microsoft.com/office/drawing/2014/main" id="{00000000-0008-0000-0500-0000B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40" name="Picture 1">
          <a:extLst>
            <a:ext uri="{FF2B5EF4-FFF2-40B4-BE49-F238E27FC236}">
              <a16:creationId xmlns:a16="http://schemas.microsoft.com/office/drawing/2014/main" id="{00000000-0008-0000-0500-0000B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1" name="Picture 1">
          <a:extLst>
            <a:ext uri="{FF2B5EF4-FFF2-40B4-BE49-F238E27FC236}">
              <a16:creationId xmlns:a16="http://schemas.microsoft.com/office/drawing/2014/main" id="{00000000-0008-0000-0500-0000B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2" name="Picture 1">
          <a:extLst>
            <a:ext uri="{FF2B5EF4-FFF2-40B4-BE49-F238E27FC236}">
              <a16:creationId xmlns:a16="http://schemas.microsoft.com/office/drawing/2014/main" id="{00000000-0008-0000-0500-0000B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3" name="Picture 1">
          <a:extLst>
            <a:ext uri="{FF2B5EF4-FFF2-40B4-BE49-F238E27FC236}">
              <a16:creationId xmlns:a16="http://schemas.microsoft.com/office/drawing/2014/main" id="{00000000-0008-0000-0500-0000B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4" name="Picture 1">
          <a:extLst>
            <a:ext uri="{FF2B5EF4-FFF2-40B4-BE49-F238E27FC236}">
              <a16:creationId xmlns:a16="http://schemas.microsoft.com/office/drawing/2014/main" id="{00000000-0008-0000-0500-0000C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5" name="Picture 1">
          <a:extLst>
            <a:ext uri="{FF2B5EF4-FFF2-40B4-BE49-F238E27FC236}">
              <a16:creationId xmlns:a16="http://schemas.microsoft.com/office/drawing/2014/main" id="{00000000-0008-0000-0500-0000C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46" name="Picture 1">
          <a:extLst>
            <a:ext uri="{FF2B5EF4-FFF2-40B4-BE49-F238E27FC236}">
              <a16:creationId xmlns:a16="http://schemas.microsoft.com/office/drawing/2014/main" id="{00000000-0008-0000-0500-0000C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47" name="Picture 1">
          <a:extLst>
            <a:ext uri="{FF2B5EF4-FFF2-40B4-BE49-F238E27FC236}">
              <a16:creationId xmlns:a16="http://schemas.microsoft.com/office/drawing/2014/main" id="{00000000-0008-0000-0500-0000C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48" name="Picture 1">
          <a:extLst>
            <a:ext uri="{FF2B5EF4-FFF2-40B4-BE49-F238E27FC236}">
              <a16:creationId xmlns:a16="http://schemas.microsoft.com/office/drawing/2014/main" id="{00000000-0008-0000-0500-0000C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49" name="Picture 1">
          <a:extLst>
            <a:ext uri="{FF2B5EF4-FFF2-40B4-BE49-F238E27FC236}">
              <a16:creationId xmlns:a16="http://schemas.microsoft.com/office/drawing/2014/main" id="{00000000-0008-0000-0500-0000C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550" name="Picture 1">
          <a:extLst>
            <a:ext uri="{FF2B5EF4-FFF2-40B4-BE49-F238E27FC236}">
              <a16:creationId xmlns:a16="http://schemas.microsoft.com/office/drawing/2014/main" id="{00000000-0008-0000-0500-0000C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551" name="Picture 1">
          <a:extLst>
            <a:ext uri="{FF2B5EF4-FFF2-40B4-BE49-F238E27FC236}">
              <a16:creationId xmlns:a16="http://schemas.microsoft.com/office/drawing/2014/main" id="{00000000-0008-0000-0500-0000C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552" name="Picture 1">
          <a:extLst>
            <a:ext uri="{FF2B5EF4-FFF2-40B4-BE49-F238E27FC236}">
              <a16:creationId xmlns:a16="http://schemas.microsoft.com/office/drawing/2014/main" id="{00000000-0008-0000-0500-0000C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553" name="Picture 1">
          <a:extLst>
            <a:ext uri="{FF2B5EF4-FFF2-40B4-BE49-F238E27FC236}">
              <a16:creationId xmlns:a16="http://schemas.microsoft.com/office/drawing/2014/main" id="{00000000-0008-0000-0500-0000C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554" name="Picture 1">
          <a:extLst>
            <a:ext uri="{FF2B5EF4-FFF2-40B4-BE49-F238E27FC236}">
              <a16:creationId xmlns:a16="http://schemas.microsoft.com/office/drawing/2014/main" id="{00000000-0008-0000-0500-0000C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555" name="Picture 1">
          <a:extLst>
            <a:ext uri="{FF2B5EF4-FFF2-40B4-BE49-F238E27FC236}">
              <a16:creationId xmlns:a16="http://schemas.microsoft.com/office/drawing/2014/main" id="{00000000-0008-0000-0500-0000C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556" name="Picture 1">
          <a:extLst>
            <a:ext uri="{FF2B5EF4-FFF2-40B4-BE49-F238E27FC236}">
              <a16:creationId xmlns:a16="http://schemas.microsoft.com/office/drawing/2014/main" id="{00000000-0008-0000-0500-0000C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557" name="Picture 1">
          <a:extLst>
            <a:ext uri="{FF2B5EF4-FFF2-40B4-BE49-F238E27FC236}">
              <a16:creationId xmlns:a16="http://schemas.microsoft.com/office/drawing/2014/main" id="{00000000-0008-0000-0500-0000C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58" name="Picture 1">
          <a:extLst>
            <a:ext uri="{FF2B5EF4-FFF2-40B4-BE49-F238E27FC236}">
              <a16:creationId xmlns:a16="http://schemas.microsoft.com/office/drawing/2014/main" id="{00000000-0008-0000-0500-0000C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59" name="Picture 1">
          <a:extLst>
            <a:ext uri="{FF2B5EF4-FFF2-40B4-BE49-F238E27FC236}">
              <a16:creationId xmlns:a16="http://schemas.microsoft.com/office/drawing/2014/main" id="{00000000-0008-0000-0500-0000C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60" name="Picture 1">
          <a:extLst>
            <a:ext uri="{FF2B5EF4-FFF2-40B4-BE49-F238E27FC236}">
              <a16:creationId xmlns:a16="http://schemas.microsoft.com/office/drawing/2014/main" id="{00000000-0008-0000-0500-0000D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1" name="Picture 1">
          <a:extLst>
            <a:ext uri="{FF2B5EF4-FFF2-40B4-BE49-F238E27FC236}">
              <a16:creationId xmlns:a16="http://schemas.microsoft.com/office/drawing/2014/main" id="{00000000-0008-0000-0500-0000D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2" name="Picture 1">
          <a:extLst>
            <a:ext uri="{FF2B5EF4-FFF2-40B4-BE49-F238E27FC236}">
              <a16:creationId xmlns:a16="http://schemas.microsoft.com/office/drawing/2014/main" id="{00000000-0008-0000-0500-0000D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3" name="Picture 1">
          <a:extLst>
            <a:ext uri="{FF2B5EF4-FFF2-40B4-BE49-F238E27FC236}">
              <a16:creationId xmlns:a16="http://schemas.microsoft.com/office/drawing/2014/main" id="{00000000-0008-0000-0500-0000D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64" name="Picture 1">
          <a:extLst>
            <a:ext uri="{FF2B5EF4-FFF2-40B4-BE49-F238E27FC236}">
              <a16:creationId xmlns:a16="http://schemas.microsoft.com/office/drawing/2014/main" id="{00000000-0008-0000-0500-0000D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65" name="Picture 1">
          <a:extLst>
            <a:ext uri="{FF2B5EF4-FFF2-40B4-BE49-F238E27FC236}">
              <a16:creationId xmlns:a16="http://schemas.microsoft.com/office/drawing/2014/main" id="{00000000-0008-0000-0500-0000D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6" name="Picture 1">
          <a:extLst>
            <a:ext uri="{FF2B5EF4-FFF2-40B4-BE49-F238E27FC236}">
              <a16:creationId xmlns:a16="http://schemas.microsoft.com/office/drawing/2014/main" id="{00000000-0008-0000-0500-0000D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7" name="Picture 1">
          <a:extLst>
            <a:ext uri="{FF2B5EF4-FFF2-40B4-BE49-F238E27FC236}">
              <a16:creationId xmlns:a16="http://schemas.microsoft.com/office/drawing/2014/main" id="{00000000-0008-0000-0500-0000D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68" name="Picture 1">
          <a:extLst>
            <a:ext uri="{FF2B5EF4-FFF2-40B4-BE49-F238E27FC236}">
              <a16:creationId xmlns:a16="http://schemas.microsoft.com/office/drawing/2014/main" id="{00000000-0008-0000-0500-0000D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69" name="Picture 1">
          <a:extLst>
            <a:ext uri="{FF2B5EF4-FFF2-40B4-BE49-F238E27FC236}">
              <a16:creationId xmlns:a16="http://schemas.microsoft.com/office/drawing/2014/main" id="{00000000-0008-0000-0500-0000D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0" name="Picture 1">
          <a:extLst>
            <a:ext uri="{FF2B5EF4-FFF2-40B4-BE49-F238E27FC236}">
              <a16:creationId xmlns:a16="http://schemas.microsoft.com/office/drawing/2014/main" id="{00000000-0008-0000-0500-0000D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1" name="Picture 1">
          <a:extLst>
            <a:ext uri="{FF2B5EF4-FFF2-40B4-BE49-F238E27FC236}">
              <a16:creationId xmlns:a16="http://schemas.microsoft.com/office/drawing/2014/main" id="{00000000-0008-0000-0500-0000D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2" name="Picture 1">
          <a:extLst>
            <a:ext uri="{FF2B5EF4-FFF2-40B4-BE49-F238E27FC236}">
              <a16:creationId xmlns:a16="http://schemas.microsoft.com/office/drawing/2014/main" id="{00000000-0008-0000-0500-0000D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73" name="Picture 1">
          <a:extLst>
            <a:ext uri="{FF2B5EF4-FFF2-40B4-BE49-F238E27FC236}">
              <a16:creationId xmlns:a16="http://schemas.microsoft.com/office/drawing/2014/main" id="{00000000-0008-0000-0500-0000D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74" name="Picture 1">
          <a:extLst>
            <a:ext uri="{FF2B5EF4-FFF2-40B4-BE49-F238E27FC236}">
              <a16:creationId xmlns:a16="http://schemas.microsoft.com/office/drawing/2014/main" id="{00000000-0008-0000-0500-0000D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75" name="Picture 1">
          <a:extLst>
            <a:ext uri="{FF2B5EF4-FFF2-40B4-BE49-F238E27FC236}">
              <a16:creationId xmlns:a16="http://schemas.microsoft.com/office/drawing/2014/main" id="{00000000-0008-0000-0500-0000D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6" name="Picture 1">
          <a:extLst>
            <a:ext uri="{FF2B5EF4-FFF2-40B4-BE49-F238E27FC236}">
              <a16:creationId xmlns:a16="http://schemas.microsoft.com/office/drawing/2014/main" id="{00000000-0008-0000-0500-0000E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7" name="Picture 1">
          <a:extLst>
            <a:ext uri="{FF2B5EF4-FFF2-40B4-BE49-F238E27FC236}">
              <a16:creationId xmlns:a16="http://schemas.microsoft.com/office/drawing/2014/main" id="{00000000-0008-0000-0500-0000E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8" name="Picture 1">
          <a:extLst>
            <a:ext uri="{FF2B5EF4-FFF2-40B4-BE49-F238E27FC236}">
              <a16:creationId xmlns:a16="http://schemas.microsoft.com/office/drawing/2014/main" id="{00000000-0008-0000-0500-0000E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79" name="Picture 1">
          <a:extLst>
            <a:ext uri="{FF2B5EF4-FFF2-40B4-BE49-F238E27FC236}">
              <a16:creationId xmlns:a16="http://schemas.microsoft.com/office/drawing/2014/main" id="{00000000-0008-0000-0500-0000E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0" name="Picture 1">
          <a:extLst>
            <a:ext uri="{FF2B5EF4-FFF2-40B4-BE49-F238E27FC236}">
              <a16:creationId xmlns:a16="http://schemas.microsoft.com/office/drawing/2014/main" id="{00000000-0008-0000-0500-0000E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1" name="Picture 1">
          <a:extLst>
            <a:ext uri="{FF2B5EF4-FFF2-40B4-BE49-F238E27FC236}">
              <a16:creationId xmlns:a16="http://schemas.microsoft.com/office/drawing/2014/main" id="{00000000-0008-0000-0500-0000E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2" name="Picture 1">
          <a:extLst>
            <a:ext uri="{FF2B5EF4-FFF2-40B4-BE49-F238E27FC236}">
              <a16:creationId xmlns:a16="http://schemas.microsoft.com/office/drawing/2014/main" id="{00000000-0008-0000-0500-0000E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83" name="Picture 1">
          <a:extLst>
            <a:ext uri="{FF2B5EF4-FFF2-40B4-BE49-F238E27FC236}">
              <a16:creationId xmlns:a16="http://schemas.microsoft.com/office/drawing/2014/main" id="{00000000-0008-0000-0500-0000E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84" name="Picture 1">
          <a:extLst>
            <a:ext uri="{FF2B5EF4-FFF2-40B4-BE49-F238E27FC236}">
              <a16:creationId xmlns:a16="http://schemas.microsoft.com/office/drawing/2014/main" id="{00000000-0008-0000-0500-0000E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5" name="Picture 1">
          <a:extLst>
            <a:ext uri="{FF2B5EF4-FFF2-40B4-BE49-F238E27FC236}">
              <a16:creationId xmlns:a16="http://schemas.microsoft.com/office/drawing/2014/main" id="{00000000-0008-0000-0500-0000E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6" name="Picture 1">
          <a:extLst>
            <a:ext uri="{FF2B5EF4-FFF2-40B4-BE49-F238E27FC236}">
              <a16:creationId xmlns:a16="http://schemas.microsoft.com/office/drawing/2014/main" id="{00000000-0008-0000-0500-0000E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87" name="Picture 1">
          <a:extLst>
            <a:ext uri="{FF2B5EF4-FFF2-40B4-BE49-F238E27FC236}">
              <a16:creationId xmlns:a16="http://schemas.microsoft.com/office/drawing/2014/main" id="{00000000-0008-0000-0500-0000E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88" name="Picture 1">
          <a:extLst>
            <a:ext uri="{FF2B5EF4-FFF2-40B4-BE49-F238E27FC236}">
              <a16:creationId xmlns:a16="http://schemas.microsoft.com/office/drawing/2014/main" id="{00000000-0008-0000-0500-0000E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89" name="Picture 1">
          <a:extLst>
            <a:ext uri="{FF2B5EF4-FFF2-40B4-BE49-F238E27FC236}">
              <a16:creationId xmlns:a16="http://schemas.microsoft.com/office/drawing/2014/main" id="{00000000-0008-0000-0500-0000E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0" name="Picture 1">
          <a:extLst>
            <a:ext uri="{FF2B5EF4-FFF2-40B4-BE49-F238E27FC236}">
              <a16:creationId xmlns:a16="http://schemas.microsoft.com/office/drawing/2014/main" id="{00000000-0008-0000-0500-0000E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1" name="Picture 1">
          <a:extLst>
            <a:ext uri="{FF2B5EF4-FFF2-40B4-BE49-F238E27FC236}">
              <a16:creationId xmlns:a16="http://schemas.microsoft.com/office/drawing/2014/main" id="{00000000-0008-0000-0500-0000E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2" name="Picture 1">
          <a:extLst>
            <a:ext uri="{FF2B5EF4-FFF2-40B4-BE49-F238E27FC236}">
              <a16:creationId xmlns:a16="http://schemas.microsoft.com/office/drawing/2014/main" id="{00000000-0008-0000-0500-0000F0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93" name="Picture 1">
          <a:extLst>
            <a:ext uri="{FF2B5EF4-FFF2-40B4-BE49-F238E27FC236}">
              <a16:creationId xmlns:a16="http://schemas.microsoft.com/office/drawing/2014/main" id="{00000000-0008-0000-0500-0000F1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94" name="Picture 1">
          <a:extLst>
            <a:ext uri="{FF2B5EF4-FFF2-40B4-BE49-F238E27FC236}">
              <a16:creationId xmlns:a16="http://schemas.microsoft.com/office/drawing/2014/main" id="{00000000-0008-0000-0500-0000F2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595" name="Picture 1">
          <a:extLst>
            <a:ext uri="{FF2B5EF4-FFF2-40B4-BE49-F238E27FC236}">
              <a16:creationId xmlns:a16="http://schemas.microsoft.com/office/drawing/2014/main" id="{00000000-0008-0000-0500-0000F3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6" name="Picture 1">
          <a:extLst>
            <a:ext uri="{FF2B5EF4-FFF2-40B4-BE49-F238E27FC236}">
              <a16:creationId xmlns:a16="http://schemas.microsoft.com/office/drawing/2014/main" id="{00000000-0008-0000-0500-0000F4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7" name="Picture 1">
          <a:extLst>
            <a:ext uri="{FF2B5EF4-FFF2-40B4-BE49-F238E27FC236}">
              <a16:creationId xmlns:a16="http://schemas.microsoft.com/office/drawing/2014/main" id="{00000000-0008-0000-0500-0000F5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8" name="Picture 1">
          <a:extLst>
            <a:ext uri="{FF2B5EF4-FFF2-40B4-BE49-F238E27FC236}">
              <a16:creationId xmlns:a16="http://schemas.microsoft.com/office/drawing/2014/main" id="{00000000-0008-0000-0500-0000F6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599" name="Picture 1">
          <a:extLst>
            <a:ext uri="{FF2B5EF4-FFF2-40B4-BE49-F238E27FC236}">
              <a16:creationId xmlns:a16="http://schemas.microsoft.com/office/drawing/2014/main" id="{00000000-0008-0000-0500-0000F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0" name="Picture 1">
          <a:extLst>
            <a:ext uri="{FF2B5EF4-FFF2-40B4-BE49-F238E27FC236}">
              <a16:creationId xmlns:a16="http://schemas.microsoft.com/office/drawing/2014/main" id="{00000000-0008-0000-0500-0000F8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1" name="Picture 1">
          <a:extLst>
            <a:ext uri="{FF2B5EF4-FFF2-40B4-BE49-F238E27FC236}">
              <a16:creationId xmlns:a16="http://schemas.microsoft.com/office/drawing/2014/main" id="{00000000-0008-0000-0500-0000F9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2" name="Picture 1">
          <a:extLst>
            <a:ext uri="{FF2B5EF4-FFF2-40B4-BE49-F238E27FC236}">
              <a16:creationId xmlns:a16="http://schemas.microsoft.com/office/drawing/2014/main" id="{00000000-0008-0000-0500-0000FA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03" name="Picture 1">
          <a:extLst>
            <a:ext uri="{FF2B5EF4-FFF2-40B4-BE49-F238E27FC236}">
              <a16:creationId xmlns:a16="http://schemas.microsoft.com/office/drawing/2014/main" id="{00000000-0008-0000-0500-0000FB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04" name="Picture 1">
          <a:extLst>
            <a:ext uri="{FF2B5EF4-FFF2-40B4-BE49-F238E27FC236}">
              <a16:creationId xmlns:a16="http://schemas.microsoft.com/office/drawing/2014/main" id="{00000000-0008-0000-0500-0000FC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5" name="Picture 1">
          <a:extLst>
            <a:ext uri="{FF2B5EF4-FFF2-40B4-BE49-F238E27FC236}">
              <a16:creationId xmlns:a16="http://schemas.microsoft.com/office/drawing/2014/main" id="{00000000-0008-0000-0500-0000FD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6" name="Picture 1">
          <a:extLst>
            <a:ext uri="{FF2B5EF4-FFF2-40B4-BE49-F238E27FC236}">
              <a16:creationId xmlns:a16="http://schemas.microsoft.com/office/drawing/2014/main" id="{00000000-0008-0000-0500-0000FE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07" name="Picture 1">
          <a:extLst>
            <a:ext uri="{FF2B5EF4-FFF2-40B4-BE49-F238E27FC236}">
              <a16:creationId xmlns:a16="http://schemas.microsoft.com/office/drawing/2014/main" id="{00000000-0008-0000-0500-0000FF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08" name="Picture 1">
          <a:extLst>
            <a:ext uri="{FF2B5EF4-FFF2-40B4-BE49-F238E27FC236}">
              <a16:creationId xmlns:a16="http://schemas.microsoft.com/office/drawing/2014/main" id="{00000000-0008-0000-0500-00000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09" name="Picture 1">
          <a:extLst>
            <a:ext uri="{FF2B5EF4-FFF2-40B4-BE49-F238E27FC236}">
              <a16:creationId xmlns:a16="http://schemas.microsoft.com/office/drawing/2014/main" id="{00000000-0008-0000-0500-00000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0" name="Picture 1">
          <a:extLst>
            <a:ext uri="{FF2B5EF4-FFF2-40B4-BE49-F238E27FC236}">
              <a16:creationId xmlns:a16="http://schemas.microsoft.com/office/drawing/2014/main" id="{00000000-0008-0000-0500-00000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1" name="Picture 1">
          <a:extLst>
            <a:ext uri="{FF2B5EF4-FFF2-40B4-BE49-F238E27FC236}">
              <a16:creationId xmlns:a16="http://schemas.microsoft.com/office/drawing/2014/main" id="{00000000-0008-0000-0500-00000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2" name="Picture 1">
          <a:extLst>
            <a:ext uri="{FF2B5EF4-FFF2-40B4-BE49-F238E27FC236}">
              <a16:creationId xmlns:a16="http://schemas.microsoft.com/office/drawing/2014/main" id="{00000000-0008-0000-0500-00000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13" name="Picture 1">
          <a:extLst>
            <a:ext uri="{FF2B5EF4-FFF2-40B4-BE49-F238E27FC236}">
              <a16:creationId xmlns:a16="http://schemas.microsoft.com/office/drawing/2014/main" id="{00000000-0008-0000-0500-00000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14" name="Picture 1">
          <a:extLst>
            <a:ext uri="{FF2B5EF4-FFF2-40B4-BE49-F238E27FC236}">
              <a16:creationId xmlns:a16="http://schemas.microsoft.com/office/drawing/2014/main" id="{00000000-0008-0000-0500-00000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15" name="Picture 1">
          <a:extLst>
            <a:ext uri="{FF2B5EF4-FFF2-40B4-BE49-F238E27FC236}">
              <a16:creationId xmlns:a16="http://schemas.microsoft.com/office/drawing/2014/main" id="{00000000-0008-0000-0500-00000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6" name="Picture 1">
          <a:extLst>
            <a:ext uri="{FF2B5EF4-FFF2-40B4-BE49-F238E27FC236}">
              <a16:creationId xmlns:a16="http://schemas.microsoft.com/office/drawing/2014/main" id="{00000000-0008-0000-0500-00000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7" name="Picture 1">
          <a:extLst>
            <a:ext uri="{FF2B5EF4-FFF2-40B4-BE49-F238E27FC236}">
              <a16:creationId xmlns:a16="http://schemas.microsoft.com/office/drawing/2014/main" id="{00000000-0008-0000-0500-00000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8" name="Picture 1">
          <a:extLst>
            <a:ext uri="{FF2B5EF4-FFF2-40B4-BE49-F238E27FC236}">
              <a16:creationId xmlns:a16="http://schemas.microsoft.com/office/drawing/2014/main" id="{00000000-0008-0000-0500-00000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19" name="Picture 1">
          <a:extLst>
            <a:ext uri="{FF2B5EF4-FFF2-40B4-BE49-F238E27FC236}">
              <a16:creationId xmlns:a16="http://schemas.microsoft.com/office/drawing/2014/main" id="{00000000-0008-0000-0500-00000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0" name="Picture 1">
          <a:extLst>
            <a:ext uri="{FF2B5EF4-FFF2-40B4-BE49-F238E27FC236}">
              <a16:creationId xmlns:a16="http://schemas.microsoft.com/office/drawing/2014/main" id="{00000000-0008-0000-0500-00000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1" name="Picture 1">
          <a:extLst>
            <a:ext uri="{FF2B5EF4-FFF2-40B4-BE49-F238E27FC236}">
              <a16:creationId xmlns:a16="http://schemas.microsoft.com/office/drawing/2014/main" id="{00000000-0008-0000-0500-00000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2" name="Picture 1">
          <a:extLst>
            <a:ext uri="{FF2B5EF4-FFF2-40B4-BE49-F238E27FC236}">
              <a16:creationId xmlns:a16="http://schemas.microsoft.com/office/drawing/2014/main" id="{00000000-0008-0000-0500-00000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23" name="Picture 1">
          <a:extLst>
            <a:ext uri="{FF2B5EF4-FFF2-40B4-BE49-F238E27FC236}">
              <a16:creationId xmlns:a16="http://schemas.microsoft.com/office/drawing/2014/main" id="{00000000-0008-0000-0500-00000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24" name="Picture 1">
          <a:extLst>
            <a:ext uri="{FF2B5EF4-FFF2-40B4-BE49-F238E27FC236}">
              <a16:creationId xmlns:a16="http://schemas.microsoft.com/office/drawing/2014/main" id="{00000000-0008-0000-0500-00001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25" name="Picture 1">
          <a:extLst>
            <a:ext uri="{FF2B5EF4-FFF2-40B4-BE49-F238E27FC236}">
              <a16:creationId xmlns:a16="http://schemas.microsoft.com/office/drawing/2014/main" id="{00000000-0008-0000-0500-00001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6" name="Picture 1">
          <a:extLst>
            <a:ext uri="{FF2B5EF4-FFF2-40B4-BE49-F238E27FC236}">
              <a16:creationId xmlns:a16="http://schemas.microsoft.com/office/drawing/2014/main" id="{00000000-0008-0000-0500-00001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7" name="Picture 1">
          <a:extLst>
            <a:ext uri="{FF2B5EF4-FFF2-40B4-BE49-F238E27FC236}">
              <a16:creationId xmlns:a16="http://schemas.microsoft.com/office/drawing/2014/main" id="{00000000-0008-0000-0500-00001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8" name="Picture 1">
          <a:extLst>
            <a:ext uri="{FF2B5EF4-FFF2-40B4-BE49-F238E27FC236}">
              <a16:creationId xmlns:a16="http://schemas.microsoft.com/office/drawing/2014/main" id="{00000000-0008-0000-0500-00001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29" name="Picture 1">
          <a:extLst>
            <a:ext uri="{FF2B5EF4-FFF2-40B4-BE49-F238E27FC236}">
              <a16:creationId xmlns:a16="http://schemas.microsoft.com/office/drawing/2014/main" id="{00000000-0008-0000-0500-00001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0" name="Picture 1">
          <a:extLst>
            <a:ext uri="{FF2B5EF4-FFF2-40B4-BE49-F238E27FC236}">
              <a16:creationId xmlns:a16="http://schemas.microsoft.com/office/drawing/2014/main" id="{00000000-0008-0000-0500-00001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1" name="Picture 1">
          <a:extLst>
            <a:ext uri="{FF2B5EF4-FFF2-40B4-BE49-F238E27FC236}">
              <a16:creationId xmlns:a16="http://schemas.microsoft.com/office/drawing/2014/main" id="{00000000-0008-0000-0500-00001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2" name="Picture 1">
          <a:extLst>
            <a:ext uri="{FF2B5EF4-FFF2-40B4-BE49-F238E27FC236}">
              <a16:creationId xmlns:a16="http://schemas.microsoft.com/office/drawing/2014/main" id="{00000000-0008-0000-0500-00001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33" name="Picture 1">
          <a:extLst>
            <a:ext uri="{FF2B5EF4-FFF2-40B4-BE49-F238E27FC236}">
              <a16:creationId xmlns:a16="http://schemas.microsoft.com/office/drawing/2014/main" id="{00000000-0008-0000-0500-00001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34" name="Picture 1">
          <a:extLst>
            <a:ext uri="{FF2B5EF4-FFF2-40B4-BE49-F238E27FC236}">
              <a16:creationId xmlns:a16="http://schemas.microsoft.com/office/drawing/2014/main" id="{00000000-0008-0000-0500-00001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5" name="Picture 1">
          <a:extLst>
            <a:ext uri="{FF2B5EF4-FFF2-40B4-BE49-F238E27FC236}">
              <a16:creationId xmlns:a16="http://schemas.microsoft.com/office/drawing/2014/main" id="{00000000-0008-0000-0500-00001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6" name="Picture 1">
          <a:extLst>
            <a:ext uri="{FF2B5EF4-FFF2-40B4-BE49-F238E27FC236}">
              <a16:creationId xmlns:a16="http://schemas.microsoft.com/office/drawing/2014/main" id="{00000000-0008-0000-0500-00001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37" name="Picture 1">
          <a:extLst>
            <a:ext uri="{FF2B5EF4-FFF2-40B4-BE49-F238E27FC236}">
              <a16:creationId xmlns:a16="http://schemas.microsoft.com/office/drawing/2014/main" id="{00000000-0008-0000-0500-00001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38" name="Picture 1">
          <a:extLst>
            <a:ext uri="{FF2B5EF4-FFF2-40B4-BE49-F238E27FC236}">
              <a16:creationId xmlns:a16="http://schemas.microsoft.com/office/drawing/2014/main" id="{00000000-0008-0000-0500-00001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39" name="Picture 1">
          <a:extLst>
            <a:ext uri="{FF2B5EF4-FFF2-40B4-BE49-F238E27FC236}">
              <a16:creationId xmlns:a16="http://schemas.microsoft.com/office/drawing/2014/main" id="{00000000-0008-0000-0500-00001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0" name="Picture 1">
          <a:extLst>
            <a:ext uri="{FF2B5EF4-FFF2-40B4-BE49-F238E27FC236}">
              <a16:creationId xmlns:a16="http://schemas.microsoft.com/office/drawing/2014/main" id="{00000000-0008-0000-0500-00002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1" name="Picture 1">
          <a:extLst>
            <a:ext uri="{FF2B5EF4-FFF2-40B4-BE49-F238E27FC236}">
              <a16:creationId xmlns:a16="http://schemas.microsoft.com/office/drawing/2014/main" id="{00000000-0008-0000-0500-00002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2" name="Picture 1">
          <a:extLst>
            <a:ext uri="{FF2B5EF4-FFF2-40B4-BE49-F238E27FC236}">
              <a16:creationId xmlns:a16="http://schemas.microsoft.com/office/drawing/2014/main" id="{00000000-0008-0000-0500-00002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43" name="Picture 1">
          <a:extLst>
            <a:ext uri="{FF2B5EF4-FFF2-40B4-BE49-F238E27FC236}">
              <a16:creationId xmlns:a16="http://schemas.microsoft.com/office/drawing/2014/main" id="{00000000-0008-0000-0500-00002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44" name="Picture 1">
          <a:extLst>
            <a:ext uri="{FF2B5EF4-FFF2-40B4-BE49-F238E27FC236}">
              <a16:creationId xmlns:a16="http://schemas.microsoft.com/office/drawing/2014/main" id="{00000000-0008-0000-0500-00002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45" name="Picture 1">
          <a:extLst>
            <a:ext uri="{FF2B5EF4-FFF2-40B4-BE49-F238E27FC236}">
              <a16:creationId xmlns:a16="http://schemas.microsoft.com/office/drawing/2014/main" id="{00000000-0008-0000-0500-00002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46" name="Picture 1">
          <a:extLst>
            <a:ext uri="{FF2B5EF4-FFF2-40B4-BE49-F238E27FC236}">
              <a16:creationId xmlns:a16="http://schemas.microsoft.com/office/drawing/2014/main" id="{00000000-0008-0000-0500-00002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7" name="Picture 1">
          <a:extLst>
            <a:ext uri="{FF2B5EF4-FFF2-40B4-BE49-F238E27FC236}">
              <a16:creationId xmlns:a16="http://schemas.microsoft.com/office/drawing/2014/main" id="{00000000-0008-0000-0500-00002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8" name="Picture 1">
          <a:extLst>
            <a:ext uri="{FF2B5EF4-FFF2-40B4-BE49-F238E27FC236}">
              <a16:creationId xmlns:a16="http://schemas.microsoft.com/office/drawing/2014/main" id="{00000000-0008-0000-0500-00002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49" name="Picture 1">
          <a:extLst>
            <a:ext uri="{FF2B5EF4-FFF2-40B4-BE49-F238E27FC236}">
              <a16:creationId xmlns:a16="http://schemas.microsoft.com/office/drawing/2014/main" id="{00000000-0008-0000-0500-00002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0" name="Picture 1">
          <a:extLst>
            <a:ext uri="{FF2B5EF4-FFF2-40B4-BE49-F238E27FC236}">
              <a16:creationId xmlns:a16="http://schemas.microsoft.com/office/drawing/2014/main" id="{00000000-0008-0000-0500-00002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1" name="Picture 1">
          <a:extLst>
            <a:ext uri="{FF2B5EF4-FFF2-40B4-BE49-F238E27FC236}">
              <a16:creationId xmlns:a16="http://schemas.microsoft.com/office/drawing/2014/main" id="{00000000-0008-0000-0500-00002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52" name="Picture 1">
          <a:extLst>
            <a:ext uri="{FF2B5EF4-FFF2-40B4-BE49-F238E27FC236}">
              <a16:creationId xmlns:a16="http://schemas.microsoft.com/office/drawing/2014/main" id="{00000000-0008-0000-0500-00002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53" name="Picture 1">
          <a:extLst>
            <a:ext uri="{FF2B5EF4-FFF2-40B4-BE49-F238E27FC236}">
              <a16:creationId xmlns:a16="http://schemas.microsoft.com/office/drawing/2014/main" id="{00000000-0008-0000-0500-00002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54" name="Picture 1">
          <a:extLst>
            <a:ext uri="{FF2B5EF4-FFF2-40B4-BE49-F238E27FC236}">
              <a16:creationId xmlns:a16="http://schemas.microsoft.com/office/drawing/2014/main" id="{00000000-0008-0000-0500-00002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5" name="Picture 1">
          <a:extLst>
            <a:ext uri="{FF2B5EF4-FFF2-40B4-BE49-F238E27FC236}">
              <a16:creationId xmlns:a16="http://schemas.microsoft.com/office/drawing/2014/main" id="{00000000-0008-0000-0500-00002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6" name="Picture 1">
          <a:extLst>
            <a:ext uri="{FF2B5EF4-FFF2-40B4-BE49-F238E27FC236}">
              <a16:creationId xmlns:a16="http://schemas.microsoft.com/office/drawing/2014/main" id="{00000000-0008-0000-0500-00003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7" name="Picture 1">
          <a:extLst>
            <a:ext uri="{FF2B5EF4-FFF2-40B4-BE49-F238E27FC236}">
              <a16:creationId xmlns:a16="http://schemas.microsoft.com/office/drawing/2014/main" id="{00000000-0008-0000-0500-00003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8" name="Picture 1">
          <a:extLst>
            <a:ext uri="{FF2B5EF4-FFF2-40B4-BE49-F238E27FC236}">
              <a16:creationId xmlns:a16="http://schemas.microsoft.com/office/drawing/2014/main" id="{00000000-0008-0000-0500-00003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59" name="Picture 1">
          <a:extLst>
            <a:ext uri="{FF2B5EF4-FFF2-40B4-BE49-F238E27FC236}">
              <a16:creationId xmlns:a16="http://schemas.microsoft.com/office/drawing/2014/main" id="{00000000-0008-0000-0500-00003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0" name="Picture 1">
          <a:extLst>
            <a:ext uri="{FF2B5EF4-FFF2-40B4-BE49-F238E27FC236}">
              <a16:creationId xmlns:a16="http://schemas.microsoft.com/office/drawing/2014/main" id="{00000000-0008-0000-0500-00003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1" name="Picture 1">
          <a:extLst>
            <a:ext uri="{FF2B5EF4-FFF2-40B4-BE49-F238E27FC236}">
              <a16:creationId xmlns:a16="http://schemas.microsoft.com/office/drawing/2014/main" id="{00000000-0008-0000-0500-00003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2" name="Picture 1">
          <a:extLst>
            <a:ext uri="{FF2B5EF4-FFF2-40B4-BE49-F238E27FC236}">
              <a16:creationId xmlns:a16="http://schemas.microsoft.com/office/drawing/2014/main" id="{00000000-0008-0000-0500-00003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63" name="Picture 1">
          <a:extLst>
            <a:ext uri="{FF2B5EF4-FFF2-40B4-BE49-F238E27FC236}">
              <a16:creationId xmlns:a16="http://schemas.microsoft.com/office/drawing/2014/main" id="{00000000-0008-0000-0500-00003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64" name="Picture 1">
          <a:extLst>
            <a:ext uri="{FF2B5EF4-FFF2-40B4-BE49-F238E27FC236}">
              <a16:creationId xmlns:a16="http://schemas.microsoft.com/office/drawing/2014/main" id="{00000000-0008-0000-0500-00003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65" name="Picture 1">
          <a:extLst>
            <a:ext uri="{FF2B5EF4-FFF2-40B4-BE49-F238E27FC236}">
              <a16:creationId xmlns:a16="http://schemas.microsoft.com/office/drawing/2014/main" id="{00000000-0008-0000-0500-00003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6" name="Picture 1">
          <a:extLst>
            <a:ext uri="{FF2B5EF4-FFF2-40B4-BE49-F238E27FC236}">
              <a16:creationId xmlns:a16="http://schemas.microsoft.com/office/drawing/2014/main" id="{00000000-0008-0000-0500-00003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7" name="Picture 1">
          <a:extLst>
            <a:ext uri="{FF2B5EF4-FFF2-40B4-BE49-F238E27FC236}">
              <a16:creationId xmlns:a16="http://schemas.microsoft.com/office/drawing/2014/main" id="{00000000-0008-0000-0500-00003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68" name="Picture 1">
          <a:extLst>
            <a:ext uri="{FF2B5EF4-FFF2-40B4-BE49-F238E27FC236}">
              <a16:creationId xmlns:a16="http://schemas.microsoft.com/office/drawing/2014/main" id="{00000000-0008-0000-0500-00003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69" name="Picture 1">
          <a:extLst>
            <a:ext uri="{FF2B5EF4-FFF2-40B4-BE49-F238E27FC236}">
              <a16:creationId xmlns:a16="http://schemas.microsoft.com/office/drawing/2014/main" id="{00000000-0008-0000-0500-00003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70" name="Picture 1">
          <a:extLst>
            <a:ext uri="{FF2B5EF4-FFF2-40B4-BE49-F238E27FC236}">
              <a16:creationId xmlns:a16="http://schemas.microsoft.com/office/drawing/2014/main" id="{00000000-0008-0000-0500-00003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71" name="Picture 1">
          <a:extLst>
            <a:ext uri="{FF2B5EF4-FFF2-40B4-BE49-F238E27FC236}">
              <a16:creationId xmlns:a16="http://schemas.microsoft.com/office/drawing/2014/main" id="{00000000-0008-0000-0500-00003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72" name="Picture 1">
          <a:extLst>
            <a:ext uri="{FF2B5EF4-FFF2-40B4-BE49-F238E27FC236}">
              <a16:creationId xmlns:a16="http://schemas.microsoft.com/office/drawing/2014/main" id="{00000000-0008-0000-0500-00004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73" name="Picture 1">
          <a:extLst>
            <a:ext uri="{FF2B5EF4-FFF2-40B4-BE49-F238E27FC236}">
              <a16:creationId xmlns:a16="http://schemas.microsoft.com/office/drawing/2014/main" id="{00000000-0008-0000-0500-00004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74" name="Picture 1">
          <a:extLst>
            <a:ext uri="{FF2B5EF4-FFF2-40B4-BE49-F238E27FC236}">
              <a16:creationId xmlns:a16="http://schemas.microsoft.com/office/drawing/2014/main" id="{00000000-0008-0000-0500-00004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75" name="Picture 1">
          <a:extLst>
            <a:ext uri="{FF2B5EF4-FFF2-40B4-BE49-F238E27FC236}">
              <a16:creationId xmlns:a16="http://schemas.microsoft.com/office/drawing/2014/main" id="{00000000-0008-0000-0500-00004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76" name="Picture 1">
          <a:extLst>
            <a:ext uri="{FF2B5EF4-FFF2-40B4-BE49-F238E27FC236}">
              <a16:creationId xmlns:a16="http://schemas.microsoft.com/office/drawing/2014/main" id="{00000000-0008-0000-0500-00004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77" name="Picture 1">
          <a:extLst>
            <a:ext uri="{FF2B5EF4-FFF2-40B4-BE49-F238E27FC236}">
              <a16:creationId xmlns:a16="http://schemas.microsoft.com/office/drawing/2014/main" id="{00000000-0008-0000-0500-00004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78" name="Picture 1">
          <a:extLst>
            <a:ext uri="{FF2B5EF4-FFF2-40B4-BE49-F238E27FC236}">
              <a16:creationId xmlns:a16="http://schemas.microsoft.com/office/drawing/2014/main" id="{00000000-0008-0000-0500-00004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79" name="Picture 1">
          <a:extLst>
            <a:ext uri="{FF2B5EF4-FFF2-40B4-BE49-F238E27FC236}">
              <a16:creationId xmlns:a16="http://schemas.microsoft.com/office/drawing/2014/main" id="{00000000-0008-0000-0500-00004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80" name="Picture 1">
          <a:extLst>
            <a:ext uri="{FF2B5EF4-FFF2-40B4-BE49-F238E27FC236}">
              <a16:creationId xmlns:a16="http://schemas.microsoft.com/office/drawing/2014/main" id="{00000000-0008-0000-0500-00004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1" name="Picture 1">
          <a:extLst>
            <a:ext uri="{FF2B5EF4-FFF2-40B4-BE49-F238E27FC236}">
              <a16:creationId xmlns:a16="http://schemas.microsoft.com/office/drawing/2014/main" id="{00000000-0008-0000-0500-00004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2" name="Picture 1">
          <a:extLst>
            <a:ext uri="{FF2B5EF4-FFF2-40B4-BE49-F238E27FC236}">
              <a16:creationId xmlns:a16="http://schemas.microsoft.com/office/drawing/2014/main" id="{00000000-0008-0000-0500-00004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83" name="Picture 1">
          <a:extLst>
            <a:ext uri="{FF2B5EF4-FFF2-40B4-BE49-F238E27FC236}">
              <a16:creationId xmlns:a16="http://schemas.microsoft.com/office/drawing/2014/main" id="{00000000-0008-0000-0500-00004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84" name="Picture 1">
          <a:extLst>
            <a:ext uri="{FF2B5EF4-FFF2-40B4-BE49-F238E27FC236}">
              <a16:creationId xmlns:a16="http://schemas.microsoft.com/office/drawing/2014/main" id="{00000000-0008-0000-0500-00004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85" name="Picture 1">
          <a:extLst>
            <a:ext uri="{FF2B5EF4-FFF2-40B4-BE49-F238E27FC236}">
              <a16:creationId xmlns:a16="http://schemas.microsoft.com/office/drawing/2014/main" id="{00000000-0008-0000-0500-00004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6" name="Picture 1">
          <a:extLst>
            <a:ext uri="{FF2B5EF4-FFF2-40B4-BE49-F238E27FC236}">
              <a16:creationId xmlns:a16="http://schemas.microsoft.com/office/drawing/2014/main" id="{00000000-0008-0000-0500-00004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7" name="Picture 1">
          <a:extLst>
            <a:ext uri="{FF2B5EF4-FFF2-40B4-BE49-F238E27FC236}">
              <a16:creationId xmlns:a16="http://schemas.microsoft.com/office/drawing/2014/main" id="{00000000-0008-0000-0500-00004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8" name="Picture 1">
          <a:extLst>
            <a:ext uri="{FF2B5EF4-FFF2-40B4-BE49-F238E27FC236}">
              <a16:creationId xmlns:a16="http://schemas.microsoft.com/office/drawing/2014/main" id="{00000000-0008-0000-0500-00005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89" name="Picture 1">
          <a:extLst>
            <a:ext uri="{FF2B5EF4-FFF2-40B4-BE49-F238E27FC236}">
              <a16:creationId xmlns:a16="http://schemas.microsoft.com/office/drawing/2014/main" id="{00000000-0008-0000-0500-00005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0" name="Picture 1">
          <a:extLst>
            <a:ext uri="{FF2B5EF4-FFF2-40B4-BE49-F238E27FC236}">
              <a16:creationId xmlns:a16="http://schemas.microsoft.com/office/drawing/2014/main" id="{00000000-0008-0000-0500-00005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1" name="Picture 1">
          <a:extLst>
            <a:ext uri="{FF2B5EF4-FFF2-40B4-BE49-F238E27FC236}">
              <a16:creationId xmlns:a16="http://schemas.microsoft.com/office/drawing/2014/main" id="{00000000-0008-0000-0500-00005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2" name="Picture 1">
          <a:extLst>
            <a:ext uri="{FF2B5EF4-FFF2-40B4-BE49-F238E27FC236}">
              <a16:creationId xmlns:a16="http://schemas.microsoft.com/office/drawing/2014/main" id="{00000000-0008-0000-0500-00005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93" name="Picture 1">
          <a:extLst>
            <a:ext uri="{FF2B5EF4-FFF2-40B4-BE49-F238E27FC236}">
              <a16:creationId xmlns:a16="http://schemas.microsoft.com/office/drawing/2014/main" id="{00000000-0008-0000-0500-00005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94" name="Picture 1">
          <a:extLst>
            <a:ext uri="{FF2B5EF4-FFF2-40B4-BE49-F238E27FC236}">
              <a16:creationId xmlns:a16="http://schemas.microsoft.com/office/drawing/2014/main" id="{00000000-0008-0000-0500-00005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5" name="Picture 1">
          <a:extLst>
            <a:ext uri="{FF2B5EF4-FFF2-40B4-BE49-F238E27FC236}">
              <a16:creationId xmlns:a16="http://schemas.microsoft.com/office/drawing/2014/main" id="{00000000-0008-0000-0500-00005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6" name="Picture 1">
          <a:extLst>
            <a:ext uri="{FF2B5EF4-FFF2-40B4-BE49-F238E27FC236}">
              <a16:creationId xmlns:a16="http://schemas.microsoft.com/office/drawing/2014/main" id="{00000000-0008-0000-0500-00005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697" name="Picture 1">
          <a:extLst>
            <a:ext uri="{FF2B5EF4-FFF2-40B4-BE49-F238E27FC236}">
              <a16:creationId xmlns:a16="http://schemas.microsoft.com/office/drawing/2014/main" id="{00000000-0008-0000-0500-00005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98" name="Picture 1">
          <a:extLst>
            <a:ext uri="{FF2B5EF4-FFF2-40B4-BE49-F238E27FC236}">
              <a16:creationId xmlns:a16="http://schemas.microsoft.com/office/drawing/2014/main" id="{00000000-0008-0000-0500-00005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699" name="Picture 1">
          <a:extLst>
            <a:ext uri="{FF2B5EF4-FFF2-40B4-BE49-F238E27FC236}">
              <a16:creationId xmlns:a16="http://schemas.microsoft.com/office/drawing/2014/main" id="{00000000-0008-0000-0500-00005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00" name="Picture 1">
          <a:extLst>
            <a:ext uri="{FF2B5EF4-FFF2-40B4-BE49-F238E27FC236}">
              <a16:creationId xmlns:a16="http://schemas.microsoft.com/office/drawing/2014/main" id="{00000000-0008-0000-0500-00005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01" name="Picture 1">
          <a:extLst>
            <a:ext uri="{FF2B5EF4-FFF2-40B4-BE49-F238E27FC236}">
              <a16:creationId xmlns:a16="http://schemas.microsoft.com/office/drawing/2014/main" id="{00000000-0008-0000-0500-00005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02" name="Picture 1">
          <a:extLst>
            <a:ext uri="{FF2B5EF4-FFF2-40B4-BE49-F238E27FC236}">
              <a16:creationId xmlns:a16="http://schemas.microsoft.com/office/drawing/2014/main" id="{00000000-0008-0000-0500-00005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03" name="Picture 1">
          <a:extLst>
            <a:ext uri="{FF2B5EF4-FFF2-40B4-BE49-F238E27FC236}">
              <a16:creationId xmlns:a16="http://schemas.microsoft.com/office/drawing/2014/main" id="{00000000-0008-0000-0500-00005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04" name="Picture 1">
          <a:extLst>
            <a:ext uri="{FF2B5EF4-FFF2-40B4-BE49-F238E27FC236}">
              <a16:creationId xmlns:a16="http://schemas.microsoft.com/office/drawing/2014/main" id="{00000000-0008-0000-0500-00006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05" name="Picture 1">
          <a:extLst>
            <a:ext uri="{FF2B5EF4-FFF2-40B4-BE49-F238E27FC236}">
              <a16:creationId xmlns:a16="http://schemas.microsoft.com/office/drawing/2014/main" id="{00000000-0008-0000-0500-00006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06" name="Picture 1">
          <a:extLst>
            <a:ext uri="{FF2B5EF4-FFF2-40B4-BE49-F238E27FC236}">
              <a16:creationId xmlns:a16="http://schemas.microsoft.com/office/drawing/2014/main" id="{00000000-0008-0000-0500-00006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07" name="Picture 1">
          <a:extLst>
            <a:ext uri="{FF2B5EF4-FFF2-40B4-BE49-F238E27FC236}">
              <a16:creationId xmlns:a16="http://schemas.microsoft.com/office/drawing/2014/main" id="{00000000-0008-0000-0500-00006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08" name="Picture 1">
          <a:extLst>
            <a:ext uri="{FF2B5EF4-FFF2-40B4-BE49-F238E27FC236}">
              <a16:creationId xmlns:a16="http://schemas.microsoft.com/office/drawing/2014/main" id="{00000000-0008-0000-0500-00006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09" name="Picture 1">
          <a:extLst>
            <a:ext uri="{FF2B5EF4-FFF2-40B4-BE49-F238E27FC236}">
              <a16:creationId xmlns:a16="http://schemas.microsoft.com/office/drawing/2014/main" id="{00000000-0008-0000-0500-00006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10" name="Picture 1">
          <a:extLst>
            <a:ext uri="{FF2B5EF4-FFF2-40B4-BE49-F238E27FC236}">
              <a16:creationId xmlns:a16="http://schemas.microsoft.com/office/drawing/2014/main" id="{00000000-0008-0000-0500-00006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711" name="Picture 1">
          <a:extLst>
            <a:ext uri="{FF2B5EF4-FFF2-40B4-BE49-F238E27FC236}">
              <a16:creationId xmlns:a16="http://schemas.microsoft.com/office/drawing/2014/main" id="{00000000-0008-0000-0500-00006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712" name="Picture 1">
          <a:extLst>
            <a:ext uri="{FF2B5EF4-FFF2-40B4-BE49-F238E27FC236}">
              <a16:creationId xmlns:a16="http://schemas.microsoft.com/office/drawing/2014/main" id="{00000000-0008-0000-0500-00006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713" name="Picture 1">
          <a:extLst>
            <a:ext uri="{FF2B5EF4-FFF2-40B4-BE49-F238E27FC236}">
              <a16:creationId xmlns:a16="http://schemas.microsoft.com/office/drawing/2014/main" id="{00000000-0008-0000-0500-00006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714" name="Picture 1">
          <a:extLst>
            <a:ext uri="{FF2B5EF4-FFF2-40B4-BE49-F238E27FC236}">
              <a16:creationId xmlns:a16="http://schemas.microsoft.com/office/drawing/2014/main" id="{00000000-0008-0000-0500-00006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15" name="Picture 1">
          <a:extLst>
            <a:ext uri="{FF2B5EF4-FFF2-40B4-BE49-F238E27FC236}">
              <a16:creationId xmlns:a16="http://schemas.microsoft.com/office/drawing/2014/main" id="{00000000-0008-0000-0500-00006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16" name="Picture 1">
          <a:extLst>
            <a:ext uri="{FF2B5EF4-FFF2-40B4-BE49-F238E27FC236}">
              <a16:creationId xmlns:a16="http://schemas.microsoft.com/office/drawing/2014/main" id="{00000000-0008-0000-0500-00006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17" name="Picture 1">
          <a:extLst>
            <a:ext uri="{FF2B5EF4-FFF2-40B4-BE49-F238E27FC236}">
              <a16:creationId xmlns:a16="http://schemas.microsoft.com/office/drawing/2014/main" id="{00000000-0008-0000-0500-00006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18" name="Picture 1">
          <a:extLst>
            <a:ext uri="{FF2B5EF4-FFF2-40B4-BE49-F238E27FC236}">
              <a16:creationId xmlns:a16="http://schemas.microsoft.com/office/drawing/2014/main" id="{00000000-0008-0000-0500-00006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19" name="Picture 1">
          <a:extLst>
            <a:ext uri="{FF2B5EF4-FFF2-40B4-BE49-F238E27FC236}">
              <a16:creationId xmlns:a16="http://schemas.microsoft.com/office/drawing/2014/main" id="{00000000-0008-0000-0500-00006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20" name="Picture 1">
          <a:extLst>
            <a:ext uri="{FF2B5EF4-FFF2-40B4-BE49-F238E27FC236}">
              <a16:creationId xmlns:a16="http://schemas.microsoft.com/office/drawing/2014/main" id="{00000000-0008-0000-0500-00007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1" name="Picture 1">
          <a:extLst>
            <a:ext uri="{FF2B5EF4-FFF2-40B4-BE49-F238E27FC236}">
              <a16:creationId xmlns:a16="http://schemas.microsoft.com/office/drawing/2014/main" id="{00000000-0008-0000-0500-00007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2" name="Picture 1">
          <a:extLst>
            <a:ext uri="{FF2B5EF4-FFF2-40B4-BE49-F238E27FC236}">
              <a16:creationId xmlns:a16="http://schemas.microsoft.com/office/drawing/2014/main" id="{00000000-0008-0000-0500-00007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23" name="Picture 1">
          <a:extLst>
            <a:ext uri="{FF2B5EF4-FFF2-40B4-BE49-F238E27FC236}">
              <a16:creationId xmlns:a16="http://schemas.microsoft.com/office/drawing/2014/main" id="{00000000-0008-0000-0500-00007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24" name="Picture 1">
          <a:extLst>
            <a:ext uri="{FF2B5EF4-FFF2-40B4-BE49-F238E27FC236}">
              <a16:creationId xmlns:a16="http://schemas.microsoft.com/office/drawing/2014/main" id="{00000000-0008-0000-0500-00007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25" name="Picture 1">
          <a:extLst>
            <a:ext uri="{FF2B5EF4-FFF2-40B4-BE49-F238E27FC236}">
              <a16:creationId xmlns:a16="http://schemas.microsoft.com/office/drawing/2014/main" id="{00000000-0008-0000-0500-00007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6" name="Picture 1">
          <a:extLst>
            <a:ext uri="{FF2B5EF4-FFF2-40B4-BE49-F238E27FC236}">
              <a16:creationId xmlns:a16="http://schemas.microsoft.com/office/drawing/2014/main" id="{00000000-0008-0000-0500-00007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7" name="Picture 1">
          <a:extLst>
            <a:ext uri="{FF2B5EF4-FFF2-40B4-BE49-F238E27FC236}">
              <a16:creationId xmlns:a16="http://schemas.microsoft.com/office/drawing/2014/main" id="{00000000-0008-0000-0500-00007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8" name="Picture 1">
          <a:extLst>
            <a:ext uri="{FF2B5EF4-FFF2-40B4-BE49-F238E27FC236}">
              <a16:creationId xmlns:a16="http://schemas.microsoft.com/office/drawing/2014/main" id="{00000000-0008-0000-0500-00007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29" name="Picture 1">
          <a:extLst>
            <a:ext uri="{FF2B5EF4-FFF2-40B4-BE49-F238E27FC236}">
              <a16:creationId xmlns:a16="http://schemas.microsoft.com/office/drawing/2014/main" id="{00000000-0008-0000-0500-00007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0" name="Picture 1">
          <a:extLst>
            <a:ext uri="{FF2B5EF4-FFF2-40B4-BE49-F238E27FC236}">
              <a16:creationId xmlns:a16="http://schemas.microsoft.com/office/drawing/2014/main" id="{00000000-0008-0000-0500-00007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1" name="Picture 1">
          <a:extLst>
            <a:ext uri="{FF2B5EF4-FFF2-40B4-BE49-F238E27FC236}">
              <a16:creationId xmlns:a16="http://schemas.microsoft.com/office/drawing/2014/main" id="{00000000-0008-0000-0500-00007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2" name="Picture 1">
          <a:extLst>
            <a:ext uri="{FF2B5EF4-FFF2-40B4-BE49-F238E27FC236}">
              <a16:creationId xmlns:a16="http://schemas.microsoft.com/office/drawing/2014/main" id="{00000000-0008-0000-0500-00007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33" name="Picture 1">
          <a:extLst>
            <a:ext uri="{FF2B5EF4-FFF2-40B4-BE49-F238E27FC236}">
              <a16:creationId xmlns:a16="http://schemas.microsoft.com/office/drawing/2014/main" id="{00000000-0008-0000-0500-00007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34" name="Picture 1">
          <a:extLst>
            <a:ext uri="{FF2B5EF4-FFF2-40B4-BE49-F238E27FC236}">
              <a16:creationId xmlns:a16="http://schemas.microsoft.com/office/drawing/2014/main" id="{00000000-0008-0000-0500-00007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35" name="Picture 1">
          <a:extLst>
            <a:ext uri="{FF2B5EF4-FFF2-40B4-BE49-F238E27FC236}">
              <a16:creationId xmlns:a16="http://schemas.microsoft.com/office/drawing/2014/main" id="{00000000-0008-0000-0500-00007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36" name="Picture 1">
          <a:extLst>
            <a:ext uri="{FF2B5EF4-FFF2-40B4-BE49-F238E27FC236}">
              <a16:creationId xmlns:a16="http://schemas.microsoft.com/office/drawing/2014/main" id="{00000000-0008-0000-0500-00008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7" name="Picture 1">
          <a:extLst>
            <a:ext uri="{FF2B5EF4-FFF2-40B4-BE49-F238E27FC236}">
              <a16:creationId xmlns:a16="http://schemas.microsoft.com/office/drawing/2014/main" id="{00000000-0008-0000-0500-00008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8" name="Picture 1">
          <a:extLst>
            <a:ext uri="{FF2B5EF4-FFF2-40B4-BE49-F238E27FC236}">
              <a16:creationId xmlns:a16="http://schemas.microsoft.com/office/drawing/2014/main" id="{00000000-0008-0000-0500-00008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39" name="Picture 1">
          <a:extLst>
            <a:ext uri="{FF2B5EF4-FFF2-40B4-BE49-F238E27FC236}">
              <a16:creationId xmlns:a16="http://schemas.microsoft.com/office/drawing/2014/main" id="{00000000-0008-0000-0500-00008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0" name="Picture 1">
          <a:extLst>
            <a:ext uri="{FF2B5EF4-FFF2-40B4-BE49-F238E27FC236}">
              <a16:creationId xmlns:a16="http://schemas.microsoft.com/office/drawing/2014/main" id="{00000000-0008-0000-0500-00008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1" name="Picture 1">
          <a:extLst>
            <a:ext uri="{FF2B5EF4-FFF2-40B4-BE49-F238E27FC236}">
              <a16:creationId xmlns:a16="http://schemas.microsoft.com/office/drawing/2014/main" id="{00000000-0008-0000-0500-00008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42" name="Picture 1">
          <a:extLst>
            <a:ext uri="{FF2B5EF4-FFF2-40B4-BE49-F238E27FC236}">
              <a16:creationId xmlns:a16="http://schemas.microsoft.com/office/drawing/2014/main" id="{00000000-0008-0000-0500-00008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43" name="Picture 1">
          <a:extLst>
            <a:ext uri="{FF2B5EF4-FFF2-40B4-BE49-F238E27FC236}">
              <a16:creationId xmlns:a16="http://schemas.microsoft.com/office/drawing/2014/main" id="{00000000-0008-0000-0500-00008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44" name="Picture 1">
          <a:extLst>
            <a:ext uri="{FF2B5EF4-FFF2-40B4-BE49-F238E27FC236}">
              <a16:creationId xmlns:a16="http://schemas.microsoft.com/office/drawing/2014/main" id="{00000000-0008-0000-0500-00008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5" name="Picture 1">
          <a:extLst>
            <a:ext uri="{FF2B5EF4-FFF2-40B4-BE49-F238E27FC236}">
              <a16:creationId xmlns:a16="http://schemas.microsoft.com/office/drawing/2014/main" id="{00000000-0008-0000-0500-00008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6" name="Picture 1">
          <a:extLst>
            <a:ext uri="{FF2B5EF4-FFF2-40B4-BE49-F238E27FC236}">
              <a16:creationId xmlns:a16="http://schemas.microsoft.com/office/drawing/2014/main" id="{00000000-0008-0000-0500-00008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7" name="Picture 1">
          <a:extLst>
            <a:ext uri="{FF2B5EF4-FFF2-40B4-BE49-F238E27FC236}">
              <a16:creationId xmlns:a16="http://schemas.microsoft.com/office/drawing/2014/main" id="{00000000-0008-0000-0500-00008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8" name="Picture 1">
          <a:extLst>
            <a:ext uri="{FF2B5EF4-FFF2-40B4-BE49-F238E27FC236}">
              <a16:creationId xmlns:a16="http://schemas.microsoft.com/office/drawing/2014/main" id="{00000000-0008-0000-0500-00008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49" name="Picture 1">
          <a:extLst>
            <a:ext uri="{FF2B5EF4-FFF2-40B4-BE49-F238E27FC236}">
              <a16:creationId xmlns:a16="http://schemas.microsoft.com/office/drawing/2014/main" id="{00000000-0008-0000-0500-00008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0" name="Picture 1">
          <a:extLst>
            <a:ext uri="{FF2B5EF4-FFF2-40B4-BE49-F238E27FC236}">
              <a16:creationId xmlns:a16="http://schemas.microsoft.com/office/drawing/2014/main" id="{00000000-0008-0000-0500-00008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1" name="Picture 1">
          <a:extLst>
            <a:ext uri="{FF2B5EF4-FFF2-40B4-BE49-F238E27FC236}">
              <a16:creationId xmlns:a16="http://schemas.microsoft.com/office/drawing/2014/main" id="{00000000-0008-0000-0500-00008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2" name="Picture 1">
          <a:extLst>
            <a:ext uri="{FF2B5EF4-FFF2-40B4-BE49-F238E27FC236}">
              <a16:creationId xmlns:a16="http://schemas.microsoft.com/office/drawing/2014/main" id="{00000000-0008-0000-0500-00009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53" name="Picture 1">
          <a:extLst>
            <a:ext uri="{FF2B5EF4-FFF2-40B4-BE49-F238E27FC236}">
              <a16:creationId xmlns:a16="http://schemas.microsoft.com/office/drawing/2014/main" id="{00000000-0008-0000-0500-00009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54" name="Picture 1">
          <a:extLst>
            <a:ext uri="{FF2B5EF4-FFF2-40B4-BE49-F238E27FC236}">
              <a16:creationId xmlns:a16="http://schemas.microsoft.com/office/drawing/2014/main" id="{00000000-0008-0000-0500-00009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55" name="Picture 1">
          <a:extLst>
            <a:ext uri="{FF2B5EF4-FFF2-40B4-BE49-F238E27FC236}">
              <a16:creationId xmlns:a16="http://schemas.microsoft.com/office/drawing/2014/main" id="{00000000-0008-0000-0500-00009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56" name="Picture 1">
          <a:extLst>
            <a:ext uri="{FF2B5EF4-FFF2-40B4-BE49-F238E27FC236}">
              <a16:creationId xmlns:a16="http://schemas.microsoft.com/office/drawing/2014/main" id="{00000000-0008-0000-0500-00009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7" name="Picture 1">
          <a:extLst>
            <a:ext uri="{FF2B5EF4-FFF2-40B4-BE49-F238E27FC236}">
              <a16:creationId xmlns:a16="http://schemas.microsoft.com/office/drawing/2014/main" id="{00000000-0008-0000-0500-00009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8" name="Picture 1">
          <a:extLst>
            <a:ext uri="{FF2B5EF4-FFF2-40B4-BE49-F238E27FC236}">
              <a16:creationId xmlns:a16="http://schemas.microsoft.com/office/drawing/2014/main" id="{00000000-0008-0000-0500-00009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59" name="Picture 1">
          <a:extLst>
            <a:ext uri="{FF2B5EF4-FFF2-40B4-BE49-F238E27FC236}">
              <a16:creationId xmlns:a16="http://schemas.microsoft.com/office/drawing/2014/main" id="{00000000-0008-0000-0500-00009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0" name="Picture 1">
          <a:extLst>
            <a:ext uri="{FF2B5EF4-FFF2-40B4-BE49-F238E27FC236}">
              <a16:creationId xmlns:a16="http://schemas.microsoft.com/office/drawing/2014/main" id="{00000000-0008-0000-0500-00009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1" name="Picture 1">
          <a:extLst>
            <a:ext uri="{FF2B5EF4-FFF2-40B4-BE49-F238E27FC236}">
              <a16:creationId xmlns:a16="http://schemas.microsoft.com/office/drawing/2014/main" id="{00000000-0008-0000-0500-00009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62" name="Picture 1">
          <a:extLst>
            <a:ext uri="{FF2B5EF4-FFF2-40B4-BE49-F238E27FC236}">
              <a16:creationId xmlns:a16="http://schemas.microsoft.com/office/drawing/2014/main" id="{00000000-0008-0000-0500-00009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63" name="Picture 1">
          <a:extLst>
            <a:ext uri="{FF2B5EF4-FFF2-40B4-BE49-F238E27FC236}">
              <a16:creationId xmlns:a16="http://schemas.microsoft.com/office/drawing/2014/main" id="{00000000-0008-0000-0500-00009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64" name="Picture 1">
          <a:extLst>
            <a:ext uri="{FF2B5EF4-FFF2-40B4-BE49-F238E27FC236}">
              <a16:creationId xmlns:a16="http://schemas.microsoft.com/office/drawing/2014/main" id="{00000000-0008-0000-0500-00009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5" name="Picture 1">
          <a:extLst>
            <a:ext uri="{FF2B5EF4-FFF2-40B4-BE49-F238E27FC236}">
              <a16:creationId xmlns:a16="http://schemas.microsoft.com/office/drawing/2014/main" id="{00000000-0008-0000-0500-00009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6" name="Picture 1">
          <a:extLst>
            <a:ext uri="{FF2B5EF4-FFF2-40B4-BE49-F238E27FC236}">
              <a16:creationId xmlns:a16="http://schemas.microsoft.com/office/drawing/2014/main" id="{00000000-0008-0000-0500-00009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7" name="Picture 1">
          <a:extLst>
            <a:ext uri="{FF2B5EF4-FFF2-40B4-BE49-F238E27FC236}">
              <a16:creationId xmlns:a16="http://schemas.microsoft.com/office/drawing/2014/main" id="{00000000-0008-0000-0500-00009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8" name="Picture 1">
          <a:extLst>
            <a:ext uri="{FF2B5EF4-FFF2-40B4-BE49-F238E27FC236}">
              <a16:creationId xmlns:a16="http://schemas.microsoft.com/office/drawing/2014/main" id="{00000000-0008-0000-0500-0000A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69" name="Picture 1">
          <a:extLst>
            <a:ext uri="{FF2B5EF4-FFF2-40B4-BE49-F238E27FC236}">
              <a16:creationId xmlns:a16="http://schemas.microsoft.com/office/drawing/2014/main" id="{00000000-0008-0000-0500-0000A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70" name="Picture 1">
          <a:extLst>
            <a:ext uri="{FF2B5EF4-FFF2-40B4-BE49-F238E27FC236}">
              <a16:creationId xmlns:a16="http://schemas.microsoft.com/office/drawing/2014/main" id="{00000000-0008-0000-0500-0000A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71" name="Picture 1">
          <a:extLst>
            <a:ext uri="{FF2B5EF4-FFF2-40B4-BE49-F238E27FC236}">
              <a16:creationId xmlns:a16="http://schemas.microsoft.com/office/drawing/2014/main" id="{00000000-0008-0000-0500-0000A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72" name="Picture 1">
          <a:extLst>
            <a:ext uri="{FF2B5EF4-FFF2-40B4-BE49-F238E27FC236}">
              <a16:creationId xmlns:a16="http://schemas.microsoft.com/office/drawing/2014/main" id="{00000000-0008-0000-0500-0000A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3" name="Picture 1">
          <a:extLst>
            <a:ext uri="{FF2B5EF4-FFF2-40B4-BE49-F238E27FC236}">
              <a16:creationId xmlns:a16="http://schemas.microsoft.com/office/drawing/2014/main" id="{00000000-0008-0000-0500-0000A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4" name="Picture 1">
          <a:extLst>
            <a:ext uri="{FF2B5EF4-FFF2-40B4-BE49-F238E27FC236}">
              <a16:creationId xmlns:a16="http://schemas.microsoft.com/office/drawing/2014/main" id="{00000000-0008-0000-0500-0000A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5" name="Picture 1">
          <a:extLst>
            <a:ext uri="{FF2B5EF4-FFF2-40B4-BE49-F238E27FC236}">
              <a16:creationId xmlns:a16="http://schemas.microsoft.com/office/drawing/2014/main" id="{00000000-0008-0000-0500-0000A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6" name="Picture 1">
          <a:extLst>
            <a:ext uri="{FF2B5EF4-FFF2-40B4-BE49-F238E27FC236}">
              <a16:creationId xmlns:a16="http://schemas.microsoft.com/office/drawing/2014/main" id="{00000000-0008-0000-0500-0000A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7" name="Picture 1">
          <a:extLst>
            <a:ext uri="{FF2B5EF4-FFF2-40B4-BE49-F238E27FC236}">
              <a16:creationId xmlns:a16="http://schemas.microsoft.com/office/drawing/2014/main" id="{00000000-0008-0000-0500-0000A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8" name="Picture 1">
          <a:extLst>
            <a:ext uri="{FF2B5EF4-FFF2-40B4-BE49-F238E27FC236}">
              <a16:creationId xmlns:a16="http://schemas.microsoft.com/office/drawing/2014/main" id="{00000000-0008-0000-0500-0000A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79" name="Picture 1">
          <a:extLst>
            <a:ext uri="{FF2B5EF4-FFF2-40B4-BE49-F238E27FC236}">
              <a16:creationId xmlns:a16="http://schemas.microsoft.com/office/drawing/2014/main" id="{00000000-0008-0000-0500-0000A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0" name="Picture 1">
          <a:extLst>
            <a:ext uri="{FF2B5EF4-FFF2-40B4-BE49-F238E27FC236}">
              <a16:creationId xmlns:a16="http://schemas.microsoft.com/office/drawing/2014/main" id="{00000000-0008-0000-0500-0000A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1" name="Picture 1">
          <a:extLst>
            <a:ext uri="{FF2B5EF4-FFF2-40B4-BE49-F238E27FC236}">
              <a16:creationId xmlns:a16="http://schemas.microsoft.com/office/drawing/2014/main" id="{00000000-0008-0000-0500-0000A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2" name="Picture 1">
          <a:extLst>
            <a:ext uri="{FF2B5EF4-FFF2-40B4-BE49-F238E27FC236}">
              <a16:creationId xmlns:a16="http://schemas.microsoft.com/office/drawing/2014/main" id="{00000000-0008-0000-0500-0000A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83" name="Picture 1">
          <a:extLst>
            <a:ext uri="{FF2B5EF4-FFF2-40B4-BE49-F238E27FC236}">
              <a16:creationId xmlns:a16="http://schemas.microsoft.com/office/drawing/2014/main" id="{00000000-0008-0000-0500-0000A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84" name="Picture 1">
          <a:extLst>
            <a:ext uri="{FF2B5EF4-FFF2-40B4-BE49-F238E27FC236}">
              <a16:creationId xmlns:a16="http://schemas.microsoft.com/office/drawing/2014/main" id="{00000000-0008-0000-0500-0000B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85" name="Picture 1">
          <a:extLst>
            <a:ext uri="{FF2B5EF4-FFF2-40B4-BE49-F238E27FC236}">
              <a16:creationId xmlns:a16="http://schemas.microsoft.com/office/drawing/2014/main" id="{00000000-0008-0000-0500-0000B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86" name="Picture 1">
          <a:extLst>
            <a:ext uri="{FF2B5EF4-FFF2-40B4-BE49-F238E27FC236}">
              <a16:creationId xmlns:a16="http://schemas.microsoft.com/office/drawing/2014/main" id="{00000000-0008-0000-0500-0000B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7" name="Picture 1">
          <a:extLst>
            <a:ext uri="{FF2B5EF4-FFF2-40B4-BE49-F238E27FC236}">
              <a16:creationId xmlns:a16="http://schemas.microsoft.com/office/drawing/2014/main" id="{00000000-0008-0000-0500-0000B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8" name="Picture 1">
          <a:extLst>
            <a:ext uri="{FF2B5EF4-FFF2-40B4-BE49-F238E27FC236}">
              <a16:creationId xmlns:a16="http://schemas.microsoft.com/office/drawing/2014/main" id="{00000000-0008-0000-0500-0000B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89" name="Picture 1">
          <a:extLst>
            <a:ext uri="{FF2B5EF4-FFF2-40B4-BE49-F238E27FC236}">
              <a16:creationId xmlns:a16="http://schemas.microsoft.com/office/drawing/2014/main" id="{00000000-0008-0000-0500-0000B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90" name="Picture 1">
          <a:extLst>
            <a:ext uri="{FF2B5EF4-FFF2-40B4-BE49-F238E27FC236}">
              <a16:creationId xmlns:a16="http://schemas.microsoft.com/office/drawing/2014/main" id="{00000000-0008-0000-0500-0000B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91" name="Picture 1">
          <a:extLst>
            <a:ext uri="{FF2B5EF4-FFF2-40B4-BE49-F238E27FC236}">
              <a16:creationId xmlns:a16="http://schemas.microsoft.com/office/drawing/2014/main" id="{00000000-0008-0000-0500-0000B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2" name="Picture 1">
          <a:extLst>
            <a:ext uri="{FF2B5EF4-FFF2-40B4-BE49-F238E27FC236}">
              <a16:creationId xmlns:a16="http://schemas.microsoft.com/office/drawing/2014/main" id="{00000000-0008-0000-0500-0000B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3" name="Picture 1">
          <a:extLst>
            <a:ext uri="{FF2B5EF4-FFF2-40B4-BE49-F238E27FC236}">
              <a16:creationId xmlns:a16="http://schemas.microsoft.com/office/drawing/2014/main" id="{00000000-0008-0000-0500-0000B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4" name="Picture 1">
          <a:extLst>
            <a:ext uri="{FF2B5EF4-FFF2-40B4-BE49-F238E27FC236}">
              <a16:creationId xmlns:a16="http://schemas.microsoft.com/office/drawing/2014/main" id="{00000000-0008-0000-0500-0000B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95" name="Picture 1">
          <a:extLst>
            <a:ext uri="{FF2B5EF4-FFF2-40B4-BE49-F238E27FC236}">
              <a16:creationId xmlns:a16="http://schemas.microsoft.com/office/drawing/2014/main" id="{00000000-0008-0000-0500-0000B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796" name="Picture 1">
          <a:extLst>
            <a:ext uri="{FF2B5EF4-FFF2-40B4-BE49-F238E27FC236}">
              <a16:creationId xmlns:a16="http://schemas.microsoft.com/office/drawing/2014/main" id="{00000000-0008-0000-0500-0000B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7" name="Picture 1">
          <a:extLst>
            <a:ext uri="{FF2B5EF4-FFF2-40B4-BE49-F238E27FC236}">
              <a16:creationId xmlns:a16="http://schemas.microsoft.com/office/drawing/2014/main" id="{00000000-0008-0000-0500-0000B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8" name="Picture 1">
          <a:extLst>
            <a:ext uri="{FF2B5EF4-FFF2-40B4-BE49-F238E27FC236}">
              <a16:creationId xmlns:a16="http://schemas.microsoft.com/office/drawing/2014/main" id="{00000000-0008-0000-0500-0000B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799" name="Picture 1">
          <a:extLst>
            <a:ext uri="{FF2B5EF4-FFF2-40B4-BE49-F238E27FC236}">
              <a16:creationId xmlns:a16="http://schemas.microsoft.com/office/drawing/2014/main" id="{00000000-0008-0000-0500-0000B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0" name="Picture 1">
          <a:extLst>
            <a:ext uri="{FF2B5EF4-FFF2-40B4-BE49-F238E27FC236}">
              <a16:creationId xmlns:a16="http://schemas.microsoft.com/office/drawing/2014/main" id="{00000000-0008-0000-0500-0000C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1" name="Picture 1">
          <a:extLst>
            <a:ext uri="{FF2B5EF4-FFF2-40B4-BE49-F238E27FC236}">
              <a16:creationId xmlns:a16="http://schemas.microsoft.com/office/drawing/2014/main" id="{00000000-0008-0000-0500-0000C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2" name="Picture 1">
          <a:extLst>
            <a:ext uri="{FF2B5EF4-FFF2-40B4-BE49-F238E27FC236}">
              <a16:creationId xmlns:a16="http://schemas.microsoft.com/office/drawing/2014/main" id="{00000000-0008-0000-0500-0000C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3" name="Picture 1">
          <a:extLst>
            <a:ext uri="{FF2B5EF4-FFF2-40B4-BE49-F238E27FC236}">
              <a16:creationId xmlns:a16="http://schemas.microsoft.com/office/drawing/2014/main" id="{00000000-0008-0000-0500-0000C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04" name="Picture 1">
          <a:extLst>
            <a:ext uri="{FF2B5EF4-FFF2-40B4-BE49-F238E27FC236}">
              <a16:creationId xmlns:a16="http://schemas.microsoft.com/office/drawing/2014/main" id="{00000000-0008-0000-0500-0000C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05" name="Picture 1">
          <a:extLst>
            <a:ext uri="{FF2B5EF4-FFF2-40B4-BE49-F238E27FC236}">
              <a16:creationId xmlns:a16="http://schemas.microsoft.com/office/drawing/2014/main" id="{00000000-0008-0000-0500-0000C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06" name="Picture 1">
          <a:extLst>
            <a:ext uri="{FF2B5EF4-FFF2-40B4-BE49-F238E27FC236}">
              <a16:creationId xmlns:a16="http://schemas.microsoft.com/office/drawing/2014/main" id="{00000000-0008-0000-0500-0000C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7" name="Picture 1">
          <a:extLst>
            <a:ext uri="{FF2B5EF4-FFF2-40B4-BE49-F238E27FC236}">
              <a16:creationId xmlns:a16="http://schemas.microsoft.com/office/drawing/2014/main" id="{00000000-0008-0000-0500-0000C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08" name="Picture 1">
          <a:extLst>
            <a:ext uri="{FF2B5EF4-FFF2-40B4-BE49-F238E27FC236}">
              <a16:creationId xmlns:a16="http://schemas.microsoft.com/office/drawing/2014/main" id="{00000000-0008-0000-0500-0000C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09" name="Picture 1">
          <a:extLst>
            <a:ext uri="{FF2B5EF4-FFF2-40B4-BE49-F238E27FC236}">
              <a16:creationId xmlns:a16="http://schemas.microsoft.com/office/drawing/2014/main" id="{00000000-0008-0000-0500-0000C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0" name="Picture 1">
          <a:extLst>
            <a:ext uri="{FF2B5EF4-FFF2-40B4-BE49-F238E27FC236}">
              <a16:creationId xmlns:a16="http://schemas.microsoft.com/office/drawing/2014/main" id="{00000000-0008-0000-0500-0000C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1" name="Picture 1">
          <a:extLst>
            <a:ext uri="{FF2B5EF4-FFF2-40B4-BE49-F238E27FC236}">
              <a16:creationId xmlns:a16="http://schemas.microsoft.com/office/drawing/2014/main" id="{00000000-0008-0000-0500-0000C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12" name="Picture 1">
          <a:extLst>
            <a:ext uri="{FF2B5EF4-FFF2-40B4-BE49-F238E27FC236}">
              <a16:creationId xmlns:a16="http://schemas.microsoft.com/office/drawing/2014/main" id="{00000000-0008-0000-0500-0000C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13" name="Picture 1">
          <a:extLst>
            <a:ext uri="{FF2B5EF4-FFF2-40B4-BE49-F238E27FC236}">
              <a16:creationId xmlns:a16="http://schemas.microsoft.com/office/drawing/2014/main" id="{00000000-0008-0000-0500-0000C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14" name="Picture 1">
          <a:extLst>
            <a:ext uri="{FF2B5EF4-FFF2-40B4-BE49-F238E27FC236}">
              <a16:creationId xmlns:a16="http://schemas.microsoft.com/office/drawing/2014/main" id="{00000000-0008-0000-0500-0000C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15" name="Picture 1">
          <a:extLst>
            <a:ext uri="{FF2B5EF4-FFF2-40B4-BE49-F238E27FC236}">
              <a16:creationId xmlns:a16="http://schemas.microsoft.com/office/drawing/2014/main" id="{00000000-0008-0000-0500-0000C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16" name="Picture 1">
          <a:extLst>
            <a:ext uri="{FF2B5EF4-FFF2-40B4-BE49-F238E27FC236}">
              <a16:creationId xmlns:a16="http://schemas.microsoft.com/office/drawing/2014/main" id="{00000000-0008-0000-0500-0000D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7" name="Picture 1">
          <a:extLst>
            <a:ext uri="{FF2B5EF4-FFF2-40B4-BE49-F238E27FC236}">
              <a16:creationId xmlns:a16="http://schemas.microsoft.com/office/drawing/2014/main" id="{00000000-0008-0000-0500-0000D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8" name="Picture 1">
          <a:extLst>
            <a:ext uri="{FF2B5EF4-FFF2-40B4-BE49-F238E27FC236}">
              <a16:creationId xmlns:a16="http://schemas.microsoft.com/office/drawing/2014/main" id="{00000000-0008-0000-0500-0000D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19" name="Picture 1">
          <a:extLst>
            <a:ext uri="{FF2B5EF4-FFF2-40B4-BE49-F238E27FC236}">
              <a16:creationId xmlns:a16="http://schemas.microsoft.com/office/drawing/2014/main" id="{00000000-0008-0000-0500-0000D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0" name="Picture 1">
          <a:extLst>
            <a:ext uri="{FF2B5EF4-FFF2-40B4-BE49-F238E27FC236}">
              <a16:creationId xmlns:a16="http://schemas.microsoft.com/office/drawing/2014/main" id="{00000000-0008-0000-0500-0000D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1" name="Picture 1">
          <a:extLst>
            <a:ext uri="{FF2B5EF4-FFF2-40B4-BE49-F238E27FC236}">
              <a16:creationId xmlns:a16="http://schemas.microsoft.com/office/drawing/2014/main" id="{00000000-0008-0000-0500-0000D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2" name="Picture 1">
          <a:extLst>
            <a:ext uri="{FF2B5EF4-FFF2-40B4-BE49-F238E27FC236}">
              <a16:creationId xmlns:a16="http://schemas.microsoft.com/office/drawing/2014/main" id="{00000000-0008-0000-0500-0000D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23" name="Picture 1">
          <a:extLst>
            <a:ext uri="{FF2B5EF4-FFF2-40B4-BE49-F238E27FC236}">
              <a16:creationId xmlns:a16="http://schemas.microsoft.com/office/drawing/2014/main" id="{00000000-0008-0000-0500-0000D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24" name="Picture 1">
          <a:extLst>
            <a:ext uri="{FF2B5EF4-FFF2-40B4-BE49-F238E27FC236}">
              <a16:creationId xmlns:a16="http://schemas.microsoft.com/office/drawing/2014/main" id="{00000000-0008-0000-0500-0000D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25" name="Picture 1">
          <a:extLst>
            <a:ext uri="{FF2B5EF4-FFF2-40B4-BE49-F238E27FC236}">
              <a16:creationId xmlns:a16="http://schemas.microsoft.com/office/drawing/2014/main" id="{00000000-0008-0000-0500-0000D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6" name="Picture 1">
          <a:extLst>
            <a:ext uri="{FF2B5EF4-FFF2-40B4-BE49-F238E27FC236}">
              <a16:creationId xmlns:a16="http://schemas.microsoft.com/office/drawing/2014/main" id="{00000000-0008-0000-0500-0000D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7" name="Picture 1">
          <a:extLst>
            <a:ext uri="{FF2B5EF4-FFF2-40B4-BE49-F238E27FC236}">
              <a16:creationId xmlns:a16="http://schemas.microsoft.com/office/drawing/2014/main" id="{00000000-0008-0000-0500-0000D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8" name="Picture 1">
          <a:extLst>
            <a:ext uri="{FF2B5EF4-FFF2-40B4-BE49-F238E27FC236}">
              <a16:creationId xmlns:a16="http://schemas.microsoft.com/office/drawing/2014/main" id="{00000000-0008-0000-0500-0000D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29" name="Picture 1">
          <a:extLst>
            <a:ext uri="{FF2B5EF4-FFF2-40B4-BE49-F238E27FC236}">
              <a16:creationId xmlns:a16="http://schemas.microsoft.com/office/drawing/2014/main" id="{00000000-0008-0000-0500-0000D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0" name="Picture 1">
          <a:extLst>
            <a:ext uri="{FF2B5EF4-FFF2-40B4-BE49-F238E27FC236}">
              <a16:creationId xmlns:a16="http://schemas.microsoft.com/office/drawing/2014/main" id="{00000000-0008-0000-0500-0000D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1" name="Picture 1">
          <a:extLst>
            <a:ext uri="{FF2B5EF4-FFF2-40B4-BE49-F238E27FC236}">
              <a16:creationId xmlns:a16="http://schemas.microsoft.com/office/drawing/2014/main" id="{00000000-0008-0000-0500-0000D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2" name="Picture 1">
          <a:extLst>
            <a:ext uri="{FF2B5EF4-FFF2-40B4-BE49-F238E27FC236}">
              <a16:creationId xmlns:a16="http://schemas.microsoft.com/office/drawing/2014/main" id="{00000000-0008-0000-0500-0000E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33" name="Picture 1">
          <a:extLst>
            <a:ext uri="{FF2B5EF4-FFF2-40B4-BE49-F238E27FC236}">
              <a16:creationId xmlns:a16="http://schemas.microsoft.com/office/drawing/2014/main" id="{00000000-0008-0000-0500-0000E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34" name="Picture 1">
          <a:extLst>
            <a:ext uri="{FF2B5EF4-FFF2-40B4-BE49-F238E27FC236}">
              <a16:creationId xmlns:a16="http://schemas.microsoft.com/office/drawing/2014/main" id="{00000000-0008-0000-0500-0000E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5" name="Picture 1">
          <a:extLst>
            <a:ext uri="{FF2B5EF4-FFF2-40B4-BE49-F238E27FC236}">
              <a16:creationId xmlns:a16="http://schemas.microsoft.com/office/drawing/2014/main" id="{00000000-0008-0000-0500-0000E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6" name="Picture 1">
          <a:extLst>
            <a:ext uri="{FF2B5EF4-FFF2-40B4-BE49-F238E27FC236}">
              <a16:creationId xmlns:a16="http://schemas.microsoft.com/office/drawing/2014/main" id="{00000000-0008-0000-0500-0000E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37" name="Picture 1">
          <a:extLst>
            <a:ext uri="{FF2B5EF4-FFF2-40B4-BE49-F238E27FC236}">
              <a16:creationId xmlns:a16="http://schemas.microsoft.com/office/drawing/2014/main" id="{00000000-0008-0000-0500-0000E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38" name="Picture 1">
          <a:extLst>
            <a:ext uri="{FF2B5EF4-FFF2-40B4-BE49-F238E27FC236}">
              <a16:creationId xmlns:a16="http://schemas.microsoft.com/office/drawing/2014/main" id="{00000000-0008-0000-0500-0000E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39" name="Picture 1">
          <a:extLst>
            <a:ext uri="{FF2B5EF4-FFF2-40B4-BE49-F238E27FC236}">
              <a16:creationId xmlns:a16="http://schemas.microsoft.com/office/drawing/2014/main" id="{00000000-0008-0000-0500-0000E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0" name="Picture 1">
          <a:extLst>
            <a:ext uri="{FF2B5EF4-FFF2-40B4-BE49-F238E27FC236}">
              <a16:creationId xmlns:a16="http://schemas.microsoft.com/office/drawing/2014/main" id="{00000000-0008-0000-0500-0000E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1" name="Picture 1">
          <a:extLst>
            <a:ext uri="{FF2B5EF4-FFF2-40B4-BE49-F238E27FC236}">
              <a16:creationId xmlns:a16="http://schemas.microsoft.com/office/drawing/2014/main" id="{00000000-0008-0000-0500-0000E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2" name="Picture 1">
          <a:extLst>
            <a:ext uri="{FF2B5EF4-FFF2-40B4-BE49-F238E27FC236}">
              <a16:creationId xmlns:a16="http://schemas.microsoft.com/office/drawing/2014/main" id="{00000000-0008-0000-0500-0000E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43" name="Picture 1">
          <a:extLst>
            <a:ext uri="{FF2B5EF4-FFF2-40B4-BE49-F238E27FC236}">
              <a16:creationId xmlns:a16="http://schemas.microsoft.com/office/drawing/2014/main" id="{00000000-0008-0000-0500-0000E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44" name="Picture 1">
          <a:extLst>
            <a:ext uri="{FF2B5EF4-FFF2-40B4-BE49-F238E27FC236}">
              <a16:creationId xmlns:a16="http://schemas.microsoft.com/office/drawing/2014/main" id="{00000000-0008-0000-0500-0000E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45" name="Picture 1">
          <a:extLst>
            <a:ext uri="{FF2B5EF4-FFF2-40B4-BE49-F238E27FC236}">
              <a16:creationId xmlns:a16="http://schemas.microsoft.com/office/drawing/2014/main" id="{00000000-0008-0000-0500-0000E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46" name="Picture 1">
          <a:extLst>
            <a:ext uri="{FF2B5EF4-FFF2-40B4-BE49-F238E27FC236}">
              <a16:creationId xmlns:a16="http://schemas.microsoft.com/office/drawing/2014/main" id="{00000000-0008-0000-0500-0000E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7" name="Picture 1">
          <a:extLst>
            <a:ext uri="{FF2B5EF4-FFF2-40B4-BE49-F238E27FC236}">
              <a16:creationId xmlns:a16="http://schemas.microsoft.com/office/drawing/2014/main" id="{00000000-0008-0000-0500-0000E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8" name="Picture 1">
          <a:extLst>
            <a:ext uri="{FF2B5EF4-FFF2-40B4-BE49-F238E27FC236}">
              <a16:creationId xmlns:a16="http://schemas.microsoft.com/office/drawing/2014/main" id="{00000000-0008-0000-0500-0000F0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49" name="Picture 1">
          <a:extLst>
            <a:ext uri="{FF2B5EF4-FFF2-40B4-BE49-F238E27FC236}">
              <a16:creationId xmlns:a16="http://schemas.microsoft.com/office/drawing/2014/main" id="{00000000-0008-0000-0500-0000F1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0" name="Picture 1">
          <a:extLst>
            <a:ext uri="{FF2B5EF4-FFF2-40B4-BE49-F238E27FC236}">
              <a16:creationId xmlns:a16="http://schemas.microsoft.com/office/drawing/2014/main" id="{00000000-0008-0000-0500-0000F2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1" name="Picture 1">
          <a:extLst>
            <a:ext uri="{FF2B5EF4-FFF2-40B4-BE49-F238E27FC236}">
              <a16:creationId xmlns:a16="http://schemas.microsoft.com/office/drawing/2014/main" id="{00000000-0008-0000-0500-0000F3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52" name="Picture 1">
          <a:extLst>
            <a:ext uri="{FF2B5EF4-FFF2-40B4-BE49-F238E27FC236}">
              <a16:creationId xmlns:a16="http://schemas.microsoft.com/office/drawing/2014/main" id="{00000000-0008-0000-0500-0000F4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53" name="Picture 1">
          <a:extLst>
            <a:ext uri="{FF2B5EF4-FFF2-40B4-BE49-F238E27FC236}">
              <a16:creationId xmlns:a16="http://schemas.microsoft.com/office/drawing/2014/main" id="{00000000-0008-0000-0500-0000F5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54" name="Picture 1">
          <a:extLst>
            <a:ext uri="{FF2B5EF4-FFF2-40B4-BE49-F238E27FC236}">
              <a16:creationId xmlns:a16="http://schemas.microsoft.com/office/drawing/2014/main" id="{00000000-0008-0000-0500-0000F6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5" name="Picture 1">
          <a:extLst>
            <a:ext uri="{FF2B5EF4-FFF2-40B4-BE49-F238E27FC236}">
              <a16:creationId xmlns:a16="http://schemas.microsoft.com/office/drawing/2014/main" id="{00000000-0008-0000-0500-0000F7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6" name="Picture 1">
          <a:extLst>
            <a:ext uri="{FF2B5EF4-FFF2-40B4-BE49-F238E27FC236}">
              <a16:creationId xmlns:a16="http://schemas.microsoft.com/office/drawing/2014/main" id="{00000000-0008-0000-0500-0000F8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7" name="Picture 1">
          <a:extLst>
            <a:ext uri="{FF2B5EF4-FFF2-40B4-BE49-F238E27FC236}">
              <a16:creationId xmlns:a16="http://schemas.microsoft.com/office/drawing/2014/main" id="{00000000-0008-0000-0500-0000F9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8" name="Picture 1">
          <a:extLst>
            <a:ext uri="{FF2B5EF4-FFF2-40B4-BE49-F238E27FC236}">
              <a16:creationId xmlns:a16="http://schemas.microsoft.com/office/drawing/2014/main" id="{00000000-0008-0000-0500-0000FA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59" name="Picture 1">
          <a:extLst>
            <a:ext uri="{FF2B5EF4-FFF2-40B4-BE49-F238E27FC236}">
              <a16:creationId xmlns:a16="http://schemas.microsoft.com/office/drawing/2014/main" id="{00000000-0008-0000-0500-0000FB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60" name="Picture 1">
          <a:extLst>
            <a:ext uri="{FF2B5EF4-FFF2-40B4-BE49-F238E27FC236}">
              <a16:creationId xmlns:a16="http://schemas.microsoft.com/office/drawing/2014/main" id="{00000000-0008-0000-0500-0000FC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61" name="Picture 1">
          <a:extLst>
            <a:ext uri="{FF2B5EF4-FFF2-40B4-BE49-F238E27FC236}">
              <a16:creationId xmlns:a16="http://schemas.microsoft.com/office/drawing/2014/main" id="{00000000-0008-0000-0500-0000FD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62" name="Picture 1">
          <a:extLst>
            <a:ext uri="{FF2B5EF4-FFF2-40B4-BE49-F238E27FC236}">
              <a16:creationId xmlns:a16="http://schemas.microsoft.com/office/drawing/2014/main" id="{00000000-0008-0000-0500-0000FE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63" name="Picture 1">
          <a:extLst>
            <a:ext uri="{FF2B5EF4-FFF2-40B4-BE49-F238E27FC236}">
              <a16:creationId xmlns:a16="http://schemas.microsoft.com/office/drawing/2014/main" id="{00000000-0008-0000-0500-0000FF1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864" name="Picture 1">
          <a:extLst>
            <a:ext uri="{FF2B5EF4-FFF2-40B4-BE49-F238E27FC236}">
              <a16:creationId xmlns:a16="http://schemas.microsoft.com/office/drawing/2014/main" id="{00000000-0008-0000-0500-00000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865" name="Picture 1">
          <a:extLst>
            <a:ext uri="{FF2B5EF4-FFF2-40B4-BE49-F238E27FC236}">
              <a16:creationId xmlns:a16="http://schemas.microsoft.com/office/drawing/2014/main" id="{00000000-0008-0000-0500-00000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866" name="Picture 1">
          <a:extLst>
            <a:ext uri="{FF2B5EF4-FFF2-40B4-BE49-F238E27FC236}">
              <a16:creationId xmlns:a16="http://schemas.microsoft.com/office/drawing/2014/main" id="{00000000-0008-0000-0500-00000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867" name="Picture 1">
          <a:extLst>
            <a:ext uri="{FF2B5EF4-FFF2-40B4-BE49-F238E27FC236}">
              <a16:creationId xmlns:a16="http://schemas.microsoft.com/office/drawing/2014/main" id="{00000000-0008-0000-0500-00000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868" name="Picture 1">
          <a:extLst>
            <a:ext uri="{FF2B5EF4-FFF2-40B4-BE49-F238E27FC236}">
              <a16:creationId xmlns:a16="http://schemas.microsoft.com/office/drawing/2014/main" id="{00000000-0008-0000-0500-00000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869" name="Picture 1">
          <a:extLst>
            <a:ext uri="{FF2B5EF4-FFF2-40B4-BE49-F238E27FC236}">
              <a16:creationId xmlns:a16="http://schemas.microsoft.com/office/drawing/2014/main" id="{00000000-0008-0000-0500-00000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4870" name="Picture 1">
          <a:extLst>
            <a:ext uri="{FF2B5EF4-FFF2-40B4-BE49-F238E27FC236}">
              <a16:creationId xmlns:a16="http://schemas.microsoft.com/office/drawing/2014/main" id="{00000000-0008-0000-0500-00000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4871" name="Picture 1">
          <a:extLst>
            <a:ext uri="{FF2B5EF4-FFF2-40B4-BE49-F238E27FC236}">
              <a16:creationId xmlns:a16="http://schemas.microsoft.com/office/drawing/2014/main" id="{00000000-0008-0000-0500-00000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2" name="Picture 1">
          <a:extLst>
            <a:ext uri="{FF2B5EF4-FFF2-40B4-BE49-F238E27FC236}">
              <a16:creationId xmlns:a16="http://schemas.microsoft.com/office/drawing/2014/main" id="{00000000-0008-0000-0500-00000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3" name="Picture 1">
          <a:extLst>
            <a:ext uri="{FF2B5EF4-FFF2-40B4-BE49-F238E27FC236}">
              <a16:creationId xmlns:a16="http://schemas.microsoft.com/office/drawing/2014/main" id="{00000000-0008-0000-0500-00000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4" name="Picture 1">
          <a:extLst>
            <a:ext uri="{FF2B5EF4-FFF2-40B4-BE49-F238E27FC236}">
              <a16:creationId xmlns:a16="http://schemas.microsoft.com/office/drawing/2014/main" id="{00000000-0008-0000-0500-00000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75" name="Picture 1">
          <a:extLst>
            <a:ext uri="{FF2B5EF4-FFF2-40B4-BE49-F238E27FC236}">
              <a16:creationId xmlns:a16="http://schemas.microsoft.com/office/drawing/2014/main" id="{00000000-0008-0000-0500-00000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76" name="Picture 1">
          <a:extLst>
            <a:ext uri="{FF2B5EF4-FFF2-40B4-BE49-F238E27FC236}">
              <a16:creationId xmlns:a16="http://schemas.microsoft.com/office/drawing/2014/main" id="{00000000-0008-0000-0500-00000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77" name="Picture 1">
          <a:extLst>
            <a:ext uri="{FF2B5EF4-FFF2-40B4-BE49-F238E27FC236}">
              <a16:creationId xmlns:a16="http://schemas.microsoft.com/office/drawing/2014/main" id="{00000000-0008-0000-0500-00000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8" name="Picture 1">
          <a:extLst>
            <a:ext uri="{FF2B5EF4-FFF2-40B4-BE49-F238E27FC236}">
              <a16:creationId xmlns:a16="http://schemas.microsoft.com/office/drawing/2014/main" id="{00000000-0008-0000-0500-00000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79" name="Picture 1">
          <a:extLst>
            <a:ext uri="{FF2B5EF4-FFF2-40B4-BE49-F238E27FC236}">
              <a16:creationId xmlns:a16="http://schemas.microsoft.com/office/drawing/2014/main" id="{00000000-0008-0000-0500-00000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0" name="Picture 1">
          <a:extLst>
            <a:ext uri="{FF2B5EF4-FFF2-40B4-BE49-F238E27FC236}">
              <a16:creationId xmlns:a16="http://schemas.microsoft.com/office/drawing/2014/main" id="{00000000-0008-0000-0500-00001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1" name="Picture 1">
          <a:extLst>
            <a:ext uri="{FF2B5EF4-FFF2-40B4-BE49-F238E27FC236}">
              <a16:creationId xmlns:a16="http://schemas.microsoft.com/office/drawing/2014/main" id="{00000000-0008-0000-0500-00001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2" name="Picture 1">
          <a:extLst>
            <a:ext uri="{FF2B5EF4-FFF2-40B4-BE49-F238E27FC236}">
              <a16:creationId xmlns:a16="http://schemas.microsoft.com/office/drawing/2014/main" id="{00000000-0008-0000-0500-00001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83" name="Picture 1">
          <a:extLst>
            <a:ext uri="{FF2B5EF4-FFF2-40B4-BE49-F238E27FC236}">
              <a16:creationId xmlns:a16="http://schemas.microsoft.com/office/drawing/2014/main" id="{00000000-0008-0000-0500-00001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84" name="Picture 1">
          <a:extLst>
            <a:ext uri="{FF2B5EF4-FFF2-40B4-BE49-F238E27FC236}">
              <a16:creationId xmlns:a16="http://schemas.microsoft.com/office/drawing/2014/main" id="{00000000-0008-0000-0500-00001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85" name="Picture 1">
          <a:extLst>
            <a:ext uri="{FF2B5EF4-FFF2-40B4-BE49-F238E27FC236}">
              <a16:creationId xmlns:a16="http://schemas.microsoft.com/office/drawing/2014/main" id="{00000000-0008-0000-0500-00001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86" name="Picture 1">
          <a:extLst>
            <a:ext uri="{FF2B5EF4-FFF2-40B4-BE49-F238E27FC236}">
              <a16:creationId xmlns:a16="http://schemas.microsoft.com/office/drawing/2014/main" id="{00000000-0008-0000-0500-00001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7" name="Picture 1">
          <a:extLst>
            <a:ext uri="{FF2B5EF4-FFF2-40B4-BE49-F238E27FC236}">
              <a16:creationId xmlns:a16="http://schemas.microsoft.com/office/drawing/2014/main" id="{00000000-0008-0000-0500-00001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8" name="Picture 1">
          <a:extLst>
            <a:ext uri="{FF2B5EF4-FFF2-40B4-BE49-F238E27FC236}">
              <a16:creationId xmlns:a16="http://schemas.microsoft.com/office/drawing/2014/main" id="{00000000-0008-0000-0500-00001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89" name="Picture 1">
          <a:extLst>
            <a:ext uri="{FF2B5EF4-FFF2-40B4-BE49-F238E27FC236}">
              <a16:creationId xmlns:a16="http://schemas.microsoft.com/office/drawing/2014/main" id="{00000000-0008-0000-0500-00001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0" name="Picture 1">
          <a:extLst>
            <a:ext uri="{FF2B5EF4-FFF2-40B4-BE49-F238E27FC236}">
              <a16:creationId xmlns:a16="http://schemas.microsoft.com/office/drawing/2014/main" id="{00000000-0008-0000-0500-00001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1" name="Picture 1">
          <a:extLst>
            <a:ext uri="{FF2B5EF4-FFF2-40B4-BE49-F238E27FC236}">
              <a16:creationId xmlns:a16="http://schemas.microsoft.com/office/drawing/2014/main" id="{00000000-0008-0000-0500-00001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2" name="Picture 1">
          <a:extLst>
            <a:ext uri="{FF2B5EF4-FFF2-40B4-BE49-F238E27FC236}">
              <a16:creationId xmlns:a16="http://schemas.microsoft.com/office/drawing/2014/main" id="{00000000-0008-0000-0500-00001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3" name="Picture 1">
          <a:extLst>
            <a:ext uri="{FF2B5EF4-FFF2-40B4-BE49-F238E27FC236}">
              <a16:creationId xmlns:a16="http://schemas.microsoft.com/office/drawing/2014/main" id="{00000000-0008-0000-0500-00001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94" name="Picture 1">
          <a:extLst>
            <a:ext uri="{FF2B5EF4-FFF2-40B4-BE49-F238E27FC236}">
              <a16:creationId xmlns:a16="http://schemas.microsoft.com/office/drawing/2014/main" id="{00000000-0008-0000-0500-00001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95" name="Picture 1">
          <a:extLst>
            <a:ext uri="{FF2B5EF4-FFF2-40B4-BE49-F238E27FC236}">
              <a16:creationId xmlns:a16="http://schemas.microsoft.com/office/drawing/2014/main" id="{00000000-0008-0000-0500-00001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96" name="Picture 1">
          <a:extLst>
            <a:ext uri="{FF2B5EF4-FFF2-40B4-BE49-F238E27FC236}">
              <a16:creationId xmlns:a16="http://schemas.microsoft.com/office/drawing/2014/main" id="{00000000-0008-0000-0500-00002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7" name="Picture 1">
          <a:extLst>
            <a:ext uri="{FF2B5EF4-FFF2-40B4-BE49-F238E27FC236}">
              <a16:creationId xmlns:a16="http://schemas.microsoft.com/office/drawing/2014/main" id="{00000000-0008-0000-0500-00002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898" name="Picture 1">
          <a:extLst>
            <a:ext uri="{FF2B5EF4-FFF2-40B4-BE49-F238E27FC236}">
              <a16:creationId xmlns:a16="http://schemas.microsoft.com/office/drawing/2014/main" id="{00000000-0008-0000-0500-00002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899" name="Picture 1">
          <a:extLst>
            <a:ext uri="{FF2B5EF4-FFF2-40B4-BE49-F238E27FC236}">
              <a16:creationId xmlns:a16="http://schemas.microsoft.com/office/drawing/2014/main" id="{00000000-0008-0000-0500-00002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0" name="Picture 1">
          <a:extLst>
            <a:ext uri="{FF2B5EF4-FFF2-40B4-BE49-F238E27FC236}">
              <a16:creationId xmlns:a16="http://schemas.microsoft.com/office/drawing/2014/main" id="{00000000-0008-0000-0500-00002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1" name="Picture 1">
          <a:extLst>
            <a:ext uri="{FF2B5EF4-FFF2-40B4-BE49-F238E27FC236}">
              <a16:creationId xmlns:a16="http://schemas.microsoft.com/office/drawing/2014/main" id="{00000000-0008-0000-0500-00002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02" name="Picture 1">
          <a:extLst>
            <a:ext uri="{FF2B5EF4-FFF2-40B4-BE49-F238E27FC236}">
              <a16:creationId xmlns:a16="http://schemas.microsoft.com/office/drawing/2014/main" id="{00000000-0008-0000-0500-00002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03" name="Picture 1">
          <a:extLst>
            <a:ext uri="{FF2B5EF4-FFF2-40B4-BE49-F238E27FC236}">
              <a16:creationId xmlns:a16="http://schemas.microsoft.com/office/drawing/2014/main" id="{00000000-0008-0000-0500-00002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04" name="Picture 1">
          <a:extLst>
            <a:ext uri="{FF2B5EF4-FFF2-40B4-BE49-F238E27FC236}">
              <a16:creationId xmlns:a16="http://schemas.microsoft.com/office/drawing/2014/main" id="{00000000-0008-0000-0500-00002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05" name="Picture 1">
          <a:extLst>
            <a:ext uri="{FF2B5EF4-FFF2-40B4-BE49-F238E27FC236}">
              <a16:creationId xmlns:a16="http://schemas.microsoft.com/office/drawing/2014/main" id="{00000000-0008-0000-0500-00002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06" name="Picture 1">
          <a:extLst>
            <a:ext uri="{FF2B5EF4-FFF2-40B4-BE49-F238E27FC236}">
              <a16:creationId xmlns:a16="http://schemas.microsoft.com/office/drawing/2014/main" id="{00000000-0008-0000-0500-00002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7" name="Picture 1">
          <a:extLst>
            <a:ext uri="{FF2B5EF4-FFF2-40B4-BE49-F238E27FC236}">
              <a16:creationId xmlns:a16="http://schemas.microsoft.com/office/drawing/2014/main" id="{00000000-0008-0000-0500-00002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8" name="Picture 1">
          <a:extLst>
            <a:ext uri="{FF2B5EF4-FFF2-40B4-BE49-F238E27FC236}">
              <a16:creationId xmlns:a16="http://schemas.microsoft.com/office/drawing/2014/main" id="{00000000-0008-0000-0500-00002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09" name="Picture 1">
          <a:extLst>
            <a:ext uri="{FF2B5EF4-FFF2-40B4-BE49-F238E27FC236}">
              <a16:creationId xmlns:a16="http://schemas.microsoft.com/office/drawing/2014/main" id="{00000000-0008-0000-0500-00002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0" name="Picture 1">
          <a:extLst>
            <a:ext uri="{FF2B5EF4-FFF2-40B4-BE49-F238E27FC236}">
              <a16:creationId xmlns:a16="http://schemas.microsoft.com/office/drawing/2014/main" id="{00000000-0008-0000-0500-00002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1" name="Picture 1">
          <a:extLst>
            <a:ext uri="{FF2B5EF4-FFF2-40B4-BE49-F238E27FC236}">
              <a16:creationId xmlns:a16="http://schemas.microsoft.com/office/drawing/2014/main" id="{00000000-0008-0000-0500-00002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2" name="Picture 1">
          <a:extLst>
            <a:ext uri="{FF2B5EF4-FFF2-40B4-BE49-F238E27FC236}">
              <a16:creationId xmlns:a16="http://schemas.microsoft.com/office/drawing/2014/main" id="{00000000-0008-0000-0500-00003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3" name="Picture 1">
          <a:extLst>
            <a:ext uri="{FF2B5EF4-FFF2-40B4-BE49-F238E27FC236}">
              <a16:creationId xmlns:a16="http://schemas.microsoft.com/office/drawing/2014/main" id="{00000000-0008-0000-0500-00003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14" name="Picture 1">
          <a:extLst>
            <a:ext uri="{FF2B5EF4-FFF2-40B4-BE49-F238E27FC236}">
              <a16:creationId xmlns:a16="http://schemas.microsoft.com/office/drawing/2014/main" id="{00000000-0008-0000-0500-00003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15" name="Picture 1">
          <a:extLst>
            <a:ext uri="{FF2B5EF4-FFF2-40B4-BE49-F238E27FC236}">
              <a16:creationId xmlns:a16="http://schemas.microsoft.com/office/drawing/2014/main" id="{00000000-0008-0000-0500-00003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16" name="Picture 1">
          <a:extLst>
            <a:ext uri="{FF2B5EF4-FFF2-40B4-BE49-F238E27FC236}">
              <a16:creationId xmlns:a16="http://schemas.microsoft.com/office/drawing/2014/main" id="{00000000-0008-0000-0500-00003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7" name="Picture 1">
          <a:extLst>
            <a:ext uri="{FF2B5EF4-FFF2-40B4-BE49-F238E27FC236}">
              <a16:creationId xmlns:a16="http://schemas.microsoft.com/office/drawing/2014/main" id="{00000000-0008-0000-0500-00003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18" name="Picture 1">
          <a:extLst>
            <a:ext uri="{FF2B5EF4-FFF2-40B4-BE49-F238E27FC236}">
              <a16:creationId xmlns:a16="http://schemas.microsoft.com/office/drawing/2014/main" id="{00000000-0008-0000-0500-00003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19" name="Picture 1">
          <a:extLst>
            <a:ext uri="{FF2B5EF4-FFF2-40B4-BE49-F238E27FC236}">
              <a16:creationId xmlns:a16="http://schemas.microsoft.com/office/drawing/2014/main" id="{00000000-0008-0000-0500-00003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20" name="Picture 1">
          <a:extLst>
            <a:ext uri="{FF2B5EF4-FFF2-40B4-BE49-F238E27FC236}">
              <a16:creationId xmlns:a16="http://schemas.microsoft.com/office/drawing/2014/main" id="{00000000-0008-0000-0500-00003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21" name="Picture 1">
          <a:extLst>
            <a:ext uri="{FF2B5EF4-FFF2-40B4-BE49-F238E27FC236}">
              <a16:creationId xmlns:a16="http://schemas.microsoft.com/office/drawing/2014/main" id="{00000000-0008-0000-0500-00003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2" name="Picture 1">
          <a:extLst>
            <a:ext uri="{FF2B5EF4-FFF2-40B4-BE49-F238E27FC236}">
              <a16:creationId xmlns:a16="http://schemas.microsoft.com/office/drawing/2014/main" id="{00000000-0008-0000-0500-00003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3" name="Picture 1">
          <a:extLst>
            <a:ext uri="{FF2B5EF4-FFF2-40B4-BE49-F238E27FC236}">
              <a16:creationId xmlns:a16="http://schemas.microsoft.com/office/drawing/2014/main" id="{00000000-0008-0000-0500-00003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4" name="Picture 1">
          <a:extLst>
            <a:ext uri="{FF2B5EF4-FFF2-40B4-BE49-F238E27FC236}">
              <a16:creationId xmlns:a16="http://schemas.microsoft.com/office/drawing/2014/main" id="{00000000-0008-0000-0500-00003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5" name="Picture 1">
          <a:extLst>
            <a:ext uri="{FF2B5EF4-FFF2-40B4-BE49-F238E27FC236}">
              <a16:creationId xmlns:a16="http://schemas.microsoft.com/office/drawing/2014/main" id="{00000000-0008-0000-0500-00003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26" name="Picture 1">
          <a:extLst>
            <a:ext uri="{FF2B5EF4-FFF2-40B4-BE49-F238E27FC236}">
              <a16:creationId xmlns:a16="http://schemas.microsoft.com/office/drawing/2014/main" id="{00000000-0008-0000-0500-00003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27" name="Picture 1">
          <a:extLst>
            <a:ext uri="{FF2B5EF4-FFF2-40B4-BE49-F238E27FC236}">
              <a16:creationId xmlns:a16="http://schemas.microsoft.com/office/drawing/2014/main" id="{00000000-0008-0000-0500-00003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28" name="Picture 1">
          <a:extLst>
            <a:ext uri="{FF2B5EF4-FFF2-40B4-BE49-F238E27FC236}">
              <a16:creationId xmlns:a16="http://schemas.microsoft.com/office/drawing/2014/main" id="{00000000-0008-0000-0500-00004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29" name="Picture 1">
          <a:extLst>
            <a:ext uri="{FF2B5EF4-FFF2-40B4-BE49-F238E27FC236}">
              <a16:creationId xmlns:a16="http://schemas.microsoft.com/office/drawing/2014/main" id="{00000000-0008-0000-0500-00004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0" name="Picture 1">
          <a:extLst>
            <a:ext uri="{FF2B5EF4-FFF2-40B4-BE49-F238E27FC236}">
              <a16:creationId xmlns:a16="http://schemas.microsoft.com/office/drawing/2014/main" id="{00000000-0008-0000-0500-00004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1" name="Picture 1">
          <a:extLst>
            <a:ext uri="{FF2B5EF4-FFF2-40B4-BE49-F238E27FC236}">
              <a16:creationId xmlns:a16="http://schemas.microsoft.com/office/drawing/2014/main" id="{00000000-0008-0000-0500-00004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2" name="Picture 1">
          <a:extLst>
            <a:ext uri="{FF2B5EF4-FFF2-40B4-BE49-F238E27FC236}">
              <a16:creationId xmlns:a16="http://schemas.microsoft.com/office/drawing/2014/main" id="{00000000-0008-0000-0500-00004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3" name="Picture 1">
          <a:extLst>
            <a:ext uri="{FF2B5EF4-FFF2-40B4-BE49-F238E27FC236}">
              <a16:creationId xmlns:a16="http://schemas.microsoft.com/office/drawing/2014/main" id="{00000000-0008-0000-0500-00004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4" name="Picture 1">
          <a:extLst>
            <a:ext uri="{FF2B5EF4-FFF2-40B4-BE49-F238E27FC236}">
              <a16:creationId xmlns:a16="http://schemas.microsoft.com/office/drawing/2014/main" id="{00000000-0008-0000-0500-00004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5" name="Picture 1">
          <a:extLst>
            <a:ext uri="{FF2B5EF4-FFF2-40B4-BE49-F238E27FC236}">
              <a16:creationId xmlns:a16="http://schemas.microsoft.com/office/drawing/2014/main" id="{00000000-0008-0000-0500-00004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36" name="Picture 1">
          <a:extLst>
            <a:ext uri="{FF2B5EF4-FFF2-40B4-BE49-F238E27FC236}">
              <a16:creationId xmlns:a16="http://schemas.microsoft.com/office/drawing/2014/main" id="{00000000-0008-0000-0500-00004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37" name="Picture 1">
          <a:extLst>
            <a:ext uri="{FF2B5EF4-FFF2-40B4-BE49-F238E27FC236}">
              <a16:creationId xmlns:a16="http://schemas.microsoft.com/office/drawing/2014/main" id="{00000000-0008-0000-0500-00004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38" name="Picture 1">
          <a:extLst>
            <a:ext uri="{FF2B5EF4-FFF2-40B4-BE49-F238E27FC236}">
              <a16:creationId xmlns:a16="http://schemas.microsoft.com/office/drawing/2014/main" id="{00000000-0008-0000-0500-00004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39" name="Picture 1">
          <a:extLst>
            <a:ext uri="{FF2B5EF4-FFF2-40B4-BE49-F238E27FC236}">
              <a16:creationId xmlns:a16="http://schemas.microsoft.com/office/drawing/2014/main" id="{00000000-0008-0000-0500-00004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0" name="Picture 1">
          <a:extLst>
            <a:ext uri="{FF2B5EF4-FFF2-40B4-BE49-F238E27FC236}">
              <a16:creationId xmlns:a16="http://schemas.microsoft.com/office/drawing/2014/main" id="{00000000-0008-0000-0500-00004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1" name="Picture 1">
          <a:extLst>
            <a:ext uri="{FF2B5EF4-FFF2-40B4-BE49-F238E27FC236}">
              <a16:creationId xmlns:a16="http://schemas.microsoft.com/office/drawing/2014/main" id="{00000000-0008-0000-0500-00004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2" name="Picture 1">
          <a:extLst>
            <a:ext uri="{FF2B5EF4-FFF2-40B4-BE49-F238E27FC236}">
              <a16:creationId xmlns:a16="http://schemas.microsoft.com/office/drawing/2014/main" id="{00000000-0008-0000-0500-00004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3" name="Picture 1">
          <a:extLst>
            <a:ext uri="{FF2B5EF4-FFF2-40B4-BE49-F238E27FC236}">
              <a16:creationId xmlns:a16="http://schemas.microsoft.com/office/drawing/2014/main" id="{00000000-0008-0000-0500-00004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44" name="Picture 1">
          <a:extLst>
            <a:ext uri="{FF2B5EF4-FFF2-40B4-BE49-F238E27FC236}">
              <a16:creationId xmlns:a16="http://schemas.microsoft.com/office/drawing/2014/main" id="{00000000-0008-0000-0500-00005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45" name="Picture 1">
          <a:extLst>
            <a:ext uri="{FF2B5EF4-FFF2-40B4-BE49-F238E27FC236}">
              <a16:creationId xmlns:a16="http://schemas.microsoft.com/office/drawing/2014/main" id="{00000000-0008-0000-0500-00005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46" name="Picture 1">
          <a:extLst>
            <a:ext uri="{FF2B5EF4-FFF2-40B4-BE49-F238E27FC236}">
              <a16:creationId xmlns:a16="http://schemas.microsoft.com/office/drawing/2014/main" id="{00000000-0008-0000-0500-00005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7" name="Picture 1">
          <a:extLst>
            <a:ext uri="{FF2B5EF4-FFF2-40B4-BE49-F238E27FC236}">
              <a16:creationId xmlns:a16="http://schemas.microsoft.com/office/drawing/2014/main" id="{00000000-0008-0000-0500-00005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48" name="Picture 1">
          <a:extLst>
            <a:ext uri="{FF2B5EF4-FFF2-40B4-BE49-F238E27FC236}">
              <a16:creationId xmlns:a16="http://schemas.microsoft.com/office/drawing/2014/main" id="{00000000-0008-0000-0500-00005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49" name="Picture 1">
          <a:extLst>
            <a:ext uri="{FF2B5EF4-FFF2-40B4-BE49-F238E27FC236}">
              <a16:creationId xmlns:a16="http://schemas.microsoft.com/office/drawing/2014/main" id="{00000000-0008-0000-0500-00005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0" name="Picture 1">
          <a:extLst>
            <a:ext uri="{FF2B5EF4-FFF2-40B4-BE49-F238E27FC236}">
              <a16:creationId xmlns:a16="http://schemas.microsoft.com/office/drawing/2014/main" id="{00000000-0008-0000-0500-00005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1" name="Picture 1">
          <a:extLst>
            <a:ext uri="{FF2B5EF4-FFF2-40B4-BE49-F238E27FC236}">
              <a16:creationId xmlns:a16="http://schemas.microsoft.com/office/drawing/2014/main" id="{00000000-0008-0000-0500-00005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52" name="Picture 1">
          <a:extLst>
            <a:ext uri="{FF2B5EF4-FFF2-40B4-BE49-F238E27FC236}">
              <a16:creationId xmlns:a16="http://schemas.microsoft.com/office/drawing/2014/main" id="{00000000-0008-0000-0500-00005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53" name="Picture 1">
          <a:extLst>
            <a:ext uri="{FF2B5EF4-FFF2-40B4-BE49-F238E27FC236}">
              <a16:creationId xmlns:a16="http://schemas.microsoft.com/office/drawing/2014/main" id="{00000000-0008-0000-0500-00005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4" name="Picture 1">
          <a:extLst>
            <a:ext uri="{FF2B5EF4-FFF2-40B4-BE49-F238E27FC236}">
              <a16:creationId xmlns:a16="http://schemas.microsoft.com/office/drawing/2014/main" id="{00000000-0008-0000-0500-00005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5" name="Picture 1">
          <a:extLst>
            <a:ext uri="{FF2B5EF4-FFF2-40B4-BE49-F238E27FC236}">
              <a16:creationId xmlns:a16="http://schemas.microsoft.com/office/drawing/2014/main" id="{00000000-0008-0000-0500-00005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56" name="Picture 1">
          <a:extLst>
            <a:ext uri="{FF2B5EF4-FFF2-40B4-BE49-F238E27FC236}">
              <a16:creationId xmlns:a16="http://schemas.microsoft.com/office/drawing/2014/main" id="{00000000-0008-0000-0500-00005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57" name="Picture 1">
          <a:extLst>
            <a:ext uri="{FF2B5EF4-FFF2-40B4-BE49-F238E27FC236}">
              <a16:creationId xmlns:a16="http://schemas.microsoft.com/office/drawing/2014/main" id="{00000000-0008-0000-0500-00005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58" name="Picture 1">
          <a:extLst>
            <a:ext uri="{FF2B5EF4-FFF2-40B4-BE49-F238E27FC236}">
              <a16:creationId xmlns:a16="http://schemas.microsoft.com/office/drawing/2014/main" id="{00000000-0008-0000-0500-00005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59" name="Picture 1">
          <a:extLst>
            <a:ext uri="{FF2B5EF4-FFF2-40B4-BE49-F238E27FC236}">
              <a16:creationId xmlns:a16="http://schemas.microsoft.com/office/drawing/2014/main" id="{00000000-0008-0000-0500-00005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60" name="Picture 1">
          <a:extLst>
            <a:ext uri="{FF2B5EF4-FFF2-40B4-BE49-F238E27FC236}">
              <a16:creationId xmlns:a16="http://schemas.microsoft.com/office/drawing/2014/main" id="{00000000-0008-0000-0500-00006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1" name="Picture 1">
          <a:extLst>
            <a:ext uri="{FF2B5EF4-FFF2-40B4-BE49-F238E27FC236}">
              <a16:creationId xmlns:a16="http://schemas.microsoft.com/office/drawing/2014/main" id="{00000000-0008-0000-0500-00006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2" name="Picture 1">
          <a:extLst>
            <a:ext uri="{FF2B5EF4-FFF2-40B4-BE49-F238E27FC236}">
              <a16:creationId xmlns:a16="http://schemas.microsoft.com/office/drawing/2014/main" id="{00000000-0008-0000-0500-00006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3" name="Picture 1">
          <a:extLst>
            <a:ext uri="{FF2B5EF4-FFF2-40B4-BE49-F238E27FC236}">
              <a16:creationId xmlns:a16="http://schemas.microsoft.com/office/drawing/2014/main" id="{00000000-0008-0000-0500-00006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64" name="Picture 1">
          <a:extLst>
            <a:ext uri="{FF2B5EF4-FFF2-40B4-BE49-F238E27FC236}">
              <a16:creationId xmlns:a16="http://schemas.microsoft.com/office/drawing/2014/main" id="{00000000-0008-0000-0500-00006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65" name="Picture 1">
          <a:extLst>
            <a:ext uri="{FF2B5EF4-FFF2-40B4-BE49-F238E27FC236}">
              <a16:creationId xmlns:a16="http://schemas.microsoft.com/office/drawing/2014/main" id="{00000000-0008-0000-0500-00006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6" name="Picture 1">
          <a:extLst>
            <a:ext uri="{FF2B5EF4-FFF2-40B4-BE49-F238E27FC236}">
              <a16:creationId xmlns:a16="http://schemas.microsoft.com/office/drawing/2014/main" id="{00000000-0008-0000-0500-00006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7" name="Picture 1">
          <a:extLst>
            <a:ext uri="{FF2B5EF4-FFF2-40B4-BE49-F238E27FC236}">
              <a16:creationId xmlns:a16="http://schemas.microsoft.com/office/drawing/2014/main" id="{00000000-0008-0000-0500-00006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68" name="Picture 1">
          <a:extLst>
            <a:ext uri="{FF2B5EF4-FFF2-40B4-BE49-F238E27FC236}">
              <a16:creationId xmlns:a16="http://schemas.microsoft.com/office/drawing/2014/main" id="{00000000-0008-0000-0500-00006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69" name="Picture 1">
          <a:extLst>
            <a:ext uri="{FF2B5EF4-FFF2-40B4-BE49-F238E27FC236}">
              <a16:creationId xmlns:a16="http://schemas.microsoft.com/office/drawing/2014/main" id="{00000000-0008-0000-0500-00006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0" name="Picture 1">
          <a:extLst>
            <a:ext uri="{FF2B5EF4-FFF2-40B4-BE49-F238E27FC236}">
              <a16:creationId xmlns:a16="http://schemas.microsoft.com/office/drawing/2014/main" id="{00000000-0008-0000-0500-00006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1" name="Picture 1">
          <a:extLst>
            <a:ext uri="{FF2B5EF4-FFF2-40B4-BE49-F238E27FC236}">
              <a16:creationId xmlns:a16="http://schemas.microsoft.com/office/drawing/2014/main" id="{00000000-0008-0000-0500-00006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2" name="Picture 1">
          <a:extLst>
            <a:ext uri="{FF2B5EF4-FFF2-40B4-BE49-F238E27FC236}">
              <a16:creationId xmlns:a16="http://schemas.microsoft.com/office/drawing/2014/main" id="{00000000-0008-0000-0500-00006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3" name="Picture 1">
          <a:extLst>
            <a:ext uri="{FF2B5EF4-FFF2-40B4-BE49-F238E27FC236}">
              <a16:creationId xmlns:a16="http://schemas.microsoft.com/office/drawing/2014/main" id="{00000000-0008-0000-0500-00006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74" name="Picture 1">
          <a:extLst>
            <a:ext uri="{FF2B5EF4-FFF2-40B4-BE49-F238E27FC236}">
              <a16:creationId xmlns:a16="http://schemas.microsoft.com/office/drawing/2014/main" id="{00000000-0008-0000-0500-00006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75" name="Picture 1">
          <a:extLst>
            <a:ext uri="{FF2B5EF4-FFF2-40B4-BE49-F238E27FC236}">
              <a16:creationId xmlns:a16="http://schemas.microsoft.com/office/drawing/2014/main" id="{00000000-0008-0000-0500-00006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76" name="Picture 1">
          <a:extLst>
            <a:ext uri="{FF2B5EF4-FFF2-40B4-BE49-F238E27FC236}">
              <a16:creationId xmlns:a16="http://schemas.microsoft.com/office/drawing/2014/main" id="{00000000-0008-0000-0500-00007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7" name="Picture 1">
          <a:extLst>
            <a:ext uri="{FF2B5EF4-FFF2-40B4-BE49-F238E27FC236}">
              <a16:creationId xmlns:a16="http://schemas.microsoft.com/office/drawing/2014/main" id="{00000000-0008-0000-0500-00007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8" name="Picture 1">
          <a:extLst>
            <a:ext uri="{FF2B5EF4-FFF2-40B4-BE49-F238E27FC236}">
              <a16:creationId xmlns:a16="http://schemas.microsoft.com/office/drawing/2014/main" id="{00000000-0008-0000-0500-00007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79" name="Picture 1">
          <a:extLst>
            <a:ext uri="{FF2B5EF4-FFF2-40B4-BE49-F238E27FC236}">
              <a16:creationId xmlns:a16="http://schemas.microsoft.com/office/drawing/2014/main" id="{00000000-0008-0000-0500-00007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0" name="Picture 1">
          <a:extLst>
            <a:ext uri="{FF2B5EF4-FFF2-40B4-BE49-F238E27FC236}">
              <a16:creationId xmlns:a16="http://schemas.microsoft.com/office/drawing/2014/main" id="{00000000-0008-0000-0500-00007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1" name="Picture 1">
          <a:extLst>
            <a:ext uri="{FF2B5EF4-FFF2-40B4-BE49-F238E27FC236}">
              <a16:creationId xmlns:a16="http://schemas.microsoft.com/office/drawing/2014/main" id="{00000000-0008-0000-0500-00007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2" name="Picture 1">
          <a:extLst>
            <a:ext uri="{FF2B5EF4-FFF2-40B4-BE49-F238E27FC236}">
              <a16:creationId xmlns:a16="http://schemas.microsoft.com/office/drawing/2014/main" id="{00000000-0008-0000-0500-00007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83" name="Picture 1">
          <a:extLst>
            <a:ext uri="{FF2B5EF4-FFF2-40B4-BE49-F238E27FC236}">
              <a16:creationId xmlns:a16="http://schemas.microsoft.com/office/drawing/2014/main" id="{00000000-0008-0000-0500-00007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84" name="Picture 1">
          <a:extLst>
            <a:ext uri="{FF2B5EF4-FFF2-40B4-BE49-F238E27FC236}">
              <a16:creationId xmlns:a16="http://schemas.microsoft.com/office/drawing/2014/main" id="{00000000-0008-0000-0500-00007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85" name="Picture 1">
          <a:extLst>
            <a:ext uri="{FF2B5EF4-FFF2-40B4-BE49-F238E27FC236}">
              <a16:creationId xmlns:a16="http://schemas.microsoft.com/office/drawing/2014/main" id="{00000000-0008-0000-0500-00007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86" name="Picture 1">
          <a:extLst>
            <a:ext uri="{FF2B5EF4-FFF2-40B4-BE49-F238E27FC236}">
              <a16:creationId xmlns:a16="http://schemas.microsoft.com/office/drawing/2014/main" id="{00000000-0008-0000-0500-00007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7" name="Picture 1">
          <a:extLst>
            <a:ext uri="{FF2B5EF4-FFF2-40B4-BE49-F238E27FC236}">
              <a16:creationId xmlns:a16="http://schemas.microsoft.com/office/drawing/2014/main" id="{00000000-0008-0000-0500-00007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8" name="Picture 1">
          <a:extLst>
            <a:ext uri="{FF2B5EF4-FFF2-40B4-BE49-F238E27FC236}">
              <a16:creationId xmlns:a16="http://schemas.microsoft.com/office/drawing/2014/main" id="{00000000-0008-0000-0500-00007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89" name="Picture 1">
          <a:extLst>
            <a:ext uri="{FF2B5EF4-FFF2-40B4-BE49-F238E27FC236}">
              <a16:creationId xmlns:a16="http://schemas.microsoft.com/office/drawing/2014/main" id="{00000000-0008-0000-0500-00007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90" name="Picture 1">
          <a:extLst>
            <a:ext uri="{FF2B5EF4-FFF2-40B4-BE49-F238E27FC236}">
              <a16:creationId xmlns:a16="http://schemas.microsoft.com/office/drawing/2014/main" id="{00000000-0008-0000-0500-00007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91" name="Picture 1">
          <a:extLst>
            <a:ext uri="{FF2B5EF4-FFF2-40B4-BE49-F238E27FC236}">
              <a16:creationId xmlns:a16="http://schemas.microsoft.com/office/drawing/2014/main" id="{00000000-0008-0000-0500-00007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2" name="Picture 1">
          <a:extLst>
            <a:ext uri="{FF2B5EF4-FFF2-40B4-BE49-F238E27FC236}">
              <a16:creationId xmlns:a16="http://schemas.microsoft.com/office/drawing/2014/main" id="{00000000-0008-0000-0500-00008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3" name="Picture 1">
          <a:extLst>
            <a:ext uri="{FF2B5EF4-FFF2-40B4-BE49-F238E27FC236}">
              <a16:creationId xmlns:a16="http://schemas.microsoft.com/office/drawing/2014/main" id="{00000000-0008-0000-0500-00008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4" name="Picture 1">
          <a:extLst>
            <a:ext uri="{FF2B5EF4-FFF2-40B4-BE49-F238E27FC236}">
              <a16:creationId xmlns:a16="http://schemas.microsoft.com/office/drawing/2014/main" id="{00000000-0008-0000-0500-00008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95" name="Picture 1">
          <a:extLst>
            <a:ext uri="{FF2B5EF4-FFF2-40B4-BE49-F238E27FC236}">
              <a16:creationId xmlns:a16="http://schemas.microsoft.com/office/drawing/2014/main" id="{00000000-0008-0000-0500-00008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4996" name="Picture 1">
          <a:extLst>
            <a:ext uri="{FF2B5EF4-FFF2-40B4-BE49-F238E27FC236}">
              <a16:creationId xmlns:a16="http://schemas.microsoft.com/office/drawing/2014/main" id="{00000000-0008-0000-0500-00008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7" name="Picture 1">
          <a:extLst>
            <a:ext uri="{FF2B5EF4-FFF2-40B4-BE49-F238E27FC236}">
              <a16:creationId xmlns:a16="http://schemas.microsoft.com/office/drawing/2014/main" id="{00000000-0008-0000-0500-00008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8" name="Picture 1">
          <a:extLst>
            <a:ext uri="{FF2B5EF4-FFF2-40B4-BE49-F238E27FC236}">
              <a16:creationId xmlns:a16="http://schemas.microsoft.com/office/drawing/2014/main" id="{00000000-0008-0000-0500-00008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4999" name="Picture 1">
          <a:extLst>
            <a:ext uri="{FF2B5EF4-FFF2-40B4-BE49-F238E27FC236}">
              <a16:creationId xmlns:a16="http://schemas.microsoft.com/office/drawing/2014/main" id="{00000000-0008-0000-0500-00008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0" name="Picture 1">
          <a:extLst>
            <a:ext uri="{FF2B5EF4-FFF2-40B4-BE49-F238E27FC236}">
              <a16:creationId xmlns:a16="http://schemas.microsoft.com/office/drawing/2014/main" id="{00000000-0008-0000-0500-00008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1" name="Picture 1">
          <a:extLst>
            <a:ext uri="{FF2B5EF4-FFF2-40B4-BE49-F238E27FC236}">
              <a16:creationId xmlns:a16="http://schemas.microsoft.com/office/drawing/2014/main" id="{00000000-0008-0000-0500-00008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2" name="Picture 1">
          <a:extLst>
            <a:ext uri="{FF2B5EF4-FFF2-40B4-BE49-F238E27FC236}">
              <a16:creationId xmlns:a16="http://schemas.microsoft.com/office/drawing/2014/main" id="{00000000-0008-0000-0500-00008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3" name="Picture 1">
          <a:extLst>
            <a:ext uri="{FF2B5EF4-FFF2-40B4-BE49-F238E27FC236}">
              <a16:creationId xmlns:a16="http://schemas.microsoft.com/office/drawing/2014/main" id="{00000000-0008-0000-0500-00008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04" name="Picture 1">
          <a:extLst>
            <a:ext uri="{FF2B5EF4-FFF2-40B4-BE49-F238E27FC236}">
              <a16:creationId xmlns:a16="http://schemas.microsoft.com/office/drawing/2014/main" id="{00000000-0008-0000-0500-00008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05" name="Picture 1">
          <a:extLst>
            <a:ext uri="{FF2B5EF4-FFF2-40B4-BE49-F238E27FC236}">
              <a16:creationId xmlns:a16="http://schemas.microsoft.com/office/drawing/2014/main" id="{00000000-0008-0000-0500-00008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06" name="Picture 1">
          <a:extLst>
            <a:ext uri="{FF2B5EF4-FFF2-40B4-BE49-F238E27FC236}">
              <a16:creationId xmlns:a16="http://schemas.microsoft.com/office/drawing/2014/main" id="{00000000-0008-0000-0500-00008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7" name="Picture 1">
          <a:extLst>
            <a:ext uri="{FF2B5EF4-FFF2-40B4-BE49-F238E27FC236}">
              <a16:creationId xmlns:a16="http://schemas.microsoft.com/office/drawing/2014/main" id="{00000000-0008-0000-0500-00008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08" name="Picture 1">
          <a:extLst>
            <a:ext uri="{FF2B5EF4-FFF2-40B4-BE49-F238E27FC236}">
              <a16:creationId xmlns:a16="http://schemas.microsoft.com/office/drawing/2014/main" id="{00000000-0008-0000-0500-00009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09" name="Picture 1">
          <a:extLst>
            <a:ext uri="{FF2B5EF4-FFF2-40B4-BE49-F238E27FC236}">
              <a16:creationId xmlns:a16="http://schemas.microsoft.com/office/drawing/2014/main" id="{00000000-0008-0000-0500-00009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0" name="Picture 1">
          <a:extLst>
            <a:ext uri="{FF2B5EF4-FFF2-40B4-BE49-F238E27FC236}">
              <a16:creationId xmlns:a16="http://schemas.microsoft.com/office/drawing/2014/main" id="{00000000-0008-0000-0500-00009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1" name="Picture 1">
          <a:extLst>
            <a:ext uri="{FF2B5EF4-FFF2-40B4-BE49-F238E27FC236}">
              <a16:creationId xmlns:a16="http://schemas.microsoft.com/office/drawing/2014/main" id="{00000000-0008-0000-0500-00009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12" name="Picture 1">
          <a:extLst>
            <a:ext uri="{FF2B5EF4-FFF2-40B4-BE49-F238E27FC236}">
              <a16:creationId xmlns:a16="http://schemas.microsoft.com/office/drawing/2014/main" id="{00000000-0008-0000-0500-00009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13" name="Picture 1">
          <a:extLst>
            <a:ext uri="{FF2B5EF4-FFF2-40B4-BE49-F238E27FC236}">
              <a16:creationId xmlns:a16="http://schemas.microsoft.com/office/drawing/2014/main" id="{00000000-0008-0000-0500-00009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14" name="Picture 1">
          <a:extLst>
            <a:ext uri="{FF2B5EF4-FFF2-40B4-BE49-F238E27FC236}">
              <a16:creationId xmlns:a16="http://schemas.microsoft.com/office/drawing/2014/main" id="{00000000-0008-0000-0500-00009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15" name="Picture 1">
          <a:extLst>
            <a:ext uri="{FF2B5EF4-FFF2-40B4-BE49-F238E27FC236}">
              <a16:creationId xmlns:a16="http://schemas.microsoft.com/office/drawing/2014/main" id="{00000000-0008-0000-0500-00009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16" name="Picture 1">
          <a:extLst>
            <a:ext uri="{FF2B5EF4-FFF2-40B4-BE49-F238E27FC236}">
              <a16:creationId xmlns:a16="http://schemas.microsoft.com/office/drawing/2014/main" id="{00000000-0008-0000-0500-00009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7" name="Picture 1">
          <a:extLst>
            <a:ext uri="{FF2B5EF4-FFF2-40B4-BE49-F238E27FC236}">
              <a16:creationId xmlns:a16="http://schemas.microsoft.com/office/drawing/2014/main" id="{00000000-0008-0000-0500-00009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8" name="Picture 1">
          <a:extLst>
            <a:ext uri="{FF2B5EF4-FFF2-40B4-BE49-F238E27FC236}">
              <a16:creationId xmlns:a16="http://schemas.microsoft.com/office/drawing/2014/main" id="{00000000-0008-0000-0500-00009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19" name="Picture 1">
          <a:extLst>
            <a:ext uri="{FF2B5EF4-FFF2-40B4-BE49-F238E27FC236}">
              <a16:creationId xmlns:a16="http://schemas.microsoft.com/office/drawing/2014/main" id="{00000000-0008-0000-0500-00009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20" name="Picture 1">
          <a:extLst>
            <a:ext uri="{FF2B5EF4-FFF2-40B4-BE49-F238E27FC236}">
              <a16:creationId xmlns:a16="http://schemas.microsoft.com/office/drawing/2014/main" id="{00000000-0008-0000-0500-00009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021" name="Picture 1">
          <a:extLst>
            <a:ext uri="{FF2B5EF4-FFF2-40B4-BE49-F238E27FC236}">
              <a16:creationId xmlns:a16="http://schemas.microsoft.com/office/drawing/2014/main" id="{00000000-0008-0000-0500-00009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022" name="Picture 1">
          <a:extLst>
            <a:ext uri="{FF2B5EF4-FFF2-40B4-BE49-F238E27FC236}">
              <a16:creationId xmlns:a16="http://schemas.microsoft.com/office/drawing/2014/main" id="{00000000-0008-0000-0500-00009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023" name="Picture 1">
          <a:extLst>
            <a:ext uri="{FF2B5EF4-FFF2-40B4-BE49-F238E27FC236}">
              <a16:creationId xmlns:a16="http://schemas.microsoft.com/office/drawing/2014/main" id="{00000000-0008-0000-0500-00009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024" name="Picture 1">
          <a:extLst>
            <a:ext uri="{FF2B5EF4-FFF2-40B4-BE49-F238E27FC236}">
              <a16:creationId xmlns:a16="http://schemas.microsoft.com/office/drawing/2014/main" id="{00000000-0008-0000-0500-0000A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025" name="Picture 1">
          <a:extLst>
            <a:ext uri="{FF2B5EF4-FFF2-40B4-BE49-F238E27FC236}">
              <a16:creationId xmlns:a16="http://schemas.microsoft.com/office/drawing/2014/main" id="{00000000-0008-0000-0500-0000A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026" name="Picture 1">
          <a:extLst>
            <a:ext uri="{FF2B5EF4-FFF2-40B4-BE49-F238E27FC236}">
              <a16:creationId xmlns:a16="http://schemas.microsoft.com/office/drawing/2014/main" id="{00000000-0008-0000-0500-0000A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027" name="Picture 1">
          <a:extLst>
            <a:ext uri="{FF2B5EF4-FFF2-40B4-BE49-F238E27FC236}">
              <a16:creationId xmlns:a16="http://schemas.microsoft.com/office/drawing/2014/main" id="{00000000-0008-0000-0500-0000A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028" name="Picture 1">
          <a:extLst>
            <a:ext uri="{FF2B5EF4-FFF2-40B4-BE49-F238E27FC236}">
              <a16:creationId xmlns:a16="http://schemas.microsoft.com/office/drawing/2014/main" id="{00000000-0008-0000-0500-0000A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editAs="oneCell">
    <xdr:from>
      <xdr:col>5</xdr:col>
      <xdr:colOff>353486</xdr:colOff>
      <xdr:row>0</xdr:row>
      <xdr:rowOff>277906</xdr:rowOff>
    </xdr:from>
    <xdr:to>
      <xdr:col>5</xdr:col>
      <xdr:colOff>955868</xdr:colOff>
      <xdr:row>2</xdr:row>
      <xdr:rowOff>1627</xdr:rowOff>
    </xdr:to>
    <xdr:pic>
      <xdr:nvPicPr>
        <xdr:cNvPr id="5029" name="Imagem 5028">
          <a:extLst>
            <a:ext uri="{FF2B5EF4-FFF2-40B4-BE49-F238E27FC236}">
              <a16:creationId xmlns:a16="http://schemas.microsoft.com/office/drawing/2014/main" id="{00000000-0008-0000-0500-0000A51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3706" y="178846"/>
          <a:ext cx="602382" cy="17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518160</xdr:colOff>
          <xdr:row>1</xdr:row>
          <xdr:rowOff>274320</xdr:rowOff>
        </xdr:from>
        <xdr:to>
          <xdr:col>5</xdr:col>
          <xdr:colOff>266700</xdr:colOff>
          <xdr:row>1</xdr:row>
          <xdr:rowOff>152400</xdr:rowOff>
        </xdr:to>
        <xdr:sp macro="" textlink="">
          <xdr:nvSpPr>
            <xdr:cNvPr id="10068" name="Object 3" hidden="1">
              <a:extLst>
                <a:ext uri="{63B3BB69-23CF-44E3-9099-C40C66FF867C}">
                  <a14:compatExt spid="_x0000_s2051"/>
                </a:ext>
                <a:ext uri="{FF2B5EF4-FFF2-40B4-BE49-F238E27FC236}">
                  <a16:creationId xmlns:a16="http://schemas.microsoft.com/office/drawing/2014/main" id="{00000000-0008-0000-0500-00005427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xdr:row>
          <xdr:rowOff>289560</xdr:rowOff>
        </xdr:from>
        <xdr:to>
          <xdr:col>5</xdr:col>
          <xdr:colOff>312420</xdr:colOff>
          <xdr:row>1</xdr:row>
          <xdr:rowOff>152400</xdr:rowOff>
        </xdr:to>
        <xdr:sp macro="" textlink="">
          <xdr:nvSpPr>
            <xdr:cNvPr id="10069" name="Object 4" hidden="1">
              <a:extLst>
                <a:ext uri="{63B3BB69-23CF-44E3-9099-C40C66FF867C}">
                  <a14:compatExt spid="_x0000_s2052"/>
                </a:ext>
                <a:ext uri="{FF2B5EF4-FFF2-40B4-BE49-F238E27FC236}">
                  <a16:creationId xmlns:a16="http://schemas.microsoft.com/office/drawing/2014/main" id="{00000000-0008-0000-0500-00005527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7</xdr:col>
      <xdr:colOff>0</xdr:colOff>
      <xdr:row>2537</xdr:row>
      <xdr:rowOff>0</xdr:rowOff>
    </xdr:from>
    <xdr:to>
      <xdr:col>7</xdr:col>
      <xdr:colOff>0</xdr:colOff>
      <xdr:row>2538</xdr:row>
      <xdr:rowOff>142875</xdr:rowOff>
    </xdr:to>
    <xdr:pic>
      <xdr:nvPicPr>
        <xdr:cNvPr id="5032" name="Picture 1">
          <a:extLst>
            <a:ext uri="{FF2B5EF4-FFF2-40B4-BE49-F238E27FC236}">
              <a16:creationId xmlns:a16="http://schemas.microsoft.com/office/drawing/2014/main" id="{00000000-0008-0000-0500-0000A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33" name="Picture 1">
          <a:extLst>
            <a:ext uri="{FF2B5EF4-FFF2-40B4-BE49-F238E27FC236}">
              <a16:creationId xmlns:a16="http://schemas.microsoft.com/office/drawing/2014/main" id="{00000000-0008-0000-0500-0000A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34" name="Picture 1">
          <a:extLst>
            <a:ext uri="{FF2B5EF4-FFF2-40B4-BE49-F238E27FC236}">
              <a16:creationId xmlns:a16="http://schemas.microsoft.com/office/drawing/2014/main" id="{00000000-0008-0000-0500-0000A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35" name="Picture 1">
          <a:extLst>
            <a:ext uri="{FF2B5EF4-FFF2-40B4-BE49-F238E27FC236}">
              <a16:creationId xmlns:a16="http://schemas.microsoft.com/office/drawing/2014/main" id="{00000000-0008-0000-0500-0000A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36" name="Picture 1">
          <a:extLst>
            <a:ext uri="{FF2B5EF4-FFF2-40B4-BE49-F238E27FC236}">
              <a16:creationId xmlns:a16="http://schemas.microsoft.com/office/drawing/2014/main" id="{00000000-0008-0000-0500-0000A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37" name="Picture 1">
          <a:extLst>
            <a:ext uri="{FF2B5EF4-FFF2-40B4-BE49-F238E27FC236}">
              <a16:creationId xmlns:a16="http://schemas.microsoft.com/office/drawing/2014/main" id="{00000000-0008-0000-0500-0000A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38" name="Picture 1">
          <a:extLst>
            <a:ext uri="{FF2B5EF4-FFF2-40B4-BE49-F238E27FC236}">
              <a16:creationId xmlns:a16="http://schemas.microsoft.com/office/drawing/2014/main" id="{00000000-0008-0000-0500-0000A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39" name="Picture 1">
          <a:extLst>
            <a:ext uri="{FF2B5EF4-FFF2-40B4-BE49-F238E27FC236}">
              <a16:creationId xmlns:a16="http://schemas.microsoft.com/office/drawing/2014/main" id="{00000000-0008-0000-0500-0000A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0" name="Picture 1">
          <a:extLst>
            <a:ext uri="{FF2B5EF4-FFF2-40B4-BE49-F238E27FC236}">
              <a16:creationId xmlns:a16="http://schemas.microsoft.com/office/drawing/2014/main" id="{00000000-0008-0000-0500-0000B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1" name="Picture 1">
          <a:extLst>
            <a:ext uri="{FF2B5EF4-FFF2-40B4-BE49-F238E27FC236}">
              <a16:creationId xmlns:a16="http://schemas.microsoft.com/office/drawing/2014/main" id="{00000000-0008-0000-0500-0000B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2" name="Picture 1">
          <a:extLst>
            <a:ext uri="{FF2B5EF4-FFF2-40B4-BE49-F238E27FC236}">
              <a16:creationId xmlns:a16="http://schemas.microsoft.com/office/drawing/2014/main" id="{00000000-0008-0000-0500-0000B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43" name="Picture 1">
          <a:extLst>
            <a:ext uri="{FF2B5EF4-FFF2-40B4-BE49-F238E27FC236}">
              <a16:creationId xmlns:a16="http://schemas.microsoft.com/office/drawing/2014/main" id="{00000000-0008-0000-0500-0000B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44" name="Picture 1">
          <a:extLst>
            <a:ext uri="{FF2B5EF4-FFF2-40B4-BE49-F238E27FC236}">
              <a16:creationId xmlns:a16="http://schemas.microsoft.com/office/drawing/2014/main" id="{00000000-0008-0000-0500-0000B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45" name="Picture 1">
          <a:extLst>
            <a:ext uri="{FF2B5EF4-FFF2-40B4-BE49-F238E27FC236}">
              <a16:creationId xmlns:a16="http://schemas.microsoft.com/office/drawing/2014/main" id="{00000000-0008-0000-0500-0000B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46" name="Picture 1">
          <a:extLst>
            <a:ext uri="{FF2B5EF4-FFF2-40B4-BE49-F238E27FC236}">
              <a16:creationId xmlns:a16="http://schemas.microsoft.com/office/drawing/2014/main" id="{00000000-0008-0000-0500-0000B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7" name="Picture 1">
          <a:extLst>
            <a:ext uri="{FF2B5EF4-FFF2-40B4-BE49-F238E27FC236}">
              <a16:creationId xmlns:a16="http://schemas.microsoft.com/office/drawing/2014/main" id="{00000000-0008-0000-0500-0000B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8" name="Picture 1">
          <a:extLst>
            <a:ext uri="{FF2B5EF4-FFF2-40B4-BE49-F238E27FC236}">
              <a16:creationId xmlns:a16="http://schemas.microsoft.com/office/drawing/2014/main" id="{00000000-0008-0000-0500-0000B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49" name="Picture 1">
          <a:extLst>
            <a:ext uri="{FF2B5EF4-FFF2-40B4-BE49-F238E27FC236}">
              <a16:creationId xmlns:a16="http://schemas.microsoft.com/office/drawing/2014/main" id="{00000000-0008-0000-0500-0000B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0" name="Picture 1">
          <a:extLst>
            <a:ext uri="{FF2B5EF4-FFF2-40B4-BE49-F238E27FC236}">
              <a16:creationId xmlns:a16="http://schemas.microsoft.com/office/drawing/2014/main" id="{00000000-0008-0000-0500-0000B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1" name="Picture 1">
          <a:extLst>
            <a:ext uri="{FF2B5EF4-FFF2-40B4-BE49-F238E27FC236}">
              <a16:creationId xmlns:a16="http://schemas.microsoft.com/office/drawing/2014/main" id="{00000000-0008-0000-0500-0000B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2" name="Picture 1">
          <a:extLst>
            <a:ext uri="{FF2B5EF4-FFF2-40B4-BE49-F238E27FC236}">
              <a16:creationId xmlns:a16="http://schemas.microsoft.com/office/drawing/2014/main" id="{00000000-0008-0000-0500-0000B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3" name="Picture 1">
          <a:extLst>
            <a:ext uri="{FF2B5EF4-FFF2-40B4-BE49-F238E27FC236}">
              <a16:creationId xmlns:a16="http://schemas.microsoft.com/office/drawing/2014/main" id="{00000000-0008-0000-0500-0000B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54" name="Picture 1">
          <a:extLst>
            <a:ext uri="{FF2B5EF4-FFF2-40B4-BE49-F238E27FC236}">
              <a16:creationId xmlns:a16="http://schemas.microsoft.com/office/drawing/2014/main" id="{00000000-0008-0000-0500-0000B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55" name="Picture 1">
          <a:extLst>
            <a:ext uri="{FF2B5EF4-FFF2-40B4-BE49-F238E27FC236}">
              <a16:creationId xmlns:a16="http://schemas.microsoft.com/office/drawing/2014/main" id="{00000000-0008-0000-0500-0000B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56" name="Picture 1">
          <a:extLst>
            <a:ext uri="{FF2B5EF4-FFF2-40B4-BE49-F238E27FC236}">
              <a16:creationId xmlns:a16="http://schemas.microsoft.com/office/drawing/2014/main" id="{00000000-0008-0000-0500-0000C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7" name="Picture 1">
          <a:extLst>
            <a:ext uri="{FF2B5EF4-FFF2-40B4-BE49-F238E27FC236}">
              <a16:creationId xmlns:a16="http://schemas.microsoft.com/office/drawing/2014/main" id="{00000000-0008-0000-0500-0000C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58" name="Picture 1">
          <a:extLst>
            <a:ext uri="{FF2B5EF4-FFF2-40B4-BE49-F238E27FC236}">
              <a16:creationId xmlns:a16="http://schemas.microsoft.com/office/drawing/2014/main" id="{00000000-0008-0000-0500-0000C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59" name="Picture 1">
          <a:extLst>
            <a:ext uri="{FF2B5EF4-FFF2-40B4-BE49-F238E27FC236}">
              <a16:creationId xmlns:a16="http://schemas.microsoft.com/office/drawing/2014/main" id="{00000000-0008-0000-0500-0000C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60" name="Picture 1">
          <a:extLst>
            <a:ext uri="{FF2B5EF4-FFF2-40B4-BE49-F238E27FC236}">
              <a16:creationId xmlns:a16="http://schemas.microsoft.com/office/drawing/2014/main" id="{00000000-0008-0000-0500-0000C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61" name="Picture 1">
          <a:extLst>
            <a:ext uri="{FF2B5EF4-FFF2-40B4-BE49-F238E27FC236}">
              <a16:creationId xmlns:a16="http://schemas.microsoft.com/office/drawing/2014/main" id="{00000000-0008-0000-0500-0000C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2" name="Picture 1">
          <a:extLst>
            <a:ext uri="{FF2B5EF4-FFF2-40B4-BE49-F238E27FC236}">
              <a16:creationId xmlns:a16="http://schemas.microsoft.com/office/drawing/2014/main" id="{00000000-0008-0000-0500-0000C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3" name="Picture 1">
          <a:extLst>
            <a:ext uri="{FF2B5EF4-FFF2-40B4-BE49-F238E27FC236}">
              <a16:creationId xmlns:a16="http://schemas.microsoft.com/office/drawing/2014/main" id="{00000000-0008-0000-0500-0000C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4" name="Picture 1">
          <a:extLst>
            <a:ext uri="{FF2B5EF4-FFF2-40B4-BE49-F238E27FC236}">
              <a16:creationId xmlns:a16="http://schemas.microsoft.com/office/drawing/2014/main" id="{00000000-0008-0000-0500-0000C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5" name="Picture 1">
          <a:extLst>
            <a:ext uri="{FF2B5EF4-FFF2-40B4-BE49-F238E27FC236}">
              <a16:creationId xmlns:a16="http://schemas.microsoft.com/office/drawing/2014/main" id="{00000000-0008-0000-0500-0000C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66" name="Picture 1">
          <a:extLst>
            <a:ext uri="{FF2B5EF4-FFF2-40B4-BE49-F238E27FC236}">
              <a16:creationId xmlns:a16="http://schemas.microsoft.com/office/drawing/2014/main" id="{00000000-0008-0000-0500-0000C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67" name="Picture 1">
          <a:extLst>
            <a:ext uri="{FF2B5EF4-FFF2-40B4-BE49-F238E27FC236}">
              <a16:creationId xmlns:a16="http://schemas.microsoft.com/office/drawing/2014/main" id="{00000000-0008-0000-0500-0000C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68" name="Picture 1">
          <a:extLst>
            <a:ext uri="{FF2B5EF4-FFF2-40B4-BE49-F238E27FC236}">
              <a16:creationId xmlns:a16="http://schemas.microsoft.com/office/drawing/2014/main" id="{00000000-0008-0000-0500-0000C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69" name="Picture 1">
          <a:extLst>
            <a:ext uri="{FF2B5EF4-FFF2-40B4-BE49-F238E27FC236}">
              <a16:creationId xmlns:a16="http://schemas.microsoft.com/office/drawing/2014/main" id="{00000000-0008-0000-0500-0000C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0" name="Picture 1">
          <a:extLst>
            <a:ext uri="{FF2B5EF4-FFF2-40B4-BE49-F238E27FC236}">
              <a16:creationId xmlns:a16="http://schemas.microsoft.com/office/drawing/2014/main" id="{00000000-0008-0000-0500-0000C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1" name="Picture 1">
          <a:extLst>
            <a:ext uri="{FF2B5EF4-FFF2-40B4-BE49-F238E27FC236}">
              <a16:creationId xmlns:a16="http://schemas.microsoft.com/office/drawing/2014/main" id="{00000000-0008-0000-0500-0000C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2" name="Picture 1">
          <a:extLst>
            <a:ext uri="{FF2B5EF4-FFF2-40B4-BE49-F238E27FC236}">
              <a16:creationId xmlns:a16="http://schemas.microsoft.com/office/drawing/2014/main" id="{00000000-0008-0000-0500-0000D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3" name="Picture 1">
          <a:extLst>
            <a:ext uri="{FF2B5EF4-FFF2-40B4-BE49-F238E27FC236}">
              <a16:creationId xmlns:a16="http://schemas.microsoft.com/office/drawing/2014/main" id="{00000000-0008-0000-0500-0000D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74" name="Picture 1">
          <a:extLst>
            <a:ext uri="{FF2B5EF4-FFF2-40B4-BE49-F238E27FC236}">
              <a16:creationId xmlns:a16="http://schemas.microsoft.com/office/drawing/2014/main" id="{00000000-0008-0000-0500-0000D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75" name="Picture 1">
          <a:extLst>
            <a:ext uri="{FF2B5EF4-FFF2-40B4-BE49-F238E27FC236}">
              <a16:creationId xmlns:a16="http://schemas.microsoft.com/office/drawing/2014/main" id="{00000000-0008-0000-0500-0000D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76" name="Picture 1">
          <a:extLst>
            <a:ext uri="{FF2B5EF4-FFF2-40B4-BE49-F238E27FC236}">
              <a16:creationId xmlns:a16="http://schemas.microsoft.com/office/drawing/2014/main" id="{00000000-0008-0000-0500-0000D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7" name="Picture 1">
          <a:extLst>
            <a:ext uri="{FF2B5EF4-FFF2-40B4-BE49-F238E27FC236}">
              <a16:creationId xmlns:a16="http://schemas.microsoft.com/office/drawing/2014/main" id="{00000000-0008-0000-0500-0000D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78" name="Picture 1">
          <a:extLst>
            <a:ext uri="{FF2B5EF4-FFF2-40B4-BE49-F238E27FC236}">
              <a16:creationId xmlns:a16="http://schemas.microsoft.com/office/drawing/2014/main" id="{00000000-0008-0000-0500-0000D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79" name="Picture 1">
          <a:extLst>
            <a:ext uri="{FF2B5EF4-FFF2-40B4-BE49-F238E27FC236}">
              <a16:creationId xmlns:a16="http://schemas.microsoft.com/office/drawing/2014/main" id="{00000000-0008-0000-0500-0000D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0" name="Picture 1">
          <a:extLst>
            <a:ext uri="{FF2B5EF4-FFF2-40B4-BE49-F238E27FC236}">
              <a16:creationId xmlns:a16="http://schemas.microsoft.com/office/drawing/2014/main" id="{00000000-0008-0000-0500-0000D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1" name="Picture 1">
          <a:extLst>
            <a:ext uri="{FF2B5EF4-FFF2-40B4-BE49-F238E27FC236}">
              <a16:creationId xmlns:a16="http://schemas.microsoft.com/office/drawing/2014/main" id="{00000000-0008-0000-0500-0000D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82" name="Picture 1">
          <a:extLst>
            <a:ext uri="{FF2B5EF4-FFF2-40B4-BE49-F238E27FC236}">
              <a16:creationId xmlns:a16="http://schemas.microsoft.com/office/drawing/2014/main" id="{00000000-0008-0000-0500-0000D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83" name="Picture 1">
          <a:extLst>
            <a:ext uri="{FF2B5EF4-FFF2-40B4-BE49-F238E27FC236}">
              <a16:creationId xmlns:a16="http://schemas.microsoft.com/office/drawing/2014/main" id="{00000000-0008-0000-0500-0000D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84" name="Picture 1">
          <a:extLst>
            <a:ext uri="{FF2B5EF4-FFF2-40B4-BE49-F238E27FC236}">
              <a16:creationId xmlns:a16="http://schemas.microsoft.com/office/drawing/2014/main" id="{00000000-0008-0000-0500-0000D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85" name="Picture 1">
          <a:extLst>
            <a:ext uri="{FF2B5EF4-FFF2-40B4-BE49-F238E27FC236}">
              <a16:creationId xmlns:a16="http://schemas.microsoft.com/office/drawing/2014/main" id="{00000000-0008-0000-0500-0000D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86" name="Picture 1">
          <a:extLst>
            <a:ext uri="{FF2B5EF4-FFF2-40B4-BE49-F238E27FC236}">
              <a16:creationId xmlns:a16="http://schemas.microsoft.com/office/drawing/2014/main" id="{00000000-0008-0000-0500-0000D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7" name="Picture 1">
          <a:extLst>
            <a:ext uri="{FF2B5EF4-FFF2-40B4-BE49-F238E27FC236}">
              <a16:creationId xmlns:a16="http://schemas.microsoft.com/office/drawing/2014/main" id="{00000000-0008-0000-0500-0000D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8" name="Picture 1">
          <a:extLst>
            <a:ext uri="{FF2B5EF4-FFF2-40B4-BE49-F238E27FC236}">
              <a16:creationId xmlns:a16="http://schemas.microsoft.com/office/drawing/2014/main" id="{00000000-0008-0000-0500-0000E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89" name="Picture 1">
          <a:extLst>
            <a:ext uri="{FF2B5EF4-FFF2-40B4-BE49-F238E27FC236}">
              <a16:creationId xmlns:a16="http://schemas.microsoft.com/office/drawing/2014/main" id="{00000000-0008-0000-0500-0000E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0" name="Picture 1">
          <a:extLst>
            <a:ext uri="{FF2B5EF4-FFF2-40B4-BE49-F238E27FC236}">
              <a16:creationId xmlns:a16="http://schemas.microsoft.com/office/drawing/2014/main" id="{00000000-0008-0000-0500-0000E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1" name="Picture 1">
          <a:extLst>
            <a:ext uri="{FF2B5EF4-FFF2-40B4-BE49-F238E27FC236}">
              <a16:creationId xmlns:a16="http://schemas.microsoft.com/office/drawing/2014/main" id="{00000000-0008-0000-0500-0000E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2" name="Picture 1">
          <a:extLst>
            <a:ext uri="{FF2B5EF4-FFF2-40B4-BE49-F238E27FC236}">
              <a16:creationId xmlns:a16="http://schemas.microsoft.com/office/drawing/2014/main" id="{00000000-0008-0000-0500-0000E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3" name="Picture 1">
          <a:extLst>
            <a:ext uri="{FF2B5EF4-FFF2-40B4-BE49-F238E27FC236}">
              <a16:creationId xmlns:a16="http://schemas.microsoft.com/office/drawing/2014/main" id="{00000000-0008-0000-0500-0000E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4" name="Picture 1">
          <a:extLst>
            <a:ext uri="{FF2B5EF4-FFF2-40B4-BE49-F238E27FC236}">
              <a16:creationId xmlns:a16="http://schemas.microsoft.com/office/drawing/2014/main" id="{00000000-0008-0000-0500-0000E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5" name="Picture 1">
          <a:extLst>
            <a:ext uri="{FF2B5EF4-FFF2-40B4-BE49-F238E27FC236}">
              <a16:creationId xmlns:a16="http://schemas.microsoft.com/office/drawing/2014/main" id="{00000000-0008-0000-0500-0000E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096" name="Picture 1">
          <a:extLst>
            <a:ext uri="{FF2B5EF4-FFF2-40B4-BE49-F238E27FC236}">
              <a16:creationId xmlns:a16="http://schemas.microsoft.com/office/drawing/2014/main" id="{00000000-0008-0000-0500-0000E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97" name="Picture 1">
          <a:extLst>
            <a:ext uri="{FF2B5EF4-FFF2-40B4-BE49-F238E27FC236}">
              <a16:creationId xmlns:a16="http://schemas.microsoft.com/office/drawing/2014/main" id="{00000000-0008-0000-0500-0000E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98" name="Picture 1">
          <a:extLst>
            <a:ext uri="{FF2B5EF4-FFF2-40B4-BE49-F238E27FC236}">
              <a16:creationId xmlns:a16="http://schemas.microsoft.com/office/drawing/2014/main" id="{00000000-0008-0000-0500-0000E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099" name="Picture 1">
          <a:extLst>
            <a:ext uri="{FF2B5EF4-FFF2-40B4-BE49-F238E27FC236}">
              <a16:creationId xmlns:a16="http://schemas.microsoft.com/office/drawing/2014/main" id="{00000000-0008-0000-0500-0000E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0" name="Picture 1">
          <a:extLst>
            <a:ext uri="{FF2B5EF4-FFF2-40B4-BE49-F238E27FC236}">
              <a16:creationId xmlns:a16="http://schemas.microsoft.com/office/drawing/2014/main" id="{00000000-0008-0000-0500-0000E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1" name="Picture 1">
          <a:extLst>
            <a:ext uri="{FF2B5EF4-FFF2-40B4-BE49-F238E27FC236}">
              <a16:creationId xmlns:a16="http://schemas.microsoft.com/office/drawing/2014/main" id="{00000000-0008-0000-0500-0000E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2" name="Picture 1">
          <a:extLst>
            <a:ext uri="{FF2B5EF4-FFF2-40B4-BE49-F238E27FC236}">
              <a16:creationId xmlns:a16="http://schemas.microsoft.com/office/drawing/2014/main" id="{00000000-0008-0000-0500-0000E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3" name="Picture 1">
          <a:extLst>
            <a:ext uri="{FF2B5EF4-FFF2-40B4-BE49-F238E27FC236}">
              <a16:creationId xmlns:a16="http://schemas.microsoft.com/office/drawing/2014/main" id="{00000000-0008-0000-0500-0000E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04" name="Picture 1">
          <a:extLst>
            <a:ext uri="{FF2B5EF4-FFF2-40B4-BE49-F238E27FC236}">
              <a16:creationId xmlns:a16="http://schemas.microsoft.com/office/drawing/2014/main" id="{00000000-0008-0000-0500-0000F0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05" name="Picture 1">
          <a:extLst>
            <a:ext uri="{FF2B5EF4-FFF2-40B4-BE49-F238E27FC236}">
              <a16:creationId xmlns:a16="http://schemas.microsoft.com/office/drawing/2014/main" id="{00000000-0008-0000-0500-0000F1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06" name="Picture 1">
          <a:extLst>
            <a:ext uri="{FF2B5EF4-FFF2-40B4-BE49-F238E27FC236}">
              <a16:creationId xmlns:a16="http://schemas.microsoft.com/office/drawing/2014/main" id="{00000000-0008-0000-0500-0000F2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7" name="Picture 1">
          <a:extLst>
            <a:ext uri="{FF2B5EF4-FFF2-40B4-BE49-F238E27FC236}">
              <a16:creationId xmlns:a16="http://schemas.microsoft.com/office/drawing/2014/main" id="{00000000-0008-0000-0500-0000F3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08" name="Picture 1">
          <a:extLst>
            <a:ext uri="{FF2B5EF4-FFF2-40B4-BE49-F238E27FC236}">
              <a16:creationId xmlns:a16="http://schemas.microsoft.com/office/drawing/2014/main" id="{00000000-0008-0000-0500-0000F4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09" name="Picture 1">
          <a:extLst>
            <a:ext uri="{FF2B5EF4-FFF2-40B4-BE49-F238E27FC236}">
              <a16:creationId xmlns:a16="http://schemas.microsoft.com/office/drawing/2014/main" id="{00000000-0008-0000-0500-0000F5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10" name="Picture 1">
          <a:extLst>
            <a:ext uri="{FF2B5EF4-FFF2-40B4-BE49-F238E27FC236}">
              <a16:creationId xmlns:a16="http://schemas.microsoft.com/office/drawing/2014/main" id="{00000000-0008-0000-0500-0000F6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11" name="Picture 1">
          <a:extLst>
            <a:ext uri="{FF2B5EF4-FFF2-40B4-BE49-F238E27FC236}">
              <a16:creationId xmlns:a16="http://schemas.microsoft.com/office/drawing/2014/main" id="{00000000-0008-0000-0500-0000F7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2" name="Picture 1">
          <a:extLst>
            <a:ext uri="{FF2B5EF4-FFF2-40B4-BE49-F238E27FC236}">
              <a16:creationId xmlns:a16="http://schemas.microsoft.com/office/drawing/2014/main" id="{00000000-0008-0000-0500-0000F8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3" name="Picture 1">
          <a:extLst>
            <a:ext uri="{FF2B5EF4-FFF2-40B4-BE49-F238E27FC236}">
              <a16:creationId xmlns:a16="http://schemas.microsoft.com/office/drawing/2014/main" id="{00000000-0008-0000-0500-0000F9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14" name="Picture 1">
          <a:extLst>
            <a:ext uri="{FF2B5EF4-FFF2-40B4-BE49-F238E27FC236}">
              <a16:creationId xmlns:a16="http://schemas.microsoft.com/office/drawing/2014/main" id="{00000000-0008-0000-0500-0000FA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15" name="Picture 1">
          <a:extLst>
            <a:ext uri="{FF2B5EF4-FFF2-40B4-BE49-F238E27FC236}">
              <a16:creationId xmlns:a16="http://schemas.microsoft.com/office/drawing/2014/main" id="{00000000-0008-0000-0500-0000FB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16" name="Picture 1">
          <a:extLst>
            <a:ext uri="{FF2B5EF4-FFF2-40B4-BE49-F238E27FC236}">
              <a16:creationId xmlns:a16="http://schemas.microsoft.com/office/drawing/2014/main" id="{00000000-0008-0000-0500-0000FC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7" name="Picture 1">
          <a:extLst>
            <a:ext uri="{FF2B5EF4-FFF2-40B4-BE49-F238E27FC236}">
              <a16:creationId xmlns:a16="http://schemas.microsoft.com/office/drawing/2014/main" id="{00000000-0008-0000-0500-0000FD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8" name="Picture 1">
          <a:extLst>
            <a:ext uri="{FF2B5EF4-FFF2-40B4-BE49-F238E27FC236}">
              <a16:creationId xmlns:a16="http://schemas.microsoft.com/office/drawing/2014/main" id="{00000000-0008-0000-0500-0000FE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19" name="Picture 1">
          <a:extLst>
            <a:ext uri="{FF2B5EF4-FFF2-40B4-BE49-F238E27FC236}">
              <a16:creationId xmlns:a16="http://schemas.microsoft.com/office/drawing/2014/main" id="{00000000-0008-0000-0500-0000FF1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20" name="Picture 1">
          <a:extLst>
            <a:ext uri="{FF2B5EF4-FFF2-40B4-BE49-F238E27FC236}">
              <a16:creationId xmlns:a16="http://schemas.microsoft.com/office/drawing/2014/main" id="{00000000-0008-0000-0500-00000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1" name="Picture 1">
          <a:extLst>
            <a:ext uri="{FF2B5EF4-FFF2-40B4-BE49-F238E27FC236}">
              <a16:creationId xmlns:a16="http://schemas.microsoft.com/office/drawing/2014/main" id="{00000000-0008-0000-0500-00000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2" name="Picture 1">
          <a:extLst>
            <a:ext uri="{FF2B5EF4-FFF2-40B4-BE49-F238E27FC236}">
              <a16:creationId xmlns:a16="http://schemas.microsoft.com/office/drawing/2014/main" id="{00000000-0008-0000-0500-00000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3" name="Picture 1">
          <a:extLst>
            <a:ext uri="{FF2B5EF4-FFF2-40B4-BE49-F238E27FC236}">
              <a16:creationId xmlns:a16="http://schemas.microsoft.com/office/drawing/2014/main" id="{00000000-0008-0000-0500-00000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24" name="Picture 1">
          <a:extLst>
            <a:ext uri="{FF2B5EF4-FFF2-40B4-BE49-F238E27FC236}">
              <a16:creationId xmlns:a16="http://schemas.microsoft.com/office/drawing/2014/main" id="{00000000-0008-0000-0500-00000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25" name="Picture 1">
          <a:extLst>
            <a:ext uri="{FF2B5EF4-FFF2-40B4-BE49-F238E27FC236}">
              <a16:creationId xmlns:a16="http://schemas.microsoft.com/office/drawing/2014/main" id="{00000000-0008-0000-0500-00000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6" name="Picture 1">
          <a:extLst>
            <a:ext uri="{FF2B5EF4-FFF2-40B4-BE49-F238E27FC236}">
              <a16:creationId xmlns:a16="http://schemas.microsoft.com/office/drawing/2014/main" id="{00000000-0008-0000-0500-00000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7" name="Picture 1">
          <a:extLst>
            <a:ext uri="{FF2B5EF4-FFF2-40B4-BE49-F238E27FC236}">
              <a16:creationId xmlns:a16="http://schemas.microsoft.com/office/drawing/2014/main" id="{00000000-0008-0000-0500-00000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28" name="Picture 1">
          <a:extLst>
            <a:ext uri="{FF2B5EF4-FFF2-40B4-BE49-F238E27FC236}">
              <a16:creationId xmlns:a16="http://schemas.microsoft.com/office/drawing/2014/main" id="{00000000-0008-0000-0500-00000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29" name="Picture 1">
          <a:extLst>
            <a:ext uri="{FF2B5EF4-FFF2-40B4-BE49-F238E27FC236}">
              <a16:creationId xmlns:a16="http://schemas.microsoft.com/office/drawing/2014/main" id="{00000000-0008-0000-0500-00000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0" name="Picture 1">
          <a:extLst>
            <a:ext uri="{FF2B5EF4-FFF2-40B4-BE49-F238E27FC236}">
              <a16:creationId xmlns:a16="http://schemas.microsoft.com/office/drawing/2014/main" id="{00000000-0008-0000-0500-00000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1" name="Picture 1">
          <a:extLst>
            <a:ext uri="{FF2B5EF4-FFF2-40B4-BE49-F238E27FC236}">
              <a16:creationId xmlns:a16="http://schemas.microsoft.com/office/drawing/2014/main" id="{00000000-0008-0000-0500-00000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2" name="Picture 1">
          <a:extLst>
            <a:ext uri="{FF2B5EF4-FFF2-40B4-BE49-F238E27FC236}">
              <a16:creationId xmlns:a16="http://schemas.microsoft.com/office/drawing/2014/main" id="{00000000-0008-0000-0500-00000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3" name="Picture 1">
          <a:extLst>
            <a:ext uri="{FF2B5EF4-FFF2-40B4-BE49-F238E27FC236}">
              <a16:creationId xmlns:a16="http://schemas.microsoft.com/office/drawing/2014/main" id="{00000000-0008-0000-0500-00000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34" name="Picture 1">
          <a:extLst>
            <a:ext uri="{FF2B5EF4-FFF2-40B4-BE49-F238E27FC236}">
              <a16:creationId xmlns:a16="http://schemas.microsoft.com/office/drawing/2014/main" id="{00000000-0008-0000-0500-00000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35" name="Picture 1">
          <a:extLst>
            <a:ext uri="{FF2B5EF4-FFF2-40B4-BE49-F238E27FC236}">
              <a16:creationId xmlns:a16="http://schemas.microsoft.com/office/drawing/2014/main" id="{00000000-0008-0000-0500-00000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36" name="Picture 1">
          <a:extLst>
            <a:ext uri="{FF2B5EF4-FFF2-40B4-BE49-F238E27FC236}">
              <a16:creationId xmlns:a16="http://schemas.microsoft.com/office/drawing/2014/main" id="{00000000-0008-0000-0500-00001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7" name="Picture 1">
          <a:extLst>
            <a:ext uri="{FF2B5EF4-FFF2-40B4-BE49-F238E27FC236}">
              <a16:creationId xmlns:a16="http://schemas.microsoft.com/office/drawing/2014/main" id="{00000000-0008-0000-0500-00001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8" name="Picture 1">
          <a:extLst>
            <a:ext uri="{FF2B5EF4-FFF2-40B4-BE49-F238E27FC236}">
              <a16:creationId xmlns:a16="http://schemas.microsoft.com/office/drawing/2014/main" id="{00000000-0008-0000-0500-00001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39" name="Picture 1">
          <a:extLst>
            <a:ext uri="{FF2B5EF4-FFF2-40B4-BE49-F238E27FC236}">
              <a16:creationId xmlns:a16="http://schemas.microsoft.com/office/drawing/2014/main" id="{00000000-0008-0000-0500-00001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0" name="Picture 1">
          <a:extLst>
            <a:ext uri="{FF2B5EF4-FFF2-40B4-BE49-F238E27FC236}">
              <a16:creationId xmlns:a16="http://schemas.microsoft.com/office/drawing/2014/main" id="{00000000-0008-0000-0500-00001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1" name="Picture 1">
          <a:extLst>
            <a:ext uri="{FF2B5EF4-FFF2-40B4-BE49-F238E27FC236}">
              <a16:creationId xmlns:a16="http://schemas.microsoft.com/office/drawing/2014/main" id="{00000000-0008-0000-0500-00001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2" name="Picture 1">
          <a:extLst>
            <a:ext uri="{FF2B5EF4-FFF2-40B4-BE49-F238E27FC236}">
              <a16:creationId xmlns:a16="http://schemas.microsoft.com/office/drawing/2014/main" id="{00000000-0008-0000-0500-00001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43" name="Picture 1">
          <a:extLst>
            <a:ext uri="{FF2B5EF4-FFF2-40B4-BE49-F238E27FC236}">
              <a16:creationId xmlns:a16="http://schemas.microsoft.com/office/drawing/2014/main" id="{00000000-0008-0000-0500-00001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44" name="Picture 1">
          <a:extLst>
            <a:ext uri="{FF2B5EF4-FFF2-40B4-BE49-F238E27FC236}">
              <a16:creationId xmlns:a16="http://schemas.microsoft.com/office/drawing/2014/main" id="{00000000-0008-0000-0500-00001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45" name="Picture 1">
          <a:extLst>
            <a:ext uri="{FF2B5EF4-FFF2-40B4-BE49-F238E27FC236}">
              <a16:creationId xmlns:a16="http://schemas.microsoft.com/office/drawing/2014/main" id="{00000000-0008-0000-0500-00001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46" name="Picture 1">
          <a:extLst>
            <a:ext uri="{FF2B5EF4-FFF2-40B4-BE49-F238E27FC236}">
              <a16:creationId xmlns:a16="http://schemas.microsoft.com/office/drawing/2014/main" id="{00000000-0008-0000-0500-00001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7" name="Picture 1">
          <a:extLst>
            <a:ext uri="{FF2B5EF4-FFF2-40B4-BE49-F238E27FC236}">
              <a16:creationId xmlns:a16="http://schemas.microsoft.com/office/drawing/2014/main" id="{00000000-0008-0000-0500-00001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8" name="Picture 1">
          <a:extLst>
            <a:ext uri="{FF2B5EF4-FFF2-40B4-BE49-F238E27FC236}">
              <a16:creationId xmlns:a16="http://schemas.microsoft.com/office/drawing/2014/main" id="{00000000-0008-0000-0500-00001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49" name="Picture 1">
          <a:extLst>
            <a:ext uri="{FF2B5EF4-FFF2-40B4-BE49-F238E27FC236}">
              <a16:creationId xmlns:a16="http://schemas.microsoft.com/office/drawing/2014/main" id="{00000000-0008-0000-0500-00001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50" name="Picture 1">
          <a:extLst>
            <a:ext uri="{FF2B5EF4-FFF2-40B4-BE49-F238E27FC236}">
              <a16:creationId xmlns:a16="http://schemas.microsoft.com/office/drawing/2014/main" id="{00000000-0008-0000-0500-00001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51" name="Picture 1">
          <a:extLst>
            <a:ext uri="{FF2B5EF4-FFF2-40B4-BE49-F238E27FC236}">
              <a16:creationId xmlns:a16="http://schemas.microsoft.com/office/drawing/2014/main" id="{00000000-0008-0000-0500-00001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2" name="Picture 1">
          <a:extLst>
            <a:ext uri="{FF2B5EF4-FFF2-40B4-BE49-F238E27FC236}">
              <a16:creationId xmlns:a16="http://schemas.microsoft.com/office/drawing/2014/main" id="{00000000-0008-0000-0500-00002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3" name="Picture 1">
          <a:extLst>
            <a:ext uri="{FF2B5EF4-FFF2-40B4-BE49-F238E27FC236}">
              <a16:creationId xmlns:a16="http://schemas.microsoft.com/office/drawing/2014/main" id="{00000000-0008-0000-0500-00002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4" name="Picture 1">
          <a:extLst>
            <a:ext uri="{FF2B5EF4-FFF2-40B4-BE49-F238E27FC236}">
              <a16:creationId xmlns:a16="http://schemas.microsoft.com/office/drawing/2014/main" id="{00000000-0008-0000-0500-00002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55" name="Picture 1">
          <a:extLst>
            <a:ext uri="{FF2B5EF4-FFF2-40B4-BE49-F238E27FC236}">
              <a16:creationId xmlns:a16="http://schemas.microsoft.com/office/drawing/2014/main" id="{00000000-0008-0000-0500-00002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56" name="Picture 1">
          <a:extLst>
            <a:ext uri="{FF2B5EF4-FFF2-40B4-BE49-F238E27FC236}">
              <a16:creationId xmlns:a16="http://schemas.microsoft.com/office/drawing/2014/main" id="{00000000-0008-0000-0500-00002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7" name="Picture 1">
          <a:extLst>
            <a:ext uri="{FF2B5EF4-FFF2-40B4-BE49-F238E27FC236}">
              <a16:creationId xmlns:a16="http://schemas.microsoft.com/office/drawing/2014/main" id="{00000000-0008-0000-0500-00002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8" name="Picture 1">
          <a:extLst>
            <a:ext uri="{FF2B5EF4-FFF2-40B4-BE49-F238E27FC236}">
              <a16:creationId xmlns:a16="http://schemas.microsoft.com/office/drawing/2014/main" id="{00000000-0008-0000-0500-00002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59" name="Picture 1">
          <a:extLst>
            <a:ext uri="{FF2B5EF4-FFF2-40B4-BE49-F238E27FC236}">
              <a16:creationId xmlns:a16="http://schemas.microsoft.com/office/drawing/2014/main" id="{00000000-0008-0000-0500-00002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0" name="Picture 1">
          <a:extLst>
            <a:ext uri="{FF2B5EF4-FFF2-40B4-BE49-F238E27FC236}">
              <a16:creationId xmlns:a16="http://schemas.microsoft.com/office/drawing/2014/main" id="{00000000-0008-0000-0500-00002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1" name="Picture 1">
          <a:extLst>
            <a:ext uri="{FF2B5EF4-FFF2-40B4-BE49-F238E27FC236}">
              <a16:creationId xmlns:a16="http://schemas.microsoft.com/office/drawing/2014/main" id="{00000000-0008-0000-0500-00002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2" name="Picture 1">
          <a:extLst>
            <a:ext uri="{FF2B5EF4-FFF2-40B4-BE49-F238E27FC236}">
              <a16:creationId xmlns:a16="http://schemas.microsoft.com/office/drawing/2014/main" id="{00000000-0008-0000-0500-00002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3" name="Picture 1">
          <a:extLst>
            <a:ext uri="{FF2B5EF4-FFF2-40B4-BE49-F238E27FC236}">
              <a16:creationId xmlns:a16="http://schemas.microsoft.com/office/drawing/2014/main" id="{00000000-0008-0000-0500-00002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64" name="Picture 1">
          <a:extLst>
            <a:ext uri="{FF2B5EF4-FFF2-40B4-BE49-F238E27FC236}">
              <a16:creationId xmlns:a16="http://schemas.microsoft.com/office/drawing/2014/main" id="{00000000-0008-0000-0500-00002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65" name="Picture 1">
          <a:extLst>
            <a:ext uri="{FF2B5EF4-FFF2-40B4-BE49-F238E27FC236}">
              <a16:creationId xmlns:a16="http://schemas.microsoft.com/office/drawing/2014/main" id="{00000000-0008-0000-0500-00002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66" name="Picture 1">
          <a:extLst>
            <a:ext uri="{FF2B5EF4-FFF2-40B4-BE49-F238E27FC236}">
              <a16:creationId xmlns:a16="http://schemas.microsoft.com/office/drawing/2014/main" id="{00000000-0008-0000-0500-00002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7" name="Picture 1">
          <a:extLst>
            <a:ext uri="{FF2B5EF4-FFF2-40B4-BE49-F238E27FC236}">
              <a16:creationId xmlns:a16="http://schemas.microsoft.com/office/drawing/2014/main" id="{00000000-0008-0000-0500-00002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68" name="Picture 1">
          <a:extLst>
            <a:ext uri="{FF2B5EF4-FFF2-40B4-BE49-F238E27FC236}">
              <a16:creationId xmlns:a16="http://schemas.microsoft.com/office/drawing/2014/main" id="{00000000-0008-0000-0500-00003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69" name="Picture 1">
          <a:extLst>
            <a:ext uri="{FF2B5EF4-FFF2-40B4-BE49-F238E27FC236}">
              <a16:creationId xmlns:a16="http://schemas.microsoft.com/office/drawing/2014/main" id="{00000000-0008-0000-0500-00003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0" name="Picture 1">
          <a:extLst>
            <a:ext uri="{FF2B5EF4-FFF2-40B4-BE49-F238E27FC236}">
              <a16:creationId xmlns:a16="http://schemas.microsoft.com/office/drawing/2014/main" id="{00000000-0008-0000-0500-00003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1" name="Picture 1">
          <a:extLst>
            <a:ext uri="{FF2B5EF4-FFF2-40B4-BE49-F238E27FC236}">
              <a16:creationId xmlns:a16="http://schemas.microsoft.com/office/drawing/2014/main" id="{00000000-0008-0000-0500-00003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72" name="Picture 1">
          <a:extLst>
            <a:ext uri="{FF2B5EF4-FFF2-40B4-BE49-F238E27FC236}">
              <a16:creationId xmlns:a16="http://schemas.microsoft.com/office/drawing/2014/main" id="{00000000-0008-0000-0500-00003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73" name="Picture 1">
          <a:extLst>
            <a:ext uri="{FF2B5EF4-FFF2-40B4-BE49-F238E27FC236}">
              <a16:creationId xmlns:a16="http://schemas.microsoft.com/office/drawing/2014/main" id="{00000000-0008-0000-0500-00003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74" name="Picture 1">
          <a:extLst>
            <a:ext uri="{FF2B5EF4-FFF2-40B4-BE49-F238E27FC236}">
              <a16:creationId xmlns:a16="http://schemas.microsoft.com/office/drawing/2014/main" id="{00000000-0008-0000-0500-00003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75" name="Picture 1">
          <a:extLst>
            <a:ext uri="{FF2B5EF4-FFF2-40B4-BE49-F238E27FC236}">
              <a16:creationId xmlns:a16="http://schemas.microsoft.com/office/drawing/2014/main" id="{00000000-0008-0000-0500-00003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76" name="Picture 1">
          <a:extLst>
            <a:ext uri="{FF2B5EF4-FFF2-40B4-BE49-F238E27FC236}">
              <a16:creationId xmlns:a16="http://schemas.microsoft.com/office/drawing/2014/main" id="{00000000-0008-0000-0500-00003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7" name="Picture 1">
          <a:extLst>
            <a:ext uri="{FF2B5EF4-FFF2-40B4-BE49-F238E27FC236}">
              <a16:creationId xmlns:a16="http://schemas.microsoft.com/office/drawing/2014/main" id="{00000000-0008-0000-0500-00003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8" name="Picture 1">
          <a:extLst>
            <a:ext uri="{FF2B5EF4-FFF2-40B4-BE49-F238E27FC236}">
              <a16:creationId xmlns:a16="http://schemas.microsoft.com/office/drawing/2014/main" id="{00000000-0008-0000-0500-00003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79" name="Picture 1">
          <a:extLst>
            <a:ext uri="{FF2B5EF4-FFF2-40B4-BE49-F238E27FC236}">
              <a16:creationId xmlns:a16="http://schemas.microsoft.com/office/drawing/2014/main" id="{00000000-0008-0000-0500-00003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80" name="Picture 1">
          <a:extLst>
            <a:ext uri="{FF2B5EF4-FFF2-40B4-BE49-F238E27FC236}">
              <a16:creationId xmlns:a16="http://schemas.microsoft.com/office/drawing/2014/main" id="{00000000-0008-0000-0500-00003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181" name="Picture 1">
          <a:extLst>
            <a:ext uri="{FF2B5EF4-FFF2-40B4-BE49-F238E27FC236}">
              <a16:creationId xmlns:a16="http://schemas.microsoft.com/office/drawing/2014/main" id="{00000000-0008-0000-0500-00003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182" name="Picture 1">
          <a:extLst>
            <a:ext uri="{FF2B5EF4-FFF2-40B4-BE49-F238E27FC236}">
              <a16:creationId xmlns:a16="http://schemas.microsoft.com/office/drawing/2014/main" id="{00000000-0008-0000-0500-00003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183" name="Picture 1">
          <a:extLst>
            <a:ext uri="{FF2B5EF4-FFF2-40B4-BE49-F238E27FC236}">
              <a16:creationId xmlns:a16="http://schemas.microsoft.com/office/drawing/2014/main" id="{00000000-0008-0000-0500-00003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184" name="Picture 1">
          <a:extLst>
            <a:ext uri="{FF2B5EF4-FFF2-40B4-BE49-F238E27FC236}">
              <a16:creationId xmlns:a16="http://schemas.microsoft.com/office/drawing/2014/main" id="{00000000-0008-0000-0500-00004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185" name="Picture 1">
          <a:extLst>
            <a:ext uri="{FF2B5EF4-FFF2-40B4-BE49-F238E27FC236}">
              <a16:creationId xmlns:a16="http://schemas.microsoft.com/office/drawing/2014/main" id="{00000000-0008-0000-0500-00004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186" name="Picture 1">
          <a:extLst>
            <a:ext uri="{FF2B5EF4-FFF2-40B4-BE49-F238E27FC236}">
              <a16:creationId xmlns:a16="http://schemas.microsoft.com/office/drawing/2014/main" id="{00000000-0008-0000-0500-00004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187" name="Picture 1">
          <a:extLst>
            <a:ext uri="{FF2B5EF4-FFF2-40B4-BE49-F238E27FC236}">
              <a16:creationId xmlns:a16="http://schemas.microsoft.com/office/drawing/2014/main" id="{00000000-0008-0000-0500-00004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188" name="Picture 1">
          <a:extLst>
            <a:ext uri="{FF2B5EF4-FFF2-40B4-BE49-F238E27FC236}">
              <a16:creationId xmlns:a16="http://schemas.microsoft.com/office/drawing/2014/main" id="{00000000-0008-0000-0500-00004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89" name="Picture 1">
          <a:extLst>
            <a:ext uri="{FF2B5EF4-FFF2-40B4-BE49-F238E27FC236}">
              <a16:creationId xmlns:a16="http://schemas.microsoft.com/office/drawing/2014/main" id="{00000000-0008-0000-0500-00004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90" name="Picture 1">
          <a:extLst>
            <a:ext uri="{FF2B5EF4-FFF2-40B4-BE49-F238E27FC236}">
              <a16:creationId xmlns:a16="http://schemas.microsoft.com/office/drawing/2014/main" id="{00000000-0008-0000-0500-00004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91" name="Picture 1">
          <a:extLst>
            <a:ext uri="{FF2B5EF4-FFF2-40B4-BE49-F238E27FC236}">
              <a16:creationId xmlns:a16="http://schemas.microsoft.com/office/drawing/2014/main" id="{00000000-0008-0000-0500-00004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2" name="Picture 1">
          <a:extLst>
            <a:ext uri="{FF2B5EF4-FFF2-40B4-BE49-F238E27FC236}">
              <a16:creationId xmlns:a16="http://schemas.microsoft.com/office/drawing/2014/main" id="{00000000-0008-0000-0500-00004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3" name="Picture 1">
          <a:extLst>
            <a:ext uri="{FF2B5EF4-FFF2-40B4-BE49-F238E27FC236}">
              <a16:creationId xmlns:a16="http://schemas.microsoft.com/office/drawing/2014/main" id="{00000000-0008-0000-0500-00004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4" name="Picture 1">
          <a:extLst>
            <a:ext uri="{FF2B5EF4-FFF2-40B4-BE49-F238E27FC236}">
              <a16:creationId xmlns:a16="http://schemas.microsoft.com/office/drawing/2014/main" id="{00000000-0008-0000-0500-00004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95" name="Picture 1">
          <a:extLst>
            <a:ext uri="{FF2B5EF4-FFF2-40B4-BE49-F238E27FC236}">
              <a16:creationId xmlns:a16="http://schemas.microsoft.com/office/drawing/2014/main" id="{00000000-0008-0000-0500-00004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196" name="Picture 1">
          <a:extLst>
            <a:ext uri="{FF2B5EF4-FFF2-40B4-BE49-F238E27FC236}">
              <a16:creationId xmlns:a16="http://schemas.microsoft.com/office/drawing/2014/main" id="{00000000-0008-0000-0500-00004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7" name="Picture 1">
          <a:extLst>
            <a:ext uri="{FF2B5EF4-FFF2-40B4-BE49-F238E27FC236}">
              <a16:creationId xmlns:a16="http://schemas.microsoft.com/office/drawing/2014/main" id="{00000000-0008-0000-0500-00004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8" name="Picture 1">
          <a:extLst>
            <a:ext uri="{FF2B5EF4-FFF2-40B4-BE49-F238E27FC236}">
              <a16:creationId xmlns:a16="http://schemas.microsoft.com/office/drawing/2014/main" id="{00000000-0008-0000-0500-00004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199" name="Picture 1">
          <a:extLst>
            <a:ext uri="{FF2B5EF4-FFF2-40B4-BE49-F238E27FC236}">
              <a16:creationId xmlns:a16="http://schemas.microsoft.com/office/drawing/2014/main" id="{00000000-0008-0000-0500-00004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0" name="Picture 1">
          <a:extLst>
            <a:ext uri="{FF2B5EF4-FFF2-40B4-BE49-F238E27FC236}">
              <a16:creationId xmlns:a16="http://schemas.microsoft.com/office/drawing/2014/main" id="{00000000-0008-0000-0500-00005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1" name="Picture 1">
          <a:extLst>
            <a:ext uri="{FF2B5EF4-FFF2-40B4-BE49-F238E27FC236}">
              <a16:creationId xmlns:a16="http://schemas.microsoft.com/office/drawing/2014/main" id="{00000000-0008-0000-0500-00005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2" name="Picture 1">
          <a:extLst>
            <a:ext uri="{FF2B5EF4-FFF2-40B4-BE49-F238E27FC236}">
              <a16:creationId xmlns:a16="http://schemas.microsoft.com/office/drawing/2014/main" id="{00000000-0008-0000-0500-00005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3" name="Picture 1">
          <a:extLst>
            <a:ext uri="{FF2B5EF4-FFF2-40B4-BE49-F238E27FC236}">
              <a16:creationId xmlns:a16="http://schemas.microsoft.com/office/drawing/2014/main" id="{00000000-0008-0000-0500-00005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04" name="Picture 1">
          <a:extLst>
            <a:ext uri="{FF2B5EF4-FFF2-40B4-BE49-F238E27FC236}">
              <a16:creationId xmlns:a16="http://schemas.microsoft.com/office/drawing/2014/main" id="{00000000-0008-0000-0500-00005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05" name="Picture 1">
          <a:extLst>
            <a:ext uri="{FF2B5EF4-FFF2-40B4-BE49-F238E27FC236}">
              <a16:creationId xmlns:a16="http://schemas.microsoft.com/office/drawing/2014/main" id="{00000000-0008-0000-0500-00005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06" name="Picture 1">
          <a:extLst>
            <a:ext uri="{FF2B5EF4-FFF2-40B4-BE49-F238E27FC236}">
              <a16:creationId xmlns:a16="http://schemas.microsoft.com/office/drawing/2014/main" id="{00000000-0008-0000-0500-00005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7" name="Picture 1">
          <a:extLst>
            <a:ext uri="{FF2B5EF4-FFF2-40B4-BE49-F238E27FC236}">
              <a16:creationId xmlns:a16="http://schemas.microsoft.com/office/drawing/2014/main" id="{00000000-0008-0000-0500-00005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8" name="Picture 1">
          <a:extLst>
            <a:ext uri="{FF2B5EF4-FFF2-40B4-BE49-F238E27FC236}">
              <a16:creationId xmlns:a16="http://schemas.microsoft.com/office/drawing/2014/main" id="{00000000-0008-0000-0500-00005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09" name="Picture 1">
          <a:extLst>
            <a:ext uri="{FF2B5EF4-FFF2-40B4-BE49-F238E27FC236}">
              <a16:creationId xmlns:a16="http://schemas.microsoft.com/office/drawing/2014/main" id="{00000000-0008-0000-0500-00005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10" name="Picture 1">
          <a:extLst>
            <a:ext uri="{FF2B5EF4-FFF2-40B4-BE49-F238E27FC236}">
              <a16:creationId xmlns:a16="http://schemas.microsoft.com/office/drawing/2014/main" id="{00000000-0008-0000-0500-00005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1" name="Picture 1">
          <a:extLst>
            <a:ext uri="{FF2B5EF4-FFF2-40B4-BE49-F238E27FC236}">
              <a16:creationId xmlns:a16="http://schemas.microsoft.com/office/drawing/2014/main" id="{00000000-0008-0000-0500-00005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2" name="Picture 1">
          <a:extLst>
            <a:ext uri="{FF2B5EF4-FFF2-40B4-BE49-F238E27FC236}">
              <a16:creationId xmlns:a16="http://schemas.microsoft.com/office/drawing/2014/main" id="{00000000-0008-0000-0500-00005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3" name="Picture 1">
          <a:extLst>
            <a:ext uri="{FF2B5EF4-FFF2-40B4-BE49-F238E27FC236}">
              <a16:creationId xmlns:a16="http://schemas.microsoft.com/office/drawing/2014/main" id="{00000000-0008-0000-0500-00005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14" name="Picture 1">
          <a:extLst>
            <a:ext uri="{FF2B5EF4-FFF2-40B4-BE49-F238E27FC236}">
              <a16:creationId xmlns:a16="http://schemas.microsoft.com/office/drawing/2014/main" id="{00000000-0008-0000-0500-00005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15" name="Picture 1">
          <a:extLst>
            <a:ext uri="{FF2B5EF4-FFF2-40B4-BE49-F238E27FC236}">
              <a16:creationId xmlns:a16="http://schemas.microsoft.com/office/drawing/2014/main" id="{00000000-0008-0000-0500-00005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6" name="Picture 1">
          <a:extLst>
            <a:ext uri="{FF2B5EF4-FFF2-40B4-BE49-F238E27FC236}">
              <a16:creationId xmlns:a16="http://schemas.microsoft.com/office/drawing/2014/main" id="{00000000-0008-0000-0500-00006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7" name="Picture 1">
          <a:extLst>
            <a:ext uri="{FF2B5EF4-FFF2-40B4-BE49-F238E27FC236}">
              <a16:creationId xmlns:a16="http://schemas.microsoft.com/office/drawing/2014/main" id="{00000000-0008-0000-0500-00006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18" name="Picture 1">
          <a:extLst>
            <a:ext uri="{FF2B5EF4-FFF2-40B4-BE49-F238E27FC236}">
              <a16:creationId xmlns:a16="http://schemas.microsoft.com/office/drawing/2014/main" id="{00000000-0008-0000-0500-00006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19" name="Picture 1">
          <a:extLst>
            <a:ext uri="{FF2B5EF4-FFF2-40B4-BE49-F238E27FC236}">
              <a16:creationId xmlns:a16="http://schemas.microsoft.com/office/drawing/2014/main" id="{00000000-0008-0000-0500-00006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0" name="Picture 1">
          <a:extLst>
            <a:ext uri="{FF2B5EF4-FFF2-40B4-BE49-F238E27FC236}">
              <a16:creationId xmlns:a16="http://schemas.microsoft.com/office/drawing/2014/main" id="{00000000-0008-0000-0500-00006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1" name="Picture 1">
          <a:extLst>
            <a:ext uri="{FF2B5EF4-FFF2-40B4-BE49-F238E27FC236}">
              <a16:creationId xmlns:a16="http://schemas.microsoft.com/office/drawing/2014/main" id="{00000000-0008-0000-0500-00006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2" name="Picture 1">
          <a:extLst>
            <a:ext uri="{FF2B5EF4-FFF2-40B4-BE49-F238E27FC236}">
              <a16:creationId xmlns:a16="http://schemas.microsoft.com/office/drawing/2014/main" id="{00000000-0008-0000-0500-00006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3" name="Picture 1">
          <a:extLst>
            <a:ext uri="{FF2B5EF4-FFF2-40B4-BE49-F238E27FC236}">
              <a16:creationId xmlns:a16="http://schemas.microsoft.com/office/drawing/2014/main" id="{00000000-0008-0000-0500-00006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24" name="Picture 1">
          <a:extLst>
            <a:ext uri="{FF2B5EF4-FFF2-40B4-BE49-F238E27FC236}">
              <a16:creationId xmlns:a16="http://schemas.microsoft.com/office/drawing/2014/main" id="{00000000-0008-0000-0500-00006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25" name="Picture 1">
          <a:extLst>
            <a:ext uri="{FF2B5EF4-FFF2-40B4-BE49-F238E27FC236}">
              <a16:creationId xmlns:a16="http://schemas.microsoft.com/office/drawing/2014/main" id="{00000000-0008-0000-0500-00006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26" name="Picture 1">
          <a:extLst>
            <a:ext uri="{FF2B5EF4-FFF2-40B4-BE49-F238E27FC236}">
              <a16:creationId xmlns:a16="http://schemas.microsoft.com/office/drawing/2014/main" id="{00000000-0008-0000-0500-00006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7" name="Picture 1">
          <a:extLst>
            <a:ext uri="{FF2B5EF4-FFF2-40B4-BE49-F238E27FC236}">
              <a16:creationId xmlns:a16="http://schemas.microsoft.com/office/drawing/2014/main" id="{00000000-0008-0000-0500-00006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8" name="Picture 1">
          <a:extLst>
            <a:ext uri="{FF2B5EF4-FFF2-40B4-BE49-F238E27FC236}">
              <a16:creationId xmlns:a16="http://schemas.microsoft.com/office/drawing/2014/main" id="{00000000-0008-0000-0500-00006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29" name="Picture 1">
          <a:extLst>
            <a:ext uri="{FF2B5EF4-FFF2-40B4-BE49-F238E27FC236}">
              <a16:creationId xmlns:a16="http://schemas.microsoft.com/office/drawing/2014/main" id="{00000000-0008-0000-0500-00006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30" name="Picture 1">
          <a:extLst>
            <a:ext uri="{FF2B5EF4-FFF2-40B4-BE49-F238E27FC236}">
              <a16:creationId xmlns:a16="http://schemas.microsoft.com/office/drawing/2014/main" id="{00000000-0008-0000-0500-00006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1" name="Picture 1">
          <a:extLst>
            <a:ext uri="{FF2B5EF4-FFF2-40B4-BE49-F238E27FC236}">
              <a16:creationId xmlns:a16="http://schemas.microsoft.com/office/drawing/2014/main" id="{00000000-0008-0000-0500-00006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2" name="Picture 1">
          <a:extLst>
            <a:ext uri="{FF2B5EF4-FFF2-40B4-BE49-F238E27FC236}">
              <a16:creationId xmlns:a16="http://schemas.microsoft.com/office/drawing/2014/main" id="{00000000-0008-0000-0500-00007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3" name="Picture 1">
          <a:extLst>
            <a:ext uri="{FF2B5EF4-FFF2-40B4-BE49-F238E27FC236}">
              <a16:creationId xmlns:a16="http://schemas.microsoft.com/office/drawing/2014/main" id="{00000000-0008-0000-0500-00007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34" name="Picture 1">
          <a:extLst>
            <a:ext uri="{FF2B5EF4-FFF2-40B4-BE49-F238E27FC236}">
              <a16:creationId xmlns:a16="http://schemas.microsoft.com/office/drawing/2014/main" id="{00000000-0008-0000-0500-00007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35" name="Picture 1">
          <a:extLst>
            <a:ext uri="{FF2B5EF4-FFF2-40B4-BE49-F238E27FC236}">
              <a16:creationId xmlns:a16="http://schemas.microsoft.com/office/drawing/2014/main" id="{00000000-0008-0000-0500-00007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6" name="Picture 1">
          <a:extLst>
            <a:ext uri="{FF2B5EF4-FFF2-40B4-BE49-F238E27FC236}">
              <a16:creationId xmlns:a16="http://schemas.microsoft.com/office/drawing/2014/main" id="{00000000-0008-0000-0500-00007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7" name="Picture 1">
          <a:extLst>
            <a:ext uri="{FF2B5EF4-FFF2-40B4-BE49-F238E27FC236}">
              <a16:creationId xmlns:a16="http://schemas.microsoft.com/office/drawing/2014/main" id="{00000000-0008-0000-0500-00007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38" name="Picture 1">
          <a:extLst>
            <a:ext uri="{FF2B5EF4-FFF2-40B4-BE49-F238E27FC236}">
              <a16:creationId xmlns:a16="http://schemas.microsoft.com/office/drawing/2014/main" id="{00000000-0008-0000-0500-00007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39" name="Picture 1">
          <a:extLst>
            <a:ext uri="{FF2B5EF4-FFF2-40B4-BE49-F238E27FC236}">
              <a16:creationId xmlns:a16="http://schemas.microsoft.com/office/drawing/2014/main" id="{00000000-0008-0000-0500-00007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0" name="Picture 1">
          <a:extLst>
            <a:ext uri="{FF2B5EF4-FFF2-40B4-BE49-F238E27FC236}">
              <a16:creationId xmlns:a16="http://schemas.microsoft.com/office/drawing/2014/main" id="{00000000-0008-0000-0500-00007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1" name="Picture 1">
          <a:extLst>
            <a:ext uri="{FF2B5EF4-FFF2-40B4-BE49-F238E27FC236}">
              <a16:creationId xmlns:a16="http://schemas.microsoft.com/office/drawing/2014/main" id="{00000000-0008-0000-0500-00007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2" name="Picture 1">
          <a:extLst>
            <a:ext uri="{FF2B5EF4-FFF2-40B4-BE49-F238E27FC236}">
              <a16:creationId xmlns:a16="http://schemas.microsoft.com/office/drawing/2014/main" id="{00000000-0008-0000-0500-00007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3" name="Picture 1">
          <a:extLst>
            <a:ext uri="{FF2B5EF4-FFF2-40B4-BE49-F238E27FC236}">
              <a16:creationId xmlns:a16="http://schemas.microsoft.com/office/drawing/2014/main" id="{00000000-0008-0000-0500-00007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44" name="Picture 1">
          <a:extLst>
            <a:ext uri="{FF2B5EF4-FFF2-40B4-BE49-F238E27FC236}">
              <a16:creationId xmlns:a16="http://schemas.microsoft.com/office/drawing/2014/main" id="{00000000-0008-0000-0500-00007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45" name="Picture 1">
          <a:extLst>
            <a:ext uri="{FF2B5EF4-FFF2-40B4-BE49-F238E27FC236}">
              <a16:creationId xmlns:a16="http://schemas.microsoft.com/office/drawing/2014/main" id="{00000000-0008-0000-0500-00007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46" name="Picture 1">
          <a:extLst>
            <a:ext uri="{FF2B5EF4-FFF2-40B4-BE49-F238E27FC236}">
              <a16:creationId xmlns:a16="http://schemas.microsoft.com/office/drawing/2014/main" id="{00000000-0008-0000-0500-00007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7" name="Picture 1">
          <a:extLst>
            <a:ext uri="{FF2B5EF4-FFF2-40B4-BE49-F238E27FC236}">
              <a16:creationId xmlns:a16="http://schemas.microsoft.com/office/drawing/2014/main" id="{00000000-0008-0000-0500-00007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8" name="Picture 1">
          <a:extLst>
            <a:ext uri="{FF2B5EF4-FFF2-40B4-BE49-F238E27FC236}">
              <a16:creationId xmlns:a16="http://schemas.microsoft.com/office/drawing/2014/main" id="{00000000-0008-0000-0500-00008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49" name="Picture 1">
          <a:extLst>
            <a:ext uri="{FF2B5EF4-FFF2-40B4-BE49-F238E27FC236}">
              <a16:creationId xmlns:a16="http://schemas.microsoft.com/office/drawing/2014/main" id="{00000000-0008-0000-0500-00008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0" name="Picture 1">
          <a:extLst>
            <a:ext uri="{FF2B5EF4-FFF2-40B4-BE49-F238E27FC236}">
              <a16:creationId xmlns:a16="http://schemas.microsoft.com/office/drawing/2014/main" id="{00000000-0008-0000-0500-00008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1" name="Picture 1">
          <a:extLst>
            <a:ext uri="{FF2B5EF4-FFF2-40B4-BE49-F238E27FC236}">
              <a16:creationId xmlns:a16="http://schemas.microsoft.com/office/drawing/2014/main" id="{00000000-0008-0000-0500-00008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2" name="Picture 1">
          <a:extLst>
            <a:ext uri="{FF2B5EF4-FFF2-40B4-BE49-F238E27FC236}">
              <a16:creationId xmlns:a16="http://schemas.microsoft.com/office/drawing/2014/main" id="{00000000-0008-0000-0500-00008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3" name="Picture 1">
          <a:extLst>
            <a:ext uri="{FF2B5EF4-FFF2-40B4-BE49-F238E27FC236}">
              <a16:creationId xmlns:a16="http://schemas.microsoft.com/office/drawing/2014/main" id="{00000000-0008-0000-0500-00008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54" name="Picture 1">
          <a:extLst>
            <a:ext uri="{FF2B5EF4-FFF2-40B4-BE49-F238E27FC236}">
              <a16:creationId xmlns:a16="http://schemas.microsoft.com/office/drawing/2014/main" id="{00000000-0008-0000-0500-00008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55" name="Picture 1">
          <a:extLst>
            <a:ext uri="{FF2B5EF4-FFF2-40B4-BE49-F238E27FC236}">
              <a16:creationId xmlns:a16="http://schemas.microsoft.com/office/drawing/2014/main" id="{00000000-0008-0000-0500-00008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56" name="Picture 1">
          <a:extLst>
            <a:ext uri="{FF2B5EF4-FFF2-40B4-BE49-F238E27FC236}">
              <a16:creationId xmlns:a16="http://schemas.microsoft.com/office/drawing/2014/main" id="{00000000-0008-0000-0500-00008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7" name="Picture 1">
          <a:extLst>
            <a:ext uri="{FF2B5EF4-FFF2-40B4-BE49-F238E27FC236}">
              <a16:creationId xmlns:a16="http://schemas.microsoft.com/office/drawing/2014/main" id="{00000000-0008-0000-0500-00008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8" name="Picture 1">
          <a:extLst>
            <a:ext uri="{FF2B5EF4-FFF2-40B4-BE49-F238E27FC236}">
              <a16:creationId xmlns:a16="http://schemas.microsoft.com/office/drawing/2014/main" id="{00000000-0008-0000-0500-00008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59" name="Picture 1">
          <a:extLst>
            <a:ext uri="{FF2B5EF4-FFF2-40B4-BE49-F238E27FC236}">
              <a16:creationId xmlns:a16="http://schemas.microsoft.com/office/drawing/2014/main" id="{00000000-0008-0000-0500-00008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60" name="Picture 1">
          <a:extLst>
            <a:ext uri="{FF2B5EF4-FFF2-40B4-BE49-F238E27FC236}">
              <a16:creationId xmlns:a16="http://schemas.microsoft.com/office/drawing/2014/main" id="{00000000-0008-0000-0500-00008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1" name="Picture 1">
          <a:extLst>
            <a:ext uri="{FF2B5EF4-FFF2-40B4-BE49-F238E27FC236}">
              <a16:creationId xmlns:a16="http://schemas.microsoft.com/office/drawing/2014/main" id="{00000000-0008-0000-0500-00008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2" name="Picture 1">
          <a:extLst>
            <a:ext uri="{FF2B5EF4-FFF2-40B4-BE49-F238E27FC236}">
              <a16:creationId xmlns:a16="http://schemas.microsoft.com/office/drawing/2014/main" id="{00000000-0008-0000-0500-00008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3" name="Picture 1">
          <a:extLst>
            <a:ext uri="{FF2B5EF4-FFF2-40B4-BE49-F238E27FC236}">
              <a16:creationId xmlns:a16="http://schemas.microsoft.com/office/drawing/2014/main" id="{00000000-0008-0000-0500-00008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64" name="Picture 1">
          <a:extLst>
            <a:ext uri="{FF2B5EF4-FFF2-40B4-BE49-F238E27FC236}">
              <a16:creationId xmlns:a16="http://schemas.microsoft.com/office/drawing/2014/main" id="{00000000-0008-0000-0500-00009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65" name="Picture 1">
          <a:extLst>
            <a:ext uri="{FF2B5EF4-FFF2-40B4-BE49-F238E27FC236}">
              <a16:creationId xmlns:a16="http://schemas.microsoft.com/office/drawing/2014/main" id="{00000000-0008-0000-0500-00009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6" name="Picture 1">
          <a:extLst>
            <a:ext uri="{FF2B5EF4-FFF2-40B4-BE49-F238E27FC236}">
              <a16:creationId xmlns:a16="http://schemas.microsoft.com/office/drawing/2014/main" id="{00000000-0008-0000-0500-00009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7" name="Picture 1">
          <a:extLst>
            <a:ext uri="{FF2B5EF4-FFF2-40B4-BE49-F238E27FC236}">
              <a16:creationId xmlns:a16="http://schemas.microsoft.com/office/drawing/2014/main" id="{00000000-0008-0000-0500-00009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68" name="Picture 1">
          <a:extLst>
            <a:ext uri="{FF2B5EF4-FFF2-40B4-BE49-F238E27FC236}">
              <a16:creationId xmlns:a16="http://schemas.microsoft.com/office/drawing/2014/main" id="{00000000-0008-0000-0500-00009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69" name="Picture 1">
          <a:extLst>
            <a:ext uri="{FF2B5EF4-FFF2-40B4-BE49-F238E27FC236}">
              <a16:creationId xmlns:a16="http://schemas.microsoft.com/office/drawing/2014/main" id="{00000000-0008-0000-0500-00009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0" name="Picture 1">
          <a:extLst>
            <a:ext uri="{FF2B5EF4-FFF2-40B4-BE49-F238E27FC236}">
              <a16:creationId xmlns:a16="http://schemas.microsoft.com/office/drawing/2014/main" id="{00000000-0008-0000-0500-00009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71" name="Picture 1">
          <a:extLst>
            <a:ext uri="{FF2B5EF4-FFF2-40B4-BE49-F238E27FC236}">
              <a16:creationId xmlns:a16="http://schemas.microsoft.com/office/drawing/2014/main" id="{00000000-0008-0000-0500-00009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72" name="Picture 1">
          <a:extLst>
            <a:ext uri="{FF2B5EF4-FFF2-40B4-BE49-F238E27FC236}">
              <a16:creationId xmlns:a16="http://schemas.microsoft.com/office/drawing/2014/main" id="{00000000-0008-0000-0500-00009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73" name="Picture 1">
          <a:extLst>
            <a:ext uri="{FF2B5EF4-FFF2-40B4-BE49-F238E27FC236}">
              <a16:creationId xmlns:a16="http://schemas.microsoft.com/office/drawing/2014/main" id="{00000000-0008-0000-0500-00009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4" name="Picture 1">
          <a:extLst>
            <a:ext uri="{FF2B5EF4-FFF2-40B4-BE49-F238E27FC236}">
              <a16:creationId xmlns:a16="http://schemas.microsoft.com/office/drawing/2014/main" id="{00000000-0008-0000-0500-00009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5" name="Picture 1">
          <a:extLst>
            <a:ext uri="{FF2B5EF4-FFF2-40B4-BE49-F238E27FC236}">
              <a16:creationId xmlns:a16="http://schemas.microsoft.com/office/drawing/2014/main" id="{00000000-0008-0000-0500-00009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6" name="Picture 1">
          <a:extLst>
            <a:ext uri="{FF2B5EF4-FFF2-40B4-BE49-F238E27FC236}">
              <a16:creationId xmlns:a16="http://schemas.microsoft.com/office/drawing/2014/main" id="{00000000-0008-0000-0500-00009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77" name="Picture 1">
          <a:extLst>
            <a:ext uri="{FF2B5EF4-FFF2-40B4-BE49-F238E27FC236}">
              <a16:creationId xmlns:a16="http://schemas.microsoft.com/office/drawing/2014/main" id="{00000000-0008-0000-0500-00009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78" name="Picture 1">
          <a:extLst>
            <a:ext uri="{FF2B5EF4-FFF2-40B4-BE49-F238E27FC236}">
              <a16:creationId xmlns:a16="http://schemas.microsoft.com/office/drawing/2014/main" id="{00000000-0008-0000-0500-00009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79" name="Picture 1">
          <a:extLst>
            <a:ext uri="{FF2B5EF4-FFF2-40B4-BE49-F238E27FC236}">
              <a16:creationId xmlns:a16="http://schemas.microsoft.com/office/drawing/2014/main" id="{00000000-0008-0000-0500-00009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80" name="Picture 1">
          <a:extLst>
            <a:ext uri="{FF2B5EF4-FFF2-40B4-BE49-F238E27FC236}">
              <a16:creationId xmlns:a16="http://schemas.microsoft.com/office/drawing/2014/main" id="{00000000-0008-0000-0500-0000A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1" name="Picture 1">
          <a:extLst>
            <a:ext uri="{FF2B5EF4-FFF2-40B4-BE49-F238E27FC236}">
              <a16:creationId xmlns:a16="http://schemas.microsoft.com/office/drawing/2014/main" id="{00000000-0008-0000-0500-0000A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2" name="Picture 1">
          <a:extLst>
            <a:ext uri="{FF2B5EF4-FFF2-40B4-BE49-F238E27FC236}">
              <a16:creationId xmlns:a16="http://schemas.microsoft.com/office/drawing/2014/main" id="{00000000-0008-0000-0500-0000A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83" name="Picture 1">
          <a:extLst>
            <a:ext uri="{FF2B5EF4-FFF2-40B4-BE49-F238E27FC236}">
              <a16:creationId xmlns:a16="http://schemas.microsoft.com/office/drawing/2014/main" id="{00000000-0008-0000-0500-0000A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84" name="Picture 1">
          <a:extLst>
            <a:ext uri="{FF2B5EF4-FFF2-40B4-BE49-F238E27FC236}">
              <a16:creationId xmlns:a16="http://schemas.microsoft.com/office/drawing/2014/main" id="{00000000-0008-0000-0500-0000A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85" name="Picture 1">
          <a:extLst>
            <a:ext uri="{FF2B5EF4-FFF2-40B4-BE49-F238E27FC236}">
              <a16:creationId xmlns:a16="http://schemas.microsoft.com/office/drawing/2014/main" id="{00000000-0008-0000-0500-0000A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6" name="Picture 1">
          <a:extLst>
            <a:ext uri="{FF2B5EF4-FFF2-40B4-BE49-F238E27FC236}">
              <a16:creationId xmlns:a16="http://schemas.microsoft.com/office/drawing/2014/main" id="{00000000-0008-0000-0500-0000A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7" name="Picture 1">
          <a:extLst>
            <a:ext uri="{FF2B5EF4-FFF2-40B4-BE49-F238E27FC236}">
              <a16:creationId xmlns:a16="http://schemas.microsoft.com/office/drawing/2014/main" id="{00000000-0008-0000-0500-0000A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8" name="Picture 1">
          <a:extLst>
            <a:ext uri="{FF2B5EF4-FFF2-40B4-BE49-F238E27FC236}">
              <a16:creationId xmlns:a16="http://schemas.microsoft.com/office/drawing/2014/main" id="{00000000-0008-0000-0500-0000A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89" name="Picture 1">
          <a:extLst>
            <a:ext uri="{FF2B5EF4-FFF2-40B4-BE49-F238E27FC236}">
              <a16:creationId xmlns:a16="http://schemas.microsoft.com/office/drawing/2014/main" id="{00000000-0008-0000-0500-0000A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90" name="Picture 1">
          <a:extLst>
            <a:ext uri="{FF2B5EF4-FFF2-40B4-BE49-F238E27FC236}">
              <a16:creationId xmlns:a16="http://schemas.microsoft.com/office/drawing/2014/main" id="{00000000-0008-0000-0500-0000A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1" name="Picture 1">
          <a:extLst>
            <a:ext uri="{FF2B5EF4-FFF2-40B4-BE49-F238E27FC236}">
              <a16:creationId xmlns:a16="http://schemas.microsoft.com/office/drawing/2014/main" id="{00000000-0008-0000-0500-0000A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2" name="Picture 1">
          <a:extLst>
            <a:ext uri="{FF2B5EF4-FFF2-40B4-BE49-F238E27FC236}">
              <a16:creationId xmlns:a16="http://schemas.microsoft.com/office/drawing/2014/main" id="{00000000-0008-0000-0500-0000A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3" name="Picture 1">
          <a:extLst>
            <a:ext uri="{FF2B5EF4-FFF2-40B4-BE49-F238E27FC236}">
              <a16:creationId xmlns:a16="http://schemas.microsoft.com/office/drawing/2014/main" id="{00000000-0008-0000-0500-0000A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94" name="Picture 1">
          <a:extLst>
            <a:ext uri="{FF2B5EF4-FFF2-40B4-BE49-F238E27FC236}">
              <a16:creationId xmlns:a16="http://schemas.microsoft.com/office/drawing/2014/main" id="{00000000-0008-0000-0500-0000A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95" name="Picture 1">
          <a:extLst>
            <a:ext uri="{FF2B5EF4-FFF2-40B4-BE49-F238E27FC236}">
              <a16:creationId xmlns:a16="http://schemas.microsoft.com/office/drawing/2014/main" id="{00000000-0008-0000-0500-0000A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296" name="Picture 1">
          <a:extLst>
            <a:ext uri="{FF2B5EF4-FFF2-40B4-BE49-F238E27FC236}">
              <a16:creationId xmlns:a16="http://schemas.microsoft.com/office/drawing/2014/main" id="{00000000-0008-0000-0500-0000B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7" name="Picture 1">
          <a:extLst>
            <a:ext uri="{FF2B5EF4-FFF2-40B4-BE49-F238E27FC236}">
              <a16:creationId xmlns:a16="http://schemas.microsoft.com/office/drawing/2014/main" id="{00000000-0008-0000-0500-0000B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8" name="Picture 1">
          <a:extLst>
            <a:ext uri="{FF2B5EF4-FFF2-40B4-BE49-F238E27FC236}">
              <a16:creationId xmlns:a16="http://schemas.microsoft.com/office/drawing/2014/main" id="{00000000-0008-0000-0500-0000B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299" name="Picture 1">
          <a:extLst>
            <a:ext uri="{FF2B5EF4-FFF2-40B4-BE49-F238E27FC236}">
              <a16:creationId xmlns:a16="http://schemas.microsoft.com/office/drawing/2014/main" id="{00000000-0008-0000-0500-0000B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0" name="Picture 1">
          <a:extLst>
            <a:ext uri="{FF2B5EF4-FFF2-40B4-BE49-F238E27FC236}">
              <a16:creationId xmlns:a16="http://schemas.microsoft.com/office/drawing/2014/main" id="{00000000-0008-0000-0500-0000B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1" name="Picture 1">
          <a:extLst>
            <a:ext uri="{FF2B5EF4-FFF2-40B4-BE49-F238E27FC236}">
              <a16:creationId xmlns:a16="http://schemas.microsoft.com/office/drawing/2014/main" id="{00000000-0008-0000-0500-0000B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2" name="Picture 1">
          <a:extLst>
            <a:ext uri="{FF2B5EF4-FFF2-40B4-BE49-F238E27FC236}">
              <a16:creationId xmlns:a16="http://schemas.microsoft.com/office/drawing/2014/main" id="{00000000-0008-0000-0500-0000B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3" name="Picture 1">
          <a:extLst>
            <a:ext uri="{FF2B5EF4-FFF2-40B4-BE49-F238E27FC236}">
              <a16:creationId xmlns:a16="http://schemas.microsoft.com/office/drawing/2014/main" id="{00000000-0008-0000-0500-0000B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04" name="Picture 1">
          <a:extLst>
            <a:ext uri="{FF2B5EF4-FFF2-40B4-BE49-F238E27FC236}">
              <a16:creationId xmlns:a16="http://schemas.microsoft.com/office/drawing/2014/main" id="{00000000-0008-0000-0500-0000B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05" name="Picture 1">
          <a:extLst>
            <a:ext uri="{FF2B5EF4-FFF2-40B4-BE49-F238E27FC236}">
              <a16:creationId xmlns:a16="http://schemas.microsoft.com/office/drawing/2014/main" id="{00000000-0008-0000-0500-0000B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06" name="Picture 1">
          <a:extLst>
            <a:ext uri="{FF2B5EF4-FFF2-40B4-BE49-F238E27FC236}">
              <a16:creationId xmlns:a16="http://schemas.microsoft.com/office/drawing/2014/main" id="{00000000-0008-0000-0500-0000B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7" name="Picture 1">
          <a:extLst>
            <a:ext uri="{FF2B5EF4-FFF2-40B4-BE49-F238E27FC236}">
              <a16:creationId xmlns:a16="http://schemas.microsoft.com/office/drawing/2014/main" id="{00000000-0008-0000-0500-0000B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08" name="Picture 1">
          <a:extLst>
            <a:ext uri="{FF2B5EF4-FFF2-40B4-BE49-F238E27FC236}">
              <a16:creationId xmlns:a16="http://schemas.microsoft.com/office/drawing/2014/main" id="{00000000-0008-0000-0500-0000B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09" name="Picture 1">
          <a:extLst>
            <a:ext uri="{FF2B5EF4-FFF2-40B4-BE49-F238E27FC236}">
              <a16:creationId xmlns:a16="http://schemas.microsoft.com/office/drawing/2014/main" id="{00000000-0008-0000-0500-0000B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10" name="Picture 1">
          <a:extLst>
            <a:ext uri="{FF2B5EF4-FFF2-40B4-BE49-F238E27FC236}">
              <a16:creationId xmlns:a16="http://schemas.microsoft.com/office/drawing/2014/main" id="{00000000-0008-0000-0500-0000B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11" name="Picture 1">
          <a:extLst>
            <a:ext uri="{FF2B5EF4-FFF2-40B4-BE49-F238E27FC236}">
              <a16:creationId xmlns:a16="http://schemas.microsoft.com/office/drawing/2014/main" id="{00000000-0008-0000-0500-0000B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2" name="Picture 1">
          <a:extLst>
            <a:ext uri="{FF2B5EF4-FFF2-40B4-BE49-F238E27FC236}">
              <a16:creationId xmlns:a16="http://schemas.microsoft.com/office/drawing/2014/main" id="{00000000-0008-0000-0500-0000C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3" name="Picture 1">
          <a:extLst>
            <a:ext uri="{FF2B5EF4-FFF2-40B4-BE49-F238E27FC236}">
              <a16:creationId xmlns:a16="http://schemas.microsoft.com/office/drawing/2014/main" id="{00000000-0008-0000-0500-0000C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14" name="Picture 1">
          <a:extLst>
            <a:ext uri="{FF2B5EF4-FFF2-40B4-BE49-F238E27FC236}">
              <a16:creationId xmlns:a16="http://schemas.microsoft.com/office/drawing/2014/main" id="{00000000-0008-0000-0500-0000C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15" name="Picture 1">
          <a:extLst>
            <a:ext uri="{FF2B5EF4-FFF2-40B4-BE49-F238E27FC236}">
              <a16:creationId xmlns:a16="http://schemas.microsoft.com/office/drawing/2014/main" id="{00000000-0008-0000-0500-0000C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16" name="Picture 1">
          <a:extLst>
            <a:ext uri="{FF2B5EF4-FFF2-40B4-BE49-F238E27FC236}">
              <a16:creationId xmlns:a16="http://schemas.microsoft.com/office/drawing/2014/main" id="{00000000-0008-0000-0500-0000C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7" name="Picture 1">
          <a:extLst>
            <a:ext uri="{FF2B5EF4-FFF2-40B4-BE49-F238E27FC236}">
              <a16:creationId xmlns:a16="http://schemas.microsoft.com/office/drawing/2014/main" id="{00000000-0008-0000-0500-0000C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8" name="Picture 1">
          <a:extLst>
            <a:ext uri="{FF2B5EF4-FFF2-40B4-BE49-F238E27FC236}">
              <a16:creationId xmlns:a16="http://schemas.microsoft.com/office/drawing/2014/main" id="{00000000-0008-0000-0500-0000C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19" name="Picture 1">
          <a:extLst>
            <a:ext uri="{FF2B5EF4-FFF2-40B4-BE49-F238E27FC236}">
              <a16:creationId xmlns:a16="http://schemas.microsoft.com/office/drawing/2014/main" id="{00000000-0008-0000-0500-0000C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20" name="Picture 1">
          <a:extLst>
            <a:ext uri="{FF2B5EF4-FFF2-40B4-BE49-F238E27FC236}">
              <a16:creationId xmlns:a16="http://schemas.microsoft.com/office/drawing/2014/main" id="{00000000-0008-0000-0500-0000C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1" name="Picture 1">
          <a:extLst>
            <a:ext uri="{FF2B5EF4-FFF2-40B4-BE49-F238E27FC236}">
              <a16:creationId xmlns:a16="http://schemas.microsoft.com/office/drawing/2014/main" id="{00000000-0008-0000-0500-0000C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2" name="Picture 1">
          <a:extLst>
            <a:ext uri="{FF2B5EF4-FFF2-40B4-BE49-F238E27FC236}">
              <a16:creationId xmlns:a16="http://schemas.microsoft.com/office/drawing/2014/main" id="{00000000-0008-0000-0500-0000C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3" name="Picture 1">
          <a:extLst>
            <a:ext uri="{FF2B5EF4-FFF2-40B4-BE49-F238E27FC236}">
              <a16:creationId xmlns:a16="http://schemas.microsoft.com/office/drawing/2014/main" id="{00000000-0008-0000-0500-0000C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24" name="Picture 1">
          <a:extLst>
            <a:ext uri="{FF2B5EF4-FFF2-40B4-BE49-F238E27FC236}">
              <a16:creationId xmlns:a16="http://schemas.microsoft.com/office/drawing/2014/main" id="{00000000-0008-0000-0500-0000C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25" name="Picture 1">
          <a:extLst>
            <a:ext uri="{FF2B5EF4-FFF2-40B4-BE49-F238E27FC236}">
              <a16:creationId xmlns:a16="http://schemas.microsoft.com/office/drawing/2014/main" id="{00000000-0008-0000-0500-0000C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6" name="Picture 1">
          <a:extLst>
            <a:ext uri="{FF2B5EF4-FFF2-40B4-BE49-F238E27FC236}">
              <a16:creationId xmlns:a16="http://schemas.microsoft.com/office/drawing/2014/main" id="{00000000-0008-0000-0500-0000C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7" name="Picture 1">
          <a:extLst>
            <a:ext uri="{FF2B5EF4-FFF2-40B4-BE49-F238E27FC236}">
              <a16:creationId xmlns:a16="http://schemas.microsoft.com/office/drawing/2014/main" id="{00000000-0008-0000-0500-0000C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28" name="Picture 1">
          <a:extLst>
            <a:ext uri="{FF2B5EF4-FFF2-40B4-BE49-F238E27FC236}">
              <a16:creationId xmlns:a16="http://schemas.microsoft.com/office/drawing/2014/main" id="{00000000-0008-0000-0500-0000D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29" name="Picture 1">
          <a:extLst>
            <a:ext uri="{FF2B5EF4-FFF2-40B4-BE49-F238E27FC236}">
              <a16:creationId xmlns:a16="http://schemas.microsoft.com/office/drawing/2014/main" id="{00000000-0008-0000-0500-0000D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0" name="Picture 1">
          <a:extLst>
            <a:ext uri="{FF2B5EF4-FFF2-40B4-BE49-F238E27FC236}">
              <a16:creationId xmlns:a16="http://schemas.microsoft.com/office/drawing/2014/main" id="{00000000-0008-0000-0500-0000D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1" name="Picture 1">
          <a:extLst>
            <a:ext uri="{FF2B5EF4-FFF2-40B4-BE49-F238E27FC236}">
              <a16:creationId xmlns:a16="http://schemas.microsoft.com/office/drawing/2014/main" id="{00000000-0008-0000-0500-0000D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2" name="Picture 1">
          <a:extLst>
            <a:ext uri="{FF2B5EF4-FFF2-40B4-BE49-F238E27FC236}">
              <a16:creationId xmlns:a16="http://schemas.microsoft.com/office/drawing/2014/main" id="{00000000-0008-0000-0500-0000D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3" name="Picture 1">
          <a:extLst>
            <a:ext uri="{FF2B5EF4-FFF2-40B4-BE49-F238E27FC236}">
              <a16:creationId xmlns:a16="http://schemas.microsoft.com/office/drawing/2014/main" id="{00000000-0008-0000-0500-0000D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34" name="Picture 1">
          <a:extLst>
            <a:ext uri="{FF2B5EF4-FFF2-40B4-BE49-F238E27FC236}">
              <a16:creationId xmlns:a16="http://schemas.microsoft.com/office/drawing/2014/main" id="{00000000-0008-0000-0500-0000D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35" name="Picture 1">
          <a:extLst>
            <a:ext uri="{FF2B5EF4-FFF2-40B4-BE49-F238E27FC236}">
              <a16:creationId xmlns:a16="http://schemas.microsoft.com/office/drawing/2014/main" id="{00000000-0008-0000-0500-0000D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36" name="Picture 1">
          <a:extLst>
            <a:ext uri="{FF2B5EF4-FFF2-40B4-BE49-F238E27FC236}">
              <a16:creationId xmlns:a16="http://schemas.microsoft.com/office/drawing/2014/main" id="{00000000-0008-0000-0500-0000D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37" name="Picture 1">
          <a:extLst>
            <a:ext uri="{FF2B5EF4-FFF2-40B4-BE49-F238E27FC236}">
              <a16:creationId xmlns:a16="http://schemas.microsoft.com/office/drawing/2014/main" id="{00000000-0008-0000-0500-0000D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338" name="Picture 1">
          <a:extLst>
            <a:ext uri="{FF2B5EF4-FFF2-40B4-BE49-F238E27FC236}">
              <a16:creationId xmlns:a16="http://schemas.microsoft.com/office/drawing/2014/main" id="{00000000-0008-0000-0500-0000D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339" name="Picture 1">
          <a:extLst>
            <a:ext uri="{FF2B5EF4-FFF2-40B4-BE49-F238E27FC236}">
              <a16:creationId xmlns:a16="http://schemas.microsoft.com/office/drawing/2014/main" id="{00000000-0008-0000-0500-0000D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340" name="Picture 1">
          <a:extLst>
            <a:ext uri="{FF2B5EF4-FFF2-40B4-BE49-F238E27FC236}">
              <a16:creationId xmlns:a16="http://schemas.microsoft.com/office/drawing/2014/main" id="{00000000-0008-0000-0500-0000D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341" name="Picture 1">
          <a:extLst>
            <a:ext uri="{FF2B5EF4-FFF2-40B4-BE49-F238E27FC236}">
              <a16:creationId xmlns:a16="http://schemas.microsoft.com/office/drawing/2014/main" id="{00000000-0008-0000-0500-0000D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342" name="Picture 1">
          <a:extLst>
            <a:ext uri="{FF2B5EF4-FFF2-40B4-BE49-F238E27FC236}">
              <a16:creationId xmlns:a16="http://schemas.microsoft.com/office/drawing/2014/main" id="{00000000-0008-0000-0500-0000D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343" name="Picture 1">
          <a:extLst>
            <a:ext uri="{FF2B5EF4-FFF2-40B4-BE49-F238E27FC236}">
              <a16:creationId xmlns:a16="http://schemas.microsoft.com/office/drawing/2014/main" id="{00000000-0008-0000-0500-0000D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344" name="Picture 1">
          <a:extLst>
            <a:ext uri="{FF2B5EF4-FFF2-40B4-BE49-F238E27FC236}">
              <a16:creationId xmlns:a16="http://schemas.microsoft.com/office/drawing/2014/main" id="{00000000-0008-0000-0500-0000E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345" name="Picture 1">
          <a:extLst>
            <a:ext uri="{FF2B5EF4-FFF2-40B4-BE49-F238E27FC236}">
              <a16:creationId xmlns:a16="http://schemas.microsoft.com/office/drawing/2014/main" id="{00000000-0008-0000-0500-0000E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46" name="Picture 1">
          <a:extLst>
            <a:ext uri="{FF2B5EF4-FFF2-40B4-BE49-F238E27FC236}">
              <a16:creationId xmlns:a16="http://schemas.microsoft.com/office/drawing/2014/main" id="{00000000-0008-0000-0500-0000E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47" name="Picture 1">
          <a:extLst>
            <a:ext uri="{FF2B5EF4-FFF2-40B4-BE49-F238E27FC236}">
              <a16:creationId xmlns:a16="http://schemas.microsoft.com/office/drawing/2014/main" id="{00000000-0008-0000-0500-0000E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48" name="Picture 1">
          <a:extLst>
            <a:ext uri="{FF2B5EF4-FFF2-40B4-BE49-F238E27FC236}">
              <a16:creationId xmlns:a16="http://schemas.microsoft.com/office/drawing/2014/main" id="{00000000-0008-0000-0500-0000E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49" name="Picture 1">
          <a:extLst>
            <a:ext uri="{FF2B5EF4-FFF2-40B4-BE49-F238E27FC236}">
              <a16:creationId xmlns:a16="http://schemas.microsoft.com/office/drawing/2014/main" id="{00000000-0008-0000-0500-0000E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50" name="Picture 1">
          <a:extLst>
            <a:ext uri="{FF2B5EF4-FFF2-40B4-BE49-F238E27FC236}">
              <a16:creationId xmlns:a16="http://schemas.microsoft.com/office/drawing/2014/main" id="{00000000-0008-0000-0500-0000E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51" name="Picture 1">
          <a:extLst>
            <a:ext uri="{FF2B5EF4-FFF2-40B4-BE49-F238E27FC236}">
              <a16:creationId xmlns:a16="http://schemas.microsoft.com/office/drawing/2014/main" id="{00000000-0008-0000-0500-0000E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2" name="Picture 1">
          <a:extLst>
            <a:ext uri="{FF2B5EF4-FFF2-40B4-BE49-F238E27FC236}">
              <a16:creationId xmlns:a16="http://schemas.microsoft.com/office/drawing/2014/main" id="{00000000-0008-0000-0500-0000E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3" name="Picture 1">
          <a:extLst>
            <a:ext uri="{FF2B5EF4-FFF2-40B4-BE49-F238E27FC236}">
              <a16:creationId xmlns:a16="http://schemas.microsoft.com/office/drawing/2014/main" id="{00000000-0008-0000-0500-0000E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54" name="Picture 1">
          <a:extLst>
            <a:ext uri="{FF2B5EF4-FFF2-40B4-BE49-F238E27FC236}">
              <a16:creationId xmlns:a16="http://schemas.microsoft.com/office/drawing/2014/main" id="{00000000-0008-0000-0500-0000E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55" name="Picture 1">
          <a:extLst>
            <a:ext uri="{FF2B5EF4-FFF2-40B4-BE49-F238E27FC236}">
              <a16:creationId xmlns:a16="http://schemas.microsoft.com/office/drawing/2014/main" id="{00000000-0008-0000-0500-0000E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56" name="Picture 1">
          <a:extLst>
            <a:ext uri="{FF2B5EF4-FFF2-40B4-BE49-F238E27FC236}">
              <a16:creationId xmlns:a16="http://schemas.microsoft.com/office/drawing/2014/main" id="{00000000-0008-0000-0500-0000E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7" name="Picture 1">
          <a:extLst>
            <a:ext uri="{FF2B5EF4-FFF2-40B4-BE49-F238E27FC236}">
              <a16:creationId xmlns:a16="http://schemas.microsoft.com/office/drawing/2014/main" id="{00000000-0008-0000-0500-0000E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8" name="Picture 1">
          <a:extLst>
            <a:ext uri="{FF2B5EF4-FFF2-40B4-BE49-F238E27FC236}">
              <a16:creationId xmlns:a16="http://schemas.microsoft.com/office/drawing/2014/main" id="{00000000-0008-0000-0500-0000E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59" name="Picture 1">
          <a:extLst>
            <a:ext uri="{FF2B5EF4-FFF2-40B4-BE49-F238E27FC236}">
              <a16:creationId xmlns:a16="http://schemas.microsoft.com/office/drawing/2014/main" id="{00000000-0008-0000-0500-0000E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0" name="Picture 1">
          <a:extLst>
            <a:ext uri="{FF2B5EF4-FFF2-40B4-BE49-F238E27FC236}">
              <a16:creationId xmlns:a16="http://schemas.microsoft.com/office/drawing/2014/main" id="{00000000-0008-0000-0500-0000F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61" name="Picture 1">
          <a:extLst>
            <a:ext uri="{FF2B5EF4-FFF2-40B4-BE49-F238E27FC236}">
              <a16:creationId xmlns:a16="http://schemas.microsoft.com/office/drawing/2014/main" id="{00000000-0008-0000-0500-0000F1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62" name="Picture 1">
          <a:extLst>
            <a:ext uri="{FF2B5EF4-FFF2-40B4-BE49-F238E27FC236}">
              <a16:creationId xmlns:a16="http://schemas.microsoft.com/office/drawing/2014/main" id="{00000000-0008-0000-0500-0000F2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63" name="Picture 1">
          <a:extLst>
            <a:ext uri="{FF2B5EF4-FFF2-40B4-BE49-F238E27FC236}">
              <a16:creationId xmlns:a16="http://schemas.microsoft.com/office/drawing/2014/main" id="{00000000-0008-0000-0500-0000F3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4" name="Picture 1">
          <a:extLst>
            <a:ext uri="{FF2B5EF4-FFF2-40B4-BE49-F238E27FC236}">
              <a16:creationId xmlns:a16="http://schemas.microsoft.com/office/drawing/2014/main" id="{00000000-0008-0000-0500-0000F4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5" name="Picture 1">
          <a:extLst>
            <a:ext uri="{FF2B5EF4-FFF2-40B4-BE49-F238E27FC236}">
              <a16:creationId xmlns:a16="http://schemas.microsoft.com/office/drawing/2014/main" id="{00000000-0008-0000-0500-0000F5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6" name="Picture 1">
          <a:extLst>
            <a:ext uri="{FF2B5EF4-FFF2-40B4-BE49-F238E27FC236}">
              <a16:creationId xmlns:a16="http://schemas.microsoft.com/office/drawing/2014/main" id="{00000000-0008-0000-0500-0000F6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67" name="Picture 1">
          <a:extLst>
            <a:ext uri="{FF2B5EF4-FFF2-40B4-BE49-F238E27FC236}">
              <a16:creationId xmlns:a16="http://schemas.microsoft.com/office/drawing/2014/main" id="{00000000-0008-0000-0500-0000F7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68" name="Picture 1">
          <a:extLst>
            <a:ext uri="{FF2B5EF4-FFF2-40B4-BE49-F238E27FC236}">
              <a16:creationId xmlns:a16="http://schemas.microsoft.com/office/drawing/2014/main" id="{00000000-0008-0000-0500-0000F8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69" name="Picture 1">
          <a:extLst>
            <a:ext uri="{FF2B5EF4-FFF2-40B4-BE49-F238E27FC236}">
              <a16:creationId xmlns:a16="http://schemas.microsoft.com/office/drawing/2014/main" id="{00000000-0008-0000-0500-0000F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70" name="Picture 1">
          <a:extLst>
            <a:ext uri="{FF2B5EF4-FFF2-40B4-BE49-F238E27FC236}">
              <a16:creationId xmlns:a16="http://schemas.microsoft.com/office/drawing/2014/main" id="{00000000-0008-0000-0500-0000FA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1" name="Picture 1">
          <a:extLst>
            <a:ext uri="{FF2B5EF4-FFF2-40B4-BE49-F238E27FC236}">
              <a16:creationId xmlns:a16="http://schemas.microsoft.com/office/drawing/2014/main" id="{00000000-0008-0000-0500-0000FB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2" name="Picture 1">
          <a:extLst>
            <a:ext uri="{FF2B5EF4-FFF2-40B4-BE49-F238E27FC236}">
              <a16:creationId xmlns:a16="http://schemas.microsoft.com/office/drawing/2014/main" id="{00000000-0008-0000-0500-0000FC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73" name="Picture 1">
          <a:extLst>
            <a:ext uri="{FF2B5EF4-FFF2-40B4-BE49-F238E27FC236}">
              <a16:creationId xmlns:a16="http://schemas.microsoft.com/office/drawing/2014/main" id="{00000000-0008-0000-0500-0000FD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74" name="Picture 1">
          <a:extLst>
            <a:ext uri="{FF2B5EF4-FFF2-40B4-BE49-F238E27FC236}">
              <a16:creationId xmlns:a16="http://schemas.microsoft.com/office/drawing/2014/main" id="{00000000-0008-0000-0500-0000FE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75" name="Picture 1">
          <a:extLst>
            <a:ext uri="{FF2B5EF4-FFF2-40B4-BE49-F238E27FC236}">
              <a16:creationId xmlns:a16="http://schemas.microsoft.com/office/drawing/2014/main" id="{00000000-0008-0000-0500-0000FF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6" name="Picture 1">
          <a:extLst>
            <a:ext uri="{FF2B5EF4-FFF2-40B4-BE49-F238E27FC236}">
              <a16:creationId xmlns:a16="http://schemas.microsoft.com/office/drawing/2014/main" id="{00000000-0008-0000-0500-00000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7" name="Picture 1">
          <a:extLst>
            <a:ext uri="{FF2B5EF4-FFF2-40B4-BE49-F238E27FC236}">
              <a16:creationId xmlns:a16="http://schemas.microsoft.com/office/drawing/2014/main" id="{00000000-0008-0000-0500-00000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8" name="Picture 1">
          <a:extLst>
            <a:ext uri="{FF2B5EF4-FFF2-40B4-BE49-F238E27FC236}">
              <a16:creationId xmlns:a16="http://schemas.microsoft.com/office/drawing/2014/main" id="{00000000-0008-0000-0500-00000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79" name="Picture 1">
          <a:extLst>
            <a:ext uri="{FF2B5EF4-FFF2-40B4-BE49-F238E27FC236}">
              <a16:creationId xmlns:a16="http://schemas.microsoft.com/office/drawing/2014/main" id="{00000000-0008-0000-0500-00000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80" name="Picture 1">
          <a:extLst>
            <a:ext uri="{FF2B5EF4-FFF2-40B4-BE49-F238E27FC236}">
              <a16:creationId xmlns:a16="http://schemas.microsoft.com/office/drawing/2014/main" id="{00000000-0008-0000-0500-00000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1" name="Picture 1">
          <a:extLst>
            <a:ext uri="{FF2B5EF4-FFF2-40B4-BE49-F238E27FC236}">
              <a16:creationId xmlns:a16="http://schemas.microsoft.com/office/drawing/2014/main" id="{00000000-0008-0000-0500-00000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2" name="Picture 1">
          <a:extLst>
            <a:ext uri="{FF2B5EF4-FFF2-40B4-BE49-F238E27FC236}">
              <a16:creationId xmlns:a16="http://schemas.microsoft.com/office/drawing/2014/main" id="{00000000-0008-0000-0500-00000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3" name="Picture 1">
          <a:extLst>
            <a:ext uri="{FF2B5EF4-FFF2-40B4-BE49-F238E27FC236}">
              <a16:creationId xmlns:a16="http://schemas.microsoft.com/office/drawing/2014/main" id="{00000000-0008-0000-0500-00000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84" name="Picture 1">
          <a:extLst>
            <a:ext uri="{FF2B5EF4-FFF2-40B4-BE49-F238E27FC236}">
              <a16:creationId xmlns:a16="http://schemas.microsoft.com/office/drawing/2014/main" id="{00000000-0008-0000-0500-00000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85" name="Picture 1">
          <a:extLst>
            <a:ext uri="{FF2B5EF4-FFF2-40B4-BE49-F238E27FC236}">
              <a16:creationId xmlns:a16="http://schemas.microsoft.com/office/drawing/2014/main" id="{00000000-0008-0000-0500-00000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86" name="Picture 1">
          <a:extLst>
            <a:ext uri="{FF2B5EF4-FFF2-40B4-BE49-F238E27FC236}">
              <a16:creationId xmlns:a16="http://schemas.microsoft.com/office/drawing/2014/main" id="{00000000-0008-0000-0500-00000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87" name="Picture 1">
          <a:extLst>
            <a:ext uri="{FF2B5EF4-FFF2-40B4-BE49-F238E27FC236}">
              <a16:creationId xmlns:a16="http://schemas.microsoft.com/office/drawing/2014/main" id="{00000000-0008-0000-0500-00000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8" name="Picture 1">
          <a:extLst>
            <a:ext uri="{FF2B5EF4-FFF2-40B4-BE49-F238E27FC236}">
              <a16:creationId xmlns:a16="http://schemas.microsoft.com/office/drawing/2014/main" id="{00000000-0008-0000-0500-00000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89" name="Picture 1">
          <a:extLst>
            <a:ext uri="{FF2B5EF4-FFF2-40B4-BE49-F238E27FC236}">
              <a16:creationId xmlns:a16="http://schemas.microsoft.com/office/drawing/2014/main" id="{00000000-0008-0000-0500-00000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90" name="Picture 1">
          <a:extLst>
            <a:ext uri="{FF2B5EF4-FFF2-40B4-BE49-F238E27FC236}">
              <a16:creationId xmlns:a16="http://schemas.microsoft.com/office/drawing/2014/main" id="{00000000-0008-0000-0500-00000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1" name="Picture 1">
          <a:extLst>
            <a:ext uri="{FF2B5EF4-FFF2-40B4-BE49-F238E27FC236}">
              <a16:creationId xmlns:a16="http://schemas.microsoft.com/office/drawing/2014/main" id="{00000000-0008-0000-0500-00000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2" name="Picture 1">
          <a:extLst>
            <a:ext uri="{FF2B5EF4-FFF2-40B4-BE49-F238E27FC236}">
              <a16:creationId xmlns:a16="http://schemas.microsoft.com/office/drawing/2014/main" id="{00000000-0008-0000-0500-00001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93" name="Picture 1">
          <a:extLst>
            <a:ext uri="{FF2B5EF4-FFF2-40B4-BE49-F238E27FC236}">
              <a16:creationId xmlns:a16="http://schemas.microsoft.com/office/drawing/2014/main" id="{00000000-0008-0000-0500-00001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94" name="Picture 1">
          <a:extLst>
            <a:ext uri="{FF2B5EF4-FFF2-40B4-BE49-F238E27FC236}">
              <a16:creationId xmlns:a16="http://schemas.microsoft.com/office/drawing/2014/main" id="{00000000-0008-0000-0500-00001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395" name="Picture 1">
          <a:extLst>
            <a:ext uri="{FF2B5EF4-FFF2-40B4-BE49-F238E27FC236}">
              <a16:creationId xmlns:a16="http://schemas.microsoft.com/office/drawing/2014/main" id="{00000000-0008-0000-0500-00001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6" name="Picture 1">
          <a:extLst>
            <a:ext uri="{FF2B5EF4-FFF2-40B4-BE49-F238E27FC236}">
              <a16:creationId xmlns:a16="http://schemas.microsoft.com/office/drawing/2014/main" id="{00000000-0008-0000-0500-00001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7" name="Picture 1">
          <a:extLst>
            <a:ext uri="{FF2B5EF4-FFF2-40B4-BE49-F238E27FC236}">
              <a16:creationId xmlns:a16="http://schemas.microsoft.com/office/drawing/2014/main" id="{00000000-0008-0000-0500-00001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8" name="Picture 1">
          <a:extLst>
            <a:ext uri="{FF2B5EF4-FFF2-40B4-BE49-F238E27FC236}">
              <a16:creationId xmlns:a16="http://schemas.microsoft.com/office/drawing/2014/main" id="{00000000-0008-0000-0500-00001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399" name="Picture 1">
          <a:extLst>
            <a:ext uri="{FF2B5EF4-FFF2-40B4-BE49-F238E27FC236}">
              <a16:creationId xmlns:a16="http://schemas.microsoft.com/office/drawing/2014/main" id="{00000000-0008-0000-0500-00001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0" name="Picture 1">
          <a:extLst>
            <a:ext uri="{FF2B5EF4-FFF2-40B4-BE49-F238E27FC236}">
              <a16:creationId xmlns:a16="http://schemas.microsoft.com/office/drawing/2014/main" id="{00000000-0008-0000-0500-00001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01" name="Picture 1">
          <a:extLst>
            <a:ext uri="{FF2B5EF4-FFF2-40B4-BE49-F238E27FC236}">
              <a16:creationId xmlns:a16="http://schemas.microsoft.com/office/drawing/2014/main" id="{00000000-0008-0000-0500-00001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02" name="Picture 1">
          <a:extLst>
            <a:ext uri="{FF2B5EF4-FFF2-40B4-BE49-F238E27FC236}">
              <a16:creationId xmlns:a16="http://schemas.microsoft.com/office/drawing/2014/main" id="{00000000-0008-0000-0500-00001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03" name="Picture 1">
          <a:extLst>
            <a:ext uri="{FF2B5EF4-FFF2-40B4-BE49-F238E27FC236}">
              <a16:creationId xmlns:a16="http://schemas.microsoft.com/office/drawing/2014/main" id="{00000000-0008-0000-0500-00001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4" name="Picture 1">
          <a:extLst>
            <a:ext uri="{FF2B5EF4-FFF2-40B4-BE49-F238E27FC236}">
              <a16:creationId xmlns:a16="http://schemas.microsoft.com/office/drawing/2014/main" id="{00000000-0008-0000-0500-00001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5" name="Picture 1">
          <a:extLst>
            <a:ext uri="{FF2B5EF4-FFF2-40B4-BE49-F238E27FC236}">
              <a16:creationId xmlns:a16="http://schemas.microsoft.com/office/drawing/2014/main" id="{00000000-0008-0000-0500-00001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6" name="Picture 1">
          <a:extLst>
            <a:ext uri="{FF2B5EF4-FFF2-40B4-BE49-F238E27FC236}">
              <a16:creationId xmlns:a16="http://schemas.microsoft.com/office/drawing/2014/main" id="{00000000-0008-0000-0500-00001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7" name="Picture 1">
          <a:extLst>
            <a:ext uri="{FF2B5EF4-FFF2-40B4-BE49-F238E27FC236}">
              <a16:creationId xmlns:a16="http://schemas.microsoft.com/office/drawing/2014/main" id="{00000000-0008-0000-0500-00001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8" name="Picture 1">
          <a:extLst>
            <a:ext uri="{FF2B5EF4-FFF2-40B4-BE49-F238E27FC236}">
              <a16:creationId xmlns:a16="http://schemas.microsoft.com/office/drawing/2014/main" id="{00000000-0008-0000-0500-00002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09" name="Picture 1">
          <a:extLst>
            <a:ext uri="{FF2B5EF4-FFF2-40B4-BE49-F238E27FC236}">
              <a16:creationId xmlns:a16="http://schemas.microsoft.com/office/drawing/2014/main" id="{00000000-0008-0000-0500-00002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0" name="Picture 1">
          <a:extLst>
            <a:ext uri="{FF2B5EF4-FFF2-40B4-BE49-F238E27FC236}">
              <a16:creationId xmlns:a16="http://schemas.microsoft.com/office/drawing/2014/main" id="{00000000-0008-0000-0500-00002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11" name="Picture 1">
          <a:extLst>
            <a:ext uri="{FF2B5EF4-FFF2-40B4-BE49-F238E27FC236}">
              <a16:creationId xmlns:a16="http://schemas.microsoft.com/office/drawing/2014/main" id="{00000000-0008-0000-0500-00002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12" name="Picture 1">
          <a:extLst>
            <a:ext uri="{FF2B5EF4-FFF2-40B4-BE49-F238E27FC236}">
              <a16:creationId xmlns:a16="http://schemas.microsoft.com/office/drawing/2014/main" id="{00000000-0008-0000-0500-00002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13" name="Picture 1">
          <a:extLst>
            <a:ext uri="{FF2B5EF4-FFF2-40B4-BE49-F238E27FC236}">
              <a16:creationId xmlns:a16="http://schemas.microsoft.com/office/drawing/2014/main" id="{00000000-0008-0000-0500-00002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4" name="Picture 1">
          <a:extLst>
            <a:ext uri="{FF2B5EF4-FFF2-40B4-BE49-F238E27FC236}">
              <a16:creationId xmlns:a16="http://schemas.microsoft.com/office/drawing/2014/main" id="{00000000-0008-0000-0500-00002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5" name="Picture 1">
          <a:extLst>
            <a:ext uri="{FF2B5EF4-FFF2-40B4-BE49-F238E27FC236}">
              <a16:creationId xmlns:a16="http://schemas.microsoft.com/office/drawing/2014/main" id="{00000000-0008-0000-0500-00002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6" name="Picture 1">
          <a:extLst>
            <a:ext uri="{FF2B5EF4-FFF2-40B4-BE49-F238E27FC236}">
              <a16:creationId xmlns:a16="http://schemas.microsoft.com/office/drawing/2014/main" id="{00000000-0008-0000-0500-00002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17" name="Picture 1">
          <a:extLst>
            <a:ext uri="{FF2B5EF4-FFF2-40B4-BE49-F238E27FC236}">
              <a16:creationId xmlns:a16="http://schemas.microsoft.com/office/drawing/2014/main" id="{00000000-0008-0000-0500-00002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18" name="Picture 1">
          <a:extLst>
            <a:ext uri="{FF2B5EF4-FFF2-40B4-BE49-F238E27FC236}">
              <a16:creationId xmlns:a16="http://schemas.microsoft.com/office/drawing/2014/main" id="{00000000-0008-0000-0500-00002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19" name="Picture 1">
          <a:extLst>
            <a:ext uri="{FF2B5EF4-FFF2-40B4-BE49-F238E27FC236}">
              <a16:creationId xmlns:a16="http://schemas.microsoft.com/office/drawing/2014/main" id="{00000000-0008-0000-0500-00002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0" name="Picture 1">
          <a:extLst>
            <a:ext uri="{FF2B5EF4-FFF2-40B4-BE49-F238E27FC236}">
              <a16:creationId xmlns:a16="http://schemas.microsoft.com/office/drawing/2014/main" id="{00000000-0008-0000-0500-00002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21" name="Picture 1">
          <a:extLst>
            <a:ext uri="{FF2B5EF4-FFF2-40B4-BE49-F238E27FC236}">
              <a16:creationId xmlns:a16="http://schemas.microsoft.com/office/drawing/2014/main" id="{00000000-0008-0000-0500-00002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22" name="Picture 1">
          <a:extLst>
            <a:ext uri="{FF2B5EF4-FFF2-40B4-BE49-F238E27FC236}">
              <a16:creationId xmlns:a16="http://schemas.microsoft.com/office/drawing/2014/main" id="{00000000-0008-0000-0500-00002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3" name="Picture 1">
          <a:extLst>
            <a:ext uri="{FF2B5EF4-FFF2-40B4-BE49-F238E27FC236}">
              <a16:creationId xmlns:a16="http://schemas.microsoft.com/office/drawing/2014/main" id="{00000000-0008-0000-0500-00002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4" name="Picture 1">
          <a:extLst>
            <a:ext uri="{FF2B5EF4-FFF2-40B4-BE49-F238E27FC236}">
              <a16:creationId xmlns:a16="http://schemas.microsoft.com/office/drawing/2014/main" id="{00000000-0008-0000-0500-00003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5" name="Picture 1">
          <a:extLst>
            <a:ext uri="{FF2B5EF4-FFF2-40B4-BE49-F238E27FC236}">
              <a16:creationId xmlns:a16="http://schemas.microsoft.com/office/drawing/2014/main" id="{00000000-0008-0000-0500-00003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26" name="Picture 1">
          <a:extLst>
            <a:ext uri="{FF2B5EF4-FFF2-40B4-BE49-F238E27FC236}">
              <a16:creationId xmlns:a16="http://schemas.microsoft.com/office/drawing/2014/main" id="{00000000-0008-0000-0500-00003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27" name="Picture 1">
          <a:extLst>
            <a:ext uri="{FF2B5EF4-FFF2-40B4-BE49-F238E27FC236}">
              <a16:creationId xmlns:a16="http://schemas.microsoft.com/office/drawing/2014/main" id="{00000000-0008-0000-0500-00003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8" name="Picture 1">
          <a:extLst>
            <a:ext uri="{FF2B5EF4-FFF2-40B4-BE49-F238E27FC236}">
              <a16:creationId xmlns:a16="http://schemas.microsoft.com/office/drawing/2014/main" id="{00000000-0008-0000-0500-00003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29" name="Picture 1">
          <a:extLst>
            <a:ext uri="{FF2B5EF4-FFF2-40B4-BE49-F238E27FC236}">
              <a16:creationId xmlns:a16="http://schemas.microsoft.com/office/drawing/2014/main" id="{00000000-0008-0000-0500-00003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30" name="Picture 1">
          <a:extLst>
            <a:ext uri="{FF2B5EF4-FFF2-40B4-BE49-F238E27FC236}">
              <a16:creationId xmlns:a16="http://schemas.microsoft.com/office/drawing/2014/main" id="{00000000-0008-0000-0500-00003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1" name="Picture 1">
          <a:extLst>
            <a:ext uri="{FF2B5EF4-FFF2-40B4-BE49-F238E27FC236}">
              <a16:creationId xmlns:a16="http://schemas.microsoft.com/office/drawing/2014/main" id="{00000000-0008-0000-0500-00003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2" name="Picture 1">
          <a:extLst>
            <a:ext uri="{FF2B5EF4-FFF2-40B4-BE49-F238E27FC236}">
              <a16:creationId xmlns:a16="http://schemas.microsoft.com/office/drawing/2014/main" id="{00000000-0008-0000-0500-00003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3" name="Picture 1">
          <a:extLst>
            <a:ext uri="{FF2B5EF4-FFF2-40B4-BE49-F238E27FC236}">
              <a16:creationId xmlns:a16="http://schemas.microsoft.com/office/drawing/2014/main" id="{00000000-0008-0000-0500-00003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4" name="Picture 1">
          <a:extLst>
            <a:ext uri="{FF2B5EF4-FFF2-40B4-BE49-F238E27FC236}">
              <a16:creationId xmlns:a16="http://schemas.microsoft.com/office/drawing/2014/main" id="{00000000-0008-0000-0500-00003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35" name="Picture 1">
          <a:extLst>
            <a:ext uri="{FF2B5EF4-FFF2-40B4-BE49-F238E27FC236}">
              <a16:creationId xmlns:a16="http://schemas.microsoft.com/office/drawing/2014/main" id="{00000000-0008-0000-0500-00003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36" name="Picture 1">
          <a:extLst>
            <a:ext uri="{FF2B5EF4-FFF2-40B4-BE49-F238E27FC236}">
              <a16:creationId xmlns:a16="http://schemas.microsoft.com/office/drawing/2014/main" id="{00000000-0008-0000-0500-00003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37" name="Picture 1">
          <a:extLst>
            <a:ext uri="{FF2B5EF4-FFF2-40B4-BE49-F238E27FC236}">
              <a16:creationId xmlns:a16="http://schemas.microsoft.com/office/drawing/2014/main" id="{00000000-0008-0000-0500-00003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8" name="Picture 1">
          <a:extLst>
            <a:ext uri="{FF2B5EF4-FFF2-40B4-BE49-F238E27FC236}">
              <a16:creationId xmlns:a16="http://schemas.microsoft.com/office/drawing/2014/main" id="{00000000-0008-0000-0500-00003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39" name="Picture 1">
          <a:extLst>
            <a:ext uri="{FF2B5EF4-FFF2-40B4-BE49-F238E27FC236}">
              <a16:creationId xmlns:a16="http://schemas.microsoft.com/office/drawing/2014/main" id="{00000000-0008-0000-0500-00003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40" name="Picture 1">
          <a:extLst>
            <a:ext uri="{FF2B5EF4-FFF2-40B4-BE49-F238E27FC236}">
              <a16:creationId xmlns:a16="http://schemas.microsoft.com/office/drawing/2014/main" id="{00000000-0008-0000-0500-00004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41" name="Picture 1">
          <a:extLst>
            <a:ext uri="{FF2B5EF4-FFF2-40B4-BE49-F238E27FC236}">
              <a16:creationId xmlns:a16="http://schemas.microsoft.com/office/drawing/2014/main" id="{00000000-0008-0000-0500-00004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42" name="Picture 1">
          <a:extLst>
            <a:ext uri="{FF2B5EF4-FFF2-40B4-BE49-F238E27FC236}">
              <a16:creationId xmlns:a16="http://schemas.microsoft.com/office/drawing/2014/main" id="{00000000-0008-0000-0500-00004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3" name="Picture 1">
          <a:extLst>
            <a:ext uri="{FF2B5EF4-FFF2-40B4-BE49-F238E27FC236}">
              <a16:creationId xmlns:a16="http://schemas.microsoft.com/office/drawing/2014/main" id="{00000000-0008-0000-0500-00004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4" name="Picture 1">
          <a:extLst>
            <a:ext uri="{FF2B5EF4-FFF2-40B4-BE49-F238E27FC236}">
              <a16:creationId xmlns:a16="http://schemas.microsoft.com/office/drawing/2014/main" id="{00000000-0008-0000-0500-00004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5" name="Picture 1">
          <a:extLst>
            <a:ext uri="{FF2B5EF4-FFF2-40B4-BE49-F238E27FC236}">
              <a16:creationId xmlns:a16="http://schemas.microsoft.com/office/drawing/2014/main" id="{00000000-0008-0000-0500-00004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6" name="Picture 1">
          <a:extLst>
            <a:ext uri="{FF2B5EF4-FFF2-40B4-BE49-F238E27FC236}">
              <a16:creationId xmlns:a16="http://schemas.microsoft.com/office/drawing/2014/main" id="{00000000-0008-0000-0500-00004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47" name="Picture 1">
          <a:extLst>
            <a:ext uri="{FF2B5EF4-FFF2-40B4-BE49-F238E27FC236}">
              <a16:creationId xmlns:a16="http://schemas.microsoft.com/office/drawing/2014/main" id="{00000000-0008-0000-0500-00004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48" name="Picture 1">
          <a:extLst>
            <a:ext uri="{FF2B5EF4-FFF2-40B4-BE49-F238E27FC236}">
              <a16:creationId xmlns:a16="http://schemas.microsoft.com/office/drawing/2014/main" id="{00000000-0008-0000-0500-00004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49" name="Picture 1">
          <a:extLst>
            <a:ext uri="{FF2B5EF4-FFF2-40B4-BE49-F238E27FC236}">
              <a16:creationId xmlns:a16="http://schemas.microsoft.com/office/drawing/2014/main" id="{00000000-0008-0000-0500-00004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50" name="Picture 1">
          <a:extLst>
            <a:ext uri="{FF2B5EF4-FFF2-40B4-BE49-F238E27FC236}">
              <a16:creationId xmlns:a16="http://schemas.microsoft.com/office/drawing/2014/main" id="{00000000-0008-0000-0500-00004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1" name="Picture 1">
          <a:extLst>
            <a:ext uri="{FF2B5EF4-FFF2-40B4-BE49-F238E27FC236}">
              <a16:creationId xmlns:a16="http://schemas.microsoft.com/office/drawing/2014/main" id="{00000000-0008-0000-0500-00004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2" name="Picture 1">
          <a:extLst>
            <a:ext uri="{FF2B5EF4-FFF2-40B4-BE49-F238E27FC236}">
              <a16:creationId xmlns:a16="http://schemas.microsoft.com/office/drawing/2014/main" id="{00000000-0008-0000-0500-00004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3" name="Picture 1">
          <a:extLst>
            <a:ext uri="{FF2B5EF4-FFF2-40B4-BE49-F238E27FC236}">
              <a16:creationId xmlns:a16="http://schemas.microsoft.com/office/drawing/2014/main" id="{00000000-0008-0000-0500-00004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54" name="Picture 1">
          <a:extLst>
            <a:ext uri="{FF2B5EF4-FFF2-40B4-BE49-F238E27FC236}">
              <a16:creationId xmlns:a16="http://schemas.microsoft.com/office/drawing/2014/main" id="{00000000-0008-0000-0500-00004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55" name="Picture 1">
          <a:extLst>
            <a:ext uri="{FF2B5EF4-FFF2-40B4-BE49-F238E27FC236}">
              <a16:creationId xmlns:a16="http://schemas.microsoft.com/office/drawing/2014/main" id="{00000000-0008-0000-0500-00004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56" name="Picture 1">
          <a:extLst>
            <a:ext uri="{FF2B5EF4-FFF2-40B4-BE49-F238E27FC236}">
              <a16:creationId xmlns:a16="http://schemas.microsoft.com/office/drawing/2014/main" id="{00000000-0008-0000-0500-00005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7" name="Picture 1">
          <a:extLst>
            <a:ext uri="{FF2B5EF4-FFF2-40B4-BE49-F238E27FC236}">
              <a16:creationId xmlns:a16="http://schemas.microsoft.com/office/drawing/2014/main" id="{00000000-0008-0000-0500-00005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8" name="Picture 1">
          <a:extLst>
            <a:ext uri="{FF2B5EF4-FFF2-40B4-BE49-F238E27FC236}">
              <a16:creationId xmlns:a16="http://schemas.microsoft.com/office/drawing/2014/main" id="{00000000-0008-0000-0500-00005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59" name="Picture 1">
          <a:extLst>
            <a:ext uri="{FF2B5EF4-FFF2-40B4-BE49-F238E27FC236}">
              <a16:creationId xmlns:a16="http://schemas.microsoft.com/office/drawing/2014/main" id="{00000000-0008-0000-0500-00005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60" name="Picture 1">
          <a:extLst>
            <a:ext uri="{FF2B5EF4-FFF2-40B4-BE49-F238E27FC236}">
              <a16:creationId xmlns:a16="http://schemas.microsoft.com/office/drawing/2014/main" id="{00000000-0008-0000-0500-00005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1" name="Picture 1">
          <a:extLst>
            <a:ext uri="{FF2B5EF4-FFF2-40B4-BE49-F238E27FC236}">
              <a16:creationId xmlns:a16="http://schemas.microsoft.com/office/drawing/2014/main" id="{00000000-0008-0000-0500-00005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2" name="Picture 1">
          <a:extLst>
            <a:ext uri="{FF2B5EF4-FFF2-40B4-BE49-F238E27FC236}">
              <a16:creationId xmlns:a16="http://schemas.microsoft.com/office/drawing/2014/main" id="{00000000-0008-0000-0500-00005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3" name="Picture 1">
          <a:extLst>
            <a:ext uri="{FF2B5EF4-FFF2-40B4-BE49-F238E27FC236}">
              <a16:creationId xmlns:a16="http://schemas.microsoft.com/office/drawing/2014/main" id="{00000000-0008-0000-0500-00005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64" name="Picture 1">
          <a:extLst>
            <a:ext uri="{FF2B5EF4-FFF2-40B4-BE49-F238E27FC236}">
              <a16:creationId xmlns:a16="http://schemas.microsoft.com/office/drawing/2014/main" id="{00000000-0008-0000-0500-00005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65" name="Picture 1">
          <a:extLst>
            <a:ext uri="{FF2B5EF4-FFF2-40B4-BE49-F238E27FC236}">
              <a16:creationId xmlns:a16="http://schemas.microsoft.com/office/drawing/2014/main" id="{00000000-0008-0000-0500-00005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6" name="Picture 1">
          <a:extLst>
            <a:ext uri="{FF2B5EF4-FFF2-40B4-BE49-F238E27FC236}">
              <a16:creationId xmlns:a16="http://schemas.microsoft.com/office/drawing/2014/main" id="{00000000-0008-0000-0500-00005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7" name="Picture 1">
          <a:extLst>
            <a:ext uri="{FF2B5EF4-FFF2-40B4-BE49-F238E27FC236}">
              <a16:creationId xmlns:a16="http://schemas.microsoft.com/office/drawing/2014/main" id="{00000000-0008-0000-0500-00005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68" name="Picture 1">
          <a:extLst>
            <a:ext uri="{FF2B5EF4-FFF2-40B4-BE49-F238E27FC236}">
              <a16:creationId xmlns:a16="http://schemas.microsoft.com/office/drawing/2014/main" id="{00000000-0008-0000-0500-00005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69" name="Picture 1">
          <a:extLst>
            <a:ext uri="{FF2B5EF4-FFF2-40B4-BE49-F238E27FC236}">
              <a16:creationId xmlns:a16="http://schemas.microsoft.com/office/drawing/2014/main" id="{00000000-0008-0000-0500-00005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70" name="Picture 1">
          <a:extLst>
            <a:ext uri="{FF2B5EF4-FFF2-40B4-BE49-F238E27FC236}">
              <a16:creationId xmlns:a16="http://schemas.microsoft.com/office/drawing/2014/main" id="{00000000-0008-0000-0500-00005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1" name="Picture 1">
          <a:extLst>
            <a:ext uri="{FF2B5EF4-FFF2-40B4-BE49-F238E27FC236}">
              <a16:creationId xmlns:a16="http://schemas.microsoft.com/office/drawing/2014/main" id="{00000000-0008-0000-0500-00005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2" name="Picture 1">
          <a:extLst>
            <a:ext uri="{FF2B5EF4-FFF2-40B4-BE49-F238E27FC236}">
              <a16:creationId xmlns:a16="http://schemas.microsoft.com/office/drawing/2014/main" id="{00000000-0008-0000-0500-00006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3" name="Picture 1">
          <a:extLst>
            <a:ext uri="{FF2B5EF4-FFF2-40B4-BE49-F238E27FC236}">
              <a16:creationId xmlns:a16="http://schemas.microsoft.com/office/drawing/2014/main" id="{00000000-0008-0000-0500-00006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74" name="Picture 1">
          <a:extLst>
            <a:ext uri="{FF2B5EF4-FFF2-40B4-BE49-F238E27FC236}">
              <a16:creationId xmlns:a16="http://schemas.microsoft.com/office/drawing/2014/main" id="{00000000-0008-0000-0500-00006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75" name="Picture 1">
          <a:extLst>
            <a:ext uri="{FF2B5EF4-FFF2-40B4-BE49-F238E27FC236}">
              <a16:creationId xmlns:a16="http://schemas.microsoft.com/office/drawing/2014/main" id="{00000000-0008-0000-0500-00006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76" name="Picture 1">
          <a:extLst>
            <a:ext uri="{FF2B5EF4-FFF2-40B4-BE49-F238E27FC236}">
              <a16:creationId xmlns:a16="http://schemas.microsoft.com/office/drawing/2014/main" id="{00000000-0008-0000-0500-00006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77" name="Picture 1">
          <a:extLst>
            <a:ext uri="{FF2B5EF4-FFF2-40B4-BE49-F238E27FC236}">
              <a16:creationId xmlns:a16="http://schemas.microsoft.com/office/drawing/2014/main" id="{00000000-0008-0000-0500-00006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8" name="Picture 1">
          <a:extLst>
            <a:ext uri="{FF2B5EF4-FFF2-40B4-BE49-F238E27FC236}">
              <a16:creationId xmlns:a16="http://schemas.microsoft.com/office/drawing/2014/main" id="{00000000-0008-0000-0500-00006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79" name="Picture 1">
          <a:extLst>
            <a:ext uri="{FF2B5EF4-FFF2-40B4-BE49-F238E27FC236}">
              <a16:creationId xmlns:a16="http://schemas.microsoft.com/office/drawing/2014/main" id="{00000000-0008-0000-0500-00006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80" name="Picture 1">
          <a:extLst>
            <a:ext uri="{FF2B5EF4-FFF2-40B4-BE49-F238E27FC236}">
              <a16:creationId xmlns:a16="http://schemas.microsoft.com/office/drawing/2014/main" id="{00000000-0008-0000-0500-00006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1" name="Picture 1">
          <a:extLst>
            <a:ext uri="{FF2B5EF4-FFF2-40B4-BE49-F238E27FC236}">
              <a16:creationId xmlns:a16="http://schemas.microsoft.com/office/drawing/2014/main" id="{00000000-0008-0000-0500-00006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2" name="Picture 1">
          <a:extLst>
            <a:ext uri="{FF2B5EF4-FFF2-40B4-BE49-F238E27FC236}">
              <a16:creationId xmlns:a16="http://schemas.microsoft.com/office/drawing/2014/main" id="{00000000-0008-0000-0500-00006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83" name="Picture 1">
          <a:extLst>
            <a:ext uri="{FF2B5EF4-FFF2-40B4-BE49-F238E27FC236}">
              <a16:creationId xmlns:a16="http://schemas.microsoft.com/office/drawing/2014/main" id="{00000000-0008-0000-0500-00006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84" name="Picture 1">
          <a:extLst>
            <a:ext uri="{FF2B5EF4-FFF2-40B4-BE49-F238E27FC236}">
              <a16:creationId xmlns:a16="http://schemas.microsoft.com/office/drawing/2014/main" id="{00000000-0008-0000-0500-00006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85" name="Picture 1">
          <a:extLst>
            <a:ext uri="{FF2B5EF4-FFF2-40B4-BE49-F238E27FC236}">
              <a16:creationId xmlns:a16="http://schemas.microsoft.com/office/drawing/2014/main" id="{00000000-0008-0000-0500-00006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6" name="Picture 1">
          <a:extLst>
            <a:ext uri="{FF2B5EF4-FFF2-40B4-BE49-F238E27FC236}">
              <a16:creationId xmlns:a16="http://schemas.microsoft.com/office/drawing/2014/main" id="{00000000-0008-0000-0500-00006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7" name="Picture 1">
          <a:extLst>
            <a:ext uri="{FF2B5EF4-FFF2-40B4-BE49-F238E27FC236}">
              <a16:creationId xmlns:a16="http://schemas.microsoft.com/office/drawing/2014/main" id="{00000000-0008-0000-0500-00006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8" name="Picture 1">
          <a:extLst>
            <a:ext uri="{FF2B5EF4-FFF2-40B4-BE49-F238E27FC236}">
              <a16:creationId xmlns:a16="http://schemas.microsoft.com/office/drawing/2014/main" id="{00000000-0008-0000-0500-00007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89" name="Picture 1">
          <a:extLst>
            <a:ext uri="{FF2B5EF4-FFF2-40B4-BE49-F238E27FC236}">
              <a16:creationId xmlns:a16="http://schemas.microsoft.com/office/drawing/2014/main" id="{00000000-0008-0000-0500-00007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90" name="Picture 1">
          <a:extLst>
            <a:ext uri="{FF2B5EF4-FFF2-40B4-BE49-F238E27FC236}">
              <a16:creationId xmlns:a16="http://schemas.microsoft.com/office/drawing/2014/main" id="{00000000-0008-0000-0500-00007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91" name="Picture 1">
          <a:extLst>
            <a:ext uri="{FF2B5EF4-FFF2-40B4-BE49-F238E27FC236}">
              <a16:creationId xmlns:a16="http://schemas.microsoft.com/office/drawing/2014/main" id="{00000000-0008-0000-0500-00007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92" name="Picture 1">
          <a:extLst>
            <a:ext uri="{FF2B5EF4-FFF2-40B4-BE49-F238E27FC236}">
              <a16:creationId xmlns:a16="http://schemas.microsoft.com/office/drawing/2014/main" id="{00000000-0008-0000-0500-00007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493" name="Picture 1">
          <a:extLst>
            <a:ext uri="{FF2B5EF4-FFF2-40B4-BE49-F238E27FC236}">
              <a16:creationId xmlns:a16="http://schemas.microsoft.com/office/drawing/2014/main" id="{00000000-0008-0000-0500-00007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494" name="Picture 1">
          <a:extLst>
            <a:ext uri="{FF2B5EF4-FFF2-40B4-BE49-F238E27FC236}">
              <a16:creationId xmlns:a16="http://schemas.microsoft.com/office/drawing/2014/main" id="{00000000-0008-0000-0500-00007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495" name="Picture 1">
          <a:extLst>
            <a:ext uri="{FF2B5EF4-FFF2-40B4-BE49-F238E27FC236}">
              <a16:creationId xmlns:a16="http://schemas.microsoft.com/office/drawing/2014/main" id="{00000000-0008-0000-0500-00007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496" name="Picture 1">
          <a:extLst>
            <a:ext uri="{FF2B5EF4-FFF2-40B4-BE49-F238E27FC236}">
              <a16:creationId xmlns:a16="http://schemas.microsoft.com/office/drawing/2014/main" id="{00000000-0008-0000-0500-00007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497" name="Picture 1">
          <a:extLst>
            <a:ext uri="{FF2B5EF4-FFF2-40B4-BE49-F238E27FC236}">
              <a16:creationId xmlns:a16="http://schemas.microsoft.com/office/drawing/2014/main" id="{00000000-0008-0000-0500-00007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498" name="Picture 1">
          <a:extLst>
            <a:ext uri="{FF2B5EF4-FFF2-40B4-BE49-F238E27FC236}">
              <a16:creationId xmlns:a16="http://schemas.microsoft.com/office/drawing/2014/main" id="{00000000-0008-0000-0500-00007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499" name="Picture 1">
          <a:extLst>
            <a:ext uri="{FF2B5EF4-FFF2-40B4-BE49-F238E27FC236}">
              <a16:creationId xmlns:a16="http://schemas.microsoft.com/office/drawing/2014/main" id="{00000000-0008-0000-0500-00007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500" name="Picture 1">
          <a:extLst>
            <a:ext uri="{FF2B5EF4-FFF2-40B4-BE49-F238E27FC236}">
              <a16:creationId xmlns:a16="http://schemas.microsoft.com/office/drawing/2014/main" id="{00000000-0008-0000-0500-00007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501" name="Picture 1">
          <a:extLst>
            <a:ext uri="{FF2B5EF4-FFF2-40B4-BE49-F238E27FC236}">
              <a16:creationId xmlns:a16="http://schemas.microsoft.com/office/drawing/2014/main" id="{00000000-0008-0000-0500-00007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502" name="Picture 1">
          <a:extLst>
            <a:ext uri="{FF2B5EF4-FFF2-40B4-BE49-F238E27FC236}">
              <a16:creationId xmlns:a16="http://schemas.microsoft.com/office/drawing/2014/main" id="{00000000-0008-0000-0500-00007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03" name="Picture 1">
          <a:extLst>
            <a:ext uri="{FF2B5EF4-FFF2-40B4-BE49-F238E27FC236}">
              <a16:creationId xmlns:a16="http://schemas.microsoft.com/office/drawing/2014/main" id="{00000000-0008-0000-0500-00007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04" name="Picture 1">
          <a:extLst>
            <a:ext uri="{FF2B5EF4-FFF2-40B4-BE49-F238E27FC236}">
              <a16:creationId xmlns:a16="http://schemas.microsoft.com/office/drawing/2014/main" id="{00000000-0008-0000-0500-00008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05" name="Picture 1">
          <a:extLst>
            <a:ext uri="{FF2B5EF4-FFF2-40B4-BE49-F238E27FC236}">
              <a16:creationId xmlns:a16="http://schemas.microsoft.com/office/drawing/2014/main" id="{00000000-0008-0000-0500-00008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06" name="Picture 1">
          <a:extLst>
            <a:ext uri="{FF2B5EF4-FFF2-40B4-BE49-F238E27FC236}">
              <a16:creationId xmlns:a16="http://schemas.microsoft.com/office/drawing/2014/main" id="{00000000-0008-0000-0500-00008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07" name="Picture 1">
          <a:extLst>
            <a:ext uri="{FF2B5EF4-FFF2-40B4-BE49-F238E27FC236}">
              <a16:creationId xmlns:a16="http://schemas.microsoft.com/office/drawing/2014/main" id="{00000000-0008-0000-0500-00008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08" name="Picture 1">
          <a:extLst>
            <a:ext uri="{FF2B5EF4-FFF2-40B4-BE49-F238E27FC236}">
              <a16:creationId xmlns:a16="http://schemas.microsoft.com/office/drawing/2014/main" id="{00000000-0008-0000-0500-00008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09" name="Picture 1">
          <a:extLst>
            <a:ext uri="{FF2B5EF4-FFF2-40B4-BE49-F238E27FC236}">
              <a16:creationId xmlns:a16="http://schemas.microsoft.com/office/drawing/2014/main" id="{00000000-0008-0000-0500-00008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10" name="Picture 1">
          <a:extLst>
            <a:ext uri="{FF2B5EF4-FFF2-40B4-BE49-F238E27FC236}">
              <a16:creationId xmlns:a16="http://schemas.microsoft.com/office/drawing/2014/main" id="{00000000-0008-0000-0500-00008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1" name="Picture 1">
          <a:extLst>
            <a:ext uri="{FF2B5EF4-FFF2-40B4-BE49-F238E27FC236}">
              <a16:creationId xmlns:a16="http://schemas.microsoft.com/office/drawing/2014/main" id="{00000000-0008-0000-0500-00008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2" name="Picture 1">
          <a:extLst>
            <a:ext uri="{FF2B5EF4-FFF2-40B4-BE49-F238E27FC236}">
              <a16:creationId xmlns:a16="http://schemas.microsoft.com/office/drawing/2014/main" id="{00000000-0008-0000-0500-00008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3" name="Picture 1">
          <a:extLst>
            <a:ext uri="{FF2B5EF4-FFF2-40B4-BE49-F238E27FC236}">
              <a16:creationId xmlns:a16="http://schemas.microsoft.com/office/drawing/2014/main" id="{00000000-0008-0000-0500-00008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14" name="Picture 1">
          <a:extLst>
            <a:ext uri="{FF2B5EF4-FFF2-40B4-BE49-F238E27FC236}">
              <a16:creationId xmlns:a16="http://schemas.microsoft.com/office/drawing/2014/main" id="{00000000-0008-0000-0500-00008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15" name="Picture 1">
          <a:extLst>
            <a:ext uri="{FF2B5EF4-FFF2-40B4-BE49-F238E27FC236}">
              <a16:creationId xmlns:a16="http://schemas.microsoft.com/office/drawing/2014/main" id="{00000000-0008-0000-0500-00008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16" name="Picture 1">
          <a:extLst>
            <a:ext uri="{FF2B5EF4-FFF2-40B4-BE49-F238E27FC236}">
              <a16:creationId xmlns:a16="http://schemas.microsoft.com/office/drawing/2014/main" id="{00000000-0008-0000-0500-00008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17" name="Picture 1">
          <a:extLst>
            <a:ext uri="{FF2B5EF4-FFF2-40B4-BE49-F238E27FC236}">
              <a16:creationId xmlns:a16="http://schemas.microsoft.com/office/drawing/2014/main" id="{00000000-0008-0000-0500-00008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8" name="Picture 1">
          <a:extLst>
            <a:ext uri="{FF2B5EF4-FFF2-40B4-BE49-F238E27FC236}">
              <a16:creationId xmlns:a16="http://schemas.microsoft.com/office/drawing/2014/main" id="{00000000-0008-0000-0500-00008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19" name="Picture 1">
          <a:extLst>
            <a:ext uri="{FF2B5EF4-FFF2-40B4-BE49-F238E27FC236}">
              <a16:creationId xmlns:a16="http://schemas.microsoft.com/office/drawing/2014/main" id="{00000000-0008-0000-0500-00008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20" name="Picture 1">
          <a:extLst>
            <a:ext uri="{FF2B5EF4-FFF2-40B4-BE49-F238E27FC236}">
              <a16:creationId xmlns:a16="http://schemas.microsoft.com/office/drawing/2014/main" id="{00000000-0008-0000-0500-00009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1" name="Picture 1">
          <a:extLst>
            <a:ext uri="{FF2B5EF4-FFF2-40B4-BE49-F238E27FC236}">
              <a16:creationId xmlns:a16="http://schemas.microsoft.com/office/drawing/2014/main" id="{00000000-0008-0000-0500-00009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2" name="Picture 1">
          <a:extLst>
            <a:ext uri="{FF2B5EF4-FFF2-40B4-BE49-F238E27FC236}">
              <a16:creationId xmlns:a16="http://schemas.microsoft.com/office/drawing/2014/main" id="{00000000-0008-0000-0500-00009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3" name="Picture 1">
          <a:extLst>
            <a:ext uri="{FF2B5EF4-FFF2-40B4-BE49-F238E27FC236}">
              <a16:creationId xmlns:a16="http://schemas.microsoft.com/office/drawing/2014/main" id="{00000000-0008-0000-0500-00009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4" name="Picture 1">
          <a:extLst>
            <a:ext uri="{FF2B5EF4-FFF2-40B4-BE49-F238E27FC236}">
              <a16:creationId xmlns:a16="http://schemas.microsoft.com/office/drawing/2014/main" id="{00000000-0008-0000-0500-00009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25" name="Picture 1">
          <a:extLst>
            <a:ext uri="{FF2B5EF4-FFF2-40B4-BE49-F238E27FC236}">
              <a16:creationId xmlns:a16="http://schemas.microsoft.com/office/drawing/2014/main" id="{00000000-0008-0000-0500-00009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26" name="Picture 1">
          <a:extLst>
            <a:ext uri="{FF2B5EF4-FFF2-40B4-BE49-F238E27FC236}">
              <a16:creationId xmlns:a16="http://schemas.microsoft.com/office/drawing/2014/main" id="{00000000-0008-0000-0500-00009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27" name="Picture 1">
          <a:extLst>
            <a:ext uri="{FF2B5EF4-FFF2-40B4-BE49-F238E27FC236}">
              <a16:creationId xmlns:a16="http://schemas.microsoft.com/office/drawing/2014/main" id="{00000000-0008-0000-0500-00009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8" name="Picture 1">
          <a:extLst>
            <a:ext uri="{FF2B5EF4-FFF2-40B4-BE49-F238E27FC236}">
              <a16:creationId xmlns:a16="http://schemas.microsoft.com/office/drawing/2014/main" id="{00000000-0008-0000-0500-00009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29" name="Picture 1">
          <a:extLst>
            <a:ext uri="{FF2B5EF4-FFF2-40B4-BE49-F238E27FC236}">
              <a16:creationId xmlns:a16="http://schemas.microsoft.com/office/drawing/2014/main" id="{00000000-0008-0000-0500-00009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30" name="Picture 1">
          <a:extLst>
            <a:ext uri="{FF2B5EF4-FFF2-40B4-BE49-F238E27FC236}">
              <a16:creationId xmlns:a16="http://schemas.microsoft.com/office/drawing/2014/main" id="{00000000-0008-0000-0500-00009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31" name="Picture 1">
          <a:extLst>
            <a:ext uri="{FF2B5EF4-FFF2-40B4-BE49-F238E27FC236}">
              <a16:creationId xmlns:a16="http://schemas.microsoft.com/office/drawing/2014/main" id="{00000000-0008-0000-0500-00009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32" name="Picture 1">
          <a:extLst>
            <a:ext uri="{FF2B5EF4-FFF2-40B4-BE49-F238E27FC236}">
              <a16:creationId xmlns:a16="http://schemas.microsoft.com/office/drawing/2014/main" id="{00000000-0008-0000-0500-00009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3" name="Picture 1">
          <a:extLst>
            <a:ext uri="{FF2B5EF4-FFF2-40B4-BE49-F238E27FC236}">
              <a16:creationId xmlns:a16="http://schemas.microsoft.com/office/drawing/2014/main" id="{00000000-0008-0000-0500-00009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4" name="Picture 1">
          <a:extLst>
            <a:ext uri="{FF2B5EF4-FFF2-40B4-BE49-F238E27FC236}">
              <a16:creationId xmlns:a16="http://schemas.microsoft.com/office/drawing/2014/main" id="{00000000-0008-0000-0500-00009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5" name="Picture 1">
          <a:extLst>
            <a:ext uri="{FF2B5EF4-FFF2-40B4-BE49-F238E27FC236}">
              <a16:creationId xmlns:a16="http://schemas.microsoft.com/office/drawing/2014/main" id="{00000000-0008-0000-0500-00009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6" name="Picture 1">
          <a:extLst>
            <a:ext uri="{FF2B5EF4-FFF2-40B4-BE49-F238E27FC236}">
              <a16:creationId xmlns:a16="http://schemas.microsoft.com/office/drawing/2014/main" id="{00000000-0008-0000-0500-0000A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37" name="Picture 1">
          <a:extLst>
            <a:ext uri="{FF2B5EF4-FFF2-40B4-BE49-F238E27FC236}">
              <a16:creationId xmlns:a16="http://schemas.microsoft.com/office/drawing/2014/main" id="{00000000-0008-0000-0500-0000A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38" name="Picture 1">
          <a:extLst>
            <a:ext uri="{FF2B5EF4-FFF2-40B4-BE49-F238E27FC236}">
              <a16:creationId xmlns:a16="http://schemas.microsoft.com/office/drawing/2014/main" id="{00000000-0008-0000-0500-0000A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39" name="Picture 1">
          <a:extLst>
            <a:ext uri="{FF2B5EF4-FFF2-40B4-BE49-F238E27FC236}">
              <a16:creationId xmlns:a16="http://schemas.microsoft.com/office/drawing/2014/main" id="{00000000-0008-0000-0500-0000A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40" name="Picture 1">
          <a:extLst>
            <a:ext uri="{FF2B5EF4-FFF2-40B4-BE49-F238E27FC236}">
              <a16:creationId xmlns:a16="http://schemas.microsoft.com/office/drawing/2014/main" id="{00000000-0008-0000-0500-0000A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1" name="Picture 1">
          <a:extLst>
            <a:ext uri="{FF2B5EF4-FFF2-40B4-BE49-F238E27FC236}">
              <a16:creationId xmlns:a16="http://schemas.microsoft.com/office/drawing/2014/main" id="{00000000-0008-0000-0500-0000A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2" name="Picture 1">
          <a:extLst>
            <a:ext uri="{FF2B5EF4-FFF2-40B4-BE49-F238E27FC236}">
              <a16:creationId xmlns:a16="http://schemas.microsoft.com/office/drawing/2014/main" id="{00000000-0008-0000-0500-0000A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3" name="Picture 1">
          <a:extLst>
            <a:ext uri="{FF2B5EF4-FFF2-40B4-BE49-F238E27FC236}">
              <a16:creationId xmlns:a16="http://schemas.microsoft.com/office/drawing/2014/main" id="{00000000-0008-0000-0500-0000A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4" name="Picture 1">
          <a:extLst>
            <a:ext uri="{FF2B5EF4-FFF2-40B4-BE49-F238E27FC236}">
              <a16:creationId xmlns:a16="http://schemas.microsoft.com/office/drawing/2014/main" id="{00000000-0008-0000-0500-0000A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45" name="Picture 1">
          <a:extLst>
            <a:ext uri="{FF2B5EF4-FFF2-40B4-BE49-F238E27FC236}">
              <a16:creationId xmlns:a16="http://schemas.microsoft.com/office/drawing/2014/main" id="{00000000-0008-0000-0500-0000A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46" name="Picture 1">
          <a:extLst>
            <a:ext uri="{FF2B5EF4-FFF2-40B4-BE49-F238E27FC236}">
              <a16:creationId xmlns:a16="http://schemas.microsoft.com/office/drawing/2014/main" id="{00000000-0008-0000-0500-0000A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47" name="Picture 1">
          <a:extLst>
            <a:ext uri="{FF2B5EF4-FFF2-40B4-BE49-F238E27FC236}">
              <a16:creationId xmlns:a16="http://schemas.microsoft.com/office/drawing/2014/main" id="{00000000-0008-0000-0500-0000A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8" name="Picture 1">
          <a:extLst>
            <a:ext uri="{FF2B5EF4-FFF2-40B4-BE49-F238E27FC236}">
              <a16:creationId xmlns:a16="http://schemas.microsoft.com/office/drawing/2014/main" id="{00000000-0008-0000-0500-0000A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49" name="Picture 1">
          <a:extLst>
            <a:ext uri="{FF2B5EF4-FFF2-40B4-BE49-F238E27FC236}">
              <a16:creationId xmlns:a16="http://schemas.microsoft.com/office/drawing/2014/main" id="{00000000-0008-0000-0500-0000A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0" name="Picture 1">
          <a:extLst>
            <a:ext uri="{FF2B5EF4-FFF2-40B4-BE49-F238E27FC236}">
              <a16:creationId xmlns:a16="http://schemas.microsoft.com/office/drawing/2014/main" id="{00000000-0008-0000-0500-0000A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1" name="Picture 1">
          <a:extLst>
            <a:ext uri="{FF2B5EF4-FFF2-40B4-BE49-F238E27FC236}">
              <a16:creationId xmlns:a16="http://schemas.microsoft.com/office/drawing/2014/main" id="{00000000-0008-0000-0500-0000A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2" name="Picture 1">
          <a:extLst>
            <a:ext uri="{FF2B5EF4-FFF2-40B4-BE49-F238E27FC236}">
              <a16:creationId xmlns:a16="http://schemas.microsoft.com/office/drawing/2014/main" id="{00000000-0008-0000-0500-0000B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53" name="Picture 1">
          <a:extLst>
            <a:ext uri="{FF2B5EF4-FFF2-40B4-BE49-F238E27FC236}">
              <a16:creationId xmlns:a16="http://schemas.microsoft.com/office/drawing/2014/main" id="{00000000-0008-0000-0500-0000B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54" name="Picture 1">
          <a:extLst>
            <a:ext uri="{FF2B5EF4-FFF2-40B4-BE49-F238E27FC236}">
              <a16:creationId xmlns:a16="http://schemas.microsoft.com/office/drawing/2014/main" id="{00000000-0008-0000-0500-0000B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55" name="Picture 1">
          <a:extLst>
            <a:ext uri="{FF2B5EF4-FFF2-40B4-BE49-F238E27FC236}">
              <a16:creationId xmlns:a16="http://schemas.microsoft.com/office/drawing/2014/main" id="{00000000-0008-0000-0500-0000B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56" name="Picture 1">
          <a:extLst>
            <a:ext uri="{FF2B5EF4-FFF2-40B4-BE49-F238E27FC236}">
              <a16:creationId xmlns:a16="http://schemas.microsoft.com/office/drawing/2014/main" id="{00000000-0008-0000-0500-0000B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57" name="Picture 1">
          <a:extLst>
            <a:ext uri="{FF2B5EF4-FFF2-40B4-BE49-F238E27FC236}">
              <a16:creationId xmlns:a16="http://schemas.microsoft.com/office/drawing/2014/main" id="{00000000-0008-0000-0500-0000B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8" name="Picture 1">
          <a:extLst>
            <a:ext uri="{FF2B5EF4-FFF2-40B4-BE49-F238E27FC236}">
              <a16:creationId xmlns:a16="http://schemas.microsoft.com/office/drawing/2014/main" id="{00000000-0008-0000-0500-0000B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59" name="Picture 1">
          <a:extLst>
            <a:ext uri="{FF2B5EF4-FFF2-40B4-BE49-F238E27FC236}">
              <a16:creationId xmlns:a16="http://schemas.microsoft.com/office/drawing/2014/main" id="{00000000-0008-0000-0500-0000B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60" name="Picture 1">
          <a:extLst>
            <a:ext uri="{FF2B5EF4-FFF2-40B4-BE49-F238E27FC236}">
              <a16:creationId xmlns:a16="http://schemas.microsoft.com/office/drawing/2014/main" id="{00000000-0008-0000-0500-0000B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1" name="Picture 1">
          <a:extLst>
            <a:ext uri="{FF2B5EF4-FFF2-40B4-BE49-F238E27FC236}">
              <a16:creationId xmlns:a16="http://schemas.microsoft.com/office/drawing/2014/main" id="{00000000-0008-0000-0500-0000B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2" name="Picture 1">
          <a:extLst>
            <a:ext uri="{FF2B5EF4-FFF2-40B4-BE49-F238E27FC236}">
              <a16:creationId xmlns:a16="http://schemas.microsoft.com/office/drawing/2014/main" id="{00000000-0008-0000-0500-0000B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3" name="Picture 1">
          <a:extLst>
            <a:ext uri="{FF2B5EF4-FFF2-40B4-BE49-F238E27FC236}">
              <a16:creationId xmlns:a16="http://schemas.microsoft.com/office/drawing/2014/main" id="{00000000-0008-0000-0500-0000B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4" name="Picture 1">
          <a:extLst>
            <a:ext uri="{FF2B5EF4-FFF2-40B4-BE49-F238E27FC236}">
              <a16:creationId xmlns:a16="http://schemas.microsoft.com/office/drawing/2014/main" id="{00000000-0008-0000-0500-0000B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5" name="Picture 1">
          <a:extLst>
            <a:ext uri="{FF2B5EF4-FFF2-40B4-BE49-F238E27FC236}">
              <a16:creationId xmlns:a16="http://schemas.microsoft.com/office/drawing/2014/main" id="{00000000-0008-0000-0500-0000B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6" name="Picture 1">
          <a:extLst>
            <a:ext uri="{FF2B5EF4-FFF2-40B4-BE49-F238E27FC236}">
              <a16:creationId xmlns:a16="http://schemas.microsoft.com/office/drawing/2014/main" id="{00000000-0008-0000-0500-0000B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67" name="Picture 1">
          <a:extLst>
            <a:ext uri="{FF2B5EF4-FFF2-40B4-BE49-F238E27FC236}">
              <a16:creationId xmlns:a16="http://schemas.microsoft.com/office/drawing/2014/main" id="{00000000-0008-0000-0500-0000B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68" name="Picture 1">
          <a:extLst>
            <a:ext uri="{FF2B5EF4-FFF2-40B4-BE49-F238E27FC236}">
              <a16:creationId xmlns:a16="http://schemas.microsoft.com/office/drawing/2014/main" id="{00000000-0008-0000-0500-0000C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69" name="Picture 1">
          <a:extLst>
            <a:ext uri="{FF2B5EF4-FFF2-40B4-BE49-F238E27FC236}">
              <a16:creationId xmlns:a16="http://schemas.microsoft.com/office/drawing/2014/main" id="{00000000-0008-0000-0500-0000C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70" name="Picture 1">
          <a:extLst>
            <a:ext uri="{FF2B5EF4-FFF2-40B4-BE49-F238E27FC236}">
              <a16:creationId xmlns:a16="http://schemas.microsoft.com/office/drawing/2014/main" id="{00000000-0008-0000-0500-0000C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1" name="Picture 1">
          <a:extLst>
            <a:ext uri="{FF2B5EF4-FFF2-40B4-BE49-F238E27FC236}">
              <a16:creationId xmlns:a16="http://schemas.microsoft.com/office/drawing/2014/main" id="{00000000-0008-0000-0500-0000C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2" name="Picture 1">
          <a:extLst>
            <a:ext uri="{FF2B5EF4-FFF2-40B4-BE49-F238E27FC236}">
              <a16:creationId xmlns:a16="http://schemas.microsoft.com/office/drawing/2014/main" id="{00000000-0008-0000-0500-0000C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3" name="Picture 1">
          <a:extLst>
            <a:ext uri="{FF2B5EF4-FFF2-40B4-BE49-F238E27FC236}">
              <a16:creationId xmlns:a16="http://schemas.microsoft.com/office/drawing/2014/main" id="{00000000-0008-0000-0500-0000C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4" name="Picture 1">
          <a:extLst>
            <a:ext uri="{FF2B5EF4-FFF2-40B4-BE49-F238E27FC236}">
              <a16:creationId xmlns:a16="http://schemas.microsoft.com/office/drawing/2014/main" id="{00000000-0008-0000-0500-0000C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75" name="Picture 1">
          <a:extLst>
            <a:ext uri="{FF2B5EF4-FFF2-40B4-BE49-F238E27FC236}">
              <a16:creationId xmlns:a16="http://schemas.microsoft.com/office/drawing/2014/main" id="{00000000-0008-0000-0500-0000C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76" name="Picture 1">
          <a:extLst>
            <a:ext uri="{FF2B5EF4-FFF2-40B4-BE49-F238E27FC236}">
              <a16:creationId xmlns:a16="http://schemas.microsoft.com/office/drawing/2014/main" id="{00000000-0008-0000-0500-0000C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77" name="Picture 1">
          <a:extLst>
            <a:ext uri="{FF2B5EF4-FFF2-40B4-BE49-F238E27FC236}">
              <a16:creationId xmlns:a16="http://schemas.microsoft.com/office/drawing/2014/main" id="{00000000-0008-0000-0500-0000C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8" name="Picture 1">
          <a:extLst>
            <a:ext uri="{FF2B5EF4-FFF2-40B4-BE49-F238E27FC236}">
              <a16:creationId xmlns:a16="http://schemas.microsoft.com/office/drawing/2014/main" id="{00000000-0008-0000-0500-0000C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79" name="Picture 1">
          <a:extLst>
            <a:ext uri="{FF2B5EF4-FFF2-40B4-BE49-F238E27FC236}">
              <a16:creationId xmlns:a16="http://schemas.microsoft.com/office/drawing/2014/main" id="{00000000-0008-0000-0500-0000C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0" name="Picture 1">
          <a:extLst>
            <a:ext uri="{FF2B5EF4-FFF2-40B4-BE49-F238E27FC236}">
              <a16:creationId xmlns:a16="http://schemas.microsoft.com/office/drawing/2014/main" id="{00000000-0008-0000-0500-0000C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1" name="Picture 1">
          <a:extLst>
            <a:ext uri="{FF2B5EF4-FFF2-40B4-BE49-F238E27FC236}">
              <a16:creationId xmlns:a16="http://schemas.microsoft.com/office/drawing/2014/main" id="{00000000-0008-0000-0500-0000C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2" name="Picture 1">
          <a:extLst>
            <a:ext uri="{FF2B5EF4-FFF2-40B4-BE49-F238E27FC236}">
              <a16:creationId xmlns:a16="http://schemas.microsoft.com/office/drawing/2014/main" id="{00000000-0008-0000-0500-0000C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83" name="Picture 1">
          <a:extLst>
            <a:ext uri="{FF2B5EF4-FFF2-40B4-BE49-F238E27FC236}">
              <a16:creationId xmlns:a16="http://schemas.microsoft.com/office/drawing/2014/main" id="{00000000-0008-0000-0500-0000C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84" name="Picture 1">
          <a:extLst>
            <a:ext uri="{FF2B5EF4-FFF2-40B4-BE49-F238E27FC236}">
              <a16:creationId xmlns:a16="http://schemas.microsoft.com/office/drawing/2014/main" id="{00000000-0008-0000-0500-0000D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5" name="Picture 1">
          <a:extLst>
            <a:ext uri="{FF2B5EF4-FFF2-40B4-BE49-F238E27FC236}">
              <a16:creationId xmlns:a16="http://schemas.microsoft.com/office/drawing/2014/main" id="{00000000-0008-0000-0500-0000D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6" name="Picture 1">
          <a:extLst>
            <a:ext uri="{FF2B5EF4-FFF2-40B4-BE49-F238E27FC236}">
              <a16:creationId xmlns:a16="http://schemas.microsoft.com/office/drawing/2014/main" id="{00000000-0008-0000-0500-0000D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87" name="Picture 1">
          <a:extLst>
            <a:ext uri="{FF2B5EF4-FFF2-40B4-BE49-F238E27FC236}">
              <a16:creationId xmlns:a16="http://schemas.microsoft.com/office/drawing/2014/main" id="{00000000-0008-0000-0500-0000D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88" name="Picture 1">
          <a:extLst>
            <a:ext uri="{FF2B5EF4-FFF2-40B4-BE49-F238E27FC236}">
              <a16:creationId xmlns:a16="http://schemas.microsoft.com/office/drawing/2014/main" id="{00000000-0008-0000-0500-0000D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89" name="Picture 1">
          <a:extLst>
            <a:ext uri="{FF2B5EF4-FFF2-40B4-BE49-F238E27FC236}">
              <a16:creationId xmlns:a16="http://schemas.microsoft.com/office/drawing/2014/main" id="{00000000-0008-0000-0500-0000D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90" name="Picture 1">
          <a:extLst>
            <a:ext uri="{FF2B5EF4-FFF2-40B4-BE49-F238E27FC236}">
              <a16:creationId xmlns:a16="http://schemas.microsoft.com/office/drawing/2014/main" id="{00000000-0008-0000-0500-0000D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91" name="Picture 1">
          <a:extLst>
            <a:ext uri="{FF2B5EF4-FFF2-40B4-BE49-F238E27FC236}">
              <a16:creationId xmlns:a16="http://schemas.microsoft.com/office/drawing/2014/main" id="{00000000-0008-0000-0500-0000D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2" name="Picture 1">
          <a:extLst>
            <a:ext uri="{FF2B5EF4-FFF2-40B4-BE49-F238E27FC236}">
              <a16:creationId xmlns:a16="http://schemas.microsoft.com/office/drawing/2014/main" id="{00000000-0008-0000-0500-0000D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3" name="Picture 1">
          <a:extLst>
            <a:ext uri="{FF2B5EF4-FFF2-40B4-BE49-F238E27FC236}">
              <a16:creationId xmlns:a16="http://schemas.microsoft.com/office/drawing/2014/main" id="{00000000-0008-0000-0500-0000D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4" name="Picture 1">
          <a:extLst>
            <a:ext uri="{FF2B5EF4-FFF2-40B4-BE49-F238E27FC236}">
              <a16:creationId xmlns:a16="http://schemas.microsoft.com/office/drawing/2014/main" id="{00000000-0008-0000-0500-0000D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95" name="Picture 1">
          <a:extLst>
            <a:ext uri="{FF2B5EF4-FFF2-40B4-BE49-F238E27FC236}">
              <a16:creationId xmlns:a16="http://schemas.microsoft.com/office/drawing/2014/main" id="{00000000-0008-0000-0500-0000D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596" name="Picture 1">
          <a:extLst>
            <a:ext uri="{FF2B5EF4-FFF2-40B4-BE49-F238E27FC236}">
              <a16:creationId xmlns:a16="http://schemas.microsoft.com/office/drawing/2014/main" id="{00000000-0008-0000-0500-0000D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7" name="Picture 1">
          <a:extLst>
            <a:ext uri="{FF2B5EF4-FFF2-40B4-BE49-F238E27FC236}">
              <a16:creationId xmlns:a16="http://schemas.microsoft.com/office/drawing/2014/main" id="{00000000-0008-0000-0500-0000D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8" name="Picture 1">
          <a:extLst>
            <a:ext uri="{FF2B5EF4-FFF2-40B4-BE49-F238E27FC236}">
              <a16:creationId xmlns:a16="http://schemas.microsoft.com/office/drawing/2014/main" id="{00000000-0008-0000-0500-0000D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599" name="Picture 1">
          <a:extLst>
            <a:ext uri="{FF2B5EF4-FFF2-40B4-BE49-F238E27FC236}">
              <a16:creationId xmlns:a16="http://schemas.microsoft.com/office/drawing/2014/main" id="{00000000-0008-0000-0500-0000D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0" name="Picture 1">
          <a:extLst>
            <a:ext uri="{FF2B5EF4-FFF2-40B4-BE49-F238E27FC236}">
              <a16:creationId xmlns:a16="http://schemas.microsoft.com/office/drawing/2014/main" id="{00000000-0008-0000-0500-0000E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1" name="Picture 1">
          <a:extLst>
            <a:ext uri="{FF2B5EF4-FFF2-40B4-BE49-F238E27FC236}">
              <a16:creationId xmlns:a16="http://schemas.microsoft.com/office/drawing/2014/main" id="{00000000-0008-0000-0500-0000E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2" name="Picture 1">
          <a:extLst>
            <a:ext uri="{FF2B5EF4-FFF2-40B4-BE49-F238E27FC236}">
              <a16:creationId xmlns:a16="http://schemas.microsoft.com/office/drawing/2014/main" id="{00000000-0008-0000-0500-0000E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3" name="Picture 1">
          <a:extLst>
            <a:ext uri="{FF2B5EF4-FFF2-40B4-BE49-F238E27FC236}">
              <a16:creationId xmlns:a16="http://schemas.microsoft.com/office/drawing/2014/main" id="{00000000-0008-0000-0500-0000E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4" name="Picture 1">
          <a:extLst>
            <a:ext uri="{FF2B5EF4-FFF2-40B4-BE49-F238E27FC236}">
              <a16:creationId xmlns:a16="http://schemas.microsoft.com/office/drawing/2014/main" id="{00000000-0008-0000-0500-0000E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05" name="Picture 1">
          <a:extLst>
            <a:ext uri="{FF2B5EF4-FFF2-40B4-BE49-F238E27FC236}">
              <a16:creationId xmlns:a16="http://schemas.microsoft.com/office/drawing/2014/main" id="{00000000-0008-0000-0500-0000E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06" name="Picture 1">
          <a:extLst>
            <a:ext uri="{FF2B5EF4-FFF2-40B4-BE49-F238E27FC236}">
              <a16:creationId xmlns:a16="http://schemas.microsoft.com/office/drawing/2014/main" id="{00000000-0008-0000-0500-0000E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07" name="Picture 1">
          <a:extLst>
            <a:ext uri="{FF2B5EF4-FFF2-40B4-BE49-F238E27FC236}">
              <a16:creationId xmlns:a16="http://schemas.microsoft.com/office/drawing/2014/main" id="{00000000-0008-0000-0500-0000E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8" name="Picture 1">
          <a:extLst>
            <a:ext uri="{FF2B5EF4-FFF2-40B4-BE49-F238E27FC236}">
              <a16:creationId xmlns:a16="http://schemas.microsoft.com/office/drawing/2014/main" id="{00000000-0008-0000-0500-0000E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09" name="Picture 1">
          <a:extLst>
            <a:ext uri="{FF2B5EF4-FFF2-40B4-BE49-F238E27FC236}">
              <a16:creationId xmlns:a16="http://schemas.microsoft.com/office/drawing/2014/main" id="{00000000-0008-0000-0500-0000E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0" name="Picture 1">
          <a:extLst>
            <a:ext uri="{FF2B5EF4-FFF2-40B4-BE49-F238E27FC236}">
              <a16:creationId xmlns:a16="http://schemas.microsoft.com/office/drawing/2014/main" id="{00000000-0008-0000-0500-0000E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11" name="Picture 1">
          <a:extLst>
            <a:ext uri="{FF2B5EF4-FFF2-40B4-BE49-F238E27FC236}">
              <a16:creationId xmlns:a16="http://schemas.microsoft.com/office/drawing/2014/main" id="{00000000-0008-0000-0500-0000E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12" name="Picture 1">
          <a:extLst>
            <a:ext uri="{FF2B5EF4-FFF2-40B4-BE49-F238E27FC236}">
              <a16:creationId xmlns:a16="http://schemas.microsoft.com/office/drawing/2014/main" id="{00000000-0008-0000-0500-0000E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13" name="Picture 1">
          <a:extLst>
            <a:ext uri="{FF2B5EF4-FFF2-40B4-BE49-F238E27FC236}">
              <a16:creationId xmlns:a16="http://schemas.microsoft.com/office/drawing/2014/main" id="{00000000-0008-0000-0500-0000E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4" name="Picture 1">
          <a:extLst>
            <a:ext uri="{FF2B5EF4-FFF2-40B4-BE49-F238E27FC236}">
              <a16:creationId xmlns:a16="http://schemas.microsoft.com/office/drawing/2014/main" id="{00000000-0008-0000-0500-0000E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5" name="Picture 1">
          <a:extLst>
            <a:ext uri="{FF2B5EF4-FFF2-40B4-BE49-F238E27FC236}">
              <a16:creationId xmlns:a16="http://schemas.microsoft.com/office/drawing/2014/main" id="{00000000-0008-0000-0500-0000E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6" name="Picture 1">
          <a:extLst>
            <a:ext uri="{FF2B5EF4-FFF2-40B4-BE49-F238E27FC236}">
              <a16:creationId xmlns:a16="http://schemas.microsoft.com/office/drawing/2014/main" id="{00000000-0008-0000-0500-0000F0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17" name="Picture 1">
          <a:extLst>
            <a:ext uri="{FF2B5EF4-FFF2-40B4-BE49-F238E27FC236}">
              <a16:creationId xmlns:a16="http://schemas.microsoft.com/office/drawing/2014/main" id="{00000000-0008-0000-0500-0000F1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18" name="Picture 1">
          <a:extLst>
            <a:ext uri="{FF2B5EF4-FFF2-40B4-BE49-F238E27FC236}">
              <a16:creationId xmlns:a16="http://schemas.microsoft.com/office/drawing/2014/main" id="{00000000-0008-0000-0500-0000F2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19" name="Picture 1">
          <a:extLst>
            <a:ext uri="{FF2B5EF4-FFF2-40B4-BE49-F238E27FC236}">
              <a16:creationId xmlns:a16="http://schemas.microsoft.com/office/drawing/2014/main" id="{00000000-0008-0000-0500-0000F3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0" name="Picture 1">
          <a:extLst>
            <a:ext uri="{FF2B5EF4-FFF2-40B4-BE49-F238E27FC236}">
              <a16:creationId xmlns:a16="http://schemas.microsoft.com/office/drawing/2014/main" id="{00000000-0008-0000-0500-0000F4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21" name="Picture 1">
          <a:extLst>
            <a:ext uri="{FF2B5EF4-FFF2-40B4-BE49-F238E27FC236}">
              <a16:creationId xmlns:a16="http://schemas.microsoft.com/office/drawing/2014/main" id="{00000000-0008-0000-0500-0000F5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22" name="Picture 1">
          <a:extLst>
            <a:ext uri="{FF2B5EF4-FFF2-40B4-BE49-F238E27FC236}">
              <a16:creationId xmlns:a16="http://schemas.microsoft.com/office/drawing/2014/main" id="{00000000-0008-0000-0500-0000F6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3" name="Picture 1">
          <a:extLst>
            <a:ext uri="{FF2B5EF4-FFF2-40B4-BE49-F238E27FC236}">
              <a16:creationId xmlns:a16="http://schemas.microsoft.com/office/drawing/2014/main" id="{00000000-0008-0000-0500-0000F7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4" name="Picture 1">
          <a:extLst>
            <a:ext uri="{FF2B5EF4-FFF2-40B4-BE49-F238E27FC236}">
              <a16:creationId xmlns:a16="http://schemas.microsoft.com/office/drawing/2014/main" id="{00000000-0008-0000-0500-0000F8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5" name="Picture 1">
          <a:extLst>
            <a:ext uri="{FF2B5EF4-FFF2-40B4-BE49-F238E27FC236}">
              <a16:creationId xmlns:a16="http://schemas.microsoft.com/office/drawing/2014/main" id="{00000000-0008-0000-0500-0000F9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26" name="Picture 1">
          <a:extLst>
            <a:ext uri="{FF2B5EF4-FFF2-40B4-BE49-F238E27FC236}">
              <a16:creationId xmlns:a16="http://schemas.microsoft.com/office/drawing/2014/main" id="{00000000-0008-0000-0500-0000FA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27" name="Picture 1">
          <a:extLst>
            <a:ext uri="{FF2B5EF4-FFF2-40B4-BE49-F238E27FC236}">
              <a16:creationId xmlns:a16="http://schemas.microsoft.com/office/drawing/2014/main" id="{00000000-0008-0000-0500-0000FB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8" name="Picture 1">
          <a:extLst>
            <a:ext uri="{FF2B5EF4-FFF2-40B4-BE49-F238E27FC236}">
              <a16:creationId xmlns:a16="http://schemas.microsoft.com/office/drawing/2014/main" id="{00000000-0008-0000-0500-0000FC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29" name="Picture 1">
          <a:extLst>
            <a:ext uri="{FF2B5EF4-FFF2-40B4-BE49-F238E27FC236}">
              <a16:creationId xmlns:a16="http://schemas.microsoft.com/office/drawing/2014/main" id="{00000000-0008-0000-0500-0000FD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30" name="Picture 1">
          <a:extLst>
            <a:ext uri="{FF2B5EF4-FFF2-40B4-BE49-F238E27FC236}">
              <a16:creationId xmlns:a16="http://schemas.microsoft.com/office/drawing/2014/main" id="{00000000-0008-0000-0500-0000FE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1" name="Picture 1">
          <a:extLst>
            <a:ext uri="{FF2B5EF4-FFF2-40B4-BE49-F238E27FC236}">
              <a16:creationId xmlns:a16="http://schemas.microsoft.com/office/drawing/2014/main" id="{00000000-0008-0000-0500-0000FF1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2" name="Picture 1">
          <a:extLst>
            <a:ext uri="{FF2B5EF4-FFF2-40B4-BE49-F238E27FC236}">
              <a16:creationId xmlns:a16="http://schemas.microsoft.com/office/drawing/2014/main" id="{00000000-0008-0000-0500-00000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3" name="Picture 1">
          <a:extLst>
            <a:ext uri="{FF2B5EF4-FFF2-40B4-BE49-F238E27FC236}">
              <a16:creationId xmlns:a16="http://schemas.microsoft.com/office/drawing/2014/main" id="{00000000-0008-0000-0500-00000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4" name="Picture 1">
          <a:extLst>
            <a:ext uri="{FF2B5EF4-FFF2-40B4-BE49-F238E27FC236}">
              <a16:creationId xmlns:a16="http://schemas.microsoft.com/office/drawing/2014/main" id="{00000000-0008-0000-0500-00000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35" name="Picture 1">
          <a:extLst>
            <a:ext uri="{FF2B5EF4-FFF2-40B4-BE49-F238E27FC236}">
              <a16:creationId xmlns:a16="http://schemas.microsoft.com/office/drawing/2014/main" id="{00000000-0008-0000-0500-00000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36" name="Picture 1">
          <a:extLst>
            <a:ext uri="{FF2B5EF4-FFF2-40B4-BE49-F238E27FC236}">
              <a16:creationId xmlns:a16="http://schemas.microsoft.com/office/drawing/2014/main" id="{00000000-0008-0000-0500-00000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37" name="Picture 1">
          <a:extLst>
            <a:ext uri="{FF2B5EF4-FFF2-40B4-BE49-F238E27FC236}">
              <a16:creationId xmlns:a16="http://schemas.microsoft.com/office/drawing/2014/main" id="{00000000-0008-0000-0500-00000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8" name="Picture 1">
          <a:extLst>
            <a:ext uri="{FF2B5EF4-FFF2-40B4-BE49-F238E27FC236}">
              <a16:creationId xmlns:a16="http://schemas.microsoft.com/office/drawing/2014/main" id="{00000000-0008-0000-0500-00000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39" name="Picture 1">
          <a:extLst>
            <a:ext uri="{FF2B5EF4-FFF2-40B4-BE49-F238E27FC236}">
              <a16:creationId xmlns:a16="http://schemas.microsoft.com/office/drawing/2014/main" id="{00000000-0008-0000-0500-00000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0" name="Picture 1">
          <a:extLst>
            <a:ext uri="{FF2B5EF4-FFF2-40B4-BE49-F238E27FC236}">
              <a16:creationId xmlns:a16="http://schemas.microsoft.com/office/drawing/2014/main" id="{00000000-0008-0000-0500-00000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1" name="Picture 1">
          <a:extLst>
            <a:ext uri="{FF2B5EF4-FFF2-40B4-BE49-F238E27FC236}">
              <a16:creationId xmlns:a16="http://schemas.microsoft.com/office/drawing/2014/main" id="{00000000-0008-0000-0500-00000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2" name="Picture 1">
          <a:extLst>
            <a:ext uri="{FF2B5EF4-FFF2-40B4-BE49-F238E27FC236}">
              <a16:creationId xmlns:a16="http://schemas.microsoft.com/office/drawing/2014/main" id="{00000000-0008-0000-0500-00000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43" name="Picture 1">
          <a:extLst>
            <a:ext uri="{FF2B5EF4-FFF2-40B4-BE49-F238E27FC236}">
              <a16:creationId xmlns:a16="http://schemas.microsoft.com/office/drawing/2014/main" id="{00000000-0008-0000-0500-00000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44" name="Picture 1">
          <a:extLst>
            <a:ext uri="{FF2B5EF4-FFF2-40B4-BE49-F238E27FC236}">
              <a16:creationId xmlns:a16="http://schemas.microsoft.com/office/drawing/2014/main" id="{00000000-0008-0000-0500-00000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45" name="Picture 1">
          <a:extLst>
            <a:ext uri="{FF2B5EF4-FFF2-40B4-BE49-F238E27FC236}">
              <a16:creationId xmlns:a16="http://schemas.microsoft.com/office/drawing/2014/main" id="{00000000-0008-0000-0500-00000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46" name="Picture 1">
          <a:extLst>
            <a:ext uri="{FF2B5EF4-FFF2-40B4-BE49-F238E27FC236}">
              <a16:creationId xmlns:a16="http://schemas.microsoft.com/office/drawing/2014/main" id="{00000000-0008-0000-0500-00000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47" name="Picture 1">
          <a:extLst>
            <a:ext uri="{FF2B5EF4-FFF2-40B4-BE49-F238E27FC236}">
              <a16:creationId xmlns:a16="http://schemas.microsoft.com/office/drawing/2014/main" id="{00000000-0008-0000-0500-00000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8" name="Picture 1">
          <a:extLst>
            <a:ext uri="{FF2B5EF4-FFF2-40B4-BE49-F238E27FC236}">
              <a16:creationId xmlns:a16="http://schemas.microsoft.com/office/drawing/2014/main" id="{00000000-0008-0000-0500-00001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49" name="Picture 1">
          <a:extLst>
            <a:ext uri="{FF2B5EF4-FFF2-40B4-BE49-F238E27FC236}">
              <a16:creationId xmlns:a16="http://schemas.microsoft.com/office/drawing/2014/main" id="{00000000-0008-0000-0500-00001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50" name="Picture 1">
          <a:extLst>
            <a:ext uri="{FF2B5EF4-FFF2-40B4-BE49-F238E27FC236}">
              <a16:creationId xmlns:a16="http://schemas.microsoft.com/office/drawing/2014/main" id="{00000000-0008-0000-0500-00001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51" name="Picture 1">
          <a:extLst>
            <a:ext uri="{FF2B5EF4-FFF2-40B4-BE49-F238E27FC236}">
              <a16:creationId xmlns:a16="http://schemas.microsoft.com/office/drawing/2014/main" id="{00000000-0008-0000-0500-00001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652" name="Picture 1">
          <a:extLst>
            <a:ext uri="{FF2B5EF4-FFF2-40B4-BE49-F238E27FC236}">
              <a16:creationId xmlns:a16="http://schemas.microsoft.com/office/drawing/2014/main" id="{00000000-0008-0000-0500-00001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653" name="Picture 1">
          <a:extLst>
            <a:ext uri="{FF2B5EF4-FFF2-40B4-BE49-F238E27FC236}">
              <a16:creationId xmlns:a16="http://schemas.microsoft.com/office/drawing/2014/main" id="{00000000-0008-0000-0500-00001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654" name="Picture 1">
          <a:extLst>
            <a:ext uri="{FF2B5EF4-FFF2-40B4-BE49-F238E27FC236}">
              <a16:creationId xmlns:a16="http://schemas.microsoft.com/office/drawing/2014/main" id="{00000000-0008-0000-0500-00001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655" name="Picture 1">
          <a:extLst>
            <a:ext uri="{FF2B5EF4-FFF2-40B4-BE49-F238E27FC236}">
              <a16:creationId xmlns:a16="http://schemas.microsoft.com/office/drawing/2014/main" id="{00000000-0008-0000-0500-00001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656" name="Picture 1">
          <a:extLst>
            <a:ext uri="{FF2B5EF4-FFF2-40B4-BE49-F238E27FC236}">
              <a16:creationId xmlns:a16="http://schemas.microsoft.com/office/drawing/2014/main" id="{00000000-0008-0000-0500-00001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657" name="Picture 1">
          <a:extLst>
            <a:ext uri="{FF2B5EF4-FFF2-40B4-BE49-F238E27FC236}">
              <a16:creationId xmlns:a16="http://schemas.microsoft.com/office/drawing/2014/main" id="{00000000-0008-0000-0500-00001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658" name="Picture 1">
          <a:extLst>
            <a:ext uri="{FF2B5EF4-FFF2-40B4-BE49-F238E27FC236}">
              <a16:creationId xmlns:a16="http://schemas.microsoft.com/office/drawing/2014/main" id="{00000000-0008-0000-0500-00001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659" name="Picture 1">
          <a:extLst>
            <a:ext uri="{FF2B5EF4-FFF2-40B4-BE49-F238E27FC236}">
              <a16:creationId xmlns:a16="http://schemas.microsoft.com/office/drawing/2014/main" id="{00000000-0008-0000-0500-00001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0" name="Picture 1">
          <a:extLst>
            <a:ext uri="{FF2B5EF4-FFF2-40B4-BE49-F238E27FC236}">
              <a16:creationId xmlns:a16="http://schemas.microsoft.com/office/drawing/2014/main" id="{00000000-0008-0000-0500-00001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1" name="Picture 1">
          <a:extLst>
            <a:ext uri="{FF2B5EF4-FFF2-40B4-BE49-F238E27FC236}">
              <a16:creationId xmlns:a16="http://schemas.microsoft.com/office/drawing/2014/main" id="{00000000-0008-0000-0500-00001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2" name="Picture 1">
          <a:extLst>
            <a:ext uri="{FF2B5EF4-FFF2-40B4-BE49-F238E27FC236}">
              <a16:creationId xmlns:a16="http://schemas.microsoft.com/office/drawing/2014/main" id="{00000000-0008-0000-0500-00001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63" name="Picture 1">
          <a:extLst>
            <a:ext uri="{FF2B5EF4-FFF2-40B4-BE49-F238E27FC236}">
              <a16:creationId xmlns:a16="http://schemas.microsoft.com/office/drawing/2014/main" id="{00000000-0008-0000-0500-00001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64" name="Picture 1">
          <a:extLst>
            <a:ext uri="{FF2B5EF4-FFF2-40B4-BE49-F238E27FC236}">
              <a16:creationId xmlns:a16="http://schemas.microsoft.com/office/drawing/2014/main" id="{00000000-0008-0000-0500-00002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65" name="Picture 1">
          <a:extLst>
            <a:ext uri="{FF2B5EF4-FFF2-40B4-BE49-F238E27FC236}">
              <a16:creationId xmlns:a16="http://schemas.microsoft.com/office/drawing/2014/main" id="{00000000-0008-0000-0500-00002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6" name="Picture 1">
          <a:extLst>
            <a:ext uri="{FF2B5EF4-FFF2-40B4-BE49-F238E27FC236}">
              <a16:creationId xmlns:a16="http://schemas.microsoft.com/office/drawing/2014/main" id="{00000000-0008-0000-0500-00002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67" name="Picture 1">
          <a:extLst>
            <a:ext uri="{FF2B5EF4-FFF2-40B4-BE49-F238E27FC236}">
              <a16:creationId xmlns:a16="http://schemas.microsoft.com/office/drawing/2014/main" id="{00000000-0008-0000-0500-00002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68" name="Picture 1">
          <a:extLst>
            <a:ext uri="{FF2B5EF4-FFF2-40B4-BE49-F238E27FC236}">
              <a16:creationId xmlns:a16="http://schemas.microsoft.com/office/drawing/2014/main" id="{00000000-0008-0000-0500-00002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69" name="Picture 1">
          <a:extLst>
            <a:ext uri="{FF2B5EF4-FFF2-40B4-BE49-F238E27FC236}">
              <a16:creationId xmlns:a16="http://schemas.microsoft.com/office/drawing/2014/main" id="{00000000-0008-0000-0500-00002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70" name="Picture 1">
          <a:extLst>
            <a:ext uri="{FF2B5EF4-FFF2-40B4-BE49-F238E27FC236}">
              <a16:creationId xmlns:a16="http://schemas.microsoft.com/office/drawing/2014/main" id="{00000000-0008-0000-0500-00002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1" name="Picture 1">
          <a:extLst>
            <a:ext uri="{FF2B5EF4-FFF2-40B4-BE49-F238E27FC236}">
              <a16:creationId xmlns:a16="http://schemas.microsoft.com/office/drawing/2014/main" id="{00000000-0008-0000-0500-00002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2" name="Picture 1">
          <a:extLst>
            <a:ext uri="{FF2B5EF4-FFF2-40B4-BE49-F238E27FC236}">
              <a16:creationId xmlns:a16="http://schemas.microsoft.com/office/drawing/2014/main" id="{00000000-0008-0000-0500-00002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3" name="Picture 1">
          <a:extLst>
            <a:ext uri="{FF2B5EF4-FFF2-40B4-BE49-F238E27FC236}">
              <a16:creationId xmlns:a16="http://schemas.microsoft.com/office/drawing/2014/main" id="{00000000-0008-0000-0500-00002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4" name="Picture 1">
          <a:extLst>
            <a:ext uri="{FF2B5EF4-FFF2-40B4-BE49-F238E27FC236}">
              <a16:creationId xmlns:a16="http://schemas.microsoft.com/office/drawing/2014/main" id="{00000000-0008-0000-0500-00002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75" name="Picture 1">
          <a:extLst>
            <a:ext uri="{FF2B5EF4-FFF2-40B4-BE49-F238E27FC236}">
              <a16:creationId xmlns:a16="http://schemas.microsoft.com/office/drawing/2014/main" id="{00000000-0008-0000-0500-00002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76" name="Picture 1">
          <a:extLst>
            <a:ext uri="{FF2B5EF4-FFF2-40B4-BE49-F238E27FC236}">
              <a16:creationId xmlns:a16="http://schemas.microsoft.com/office/drawing/2014/main" id="{00000000-0008-0000-0500-00002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77" name="Picture 1">
          <a:extLst>
            <a:ext uri="{FF2B5EF4-FFF2-40B4-BE49-F238E27FC236}">
              <a16:creationId xmlns:a16="http://schemas.microsoft.com/office/drawing/2014/main" id="{00000000-0008-0000-0500-00002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8" name="Picture 1">
          <a:extLst>
            <a:ext uri="{FF2B5EF4-FFF2-40B4-BE49-F238E27FC236}">
              <a16:creationId xmlns:a16="http://schemas.microsoft.com/office/drawing/2014/main" id="{00000000-0008-0000-0500-00002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79" name="Picture 1">
          <a:extLst>
            <a:ext uri="{FF2B5EF4-FFF2-40B4-BE49-F238E27FC236}">
              <a16:creationId xmlns:a16="http://schemas.microsoft.com/office/drawing/2014/main" id="{00000000-0008-0000-0500-00002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80" name="Picture 1">
          <a:extLst>
            <a:ext uri="{FF2B5EF4-FFF2-40B4-BE49-F238E27FC236}">
              <a16:creationId xmlns:a16="http://schemas.microsoft.com/office/drawing/2014/main" id="{00000000-0008-0000-0500-00003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81" name="Picture 1">
          <a:extLst>
            <a:ext uri="{FF2B5EF4-FFF2-40B4-BE49-F238E27FC236}">
              <a16:creationId xmlns:a16="http://schemas.microsoft.com/office/drawing/2014/main" id="{00000000-0008-0000-0500-00003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2" name="Picture 1">
          <a:extLst>
            <a:ext uri="{FF2B5EF4-FFF2-40B4-BE49-F238E27FC236}">
              <a16:creationId xmlns:a16="http://schemas.microsoft.com/office/drawing/2014/main" id="{00000000-0008-0000-0500-00003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3" name="Picture 1">
          <a:extLst>
            <a:ext uri="{FF2B5EF4-FFF2-40B4-BE49-F238E27FC236}">
              <a16:creationId xmlns:a16="http://schemas.microsoft.com/office/drawing/2014/main" id="{00000000-0008-0000-0500-00003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4" name="Picture 1">
          <a:extLst>
            <a:ext uri="{FF2B5EF4-FFF2-40B4-BE49-F238E27FC236}">
              <a16:creationId xmlns:a16="http://schemas.microsoft.com/office/drawing/2014/main" id="{00000000-0008-0000-0500-00003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85" name="Picture 1">
          <a:extLst>
            <a:ext uri="{FF2B5EF4-FFF2-40B4-BE49-F238E27FC236}">
              <a16:creationId xmlns:a16="http://schemas.microsoft.com/office/drawing/2014/main" id="{00000000-0008-0000-0500-00003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86" name="Picture 1">
          <a:extLst>
            <a:ext uri="{FF2B5EF4-FFF2-40B4-BE49-F238E27FC236}">
              <a16:creationId xmlns:a16="http://schemas.microsoft.com/office/drawing/2014/main" id="{00000000-0008-0000-0500-00003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7" name="Picture 1">
          <a:extLst>
            <a:ext uri="{FF2B5EF4-FFF2-40B4-BE49-F238E27FC236}">
              <a16:creationId xmlns:a16="http://schemas.microsoft.com/office/drawing/2014/main" id="{00000000-0008-0000-0500-00003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8" name="Picture 1">
          <a:extLst>
            <a:ext uri="{FF2B5EF4-FFF2-40B4-BE49-F238E27FC236}">
              <a16:creationId xmlns:a16="http://schemas.microsoft.com/office/drawing/2014/main" id="{00000000-0008-0000-0500-00003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89" name="Picture 1">
          <a:extLst>
            <a:ext uri="{FF2B5EF4-FFF2-40B4-BE49-F238E27FC236}">
              <a16:creationId xmlns:a16="http://schemas.microsoft.com/office/drawing/2014/main" id="{00000000-0008-0000-0500-00003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0" name="Picture 1">
          <a:extLst>
            <a:ext uri="{FF2B5EF4-FFF2-40B4-BE49-F238E27FC236}">
              <a16:creationId xmlns:a16="http://schemas.microsoft.com/office/drawing/2014/main" id="{00000000-0008-0000-0500-00003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1" name="Picture 1">
          <a:extLst>
            <a:ext uri="{FF2B5EF4-FFF2-40B4-BE49-F238E27FC236}">
              <a16:creationId xmlns:a16="http://schemas.microsoft.com/office/drawing/2014/main" id="{00000000-0008-0000-0500-00003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2" name="Picture 1">
          <a:extLst>
            <a:ext uri="{FF2B5EF4-FFF2-40B4-BE49-F238E27FC236}">
              <a16:creationId xmlns:a16="http://schemas.microsoft.com/office/drawing/2014/main" id="{00000000-0008-0000-0500-00003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3" name="Picture 1">
          <a:extLst>
            <a:ext uri="{FF2B5EF4-FFF2-40B4-BE49-F238E27FC236}">
              <a16:creationId xmlns:a16="http://schemas.microsoft.com/office/drawing/2014/main" id="{00000000-0008-0000-0500-00003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4" name="Picture 1">
          <a:extLst>
            <a:ext uri="{FF2B5EF4-FFF2-40B4-BE49-F238E27FC236}">
              <a16:creationId xmlns:a16="http://schemas.microsoft.com/office/drawing/2014/main" id="{00000000-0008-0000-0500-00003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95" name="Picture 1">
          <a:extLst>
            <a:ext uri="{FF2B5EF4-FFF2-40B4-BE49-F238E27FC236}">
              <a16:creationId xmlns:a16="http://schemas.microsoft.com/office/drawing/2014/main" id="{00000000-0008-0000-0500-00003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96" name="Picture 1">
          <a:extLst>
            <a:ext uri="{FF2B5EF4-FFF2-40B4-BE49-F238E27FC236}">
              <a16:creationId xmlns:a16="http://schemas.microsoft.com/office/drawing/2014/main" id="{00000000-0008-0000-0500-00004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697" name="Picture 1">
          <a:extLst>
            <a:ext uri="{FF2B5EF4-FFF2-40B4-BE49-F238E27FC236}">
              <a16:creationId xmlns:a16="http://schemas.microsoft.com/office/drawing/2014/main" id="{00000000-0008-0000-0500-00004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8" name="Picture 1">
          <a:extLst>
            <a:ext uri="{FF2B5EF4-FFF2-40B4-BE49-F238E27FC236}">
              <a16:creationId xmlns:a16="http://schemas.microsoft.com/office/drawing/2014/main" id="{00000000-0008-0000-0500-00004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699" name="Picture 1">
          <a:extLst>
            <a:ext uri="{FF2B5EF4-FFF2-40B4-BE49-F238E27FC236}">
              <a16:creationId xmlns:a16="http://schemas.microsoft.com/office/drawing/2014/main" id="{00000000-0008-0000-0500-00004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00" name="Picture 1">
          <a:extLst>
            <a:ext uri="{FF2B5EF4-FFF2-40B4-BE49-F238E27FC236}">
              <a16:creationId xmlns:a16="http://schemas.microsoft.com/office/drawing/2014/main" id="{00000000-0008-0000-0500-00004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01" name="Picture 1">
          <a:extLst>
            <a:ext uri="{FF2B5EF4-FFF2-40B4-BE49-F238E27FC236}">
              <a16:creationId xmlns:a16="http://schemas.microsoft.com/office/drawing/2014/main" id="{00000000-0008-0000-0500-00004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2" name="Picture 1">
          <a:extLst>
            <a:ext uri="{FF2B5EF4-FFF2-40B4-BE49-F238E27FC236}">
              <a16:creationId xmlns:a16="http://schemas.microsoft.com/office/drawing/2014/main" id="{00000000-0008-0000-0500-00004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3" name="Picture 1">
          <a:extLst>
            <a:ext uri="{FF2B5EF4-FFF2-40B4-BE49-F238E27FC236}">
              <a16:creationId xmlns:a16="http://schemas.microsoft.com/office/drawing/2014/main" id="{00000000-0008-0000-0500-00004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4" name="Picture 1">
          <a:extLst>
            <a:ext uri="{FF2B5EF4-FFF2-40B4-BE49-F238E27FC236}">
              <a16:creationId xmlns:a16="http://schemas.microsoft.com/office/drawing/2014/main" id="{00000000-0008-0000-0500-00004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05" name="Picture 1">
          <a:extLst>
            <a:ext uri="{FF2B5EF4-FFF2-40B4-BE49-F238E27FC236}">
              <a16:creationId xmlns:a16="http://schemas.microsoft.com/office/drawing/2014/main" id="{00000000-0008-0000-0500-00004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06" name="Picture 1">
          <a:extLst>
            <a:ext uri="{FF2B5EF4-FFF2-40B4-BE49-F238E27FC236}">
              <a16:creationId xmlns:a16="http://schemas.microsoft.com/office/drawing/2014/main" id="{00000000-0008-0000-0500-00004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7" name="Picture 1">
          <a:extLst>
            <a:ext uri="{FF2B5EF4-FFF2-40B4-BE49-F238E27FC236}">
              <a16:creationId xmlns:a16="http://schemas.microsoft.com/office/drawing/2014/main" id="{00000000-0008-0000-0500-00004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8" name="Picture 1">
          <a:extLst>
            <a:ext uri="{FF2B5EF4-FFF2-40B4-BE49-F238E27FC236}">
              <a16:creationId xmlns:a16="http://schemas.microsoft.com/office/drawing/2014/main" id="{00000000-0008-0000-0500-00004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09" name="Picture 1">
          <a:extLst>
            <a:ext uri="{FF2B5EF4-FFF2-40B4-BE49-F238E27FC236}">
              <a16:creationId xmlns:a16="http://schemas.microsoft.com/office/drawing/2014/main" id="{00000000-0008-0000-0500-00004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0" name="Picture 1">
          <a:extLst>
            <a:ext uri="{FF2B5EF4-FFF2-40B4-BE49-F238E27FC236}">
              <a16:creationId xmlns:a16="http://schemas.microsoft.com/office/drawing/2014/main" id="{00000000-0008-0000-0500-00004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1" name="Picture 1">
          <a:extLst>
            <a:ext uri="{FF2B5EF4-FFF2-40B4-BE49-F238E27FC236}">
              <a16:creationId xmlns:a16="http://schemas.microsoft.com/office/drawing/2014/main" id="{00000000-0008-0000-0500-00004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2" name="Picture 1">
          <a:extLst>
            <a:ext uri="{FF2B5EF4-FFF2-40B4-BE49-F238E27FC236}">
              <a16:creationId xmlns:a16="http://schemas.microsoft.com/office/drawing/2014/main" id="{00000000-0008-0000-0500-00005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3" name="Picture 1">
          <a:extLst>
            <a:ext uri="{FF2B5EF4-FFF2-40B4-BE49-F238E27FC236}">
              <a16:creationId xmlns:a16="http://schemas.microsoft.com/office/drawing/2014/main" id="{00000000-0008-0000-0500-00005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4" name="Picture 1">
          <a:extLst>
            <a:ext uri="{FF2B5EF4-FFF2-40B4-BE49-F238E27FC236}">
              <a16:creationId xmlns:a16="http://schemas.microsoft.com/office/drawing/2014/main" id="{00000000-0008-0000-0500-00005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15" name="Picture 1">
          <a:extLst>
            <a:ext uri="{FF2B5EF4-FFF2-40B4-BE49-F238E27FC236}">
              <a16:creationId xmlns:a16="http://schemas.microsoft.com/office/drawing/2014/main" id="{00000000-0008-0000-0500-00005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16" name="Picture 1">
          <a:extLst>
            <a:ext uri="{FF2B5EF4-FFF2-40B4-BE49-F238E27FC236}">
              <a16:creationId xmlns:a16="http://schemas.microsoft.com/office/drawing/2014/main" id="{00000000-0008-0000-0500-00005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17" name="Picture 1">
          <a:extLst>
            <a:ext uri="{FF2B5EF4-FFF2-40B4-BE49-F238E27FC236}">
              <a16:creationId xmlns:a16="http://schemas.microsoft.com/office/drawing/2014/main" id="{00000000-0008-0000-0500-00005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8" name="Picture 1">
          <a:extLst>
            <a:ext uri="{FF2B5EF4-FFF2-40B4-BE49-F238E27FC236}">
              <a16:creationId xmlns:a16="http://schemas.microsoft.com/office/drawing/2014/main" id="{00000000-0008-0000-0500-00005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19" name="Picture 1">
          <a:extLst>
            <a:ext uri="{FF2B5EF4-FFF2-40B4-BE49-F238E27FC236}">
              <a16:creationId xmlns:a16="http://schemas.microsoft.com/office/drawing/2014/main" id="{00000000-0008-0000-0500-00005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0" name="Picture 1">
          <a:extLst>
            <a:ext uri="{FF2B5EF4-FFF2-40B4-BE49-F238E27FC236}">
              <a16:creationId xmlns:a16="http://schemas.microsoft.com/office/drawing/2014/main" id="{00000000-0008-0000-0500-00005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1" name="Picture 1">
          <a:extLst>
            <a:ext uri="{FF2B5EF4-FFF2-40B4-BE49-F238E27FC236}">
              <a16:creationId xmlns:a16="http://schemas.microsoft.com/office/drawing/2014/main" id="{00000000-0008-0000-0500-00005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2" name="Picture 1">
          <a:extLst>
            <a:ext uri="{FF2B5EF4-FFF2-40B4-BE49-F238E27FC236}">
              <a16:creationId xmlns:a16="http://schemas.microsoft.com/office/drawing/2014/main" id="{00000000-0008-0000-0500-00005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3" name="Picture 1">
          <a:extLst>
            <a:ext uri="{FF2B5EF4-FFF2-40B4-BE49-F238E27FC236}">
              <a16:creationId xmlns:a16="http://schemas.microsoft.com/office/drawing/2014/main" id="{00000000-0008-0000-0500-00005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4" name="Picture 1">
          <a:extLst>
            <a:ext uri="{FF2B5EF4-FFF2-40B4-BE49-F238E27FC236}">
              <a16:creationId xmlns:a16="http://schemas.microsoft.com/office/drawing/2014/main" id="{00000000-0008-0000-0500-00005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25" name="Picture 1">
          <a:extLst>
            <a:ext uri="{FF2B5EF4-FFF2-40B4-BE49-F238E27FC236}">
              <a16:creationId xmlns:a16="http://schemas.microsoft.com/office/drawing/2014/main" id="{00000000-0008-0000-0500-00005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26" name="Picture 1">
          <a:extLst>
            <a:ext uri="{FF2B5EF4-FFF2-40B4-BE49-F238E27FC236}">
              <a16:creationId xmlns:a16="http://schemas.microsoft.com/office/drawing/2014/main" id="{00000000-0008-0000-0500-00005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27" name="Picture 1">
          <a:extLst>
            <a:ext uri="{FF2B5EF4-FFF2-40B4-BE49-F238E27FC236}">
              <a16:creationId xmlns:a16="http://schemas.microsoft.com/office/drawing/2014/main" id="{00000000-0008-0000-0500-00005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8" name="Picture 1">
          <a:extLst>
            <a:ext uri="{FF2B5EF4-FFF2-40B4-BE49-F238E27FC236}">
              <a16:creationId xmlns:a16="http://schemas.microsoft.com/office/drawing/2014/main" id="{00000000-0008-0000-0500-00006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29" name="Picture 1">
          <a:extLst>
            <a:ext uri="{FF2B5EF4-FFF2-40B4-BE49-F238E27FC236}">
              <a16:creationId xmlns:a16="http://schemas.microsoft.com/office/drawing/2014/main" id="{00000000-0008-0000-0500-00006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30" name="Picture 1">
          <a:extLst>
            <a:ext uri="{FF2B5EF4-FFF2-40B4-BE49-F238E27FC236}">
              <a16:creationId xmlns:a16="http://schemas.microsoft.com/office/drawing/2014/main" id="{00000000-0008-0000-0500-00006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31" name="Picture 1">
          <a:extLst>
            <a:ext uri="{FF2B5EF4-FFF2-40B4-BE49-F238E27FC236}">
              <a16:creationId xmlns:a16="http://schemas.microsoft.com/office/drawing/2014/main" id="{00000000-0008-0000-0500-00006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2" name="Picture 1">
          <a:extLst>
            <a:ext uri="{FF2B5EF4-FFF2-40B4-BE49-F238E27FC236}">
              <a16:creationId xmlns:a16="http://schemas.microsoft.com/office/drawing/2014/main" id="{00000000-0008-0000-0500-00006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3" name="Picture 1">
          <a:extLst>
            <a:ext uri="{FF2B5EF4-FFF2-40B4-BE49-F238E27FC236}">
              <a16:creationId xmlns:a16="http://schemas.microsoft.com/office/drawing/2014/main" id="{00000000-0008-0000-0500-00006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4" name="Picture 1">
          <a:extLst>
            <a:ext uri="{FF2B5EF4-FFF2-40B4-BE49-F238E27FC236}">
              <a16:creationId xmlns:a16="http://schemas.microsoft.com/office/drawing/2014/main" id="{00000000-0008-0000-0500-00006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35" name="Picture 1">
          <a:extLst>
            <a:ext uri="{FF2B5EF4-FFF2-40B4-BE49-F238E27FC236}">
              <a16:creationId xmlns:a16="http://schemas.microsoft.com/office/drawing/2014/main" id="{00000000-0008-0000-0500-00006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36" name="Picture 1">
          <a:extLst>
            <a:ext uri="{FF2B5EF4-FFF2-40B4-BE49-F238E27FC236}">
              <a16:creationId xmlns:a16="http://schemas.microsoft.com/office/drawing/2014/main" id="{00000000-0008-0000-0500-00006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7" name="Picture 1">
          <a:extLst>
            <a:ext uri="{FF2B5EF4-FFF2-40B4-BE49-F238E27FC236}">
              <a16:creationId xmlns:a16="http://schemas.microsoft.com/office/drawing/2014/main" id="{00000000-0008-0000-0500-00006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8" name="Picture 1">
          <a:extLst>
            <a:ext uri="{FF2B5EF4-FFF2-40B4-BE49-F238E27FC236}">
              <a16:creationId xmlns:a16="http://schemas.microsoft.com/office/drawing/2014/main" id="{00000000-0008-0000-0500-00006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39" name="Picture 1">
          <a:extLst>
            <a:ext uri="{FF2B5EF4-FFF2-40B4-BE49-F238E27FC236}">
              <a16:creationId xmlns:a16="http://schemas.microsoft.com/office/drawing/2014/main" id="{00000000-0008-0000-0500-00006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0" name="Picture 1">
          <a:extLst>
            <a:ext uri="{FF2B5EF4-FFF2-40B4-BE49-F238E27FC236}">
              <a16:creationId xmlns:a16="http://schemas.microsoft.com/office/drawing/2014/main" id="{00000000-0008-0000-0500-00006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1" name="Picture 1">
          <a:extLst>
            <a:ext uri="{FF2B5EF4-FFF2-40B4-BE49-F238E27FC236}">
              <a16:creationId xmlns:a16="http://schemas.microsoft.com/office/drawing/2014/main" id="{00000000-0008-0000-0500-00006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42" name="Picture 1">
          <a:extLst>
            <a:ext uri="{FF2B5EF4-FFF2-40B4-BE49-F238E27FC236}">
              <a16:creationId xmlns:a16="http://schemas.microsoft.com/office/drawing/2014/main" id="{00000000-0008-0000-0500-00006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43" name="Picture 1">
          <a:extLst>
            <a:ext uri="{FF2B5EF4-FFF2-40B4-BE49-F238E27FC236}">
              <a16:creationId xmlns:a16="http://schemas.microsoft.com/office/drawing/2014/main" id="{00000000-0008-0000-0500-00006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44" name="Picture 1">
          <a:extLst>
            <a:ext uri="{FF2B5EF4-FFF2-40B4-BE49-F238E27FC236}">
              <a16:creationId xmlns:a16="http://schemas.microsoft.com/office/drawing/2014/main" id="{00000000-0008-0000-0500-00007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5" name="Picture 1">
          <a:extLst>
            <a:ext uri="{FF2B5EF4-FFF2-40B4-BE49-F238E27FC236}">
              <a16:creationId xmlns:a16="http://schemas.microsoft.com/office/drawing/2014/main" id="{00000000-0008-0000-0500-00007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6" name="Picture 1">
          <a:extLst>
            <a:ext uri="{FF2B5EF4-FFF2-40B4-BE49-F238E27FC236}">
              <a16:creationId xmlns:a16="http://schemas.microsoft.com/office/drawing/2014/main" id="{00000000-0008-0000-0500-00007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7" name="Picture 1">
          <a:extLst>
            <a:ext uri="{FF2B5EF4-FFF2-40B4-BE49-F238E27FC236}">
              <a16:creationId xmlns:a16="http://schemas.microsoft.com/office/drawing/2014/main" id="{00000000-0008-0000-0500-00007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48" name="Picture 1">
          <a:extLst>
            <a:ext uri="{FF2B5EF4-FFF2-40B4-BE49-F238E27FC236}">
              <a16:creationId xmlns:a16="http://schemas.microsoft.com/office/drawing/2014/main" id="{00000000-0008-0000-0500-00007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49" name="Picture 1">
          <a:extLst>
            <a:ext uri="{FF2B5EF4-FFF2-40B4-BE49-F238E27FC236}">
              <a16:creationId xmlns:a16="http://schemas.microsoft.com/office/drawing/2014/main" id="{00000000-0008-0000-0500-00007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0" name="Picture 1">
          <a:extLst>
            <a:ext uri="{FF2B5EF4-FFF2-40B4-BE49-F238E27FC236}">
              <a16:creationId xmlns:a16="http://schemas.microsoft.com/office/drawing/2014/main" id="{00000000-0008-0000-0500-00007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1" name="Picture 1">
          <a:extLst>
            <a:ext uri="{FF2B5EF4-FFF2-40B4-BE49-F238E27FC236}">
              <a16:creationId xmlns:a16="http://schemas.microsoft.com/office/drawing/2014/main" id="{00000000-0008-0000-0500-00007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52" name="Picture 1">
          <a:extLst>
            <a:ext uri="{FF2B5EF4-FFF2-40B4-BE49-F238E27FC236}">
              <a16:creationId xmlns:a16="http://schemas.microsoft.com/office/drawing/2014/main" id="{00000000-0008-0000-0500-00007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53" name="Picture 1">
          <a:extLst>
            <a:ext uri="{FF2B5EF4-FFF2-40B4-BE49-F238E27FC236}">
              <a16:creationId xmlns:a16="http://schemas.microsoft.com/office/drawing/2014/main" id="{00000000-0008-0000-0500-00007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4" name="Picture 1">
          <a:extLst>
            <a:ext uri="{FF2B5EF4-FFF2-40B4-BE49-F238E27FC236}">
              <a16:creationId xmlns:a16="http://schemas.microsoft.com/office/drawing/2014/main" id="{00000000-0008-0000-0500-00007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5" name="Picture 1">
          <a:extLst>
            <a:ext uri="{FF2B5EF4-FFF2-40B4-BE49-F238E27FC236}">
              <a16:creationId xmlns:a16="http://schemas.microsoft.com/office/drawing/2014/main" id="{00000000-0008-0000-0500-00007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56" name="Picture 1">
          <a:extLst>
            <a:ext uri="{FF2B5EF4-FFF2-40B4-BE49-F238E27FC236}">
              <a16:creationId xmlns:a16="http://schemas.microsoft.com/office/drawing/2014/main" id="{00000000-0008-0000-0500-00007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57" name="Picture 1">
          <a:extLst>
            <a:ext uri="{FF2B5EF4-FFF2-40B4-BE49-F238E27FC236}">
              <a16:creationId xmlns:a16="http://schemas.microsoft.com/office/drawing/2014/main" id="{00000000-0008-0000-0500-00007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58" name="Picture 1">
          <a:extLst>
            <a:ext uri="{FF2B5EF4-FFF2-40B4-BE49-F238E27FC236}">
              <a16:creationId xmlns:a16="http://schemas.microsoft.com/office/drawing/2014/main" id="{00000000-0008-0000-0500-00007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59" name="Picture 1">
          <a:extLst>
            <a:ext uri="{FF2B5EF4-FFF2-40B4-BE49-F238E27FC236}">
              <a16:creationId xmlns:a16="http://schemas.microsoft.com/office/drawing/2014/main" id="{00000000-0008-0000-0500-00007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60" name="Picture 1">
          <a:extLst>
            <a:ext uri="{FF2B5EF4-FFF2-40B4-BE49-F238E27FC236}">
              <a16:creationId xmlns:a16="http://schemas.microsoft.com/office/drawing/2014/main" id="{00000000-0008-0000-0500-00008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61" name="Picture 1">
          <a:extLst>
            <a:ext uri="{FF2B5EF4-FFF2-40B4-BE49-F238E27FC236}">
              <a16:creationId xmlns:a16="http://schemas.microsoft.com/office/drawing/2014/main" id="{00000000-0008-0000-0500-00008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2" name="Picture 1">
          <a:extLst>
            <a:ext uri="{FF2B5EF4-FFF2-40B4-BE49-F238E27FC236}">
              <a16:creationId xmlns:a16="http://schemas.microsoft.com/office/drawing/2014/main" id="{00000000-0008-0000-0500-00008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3" name="Picture 1">
          <a:extLst>
            <a:ext uri="{FF2B5EF4-FFF2-40B4-BE49-F238E27FC236}">
              <a16:creationId xmlns:a16="http://schemas.microsoft.com/office/drawing/2014/main" id="{00000000-0008-0000-0500-00008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4" name="Picture 1">
          <a:extLst>
            <a:ext uri="{FF2B5EF4-FFF2-40B4-BE49-F238E27FC236}">
              <a16:creationId xmlns:a16="http://schemas.microsoft.com/office/drawing/2014/main" id="{00000000-0008-0000-0500-00008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65" name="Picture 1">
          <a:extLst>
            <a:ext uri="{FF2B5EF4-FFF2-40B4-BE49-F238E27FC236}">
              <a16:creationId xmlns:a16="http://schemas.microsoft.com/office/drawing/2014/main" id="{00000000-0008-0000-0500-00008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66" name="Picture 1">
          <a:extLst>
            <a:ext uri="{FF2B5EF4-FFF2-40B4-BE49-F238E27FC236}">
              <a16:creationId xmlns:a16="http://schemas.microsoft.com/office/drawing/2014/main" id="{00000000-0008-0000-0500-00008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67" name="Picture 1">
          <a:extLst>
            <a:ext uri="{FF2B5EF4-FFF2-40B4-BE49-F238E27FC236}">
              <a16:creationId xmlns:a16="http://schemas.microsoft.com/office/drawing/2014/main" id="{00000000-0008-0000-0500-00008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8" name="Picture 1">
          <a:extLst>
            <a:ext uri="{FF2B5EF4-FFF2-40B4-BE49-F238E27FC236}">
              <a16:creationId xmlns:a16="http://schemas.microsoft.com/office/drawing/2014/main" id="{00000000-0008-0000-0500-00008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69" name="Picture 1">
          <a:extLst>
            <a:ext uri="{FF2B5EF4-FFF2-40B4-BE49-F238E27FC236}">
              <a16:creationId xmlns:a16="http://schemas.microsoft.com/office/drawing/2014/main" id="{00000000-0008-0000-0500-00008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70" name="Picture 1">
          <a:extLst>
            <a:ext uri="{FF2B5EF4-FFF2-40B4-BE49-F238E27FC236}">
              <a16:creationId xmlns:a16="http://schemas.microsoft.com/office/drawing/2014/main" id="{00000000-0008-0000-0500-00008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1" name="Picture 1">
          <a:extLst>
            <a:ext uri="{FF2B5EF4-FFF2-40B4-BE49-F238E27FC236}">
              <a16:creationId xmlns:a16="http://schemas.microsoft.com/office/drawing/2014/main" id="{00000000-0008-0000-0500-00008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2" name="Picture 1">
          <a:extLst>
            <a:ext uri="{FF2B5EF4-FFF2-40B4-BE49-F238E27FC236}">
              <a16:creationId xmlns:a16="http://schemas.microsoft.com/office/drawing/2014/main" id="{00000000-0008-0000-0500-00008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3" name="Picture 1">
          <a:extLst>
            <a:ext uri="{FF2B5EF4-FFF2-40B4-BE49-F238E27FC236}">
              <a16:creationId xmlns:a16="http://schemas.microsoft.com/office/drawing/2014/main" id="{00000000-0008-0000-0500-00008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4" name="Picture 1">
          <a:extLst>
            <a:ext uri="{FF2B5EF4-FFF2-40B4-BE49-F238E27FC236}">
              <a16:creationId xmlns:a16="http://schemas.microsoft.com/office/drawing/2014/main" id="{00000000-0008-0000-0500-00008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75" name="Picture 1">
          <a:extLst>
            <a:ext uri="{FF2B5EF4-FFF2-40B4-BE49-F238E27FC236}">
              <a16:creationId xmlns:a16="http://schemas.microsoft.com/office/drawing/2014/main" id="{00000000-0008-0000-0500-00008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76" name="Picture 1">
          <a:extLst>
            <a:ext uri="{FF2B5EF4-FFF2-40B4-BE49-F238E27FC236}">
              <a16:creationId xmlns:a16="http://schemas.microsoft.com/office/drawing/2014/main" id="{00000000-0008-0000-0500-00009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77" name="Picture 1">
          <a:extLst>
            <a:ext uri="{FF2B5EF4-FFF2-40B4-BE49-F238E27FC236}">
              <a16:creationId xmlns:a16="http://schemas.microsoft.com/office/drawing/2014/main" id="{00000000-0008-0000-0500-00009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8" name="Picture 1">
          <a:extLst>
            <a:ext uri="{FF2B5EF4-FFF2-40B4-BE49-F238E27FC236}">
              <a16:creationId xmlns:a16="http://schemas.microsoft.com/office/drawing/2014/main" id="{00000000-0008-0000-0500-00009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79" name="Picture 1">
          <a:extLst>
            <a:ext uri="{FF2B5EF4-FFF2-40B4-BE49-F238E27FC236}">
              <a16:creationId xmlns:a16="http://schemas.microsoft.com/office/drawing/2014/main" id="{00000000-0008-0000-0500-00009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0" name="Picture 1">
          <a:extLst>
            <a:ext uri="{FF2B5EF4-FFF2-40B4-BE49-F238E27FC236}">
              <a16:creationId xmlns:a16="http://schemas.microsoft.com/office/drawing/2014/main" id="{00000000-0008-0000-0500-00009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1" name="Picture 1">
          <a:extLst>
            <a:ext uri="{FF2B5EF4-FFF2-40B4-BE49-F238E27FC236}">
              <a16:creationId xmlns:a16="http://schemas.microsoft.com/office/drawing/2014/main" id="{00000000-0008-0000-0500-00009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2" name="Picture 1">
          <a:extLst>
            <a:ext uri="{FF2B5EF4-FFF2-40B4-BE49-F238E27FC236}">
              <a16:creationId xmlns:a16="http://schemas.microsoft.com/office/drawing/2014/main" id="{00000000-0008-0000-0500-00009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83" name="Picture 1">
          <a:extLst>
            <a:ext uri="{FF2B5EF4-FFF2-40B4-BE49-F238E27FC236}">
              <a16:creationId xmlns:a16="http://schemas.microsoft.com/office/drawing/2014/main" id="{00000000-0008-0000-0500-00009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84" name="Picture 1">
          <a:extLst>
            <a:ext uri="{FF2B5EF4-FFF2-40B4-BE49-F238E27FC236}">
              <a16:creationId xmlns:a16="http://schemas.microsoft.com/office/drawing/2014/main" id="{00000000-0008-0000-0500-00009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5" name="Picture 1">
          <a:extLst>
            <a:ext uri="{FF2B5EF4-FFF2-40B4-BE49-F238E27FC236}">
              <a16:creationId xmlns:a16="http://schemas.microsoft.com/office/drawing/2014/main" id="{00000000-0008-0000-0500-00009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6" name="Picture 1">
          <a:extLst>
            <a:ext uri="{FF2B5EF4-FFF2-40B4-BE49-F238E27FC236}">
              <a16:creationId xmlns:a16="http://schemas.microsoft.com/office/drawing/2014/main" id="{00000000-0008-0000-0500-00009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87" name="Picture 1">
          <a:extLst>
            <a:ext uri="{FF2B5EF4-FFF2-40B4-BE49-F238E27FC236}">
              <a16:creationId xmlns:a16="http://schemas.microsoft.com/office/drawing/2014/main" id="{00000000-0008-0000-0500-00009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88" name="Picture 1">
          <a:extLst>
            <a:ext uri="{FF2B5EF4-FFF2-40B4-BE49-F238E27FC236}">
              <a16:creationId xmlns:a16="http://schemas.microsoft.com/office/drawing/2014/main" id="{00000000-0008-0000-0500-00009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89" name="Picture 1">
          <a:extLst>
            <a:ext uri="{FF2B5EF4-FFF2-40B4-BE49-F238E27FC236}">
              <a16:creationId xmlns:a16="http://schemas.microsoft.com/office/drawing/2014/main" id="{00000000-0008-0000-0500-00009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90" name="Picture 1">
          <a:extLst>
            <a:ext uri="{FF2B5EF4-FFF2-40B4-BE49-F238E27FC236}">
              <a16:creationId xmlns:a16="http://schemas.microsoft.com/office/drawing/2014/main" id="{00000000-0008-0000-0500-00009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91" name="Picture 1">
          <a:extLst>
            <a:ext uri="{FF2B5EF4-FFF2-40B4-BE49-F238E27FC236}">
              <a16:creationId xmlns:a16="http://schemas.microsoft.com/office/drawing/2014/main" id="{00000000-0008-0000-0500-00009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2" name="Picture 1">
          <a:extLst>
            <a:ext uri="{FF2B5EF4-FFF2-40B4-BE49-F238E27FC236}">
              <a16:creationId xmlns:a16="http://schemas.microsoft.com/office/drawing/2014/main" id="{00000000-0008-0000-0500-0000A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3" name="Picture 1">
          <a:extLst>
            <a:ext uri="{FF2B5EF4-FFF2-40B4-BE49-F238E27FC236}">
              <a16:creationId xmlns:a16="http://schemas.microsoft.com/office/drawing/2014/main" id="{00000000-0008-0000-0500-0000A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4" name="Picture 1">
          <a:extLst>
            <a:ext uri="{FF2B5EF4-FFF2-40B4-BE49-F238E27FC236}">
              <a16:creationId xmlns:a16="http://schemas.microsoft.com/office/drawing/2014/main" id="{00000000-0008-0000-0500-0000A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95" name="Picture 1">
          <a:extLst>
            <a:ext uri="{FF2B5EF4-FFF2-40B4-BE49-F238E27FC236}">
              <a16:creationId xmlns:a16="http://schemas.microsoft.com/office/drawing/2014/main" id="{00000000-0008-0000-0500-0000A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796" name="Picture 1">
          <a:extLst>
            <a:ext uri="{FF2B5EF4-FFF2-40B4-BE49-F238E27FC236}">
              <a16:creationId xmlns:a16="http://schemas.microsoft.com/office/drawing/2014/main" id="{00000000-0008-0000-0500-0000A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7" name="Picture 1">
          <a:extLst>
            <a:ext uri="{FF2B5EF4-FFF2-40B4-BE49-F238E27FC236}">
              <a16:creationId xmlns:a16="http://schemas.microsoft.com/office/drawing/2014/main" id="{00000000-0008-0000-0500-0000A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8" name="Picture 1">
          <a:extLst>
            <a:ext uri="{FF2B5EF4-FFF2-40B4-BE49-F238E27FC236}">
              <a16:creationId xmlns:a16="http://schemas.microsoft.com/office/drawing/2014/main" id="{00000000-0008-0000-0500-0000A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799" name="Picture 1">
          <a:extLst>
            <a:ext uri="{FF2B5EF4-FFF2-40B4-BE49-F238E27FC236}">
              <a16:creationId xmlns:a16="http://schemas.microsoft.com/office/drawing/2014/main" id="{00000000-0008-0000-0500-0000A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0" name="Picture 1">
          <a:extLst>
            <a:ext uri="{FF2B5EF4-FFF2-40B4-BE49-F238E27FC236}">
              <a16:creationId xmlns:a16="http://schemas.microsoft.com/office/drawing/2014/main" id="{00000000-0008-0000-0500-0000A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1" name="Picture 1">
          <a:extLst>
            <a:ext uri="{FF2B5EF4-FFF2-40B4-BE49-F238E27FC236}">
              <a16:creationId xmlns:a16="http://schemas.microsoft.com/office/drawing/2014/main" id="{00000000-0008-0000-0500-0000A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2" name="Picture 1">
          <a:extLst>
            <a:ext uri="{FF2B5EF4-FFF2-40B4-BE49-F238E27FC236}">
              <a16:creationId xmlns:a16="http://schemas.microsoft.com/office/drawing/2014/main" id="{00000000-0008-0000-0500-0000A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3" name="Picture 1">
          <a:extLst>
            <a:ext uri="{FF2B5EF4-FFF2-40B4-BE49-F238E27FC236}">
              <a16:creationId xmlns:a16="http://schemas.microsoft.com/office/drawing/2014/main" id="{00000000-0008-0000-0500-0000A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4" name="Picture 1">
          <a:extLst>
            <a:ext uri="{FF2B5EF4-FFF2-40B4-BE49-F238E27FC236}">
              <a16:creationId xmlns:a16="http://schemas.microsoft.com/office/drawing/2014/main" id="{00000000-0008-0000-0500-0000A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05" name="Picture 1">
          <a:extLst>
            <a:ext uri="{FF2B5EF4-FFF2-40B4-BE49-F238E27FC236}">
              <a16:creationId xmlns:a16="http://schemas.microsoft.com/office/drawing/2014/main" id="{00000000-0008-0000-0500-0000A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06" name="Picture 1">
          <a:extLst>
            <a:ext uri="{FF2B5EF4-FFF2-40B4-BE49-F238E27FC236}">
              <a16:creationId xmlns:a16="http://schemas.microsoft.com/office/drawing/2014/main" id="{00000000-0008-0000-0500-0000A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07" name="Picture 1">
          <a:extLst>
            <a:ext uri="{FF2B5EF4-FFF2-40B4-BE49-F238E27FC236}">
              <a16:creationId xmlns:a16="http://schemas.microsoft.com/office/drawing/2014/main" id="{00000000-0008-0000-0500-0000A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08" name="Picture 1">
          <a:extLst>
            <a:ext uri="{FF2B5EF4-FFF2-40B4-BE49-F238E27FC236}">
              <a16:creationId xmlns:a16="http://schemas.microsoft.com/office/drawing/2014/main" id="{00000000-0008-0000-0500-0000B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809" name="Picture 1">
          <a:extLst>
            <a:ext uri="{FF2B5EF4-FFF2-40B4-BE49-F238E27FC236}">
              <a16:creationId xmlns:a16="http://schemas.microsoft.com/office/drawing/2014/main" id="{00000000-0008-0000-0500-0000B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810" name="Picture 1">
          <a:extLst>
            <a:ext uri="{FF2B5EF4-FFF2-40B4-BE49-F238E27FC236}">
              <a16:creationId xmlns:a16="http://schemas.microsoft.com/office/drawing/2014/main" id="{00000000-0008-0000-0500-0000B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811" name="Picture 1">
          <a:extLst>
            <a:ext uri="{FF2B5EF4-FFF2-40B4-BE49-F238E27FC236}">
              <a16:creationId xmlns:a16="http://schemas.microsoft.com/office/drawing/2014/main" id="{00000000-0008-0000-0500-0000B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812" name="Picture 1">
          <a:extLst>
            <a:ext uri="{FF2B5EF4-FFF2-40B4-BE49-F238E27FC236}">
              <a16:creationId xmlns:a16="http://schemas.microsoft.com/office/drawing/2014/main" id="{00000000-0008-0000-0500-0000B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813" name="Picture 1">
          <a:extLst>
            <a:ext uri="{FF2B5EF4-FFF2-40B4-BE49-F238E27FC236}">
              <a16:creationId xmlns:a16="http://schemas.microsoft.com/office/drawing/2014/main" id="{00000000-0008-0000-0500-0000B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814" name="Picture 1">
          <a:extLst>
            <a:ext uri="{FF2B5EF4-FFF2-40B4-BE49-F238E27FC236}">
              <a16:creationId xmlns:a16="http://schemas.microsoft.com/office/drawing/2014/main" id="{00000000-0008-0000-0500-0000B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815" name="Picture 1">
          <a:extLst>
            <a:ext uri="{FF2B5EF4-FFF2-40B4-BE49-F238E27FC236}">
              <a16:creationId xmlns:a16="http://schemas.microsoft.com/office/drawing/2014/main" id="{00000000-0008-0000-0500-0000B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816" name="Picture 1">
          <a:extLst>
            <a:ext uri="{FF2B5EF4-FFF2-40B4-BE49-F238E27FC236}">
              <a16:creationId xmlns:a16="http://schemas.microsoft.com/office/drawing/2014/main" id="{00000000-0008-0000-0500-0000B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17" name="Picture 1">
          <a:extLst>
            <a:ext uri="{FF2B5EF4-FFF2-40B4-BE49-F238E27FC236}">
              <a16:creationId xmlns:a16="http://schemas.microsoft.com/office/drawing/2014/main" id="{00000000-0008-0000-0500-0000B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18" name="Picture 1">
          <a:extLst>
            <a:ext uri="{FF2B5EF4-FFF2-40B4-BE49-F238E27FC236}">
              <a16:creationId xmlns:a16="http://schemas.microsoft.com/office/drawing/2014/main" id="{00000000-0008-0000-0500-0000B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19" name="Picture 1">
          <a:extLst>
            <a:ext uri="{FF2B5EF4-FFF2-40B4-BE49-F238E27FC236}">
              <a16:creationId xmlns:a16="http://schemas.microsoft.com/office/drawing/2014/main" id="{00000000-0008-0000-0500-0000B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0" name="Picture 1">
          <a:extLst>
            <a:ext uri="{FF2B5EF4-FFF2-40B4-BE49-F238E27FC236}">
              <a16:creationId xmlns:a16="http://schemas.microsoft.com/office/drawing/2014/main" id="{00000000-0008-0000-0500-0000B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1" name="Picture 1">
          <a:extLst>
            <a:ext uri="{FF2B5EF4-FFF2-40B4-BE49-F238E27FC236}">
              <a16:creationId xmlns:a16="http://schemas.microsoft.com/office/drawing/2014/main" id="{00000000-0008-0000-0500-0000B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2" name="Picture 1">
          <a:extLst>
            <a:ext uri="{FF2B5EF4-FFF2-40B4-BE49-F238E27FC236}">
              <a16:creationId xmlns:a16="http://schemas.microsoft.com/office/drawing/2014/main" id="{00000000-0008-0000-0500-0000B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23" name="Picture 1">
          <a:extLst>
            <a:ext uri="{FF2B5EF4-FFF2-40B4-BE49-F238E27FC236}">
              <a16:creationId xmlns:a16="http://schemas.microsoft.com/office/drawing/2014/main" id="{00000000-0008-0000-0500-0000B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24" name="Picture 1">
          <a:extLst>
            <a:ext uri="{FF2B5EF4-FFF2-40B4-BE49-F238E27FC236}">
              <a16:creationId xmlns:a16="http://schemas.microsoft.com/office/drawing/2014/main" id="{00000000-0008-0000-0500-0000C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5" name="Picture 1">
          <a:extLst>
            <a:ext uri="{FF2B5EF4-FFF2-40B4-BE49-F238E27FC236}">
              <a16:creationId xmlns:a16="http://schemas.microsoft.com/office/drawing/2014/main" id="{00000000-0008-0000-0500-0000C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6" name="Picture 1">
          <a:extLst>
            <a:ext uri="{FF2B5EF4-FFF2-40B4-BE49-F238E27FC236}">
              <a16:creationId xmlns:a16="http://schemas.microsoft.com/office/drawing/2014/main" id="{00000000-0008-0000-0500-0000C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27" name="Picture 1">
          <a:extLst>
            <a:ext uri="{FF2B5EF4-FFF2-40B4-BE49-F238E27FC236}">
              <a16:creationId xmlns:a16="http://schemas.microsoft.com/office/drawing/2014/main" id="{00000000-0008-0000-0500-0000C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28" name="Picture 1">
          <a:extLst>
            <a:ext uri="{FF2B5EF4-FFF2-40B4-BE49-F238E27FC236}">
              <a16:creationId xmlns:a16="http://schemas.microsoft.com/office/drawing/2014/main" id="{00000000-0008-0000-0500-0000C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29" name="Picture 1">
          <a:extLst>
            <a:ext uri="{FF2B5EF4-FFF2-40B4-BE49-F238E27FC236}">
              <a16:creationId xmlns:a16="http://schemas.microsoft.com/office/drawing/2014/main" id="{00000000-0008-0000-0500-0000C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0" name="Picture 1">
          <a:extLst>
            <a:ext uri="{FF2B5EF4-FFF2-40B4-BE49-F238E27FC236}">
              <a16:creationId xmlns:a16="http://schemas.microsoft.com/office/drawing/2014/main" id="{00000000-0008-0000-0500-0000C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1" name="Picture 1">
          <a:extLst>
            <a:ext uri="{FF2B5EF4-FFF2-40B4-BE49-F238E27FC236}">
              <a16:creationId xmlns:a16="http://schemas.microsoft.com/office/drawing/2014/main" id="{00000000-0008-0000-0500-0000C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32" name="Picture 1">
          <a:extLst>
            <a:ext uri="{FF2B5EF4-FFF2-40B4-BE49-F238E27FC236}">
              <a16:creationId xmlns:a16="http://schemas.microsoft.com/office/drawing/2014/main" id="{00000000-0008-0000-0500-0000C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33" name="Picture 1">
          <a:extLst>
            <a:ext uri="{FF2B5EF4-FFF2-40B4-BE49-F238E27FC236}">
              <a16:creationId xmlns:a16="http://schemas.microsoft.com/office/drawing/2014/main" id="{00000000-0008-0000-0500-0000C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34" name="Picture 1">
          <a:extLst>
            <a:ext uri="{FF2B5EF4-FFF2-40B4-BE49-F238E27FC236}">
              <a16:creationId xmlns:a16="http://schemas.microsoft.com/office/drawing/2014/main" id="{00000000-0008-0000-0500-0000C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5" name="Picture 1">
          <a:extLst>
            <a:ext uri="{FF2B5EF4-FFF2-40B4-BE49-F238E27FC236}">
              <a16:creationId xmlns:a16="http://schemas.microsoft.com/office/drawing/2014/main" id="{00000000-0008-0000-0500-0000C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6" name="Picture 1">
          <a:extLst>
            <a:ext uri="{FF2B5EF4-FFF2-40B4-BE49-F238E27FC236}">
              <a16:creationId xmlns:a16="http://schemas.microsoft.com/office/drawing/2014/main" id="{00000000-0008-0000-0500-0000C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7" name="Picture 1">
          <a:extLst>
            <a:ext uri="{FF2B5EF4-FFF2-40B4-BE49-F238E27FC236}">
              <a16:creationId xmlns:a16="http://schemas.microsoft.com/office/drawing/2014/main" id="{00000000-0008-0000-0500-0000C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38" name="Picture 1">
          <a:extLst>
            <a:ext uri="{FF2B5EF4-FFF2-40B4-BE49-F238E27FC236}">
              <a16:creationId xmlns:a16="http://schemas.microsoft.com/office/drawing/2014/main" id="{00000000-0008-0000-0500-0000C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39" name="Picture 1">
          <a:extLst>
            <a:ext uri="{FF2B5EF4-FFF2-40B4-BE49-F238E27FC236}">
              <a16:creationId xmlns:a16="http://schemas.microsoft.com/office/drawing/2014/main" id="{00000000-0008-0000-0500-0000C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40" name="Picture 1">
          <a:extLst>
            <a:ext uri="{FF2B5EF4-FFF2-40B4-BE49-F238E27FC236}">
              <a16:creationId xmlns:a16="http://schemas.microsoft.com/office/drawing/2014/main" id="{00000000-0008-0000-0500-0000D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41" name="Picture 1">
          <a:extLst>
            <a:ext uri="{FF2B5EF4-FFF2-40B4-BE49-F238E27FC236}">
              <a16:creationId xmlns:a16="http://schemas.microsoft.com/office/drawing/2014/main" id="{00000000-0008-0000-0500-0000D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2" name="Picture 1">
          <a:extLst>
            <a:ext uri="{FF2B5EF4-FFF2-40B4-BE49-F238E27FC236}">
              <a16:creationId xmlns:a16="http://schemas.microsoft.com/office/drawing/2014/main" id="{00000000-0008-0000-0500-0000D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3" name="Picture 1">
          <a:extLst>
            <a:ext uri="{FF2B5EF4-FFF2-40B4-BE49-F238E27FC236}">
              <a16:creationId xmlns:a16="http://schemas.microsoft.com/office/drawing/2014/main" id="{00000000-0008-0000-0500-0000D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44" name="Picture 1">
          <a:extLst>
            <a:ext uri="{FF2B5EF4-FFF2-40B4-BE49-F238E27FC236}">
              <a16:creationId xmlns:a16="http://schemas.microsoft.com/office/drawing/2014/main" id="{00000000-0008-0000-0500-0000D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45" name="Picture 1">
          <a:extLst>
            <a:ext uri="{FF2B5EF4-FFF2-40B4-BE49-F238E27FC236}">
              <a16:creationId xmlns:a16="http://schemas.microsoft.com/office/drawing/2014/main" id="{00000000-0008-0000-0500-0000D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46" name="Picture 1">
          <a:extLst>
            <a:ext uri="{FF2B5EF4-FFF2-40B4-BE49-F238E27FC236}">
              <a16:creationId xmlns:a16="http://schemas.microsoft.com/office/drawing/2014/main" id="{00000000-0008-0000-0500-0000D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7" name="Picture 1">
          <a:extLst>
            <a:ext uri="{FF2B5EF4-FFF2-40B4-BE49-F238E27FC236}">
              <a16:creationId xmlns:a16="http://schemas.microsoft.com/office/drawing/2014/main" id="{00000000-0008-0000-0500-0000D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8" name="Picture 1">
          <a:extLst>
            <a:ext uri="{FF2B5EF4-FFF2-40B4-BE49-F238E27FC236}">
              <a16:creationId xmlns:a16="http://schemas.microsoft.com/office/drawing/2014/main" id="{00000000-0008-0000-0500-0000D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49" name="Picture 1">
          <a:extLst>
            <a:ext uri="{FF2B5EF4-FFF2-40B4-BE49-F238E27FC236}">
              <a16:creationId xmlns:a16="http://schemas.microsoft.com/office/drawing/2014/main" id="{00000000-0008-0000-0500-0000D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0" name="Picture 1">
          <a:extLst>
            <a:ext uri="{FF2B5EF4-FFF2-40B4-BE49-F238E27FC236}">
              <a16:creationId xmlns:a16="http://schemas.microsoft.com/office/drawing/2014/main" id="{00000000-0008-0000-0500-0000D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1" name="Picture 1">
          <a:extLst>
            <a:ext uri="{FF2B5EF4-FFF2-40B4-BE49-F238E27FC236}">
              <a16:creationId xmlns:a16="http://schemas.microsoft.com/office/drawing/2014/main" id="{00000000-0008-0000-0500-0000D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52" name="Picture 1">
          <a:extLst>
            <a:ext uri="{FF2B5EF4-FFF2-40B4-BE49-F238E27FC236}">
              <a16:creationId xmlns:a16="http://schemas.microsoft.com/office/drawing/2014/main" id="{00000000-0008-0000-0500-0000D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53" name="Picture 1">
          <a:extLst>
            <a:ext uri="{FF2B5EF4-FFF2-40B4-BE49-F238E27FC236}">
              <a16:creationId xmlns:a16="http://schemas.microsoft.com/office/drawing/2014/main" id="{00000000-0008-0000-0500-0000D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54" name="Picture 1">
          <a:extLst>
            <a:ext uri="{FF2B5EF4-FFF2-40B4-BE49-F238E27FC236}">
              <a16:creationId xmlns:a16="http://schemas.microsoft.com/office/drawing/2014/main" id="{00000000-0008-0000-0500-0000D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5" name="Picture 1">
          <a:extLst>
            <a:ext uri="{FF2B5EF4-FFF2-40B4-BE49-F238E27FC236}">
              <a16:creationId xmlns:a16="http://schemas.microsoft.com/office/drawing/2014/main" id="{00000000-0008-0000-0500-0000D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6" name="Picture 1">
          <a:extLst>
            <a:ext uri="{FF2B5EF4-FFF2-40B4-BE49-F238E27FC236}">
              <a16:creationId xmlns:a16="http://schemas.microsoft.com/office/drawing/2014/main" id="{00000000-0008-0000-0500-0000E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7" name="Picture 1">
          <a:extLst>
            <a:ext uri="{FF2B5EF4-FFF2-40B4-BE49-F238E27FC236}">
              <a16:creationId xmlns:a16="http://schemas.microsoft.com/office/drawing/2014/main" id="{00000000-0008-0000-0500-0000E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58" name="Picture 1">
          <a:extLst>
            <a:ext uri="{FF2B5EF4-FFF2-40B4-BE49-F238E27FC236}">
              <a16:creationId xmlns:a16="http://schemas.microsoft.com/office/drawing/2014/main" id="{00000000-0008-0000-0500-0000E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59" name="Picture 1">
          <a:extLst>
            <a:ext uri="{FF2B5EF4-FFF2-40B4-BE49-F238E27FC236}">
              <a16:creationId xmlns:a16="http://schemas.microsoft.com/office/drawing/2014/main" id="{00000000-0008-0000-0500-0000E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60" name="Picture 1">
          <a:extLst>
            <a:ext uri="{FF2B5EF4-FFF2-40B4-BE49-F238E27FC236}">
              <a16:creationId xmlns:a16="http://schemas.microsoft.com/office/drawing/2014/main" id="{00000000-0008-0000-0500-0000E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61" name="Picture 1">
          <a:extLst>
            <a:ext uri="{FF2B5EF4-FFF2-40B4-BE49-F238E27FC236}">
              <a16:creationId xmlns:a16="http://schemas.microsoft.com/office/drawing/2014/main" id="{00000000-0008-0000-0500-0000E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2" name="Picture 1">
          <a:extLst>
            <a:ext uri="{FF2B5EF4-FFF2-40B4-BE49-F238E27FC236}">
              <a16:creationId xmlns:a16="http://schemas.microsoft.com/office/drawing/2014/main" id="{00000000-0008-0000-0500-0000E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3" name="Picture 1">
          <a:extLst>
            <a:ext uri="{FF2B5EF4-FFF2-40B4-BE49-F238E27FC236}">
              <a16:creationId xmlns:a16="http://schemas.microsoft.com/office/drawing/2014/main" id="{00000000-0008-0000-0500-0000E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64" name="Picture 1">
          <a:extLst>
            <a:ext uri="{FF2B5EF4-FFF2-40B4-BE49-F238E27FC236}">
              <a16:creationId xmlns:a16="http://schemas.microsoft.com/office/drawing/2014/main" id="{00000000-0008-0000-0500-0000E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65" name="Picture 1">
          <a:extLst>
            <a:ext uri="{FF2B5EF4-FFF2-40B4-BE49-F238E27FC236}">
              <a16:creationId xmlns:a16="http://schemas.microsoft.com/office/drawing/2014/main" id="{00000000-0008-0000-0500-0000E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66" name="Picture 1">
          <a:extLst>
            <a:ext uri="{FF2B5EF4-FFF2-40B4-BE49-F238E27FC236}">
              <a16:creationId xmlns:a16="http://schemas.microsoft.com/office/drawing/2014/main" id="{00000000-0008-0000-0500-0000E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7" name="Picture 1">
          <a:extLst>
            <a:ext uri="{FF2B5EF4-FFF2-40B4-BE49-F238E27FC236}">
              <a16:creationId xmlns:a16="http://schemas.microsoft.com/office/drawing/2014/main" id="{00000000-0008-0000-0500-0000E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8" name="Picture 1">
          <a:extLst>
            <a:ext uri="{FF2B5EF4-FFF2-40B4-BE49-F238E27FC236}">
              <a16:creationId xmlns:a16="http://schemas.microsoft.com/office/drawing/2014/main" id="{00000000-0008-0000-0500-0000E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69" name="Picture 1">
          <a:extLst>
            <a:ext uri="{FF2B5EF4-FFF2-40B4-BE49-F238E27FC236}">
              <a16:creationId xmlns:a16="http://schemas.microsoft.com/office/drawing/2014/main" id="{00000000-0008-0000-0500-0000E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0" name="Picture 1">
          <a:extLst>
            <a:ext uri="{FF2B5EF4-FFF2-40B4-BE49-F238E27FC236}">
              <a16:creationId xmlns:a16="http://schemas.microsoft.com/office/drawing/2014/main" id="{00000000-0008-0000-0500-0000E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1" name="Picture 1">
          <a:extLst>
            <a:ext uri="{FF2B5EF4-FFF2-40B4-BE49-F238E27FC236}">
              <a16:creationId xmlns:a16="http://schemas.microsoft.com/office/drawing/2014/main" id="{00000000-0008-0000-0500-0000E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72" name="Picture 1">
          <a:extLst>
            <a:ext uri="{FF2B5EF4-FFF2-40B4-BE49-F238E27FC236}">
              <a16:creationId xmlns:a16="http://schemas.microsoft.com/office/drawing/2014/main" id="{00000000-0008-0000-0500-0000F0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73" name="Picture 1">
          <a:extLst>
            <a:ext uri="{FF2B5EF4-FFF2-40B4-BE49-F238E27FC236}">
              <a16:creationId xmlns:a16="http://schemas.microsoft.com/office/drawing/2014/main" id="{00000000-0008-0000-0500-0000F1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74" name="Picture 1">
          <a:extLst>
            <a:ext uri="{FF2B5EF4-FFF2-40B4-BE49-F238E27FC236}">
              <a16:creationId xmlns:a16="http://schemas.microsoft.com/office/drawing/2014/main" id="{00000000-0008-0000-0500-0000F2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5" name="Picture 1">
          <a:extLst>
            <a:ext uri="{FF2B5EF4-FFF2-40B4-BE49-F238E27FC236}">
              <a16:creationId xmlns:a16="http://schemas.microsoft.com/office/drawing/2014/main" id="{00000000-0008-0000-0500-0000F3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6" name="Picture 1">
          <a:extLst>
            <a:ext uri="{FF2B5EF4-FFF2-40B4-BE49-F238E27FC236}">
              <a16:creationId xmlns:a16="http://schemas.microsoft.com/office/drawing/2014/main" id="{00000000-0008-0000-0500-0000F4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7" name="Picture 1">
          <a:extLst>
            <a:ext uri="{FF2B5EF4-FFF2-40B4-BE49-F238E27FC236}">
              <a16:creationId xmlns:a16="http://schemas.microsoft.com/office/drawing/2014/main" id="{00000000-0008-0000-0500-0000F5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8" name="Picture 1">
          <a:extLst>
            <a:ext uri="{FF2B5EF4-FFF2-40B4-BE49-F238E27FC236}">
              <a16:creationId xmlns:a16="http://schemas.microsoft.com/office/drawing/2014/main" id="{00000000-0008-0000-0500-0000F6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79" name="Picture 1">
          <a:extLst>
            <a:ext uri="{FF2B5EF4-FFF2-40B4-BE49-F238E27FC236}">
              <a16:creationId xmlns:a16="http://schemas.microsoft.com/office/drawing/2014/main" id="{00000000-0008-0000-0500-0000F7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0" name="Picture 1">
          <a:extLst>
            <a:ext uri="{FF2B5EF4-FFF2-40B4-BE49-F238E27FC236}">
              <a16:creationId xmlns:a16="http://schemas.microsoft.com/office/drawing/2014/main" id="{00000000-0008-0000-0500-0000F8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1" name="Picture 1">
          <a:extLst>
            <a:ext uri="{FF2B5EF4-FFF2-40B4-BE49-F238E27FC236}">
              <a16:creationId xmlns:a16="http://schemas.microsoft.com/office/drawing/2014/main" id="{00000000-0008-0000-0500-0000F9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82" name="Picture 1">
          <a:extLst>
            <a:ext uri="{FF2B5EF4-FFF2-40B4-BE49-F238E27FC236}">
              <a16:creationId xmlns:a16="http://schemas.microsoft.com/office/drawing/2014/main" id="{00000000-0008-0000-0500-0000FA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83" name="Picture 1">
          <a:extLst>
            <a:ext uri="{FF2B5EF4-FFF2-40B4-BE49-F238E27FC236}">
              <a16:creationId xmlns:a16="http://schemas.microsoft.com/office/drawing/2014/main" id="{00000000-0008-0000-0500-0000FB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84" name="Picture 1">
          <a:extLst>
            <a:ext uri="{FF2B5EF4-FFF2-40B4-BE49-F238E27FC236}">
              <a16:creationId xmlns:a16="http://schemas.microsoft.com/office/drawing/2014/main" id="{00000000-0008-0000-0500-0000FC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5" name="Picture 1">
          <a:extLst>
            <a:ext uri="{FF2B5EF4-FFF2-40B4-BE49-F238E27FC236}">
              <a16:creationId xmlns:a16="http://schemas.microsoft.com/office/drawing/2014/main" id="{00000000-0008-0000-0500-0000FD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6" name="Picture 1">
          <a:extLst>
            <a:ext uri="{FF2B5EF4-FFF2-40B4-BE49-F238E27FC236}">
              <a16:creationId xmlns:a16="http://schemas.microsoft.com/office/drawing/2014/main" id="{00000000-0008-0000-0500-0000FE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7" name="Picture 1">
          <a:extLst>
            <a:ext uri="{FF2B5EF4-FFF2-40B4-BE49-F238E27FC236}">
              <a16:creationId xmlns:a16="http://schemas.microsoft.com/office/drawing/2014/main" id="{00000000-0008-0000-0500-0000FF1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88" name="Picture 1">
          <a:extLst>
            <a:ext uri="{FF2B5EF4-FFF2-40B4-BE49-F238E27FC236}">
              <a16:creationId xmlns:a16="http://schemas.microsoft.com/office/drawing/2014/main" id="{00000000-0008-0000-0500-00000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89" name="Picture 1">
          <a:extLst>
            <a:ext uri="{FF2B5EF4-FFF2-40B4-BE49-F238E27FC236}">
              <a16:creationId xmlns:a16="http://schemas.microsoft.com/office/drawing/2014/main" id="{00000000-0008-0000-0500-00000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0" name="Picture 1">
          <a:extLst>
            <a:ext uri="{FF2B5EF4-FFF2-40B4-BE49-F238E27FC236}">
              <a16:creationId xmlns:a16="http://schemas.microsoft.com/office/drawing/2014/main" id="{00000000-0008-0000-0500-00000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1" name="Picture 1">
          <a:extLst>
            <a:ext uri="{FF2B5EF4-FFF2-40B4-BE49-F238E27FC236}">
              <a16:creationId xmlns:a16="http://schemas.microsoft.com/office/drawing/2014/main" id="{00000000-0008-0000-0500-00000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92" name="Picture 1">
          <a:extLst>
            <a:ext uri="{FF2B5EF4-FFF2-40B4-BE49-F238E27FC236}">
              <a16:creationId xmlns:a16="http://schemas.microsoft.com/office/drawing/2014/main" id="{00000000-0008-0000-0500-00000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93" name="Picture 1">
          <a:extLst>
            <a:ext uri="{FF2B5EF4-FFF2-40B4-BE49-F238E27FC236}">
              <a16:creationId xmlns:a16="http://schemas.microsoft.com/office/drawing/2014/main" id="{00000000-0008-0000-0500-00000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4" name="Picture 1">
          <a:extLst>
            <a:ext uri="{FF2B5EF4-FFF2-40B4-BE49-F238E27FC236}">
              <a16:creationId xmlns:a16="http://schemas.microsoft.com/office/drawing/2014/main" id="{00000000-0008-0000-0500-00000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5" name="Picture 1">
          <a:extLst>
            <a:ext uri="{FF2B5EF4-FFF2-40B4-BE49-F238E27FC236}">
              <a16:creationId xmlns:a16="http://schemas.microsoft.com/office/drawing/2014/main" id="{00000000-0008-0000-0500-00000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6" name="Picture 1">
          <a:extLst>
            <a:ext uri="{FF2B5EF4-FFF2-40B4-BE49-F238E27FC236}">
              <a16:creationId xmlns:a16="http://schemas.microsoft.com/office/drawing/2014/main" id="{00000000-0008-0000-0500-00000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97" name="Picture 1">
          <a:extLst>
            <a:ext uri="{FF2B5EF4-FFF2-40B4-BE49-F238E27FC236}">
              <a16:creationId xmlns:a16="http://schemas.microsoft.com/office/drawing/2014/main" id="{00000000-0008-0000-0500-00000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898" name="Picture 1">
          <a:extLst>
            <a:ext uri="{FF2B5EF4-FFF2-40B4-BE49-F238E27FC236}">
              <a16:creationId xmlns:a16="http://schemas.microsoft.com/office/drawing/2014/main" id="{00000000-0008-0000-0500-00000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899" name="Picture 1">
          <a:extLst>
            <a:ext uri="{FF2B5EF4-FFF2-40B4-BE49-F238E27FC236}">
              <a16:creationId xmlns:a16="http://schemas.microsoft.com/office/drawing/2014/main" id="{00000000-0008-0000-0500-00000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0" name="Picture 1">
          <a:extLst>
            <a:ext uri="{FF2B5EF4-FFF2-40B4-BE49-F238E27FC236}">
              <a16:creationId xmlns:a16="http://schemas.microsoft.com/office/drawing/2014/main" id="{00000000-0008-0000-0500-00000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1" name="Picture 1">
          <a:extLst>
            <a:ext uri="{FF2B5EF4-FFF2-40B4-BE49-F238E27FC236}">
              <a16:creationId xmlns:a16="http://schemas.microsoft.com/office/drawing/2014/main" id="{00000000-0008-0000-0500-00000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02" name="Picture 1">
          <a:extLst>
            <a:ext uri="{FF2B5EF4-FFF2-40B4-BE49-F238E27FC236}">
              <a16:creationId xmlns:a16="http://schemas.microsoft.com/office/drawing/2014/main" id="{00000000-0008-0000-0500-00000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03" name="Picture 1">
          <a:extLst>
            <a:ext uri="{FF2B5EF4-FFF2-40B4-BE49-F238E27FC236}">
              <a16:creationId xmlns:a16="http://schemas.microsoft.com/office/drawing/2014/main" id="{00000000-0008-0000-0500-00000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04" name="Picture 1">
          <a:extLst>
            <a:ext uri="{FF2B5EF4-FFF2-40B4-BE49-F238E27FC236}">
              <a16:creationId xmlns:a16="http://schemas.microsoft.com/office/drawing/2014/main" id="{00000000-0008-0000-0500-00001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05" name="Picture 1">
          <a:extLst>
            <a:ext uri="{FF2B5EF4-FFF2-40B4-BE49-F238E27FC236}">
              <a16:creationId xmlns:a16="http://schemas.microsoft.com/office/drawing/2014/main" id="{00000000-0008-0000-0500-00001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6" name="Picture 1">
          <a:extLst>
            <a:ext uri="{FF2B5EF4-FFF2-40B4-BE49-F238E27FC236}">
              <a16:creationId xmlns:a16="http://schemas.microsoft.com/office/drawing/2014/main" id="{00000000-0008-0000-0500-00001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7" name="Picture 1">
          <a:extLst>
            <a:ext uri="{FF2B5EF4-FFF2-40B4-BE49-F238E27FC236}">
              <a16:creationId xmlns:a16="http://schemas.microsoft.com/office/drawing/2014/main" id="{00000000-0008-0000-0500-00001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08" name="Picture 1">
          <a:extLst>
            <a:ext uri="{FF2B5EF4-FFF2-40B4-BE49-F238E27FC236}">
              <a16:creationId xmlns:a16="http://schemas.microsoft.com/office/drawing/2014/main" id="{00000000-0008-0000-0500-00001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09" name="Picture 1">
          <a:extLst>
            <a:ext uri="{FF2B5EF4-FFF2-40B4-BE49-F238E27FC236}">
              <a16:creationId xmlns:a16="http://schemas.microsoft.com/office/drawing/2014/main" id="{00000000-0008-0000-0500-00001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0" name="Picture 1">
          <a:extLst>
            <a:ext uri="{FF2B5EF4-FFF2-40B4-BE49-F238E27FC236}">
              <a16:creationId xmlns:a16="http://schemas.microsoft.com/office/drawing/2014/main" id="{00000000-0008-0000-0500-00001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11" name="Picture 1">
          <a:extLst>
            <a:ext uri="{FF2B5EF4-FFF2-40B4-BE49-F238E27FC236}">
              <a16:creationId xmlns:a16="http://schemas.microsoft.com/office/drawing/2014/main" id="{00000000-0008-0000-0500-00001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12" name="Picture 1">
          <a:extLst>
            <a:ext uri="{FF2B5EF4-FFF2-40B4-BE49-F238E27FC236}">
              <a16:creationId xmlns:a16="http://schemas.microsoft.com/office/drawing/2014/main" id="{00000000-0008-0000-0500-00001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13" name="Picture 1">
          <a:extLst>
            <a:ext uri="{FF2B5EF4-FFF2-40B4-BE49-F238E27FC236}">
              <a16:creationId xmlns:a16="http://schemas.microsoft.com/office/drawing/2014/main" id="{00000000-0008-0000-0500-00001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4" name="Picture 1">
          <a:extLst>
            <a:ext uri="{FF2B5EF4-FFF2-40B4-BE49-F238E27FC236}">
              <a16:creationId xmlns:a16="http://schemas.microsoft.com/office/drawing/2014/main" id="{00000000-0008-0000-0500-00001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5" name="Picture 1">
          <a:extLst>
            <a:ext uri="{FF2B5EF4-FFF2-40B4-BE49-F238E27FC236}">
              <a16:creationId xmlns:a16="http://schemas.microsoft.com/office/drawing/2014/main" id="{00000000-0008-0000-0500-00001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6" name="Picture 1">
          <a:extLst>
            <a:ext uri="{FF2B5EF4-FFF2-40B4-BE49-F238E27FC236}">
              <a16:creationId xmlns:a16="http://schemas.microsoft.com/office/drawing/2014/main" id="{00000000-0008-0000-0500-00001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7" name="Picture 1">
          <a:extLst>
            <a:ext uri="{FF2B5EF4-FFF2-40B4-BE49-F238E27FC236}">
              <a16:creationId xmlns:a16="http://schemas.microsoft.com/office/drawing/2014/main" id="{00000000-0008-0000-0500-00001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18" name="Picture 1">
          <a:extLst>
            <a:ext uri="{FF2B5EF4-FFF2-40B4-BE49-F238E27FC236}">
              <a16:creationId xmlns:a16="http://schemas.microsoft.com/office/drawing/2014/main" id="{00000000-0008-0000-0500-00001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19" name="Picture 1">
          <a:extLst>
            <a:ext uri="{FF2B5EF4-FFF2-40B4-BE49-F238E27FC236}">
              <a16:creationId xmlns:a16="http://schemas.microsoft.com/office/drawing/2014/main" id="{00000000-0008-0000-0500-00001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20" name="Picture 1">
          <a:extLst>
            <a:ext uri="{FF2B5EF4-FFF2-40B4-BE49-F238E27FC236}">
              <a16:creationId xmlns:a16="http://schemas.microsoft.com/office/drawing/2014/main" id="{00000000-0008-0000-0500-00002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21" name="Picture 1">
          <a:extLst>
            <a:ext uri="{FF2B5EF4-FFF2-40B4-BE49-F238E27FC236}">
              <a16:creationId xmlns:a16="http://schemas.microsoft.com/office/drawing/2014/main" id="{00000000-0008-0000-0500-00002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2" name="Picture 1">
          <a:extLst>
            <a:ext uri="{FF2B5EF4-FFF2-40B4-BE49-F238E27FC236}">
              <a16:creationId xmlns:a16="http://schemas.microsoft.com/office/drawing/2014/main" id="{00000000-0008-0000-0500-00002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3" name="Picture 1">
          <a:extLst>
            <a:ext uri="{FF2B5EF4-FFF2-40B4-BE49-F238E27FC236}">
              <a16:creationId xmlns:a16="http://schemas.microsoft.com/office/drawing/2014/main" id="{00000000-0008-0000-0500-00002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4" name="Picture 1">
          <a:extLst>
            <a:ext uri="{FF2B5EF4-FFF2-40B4-BE49-F238E27FC236}">
              <a16:creationId xmlns:a16="http://schemas.microsoft.com/office/drawing/2014/main" id="{00000000-0008-0000-0500-00002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25" name="Picture 1">
          <a:extLst>
            <a:ext uri="{FF2B5EF4-FFF2-40B4-BE49-F238E27FC236}">
              <a16:creationId xmlns:a16="http://schemas.microsoft.com/office/drawing/2014/main" id="{00000000-0008-0000-0500-00002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26" name="Picture 1">
          <a:extLst>
            <a:ext uri="{FF2B5EF4-FFF2-40B4-BE49-F238E27FC236}">
              <a16:creationId xmlns:a16="http://schemas.microsoft.com/office/drawing/2014/main" id="{00000000-0008-0000-0500-00002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27" name="Picture 1">
          <a:extLst>
            <a:ext uri="{FF2B5EF4-FFF2-40B4-BE49-F238E27FC236}">
              <a16:creationId xmlns:a16="http://schemas.microsoft.com/office/drawing/2014/main" id="{00000000-0008-0000-0500-00002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8" name="Picture 1">
          <a:extLst>
            <a:ext uri="{FF2B5EF4-FFF2-40B4-BE49-F238E27FC236}">
              <a16:creationId xmlns:a16="http://schemas.microsoft.com/office/drawing/2014/main" id="{00000000-0008-0000-0500-00002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29" name="Picture 1">
          <a:extLst>
            <a:ext uri="{FF2B5EF4-FFF2-40B4-BE49-F238E27FC236}">
              <a16:creationId xmlns:a16="http://schemas.microsoft.com/office/drawing/2014/main" id="{00000000-0008-0000-0500-00002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30" name="Picture 1">
          <a:extLst>
            <a:ext uri="{FF2B5EF4-FFF2-40B4-BE49-F238E27FC236}">
              <a16:creationId xmlns:a16="http://schemas.microsoft.com/office/drawing/2014/main" id="{00000000-0008-0000-0500-00002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31" name="Picture 1">
          <a:extLst>
            <a:ext uri="{FF2B5EF4-FFF2-40B4-BE49-F238E27FC236}">
              <a16:creationId xmlns:a16="http://schemas.microsoft.com/office/drawing/2014/main" id="{00000000-0008-0000-0500-00002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2" name="Picture 1">
          <a:extLst>
            <a:ext uri="{FF2B5EF4-FFF2-40B4-BE49-F238E27FC236}">
              <a16:creationId xmlns:a16="http://schemas.microsoft.com/office/drawing/2014/main" id="{00000000-0008-0000-0500-00002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3" name="Picture 1">
          <a:extLst>
            <a:ext uri="{FF2B5EF4-FFF2-40B4-BE49-F238E27FC236}">
              <a16:creationId xmlns:a16="http://schemas.microsoft.com/office/drawing/2014/main" id="{00000000-0008-0000-0500-00002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4" name="Picture 1">
          <a:extLst>
            <a:ext uri="{FF2B5EF4-FFF2-40B4-BE49-F238E27FC236}">
              <a16:creationId xmlns:a16="http://schemas.microsoft.com/office/drawing/2014/main" id="{00000000-0008-0000-0500-00002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35" name="Picture 1">
          <a:extLst>
            <a:ext uri="{FF2B5EF4-FFF2-40B4-BE49-F238E27FC236}">
              <a16:creationId xmlns:a16="http://schemas.microsoft.com/office/drawing/2014/main" id="{00000000-0008-0000-0500-00002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36" name="Picture 1">
          <a:extLst>
            <a:ext uri="{FF2B5EF4-FFF2-40B4-BE49-F238E27FC236}">
              <a16:creationId xmlns:a16="http://schemas.microsoft.com/office/drawing/2014/main" id="{00000000-0008-0000-0500-00003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7" name="Picture 1">
          <a:extLst>
            <a:ext uri="{FF2B5EF4-FFF2-40B4-BE49-F238E27FC236}">
              <a16:creationId xmlns:a16="http://schemas.microsoft.com/office/drawing/2014/main" id="{00000000-0008-0000-0500-00003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8" name="Picture 1">
          <a:extLst>
            <a:ext uri="{FF2B5EF4-FFF2-40B4-BE49-F238E27FC236}">
              <a16:creationId xmlns:a16="http://schemas.microsoft.com/office/drawing/2014/main" id="{00000000-0008-0000-0500-00003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39" name="Picture 1">
          <a:extLst>
            <a:ext uri="{FF2B5EF4-FFF2-40B4-BE49-F238E27FC236}">
              <a16:creationId xmlns:a16="http://schemas.microsoft.com/office/drawing/2014/main" id="{00000000-0008-0000-0500-00003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0" name="Picture 1">
          <a:extLst>
            <a:ext uri="{FF2B5EF4-FFF2-40B4-BE49-F238E27FC236}">
              <a16:creationId xmlns:a16="http://schemas.microsoft.com/office/drawing/2014/main" id="{00000000-0008-0000-0500-00003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1" name="Picture 1">
          <a:extLst>
            <a:ext uri="{FF2B5EF4-FFF2-40B4-BE49-F238E27FC236}">
              <a16:creationId xmlns:a16="http://schemas.microsoft.com/office/drawing/2014/main" id="{00000000-0008-0000-0500-00003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42" name="Picture 1">
          <a:extLst>
            <a:ext uri="{FF2B5EF4-FFF2-40B4-BE49-F238E27FC236}">
              <a16:creationId xmlns:a16="http://schemas.microsoft.com/office/drawing/2014/main" id="{00000000-0008-0000-0500-00003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43" name="Picture 1">
          <a:extLst>
            <a:ext uri="{FF2B5EF4-FFF2-40B4-BE49-F238E27FC236}">
              <a16:creationId xmlns:a16="http://schemas.microsoft.com/office/drawing/2014/main" id="{00000000-0008-0000-0500-00003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44" name="Picture 1">
          <a:extLst>
            <a:ext uri="{FF2B5EF4-FFF2-40B4-BE49-F238E27FC236}">
              <a16:creationId xmlns:a16="http://schemas.microsoft.com/office/drawing/2014/main" id="{00000000-0008-0000-0500-00003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5" name="Picture 1">
          <a:extLst>
            <a:ext uri="{FF2B5EF4-FFF2-40B4-BE49-F238E27FC236}">
              <a16:creationId xmlns:a16="http://schemas.microsoft.com/office/drawing/2014/main" id="{00000000-0008-0000-0500-00003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6" name="Picture 1">
          <a:extLst>
            <a:ext uri="{FF2B5EF4-FFF2-40B4-BE49-F238E27FC236}">
              <a16:creationId xmlns:a16="http://schemas.microsoft.com/office/drawing/2014/main" id="{00000000-0008-0000-0500-00003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7" name="Picture 1">
          <a:extLst>
            <a:ext uri="{FF2B5EF4-FFF2-40B4-BE49-F238E27FC236}">
              <a16:creationId xmlns:a16="http://schemas.microsoft.com/office/drawing/2014/main" id="{00000000-0008-0000-0500-00003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48" name="Picture 1">
          <a:extLst>
            <a:ext uri="{FF2B5EF4-FFF2-40B4-BE49-F238E27FC236}">
              <a16:creationId xmlns:a16="http://schemas.microsoft.com/office/drawing/2014/main" id="{00000000-0008-0000-0500-00003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49" name="Picture 1">
          <a:extLst>
            <a:ext uri="{FF2B5EF4-FFF2-40B4-BE49-F238E27FC236}">
              <a16:creationId xmlns:a16="http://schemas.microsoft.com/office/drawing/2014/main" id="{00000000-0008-0000-0500-00003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0" name="Picture 1">
          <a:extLst>
            <a:ext uri="{FF2B5EF4-FFF2-40B4-BE49-F238E27FC236}">
              <a16:creationId xmlns:a16="http://schemas.microsoft.com/office/drawing/2014/main" id="{00000000-0008-0000-0500-00003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1" name="Picture 1">
          <a:extLst>
            <a:ext uri="{FF2B5EF4-FFF2-40B4-BE49-F238E27FC236}">
              <a16:creationId xmlns:a16="http://schemas.microsoft.com/office/drawing/2014/main" id="{00000000-0008-0000-0500-00003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52" name="Picture 1">
          <a:extLst>
            <a:ext uri="{FF2B5EF4-FFF2-40B4-BE49-F238E27FC236}">
              <a16:creationId xmlns:a16="http://schemas.microsoft.com/office/drawing/2014/main" id="{00000000-0008-0000-0500-00004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53" name="Picture 1">
          <a:extLst>
            <a:ext uri="{FF2B5EF4-FFF2-40B4-BE49-F238E27FC236}">
              <a16:creationId xmlns:a16="http://schemas.microsoft.com/office/drawing/2014/main" id="{00000000-0008-0000-0500-00004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4" name="Picture 1">
          <a:extLst>
            <a:ext uri="{FF2B5EF4-FFF2-40B4-BE49-F238E27FC236}">
              <a16:creationId xmlns:a16="http://schemas.microsoft.com/office/drawing/2014/main" id="{00000000-0008-0000-0500-00004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5" name="Picture 1">
          <a:extLst>
            <a:ext uri="{FF2B5EF4-FFF2-40B4-BE49-F238E27FC236}">
              <a16:creationId xmlns:a16="http://schemas.microsoft.com/office/drawing/2014/main" id="{00000000-0008-0000-0500-00004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56" name="Picture 1">
          <a:extLst>
            <a:ext uri="{FF2B5EF4-FFF2-40B4-BE49-F238E27FC236}">
              <a16:creationId xmlns:a16="http://schemas.microsoft.com/office/drawing/2014/main" id="{00000000-0008-0000-0500-00004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57" name="Picture 1">
          <a:extLst>
            <a:ext uri="{FF2B5EF4-FFF2-40B4-BE49-F238E27FC236}">
              <a16:creationId xmlns:a16="http://schemas.microsoft.com/office/drawing/2014/main" id="{00000000-0008-0000-0500-00004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58" name="Picture 1">
          <a:extLst>
            <a:ext uri="{FF2B5EF4-FFF2-40B4-BE49-F238E27FC236}">
              <a16:creationId xmlns:a16="http://schemas.microsoft.com/office/drawing/2014/main" id="{00000000-0008-0000-0500-00004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59" name="Picture 1">
          <a:extLst>
            <a:ext uri="{FF2B5EF4-FFF2-40B4-BE49-F238E27FC236}">
              <a16:creationId xmlns:a16="http://schemas.microsoft.com/office/drawing/2014/main" id="{00000000-0008-0000-0500-00004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60" name="Picture 1">
          <a:extLst>
            <a:ext uri="{FF2B5EF4-FFF2-40B4-BE49-F238E27FC236}">
              <a16:creationId xmlns:a16="http://schemas.microsoft.com/office/drawing/2014/main" id="{00000000-0008-0000-0500-00004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61" name="Picture 1">
          <a:extLst>
            <a:ext uri="{FF2B5EF4-FFF2-40B4-BE49-F238E27FC236}">
              <a16:creationId xmlns:a16="http://schemas.microsoft.com/office/drawing/2014/main" id="{00000000-0008-0000-0500-00004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62" name="Picture 1">
          <a:extLst>
            <a:ext uri="{FF2B5EF4-FFF2-40B4-BE49-F238E27FC236}">
              <a16:creationId xmlns:a16="http://schemas.microsoft.com/office/drawing/2014/main" id="{00000000-0008-0000-0500-00004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63" name="Picture 1">
          <a:extLst>
            <a:ext uri="{FF2B5EF4-FFF2-40B4-BE49-F238E27FC236}">
              <a16:creationId xmlns:a16="http://schemas.microsoft.com/office/drawing/2014/main" id="{00000000-0008-0000-0500-00004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64" name="Picture 1">
          <a:extLst>
            <a:ext uri="{FF2B5EF4-FFF2-40B4-BE49-F238E27FC236}">
              <a16:creationId xmlns:a16="http://schemas.microsoft.com/office/drawing/2014/main" id="{00000000-0008-0000-0500-00004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65" name="Picture 1">
          <a:extLst>
            <a:ext uri="{FF2B5EF4-FFF2-40B4-BE49-F238E27FC236}">
              <a16:creationId xmlns:a16="http://schemas.microsoft.com/office/drawing/2014/main" id="{00000000-0008-0000-0500-00004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966" name="Picture 1">
          <a:extLst>
            <a:ext uri="{FF2B5EF4-FFF2-40B4-BE49-F238E27FC236}">
              <a16:creationId xmlns:a16="http://schemas.microsoft.com/office/drawing/2014/main" id="{00000000-0008-0000-0500-00004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967" name="Picture 1">
          <a:extLst>
            <a:ext uri="{FF2B5EF4-FFF2-40B4-BE49-F238E27FC236}">
              <a16:creationId xmlns:a16="http://schemas.microsoft.com/office/drawing/2014/main" id="{00000000-0008-0000-0500-00004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968" name="Picture 1">
          <a:extLst>
            <a:ext uri="{FF2B5EF4-FFF2-40B4-BE49-F238E27FC236}">
              <a16:creationId xmlns:a16="http://schemas.microsoft.com/office/drawing/2014/main" id="{00000000-0008-0000-0500-00005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969" name="Picture 1">
          <a:extLst>
            <a:ext uri="{FF2B5EF4-FFF2-40B4-BE49-F238E27FC236}">
              <a16:creationId xmlns:a16="http://schemas.microsoft.com/office/drawing/2014/main" id="{00000000-0008-0000-0500-00005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970" name="Picture 1">
          <a:extLst>
            <a:ext uri="{FF2B5EF4-FFF2-40B4-BE49-F238E27FC236}">
              <a16:creationId xmlns:a16="http://schemas.microsoft.com/office/drawing/2014/main" id="{00000000-0008-0000-0500-00005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971" name="Picture 1">
          <a:extLst>
            <a:ext uri="{FF2B5EF4-FFF2-40B4-BE49-F238E27FC236}">
              <a16:creationId xmlns:a16="http://schemas.microsoft.com/office/drawing/2014/main" id="{00000000-0008-0000-0500-00005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5972" name="Picture 1">
          <a:extLst>
            <a:ext uri="{FF2B5EF4-FFF2-40B4-BE49-F238E27FC236}">
              <a16:creationId xmlns:a16="http://schemas.microsoft.com/office/drawing/2014/main" id="{00000000-0008-0000-0500-00005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5973" name="Picture 1">
          <a:extLst>
            <a:ext uri="{FF2B5EF4-FFF2-40B4-BE49-F238E27FC236}">
              <a16:creationId xmlns:a16="http://schemas.microsoft.com/office/drawing/2014/main" id="{00000000-0008-0000-0500-00005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74" name="Picture 1">
          <a:extLst>
            <a:ext uri="{FF2B5EF4-FFF2-40B4-BE49-F238E27FC236}">
              <a16:creationId xmlns:a16="http://schemas.microsoft.com/office/drawing/2014/main" id="{00000000-0008-0000-0500-00005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75" name="Picture 1">
          <a:extLst>
            <a:ext uri="{FF2B5EF4-FFF2-40B4-BE49-F238E27FC236}">
              <a16:creationId xmlns:a16="http://schemas.microsoft.com/office/drawing/2014/main" id="{00000000-0008-0000-0500-00005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76" name="Picture 1">
          <a:extLst>
            <a:ext uri="{FF2B5EF4-FFF2-40B4-BE49-F238E27FC236}">
              <a16:creationId xmlns:a16="http://schemas.microsoft.com/office/drawing/2014/main" id="{00000000-0008-0000-0500-00005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77" name="Picture 1">
          <a:extLst>
            <a:ext uri="{FF2B5EF4-FFF2-40B4-BE49-F238E27FC236}">
              <a16:creationId xmlns:a16="http://schemas.microsoft.com/office/drawing/2014/main" id="{00000000-0008-0000-0500-00005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78" name="Picture 1">
          <a:extLst>
            <a:ext uri="{FF2B5EF4-FFF2-40B4-BE49-F238E27FC236}">
              <a16:creationId xmlns:a16="http://schemas.microsoft.com/office/drawing/2014/main" id="{00000000-0008-0000-0500-00005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79" name="Picture 1">
          <a:extLst>
            <a:ext uri="{FF2B5EF4-FFF2-40B4-BE49-F238E27FC236}">
              <a16:creationId xmlns:a16="http://schemas.microsoft.com/office/drawing/2014/main" id="{00000000-0008-0000-0500-00005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0" name="Picture 1">
          <a:extLst>
            <a:ext uri="{FF2B5EF4-FFF2-40B4-BE49-F238E27FC236}">
              <a16:creationId xmlns:a16="http://schemas.microsoft.com/office/drawing/2014/main" id="{00000000-0008-0000-0500-00005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1" name="Picture 1">
          <a:extLst>
            <a:ext uri="{FF2B5EF4-FFF2-40B4-BE49-F238E27FC236}">
              <a16:creationId xmlns:a16="http://schemas.microsoft.com/office/drawing/2014/main" id="{00000000-0008-0000-0500-00005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82" name="Picture 1">
          <a:extLst>
            <a:ext uri="{FF2B5EF4-FFF2-40B4-BE49-F238E27FC236}">
              <a16:creationId xmlns:a16="http://schemas.microsoft.com/office/drawing/2014/main" id="{00000000-0008-0000-0500-00005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83" name="Picture 1">
          <a:extLst>
            <a:ext uri="{FF2B5EF4-FFF2-40B4-BE49-F238E27FC236}">
              <a16:creationId xmlns:a16="http://schemas.microsoft.com/office/drawing/2014/main" id="{00000000-0008-0000-0500-00005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84" name="Picture 1">
          <a:extLst>
            <a:ext uri="{FF2B5EF4-FFF2-40B4-BE49-F238E27FC236}">
              <a16:creationId xmlns:a16="http://schemas.microsoft.com/office/drawing/2014/main" id="{00000000-0008-0000-0500-00006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5" name="Picture 1">
          <a:extLst>
            <a:ext uri="{FF2B5EF4-FFF2-40B4-BE49-F238E27FC236}">
              <a16:creationId xmlns:a16="http://schemas.microsoft.com/office/drawing/2014/main" id="{00000000-0008-0000-0500-00006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6" name="Picture 1">
          <a:extLst>
            <a:ext uri="{FF2B5EF4-FFF2-40B4-BE49-F238E27FC236}">
              <a16:creationId xmlns:a16="http://schemas.microsoft.com/office/drawing/2014/main" id="{00000000-0008-0000-0500-00006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7" name="Picture 1">
          <a:extLst>
            <a:ext uri="{FF2B5EF4-FFF2-40B4-BE49-F238E27FC236}">
              <a16:creationId xmlns:a16="http://schemas.microsoft.com/office/drawing/2014/main" id="{00000000-0008-0000-0500-00006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88" name="Picture 1">
          <a:extLst>
            <a:ext uri="{FF2B5EF4-FFF2-40B4-BE49-F238E27FC236}">
              <a16:creationId xmlns:a16="http://schemas.microsoft.com/office/drawing/2014/main" id="{00000000-0008-0000-0500-00006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89" name="Picture 1">
          <a:extLst>
            <a:ext uri="{FF2B5EF4-FFF2-40B4-BE49-F238E27FC236}">
              <a16:creationId xmlns:a16="http://schemas.microsoft.com/office/drawing/2014/main" id="{00000000-0008-0000-0500-00006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0" name="Picture 1">
          <a:extLst>
            <a:ext uri="{FF2B5EF4-FFF2-40B4-BE49-F238E27FC236}">
              <a16:creationId xmlns:a16="http://schemas.microsoft.com/office/drawing/2014/main" id="{00000000-0008-0000-0500-00006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1" name="Picture 1">
          <a:extLst>
            <a:ext uri="{FF2B5EF4-FFF2-40B4-BE49-F238E27FC236}">
              <a16:creationId xmlns:a16="http://schemas.microsoft.com/office/drawing/2014/main" id="{00000000-0008-0000-0500-00006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92" name="Picture 1">
          <a:extLst>
            <a:ext uri="{FF2B5EF4-FFF2-40B4-BE49-F238E27FC236}">
              <a16:creationId xmlns:a16="http://schemas.microsoft.com/office/drawing/2014/main" id="{00000000-0008-0000-0500-00006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93" name="Picture 1">
          <a:extLst>
            <a:ext uri="{FF2B5EF4-FFF2-40B4-BE49-F238E27FC236}">
              <a16:creationId xmlns:a16="http://schemas.microsoft.com/office/drawing/2014/main" id="{00000000-0008-0000-0500-00006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94" name="Picture 1">
          <a:extLst>
            <a:ext uri="{FF2B5EF4-FFF2-40B4-BE49-F238E27FC236}">
              <a16:creationId xmlns:a16="http://schemas.microsoft.com/office/drawing/2014/main" id="{00000000-0008-0000-0500-00006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95" name="Picture 1">
          <a:extLst>
            <a:ext uri="{FF2B5EF4-FFF2-40B4-BE49-F238E27FC236}">
              <a16:creationId xmlns:a16="http://schemas.microsoft.com/office/drawing/2014/main" id="{00000000-0008-0000-0500-00006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6" name="Picture 1">
          <a:extLst>
            <a:ext uri="{FF2B5EF4-FFF2-40B4-BE49-F238E27FC236}">
              <a16:creationId xmlns:a16="http://schemas.microsoft.com/office/drawing/2014/main" id="{00000000-0008-0000-0500-00006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7" name="Picture 1">
          <a:extLst>
            <a:ext uri="{FF2B5EF4-FFF2-40B4-BE49-F238E27FC236}">
              <a16:creationId xmlns:a16="http://schemas.microsoft.com/office/drawing/2014/main" id="{00000000-0008-0000-0500-00006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5998" name="Picture 1">
          <a:extLst>
            <a:ext uri="{FF2B5EF4-FFF2-40B4-BE49-F238E27FC236}">
              <a16:creationId xmlns:a16="http://schemas.microsoft.com/office/drawing/2014/main" id="{00000000-0008-0000-0500-00006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5999" name="Picture 1">
          <a:extLst>
            <a:ext uri="{FF2B5EF4-FFF2-40B4-BE49-F238E27FC236}">
              <a16:creationId xmlns:a16="http://schemas.microsoft.com/office/drawing/2014/main" id="{00000000-0008-0000-0500-00006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0" name="Picture 1">
          <a:extLst>
            <a:ext uri="{FF2B5EF4-FFF2-40B4-BE49-F238E27FC236}">
              <a16:creationId xmlns:a16="http://schemas.microsoft.com/office/drawing/2014/main" id="{00000000-0008-0000-0500-00007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01" name="Picture 1">
          <a:extLst>
            <a:ext uri="{FF2B5EF4-FFF2-40B4-BE49-F238E27FC236}">
              <a16:creationId xmlns:a16="http://schemas.microsoft.com/office/drawing/2014/main" id="{00000000-0008-0000-0500-00007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02" name="Picture 1">
          <a:extLst>
            <a:ext uri="{FF2B5EF4-FFF2-40B4-BE49-F238E27FC236}">
              <a16:creationId xmlns:a16="http://schemas.microsoft.com/office/drawing/2014/main" id="{00000000-0008-0000-0500-00007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03" name="Picture 1">
          <a:extLst>
            <a:ext uri="{FF2B5EF4-FFF2-40B4-BE49-F238E27FC236}">
              <a16:creationId xmlns:a16="http://schemas.microsoft.com/office/drawing/2014/main" id="{00000000-0008-0000-0500-00007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4" name="Picture 1">
          <a:extLst>
            <a:ext uri="{FF2B5EF4-FFF2-40B4-BE49-F238E27FC236}">
              <a16:creationId xmlns:a16="http://schemas.microsoft.com/office/drawing/2014/main" id="{00000000-0008-0000-0500-00007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5" name="Picture 1">
          <a:extLst>
            <a:ext uri="{FF2B5EF4-FFF2-40B4-BE49-F238E27FC236}">
              <a16:creationId xmlns:a16="http://schemas.microsoft.com/office/drawing/2014/main" id="{00000000-0008-0000-0500-00007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6" name="Picture 1">
          <a:extLst>
            <a:ext uri="{FF2B5EF4-FFF2-40B4-BE49-F238E27FC236}">
              <a16:creationId xmlns:a16="http://schemas.microsoft.com/office/drawing/2014/main" id="{00000000-0008-0000-0500-00007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7" name="Picture 1">
          <a:extLst>
            <a:ext uri="{FF2B5EF4-FFF2-40B4-BE49-F238E27FC236}">
              <a16:creationId xmlns:a16="http://schemas.microsoft.com/office/drawing/2014/main" id="{00000000-0008-0000-0500-00007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08" name="Picture 1">
          <a:extLst>
            <a:ext uri="{FF2B5EF4-FFF2-40B4-BE49-F238E27FC236}">
              <a16:creationId xmlns:a16="http://schemas.microsoft.com/office/drawing/2014/main" id="{00000000-0008-0000-0500-00007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09" name="Picture 1">
          <a:extLst>
            <a:ext uri="{FF2B5EF4-FFF2-40B4-BE49-F238E27FC236}">
              <a16:creationId xmlns:a16="http://schemas.microsoft.com/office/drawing/2014/main" id="{00000000-0008-0000-0500-00007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10" name="Picture 1">
          <a:extLst>
            <a:ext uri="{FF2B5EF4-FFF2-40B4-BE49-F238E27FC236}">
              <a16:creationId xmlns:a16="http://schemas.microsoft.com/office/drawing/2014/main" id="{00000000-0008-0000-0500-00007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11" name="Picture 1">
          <a:extLst>
            <a:ext uri="{FF2B5EF4-FFF2-40B4-BE49-F238E27FC236}">
              <a16:creationId xmlns:a16="http://schemas.microsoft.com/office/drawing/2014/main" id="{00000000-0008-0000-0500-00007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2" name="Picture 1">
          <a:extLst>
            <a:ext uri="{FF2B5EF4-FFF2-40B4-BE49-F238E27FC236}">
              <a16:creationId xmlns:a16="http://schemas.microsoft.com/office/drawing/2014/main" id="{00000000-0008-0000-0500-00007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3" name="Picture 1">
          <a:extLst>
            <a:ext uri="{FF2B5EF4-FFF2-40B4-BE49-F238E27FC236}">
              <a16:creationId xmlns:a16="http://schemas.microsoft.com/office/drawing/2014/main" id="{00000000-0008-0000-0500-00007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4" name="Picture 1">
          <a:extLst>
            <a:ext uri="{FF2B5EF4-FFF2-40B4-BE49-F238E27FC236}">
              <a16:creationId xmlns:a16="http://schemas.microsoft.com/office/drawing/2014/main" id="{00000000-0008-0000-0500-00007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5" name="Picture 1">
          <a:extLst>
            <a:ext uri="{FF2B5EF4-FFF2-40B4-BE49-F238E27FC236}">
              <a16:creationId xmlns:a16="http://schemas.microsoft.com/office/drawing/2014/main" id="{00000000-0008-0000-0500-00007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16" name="Picture 1">
          <a:extLst>
            <a:ext uri="{FF2B5EF4-FFF2-40B4-BE49-F238E27FC236}">
              <a16:creationId xmlns:a16="http://schemas.microsoft.com/office/drawing/2014/main" id="{00000000-0008-0000-0500-00008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17" name="Picture 1">
          <a:extLst>
            <a:ext uri="{FF2B5EF4-FFF2-40B4-BE49-F238E27FC236}">
              <a16:creationId xmlns:a16="http://schemas.microsoft.com/office/drawing/2014/main" id="{00000000-0008-0000-0500-00008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18" name="Picture 1">
          <a:extLst>
            <a:ext uri="{FF2B5EF4-FFF2-40B4-BE49-F238E27FC236}">
              <a16:creationId xmlns:a16="http://schemas.microsoft.com/office/drawing/2014/main" id="{00000000-0008-0000-0500-00008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19" name="Picture 1">
          <a:extLst>
            <a:ext uri="{FF2B5EF4-FFF2-40B4-BE49-F238E27FC236}">
              <a16:creationId xmlns:a16="http://schemas.microsoft.com/office/drawing/2014/main" id="{00000000-0008-0000-0500-00008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0" name="Picture 1">
          <a:extLst>
            <a:ext uri="{FF2B5EF4-FFF2-40B4-BE49-F238E27FC236}">
              <a16:creationId xmlns:a16="http://schemas.microsoft.com/office/drawing/2014/main" id="{00000000-0008-0000-0500-00008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21" name="Picture 1">
          <a:extLst>
            <a:ext uri="{FF2B5EF4-FFF2-40B4-BE49-F238E27FC236}">
              <a16:creationId xmlns:a16="http://schemas.microsoft.com/office/drawing/2014/main" id="{00000000-0008-0000-0500-00008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22" name="Picture 1">
          <a:extLst>
            <a:ext uri="{FF2B5EF4-FFF2-40B4-BE49-F238E27FC236}">
              <a16:creationId xmlns:a16="http://schemas.microsoft.com/office/drawing/2014/main" id="{00000000-0008-0000-0500-00008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23" name="Picture 1">
          <a:extLst>
            <a:ext uri="{FF2B5EF4-FFF2-40B4-BE49-F238E27FC236}">
              <a16:creationId xmlns:a16="http://schemas.microsoft.com/office/drawing/2014/main" id="{00000000-0008-0000-0500-00008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4" name="Picture 1">
          <a:extLst>
            <a:ext uri="{FF2B5EF4-FFF2-40B4-BE49-F238E27FC236}">
              <a16:creationId xmlns:a16="http://schemas.microsoft.com/office/drawing/2014/main" id="{00000000-0008-0000-0500-00008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5" name="Picture 1">
          <a:extLst>
            <a:ext uri="{FF2B5EF4-FFF2-40B4-BE49-F238E27FC236}">
              <a16:creationId xmlns:a16="http://schemas.microsoft.com/office/drawing/2014/main" id="{00000000-0008-0000-0500-00008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6" name="Picture 1">
          <a:extLst>
            <a:ext uri="{FF2B5EF4-FFF2-40B4-BE49-F238E27FC236}">
              <a16:creationId xmlns:a16="http://schemas.microsoft.com/office/drawing/2014/main" id="{00000000-0008-0000-0500-00008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7" name="Picture 1">
          <a:extLst>
            <a:ext uri="{FF2B5EF4-FFF2-40B4-BE49-F238E27FC236}">
              <a16:creationId xmlns:a16="http://schemas.microsoft.com/office/drawing/2014/main" id="{00000000-0008-0000-0500-00008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28" name="Picture 1">
          <a:extLst>
            <a:ext uri="{FF2B5EF4-FFF2-40B4-BE49-F238E27FC236}">
              <a16:creationId xmlns:a16="http://schemas.microsoft.com/office/drawing/2014/main" id="{00000000-0008-0000-0500-00008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29" name="Picture 1">
          <a:extLst>
            <a:ext uri="{FF2B5EF4-FFF2-40B4-BE49-F238E27FC236}">
              <a16:creationId xmlns:a16="http://schemas.microsoft.com/office/drawing/2014/main" id="{00000000-0008-0000-0500-00008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30" name="Picture 1">
          <a:extLst>
            <a:ext uri="{FF2B5EF4-FFF2-40B4-BE49-F238E27FC236}">
              <a16:creationId xmlns:a16="http://schemas.microsoft.com/office/drawing/2014/main" id="{00000000-0008-0000-0500-00008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31" name="Picture 1">
          <a:extLst>
            <a:ext uri="{FF2B5EF4-FFF2-40B4-BE49-F238E27FC236}">
              <a16:creationId xmlns:a16="http://schemas.microsoft.com/office/drawing/2014/main" id="{00000000-0008-0000-0500-00008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2" name="Picture 1">
          <a:extLst>
            <a:ext uri="{FF2B5EF4-FFF2-40B4-BE49-F238E27FC236}">
              <a16:creationId xmlns:a16="http://schemas.microsoft.com/office/drawing/2014/main" id="{00000000-0008-0000-0500-00009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3" name="Picture 1">
          <a:extLst>
            <a:ext uri="{FF2B5EF4-FFF2-40B4-BE49-F238E27FC236}">
              <a16:creationId xmlns:a16="http://schemas.microsoft.com/office/drawing/2014/main" id="{00000000-0008-0000-0500-00009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4" name="Picture 1">
          <a:extLst>
            <a:ext uri="{FF2B5EF4-FFF2-40B4-BE49-F238E27FC236}">
              <a16:creationId xmlns:a16="http://schemas.microsoft.com/office/drawing/2014/main" id="{00000000-0008-0000-0500-00009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5" name="Picture 1">
          <a:extLst>
            <a:ext uri="{FF2B5EF4-FFF2-40B4-BE49-F238E27FC236}">
              <a16:creationId xmlns:a16="http://schemas.microsoft.com/office/drawing/2014/main" id="{00000000-0008-0000-0500-00009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6" name="Picture 1">
          <a:extLst>
            <a:ext uri="{FF2B5EF4-FFF2-40B4-BE49-F238E27FC236}">
              <a16:creationId xmlns:a16="http://schemas.microsoft.com/office/drawing/2014/main" id="{00000000-0008-0000-0500-00009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7" name="Picture 1">
          <a:extLst>
            <a:ext uri="{FF2B5EF4-FFF2-40B4-BE49-F238E27FC236}">
              <a16:creationId xmlns:a16="http://schemas.microsoft.com/office/drawing/2014/main" id="{00000000-0008-0000-0500-00009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38" name="Picture 1">
          <a:extLst>
            <a:ext uri="{FF2B5EF4-FFF2-40B4-BE49-F238E27FC236}">
              <a16:creationId xmlns:a16="http://schemas.microsoft.com/office/drawing/2014/main" id="{00000000-0008-0000-0500-00009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39" name="Picture 1">
          <a:extLst>
            <a:ext uri="{FF2B5EF4-FFF2-40B4-BE49-F238E27FC236}">
              <a16:creationId xmlns:a16="http://schemas.microsoft.com/office/drawing/2014/main" id="{00000000-0008-0000-0500-00009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40" name="Picture 1">
          <a:extLst>
            <a:ext uri="{FF2B5EF4-FFF2-40B4-BE49-F238E27FC236}">
              <a16:creationId xmlns:a16="http://schemas.microsoft.com/office/drawing/2014/main" id="{00000000-0008-0000-0500-00009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41" name="Picture 1">
          <a:extLst>
            <a:ext uri="{FF2B5EF4-FFF2-40B4-BE49-F238E27FC236}">
              <a16:creationId xmlns:a16="http://schemas.microsoft.com/office/drawing/2014/main" id="{00000000-0008-0000-0500-00009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2" name="Picture 1">
          <a:extLst>
            <a:ext uri="{FF2B5EF4-FFF2-40B4-BE49-F238E27FC236}">
              <a16:creationId xmlns:a16="http://schemas.microsoft.com/office/drawing/2014/main" id="{00000000-0008-0000-0500-00009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3" name="Picture 1">
          <a:extLst>
            <a:ext uri="{FF2B5EF4-FFF2-40B4-BE49-F238E27FC236}">
              <a16:creationId xmlns:a16="http://schemas.microsoft.com/office/drawing/2014/main" id="{00000000-0008-0000-0500-00009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4" name="Picture 1">
          <a:extLst>
            <a:ext uri="{FF2B5EF4-FFF2-40B4-BE49-F238E27FC236}">
              <a16:creationId xmlns:a16="http://schemas.microsoft.com/office/drawing/2014/main" id="{00000000-0008-0000-0500-00009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5" name="Picture 1">
          <a:extLst>
            <a:ext uri="{FF2B5EF4-FFF2-40B4-BE49-F238E27FC236}">
              <a16:creationId xmlns:a16="http://schemas.microsoft.com/office/drawing/2014/main" id="{00000000-0008-0000-0500-00009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46" name="Picture 1">
          <a:extLst>
            <a:ext uri="{FF2B5EF4-FFF2-40B4-BE49-F238E27FC236}">
              <a16:creationId xmlns:a16="http://schemas.microsoft.com/office/drawing/2014/main" id="{00000000-0008-0000-0500-00009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47" name="Picture 1">
          <a:extLst>
            <a:ext uri="{FF2B5EF4-FFF2-40B4-BE49-F238E27FC236}">
              <a16:creationId xmlns:a16="http://schemas.microsoft.com/office/drawing/2014/main" id="{00000000-0008-0000-0500-00009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48" name="Picture 1">
          <a:extLst>
            <a:ext uri="{FF2B5EF4-FFF2-40B4-BE49-F238E27FC236}">
              <a16:creationId xmlns:a16="http://schemas.microsoft.com/office/drawing/2014/main" id="{00000000-0008-0000-0500-0000A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49" name="Picture 1">
          <a:extLst>
            <a:ext uri="{FF2B5EF4-FFF2-40B4-BE49-F238E27FC236}">
              <a16:creationId xmlns:a16="http://schemas.microsoft.com/office/drawing/2014/main" id="{00000000-0008-0000-0500-0000A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50" name="Picture 1">
          <a:extLst>
            <a:ext uri="{FF2B5EF4-FFF2-40B4-BE49-F238E27FC236}">
              <a16:creationId xmlns:a16="http://schemas.microsoft.com/office/drawing/2014/main" id="{00000000-0008-0000-0500-0000A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1" name="Picture 1">
          <a:extLst>
            <a:ext uri="{FF2B5EF4-FFF2-40B4-BE49-F238E27FC236}">
              <a16:creationId xmlns:a16="http://schemas.microsoft.com/office/drawing/2014/main" id="{00000000-0008-0000-0500-0000A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2" name="Picture 1">
          <a:extLst>
            <a:ext uri="{FF2B5EF4-FFF2-40B4-BE49-F238E27FC236}">
              <a16:creationId xmlns:a16="http://schemas.microsoft.com/office/drawing/2014/main" id="{00000000-0008-0000-0500-0000A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3" name="Picture 1">
          <a:extLst>
            <a:ext uri="{FF2B5EF4-FFF2-40B4-BE49-F238E27FC236}">
              <a16:creationId xmlns:a16="http://schemas.microsoft.com/office/drawing/2014/main" id="{00000000-0008-0000-0500-0000A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54" name="Picture 1">
          <a:extLst>
            <a:ext uri="{FF2B5EF4-FFF2-40B4-BE49-F238E27FC236}">
              <a16:creationId xmlns:a16="http://schemas.microsoft.com/office/drawing/2014/main" id="{00000000-0008-0000-0500-0000A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55" name="Picture 1">
          <a:extLst>
            <a:ext uri="{FF2B5EF4-FFF2-40B4-BE49-F238E27FC236}">
              <a16:creationId xmlns:a16="http://schemas.microsoft.com/office/drawing/2014/main" id="{00000000-0008-0000-0500-0000A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6" name="Picture 1">
          <a:extLst>
            <a:ext uri="{FF2B5EF4-FFF2-40B4-BE49-F238E27FC236}">
              <a16:creationId xmlns:a16="http://schemas.microsoft.com/office/drawing/2014/main" id="{00000000-0008-0000-0500-0000A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7" name="Picture 1">
          <a:extLst>
            <a:ext uri="{FF2B5EF4-FFF2-40B4-BE49-F238E27FC236}">
              <a16:creationId xmlns:a16="http://schemas.microsoft.com/office/drawing/2014/main" id="{00000000-0008-0000-0500-0000A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58" name="Picture 1">
          <a:extLst>
            <a:ext uri="{FF2B5EF4-FFF2-40B4-BE49-F238E27FC236}">
              <a16:creationId xmlns:a16="http://schemas.microsoft.com/office/drawing/2014/main" id="{00000000-0008-0000-0500-0000A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59" name="Picture 1">
          <a:extLst>
            <a:ext uri="{FF2B5EF4-FFF2-40B4-BE49-F238E27FC236}">
              <a16:creationId xmlns:a16="http://schemas.microsoft.com/office/drawing/2014/main" id="{00000000-0008-0000-0500-0000A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60" name="Picture 1">
          <a:extLst>
            <a:ext uri="{FF2B5EF4-FFF2-40B4-BE49-F238E27FC236}">
              <a16:creationId xmlns:a16="http://schemas.microsoft.com/office/drawing/2014/main" id="{00000000-0008-0000-0500-0000A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61" name="Picture 1">
          <a:extLst>
            <a:ext uri="{FF2B5EF4-FFF2-40B4-BE49-F238E27FC236}">
              <a16:creationId xmlns:a16="http://schemas.microsoft.com/office/drawing/2014/main" id="{00000000-0008-0000-0500-0000A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62" name="Picture 1">
          <a:extLst>
            <a:ext uri="{FF2B5EF4-FFF2-40B4-BE49-F238E27FC236}">
              <a16:creationId xmlns:a16="http://schemas.microsoft.com/office/drawing/2014/main" id="{00000000-0008-0000-0500-0000A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3" name="Picture 1">
          <a:extLst>
            <a:ext uri="{FF2B5EF4-FFF2-40B4-BE49-F238E27FC236}">
              <a16:creationId xmlns:a16="http://schemas.microsoft.com/office/drawing/2014/main" id="{00000000-0008-0000-0500-0000A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4" name="Picture 1">
          <a:extLst>
            <a:ext uri="{FF2B5EF4-FFF2-40B4-BE49-F238E27FC236}">
              <a16:creationId xmlns:a16="http://schemas.microsoft.com/office/drawing/2014/main" id="{00000000-0008-0000-0500-0000B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5" name="Picture 1">
          <a:extLst>
            <a:ext uri="{FF2B5EF4-FFF2-40B4-BE49-F238E27FC236}">
              <a16:creationId xmlns:a16="http://schemas.microsoft.com/office/drawing/2014/main" id="{00000000-0008-0000-0500-0000B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66" name="Picture 1">
          <a:extLst>
            <a:ext uri="{FF2B5EF4-FFF2-40B4-BE49-F238E27FC236}">
              <a16:creationId xmlns:a16="http://schemas.microsoft.com/office/drawing/2014/main" id="{00000000-0008-0000-0500-0000B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67" name="Picture 1">
          <a:extLst>
            <a:ext uri="{FF2B5EF4-FFF2-40B4-BE49-F238E27FC236}">
              <a16:creationId xmlns:a16="http://schemas.microsoft.com/office/drawing/2014/main" id="{00000000-0008-0000-0500-0000B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8" name="Picture 1">
          <a:extLst>
            <a:ext uri="{FF2B5EF4-FFF2-40B4-BE49-F238E27FC236}">
              <a16:creationId xmlns:a16="http://schemas.microsoft.com/office/drawing/2014/main" id="{00000000-0008-0000-0500-0000B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69" name="Picture 1">
          <a:extLst>
            <a:ext uri="{FF2B5EF4-FFF2-40B4-BE49-F238E27FC236}">
              <a16:creationId xmlns:a16="http://schemas.microsoft.com/office/drawing/2014/main" id="{00000000-0008-0000-0500-0000B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70" name="Picture 1">
          <a:extLst>
            <a:ext uri="{FF2B5EF4-FFF2-40B4-BE49-F238E27FC236}">
              <a16:creationId xmlns:a16="http://schemas.microsoft.com/office/drawing/2014/main" id="{00000000-0008-0000-0500-0000B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1" name="Picture 1">
          <a:extLst>
            <a:ext uri="{FF2B5EF4-FFF2-40B4-BE49-F238E27FC236}">
              <a16:creationId xmlns:a16="http://schemas.microsoft.com/office/drawing/2014/main" id="{00000000-0008-0000-0500-0000B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2" name="Picture 1">
          <a:extLst>
            <a:ext uri="{FF2B5EF4-FFF2-40B4-BE49-F238E27FC236}">
              <a16:creationId xmlns:a16="http://schemas.microsoft.com/office/drawing/2014/main" id="{00000000-0008-0000-0500-0000B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3" name="Picture 1">
          <a:extLst>
            <a:ext uri="{FF2B5EF4-FFF2-40B4-BE49-F238E27FC236}">
              <a16:creationId xmlns:a16="http://schemas.microsoft.com/office/drawing/2014/main" id="{00000000-0008-0000-0500-0000B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4" name="Picture 1">
          <a:extLst>
            <a:ext uri="{FF2B5EF4-FFF2-40B4-BE49-F238E27FC236}">
              <a16:creationId xmlns:a16="http://schemas.microsoft.com/office/drawing/2014/main" id="{00000000-0008-0000-0500-0000B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5" name="Picture 1">
          <a:extLst>
            <a:ext uri="{FF2B5EF4-FFF2-40B4-BE49-F238E27FC236}">
              <a16:creationId xmlns:a16="http://schemas.microsoft.com/office/drawing/2014/main" id="{00000000-0008-0000-0500-0000B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76" name="Picture 1">
          <a:extLst>
            <a:ext uri="{FF2B5EF4-FFF2-40B4-BE49-F238E27FC236}">
              <a16:creationId xmlns:a16="http://schemas.microsoft.com/office/drawing/2014/main" id="{00000000-0008-0000-0500-0000B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77" name="Picture 1">
          <a:extLst>
            <a:ext uri="{FF2B5EF4-FFF2-40B4-BE49-F238E27FC236}">
              <a16:creationId xmlns:a16="http://schemas.microsoft.com/office/drawing/2014/main" id="{00000000-0008-0000-0500-0000B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78" name="Picture 1">
          <a:extLst>
            <a:ext uri="{FF2B5EF4-FFF2-40B4-BE49-F238E27FC236}">
              <a16:creationId xmlns:a16="http://schemas.microsoft.com/office/drawing/2014/main" id="{00000000-0008-0000-0500-0000B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79" name="Picture 1">
          <a:extLst>
            <a:ext uri="{FF2B5EF4-FFF2-40B4-BE49-F238E27FC236}">
              <a16:creationId xmlns:a16="http://schemas.microsoft.com/office/drawing/2014/main" id="{00000000-0008-0000-0500-0000B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0" name="Picture 1">
          <a:extLst>
            <a:ext uri="{FF2B5EF4-FFF2-40B4-BE49-F238E27FC236}">
              <a16:creationId xmlns:a16="http://schemas.microsoft.com/office/drawing/2014/main" id="{00000000-0008-0000-0500-0000C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1" name="Picture 1">
          <a:extLst>
            <a:ext uri="{FF2B5EF4-FFF2-40B4-BE49-F238E27FC236}">
              <a16:creationId xmlns:a16="http://schemas.microsoft.com/office/drawing/2014/main" id="{00000000-0008-0000-0500-0000C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82" name="Picture 1">
          <a:extLst>
            <a:ext uri="{FF2B5EF4-FFF2-40B4-BE49-F238E27FC236}">
              <a16:creationId xmlns:a16="http://schemas.microsoft.com/office/drawing/2014/main" id="{00000000-0008-0000-0500-0000C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83" name="Picture 1">
          <a:extLst>
            <a:ext uri="{FF2B5EF4-FFF2-40B4-BE49-F238E27FC236}">
              <a16:creationId xmlns:a16="http://schemas.microsoft.com/office/drawing/2014/main" id="{00000000-0008-0000-0500-0000C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84" name="Picture 1">
          <a:extLst>
            <a:ext uri="{FF2B5EF4-FFF2-40B4-BE49-F238E27FC236}">
              <a16:creationId xmlns:a16="http://schemas.microsoft.com/office/drawing/2014/main" id="{00000000-0008-0000-0500-0000C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5" name="Picture 1">
          <a:extLst>
            <a:ext uri="{FF2B5EF4-FFF2-40B4-BE49-F238E27FC236}">
              <a16:creationId xmlns:a16="http://schemas.microsoft.com/office/drawing/2014/main" id="{00000000-0008-0000-0500-0000C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6" name="Picture 1">
          <a:extLst>
            <a:ext uri="{FF2B5EF4-FFF2-40B4-BE49-F238E27FC236}">
              <a16:creationId xmlns:a16="http://schemas.microsoft.com/office/drawing/2014/main" id="{00000000-0008-0000-0500-0000C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7" name="Picture 1">
          <a:extLst>
            <a:ext uri="{FF2B5EF4-FFF2-40B4-BE49-F238E27FC236}">
              <a16:creationId xmlns:a16="http://schemas.microsoft.com/office/drawing/2014/main" id="{00000000-0008-0000-0500-0000C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88" name="Picture 1">
          <a:extLst>
            <a:ext uri="{FF2B5EF4-FFF2-40B4-BE49-F238E27FC236}">
              <a16:creationId xmlns:a16="http://schemas.microsoft.com/office/drawing/2014/main" id="{00000000-0008-0000-0500-0000C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89" name="Picture 1">
          <a:extLst>
            <a:ext uri="{FF2B5EF4-FFF2-40B4-BE49-F238E27FC236}">
              <a16:creationId xmlns:a16="http://schemas.microsoft.com/office/drawing/2014/main" id="{00000000-0008-0000-0500-0000C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0" name="Picture 1">
          <a:extLst>
            <a:ext uri="{FF2B5EF4-FFF2-40B4-BE49-F238E27FC236}">
              <a16:creationId xmlns:a16="http://schemas.microsoft.com/office/drawing/2014/main" id="{00000000-0008-0000-0500-0000C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1" name="Picture 1">
          <a:extLst>
            <a:ext uri="{FF2B5EF4-FFF2-40B4-BE49-F238E27FC236}">
              <a16:creationId xmlns:a16="http://schemas.microsoft.com/office/drawing/2014/main" id="{00000000-0008-0000-0500-0000C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92" name="Picture 1">
          <a:extLst>
            <a:ext uri="{FF2B5EF4-FFF2-40B4-BE49-F238E27FC236}">
              <a16:creationId xmlns:a16="http://schemas.microsoft.com/office/drawing/2014/main" id="{00000000-0008-0000-0500-0000C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93" name="Picture 1">
          <a:extLst>
            <a:ext uri="{FF2B5EF4-FFF2-40B4-BE49-F238E27FC236}">
              <a16:creationId xmlns:a16="http://schemas.microsoft.com/office/drawing/2014/main" id="{00000000-0008-0000-0500-0000C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4" name="Picture 1">
          <a:extLst>
            <a:ext uri="{FF2B5EF4-FFF2-40B4-BE49-F238E27FC236}">
              <a16:creationId xmlns:a16="http://schemas.microsoft.com/office/drawing/2014/main" id="{00000000-0008-0000-0500-0000C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5" name="Picture 1">
          <a:extLst>
            <a:ext uri="{FF2B5EF4-FFF2-40B4-BE49-F238E27FC236}">
              <a16:creationId xmlns:a16="http://schemas.microsoft.com/office/drawing/2014/main" id="{00000000-0008-0000-0500-0000C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6" name="Picture 1">
          <a:extLst>
            <a:ext uri="{FF2B5EF4-FFF2-40B4-BE49-F238E27FC236}">
              <a16:creationId xmlns:a16="http://schemas.microsoft.com/office/drawing/2014/main" id="{00000000-0008-0000-0500-0000D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97" name="Picture 1">
          <a:extLst>
            <a:ext uri="{FF2B5EF4-FFF2-40B4-BE49-F238E27FC236}">
              <a16:creationId xmlns:a16="http://schemas.microsoft.com/office/drawing/2014/main" id="{00000000-0008-0000-0500-0000D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098" name="Picture 1">
          <a:extLst>
            <a:ext uri="{FF2B5EF4-FFF2-40B4-BE49-F238E27FC236}">
              <a16:creationId xmlns:a16="http://schemas.microsoft.com/office/drawing/2014/main" id="{00000000-0008-0000-0500-0000D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099" name="Picture 1">
          <a:extLst>
            <a:ext uri="{FF2B5EF4-FFF2-40B4-BE49-F238E27FC236}">
              <a16:creationId xmlns:a16="http://schemas.microsoft.com/office/drawing/2014/main" id="{00000000-0008-0000-0500-0000D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0" name="Picture 1">
          <a:extLst>
            <a:ext uri="{FF2B5EF4-FFF2-40B4-BE49-F238E27FC236}">
              <a16:creationId xmlns:a16="http://schemas.microsoft.com/office/drawing/2014/main" id="{00000000-0008-0000-0500-0000D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1" name="Picture 1">
          <a:extLst>
            <a:ext uri="{FF2B5EF4-FFF2-40B4-BE49-F238E27FC236}">
              <a16:creationId xmlns:a16="http://schemas.microsoft.com/office/drawing/2014/main" id="{00000000-0008-0000-0500-0000D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02" name="Picture 1">
          <a:extLst>
            <a:ext uri="{FF2B5EF4-FFF2-40B4-BE49-F238E27FC236}">
              <a16:creationId xmlns:a16="http://schemas.microsoft.com/office/drawing/2014/main" id="{00000000-0008-0000-0500-0000D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03" name="Picture 1">
          <a:extLst>
            <a:ext uri="{FF2B5EF4-FFF2-40B4-BE49-F238E27FC236}">
              <a16:creationId xmlns:a16="http://schemas.microsoft.com/office/drawing/2014/main" id="{00000000-0008-0000-0500-0000D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04" name="Picture 1">
          <a:extLst>
            <a:ext uri="{FF2B5EF4-FFF2-40B4-BE49-F238E27FC236}">
              <a16:creationId xmlns:a16="http://schemas.microsoft.com/office/drawing/2014/main" id="{00000000-0008-0000-0500-0000D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05" name="Picture 1">
          <a:extLst>
            <a:ext uri="{FF2B5EF4-FFF2-40B4-BE49-F238E27FC236}">
              <a16:creationId xmlns:a16="http://schemas.microsoft.com/office/drawing/2014/main" id="{00000000-0008-0000-0500-0000D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6" name="Picture 1">
          <a:extLst>
            <a:ext uri="{FF2B5EF4-FFF2-40B4-BE49-F238E27FC236}">
              <a16:creationId xmlns:a16="http://schemas.microsoft.com/office/drawing/2014/main" id="{00000000-0008-0000-0500-0000D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7" name="Picture 1">
          <a:extLst>
            <a:ext uri="{FF2B5EF4-FFF2-40B4-BE49-F238E27FC236}">
              <a16:creationId xmlns:a16="http://schemas.microsoft.com/office/drawing/2014/main" id="{00000000-0008-0000-0500-0000D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08" name="Picture 1">
          <a:extLst>
            <a:ext uri="{FF2B5EF4-FFF2-40B4-BE49-F238E27FC236}">
              <a16:creationId xmlns:a16="http://schemas.microsoft.com/office/drawing/2014/main" id="{00000000-0008-0000-0500-0000D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09" name="Picture 1">
          <a:extLst>
            <a:ext uri="{FF2B5EF4-FFF2-40B4-BE49-F238E27FC236}">
              <a16:creationId xmlns:a16="http://schemas.microsoft.com/office/drawing/2014/main" id="{00000000-0008-0000-0500-0000D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0" name="Picture 1">
          <a:extLst>
            <a:ext uri="{FF2B5EF4-FFF2-40B4-BE49-F238E27FC236}">
              <a16:creationId xmlns:a16="http://schemas.microsoft.com/office/drawing/2014/main" id="{00000000-0008-0000-0500-0000D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11" name="Picture 1">
          <a:extLst>
            <a:ext uri="{FF2B5EF4-FFF2-40B4-BE49-F238E27FC236}">
              <a16:creationId xmlns:a16="http://schemas.microsoft.com/office/drawing/2014/main" id="{00000000-0008-0000-0500-0000D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12" name="Picture 1">
          <a:extLst>
            <a:ext uri="{FF2B5EF4-FFF2-40B4-BE49-F238E27FC236}">
              <a16:creationId xmlns:a16="http://schemas.microsoft.com/office/drawing/2014/main" id="{00000000-0008-0000-0500-0000E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13" name="Picture 1">
          <a:extLst>
            <a:ext uri="{FF2B5EF4-FFF2-40B4-BE49-F238E27FC236}">
              <a16:creationId xmlns:a16="http://schemas.microsoft.com/office/drawing/2014/main" id="{00000000-0008-0000-0500-0000E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4" name="Picture 1">
          <a:extLst>
            <a:ext uri="{FF2B5EF4-FFF2-40B4-BE49-F238E27FC236}">
              <a16:creationId xmlns:a16="http://schemas.microsoft.com/office/drawing/2014/main" id="{00000000-0008-0000-0500-0000E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5" name="Picture 1">
          <a:extLst>
            <a:ext uri="{FF2B5EF4-FFF2-40B4-BE49-F238E27FC236}">
              <a16:creationId xmlns:a16="http://schemas.microsoft.com/office/drawing/2014/main" id="{00000000-0008-0000-0500-0000E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6" name="Picture 1">
          <a:extLst>
            <a:ext uri="{FF2B5EF4-FFF2-40B4-BE49-F238E27FC236}">
              <a16:creationId xmlns:a16="http://schemas.microsoft.com/office/drawing/2014/main" id="{00000000-0008-0000-0500-0000E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7" name="Picture 1">
          <a:extLst>
            <a:ext uri="{FF2B5EF4-FFF2-40B4-BE49-F238E27FC236}">
              <a16:creationId xmlns:a16="http://schemas.microsoft.com/office/drawing/2014/main" id="{00000000-0008-0000-0500-0000E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18" name="Picture 1">
          <a:extLst>
            <a:ext uri="{FF2B5EF4-FFF2-40B4-BE49-F238E27FC236}">
              <a16:creationId xmlns:a16="http://schemas.microsoft.com/office/drawing/2014/main" id="{00000000-0008-0000-0500-0000E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19" name="Picture 1">
          <a:extLst>
            <a:ext uri="{FF2B5EF4-FFF2-40B4-BE49-F238E27FC236}">
              <a16:creationId xmlns:a16="http://schemas.microsoft.com/office/drawing/2014/main" id="{00000000-0008-0000-0500-0000E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20" name="Picture 1">
          <a:extLst>
            <a:ext uri="{FF2B5EF4-FFF2-40B4-BE49-F238E27FC236}">
              <a16:creationId xmlns:a16="http://schemas.microsoft.com/office/drawing/2014/main" id="{00000000-0008-0000-0500-0000E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21" name="Picture 1">
          <a:extLst>
            <a:ext uri="{FF2B5EF4-FFF2-40B4-BE49-F238E27FC236}">
              <a16:creationId xmlns:a16="http://schemas.microsoft.com/office/drawing/2014/main" id="{00000000-0008-0000-0500-0000E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22" name="Picture 1">
          <a:extLst>
            <a:ext uri="{FF2B5EF4-FFF2-40B4-BE49-F238E27FC236}">
              <a16:creationId xmlns:a16="http://schemas.microsoft.com/office/drawing/2014/main" id="{00000000-0008-0000-0500-0000E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123" name="Picture 1">
          <a:extLst>
            <a:ext uri="{FF2B5EF4-FFF2-40B4-BE49-F238E27FC236}">
              <a16:creationId xmlns:a16="http://schemas.microsoft.com/office/drawing/2014/main" id="{00000000-0008-0000-0500-0000E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124" name="Picture 1">
          <a:extLst>
            <a:ext uri="{FF2B5EF4-FFF2-40B4-BE49-F238E27FC236}">
              <a16:creationId xmlns:a16="http://schemas.microsoft.com/office/drawing/2014/main" id="{00000000-0008-0000-0500-0000E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125" name="Picture 1">
          <a:extLst>
            <a:ext uri="{FF2B5EF4-FFF2-40B4-BE49-F238E27FC236}">
              <a16:creationId xmlns:a16="http://schemas.microsoft.com/office/drawing/2014/main" id="{00000000-0008-0000-0500-0000E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126" name="Picture 1">
          <a:extLst>
            <a:ext uri="{FF2B5EF4-FFF2-40B4-BE49-F238E27FC236}">
              <a16:creationId xmlns:a16="http://schemas.microsoft.com/office/drawing/2014/main" id="{00000000-0008-0000-0500-0000E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127" name="Picture 1">
          <a:extLst>
            <a:ext uri="{FF2B5EF4-FFF2-40B4-BE49-F238E27FC236}">
              <a16:creationId xmlns:a16="http://schemas.microsoft.com/office/drawing/2014/main" id="{00000000-0008-0000-0500-0000E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128" name="Picture 1">
          <a:extLst>
            <a:ext uri="{FF2B5EF4-FFF2-40B4-BE49-F238E27FC236}">
              <a16:creationId xmlns:a16="http://schemas.microsoft.com/office/drawing/2014/main" id="{00000000-0008-0000-0500-0000F0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129" name="Picture 1">
          <a:extLst>
            <a:ext uri="{FF2B5EF4-FFF2-40B4-BE49-F238E27FC236}">
              <a16:creationId xmlns:a16="http://schemas.microsoft.com/office/drawing/2014/main" id="{00000000-0008-0000-0500-0000F1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130" name="Picture 1">
          <a:extLst>
            <a:ext uri="{FF2B5EF4-FFF2-40B4-BE49-F238E27FC236}">
              <a16:creationId xmlns:a16="http://schemas.microsoft.com/office/drawing/2014/main" id="{00000000-0008-0000-0500-0000F2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1" name="Picture 1">
          <a:extLst>
            <a:ext uri="{FF2B5EF4-FFF2-40B4-BE49-F238E27FC236}">
              <a16:creationId xmlns:a16="http://schemas.microsoft.com/office/drawing/2014/main" id="{00000000-0008-0000-0500-0000F3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2" name="Picture 1">
          <a:extLst>
            <a:ext uri="{FF2B5EF4-FFF2-40B4-BE49-F238E27FC236}">
              <a16:creationId xmlns:a16="http://schemas.microsoft.com/office/drawing/2014/main" id="{00000000-0008-0000-0500-0000F4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3" name="Picture 1">
          <a:extLst>
            <a:ext uri="{FF2B5EF4-FFF2-40B4-BE49-F238E27FC236}">
              <a16:creationId xmlns:a16="http://schemas.microsoft.com/office/drawing/2014/main" id="{00000000-0008-0000-0500-0000F5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34" name="Picture 1">
          <a:extLst>
            <a:ext uri="{FF2B5EF4-FFF2-40B4-BE49-F238E27FC236}">
              <a16:creationId xmlns:a16="http://schemas.microsoft.com/office/drawing/2014/main" id="{00000000-0008-0000-0500-0000F6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35" name="Picture 1">
          <a:extLst>
            <a:ext uri="{FF2B5EF4-FFF2-40B4-BE49-F238E27FC236}">
              <a16:creationId xmlns:a16="http://schemas.microsoft.com/office/drawing/2014/main" id="{00000000-0008-0000-0500-0000F7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36" name="Picture 1">
          <a:extLst>
            <a:ext uri="{FF2B5EF4-FFF2-40B4-BE49-F238E27FC236}">
              <a16:creationId xmlns:a16="http://schemas.microsoft.com/office/drawing/2014/main" id="{00000000-0008-0000-0500-0000F8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7" name="Picture 1">
          <a:extLst>
            <a:ext uri="{FF2B5EF4-FFF2-40B4-BE49-F238E27FC236}">
              <a16:creationId xmlns:a16="http://schemas.microsoft.com/office/drawing/2014/main" id="{00000000-0008-0000-0500-0000F9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38" name="Picture 1">
          <a:extLst>
            <a:ext uri="{FF2B5EF4-FFF2-40B4-BE49-F238E27FC236}">
              <a16:creationId xmlns:a16="http://schemas.microsoft.com/office/drawing/2014/main" id="{00000000-0008-0000-0500-0000FA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39" name="Picture 1">
          <a:extLst>
            <a:ext uri="{FF2B5EF4-FFF2-40B4-BE49-F238E27FC236}">
              <a16:creationId xmlns:a16="http://schemas.microsoft.com/office/drawing/2014/main" id="{00000000-0008-0000-0500-0000FB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40" name="Picture 1">
          <a:extLst>
            <a:ext uri="{FF2B5EF4-FFF2-40B4-BE49-F238E27FC236}">
              <a16:creationId xmlns:a16="http://schemas.microsoft.com/office/drawing/2014/main" id="{00000000-0008-0000-0500-0000FC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41" name="Picture 1">
          <a:extLst>
            <a:ext uri="{FF2B5EF4-FFF2-40B4-BE49-F238E27FC236}">
              <a16:creationId xmlns:a16="http://schemas.microsoft.com/office/drawing/2014/main" id="{00000000-0008-0000-0500-0000FD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2" name="Picture 1">
          <a:extLst>
            <a:ext uri="{FF2B5EF4-FFF2-40B4-BE49-F238E27FC236}">
              <a16:creationId xmlns:a16="http://schemas.microsoft.com/office/drawing/2014/main" id="{00000000-0008-0000-0500-0000FE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3" name="Picture 1">
          <a:extLst>
            <a:ext uri="{FF2B5EF4-FFF2-40B4-BE49-F238E27FC236}">
              <a16:creationId xmlns:a16="http://schemas.microsoft.com/office/drawing/2014/main" id="{00000000-0008-0000-0500-0000FF1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4" name="Picture 1">
          <a:extLst>
            <a:ext uri="{FF2B5EF4-FFF2-40B4-BE49-F238E27FC236}">
              <a16:creationId xmlns:a16="http://schemas.microsoft.com/office/drawing/2014/main" id="{00000000-0008-0000-0500-00000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5" name="Picture 1">
          <a:extLst>
            <a:ext uri="{FF2B5EF4-FFF2-40B4-BE49-F238E27FC236}">
              <a16:creationId xmlns:a16="http://schemas.microsoft.com/office/drawing/2014/main" id="{00000000-0008-0000-0500-00000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46" name="Picture 1">
          <a:extLst>
            <a:ext uri="{FF2B5EF4-FFF2-40B4-BE49-F238E27FC236}">
              <a16:creationId xmlns:a16="http://schemas.microsoft.com/office/drawing/2014/main" id="{00000000-0008-0000-0500-00000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47" name="Picture 1">
          <a:extLst>
            <a:ext uri="{FF2B5EF4-FFF2-40B4-BE49-F238E27FC236}">
              <a16:creationId xmlns:a16="http://schemas.microsoft.com/office/drawing/2014/main" id="{00000000-0008-0000-0500-00000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48" name="Picture 1">
          <a:extLst>
            <a:ext uri="{FF2B5EF4-FFF2-40B4-BE49-F238E27FC236}">
              <a16:creationId xmlns:a16="http://schemas.microsoft.com/office/drawing/2014/main" id="{00000000-0008-0000-0500-00000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49" name="Picture 1">
          <a:extLst>
            <a:ext uri="{FF2B5EF4-FFF2-40B4-BE49-F238E27FC236}">
              <a16:creationId xmlns:a16="http://schemas.microsoft.com/office/drawing/2014/main" id="{00000000-0008-0000-0500-00000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0" name="Picture 1">
          <a:extLst>
            <a:ext uri="{FF2B5EF4-FFF2-40B4-BE49-F238E27FC236}">
              <a16:creationId xmlns:a16="http://schemas.microsoft.com/office/drawing/2014/main" id="{00000000-0008-0000-0500-00000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1" name="Picture 1">
          <a:extLst>
            <a:ext uri="{FF2B5EF4-FFF2-40B4-BE49-F238E27FC236}">
              <a16:creationId xmlns:a16="http://schemas.microsoft.com/office/drawing/2014/main" id="{00000000-0008-0000-0500-00000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2" name="Picture 1">
          <a:extLst>
            <a:ext uri="{FF2B5EF4-FFF2-40B4-BE49-F238E27FC236}">
              <a16:creationId xmlns:a16="http://schemas.microsoft.com/office/drawing/2014/main" id="{00000000-0008-0000-0500-00000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53" name="Picture 1">
          <a:extLst>
            <a:ext uri="{FF2B5EF4-FFF2-40B4-BE49-F238E27FC236}">
              <a16:creationId xmlns:a16="http://schemas.microsoft.com/office/drawing/2014/main" id="{00000000-0008-0000-0500-00000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54" name="Picture 1">
          <a:extLst>
            <a:ext uri="{FF2B5EF4-FFF2-40B4-BE49-F238E27FC236}">
              <a16:creationId xmlns:a16="http://schemas.microsoft.com/office/drawing/2014/main" id="{00000000-0008-0000-0500-00000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55" name="Picture 1">
          <a:extLst>
            <a:ext uri="{FF2B5EF4-FFF2-40B4-BE49-F238E27FC236}">
              <a16:creationId xmlns:a16="http://schemas.microsoft.com/office/drawing/2014/main" id="{00000000-0008-0000-0500-00000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6" name="Picture 1">
          <a:extLst>
            <a:ext uri="{FF2B5EF4-FFF2-40B4-BE49-F238E27FC236}">
              <a16:creationId xmlns:a16="http://schemas.microsoft.com/office/drawing/2014/main" id="{00000000-0008-0000-0500-00000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57" name="Picture 1">
          <a:extLst>
            <a:ext uri="{FF2B5EF4-FFF2-40B4-BE49-F238E27FC236}">
              <a16:creationId xmlns:a16="http://schemas.microsoft.com/office/drawing/2014/main" id="{00000000-0008-0000-0500-00000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58" name="Picture 1">
          <a:extLst>
            <a:ext uri="{FF2B5EF4-FFF2-40B4-BE49-F238E27FC236}">
              <a16:creationId xmlns:a16="http://schemas.microsoft.com/office/drawing/2014/main" id="{00000000-0008-0000-0500-00000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59" name="Picture 1">
          <a:extLst>
            <a:ext uri="{FF2B5EF4-FFF2-40B4-BE49-F238E27FC236}">
              <a16:creationId xmlns:a16="http://schemas.microsoft.com/office/drawing/2014/main" id="{00000000-0008-0000-0500-00000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60" name="Picture 1">
          <a:extLst>
            <a:ext uri="{FF2B5EF4-FFF2-40B4-BE49-F238E27FC236}">
              <a16:creationId xmlns:a16="http://schemas.microsoft.com/office/drawing/2014/main" id="{00000000-0008-0000-0500-00001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1" name="Picture 1">
          <a:extLst>
            <a:ext uri="{FF2B5EF4-FFF2-40B4-BE49-F238E27FC236}">
              <a16:creationId xmlns:a16="http://schemas.microsoft.com/office/drawing/2014/main" id="{00000000-0008-0000-0500-00001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2" name="Picture 1">
          <a:extLst>
            <a:ext uri="{FF2B5EF4-FFF2-40B4-BE49-F238E27FC236}">
              <a16:creationId xmlns:a16="http://schemas.microsoft.com/office/drawing/2014/main" id="{00000000-0008-0000-0500-00001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3" name="Picture 1">
          <a:extLst>
            <a:ext uri="{FF2B5EF4-FFF2-40B4-BE49-F238E27FC236}">
              <a16:creationId xmlns:a16="http://schemas.microsoft.com/office/drawing/2014/main" id="{00000000-0008-0000-0500-00001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4" name="Picture 1">
          <a:extLst>
            <a:ext uri="{FF2B5EF4-FFF2-40B4-BE49-F238E27FC236}">
              <a16:creationId xmlns:a16="http://schemas.microsoft.com/office/drawing/2014/main" id="{00000000-0008-0000-0500-00001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5" name="Picture 1">
          <a:extLst>
            <a:ext uri="{FF2B5EF4-FFF2-40B4-BE49-F238E27FC236}">
              <a16:creationId xmlns:a16="http://schemas.microsoft.com/office/drawing/2014/main" id="{00000000-0008-0000-0500-00001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66" name="Picture 1">
          <a:extLst>
            <a:ext uri="{FF2B5EF4-FFF2-40B4-BE49-F238E27FC236}">
              <a16:creationId xmlns:a16="http://schemas.microsoft.com/office/drawing/2014/main" id="{00000000-0008-0000-0500-00001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67" name="Picture 1">
          <a:extLst>
            <a:ext uri="{FF2B5EF4-FFF2-40B4-BE49-F238E27FC236}">
              <a16:creationId xmlns:a16="http://schemas.microsoft.com/office/drawing/2014/main" id="{00000000-0008-0000-0500-00001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68" name="Picture 1">
          <a:extLst>
            <a:ext uri="{FF2B5EF4-FFF2-40B4-BE49-F238E27FC236}">
              <a16:creationId xmlns:a16="http://schemas.microsoft.com/office/drawing/2014/main" id="{00000000-0008-0000-0500-00001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69" name="Picture 1">
          <a:extLst>
            <a:ext uri="{FF2B5EF4-FFF2-40B4-BE49-F238E27FC236}">
              <a16:creationId xmlns:a16="http://schemas.microsoft.com/office/drawing/2014/main" id="{00000000-0008-0000-0500-00001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0" name="Picture 1">
          <a:extLst>
            <a:ext uri="{FF2B5EF4-FFF2-40B4-BE49-F238E27FC236}">
              <a16:creationId xmlns:a16="http://schemas.microsoft.com/office/drawing/2014/main" id="{00000000-0008-0000-0500-00001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1" name="Picture 1">
          <a:extLst>
            <a:ext uri="{FF2B5EF4-FFF2-40B4-BE49-F238E27FC236}">
              <a16:creationId xmlns:a16="http://schemas.microsoft.com/office/drawing/2014/main" id="{00000000-0008-0000-0500-00001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2" name="Picture 1">
          <a:extLst>
            <a:ext uri="{FF2B5EF4-FFF2-40B4-BE49-F238E27FC236}">
              <a16:creationId xmlns:a16="http://schemas.microsoft.com/office/drawing/2014/main" id="{00000000-0008-0000-0500-00001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73" name="Picture 1">
          <a:extLst>
            <a:ext uri="{FF2B5EF4-FFF2-40B4-BE49-F238E27FC236}">
              <a16:creationId xmlns:a16="http://schemas.microsoft.com/office/drawing/2014/main" id="{00000000-0008-0000-0500-00001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74" name="Picture 1">
          <a:extLst>
            <a:ext uri="{FF2B5EF4-FFF2-40B4-BE49-F238E27FC236}">
              <a16:creationId xmlns:a16="http://schemas.microsoft.com/office/drawing/2014/main" id="{00000000-0008-0000-0500-00001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75" name="Picture 1">
          <a:extLst>
            <a:ext uri="{FF2B5EF4-FFF2-40B4-BE49-F238E27FC236}">
              <a16:creationId xmlns:a16="http://schemas.microsoft.com/office/drawing/2014/main" id="{00000000-0008-0000-0500-00001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6" name="Picture 1">
          <a:extLst>
            <a:ext uri="{FF2B5EF4-FFF2-40B4-BE49-F238E27FC236}">
              <a16:creationId xmlns:a16="http://schemas.microsoft.com/office/drawing/2014/main" id="{00000000-0008-0000-0500-00002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77" name="Picture 1">
          <a:extLst>
            <a:ext uri="{FF2B5EF4-FFF2-40B4-BE49-F238E27FC236}">
              <a16:creationId xmlns:a16="http://schemas.microsoft.com/office/drawing/2014/main" id="{00000000-0008-0000-0500-00002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78" name="Picture 1">
          <a:extLst>
            <a:ext uri="{FF2B5EF4-FFF2-40B4-BE49-F238E27FC236}">
              <a16:creationId xmlns:a16="http://schemas.microsoft.com/office/drawing/2014/main" id="{00000000-0008-0000-0500-00002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79" name="Picture 1">
          <a:extLst>
            <a:ext uri="{FF2B5EF4-FFF2-40B4-BE49-F238E27FC236}">
              <a16:creationId xmlns:a16="http://schemas.microsoft.com/office/drawing/2014/main" id="{00000000-0008-0000-0500-00002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80" name="Picture 1">
          <a:extLst>
            <a:ext uri="{FF2B5EF4-FFF2-40B4-BE49-F238E27FC236}">
              <a16:creationId xmlns:a16="http://schemas.microsoft.com/office/drawing/2014/main" id="{00000000-0008-0000-0500-00002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1" name="Picture 1">
          <a:extLst>
            <a:ext uri="{FF2B5EF4-FFF2-40B4-BE49-F238E27FC236}">
              <a16:creationId xmlns:a16="http://schemas.microsoft.com/office/drawing/2014/main" id="{00000000-0008-0000-0500-00002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2" name="Picture 1">
          <a:extLst>
            <a:ext uri="{FF2B5EF4-FFF2-40B4-BE49-F238E27FC236}">
              <a16:creationId xmlns:a16="http://schemas.microsoft.com/office/drawing/2014/main" id="{00000000-0008-0000-0500-00002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3" name="Picture 1">
          <a:extLst>
            <a:ext uri="{FF2B5EF4-FFF2-40B4-BE49-F238E27FC236}">
              <a16:creationId xmlns:a16="http://schemas.microsoft.com/office/drawing/2014/main" id="{00000000-0008-0000-0500-00002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4" name="Picture 1">
          <a:extLst>
            <a:ext uri="{FF2B5EF4-FFF2-40B4-BE49-F238E27FC236}">
              <a16:creationId xmlns:a16="http://schemas.microsoft.com/office/drawing/2014/main" id="{00000000-0008-0000-0500-00002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5" name="Picture 1">
          <a:extLst>
            <a:ext uri="{FF2B5EF4-FFF2-40B4-BE49-F238E27FC236}">
              <a16:creationId xmlns:a16="http://schemas.microsoft.com/office/drawing/2014/main" id="{00000000-0008-0000-0500-00002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86" name="Picture 1">
          <a:extLst>
            <a:ext uri="{FF2B5EF4-FFF2-40B4-BE49-F238E27FC236}">
              <a16:creationId xmlns:a16="http://schemas.microsoft.com/office/drawing/2014/main" id="{00000000-0008-0000-0500-00002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87" name="Picture 1">
          <a:extLst>
            <a:ext uri="{FF2B5EF4-FFF2-40B4-BE49-F238E27FC236}">
              <a16:creationId xmlns:a16="http://schemas.microsoft.com/office/drawing/2014/main" id="{00000000-0008-0000-0500-00002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88" name="Picture 1">
          <a:extLst>
            <a:ext uri="{FF2B5EF4-FFF2-40B4-BE49-F238E27FC236}">
              <a16:creationId xmlns:a16="http://schemas.microsoft.com/office/drawing/2014/main" id="{00000000-0008-0000-0500-00002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89" name="Picture 1">
          <a:extLst>
            <a:ext uri="{FF2B5EF4-FFF2-40B4-BE49-F238E27FC236}">
              <a16:creationId xmlns:a16="http://schemas.microsoft.com/office/drawing/2014/main" id="{00000000-0008-0000-0500-00002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0" name="Picture 1">
          <a:extLst>
            <a:ext uri="{FF2B5EF4-FFF2-40B4-BE49-F238E27FC236}">
              <a16:creationId xmlns:a16="http://schemas.microsoft.com/office/drawing/2014/main" id="{00000000-0008-0000-0500-00002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1" name="Picture 1">
          <a:extLst>
            <a:ext uri="{FF2B5EF4-FFF2-40B4-BE49-F238E27FC236}">
              <a16:creationId xmlns:a16="http://schemas.microsoft.com/office/drawing/2014/main" id="{00000000-0008-0000-0500-00002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2" name="Picture 1">
          <a:extLst>
            <a:ext uri="{FF2B5EF4-FFF2-40B4-BE49-F238E27FC236}">
              <a16:creationId xmlns:a16="http://schemas.microsoft.com/office/drawing/2014/main" id="{00000000-0008-0000-0500-00003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3" name="Picture 1">
          <a:extLst>
            <a:ext uri="{FF2B5EF4-FFF2-40B4-BE49-F238E27FC236}">
              <a16:creationId xmlns:a16="http://schemas.microsoft.com/office/drawing/2014/main" id="{00000000-0008-0000-0500-00003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4" name="Picture 1">
          <a:extLst>
            <a:ext uri="{FF2B5EF4-FFF2-40B4-BE49-F238E27FC236}">
              <a16:creationId xmlns:a16="http://schemas.microsoft.com/office/drawing/2014/main" id="{00000000-0008-0000-0500-00003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5" name="Picture 1">
          <a:extLst>
            <a:ext uri="{FF2B5EF4-FFF2-40B4-BE49-F238E27FC236}">
              <a16:creationId xmlns:a16="http://schemas.microsoft.com/office/drawing/2014/main" id="{00000000-0008-0000-0500-00003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96" name="Picture 1">
          <a:extLst>
            <a:ext uri="{FF2B5EF4-FFF2-40B4-BE49-F238E27FC236}">
              <a16:creationId xmlns:a16="http://schemas.microsoft.com/office/drawing/2014/main" id="{00000000-0008-0000-0500-00003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97" name="Picture 1">
          <a:extLst>
            <a:ext uri="{FF2B5EF4-FFF2-40B4-BE49-F238E27FC236}">
              <a16:creationId xmlns:a16="http://schemas.microsoft.com/office/drawing/2014/main" id="{00000000-0008-0000-0500-00003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198" name="Picture 1">
          <a:extLst>
            <a:ext uri="{FF2B5EF4-FFF2-40B4-BE49-F238E27FC236}">
              <a16:creationId xmlns:a16="http://schemas.microsoft.com/office/drawing/2014/main" id="{00000000-0008-0000-0500-00003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199" name="Picture 1">
          <a:extLst>
            <a:ext uri="{FF2B5EF4-FFF2-40B4-BE49-F238E27FC236}">
              <a16:creationId xmlns:a16="http://schemas.microsoft.com/office/drawing/2014/main" id="{00000000-0008-0000-0500-00003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00" name="Picture 1">
          <a:extLst>
            <a:ext uri="{FF2B5EF4-FFF2-40B4-BE49-F238E27FC236}">
              <a16:creationId xmlns:a16="http://schemas.microsoft.com/office/drawing/2014/main" id="{00000000-0008-0000-0500-00003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01" name="Picture 1">
          <a:extLst>
            <a:ext uri="{FF2B5EF4-FFF2-40B4-BE49-F238E27FC236}">
              <a16:creationId xmlns:a16="http://schemas.microsoft.com/office/drawing/2014/main" id="{00000000-0008-0000-0500-00003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02" name="Picture 1">
          <a:extLst>
            <a:ext uri="{FF2B5EF4-FFF2-40B4-BE49-F238E27FC236}">
              <a16:creationId xmlns:a16="http://schemas.microsoft.com/office/drawing/2014/main" id="{00000000-0008-0000-0500-00003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3" name="Picture 1">
          <a:extLst>
            <a:ext uri="{FF2B5EF4-FFF2-40B4-BE49-F238E27FC236}">
              <a16:creationId xmlns:a16="http://schemas.microsoft.com/office/drawing/2014/main" id="{00000000-0008-0000-0500-00003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4" name="Picture 1">
          <a:extLst>
            <a:ext uri="{FF2B5EF4-FFF2-40B4-BE49-F238E27FC236}">
              <a16:creationId xmlns:a16="http://schemas.microsoft.com/office/drawing/2014/main" id="{00000000-0008-0000-0500-00003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5" name="Picture 1">
          <a:extLst>
            <a:ext uri="{FF2B5EF4-FFF2-40B4-BE49-F238E27FC236}">
              <a16:creationId xmlns:a16="http://schemas.microsoft.com/office/drawing/2014/main" id="{00000000-0008-0000-0500-00003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06" name="Picture 1">
          <a:extLst>
            <a:ext uri="{FF2B5EF4-FFF2-40B4-BE49-F238E27FC236}">
              <a16:creationId xmlns:a16="http://schemas.microsoft.com/office/drawing/2014/main" id="{00000000-0008-0000-0500-00003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07" name="Picture 1">
          <a:extLst>
            <a:ext uri="{FF2B5EF4-FFF2-40B4-BE49-F238E27FC236}">
              <a16:creationId xmlns:a16="http://schemas.microsoft.com/office/drawing/2014/main" id="{00000000-0008-0000-0500-00003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8" name="Picture 1">
          <a:extLst>
            <a:ext uri="{FF2B5EF4-FFF2-40B4-BE49-F238E27FC236}">
              <a16:creationId xmlns:a16="http://schemas.microsoft.com/office/drawing/2014/main" id="{00000000-0008-0000-0500-00004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09" name="Picture 1">
          <a:extLst>
            <a:ext uri="{FF2B5EF4-FFF2-40B4-BE49-F238E27FC236}">
              <a16:creationId xmlns:a16="http://schemas.microsoft.com/office/drawing/2014/main" id="{00000000-0008-0000-0500-00004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10" name="Picture 1">
          <a:extLst>
            <a:ext uri="{FF2B5EF4-FFF2-40B4-BE49-F238E27FC236}">
              <a16:creationId xmlns:a16="http://schemas.microsoft.com/office/drawing/2014/main" id="{00000000-0008-0000-0500-00004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1" name="Picture 1">
          <a:extLst>
            <a:ext uri="{FF2B5EF4-FFF2-40B4-BE49-F238E27FC236}">
              <a16:creationId xmlns:a16="http://schemas.microsoft.com/office/drawing/2014/main" id="{00000000-0008-0000-0500-00004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2" name="Picture 1">
          <a:extLst>
            <a:ext uri="{FF2B5EF4-FFF2-40B4-BE49-F238E27FC236}">
              <a16:creationId xmlns:a16="http://schemas.microsoft.com/office/drawing/2014/main" id="{00000000-0008-0000-0500-00004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13" name="Picture 1">
          <a:extLst>
            <a:ext uri="{FF2B5EF4-FFF2-40B4-BE49-F238E27FC236}">
              <a16:creationId xmlns:a16="http://schemas.microsoft.com/office/drawing/2014/main" id="{00000000-0008-0000-0500-00004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14" name="Picture 1">
          <a:extLst>
            <a:ext uri="{FF2B5EF4-FFF2-40B4-BE49-F238E27FC236}">
              <a16:creationId xmlns:a16="http://schemas.microsoft.com/office/drawing/2014/main" id="{00000000-0008-0000-0500-00004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15" name="Picture 1">
          <a:extLst>
            <a:ext uri="{FF2B5EF4-FFF2-40B4-BE49-F238E27FC236}">
              <a16:creationId xmlns:a16="http://schemas.microsoft.com/office/drawing/2014/main" id="{00000000-0008-0000-0500-00004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6" name="Picture 1">
          <a:extLst>
            <a:ext uri="{FF2B5EF4-FFF2-40B4-BE49-F238E27FC236}">
              <a16:creationId xmlns:a16="http://schemas.microsoft.com/office/drawing/2014/main" id="{00000000-0008-0000-0500-00004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7" name="Picture 1">
          <a:extLst>
            <a:ext uri="{FF2B5EF4-FFF2-40B4-BE49-F238E27FC236}">
              <a16:creationId xmlns:a16="http://schemas.microsoft.com/office/drawing/2014/main" id="{00000000-0008-0000-0500-00004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8" name="Picture 1">
          <a:extLst>
            <a:ext uri="{FF2B5EF4-FFF2-40B4-BE49-F238E27FC236}">
              <a16:creationId xmlns:a16="http://schemas.microsoft.com/office/drawing/2014/main" id="{00000000-0008-0000-0500-00004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19" name="Picture 1">
          <a:extLst>
            <a:ext uri="{FF2B5EF4-FFF2-40B4-BE49-F238E27FC236}">
              <a16:creationId xmlns:a16="http://schemas.microsoft.com/office/drawing/2014/main" id="{00000000-0008-0000-0500-00004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0" name="Picture 1">
          <a:extLst>
            <a:ext uri="{FF2B5EF4-FFF2-40B4-BE49-F238E27FC236}">
              <a16:creationId xmlns:a16="http://schemas.microsoft.com/office/drawing/2014/main" id="{00000000-0008-0000-0500-00004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1" name="Picture 1">
          <a:extLst>
            <a:ext uri="{FF2B5EF4-FFF2-40B4-BE49-F238E27FC236}">
              <a16:creationId xmlns:a16="http://schemas.microsoft.com/office/drawing/2014/main" id="{00000000-0008-0000-0500-00004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2" name="Picture 1">
          <a:extLst>
            <a:ext uri="{FF2B5EF4-FFF2-40B4-BE49-F238E27FC236}">
              <a16:creationId xmlns:a16="http://schemas.microsoft.com/office/drawing/2014/main" id="{00000000-0008-0000-0500-00004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23" name="Picture 1">
          <a:extLst>
            <a:ext uri="{FF2B5EF4-FFF2-40B4-BE49-F238E27FC236}">
              <a16:creationId xmlns:a16="http://schemas.microsoft.com/office/drawing/2014/main" id="{00000000-0008-0000-0500-00004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24" name="Picture 1">
          <a:extLst>
            <a:ext uri="{FF2B5EF4-FFF2-40B4-BE49-F238E27FC236}">
              <a16:creationId xmlns:a16="http://schemas.microsoft.com/office/drawing/2014/main" id="{00000000-0008-0000-0500-00005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5" name="Picture 1">
          <a:extLst>
            <a:ext uri="{FF2B5EF4-FFF2-40B4-BE49-F238E27FC236}">
              <a16:creationId xmlns:a16="http://schemas.microsoft.com/office/drawing/2014/main" id="{00000000-0008-0000-0500-00005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6" name="Picture 1">
          <a:extLst>
            <a:ext uri="{FF2B5EF4-FFF2-40B4-BE49-F238E27FC236}">
              <a16:creationId xmlns:a16="http://schemas.microsoft.com/office/drawing/2014/main" id="{00000000-0008-0000-0500-00005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27" name="Picture 1">
          <a:extLst>
            <a:ext uri="{FF2B5EF4-FFF2-40B4-BE49-F238E27FC236}">
              <a16:creationId xmlns:a16="http://schemas.microsoft.com/office/drawing/2014/main" id="{00000000-0008-0000-0500-00005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28" name="Picture 1">
          <a:extLst>
            <a:ext uri="{FF2B5EF4-FFF2-40B4-BE49-F238E27FC236}">
              <a16:creationId xmlns:a16="http://schemas.microsoft.com/office/drawing/2014/main" id="{00000000-0008-0000-0500-00005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29" name="Picture 1">
          <a:extLst>
            <a:ext uri="{FF2B5EF4-FFF2-40B4-BE49-F238E27FC236}">
              <a16:creationId xmlns:a16="http://schemas.microsoft.com/office/drawing/2014/main" id="{00000000-0008-0000-0500-00005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0" name="Picture 1">
          <a:extLst>
            <a:ext uri="{FF2B5EF4-FFF2-40B4-BE49-F238E27FC236}">
              <a16:creationId xmlns:a16="http://schemas.microsoft.com/office/drawing/2014/main" id="{00000000-0008-0000-0500-00005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1" name="Picture 1">
          <a:extLst>
            <a:ext uri="{FF2B5EF4-FFF2-40B4-BE49-F238E27FC236}">
              <a16:creationId xmlns:a16="http://schemas.microsoft.com/office/drawing/2014/main" id="{00000000-0008-0000-0500-00005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2" name="Picture 1">
          <a:extLst>
            <a:ext uri="{FF2B5EF4-FFF2-40B4-BE49-F238E27FC236}">
              <a16:creationId xmlns:a16="http://schemas.microsoft.com/office/drawing/2014/main" id="{00000000-0008-0000-0500-00005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33" name="Picture 1">
          <a:extLst>
            <a:ext uri="{FF2B5EF4-FFF2-40B4-BE49-F238E27FC236}">
              <a16:creationId xmlns:a16="http://schemas.microsoft.com/office/drawing/2014/main" id="{00000000-0008-0000-0500-00005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34" name="Picture 1">
          <a:extLst>
            <a:ext uri="{FF2B5EF4-FFF2-40B4-BE49-F238E27FC236}">
              <a16:creationId xmlns:a16="http://schemas.microsoft.com/office/drawing/2014/main" id="{00000000-0008-0000-0500-00005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35" name="Picture 1">
          <a:extLst>
            <a:ext uri="{FF2B5EF4-FFF2-40B4-BE49-F238E27FC236}">
              <a16:creationId xmlns:a16="http://schemas.microsoft.com/office/drawing/2014/main" id="{00000000-0008-0000-0500-00005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6" name="Picture 1">
          <a:extLst>
            <a:ext uri="{FF2B5EF4-FFF2-40B4-BE49-F238E27FC236}">
              <a16:creationId xmlns:a16="http://schemas.microsoft.com/office/drawing/2014/main" id="{00000000-0008-0000-0500-00005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7" name="Picture 1">
          <a:extLst>
            <a:ext uri="{FF2B5EF4-FFF2-40B4-BE49-F238E27FC236}">
              <a16:creationId xmlns:a16="http://schemas.microsoft.com/office/drawing/2014/main" id="{00000000-0008-0000-0500-00005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38" name="Picture 1">
          <a:extLst>
            <a:ext uri="{FF2B5EF4-FFF2-40B4-BE49-F238E27FC236}">
              <a16:creationId xmlns:a16="http://schemas.microsoft.com/office/drawing/2014/main" id="{00000000-0008-0000-0500-00005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39" name="Picture 1">
          <a:extLst>
            <a:ext uri="{FF2B5EF4-FFF2-40B4-BE49-F238E27FC236}">
              <a16:creationId xmlns:a16="http://schemas.microsoft.com/office/drawing/2014/main" id="{00000000-0008-0000-0500-00005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40" name="Picture 1">
          <a:extLst>
            <a:ext uri="{FF2B5EF4-FFF2-40B4-BE49-F238E27FC236}">
              <a16:creationId xmlns:a16="http://schemas.microsoft.com/office/drawing/2014/main" id="{00000000-0008-0000-0500-00006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41" name="Picture 1">
          <a:extLst>
            <a:ext uri="{FF2B5EF4-FFF2-40B4-BE49-F238E27FC236}">
              <a16:creationId xmlns:a16="http://schemas.microsoft.com/office/drawing/2014/main" id="{00000000-0008-0000-0500-00006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42" name="Picture 1">
          <a:extLst>
            <a:ext uri="{FF2B5EF4-FFF2-40B4-BE49-F238E27FC236}">
              <a16:creationId xmlns:a16="http://schemas.microsoft.com/office/drawing/2014/main" id="{00000000-0008-0000-0500-00006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43" name="Picture 1">
          <a:extLst>
            <a:ext uri="{FF2B5EF4-FFF2-40B4-BE49-F238E27FC236}">
              <a16:creationId xmlns:a16="http://schemas.microsoft.com/office/drawing/2014/main" id="{00000000-0008-0000-0500-00006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44" name="Picture 1">
          <a:extLst>
            <a:ext uri="{FF2B5EF4-FFF2-40B4-BE49-F238E27FC236}">
              <a16:creationId xmlns:a16="http://schemas.microsoft.com/office/drawing/2014/main" id="{00000000-0008-0000-0500-00006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45" name="Picture 1">
          <a:extLst>
            <a:ext uri="{FF2B5EF4-FFF2-40B4-BE49-F238E27FC236}">
              <a16:creationId xmlns:a16="http://schemas.microsoft.com/office/drawing/2014/main" id="{00000000-0008-0000-0500-00006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46" name="Picture 1">
          <a:extLst>
            <a:ext uri="{FF2B5EF4-FFF2-40B4-BE49-F238E27FC236}">
              <a16:creationId xmlns:a16="http://schemas.microsoft.com/office/drawing/2014/main" id="{00000000-0008-0000-0500-00006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47" name="Picture 1">
          <a:extLst>
            <a:ext uri="{FF2B5EF4-FFF2-40B4-BE49-F238E27FC236}">
              <a16:creationId xmlns:a16="http://schemas.microsoft.com/office/drawing/2014/main" id="{00000000-0008-0000-0500-00006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48" name="Picture 1">
          <a:extLst>
            <a:ext uri="{FF2B5EF4-FFF2-40B4-BE49-F238E27FC236}">
              <a16:creationId xmlns:a16="http://schemas.microsoft.com/office/drawing/2014/main" id="{00000000-0008-0000-0500-00006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49" name="Picture 1">
          <a:extLst>
            <a:ext uri="{FF2B5EF4-FFF2-40B4-BE49-F238E27FC236}">
              <a16:creationId xmlns:a16="http://schemas.microsoft.com/office/drawing/2014/main" id="{00000000-0008-0000-0500-00006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50" name="Picture 1">
          <a:extLst>
            <a:ext uri="{FF2B5EF4-FFF2-40B4-BE49-F238E27FC236}">
              <a16:creationId xmlns:a16="http://schemas.microsoft.com/office/drawing/2014/main" id="{00000000-0008-0000-0500-00006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1" name="Picture 1">
          <a:extLst>
            <a:ext uri="{FF2B5EF4-FFF2-40B4-BE49-F238E27FC236}">
              <a16:creationId xmlns:a16="http://schemas.microsoft.com/office/drawing/2014/main" id="{00000000-0008-0000-0500-00006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2" name="Picture 1">
          <a:extLst>
            <a:ext uri="{FF2B5EF4-FFF2-40B4-BE49-F238E27FC236}">
              <a16:creationId xmlns:a16="http://schemas.microsoft.com/office/drawing/2014/main" id="{00000000-0008-0000-0500-00006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3" name="Picture 1">
          <a:extLst>
            <a:ext uri="{FF2B5EF4-FFF2-40B4-BE49-F238E27FC236}">
              <a16:creationId xmlns:a16="http://schemas.microsoft.com/office/drawing/2014/main" id="{00000000-0008-0000-0500-00006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54" name="Picture 1">
          <a:extLst>
            <a:ext uri="{FF2B5EF4-FFF2-40B4-BE49-F238E27FC236}">
              <a16:creationId xmlns:a16="http://schemas.microsoft.com/office/drawing/2014/main" id="{00000000-0008-0000-0500-00006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55" name="Picture 1">
          <a:extLst>
            <a:ext uri="{FF2B5EF4-FFF2-40B4-BE49-F238E27FC236}">
              <a16:creationId xmlns:a16="http://schemas.microsoft.com/office/drawing/2014/main" id="{00000000-0008-0000-0500-00006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6" name="Picture 1">
          <a:extLst>
            <a:ext uri="{FF2B5EF4-FFF2-40B4-BE49-F238E27FC236}">
              <a16:creationId xmlns:a16="http://schemas.microsoft.com/office/drawing/2014/main" id="{00000000-0008-0000-0500-00007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7" name="Picture 1">
          <a:extLst>
            <a:ext uri="{FF2B5EF4-FFF2-40B4-BE49-F238E27FC236}">
              <a16:creationId xmlns:a16="http://schemas.microsoft.com/office/drawing/2014/main" id="{00000000-0008-0000-0500-00007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58" name="Picture 1">
          <a:extLst>
            <a:ext uri="{FF2B5EF4-FFF2-40B4-BE49-F238E27FC236}">
              <a16:creationId xmlns:a16="http://schemas.microsoft.com/office/drawing/2014/main" id="{00000000-0008-0000-0500-00007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59" name="Picture 1">
          <a:extLst>
            <a:ext uri="{FF2B5EF4-FFF2-40B4-BE49-F238E27FC236}">
              <a16:creationId xmlns:a16="http://schemas.microsoft.com/office/drawing/2014/main" id="{00000000-0008-0000-0500-00007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60" name="Picture 1">
          <a:extLst>
            <a:ext uri="{FF2B5EF4-FFF2-40B4-BE49-F238E27FC236}">
              <a16:creationId xmlns:a16="http://schemas.microsoft.com/office/drawing/2014/main" id="{00000000-0008-0000-0500-00007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61" name="Picture 1">
          <a:extLst>
            <a:ext uri="{FF2B5EF4-FFF2-40B4-BE49-F238E27FC236}">
              <a16:creationId xmlns:a16="http://schemas.microsoft.com/office/drawing/2014/main" id="{00000000-0008-0000-0500-00007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62" name="Picture 1">
          <a:extLst>
            <a:ext uri="{FF2B5EF4-FFF2-40B4-BE49-F238E27FC236}">
              <a16:creationId xmlns:a16="http://schemas.microsoft.com/office/drawing/2014/main" id="{00000000-0008-0000-0500-00007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63" name="Picture 1">
          <a:extLst>
            <a:ext uri="{FF2B5EF4-FFF2-40B4-BE49-F238E27FC236}">
              <a16:creationId xmlns:a16="http://schemas.microsoft.com/office/drawing/2014/main" id="{00000000-0008-0000-0500-00007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64" name="Picture 1">
          <a:extLst>
            <a:ext uri="{FF2B5EF4-FFF2-40B4-BE49-F238E27FC236}">
              <a16:creationId xmlns:a16="http://schemas.microsoft.com/office/drawing/2014/main" id="{00000000-0008-0000-0500-00007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65" name="Picture 1">
          <a:extLst>
            <a:ext uri="{FF2B5EF4-FFF2-40B4-BE49-F238E27FC236}">
              <a16:creationId xmlns:a16="http://schemas.microsoft.com/office/drawing/2014/main" id="{00000000-0008-0000-0500-00007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66" name="Picture 1">
          <a:extLst>
            <a:ext uri="{FF2B5EF4-FFF2-40B4-BE49-F238E27FC236}">
              <a16:creationId xmlns:a16="http://schemas.microsoft.com/office/drawing/2014/main" id="{00000000-0008-0000-0500-00007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67" name="Picture 1">
          <a:extLst>
            <a:ext uri="{FF2B5EF4-FFF2-40B4-BE49-F238E27FC236}">
              <a16:creationId xmlns:a16="http://schemas.microsoft.com/office/drawing/2014/main" id="{00000000-0008-0000-0500-00007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68" name="Picture 1">
          <a:extLst>
            <a:ext uri="{FF2B5EF4-FFF2-40B4-BE49-F238E27FC236}">
              <a16:creationId xmlns:a16="http://schemas.microsoft.com/office/drawing/2014/main" id="{00000000-0008-0000-0500-00007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69" name="Picture 1">
          <a:extLst>
            <a:ext uri="{FF2B5EF4-FFF2-40B4-BE49-F238E27FC236}">
              <a16:creationId xmlns:a16="http://schemas.microsoft.com/office/drawing/2014/main" id="{00000000-0008-0000-0500-00007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70" name="Picture 1">
          <a:extLst>
            <a:ext uri="{FF2B5EF4-FFF2-40B4-BE49-F238E27FC236}">
              <a16:creationId xmlns:a16="http://schemas.microsoft.com/office/drawing/2014/main" id="{00000000-0008-0000-0500-00007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1" name="Picture 1">
          <a:extLst>
            <a:ext uri="{FF2B5EF4-FFF2-40B4-BE49-F238E27FC236}">
              <a16:creationId xmlns:a16="http://schemas.microsoft.com/office/drawing/2014/main" id="{00000000-0008-0000-0500-00007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2" name="Picture 1">
          <a:extLst>
            <a:ext uri="{FF2B5EF4-FFF2-40B4-BE49-F238E27FC236}">
              <a16:creationId xmlns:a16="http://schemas.microsoft.com/office/drawing/2014/main" id="{00000000-0008-0000-0500-00008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3" name="Picture 1">
          <a:extLst>
            <a:ext uri="{FF2B5EF4-FFF2-40B4-BE49-F238E27FC236}">
              <a16:creationId xmlns:a16="http://schemas.microsoft.com/office/drawing/2014/main" id="{00000000-0008-0000-0500-00008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4" name="Picture 1">
          <a:extLst>
            <a:ext uri="{FF2B5EF4-FFF2-40B4-BE49-F238E27FC236}">
              <a16:creationId xmlns:a16="http://schemas.microsoft.com/office/drawing/2014/main" id="{00000000-0008-0000-0500-00008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5" name="Picture 1">
          <a:extLst>
            <a:ext uri="{FF2B5EF4-FFF2-40B4-BE49-F238E27FC236}">
              <a16:creationId xmlns:a16="http://schemas.microsoft.com/office/drawing/2014/main" id="{00000000-0008-0000-0500-00008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76" name="Picture 1">
          <a:extLst>
            <a:ext uri="{FF2B5EF4-FFF2-40B4-BE49-F238E27FC236}">
              <a16:creationId xmlns:a16="http://schemas.microsoft.com/office/drawing/2014/main" id="{00000000-0008-0000-0500-00008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77" name="Picture 1">
          <a:extLst>
            <a:ext uri="{FF2B5EF4-FFF2-40B4-BE49-F238E27FC236}">
              <a16:creationId xmlns:a16="http://schemas.microsoft.com/office/drawing/2014/main" id="{00000000-0008-0000-0500-00008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78" name="Picture 1">
          <a:extLst>
            <a:ext uri="{FF2B5EF4-FFF2-40B4-BE49-F238E27FC236}">
              <a16:creationId xmlns:a16="http://schemas.microsoft.com/office/drawing/2014/main" id="{00000000-0008-0000-0500-00008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79" name="Picture 1">
          <a:extLst>
            <a:ext uri="{FF2B5EF4-FFF2-40B4-BE49-F238E27FC236}">
              <a16:creationId xmlns:a16="http://schemas.microsoft.com/office/drawing/2014/main" id="{00000000-0008-0000-0500-00008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80" name="Picture 1">
          <a:extLst>
            <a:ext uri="{FF2B5EF4-FFF2-40B4-BE49-F238E27FC236}">
              <a16:creationId xmlns:a16="http://schemas.microsoft.com/office/drawing/2014/main" id="{00000000-0008-0000-0500-00008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81" name="Picture 1">
          <a:extLst>
            <a:ext uri="{FF2B5EF4-FFF2-40B4-BE49-F238E27FC236}">
              <a16:creationId xmlns:a16="http://schemas.microsoft.com/office/drawing/2014/main" id="{00000000-0008-0000-0500-00008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82" name="Picture 1">
          <a:extLst>
            <a:ext uri="{FF2B5EF4-FFF2-40B4-BE49-F238E27FC236}">
              <a16:creationId xmlns:a16="http://schemas.microsoft.com/office/drawing/2014/main" id="{00000000-0008-0000-0500-00008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83" name="Picture 1">
          <a:extLst>
            <a:ext uri="{FF2B5EF4-FFF2-40B4-BE49-F238E27FC236}">
              <a16:creationId xmlns:a16="http://schemas.microsoft.com/office/drawing/2014/main" id="{00000000-0008-0000-0500-00008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84" name="Picture 1">
          <a:extLst>
            <a:ext uri="{FF2B5EF4-FFF2-40B4-BE49-F238E27FC236}">
              <a16:creationId xmlns:a16="http://schemas.microsoft.com/office/drawing/2014/main" id="{00000000-0008-0000-0500-00008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85" name="Picture 1">
          <a:extLst>
            <a:ext uri="{FF2B5EF4-FFF2-40B4-BE49-F238E27FC236}">
              <a16:creationId xmlns:a16="http://schemas.microsoft.com/office/drawing/2014/main" id="{00000000-0008-0000-0500-00008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286" name="Picture 1">
          <a:extLst>
            <a:ext uri="{FF2B5EF4-FFF2-40B4-BE49-F238E27FC236}">
              <a16:creationId xmlns:a16="http://schemas.microsoft.com/office/drawing/2014/main" id="{00000000-0008-0000-0500-00008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287" name="Picture 1">
          <a:extLst>
            <a:ext uri="{FF2B5EF4-FFF2-40B4-BE49-F238E27FC236}">
              <a16:creationId xmlns:a16="http://schemas.microsoft.com/office/drawing/2014/main" id="{00000000-0008-0000-0500-00008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88" name="Picture 1">
          <a:extLst>
            <a:ext uri="{FF2B5EF4-FFF2-40B4-BE49-F238E27FC236}">
              <a16:creationId xmlns:a16="http://schemas.microsoft.com/office/drawing/2014/main" id="{00000000-0008-0000-0500-00009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89" name="Picture 1">
          <a:extLst>
            <a:ext uri="{FF2B5EF4-FFF2-40B4-BE49-F238E27FC236}">
              <a16:creationId xmlns:a16="http://schemas.microsoft.com/office/drawing/2014/main" id="{00000000-0008-0000-0500-00009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90" name="Picture 1">
          <a:extLst>
            <a:ext uri="{FF2B5EF4-FFF2-40B4-BE49-F238E27FC236}">
              <a16:creationId xmlns:a16="http://schemas.microsoft.com/office/drawing/2014/main" id="{00000000-0008-0000-0500-00009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1" name="Picture 1">
          <a:extLst>
            <a:ext uri="{FF2B5EF4-FFF2-40B4-BE49-F238E27FC236}">
              <a16:creationId xmlns:a16="http://schemas.microsoft.com/office/drawing/2014/main" id="{00000000-0008-0000-0500-00009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2" name="Picture 1">
          <a:extLst>
            <a:ext uri="{FF2B5EF4-FFF2-40B4-BE49-F238E27FC236}">
              <a16:creationId xmlns:a16="http://schemas.microsoft.com/office/drawing/2014/main" id="{00000000-0008-0000-0500-00009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3" name="Picture 1">
          <a:extLst>
            <a:ext uri="{FF2B5EF4-FFF2-40B4-BE49-F238E27FC236}">
              <a16:creationId xmlns:a16="http://schemas.microsoft.com/office/drawing/2014/main" id="{00000000-0008-0000-0500-00009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94" name="Picture 1">
          <a:extLst>
            <a:ext uri="{FF2B5EF4-FFF2-40B4-BE49-F238E27FC236}">
              <a16:creationId xmlns:a16="http://schemas.microsoft.com/office/drawing/2014/main" id="{00000000-0008-0000-0500-00009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95" name="Picture 1">
          <a:extLst>
            <a:ext uri="{FF2B5EF4-FFF2-40B4-BE49-F238E27FC236}">
              <a16:creationId xmlns:a16="http://schemas.microsoft.com/office/drawing/2014/main" id="{00000000-0008-0000-0500-00009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6" name="Picture 1">
          <a:extLst>
            <a:ext uri="{FF2B5EF4-FFF2-40B4-BE49-F238E27FC236}">
              <a16:creationId xmlns:a16="http://schemas.microsoft.com/office/drawing/2014/main" id="{00000000-0008-0000-0500-00009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7" name="Picture 1">
          <a:extLst>
            <a:ext uri="{FF2B5EF4-FFF2-40B4-BE49-F238E27FC236}">
              <a16:creationId xmlns:a16="http://schemas.microsoft.com/office/drawing/2014/main" id="{00000000-0008-0000-0500-00009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298" name="Picture 1">
          <a:extLst>
            <a:ext uri="{FF2B5EF4-FFF2-40B4-BE49-F238E27FC236}">
              <a16:creationId xmlns:a16="http://schemas.microsoft.com/office/drawing/2014/main" id="{00000000-0008-0000-0500-00009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299" name="Picture 1">
          <a:extLst>
            <a:ext uri="{FF2B5EF4-FFF2-40B4-BE49-F238E27FC236}">
              <a16:creationId xmlns:a16="http://schemas.microsoft.com/office/drawing/2014/main" id="{00000000-0008-0000-0500-00009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0" name="Picture 1">
          <a:extLst>
            <a:ext uri="{FF2B5EF4-FFF2-40B4-BE49-F238E27FC236}">
              <a16:creationId xmlns:a16="http://schemas.microsoft.com/office/drawing/2014/main" id="{00000000-0008-0000-0500-00009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1" name="Picture 1">
          <a:extLst>
            <a:ext uri="{FF2B5EF4-FFF2-40B4-BE49-F238E27FC236}">
              <a16:creationId xmlns:a16="http://schemas.microsoft.com/office/drawing/2014/main" id="{00000000-0008-0000-0500-00009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2" name="Picture 1">
          <a:extLst>
            <a:ext uri="{FF2B5EF4-FFF2-40B4-BE49-F238E27FC236}">
              <a16:creationId xmlns:a16="http://schemas.microsoft.com/office/drawing/2014/main" id="{00000000-0008-0000-0500-00009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03" name="Picture 1">
          <a:extLst>
            <a:ext uri="{FF2B5EF4-FFF2-40B4-BE49-F238E27FC236}">
              <a16:creationId xmlns:a16="http://schemas.microsoft.com/office/drawing/2014/main" id="{00000000-0008-0000-0500-00009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04" name="Picture 1">
          <a:extLst>
            <a:ext uri="{FF2B5EF4-FFF2-40B4-BE49-F238E27FC236}">
              <a16:creationId xmlns:a16="http://schemas.microsoft.com/office/drawing/2014/main" id="{00000000-0008-0000-0500-0000A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05" name="Picture 1">
          <a:extLst>
            <a:ext uri="{FF2B5EF4-FFF2-40B4-BE49-F238E27FC236}">
              <a16:creationId xmlns:a16="http://schemas.microsoft.com/office/drawing/2014/main" id="{00000000-0008-0000-0500-0000A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6" name="Picture 1">
          <a:extLst>
            <a:ext uri="{FF2B5EF4-FFF2-40B4-BE49-F238E27FC236}">
              <a16:creationId xmlns:a16="http://schemas.microsoft.com/office/drawing/2014/main" id="{00000000-0008-0000-0500-0000A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7" name="Picture 1">
          <a:extLst>
            <a:ext uri="{FF2B5EF4-FFF2-40B4-BE49-F238E27FC236}">
              <a16:creationId xmlns:a16="http://schemas.microsoft.com/office/drawing/2014/main" id="{00000000-0008-0000-0500-0000A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8" name="Picture 1">
          <a:extLst>
            <a:ext uri="{FF2B5EF4-FFF2-40B4-BE49-F238E27FC236}">
              <a16:creationId xmlns:a16="http://schemas.microsoft.com/office/drawing/2014/main" id="{00000000-0008-0000-0500-0000A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09" name="Picture 1">
          <a:extLst>
            <a:ext uri="{FF2B5EF4-FFF2-40B4-BE49-F238E27FC236}">
              <a16:creationId xmlns:a16="http://schemas.microsoft.com/office/drawing/2014/main" id="{00000000-0008-0000-0500-0000A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0" name="Picture 1">
          <a:extLst>
            <a:ext uri="{FF2B5EF4-FFF2-40B4-BE49-F238E27FC236}">
              <a16:creationId xmlns:a16="http://schemas.microsoft.com/office/drawing/2014/main" id="{00000000-0008-0000-0500-0000A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1" name="Picture 1">
          <a:extLst>
            <a:ext uri="{FF2B5EF4-FFF2-40B4-BE49-F238E27FC236}">
              <a16:creationId xmlns:a16="http://schemas.microsoft.com/office/drawing/2014/main" id="{00000000-0008-0000-0500-0000A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2" name="Picture 1">
          <a:extLst>
            <a:ext uri="{FF2B5EF4-FFF2-40B4-BE49-F238E27FC236}">
              <a16:creationId xmlns:a16="http://schemas.microsoft.com/office/drawing/2014/main" id="{00000000-0008-0000-0500-0000A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13" name="Picture 1">
          <a:extLst>
            <a:ext uri="{FF2B5EF4-FFF2-40B4-BE49-F238E27FC236}">
              <a16:creationId xmlns:a16="http://schemas.microsoft.com/office/drawing/2014/main" id="{00000000-0008-0000-0500-0000A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14" name="Picture 1">
          <a:extLst>
            <a:ext uri="{FF2B5EF4-FFF2-40B4-BE49-F238E27FC236}">
              <a16:creationId xmlns:a16="http://schemas.microsoft.com/office/drawing/2014/main" id="{00000000-0008-0000-0500-0000A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5" name="Picture 1">
          <a:extLst>
            <a:ext uri="{FF2B5EF4-FFF2-40B4-BE49-F238E27FC236}">
              <a16:creationId xmlns:a16="http://schemas.microsoft.com/office/drawing/2014/main" id="{00000000-0008-0000-0500-0000A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6" name="Picture 1">
          <a:extLst>
            <a:ext uri="{FF2B5EF4-FFF2-40B4-BE49-F238E27FC236}">
              <a16:creationId xmlns:a16="http://schemas.microsoft.com/office/drawing/2014/main" id="{00000000-0008-0000-0500-0000A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17" name="Picture 1">
          <a:extLst>
            <a:ext uri="{FF2B5EF4-FFF2-40B4-BE49-F238E27FC236}">
              <a16:creationId xmlns:a16="http://schemas.microsoft.com/office/drawing/2014/main" id="{00000000-0008-0000-0500-0000A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18" name="Picture 1">
          <a:extLst>
            <a:ext uri="{FF2B5EF4-FFF2-40B4-BE49-F238E27FC236}">
              <a16:creationId xmlns:a16="http://schemas.microsoft.com/office/drawing/2014/main" id="{00000000-0008-0000-0500-0000A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19" name="Picture 1">
          <a:extLst>
            <a:ext uri="{FF2B5EF4-FFF2-40B4-BE49-F238E27FC236}">
              <a16:creationId xmlns:a16="http://schemas.microsoft.com/office/drawing/2014/main" id="{00000000-0008-0000-0500-0000A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0" name="Picture 1">
          <a:extLst>
            <a:ext uri="{FF2B5EF4-FFF2-40B4-BE49-F238E27FC236}">
              <a16:creationId xmlns:a16="http://schemas.microsoft.com/office/drawing/2014/main" id="{00000000-0008-0000-0500-0000B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1" name="Picture 1">
          <a:extLst>
            <a:ext uri="{FF2B5EF4-FFF2-40B4-BE49-F238E27FC236}">
              <a16:creationId xmlns:a16="http://schemas.microsoft.com/office/drawing/2014/main" id="{00000000-0008-0000-0500-0000B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2" name="Picture 1">
          <a:extLst>
            <a:ext uri="{FF2B5EF4-FFF2-40B4-BE49-F238E27FC236}">
              <a16:creationId xmlns:a16="http://schemas.microsoft.com/office/drawing/2014/main" id="{00000000-0008-0000-0500-0000B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23" name="Picture 1">
          <a:extLst>
            <a:ext uri="{FF2B5EF4-FFF2-40B4-BE49-F238E27FC236}">
              <a16:creationId xmlns:a16="http://schemas.microsoft.com/office/drawing/2014/main" id="{00000000-0008-0000-0500-0000B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24" name="Picture 1">
          <a:extLst>
            <a:ext uri="{FF2B5EF4-FFF2-40B4-BE49-F238E27FC236}">
              <a16:creationId xmlns:a16="http://schemas.microsoft.com/office/drawing/2014/main" id="{00000000-0008-0000-0500-0000B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25" name="Picture 1">
          <a:extLst>
            <a:ext uri="{FF2B5EF4-FFF2-40B4-BE49-F238E27FC236}">
              <a16:creationId xmlns:a16="http://schemas.microsoft.com/office/drawing/2014/main" id="{00000000-0008-0000-0500-0000B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6" name="Picture 1">
          <a:extLst>
            <a:ext uri="{FF2B5EF4-FFF2-40B4-BE49-F238E27FC236}">
              <a16:creationId xmlns:a16="http://schemas.microsoft.com/office/drawing/2014/main" id="{00000000-0008-0000-0500-0000B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7" name="Picture 1">
          <a:extLst>
            <a:ext uri="{FF2B5EF4-FFF2-40B4-BE49-F238E27FC236}">
              <a16:creationId xmlns:a16="http://schemas.microsoft.com/office/drawing/2014/main" id="{00000000-0008-0000-0500-0000B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8" name="Picture 1">
          <a:extLst>
            <a:ext uri="{FF2B5EF4-FFF2-40B4-BE49-F238E27FC236}">
              <a16:creationId xmlns:a16="http://schemas.microsoft.com/office/drawing/2014/main" id="{00000000-0008-0000-0500-0000B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29" name="Picture 1">
          <a:extLst>
            <a:ext uri="{FF2B5EF4-FFF2-40B4-BE49-F238E27FC236}">
              <a16:creationId xmlns:a16="http://schemas.microsoft.com/office/drawing/2014/main" id="{00000000-0008-0000-0500-0000B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0" name="Picture 1">
          <a:extLst>
            <a:ext uri="{FF2B5EF4-FFF2-40B4-BE49-F238E27FC236}">
              <a16:creationId xmlns:a16="http://schemas.microsoft.com/office/drawing/2014/main" id="{00000000-0008-0000-0500-0000B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1" name="Picture 1">
          <a:extLst>
            <a:ext uri="{FF2B5EF4-FFF2-40B4-BE49-F238E27FC236}">
              <a16:creationId xmlns:a16="http://schemas.microsoft.com/office/drawing/2014/main" id="{00000000-0008-0000-0500-0000B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2" name="Picture 1">
          <a:extLst>
            <a:ext uri="{FF2B5EF4-FFF2-40B4-BE49-F238E27FC236}">
              <a16:creationId xmlns:a16="http://schemas.microsoft.com/office/drawing/2014/main" id="{00000000-0008-0000-0500-0000B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33" name="Picture 1">
          <a:extLst>
            <a:ext uri="{FF2B5EF4-FFF2-40B4-BE49-F238E27FC236}">
              <a16:creationId xmlns:a16="http://schemas.microsoft.com/office/drawing/2014/main" id="{00000000-0008-0000-0500-0000B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34" name="Picture 1">
          <a:extLst>
            <a:ext uri="{FF2B5EF4-FFF2-40B4-BE49-F238E27FC236}">
              <a16:creationId xmlns:a16="http://schemas.microsoft.com/office/drawing/2014/main" id="{00000000-0008-0000-0500-0000B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5" name="Picture 1">
          <a:extLst>
            <a:ext uri="{FF2B5EF4-FFF2-40B4-BE49-F238E27FC236}">
              <a16:creationId xmlns:a16="http://schemas.microsoft.com/office/drawing/2014/main" id="{00000000-0008-0000-0500-0000B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6" name="Picture 1">
          <a:extLst>
            <a:ext uri="{FF2B5EF4-FFF2-40B4-BE49-F238E27FC236}">
              <a16:creationId xmlns:a16="http://schemas.microsoft.com/office/drawing/2014/main" id="{00000000-0008-0000-0500-0000C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37" name="Picture 1">
          <a:extLst>
            <a:ext uri="{FF2B5EF4-FFF2-40B4-BE49-F238E27FC236}">
              <a16:creationId xmlns:a16="http://schemas.microsoft.com/office/drawing/2014/main" id="{00000000-0008-0000-0500-0000C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38" name="Picture 1">
          <a:extLst>
            <a:ext uri="{FF2B5EF4-FFF2-40B4-BE49-F238E27FC236}">
              <a16:creationId xmlns:a16="http://schemas.microsoft.com/office/drawing/2014/main" id="{00000000-0008-0000-0500-0000C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39" name="Picture 1">
          <a:extLst>
            <a:ext uri="{FF2B5EF4-FFF2-40B4-BE49-F238E27FC236}">
              <a16:creationId xmlns:a16="http://schemas.microsoft.com/office/drawing/2014/main" id="{00000000-0008-0000-0500-0000C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0" name="Picture 1">
          <a:extLst>
            <a:ext uri="{FF2B5EF4-FFF2-40B4-BE49-F238E27FC236}">
              <a16:creationId xmlns:a16="http://schemas.microsoft.com/office/drawing/2014/main" id="{00000000-0008-0000-0500-0000C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1" name="Picture 1">
          <a:extLst>
            <a:ext uri="{FF2B5EF4-FFF2-40B4-BE49-F238E27FC236}">
              <a16:creationId xmlns:a16="http://schemas.microsoft.com/office/drawing/2014/main" id="{00000000-0008-0000-0500-0000C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2" name="Picture 1">
          <a:extLst>
            <a:ext uri="{FF2B5EF4-FFF2-40B4-BE49-F238E27FC236}">
              <a16:creationId xmlns:a16="http://schemas.microsoft.com/office/drawing/2014/main" id="{00000000-0008-0000-0500-0000C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43" name="Picture 1">
          <a:extLst>
            <a:ext uri="{FF2B5EF4-FFF2-40B4-BE49-F238E27FC236}">
              <a16:creationId xmlns:a16="http://schemas.microsoft.com/office/drawing/2014/main" id="{00000000-0008-0000-0500-0000C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44" name="Picture 1">
          <a:extLst>
            <a:ext uri="{FF2B5EF4-FFF2-40B4-BE49-F238E27FC236}">
              <a16:creationId xmlns:a16="http://schemas.microsoft.com/office/drawing/2014/main" id="{00000000-0008-0000-0500-0000C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45" name="Picture 1">
          <a:extLst>
            <a:ext uri="{FF2B5EF4-FFF2-40B4-BE49-F238E27FC236}">
              <a16:creationId xmlns:a16="http://schemas.microsoft.com/office/drawing/2014/main" id="{00000000-0008-0000-0500-0000C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6" name="Picture 1">
          <a:extLst>
            <a:ext uri="{FF2B5EF4-FFF2-40B4-BE49-F238E27FC236}">
              <a16:creationId xmlns:a16="http://schemas.microsoft.com/office/drawing/2014/main" id="{00000000-0008-0000-0500-0000C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7" name="Picture 1">
          <a:extLst>
            <a:ext uri="{FF2B5EF4-FFF2-40B4-BE49-F238E27FC236}">
              <a16:creationId xmlns:a16="http://schemas.microsoft.com/office/drawing/2014/main" id="{00000000-0008-0000-0500-0000C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8" name="Picture 1">
          <a:extLst>
            <a:ext uri="{FF2B5EF4-FFF2-40B4-BE49-F238E27FC236}">
              <a16:creationId xmlns:a16="http://schemas.microsoft.com/office/drawing/2014/main" id="{00000000-0008-0000-0500-0000C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49" name="Picture 1">
          <a:extLst>
            <a:ext uri="{FF2B5EF4-FFF2-40B4-BE49-F238E27FC236}">
              <a16:creationId xmlns:a16="http://schemas.microsoft.com/office/drawing/2014/main" id="{00000000-0008-0000-0500-0000C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0" name="Picture 1">
          <a:extLst>
            <a:ext uri="{FF2B5EF4-FFF2-40B4-BE49-F238E27FC236}">
              <a16:creationId xmlns:a16="http://schemas.microsoft.com/office/drawing/2014/main" id="{00000000-0008-0000-0500-0000C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1" name="Picture 1">
          <a:extLst>
            <a:ext uri="{FF2B5EF4-FFF2-40B4-BE49-F238E27FC236}">
              <a16:creationId xmlns:a16="http://schemas.microsoft.com/office/drawing/2014/main" id="{00000000-0008-0000-0500-0000C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2" name="Picture 1">
          <a:extLst>
            <a:ext uri="{FF2B5EF4-FFF2-40B4-BE49-F238E27FC236}">
              <a16:creationId xmlns:a16="http://schemas.microsoft.com/office/drawing/2014/main" id="{00000000-0008-0000-0500-0000D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53" name="Picture 1">
          <a:extLst>
            <a:ext uri="{FF2B5EF4-FFF2-40B4-BE49-F238E27FC236}">
              <a16:creationId xmlns:a16="http://schemas.microsoft.com/office/drawing/2014/main" id="{00000000-0008-0000-0500-0000D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54" name="Picture 1">
          <a:extLst>
            <a:ext uri="{FF2B5EF4-FFF2-40B4-BE49-F238E27FC236}">
              <a16:creationId xmlns:a16="http://schemas.microsoft.com/office/drawing/2014/main" id="{00000000-0008-0000-0500-0000D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55" name="Picture 1">
          <a:extLst>
            <a:ext uri="{FF2B5EF4-FFF2-40B4-BE49-F238E27FC236}">
              <a16:creationId xmlns:a16="http://schemas.microsoft.com/office/drawing/2014/main" id="{00000000-0008-0000-0500-0000D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6" name="Picture 1">
          <a:extLst>
            <a:ext uri="{FF2B5EF4-FFF2-40B4-BE49-F238E27FC236}">
              <a16:creationId xmlns:a16="http://schemas.microsoft.com/office/drawing/2014/main" id="{00000000-0008-0000-0500-0000D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7" name="Picture 1">
          <a:extLst>
            <a:ext uri="{FF2B5EF4-FFF2-40B4-BE49-F238E27FC236}">
              <a16:creationId xmlns:a16="http://schemas.microsoft.com/office/drawing/2014/main" id="{00000000-0008-0000-0500-0000D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8" name="Picture 1">
          <a:extLst>
            <a:ext uri="{FF2B5EF4-FFF2-40B4-BE49-F238E27FC236}">
              <a16:creationId xmlns:a16="http://schemas.microsoft.com/office/drawing/2014/main" id="{00000000-0008-0000-0500-0000D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59" name="Picture 1">
          <a:extLst>
            <a:ext uri="{FF2B5EF4-FFF2-40B4-BE49-F238E27FC236}">
              <a16:creationId xmlns:a16="http://schemas.microsoft.com/office/drawing/2014/main" id="{00000000-0008-0000-0500-0000D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0" name="Picture 1">
          <a:extLst>
            <a:ext uri="{FF2B5EF4-FFF2-40B4-BE49-F238E27FC236}">
              <a16:creationId xmlns:a16="http://schemas.microsoft.com/office/drawing/2014/main" id="{00000000-0008-0000-0500-0000D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1" name="Picture 1">
          <a:extLst>
            <a:ext uri="{FF2B5EF4-FFF2-40B4-BE49-F238E27FC236}">
              <a16:creationId xmlns:a16="http://schemas.microsoft.com/office/drawing/2014/main" id="{00000000-0008-0000-0500-0000D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2" name="Picture 1">
          <a:extLst>
            <a:ext uri="{FF2B5EF4-FFF2-40B4-BE49-F238E27FC236}">
              <a16:creationId xmlns:a16="http://schemas.microsoft.com/office/drawing/2014/main" id="{00000000-0008-0000-0500-0000D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63" name="Picture 1">
          <a:extLst>
            <a:ext uri="{FF2B5EF4-FFF2-40B4-BE49-F238E27FC236}">
              <a16:creationId xmlns:a16="http://schemas.microsoft.com/office/drawing/2014/main" id="{00000000-0008-0000-0500-0000D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64" name="Picture 1">
          <a:extLst>
            <a:ext uri="{FF2B5EF4-FFF2-40B4-BE49-F238E27FC236}">
              <a16:creationId xmlns:a16="http://schemas.microsoft.com/office/drawing/2014/main" id="{00000000-0008-0000-0500-0000D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5" name="Picture 1">
          <a:extLst>
            <a:ext uri="{FF2B5EF4-FFF2-40B4-BE49-F238E27FC236}">
              <a16:creationId xmlns:a16="http://schemas.microsoft.com/office/drawing/2014/main" id="{00000000-0008-0000-0500-0000D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6" name="Picture 1">
          <a:extLst>
            <a:ext uri="{FF2B5EF4-FFF2-40B4-BE49-F238E27FC236}">
              <a16:creationId xmlns:a16="http://schemas.microsoft.com/office/drawing/2014/main" id="{00000000-0008-0000-0500-0000D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67" name="Picture 1">
          <a:extLst>
            <a:ext uri="{FF2B5EF4-FFF2-40B4-BE49-F238E27FC236}">
              <a16:creationId xmlns:a16="http://schemas.microsoft.com/office/drawing/2014/main" id="{00000000-0008-0000-0500-0000D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68" name="Picture 1">
          <a:extLst>
            <a:ext uri="{FF2B5EF4-FFF2-40B4-BE49-F238E27FC236}">
              <a16:creationId xmlns:a16="http://schemas.microsoft.com/office/drawing/2014/main" id="{00000000-0008-0000-0500-0000E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69" name="Picture 1">
          <a:extLst>
            <a:ext uri="{FF2B5EF4-FFF2-40B4-BE49-F238E27FC236}">
              <a16:creationId xmlns:a16="http://schemas.microsoft.com/office/drawing/2014/main" id="{00000000-0008-0000-0500-0000E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0" name="Picture 1">
          <a:extLst>
            <a:ext uri="{FF2B5EF4-FFF2-40B4-BE49-F238E27FC236}">
              <a16:creationId xmlns:a16="http://schemas.microsoft.com/office/drawing/2014/main" id="{00000000-0008-0000-0500-0000E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1" name="Picture 1">
          <a:extLst>
            <a:ext uri="{FF2B5EF4-FFF2-40B4-BE49-F238E27FC236}">
              <a16:creationId xmlns:a16="http://schemas.microsoft.com/office/drawing/2014/main" id="{00000000-0008-0000-0500-0000E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2" name="Picture 1">
          <a:extLst>
            <a:ext uri="{FF2B5EF4-FFF2-40B4-BE49-F238E27FC236}">
              <a16:creationId xmlns:a16="http://schemas.microsoft.com/office/drawing/2014/main" id="{00000000-0008-0000-0500-0000E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73" name="Picture 1">
          <a:extLst>
            <a:ext uri="{FF2B5EF4-FFF2-40B4-BE49-F238E27FC236}">
              <a16:creationId xmlns:a16="http://schemas.microsoft.com/office/drawing/2014/main" id="{00000000-0008-0000-0500-0000E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74" name="Picture 1">
          <a:extLst>
            <a:ext uri="{FF2B5EF4-FFF2-40B4-BE49-F238E27FC236}">
              <a16:creationId xmlns:a16="http://schemas.microsoft.com/office/drawing/2014/main" id="{00000000-0008-0000-0500-0000E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75" name="Picture 1">
          <a:extLst>
            <a:ext uri="{FF2B5EF4-FFF2-40B4-BE49-F238E27FC236}">
              <a16:creationId xmlns:a16="http://schemas.microsoft.com/office/drawing/2014/main" id="{00000000-0008-0000-0500-0000E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76" name="Picture 1">
          <a:extLst>
            <a:ext uri="{FF2B5EF4-FFF2-40B4-BE49-F238E27FC236}">
              <a16:creationId xmlns:a16="http://schemas.microsoft.com/office/drawing/2014/main" id="{00000000-0008-0000-0500-0000E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7" name="Picture 1">
          <a:extLst>
            <a:ext uri="{FF2B5EF4-FFF2-40B4-BE49-F238E27FC236}">
              <a16:creationId xmlns:a16="http://schemas.microsoft.com/office/drawing/2014/main" id="{00000000-0008-0000-0500-0000E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8" name="Picture 1">
          <a:extLst>
            <a:ext uri="{FF2B5EF4-FFF2-40B4-BE49-F238E27FC236}">
              <a16:creationId xmlns:a16="http://schemas.microsoft.com/office/drawing/2014/main" id="{00000000-0008-0000-0500-0000E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79" name="Picture 1">
          <a:extLst>
            <a:ext uri="{FF2B5EF4-FFF2-40B4-BE49-F238E27FC236}">
              <a16:creationId xmlns:a16="http://schemas.microsoft.com/office/drawing/2014/main" id="{00000000-0008-0000-0500-0000E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0" name="Picture 1">
          <a:extLst>
            <a:ext uri="{FF2B5EF4-FFF2-40B4-BE49-F238E27FC236}">
              <a16:creationId xmlns:a16="http://schemas.microsoft.com/office/drawing/2014/main" id="{00000000-0008-0000-0500-0000E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1" name="Picture 1">
          <a:extLst>
            <a:ext uri="{FF2B5EF4-FFF2-40B4-BE49-F238E27FC236}">
              <a16:creationId xmlns:a16="http://schemas.microsoft.com/office/drawing/2014/main" id="{00000000-0008-0000-0500-0000E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82" name="Picture 1">
          <a:extLst>
            <a:ext uri="{FF2B5EF4-FFF2-40B4-BE49-F238E27FC236}">
              <a16:creationId xmlns:a16="http://schemas.microsoft.com/office/drawing/2014/main" id="{00000000-0008-0000-0500-0000E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83" name="Picture 1">
          <a:extLst>
            <a:ext uri="{FF2B5EF4-FFF2-40B4-BE49-F238E27FC236}">
              <a16:creationId xmlns:a16="http://schemas.microsoft.com/office/drawing/2014/main" id="{00000000-0008-0000-0500-0000E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84" name="Picture 1">
          <a:extLst>
            <a:ext uri="{FF2B5EF4-FFF2-40B4-BE49-F238E27FC236}">
              <a16:creationId xmlns:a16="http://schemas.microsoft.com/office/drawing/2014/main" id="{00000000-0008-0000-0500-0000F0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5" name="Picture 1">
          <a:extLst>
            <a:ext uri="{FF2B5EF4-FFF2-40B4-BE49-F238E27FC236}">
              <a16:creationId xmlns:a16="http://schemas.microsoft.com/office/drawing/2014/main" id="{00000000-0008-0000-0500-0000F1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6" name="Picture 1">
          <a:extLst>
            <a:ext uri="{FF2B5EF4-FFF2-40B4-BE49-F238E27FC236}">
              <a16:creationId xmlns:a16="http://schemas.microsoft.com/office/drawing/2014/main" id="{00000000-0008-0000-0500-0000F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7" name="Picture 1">
          <a:extLst>
            <a:ext uri="{FF2B5EF4-FFF2-40B4-BE49-F238E27FC236}">
              <a16:creationId xmlns:a16="http://schemas.microsoft.com/office/drawing/2014/main" id="{00000000-0008-0000-0500-0000F3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8" name="Picture 1">
          <a:extLst>
            <a:ext uri="{FF2B5EF4-FFF2-40B4-BE49-F238E27FC236}">
              <a16:creationId xmlns:a16="http://schemas.microsoft.com/office/drawing/2014/main" id="{00000000-0008-0000-0500-0000F4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89" name="Picture 1">
          <a:extLst>
            <a:ext uri="{FF2B5EF4-FFF2-40B4-BE49-F238E27FC236}">
              <a16:creationId xmlns:a16="http://schemas.microsoft.com/office/drawing/2014/main" id="{00000000-0008-0000-0500-0000F5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0" name="Picture 1">
          <a:extLst>
            <a:ext uri="{FF2B5EF4-FFF2-40B4-BE49-F238E27FC236}">
              <a16:creationId xmlns:a16="http://schemas.microsoft.com/office/drawing/2014/main" id="{00000000-0008-0000-0500-0000F6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1" name="Picture 1">
          <a:extLst>
            <a:ext uri="{FF2B5EF4-FFF2-40B4-BE49-F238E27FC236}">
              <a16:creationId xmlns:a16="http://schemas.microsoft.com/office/drawing/2014/main" id="{00000000-0008-0000-0500-0000F7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2" name="Picture 1">
          <a:extLst>
            <a:ext uri="{FF2B5EF4-FFF2-40B4-BE49-F238E27FC236}">
              <a16:creationId xmlns:a16="http://schemas.microsoft.com/office/drawing/2014/main" id="{00000000-0008-0000-0500-0000F8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93" name="Picture 1">
          <a:extLst>
            <a:ext uri="{FF2B5EF4-FFF2-40B4-BE49-F238E27FC236}">
              <a16:creationId xmlns:a16="http://schemas.microsoft.com/office/drawing/2014/main" id="{00000000-0008-0000-0500-0000F9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94" name="Picture 1">
          <a:extLst>
            <a:ext uri="{FF2B5EF4-FFF2-40B4-BE49-F238E27FC236}">
              <a16:creationId xmlns:a16="http://schemas.microsoft.com/office/drawing/2014/main" id="{00000000-0008-0000-0500-0000FA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95" name="Picture 1">
          <a:extLst>
            <a:ext uri="{FF2B5EF4-FFF2-40B4-BE49-F238E27FC236}">
              <a16:creationId xmlns:a16="http://schemas.microsoft.com/office/drawing/2014/main" id="{00000000-0008-0000-0500-0000FB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6" name="Picture 1">
          <a:extLst>
            <a:ext uri="{FF2B5EF4-FFF2-40B4-BE49-F238E27FC236}">
              <a16:creationId xmlns:a16="http://schemas.microsoft.com/office/drawing/2014/main" id="{00000000-0008-0000-0500-0000FC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7" name="Picture 1">
          <a:extLst>
            <a:ext uri="{FF2B5EF4-FFF2-40B4-BE49-F238E27FC236}">
              <a16:creationId xmlns:a16="http://schemas.microsoft.com/office/drawing/2014/main" id="{00000000-0008-0000-0500-0000FD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398" name="Picture 1">
          <a:extLst>
            <a:ext uri="{FF2B5EF4-FFF2-40B4-BE49-F238E27FC236}">
              <a16:creationId xmlns:a16="http://schemas.microsoft.com/office/drawing/2014/main" id="{00000000-0008-0000-0500-0000FE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399" name="Picture 1">
          <a:extLst>
            <a:ext uri="{FF2B5EF4-FFF2-40B4-BE49-F238E27FC236}">
              <a16:creationId xmlns:a16="http://schemas.microsoft.com/office/drawing/2014/main" id="{00000000-0008-0000-0500-0000FF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00" name="Picture 1">
          <a:extLst>
            <a:ext uri="{FF2B5EF4-FFF2-40B4-BE49-F238E27FC236}">
              <a16:creationId xmlns:a16="http://schemas.microsoft.com/office/drawing/2014/main" id="{00000000-0008-0000-0500-00000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01" name="Picture 1">
          <a:extLst>
            <a:ext uri="{FF2B5EF4-FFF2-40B4-BE49-F238E27FC236}">
              <a16:creationId xmlns:a16="http://schemas.microsoft.com/office/drawing/2014/main" id="{00000000-0008-0000-0500-00000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02" name="Picture 1">
          <a:extLst>
            <a:ext uri="{FF2B5EF4-FFF2-40B4-BE49-F238E27FC236}">
              <a16:creationId xmlns:a16="http://schemas.microsoft.com/office/drawing/2014/main" id="{00000000-0008-0000-0500-00000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3" name="Picture 1">
          <a:extLst>
            <a:ext uri="{FF2B5EF4-FFF2-40B4-BE49-F238E27FC236}">
              <a16:creationId xmlns:a16="http://schemas.microsoft.com/office/drawing/2014/main" id="{00000000-0008-0000-0500-00000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4" name="Picture 1">
          <a:extLst>
            <a:ext uri="{FF2B5EF4-FFF2-40B4-BE49-F238E27FC236}">
              <a16:creationId xmlns:a16="http://schemas.microsoft.com/office/drawing/2014/main" id="{00000000-0008-0000-0500-00000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5" name="Picture 1">
          <a:extLst>
            <a:ext uri="{FF2B5EF4-FFF2-40B4-BE49-F238E27FC236}">
              <a16:creationId xmlns:a16="http://schemas.microsoft.com/office/drawing/2014/main" id="{00000000-0008-0000-0500-00000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06" name="Picture 1">
          <a:extLst>
            <a:ext uri="{FF2B5EF4-FFF2-40B4-BE49-F238E27FC236}">
              <a16:creationId xmlns:a16="http://schemas.microsoft.com/office/drawing/2014/main" id="{00000000-0008-0000-0500-00000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07" name="Picture 1">
          <a:extLst>
            <a:ext uri="{FF2B5EF4-FFF2-40B4-BE49-F238E27FC236}">
              <a16:creationId xmlns:a16="http://schemas.microsoft.com/office/drawing/2014/main" id="{00000000-0008-0000-0500-00000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8" name="Picture 1">
          <a:extLst>
            <a:ext uri="{FF2B5EF4-FFF2-40B4-BE49-F238E27FC236}">
              <a16:creationId xmlns:a16="http://schemas.microsoft.com/office/drawing/2014/main" id="{00000000-0008-0000-0500-00000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09" name="Picture 1">
          <a:extLst>
            <a:ext uri="{FF2B5EF4-FFF2-40B4-BE49-F238E27FC236}">
              <a16:creationId xmlns:a16="http://schemas.microsoft.com/office/drawing/2014/main" id="{00000000-0008-0000-0500-00000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10" name="Picture 1">
          <a:extLst>
            <a:ext uri="{FF2B5EF4-FFF2-40B4-BE49-F238E27FC236}">
              <a16:creationId xmlns:a16="http://schemas.microsoft.com/office/drawing/2014/main" id="{00000000-0008-0000-0500-00000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1" name="Picture 1">
          <a:extLst>
            <a:ext uri="{FF2B5EF4-FFF2-40B4-BE49-F238E27FC236}">
              <a16:creationId xmlns:a16="http://schemas.microsoft.com/office/drawing/2014/main" id="{00000000-0008-0000-0500-00000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2" name="Picture 1">
          <a:extLst>
            <a:ext uri="{FF2B5EF4-FFF2-40B4-BE49-F238E27FC236}">
              <a16:creationId xmlns:a16="http://schemas.microsoft.com/office/drawing/2014/main" id="{00000000-0008-0000-0500-00000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13" name="Picture 1">
          <a:extLst>
            <a:ext uri="{FF2B5EF4-FFF2-40B4-BE49-F238E27FC236}">
              <a16:creationId xmlns:a16="http://schemas.microsoft.com/office/drawing/2014/main" id="{00000000-0008-0000-0500-00000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14" name="Picture 1">
          <a:extLst>
            <a:ext uri="{FF2B5EF4-FFF2-40B4-BE49-F238E27FC236}">
              <a16:creationId xmlns:a16="http://schemas.microsoft.com/office/drawing/2014/main" id="{00000000-0008-0000-0500-00000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15" name="Picture 1">
          <a:extLst>
            <a:ext uri="{FF2B5EF4-FFF2-40B4-BE49-F238E27FC236}">
              <a16:creationId xmlns:a16="http://schemas.microsoft.com/office/drawing/2014/main" id="{00000000-0008-0000-0500-00000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6" name="Picture 1">
          <a:extLst>
            <a:ext uri="{FF2B5EF4-FFF2-40B4-BE49-F238E27FC236}">
              <a16:creationId xmlns:a16="http://schemas.microsoft.com/office/drawing/2014/main" id="{00000000-0008-0000-0500-00001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7" name="Picture 1">
          <a:extLst>
            <a:ext uri="{FF2B5EF4-FFF2-40B4-BE49-F238E27FC236}">
              <a16:creationId xmlns:a16="http://schemas.microsoft.com/office/drawing/2014/main" id="{00000000-0008-0000-0500-00001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8" name="Picture 1">
          <a:extLst>
            <a:ext uri="{FF2B5EF4-FFF2-40B4-BE49-F238E27FC236}">
              <a16:creationId xmlns:a16="http://schemas.microsoft.com/office/drawing/2014/main" id="{00000000-0008-0000-0500-00001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19" name="Picture 1">
          <a:extLst>
            <a:ext uri="{FF2B5EF4-FFF2-40B4-BE49-F238E27FC236}">
              <a16:creationId xmlns:a16="http://schemas.microsoft.com/office/drawing/2014/main" id="{00000000-0008-0000-0500-00001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0" name="Picture 1">
          <a:extLst>
            <a:ext uri="{FF2B5EF4-FFF2-40B4-BE49-F238E27FC236}">
              <a16:creationId xmlns:a16="http://schemas.microsoft.com/office/drawing/2014/main" id="{00000000-0008-0000-0500-00001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1" name="Picture 1">
          <a:extLst>
            <a:ext uri="{FF2B5EF4-FFF2-40B4-BE49-F238E27FC236}">
              <a16:creationId xmlns:a16="http://schemas.microsoft.com/office/drawing/2014/main" id="{00000000-0008-0000-0500-00001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2" name="Picture 1">
          <a:extLst>
            <a:ext uri="{FF2B5EF4-FFF2-40B4-BE49-F238E27FC236}">
              <a16:creationId xmlns:a16="http://schemas.microsoft.com/office/drawing/2014/main" id="{00000000-0008-0000-0500-00001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23" name="Picture 1">
          <a:extLst>
            <a:ext uri="{FF2B5EF4-FFF2-40B4-BE49-F238E27FC236}">
              <a16:creationId xmlns:a16="http://schemas.microsoft.com/office/drawing/2014/main" id="{00000000-0008-0000-0500-00001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24" name="Picture 1">
          <a:extLst>
            <a:ext uri="{FF2B5EF4-FFF2-40B4-BE49-F238E27FC236}">
              <a16:creationId xmlns:a16="http://schemas.microsoft.com/office/drawing/2014/main" id="{00000000-0008-0000-0500-00001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5" name="Picture 1">
          <a:extLst>
            <a:ext uri="{FF2B5EF4-FFF2-40B4-BE49-F238E27FC236}">
              <a16:creationId xmlns:a16="http://schemas.microsoft.com/office/drawing/2014/main" id="{00000000-0008-0000-0500-00001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6" name="Picture 1">
          <a:extLst>
            <a:ext uri="{FF2B5EF4-FFF2-40B4-BE49-F238E27FC236}">
              <a16:creationId xmlns:a16="http://schemas.microsoft.com/office/drawing/2014/main" id="{00000000-0008-0000-0500-00001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27" name="Picture 1">
          <a:extLst>
            <a:ext uri="{FF2B5EF4-FFF2-40B4-BE49-F238E27FC236}">
              <a16:creationId xmlns:a16="http://schemas.microsoft.com/office/drawing/2014/main" id="{00000000-0008-0000-0500-00001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28" name="Picture 1">
          <a:extLst>
            <a:ext uri="{FF2B5EF4-FFF2-40B4-BE49-F238E27FC236}">
              <a16:creationId xmlns:a16="http://schemas.microsoft.com/office/drawing/2014/main" id="{00000000-0008-0000-0500-00001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29" name="Picture 1">
          <a:extLst>
            <a:ext uri="{FF2B5EF4-FFF2-40B4-BE49-F238E27FC236}">
              <a16:creationId xmlns:a16="http://schemas.microsoft.com/office/drawing/2014/main" id="{00000000-0008-0000-0500-00001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30" name="Picture 1">
          <a:extLst>
            <a:ext uri="{FF2B5EF4-FFF2-40B4-BE49-F238E27FC236}">
              <a16:creationId xmlns:a16="http://schemas.microsoft.com/office/drawing/2014/main" id="{00000000-0008-0000-0500-00001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31" name="Picture 1">
          <a:extLst>
            <a:ext uri="{FF2B5EF4-FFF2-40B4-BE49-F238E27FC236}">
              <a16:creationId xmlns:a16="http://schemas.microsoft.com/office/drawing/2014/main" id="{00000000-0008-0000-0500-00001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32" name="Picture 1">
          <a:extLst>
            <a:ext uri="{FF2B5EF4-FFF2-40B4-BE49-F238E27FC236}">
              <a16:creationId xmlns:a16="http://schemas.microsoft.com/office/drawing/2014/main" id="{00000000-0008-0000-0500-00002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33" name="Picture 1">
          <a:extLst>
            <a:ext uri="{FF2B5EF4-FFF2-40B4-BE49-F238E27FC236}">
              <a16:creationId xmlns:a16="http://schemas.microsoft.com/office/drawing/2014/main" id="{00000000-0008-0000-0500-00002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34" name="Picture 1">
          <a:extLst>
            <a:ext uri="{FF2B5EF4-FFF2-40B4-BE49-F238E27FC236}">
              <a16:creationId xmlns:a16="http://schemas.microsoft.com/office/drawing/2014/main" id="{00000000-0008-0000-0500-00002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35" name="Picture 1">
          <a:extLst>
            <a:ext uri="{FF2B5EF4-FFF2-40B4-BE49-F238E27FC236}">
              <a16:creationId xmlns:a16="http://schemas.microsoft.com/office/drawing/2014/main" id="{00000000-0008-0000-0500-00002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36" name="Picture 1">
          <a:extLst>
            <a:ext uri="{FF2B5EF4-FFF2-40B4-BE49-F238E27FC236}">
              <a16:creationId xmlns:a16="http://schemas.microsoft.com/office/drawing/2014/main" id="{00000000-0008-0000-0500-00002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437" name="Picture 1">
          <a:extLst>
            <a:ext uri="{FF2B5EF4-FFF2-40B4-BE49-F238E27FC236}">
              <a16:creationId xmlns:a16="http://schemas.microsoft.com/office/drawing/2014/main" id="{00000000-0008-0000-0500-00002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438" name="Picture 1">
          <a:extLst>
            <a:ext uri="{FF2B5EF4-FFF2-40B4-BE49-F238E27FC236}">
              <a16:creationId xmlns:a16="http://schemas.microsoft.com/office/drawing/2014/main" id="{00000000-0008-0000-0500-00002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439" name="Picture 1">
          <a:extLst>
            <a:ext uri="{FF2B5EF4-FFF2-40B4-BE49-F238E27FC236}">
              <a16:creationId xmlns:a16="http://schemas.microsoft.com/office/drawing/2014/main" id="{00000000-0008-0000-0500-00002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440" name="Picture 1">
          <a:extLst>
            <a:ext uri="{FF2B5EF4-FFF2-40B4-BE49-F238E27FC236}">
              <a16:creationId xmlns:a16="http://schemas.microsoft.com/office/drawing/2014/main" id="{00000000-0008-0000-0500-00002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441" name="Picture 1">
          <a:extLst>
            <a:ext uri="{FF2B5EF4-FFF2-40B4-BE49-F238E27FC236}">
              <a16:creationId xmlns:a16="http://schemas.microsoft.com/office/drawing/2014/main" id="{00000000-0008-0000-0500-00002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442" name="Picture 1">
          <a:extLst>
            <a:ext uri="{FF2B5EF4-FFF2-40B4-BE49-F238E27FC236}">
              <a16:creationId xmlns:a16="http://schemas.microsoft.com/office/drawing/2014/main" id="{00000000-0008-0000-0500-00002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443" name="Picture 1">
          <a:extLst>
            <a:ext uri="{FF2B5EF4-FFF2-40B4-BE49-F238E27FC236}">
              <a16:creationId xmlns:a16="http://schemas.microsoft.com/office/drawing/2014/main" id="{00000000-0008-0000-0500-00002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444" name="Picture 1">
          <a:extLst>
            <a:ext uri="{FF2B5EF4-FFF2-40B4-BE49-F238E27FC236}">
              <a16:creationId xmlns:a16="http://schemas.microsoft.com/office/drawing/2014/main" id="{00000000-0008-0000-0500-00002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45" name="Picture 1">
          <a:extLst>
            <a:ext uri="{FF2B5EF4-FFF2-40B4-BE49-F238E27FC236}">
              <a16:creationId xmlns:a16="http://schemas.microsoft.com/office/drawing/2014/main" id="{00000000-0008-0000-0500-00002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46" name="Picture 1">
          <a:extLst>
            <a:ext uri="{FF2B5EF4-FFF2-40B4-BE49-F238E27FC236}">
              <a16:creationId xmlns:a16="http://schemas.microsoft.com/office/drawing/2014/main" id="{00000000-0008-0000-0500-00002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47" name="Picture 1">
          <a:extLst>
            <a:ext uri="{FF2B5EF4-FFF2-40B4-BE49-F238E27FC236}">
              <a16:creationId xmlns:a16="http://schemas.microsoft.com/office/drawing/2014/main" id="{00000000-0008-0000-0500-00002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48" name="Picture 1">
          <a:extLst>
            <a:ext uri="{FF2B5EF4-FFF2-40B4-BE49-F238E27FC236}">
              <a16:creationId xmlns:a16="http://schemas.microsoft.com/office/drawing/2014/main" id="{00000000-0008-0000-0500-00003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49" name="Picture 1">
          <a:extLst>
            <a:ext uri="{FF2B5EF4-FFF2-40B4-BE49-F238E27FC236}">
              <a16:creationId xmlns:a16="http://schemas.microsoft.com/office/drawing/2014/main" id="{00000000-0008-0000-0500-00003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50" name="Picture 1">
          <a:extLst>
            <a:ext uri="{FF2B5EF4-FFF2-40B4-BE49-F238E27FC236}">
              <a16:creationId xmlns:a16="http://schemas.microsoft.com/office/drawing/2014/main" id="{00000000-0008-0000-0500-00003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1" name="Picture 1">
          <a:extLst>
            <a:ext uri="{FF2B5EF4-FFF2-40B4-BE49-F238E27FC236}">
              <a16:creationId xmlns:a16="http://schemas.microsoft.com/office/drawing/2014/main" id="{00000000-0008-0000-0500-00003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2" name="Picture 1">
          <a:extLst>
            <a:ext uri="{FF2B5EF4-FFF2-40B4-BE49-F238E27FC236}">
              <a16:creationId xmlns:a16="http://schemas.microsoft.com/office/drawing/2014/main" id="{00000000-0008-0000-0500-00003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53" name="Picture 1">
          <a:extLst>
            <a:ext uri="{FF2B5EF4-FFF2-40B4-BE49-F238E27FC236}">
              <a16:creationId xmlns:a16="http://schemas.microsoft.com/office/drawing/2014/main" id="{00000000-0008-0000-0500-00003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54" name="Picture 1">
          <a:extLst>
            <a:ext uri="{FF2B5EF4-FFF2-40B4-BE49-F238E27FC236}">
              <a16:creationId xmlns:a16="http://schemas.microsoft.com/office/drawing/2014/main" id="{00000000-0008-0000-0500-00003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55" name="Picture 1">
          <a:extLst>
            <a:ext uri="{FF2B5EF4-FFF2-40B4-BE49-F238E27FC236}">
              <a16:creationId xmlns:a16="http://schemas.microsoft.com/office/drawing/2014/main" id="{00000000-0008-0000-0500-00003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6" name="Picture 1">
          <a:extLst>
            <a:ext uri="{FF2B5EF4-FFF2-40B4-BE49-F238E27FC236}">
              <a16:creationId xmlns:a16="http://schemas.microsoft.com/office/drawing/2014/main" id="{00000000-0008-0000-0500-00003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7" name="Picture 1">
          <a:extLst>
            <a:ext uri="{FF2B5EF4-FFF2-40B4-BE49-F238E27FC236}">
              <a16:creationId xmlns:a16="http://schemas.microsoft.com/office/drawing/2014/main" id="{00000000-0008-0000-0500-00003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8" name="Picture 1">
          <a:extLst>
            <a:ext uri="{FF2B5EF4-FFF2-40B4-BE49-F238E27FC236}">
              <a16:creationId xmlns:a16="http://schemas.microsoft.com/office/drawing/2014/main" id="{00000000-0008-0000-0500-00003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59" name="Picture 1">
          <a:extLst>
            <a:ext uri="{FF2B5EF4-FFF2-40B4-BE49-F238E27FC236}">
              <a16:creationId xmlns:a16="http://schemas.microsoft.com/office/drawing/2014/main" id="{00000000-0008-0000-0500-00003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0" name="Picture 1">
          <a:extLst>
            <a:ext uri="{FF2B5EF4-FFF2-40B4-BE49-F238E27FC236}">
              <a16:creationId xmlns:a16="http://schemas.microsoft.com/office/drawing/2014/main" id="{00000000-0008-0000-0500-00003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1" name="Picture 1">
          <a:extLst>
            <a:ext uri="{FF2B5EF4-FFF2-40B4-BE49-F238E27FC236}">
              <a16:creationId xmlns:a16="http://schemas.microsoft.com/office/drawing/2014/main" id="{00000000-0008-0000-0500-00003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2" name="Picture 1">
          <a:extLst>
            <a:ext uri="{FF2B5EF4-FFF2-40B4-BE49-F238E27FC236}">
              <a16:creationId xmlns:a16="http://schemas.microsoft.com/office/drawing/2014/main" id="{00000000-0008-0000-0500-00003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63" name="Picture 1">
          <a:extLst>
            <a:ext uri="{FF2B5EF4-FFF2-40B4-BE49-F238E27FC236}">
              <a16:creationId xmlns:a16="http://schemas.microsoft.com/office/drawing/2014/main" id="{00000000-0008-0000-0500-00003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64" name="Picture 1">
          <a:extLst>
            <a:ext uri="{FF2B5EF4-FFF2-40B4-BE49-F238E27FC236}">
              <a16:creationId xmlns:a16="http://schemas.microsoft.com/office/drawing/2014/main" id="{00000000-0008-0000-0500-00004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65" name="Picture 1">
          <a:extLst>
            <a:ext uri="{FF2B5EF4-FFF2-40B4-BE49-F238E27FC236}">
              <a16:creationId xmlns:a16="http://schemas.microsoft.com/office/drawing/2014/main" id="{00000000-0008-0000-0500-00004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66" name="Picture 1">
          <a:extLst>
            <a:ext uri="{FF2B5EF4-FFF2-40B4-BE49-F238E27FC236}">
              <a16:creationId xmlns:a16="http://schemas.microsoft.com/office/drawing/2014/main" id="{00000000-0008-0000-0500-00004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7" name="Picture 1">
          <a:extLst>
            <a:ext uri="{FF2B5EF4-FFF2-40B4-BE49-F238E27FC236}">
              <a16:creationId xmlns:a16="http://schemas.microsoft.com/office/drawing/2014/main" id="{00000000-0008-0000-0500-00004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8" name="Picture 1">
          <a:extLst>
            <a:ext uri="{FF2B5EF4-FFF2-40B4-BE49-F238E27FC236}">
              <a16:creationId xmlns:a16="http://schemas.microsoft.com/office/drawing/2014/main" id="{00000000-0008-0000-0500-00004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69" name="Picture 1">
          <a:extLst>
            <a:ext uri="{FF2B5EF4-FFF2-40B4-BE49-F238E27FC236}">
              <a16:creationId xmlns:a16="http://schemas.microsoft.com/office/drawing/2014/main" id="{00000000-0008-0000-0500-00004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0" name="Picture 1">
          <a:extLst>
            <a:ext uri="{FF2B5EF4-FFF2-40B4-BE49-F238E27FC236}">
              <a16:creationId xmlns:a16="http://schemas.microsoft.com/office/drawing/2014/main" id="{00000000-0008-0000-0500-00004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1" name="Picture 1">
          <a:extLst>
            <a:ext uri="{FF2B5EF4-FFF2-40B4-BE49-F238E27FC236}">
              <a16:creationId xmlns:a16="http://schemas.microsoft.com/office/drawing/2014/main" id="{00000000-0008-0000-0500-00004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72" name="Picture 1">
          <a:extLst>
            <a:ext uri="{FF2B5EF4-FFF2-40B4-BE49-F238E27FC236}">
              <a16:creationId xmlns:a16="http://schemas.microsoft.com/office/drawing/2014/main" id="{00000000-0008-0000-0500-00004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73" name="Picture 1">
          <a:extLst>
            <a:ext uri="{FF2B5EF4-FFF2-40B4-BE49-F238E27FC236}">
              <a16:creationId xmlns:a16="http://schemas.microsoft.com/office/drawing/2014/main" id="{00000000-0008-0000-0500-00004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74" name="Picture 1">
          <a:extLst>
            <a:ext uri="{FF2B5EF4-FFF2-40B4-BE49-F238E27FC236}">
              <a16:creationId xmlns:a16="http://schemas.microsoft.com/office/drawing/2014/main" id="{00000000-0008-0000-0500-00004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5" name="Picture 1">
          <a:extLst>
            <a:ext uri="{FF2B5EF4-FFF2-40B4-BE49-F238E27FC236}">
              <a16:creationId xmlns:a16="http://schemas.microsoft.com/office/drawing/2014/main" id="{00000000-0008-0000-0500-00004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6" name="Picture 1">
          <a:extLst>
            <a:ext uri="{FF2B5EF4-FFF2-40B4-BE49-F238E27FC236}">
              <a16:creationId xmlns:a16="http://schemas.microsoft.com/office/drawing/2014/main" id="{00000000-0008-0000-0500-00004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7" name="Picture 1">
          <a:extLst>
            <a:ext uri="{FF2B5EF4-FFF2-40B4-BE49-F238E27FC236}">
              <a16:creationId xmlns:a16="http://schemas.microsoft.com/office/drawing/2014/main" id="{00000000-0008-0000-0500-00004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8" name="Picture 1">
          <a:extLst>
            <a:ext uri="{FF2B5EF4-FFF2-40B4-BE49-F238E27FC236}">
              <a16:creationId xmlns:a16="http://schemas.microsoft.com/office/drawing/2014/main" id="{00000000-0008-0000-0500-00004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79" name="Picture 1">
          <a:extLst>
            <a:ext uri="{FF2B5EF4-FFF2-40B4-BE49-F238E27FC236}">
              <a16:creationId xmlns:a16="http://schemas.microsoft.com/office/drawing/2014/main" id="{00000000-0008-0000-0500-00004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0" name="Picture 1">
          <a:extLst>
            <a:ext uri="{FF2B5EF4-FFF2-40B4-BE49-F238E27FC236}">
              <a16:creationId xmlns:a16="http://schemas.microsoft.com/office/drawing/2014/main" id="{00000000-0008-0000-0500-00005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1" name="Picture 1">
          <a:extLst>
            <a:ext uri="{FF2B5EF4-FFF2-40B4-BE49-F238E27FC236}">
              <a16:creationId xmlns:a16="http://schemas.microsoft.com/office/drawing/2014/main" id="{00000000-0008-0000-0500-00005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2" name="Picture 1">
          <a:extLst>
            <a:ext uri="{FF2B5EF4-FFF2-40B4-BE49-F238E27FC236}">
              <a16:creationId xmlns:a16="http://schemas.microsoft.com/office/drawing/2014/main" id="{00000000-0008-0000-0500-00005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83" name="Picture 1">
          <a:extLst>
            <a:ext uri="{FF2B5EF4-FFF2-40B4-BE49-F238E27FC236}">
              <a16:creationId xmlns:a16="http://schemas.microsoft.com/office/drawing/2014/main" id="{00000000-0008-0000-0500-00005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84" name="Picture 1">
          <a:extLst>
            <a:ext uri="{FF2B5EF4-FFF2-40B4-BE49-F238E27FC236}">
              <a16:creationId xmlns:a16="http://schemas.microsoft.com/office/drawing/2014/main" id="{00000000-0008-0000-0500-00005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85" name="Picture 1">
          <a:extLst>
            <a:ext uri="{FF2B5EF4-FFF2-40B4-BE49-F238E27FC236}">
              <a16:creationId xmlns:a16="http://schemas.microsoft.com/office/drawing/2014/main" id="{00000000-0008-0000-0500-00005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86" name="Picture 1">
          <a:extLst>
            <a:ext uri="{FF2B5EF4-FFF2-40B4-BE49-F238E27FC236}">
              <a16:creationId xmlns:a16="http://schemas.microsoft.com/office/drawing/2014/main" id="{00000000-0008-0000-0500-00005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7" name="Picture 1">
          <a:extLst>
            <a:ext uri="{FF2B5EF4-FFF2-40B4-BE49-F238E27FC236}">
              <a16:creationId xmlns:a16="http://schemas.microsoft.com/office/drawing/2014/main" id="{00000000-0008-0000-0500-00005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8" name="Picture 1">
          <a:extLst>
            <a:ext uri="{FF2B5EF4-FFF2-40B4-BE49-F238E27FC236}">
              <a16:creationId xmlns:a16="http://schemas.microsoft.com/office/drawing/2014/main" id="{00000000-0008-0000-0500-00005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89" name="Picture 1">
          <a:extLst>
            <a:ext uri="{FF2B5EF4-FFF2-40B4-BE49-F238E27FC236}">
              <a16:creationId xmlns:a16="http://schemas.microsoft.com/office/drawing/2014/main" id="{00000000-0008-0000-0500-00005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0" name="Picture 1">
          <a:extLst>
            <a:ext uri="{FF2B5EF4-FFF2-40B4-BE49-F238E27FC236}">
              <a16:creationId xmlns:a16="http://schemas.microsoft.com/office/drawing/2014/main" id="{00000000-0008-0000-0500-00005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1" name="Picture 1">
          <a:extLst>
            <a:ext uri="{FF2B5EF4-FFF2-40B4-BE49-F238E27FC236}">
              <a16:creationId xmlns:a16="http://schemas.microsoft.com/office/drawing/2014/main" id="{00000000-0008-0000-0500-00005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92" name="Picture 1">
          <a:extLst>
            <a:ext uri="{FF2B5EF4-FFF2-40B4-BE49-F238E27FC236}">
              <a16:creationId xmlns:a16="http://schemas.microsoft.com/office/drawing/2014/main" id="{00000000-0008-0000-0500-00005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93" name="Picture 1">
          <a:extLst>
            <a:ext uri="{FF2B5EF4-FFF2-40B4-BE49-F238E27FC236}">
              <a16:creationId xmlns:a16="http://schemas.microsoft.com/office/drawing/2014/main" id="{00000000-0008-0000-0500-00005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494" name="Picture 1">
          <a:extLst>
            <a:ext uri="{FF2B5EF4-FFF2-40B4-BE49-F238E27FC236}">
              <a16:creationId xmlns:a16="http://schemas.microsoft.com/office/drawing/2014/main" id="{00000000-0008-0000-0500-00005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5" name="Picture 1">
          <a:extLst>
            <a:ext uri="{FF2B5EF4-FFF2-40B4-BE49-F238E27FC236}">
              <a16:creationId xmlns:a16="http://schemas.microsoft.com/office/drawing/2014/main" id="{00000000-0008-0000-0500-00005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6" name="Picture 1">
          <a:extLst>
            <a:ext uri="{FF2B5EF4-FFF2-40B4-BE49-F238E27FC236}">
              <a16:creationId xmlns:a16="http://schemas.microsoft.com/office/drawing/2014/main" id="{00000000-0008-0000-0500-00006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7" name="Picture 1">
          <a:extLst>
            <a:ext uri="{FF2B5EF4-FFF2-40B4-BE49-F238E27FC236}">
              <a16:creationId xmlns:a16="http://schemas.microsoft.com/office/drawing/2014/main" id="{00000000-0008-0000-0500-00006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8" name="Picture 1">
          <a:extLst>
            <a:ext uri="{FF2B5EF4-FFF2-40B4-BE49-F238E27FC236}">
              <a16:creationId xmlns:a16="http://schemas.microsoft.com/office/drawing/2014/main" id="{00000000-0008-0000-0500-00006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499" name="Picture 1">
          <a:extLst>
            <a:ext uri="{FF2B5EF4-FFF2-40B4-BE49-F238E27FC236}">
              <a16:creationId xmlns:a16="http://schemas.microsoft.com/office/drawing/2014/main" id="{00000000-0008-0000-0500-00006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00" name="Picture 1">
          <a:extLst>
            <a:ext uri="{FF2B5EF4-FFF2-40B4-BE49-F238E27FC236}">
              <a16:creationId xmlns:a16="http://schemas.microsoft.com/office/drawing/2014/main" id="{00000000-0008-0000-0500-00006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01" name="Picture 1">
          <a:extLst>
            <a:ext uri="{FF2B5EF4-FFF2-40B4-BE49-F238E27FC236}">
              <a16:creationId xmlns:a16="http://schemas.microsoft.com/office/drawing/2014/main" id="{00000000-0008-0000-0500-00006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02" name="Picture 1">
          <a:extLst>
            <a:ext uri="{FF2B5EF4-FFF2-40B4-BE49-F238E27FC236}">
              <a16:creationId xmlns:a16="http://schemas.microsoft.com/office/drawing/2014/main" id="{00000000-0008-0000-0500-00006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3" name="Picture 1">
          <a:extLst>
            <a:ext uri="{FF2B5EF4-FFF2-40B4-BE49-F238E27FC236}">
              <a16:creationId xmlns:a16="http://schemas.microsoft.com/office/drawing/2014/main" id="{00000000-0008-0000-0500-00006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4" name="Picture 1">
          <a:extLst>
            <a:ext uri="{FF2B5EF4-FFF2-40B4-BE49-F238E27FC236}">
              <a16:creationId xmlns:a16="http://schemas.microsoft.com/office/drawing/2014/main" id="{00000000-0008-0000-0500-00006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5" name="Picture 1">
          <a:extLst>
            <a:ext uri="{FF2B5EF4-FFF2-40B4-BE49-F238E27FC236}">
              <a16:creationId xmlns:a16="http://schemas.microsoft.com/office/drawing/2014/main" id="{00000000-0008-0000-0500-00006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6" name="Picture 1">
          <a:extLst>
            <a:ext uri="{FF2B5EF4-FFF2-40B4-BE49-F238E27FC236}">
              <a16:creationId xmlns:a16="http://schemas.microsoft.com/office/drawing/2014/main" id="{00000000-0008-0000-0500-00006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7" name="Picture 1">
          <a:extLst>
            <a:ext uri="{FF2B5EF4-FFF2-40B4-BE49-F238E27FC236}">
              <a16:creationId xmlns:a16="http://schemas.microsoft.com/office/drawing/2014/main" id="{00000000-0008-0000-0500-00006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8" name="Picture 1">
          <a:extLst>
            <a:ext uri="{FF2B5EF4-FFF2-40B4-BE49-F238E27FC236}">
              <a16:creationId xmlns:a16="http://schemas.microsoft.com/office/drawing/2014/main" id="{00000000-0008-0000-0500-00006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09" name="Picture 1">
          <a:extLst>
            <a:ext uri="{FF2B5EF4-FFF2-40B4-BE49-F238E27FC236}">
              <a16:creationId xmlns:a16="http://schemas.microsoft.com/office/drawing/2014/main" id="{00000000-0008-0000-0500-00006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0" name="Picture 1">
          <a:extLst>
            <a:ext uri="{FF2B5EF4-FFF2-40B4-BE49-F238E27FC236}">
              <a16:creationId xmlns:a16="http://schemas.microsoft.com/office/drawing/2014/main" id="{00000000-0008-0000-0500-00006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1" name="Picture 1">
          <a:extLst>
            <a:ext uri="{FF2B5EF4-FFF2-40B4-BE49-F238E27FC236}">
              <a16:creationId xmlns:a16="http://schemas.microsoft.com/office/drawing/2014/main" id="{00000000-0008-0000-0500-00006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2" name="Picture 1">
          <a:extLst>
            <a:ext uri="{FF2B5EF4-FFF2-40B4-BE49-F238E27FC236}">
              <a16:creationId xmlns:a16="http://schemas.microsoft.com/office/drawing/2014/main" id="{00000000-0008-0000-0500-00007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13" name="Picture 1">
          <a:extLst>
            <a:ext uri="{FF2B5EF4-FFF2-40B4-BE49-F238E27FC236}">
              <a16:creationId xmlns:a16="http://schemas.microsoft.com/office/drawing/2014/main" id="{00000000-0008-0000-0500-00007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14" name="Picture 1">
          <a:extLst>
            <a:ext uri="{FF2B5EF4-FFF2-40B4-BE49-F238E27FC236}">
              <a16:creationId xmlns:a16="http://schemas.microsoft.com/office/drawing/2014/main" id="{00000000-0008-0000-0500-00007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15" name="Picture 1">
          <a:extLst>
            <a:ext uri="{FF2B5EF4-FFF2-40B4-BE49-F238E27FC236}">
              <a16:creationId xmlns:a16="http://schemas.microsoft.com/office/drawing/2014/main" id="{00000000-0008-0000-0500-00007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16" name="Picture 1">
          <a:extLst>
            <a:ext uri="{FF2B5EF4-FFF2-40B4-BE49-F238E27FC236}">
              <a16:creationId xmlns:a16="http://schemas.microsoft.com/office/drawing/2014/main" id="{00000000-0008-0000-0500-00007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7" name="Picture 1">
          <a:extLst>
            <a:ext uri="{FF2B5EF4-FFF2-40B4-BE49-F238E27FC236}">
              <a16:creationId xmlns:a16="http://schemas.microsoft.com/office/drawing/2014/main" id="{00000000-0008-0000-0500-00007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8" name="Picture 1">
          <a:extLst>
            <a:ext uri="{FF2B5EF4-FFF2-40B4-BE49-F238E27FC236}">
              <a16:creationId xmlns:a16="http://schemas.microsoft.com/office/drawing/2014/main" id="{00000000-0008-0000-0500-00007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19" name="Picture 1">
          <a:extLst>
            <a:ext uri="{FF2B5EF4-FFF2-40B4-BE49-F238E27FC236}">
              <a16:creationId xmlns:a16="http://schemas.microsoft.com/office/drawing/2014/main" id="{00000000-0008-0000-0500-00007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20" name="Picture 1">
          <a:extLst>
            <a:ext uri="{FF2B5EF4-FFF2-40B4-BE49-F238E27FC236}">
              <a16:creationId xmlns:a16="http://schemas.microsoft.com/office/drawing/2014/main" id="{00000000-0008-0000-0500-00007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21" name="Picture 1">
          <a:extLst>
            <a:ext uri="{FF2B5EF4-FFF2-40B4-BE49-F238E27FC236}">
              <a16:creationId xmlns:a16="http://schemas.microsoft.com/office/drawing/2014/main" id="{00000000-0008-0000-0500-00007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2" name="Picture 1">
          <a:extLst>
            <a:ext uri="{FF2B5EF4-FFF2-40B4-BE49-F238E27FC236}">
              <a16:creationId xmlns:a16="http://schemas.microsoft.com/office/drawing/2014/main" id="{00000000-0008-0000-0500-00007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3" name="Picture 1">
          <a:extLst>
            <a:ext uri="{FF2B5EF4-FFF2-40B4-BE49-F238E27FC236}">
              <a16:creationId xmlns:a16="http://schemas.microsoft.com/office/drawing/2014/main" id="{00000000-0008-0000-0500-00007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4" name="Picture 1">
          <a:extLst>
            <a:ext uri="{FF2B5EF4-FFF2-40B4-BE49-F238E27FC236}">
              <a16:creationId xmlns:a16="http://schemas.microsoft.com/office/drawing/2014/main" id="{00000000-0008-0000-0500-00007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25" name="Picture 1">
          <a:extLst>
            <a:ext uri="{FF2B5EF4-FFF2-40B4-BE49-F238E27FC236}">
              <a16:creationId xmlns:a16="http://schemas.microsoft.com/office/drawing/2014/main" id="{00000000-0008-0000-0500-00007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26" name="Picture 1">
          <a:extLst>
            <a:ext uri="{FF2B5EF4-FFF2-40B4-BE49-F238E27FC236}">
              <a16:creationId xmlns:a16="http://schemas.microsoft.com/office/drawing/2014/main" id="{00000000-0008-0000-0500-00007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7" name="Picture 1">
          <a:extLst>
            <a:ext uri="{FF2B5EF4-FFF2-40B4-BE49-F238E27FC236}">
              <a16:creationId xmlns:a16="http://schemas.microsoft.com/office/drawing/2014/main" id="{00000000-0008-0000-0500-00007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8" name="Picture 1">
          <a:extLst>
            <a:ext uri="{FF2B5EF4-FFF2-40B4-BE49-F238E27FC236}">
              <a16:creationId xmlns:a16="http://schemas.microsoft.com/office/drawing/2014/main" id="{00000000-0008-0000-0500-00008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29" name="Picture 1">
          <a:extLst>
            <a:ext uri="{FF2B5EF4-FFF2-40B4-BE49-F238E27FC236}">
              <a16:creationId xmlns:a16="http://schemas.microsoft.com/office/drawing/2014/main" id="{00000000-0008-0000-0500-00008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0" name="Picture 1">
          <a:extLst>
            <a:ext uri="{FF2B5EF4-FFF2-40B4-BE49-F238E27FC236}">
              <a16:creationId xmlns:a16="http://schemas.microsoft.com/office/drawing/2014/main" id="{00000000-0008-0000-0500-00008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1" name="Picture 1">
          <a:extLst>
            <a:ext uri="{FF2B5EF4-FFF2-40B4-BE49-F238E27FC236}">
              <a16:creationId xmlns:a16="http://schemas.microsoft.com/office/drawing/2014/main" id="{00000000-0008-0000-0500-00008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2" name="Picture 1">
          <a:extLst>
            <a:ext uri="{FF2B5EF4-FFF2-40B4-BE49-F238E27FC236}">
              <a16:creationId xmlns:a16="http://schemas.microsoft.com/office/drawing/2014/main" id="{00000000-0008-0000-0500-00008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3" name="Picture 1">
          <a:extLst>
            <a:ext uri="{FF2B5EF4-FFF2-40B4-BE49-F238E27FC236}">
              <a16:creationId xmlns:a16="http://schemas.microsoft.com/office/drawing/2014/main" id="{00000000-0008-0000-0500-00008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34" name="Picture 1">
          <a:extLst>
            <a:ext uri="{FF2B5EF4-FFF2-40B4-BE49-F238E27FC236}">
              <a16:creationId xmlns:a16="http://schemas.microsoft.com/office/drawing/2014/main" id="{00000000-0008-0000-0500-00008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35" name="Picture 1">
          <a:extLst>
            <a:ext uri="{FF2B5EF4-FFF2-40B4-BE49-F238E27FC236}">
              <a16:creationId xmlns:a16="http://schemas.microsoft.com/office/drawing/2014/main" id="{00000000-0008-0000-0500-00008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36" name="Picture 1">
          <a:extLst>
            <a:ext uri="{FF2B5EF4-FFF2-40B4-BE49-F238E27FC236}">
              <a16:creationId xmlns:a16="http://schemas.microsoft.com/office/drawing/2014/main" id="{00000000-0008-0000-0500-00008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7" name="Picture 1">
          <a:extLst>
            <a:ext uri="{FF2B5EF4-FFF2-40B4-BE49-F238E27FC236}">
              <a16:creationId xmlns:a16="http://schemas.microsoft.com/office/drawing/2014/main" id="{00000000-0008-0000-0500-00008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38" name="Picture 1">
          <a:extLst>
            <a:ext uri="{FF2B5EF4-FFF2-40B4-BE49-F238E27FC236}">
              <a16:creationId xmlns:a16="http://schemas.microsoft.com/office/drawing/2014/main" id="{00000000-0008-0000-0500-00008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39" name="Picture 1">
          <a:extLst>
            <a:ext uri="{FF2B5EF4-FFF2-40B4-BE49-F238E27FC236}">
              <a16:creationId xmlns:a16="http://schemas.microsoft.com/office/drawing/2014/main" id="{00000000-0008-0000-0500-00008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0" name="Picture 1">
          <a:extLst>
            <a:ext uri="{FF2B5EF4-FFF2-40B4-BE49-F238E27FC236}">
              <a16:creationId xmlns:a16="http://schemas.microsoft.com/office/drawing/2014/main" id="{00000000-0008-0000-0500-00008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1" name="Picture 1">
          <a:extLst>
            <a:ext uri="{FF2B5EF4-FFF2-40B4-BE49-F238E27FC236}">
              <a16:creationId xmlns:a16="http://schemas.microsoft.com/office/drawing/2014/main" id="{00000000-0008-0000-0500-00008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42" name="Picture 1">
          <a:extLst>
            <a:ext uri="{FF2B5EF4-FFF2-40B4-BE49-F238E27FC236}">
              <a16:creationId xmlns:a16="http://schemas.microsoft.com/office/drawing/2014/main" id="{00000000-0008-0000-0500-00008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43" name="Picture 1">
          <a:extLst>
            <a:ext uri="{FF2B5EF4-FFF2-40B4-BE49-F238E27FC236}">
              <a16:creationId xmlns:a16="http://schemas.microsoft.com/office/drawing/2014/main" id="{00000000-0008-0000-0500-00008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44" name="Picture 1">
          <a:extLst>
            <a:ext uri="{FF2B5EF4-FFF2-40B4-BE49-F238E27FC236}">
              <a16:creationId xmlns:a16="http://schemas.microsoft.com/office/drawing/2014/main" id="{00000000-0008-0000-0500-00009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45" name="Picture 1">
          <a:extLst>
            <a:ext uri="{FF2B5EF4-FFF2-40B4-BE49-F238E27FC236}">
              <a16:creationId xmlns:a16="http://schemas.microsoft.com/office/drawing/2014/main" id="{00000000-0008-0000-0500-00009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46" name="Picture 1">
          <a:extLst>
            <a:ext uri="{FF2B5EF4-FFF2-40B4-BE49-F238E27FC236}">
              <a16:creationId xmlns:a16="http://schemas.microsoft.com/office/drawing/2014/main" id="{00000000-0008-0000-0500-00009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7" name="Picture 1">
          <a:extLst>
            <a:ext uri="{FF2B5EF4-FFF2-40B4-BE49-F238E27FC236}">
              <a16:creationId xmlns:a16="http://schemas.microsoft.com/office/drawing/2014/main" id="{00000000-0008-0000-0500-00009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8" name="Picture 1">
          <a:extLst>
            <a:ext uri="{FF2B5EF4-FFF2-40B4-BE49-F238E27FC236}">
              <a16:creationId xmlns:a16="http://schemas.microsoft.com/office/drawing/2014/main" id="{00000000-0008-0000-0500-00009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49" name="Picture 1">
          <a:extLst>
            <a:ext uri="{FF2B5EF4-FFF2-40B4-BE49-F238E27FC236}">
              <a16:creationId xmlns:a16="http://schemas.microsoft.com/office/drawing/2014/main" id="{00000000-0008-0000-0500-00009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0" name="Picture 1">
          <a:extLst>
            <a:ext uri="{FF2B5EF4-FFF2-40B4-BE49-F238E27FC236}">
              <a16:creationId xmlns:a16="http://schemas.microsoft.com/office/drawing/2014/main" id="{00000000-0008-0000-0500-00009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1" name="Picture 1">
          <a:extLst>
            <a:ext uri="{FF2B5EF4-FFF2-40B4-BE49-F238E27FC236}">
              <a16:creationId xmlns:a16="http://schemas.microsoft.com/office/drawing/2014/main" id="{00000000-0008-0000-0500-00009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2" name="Picture 1">
          <a:extLst>
            <a:ext uri="{FF2B5EF4-FFF2-40B4-BE49-F238E27FC236}">
              <a16:creationId xmlns:a16="http://schemas.microsoft.com/office/drawing/2014/main" id="{00000000-0008-0000-0500-00009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53" name="Picture 1">
          <a:extLst>
            <a:ext uri="{FF2B5EF4-FFF2-40B4-BE49-F238E27FC236}">
              <a16:creationId xmlns:a16="http://schemas.microsoft.com/office/drawing/2014/main" id="{00000000-0008-0000-0500-00009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54" name="Picture 1">
          <a:extLst>
            <a:ext uri="{FF2B5EF4-FFF2-40B4-BE49-F238E27FC236}">
              <a16:creationId xmlns:a16="http://schemas.microsoft.com/office/drawing/2014/main" id="{00000000-0008-0000-0500-00009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55" name="Picture 1">
          <a:extLst>
            <a:ext uri="{FF2B5EF4-FFF2-40B4-BE49-F238E27FC236}">
              <a16:creationId xmlns:a16="http://schemas.microsoft.com/office/drawing/2014/main" id="{00000000-0008-0000-0500-00009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6" name="Picture 1">
          <a:extLst>
            <a:ext uri="{FF2B5EF4-FFF2-40B4-BE49-F238E27FC236}">
              <a16:creationId xmlns:a16="http://schemas.microsoft.com/office/drawing/2014/main" id="{00000000-0008-0000-0500-00009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7" name="Picture 1">
          <a:extLst>
            <a:ext uri="{FF2B5EF4-FFF2-40B4-BE49-F238E27FC236}">
              <a16:creationId xmlns:a16="http://schemas.microsoft.com/office/drawing/2014/main" id="{00000000-0008-0000-0500-00009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8" name="Picture 1">
          <a:extLst>
            <a:ext uri="{FF2B5EF4-FFF2-40B4-BE49-F238E27FC236}">
              <a16:creationId xmlns:a16="http://schemas.microsoft.com/office/drawing/2014/main" id="{00000000-0008-0000-0500-00009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59" name="Picture 1">
          <a:extLst>
            <a:ext uri="{FF2B5EF4-FFF2-40B4-BE49-F238E27FC236}">
              <a16:creationId xmlns:a16="http://schemas.microsoft.com/office/drawing/2014/main" id="{00000000-0008-0000-0500-00009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0" name="Picture 1">
          <a:extLst>
            <a:ext uri="{FF2B5EF4-FFF2-40B4-BE49-F238E27FC236}">
              <a16:creationId xmlns:a16="http://schemas.microsoft.com/office/drawing/2014/main" id="{00000000-0008-0000-0500-0000A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1" name="Picture 1">
          <a:extLst>
            <a:ext uri="{FF2B5EF4-FFF2-40B4-BE49-F238E27FC236}">
              <a16:creationId xmlns:a16="http://schemas.microsoft.com/office/drawing/2014/main" id="{00000000-0008-0000-0500-0000A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2" name="Picture 1">
          <a:extLst>
            <a:ext uri="{FF2B5EF4-FFF2-40B4-BE49-F238E27FC236}">
              <a16:creationId xmlns:a16="http://schemas.microsoft.com/office/drawing/2014/main" id="{00000000-0008-0000-0500-0000A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63" name="Picture 1">
          <a:extLst>
            <a:ext uri="{FF2B5EF4-FFF2-40B4-BE49-F238E27FC236}">
              <a16:creationId xmlns:a16="http://schemas.microsoft.com/office/drawing/2014/main" id="{00000000-0008-0000-0500-0000A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64" name="Picture 1">
          <a:extLst>
            <a:ext uri="{FF2B5EF4-FFF2-40B4-BE49-F238E27FC236}">
              <a16:creationId xmlns:a16="http://schemas.microsoft.com/office/drawing/2014/main" id="{00000000-0008-0000-0500-0000A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5" name="Picture 1">
          <a:extLst>
            <a:ext uri="{FF2B5EF4-FFF2-40B4-BE49-F238E27FC236}">
              <a16:creationId xmlns:a16="http://schemas.microsoft.com/office/drawing/2014/main" id="{00000000-0008-0000-0500-0000A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6" name="Picture 1">
          <a:extLst>
            <a:ext uri="{FF2B5EF4-FFF2-40B4-BE49-F238E27FC236}">
              <a16:creationId xmlns:a16="http://schemas.microsoft.com/office/drawing/2014/main" id="{00000000-0008-0000-0500-0000A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67" name="Picture 1">
          <a:extLst>
            <a:ext uri="{FF2B5EF4-FFF2-40B4-BE49-F238E27FC236}">
              <a16:creationId xmlns:a16="http://schemas.microsoft.com/office/drawing/2014/main" id="{00000000-0008-0000-0500-0000A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68" name="Picture 1">
          <a:extLst>
            <a:ext uri="{FF2B5EF4-FFF2-40B4-BE49-F238E27FC236}">
              <a16:creationId xmlns:a16="http://schemas.microsoft.com/office/drawing/2014/main" id="{00000000-0008-0000-0500-0000A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69" name="Picture 1">
          <a:extLst>
            <a:ext uri="{FF2B5EF4-FFF2-40B4-BE49-F238E27FC236}">
              <a16:creationId xmlns:a16="http://schemas.microsoft.com/office/drawing/2014/main" id="{00000000-0008-0000-0500-0000A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0" name="Picture 1">
          <a:extLst>
            <a:ext uri="{FF2B5EF4-FFF2-40B4-BE49-F238E27FC236}">
              <a16:creationId xmlns:a16="http://schemas.microsoft.com/office/drawing/2014/main" id="{00000000-0008-0000-0500-0000A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1" name="Picture 1">
          <a:extLst>
            <a:ext uri="{FF2B5EF4-FFF2-40B4-BE49-F238E27FC236}">
              <a16:creationId xmlns:a16="http://schemas.microsoft.com/office/drawing/2014/main" id="{00000000-0008-0000-0500-0000A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2" name="Picture 1">
          <a:extLst>
            <a:ext uri="{FF2B5EF4-FFF2-40B4-BE49-F238E27FC236}">
              <a16:creationId xmlns:a16="http://schemas.microsoft.com/office/drawing/2014/main" id="{00000000-0008-0000-0500-0000A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73" name="Picture 1">
          <a:extLst>
            <a:ext uri="{FF2B5EF4-FFF2-40B4-BE49-F238E27FC236}">
              <a16:creationId xmlns:a16="http://schemas.microsoft.com/office/drawing/2014/main" id="{00000000-0008-0000-0500-0000A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74" name="Picture 1">
          <a:extLst>
            <a:ext uri="{FF2B5EF4-FFF2-40B4-BE49-F238E27FC236}">
              <a16:creationId xmlns:a16="http://schemas.microsoft.com/office/drawing/2014/main" id="{00000000-0008-0000-0500-0000A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75" name="Picture 1">
          <a:extLst>
            <a:ext uri="{FF2B5EF4-FFF2-40B4-BE49-F238E27FC236}">
              <a16:creationId xmlns:a16="http://schemas.microsoft.com/office/drawing/2014/main" id="{00000000-0008-0000-0500-0000A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76" name="Picture 1">
          <a:extLst>
            <a:ext uri="{FF2B5EF4-FFF2-40B4-BE49-F238E27FC236}">
              <a16:creationId xmlns:a16="http://schemas.microsoft.com/office/drawing/2014/main" id="{00000000-0008-0000-0500-0000B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7" name="Picture 1">
          <a:extLst>
            <a:ext uri="{FF2B5EF4-FFF2-40B4-BE49-F238E27FC236}">
              <a16:creationId xmlns:a16="http://schemas.microsoft.com/office/drawing/2014/main" id="{00000000-0008-0000-0500-0000B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8" name="Picture 1">
          <a:extLst>
            <a:ext uri="{FF2B5EF4-FFF2-40B4-BE49-F238E27FC236}">
              <a16:creationId xmlns:a16="http://schemas.microsoft.com/office/drawing/2014/main" id="{00000000-0008-0000-0500-0000B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79" name="Picture 1">
          <a:extLst>
            <a:ext uri="{FF2B5EF4-FFF2-40B4-BE49-F238E27FC236}">
              <a16:creationId xmlns:a16="http://schemas.microsoft.com/office/drawing/2014/main" id="{00000000-0008-0000-0500-0000B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0" name="Picture 1">
          <a:extLst>
            <a:ext uri="{FF2B5EF4-FFF2-40B4-BE49-F238E27FC236}">
              <a16:creationId xmlns:a16="http://schemas.microsoft.com/office/drawing/2014/main" id="{00000000-0008-0000-0500-0000B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1" name="Picture 1">
          <a:extLst>
            <a:ext uri="{FF2B5EF4-FFF2-40B4-BE49-F238E27FC236}">
              <a16:creationId xmlns:a16="http://schemas.microsoft.com/office/drawing/2014/main" id="{00000000-0008-0000-0500-0000B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82" name="Picture 1">
          <a:extLst>
            <a:ext uri="{FF2B5EF4-FFF2-40B4-BE49-F238E27FC236}">
              <a16:creationId xmlns:a16="http://schemas.microsoft.com/office/drawing/2014/main" id="{00000000-0008-0000-0500-0000B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83" name="Picture 1">
          <a:extLst>
            <a:ext uri="{FF2B5EF4-FFF2-40B4-BE49-F238E27FC236}">
              <a16:creationId xmlns:a16="http://schemas.microsoft.com/office/drawing/2014/main" id="{00000000-0008-0000-0500-0000B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84" name="Picture 1">
          <a:extLst>
            <a:ext uri="{FF2B5EF4-FFF2-40B4-BE49-F238E27FC236}">
              <a16:creationId xmlns:a16="http://schemas.microsoft.com/office/drawing/2014/main" id="{00000000-0008-0000-0500-0000B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5" name="Picture 1">
          <a:extLst>
            <a:ext uri="{FF2B5EF4-FFF2-40B4-BE49-F238E27FC236}">
              <a16:creationId xmlns:a16="http://schemas.microsoft.com/office/drawing/2014/main" id="{00000000-0008-0000-0500-0000B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6" name="Picture 1">
          <a:extLst>
            <a:ext uri="{FF2B5EF4-FFF2-40B4-BE49-F238E27FC236}">
              <a16:creationId xmlns:a16="http://schemas.microsoft.com/office/drawing/2014/main" id="{00000000-0008-0000-0500-0000B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7" name="Picture 1">
          <a:extLst>
            <a:ext uri="{FF2B5EF4-FFF2-40B4-BE49-F238E27FC236}">
              <a16:creationId xmlns:a16="http://schemas.microsoft.com/office/drawing/2014/main" id="{00000000-0008-0000-0500-0000B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8" name="Picture 1">
          <a:extLst>
            <a:ext uri="{FF2B5EF4-FFF2-40B4-BE49-F238E27FC236}">
              <a16:creationId xmlns:a16="http://schemas.microsoft.com/office/drawing/2014/main" id="{00000000-0008-0000-0500-0000B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89" name="Picture 1">
          <a:extLst>
            <a:ext uri="{FF2B5EF4-FFF2-40B4-BE49-F238E27FC236}">
              <a16:creationId xmlns:a16="http://schemas.microsoft.com/office/drawing/2014/main" id="{00000000-0008-0000-0500-0000B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90" name="Picture 1">
          <a:extLst>
            <a:ext uri="{FF2B5EF4-FFF2-40B4-BE49-F238E27FC236}">
              <a16:creationId xmlns:a16="http://schemas.microsoft.com/office/drawing/2014/main" id="{00000000-0008-0000-0500-0000B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91" name="Picture 1">
          <a:extLst>
            <a:ext uri="{FF2B5EF4-FFF2-40B4-BE49-F238E27FC236}">
              <a16:creationId xmlns:a16="http://schemas.microsoft.com/office/drawing/2014/main" id="{00000000-0008-0000-0500-0000B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592" name="Picture 1">
          <a:extLst>
            <a:ext uri="{FF2B5EF4-FFF2-40B4-BE49-F238E27FC236}">
              <a16:creationId xmlns:a16="http://schemas.microsoft.com/office/drawing/2014/main" id="{00000000-0008-0000-0500-0000C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593" name="Picture 1">
          <a:extLst>
            <a:ext uri="{FF2B5EF4-FFF2-40B4-BE49-F238E27FC236}">
              <a16:creationId xmlns:a16="http://schemas.microsoft.com/office/drawing/2014/main" id="{00000000-0008-0000-0500-0000C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594" name="Picture 1">
          <a:extLst>
            <a:ext uri="{FF2B5EF4-FFF2-40B4-BE49-F238E27FC236}">
              <a16:creationId xmlns:a16="http://schemas.microsoft.com/office/drawing/2014/main" id="{00000000-0008-0000-0500-0000C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595" name="Picture 1">
          <a:extLst>
            <a:ext uri="{FF2B5EF4-FFF2-40B4-BE49-F238E27FC236}">
              <a16:creationId xmlns:a16="http://schemas.microsoft.com/office/drawing/2014/main" id="{00000000-0008-0000-0500-0000C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596" name="Picture 1">
          <a:extLst>
            <a:ext uri="{FF2B5EF4-FFF2-40B4-BE49-F238E27FC236}">
              <a16:creationId xmlns:a16="http://schemas.microsoft.com/office/drawing/2014/main" id="{00000000-0008-0000-0500-0000C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597" name="Picture 1">
          <a:extLst>
            <a:ext uri="{FF2B5EF4-FFF2-40B4-BE49-F238E27FC236}">
              <a16:creationId xmlns:a16="http://schemas.microsoft.com/office/drawing/2014/main" id="{00000000-0008-0000-0500-0000C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598" name="Picture 1">
          <a:extLst>
            <a:ext uri="{FF2B5EF4-FFF2-40B4-BE49-F238E27FC236}">
              <a16:creationId xmlns:a16="http://schemas.microsoft.com/office/drawing/2014/main" id="{00000000-0008-0000-0500-0000C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599" name="Picture 1">
          <a:extLst>
            <a:ext uri="{FF2B5EF4-FFF2-40B4-BE49-F238E27FC236}">
              <a16:creationId xmlns:a16="http://schemas.microsoft.com/office/drawing/2014/main" id="{00000000-0008-0000-0500-0000C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600" name="Picture 1">
          <a:extLst>
            <a:ext uri="{FF2B5EF4-FFF2-40B4-BE49-F238E27FC236}">
              <a16:creationId xmlns:a16="http://schemas.microsoft.com/office/drawing/2014/main" id="{00000000-0008-0000-0500-0000C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601" name="Picture 1">
          <a:extLst>
            <a:ext uri="{FF2B5EF4-FFF2-40B4-BE49-F238E27FC236}">
              <a16:creationId xmlns:a16="http://schemas.microsoft.com/office/drawing/2014/main" id="{00000000-0008-0000-0500-0000C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2" name="Picture 1">
          <a:extLst>
            <a:ext uri="{FF2B5EF4-FFF2-40B4-BE49-F238E27FC236}">
              <a16:creationId xmlns:a16="http://schemas.microsoft.com/office/drawing/2014/main" id="{00000000-0008-0000-0500-0000C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3" name="Picture 1">
          <a:extLst>
            <a:ext uri="{FF2B5EF4-FFF2-40B4-BE49-F238E27FC236}">
              <a16:creationId xmlns:a16="http://schemas.microsoft.com/office/drawing/2014/main" id="{00000000-0008-0000-0500-0000C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4" name="Picture 1">
          <a:extLst>
            <a:ext uri="{FF2B5EF4-FFF2-40B4-BE49-F238E27FC236}">
              <a16:creationId xmlns:a16="http://schemas.microsoft.com/office/drawing/2014/main" id="{00000000-0008-0000-0500-0000C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05" name="Picture 1">
          <a:extLst>
            <a:ext uri="{FF2B5EF4-FFF2-40B4-BE49-F238E27FC236}">
              <a16:creationId xmlns:a16="http://schemas.microsoft.com/office/drawing/2014/main" id="{00000000-0008-0000-0500-0000C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06" name="Picture 1">
          <a:extLst>
            <a:ext uri="{FF2B5EF4-FFF2-40B4-BE49-F238E27FC236}">
              <a16:creationId xmlns:a16="http://schemas.microsoft.com/office/drawing/2014/main" id="{00000000-0008-0000-0500-0000C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07" name="Picture 1">
          <a:extLst>
            <a:ext uri="{FF2B5EF4-FFF2-40B4-BE49-F238E27FC236}">
              <a16:creationId xmlns:a16="http://schemas.microsoft.com/office/drawing/2014/main" id="{00000000-0008-0000-0500-0000C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8" name="Picture 1">
          <a:extLst>
            <a:ext uri="{FF2B5EF4-FFF2-40B4-BE49-F238E27FC236}">
              <a16:creationId xmlns:a16="http://schemas.microsoft.com/office/drawing/2014/main" id="{00000000-0008-0000-0500-0000D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09" name="Picture 1">
          <a:extLst>
            <a:ext uri="{FF2B5EF4-FFF2-40B4-BE49-F238E27FC236}">
              <a16:creationId xmlns:a16="http://schemas.microsoft.com/office/drawing/2014/main" id="{00000000-0008-0000-0500-0000D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0" name="Picture 1">
          <a:extLst>
            <a:ext uri="{FF2B5EF4-FFF2-40B4-BE49-F238E27FC236}">
              <a16:creationId xmlns:a16="http://schemas.microsoft.com/office/drawing/2014/main" id="{00000000-0008-0000-0500-0000D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1" name="Picture 1">
          <a:extLst>
            <a:ext uri="{FF2B5EF4-FFF2-40B4-BE49-F238E27FC236}">
              <a16:creationId xmlns:a16="http://schemas.microsoft.com/office/drawing/2014/main" id="{00000000-0008-0000-0500-0000D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2" name="Picture 1">
          <a:extLst>
            <a:ext uri="{FF2B5EF4-FFF2-40B4-BE49-F238E27FC236}">
              <a16:creationId xmlns:a16="http://schemas.microsoft.com/office/drawing/2014/main" id="{00000000-0008-0000-0500-0000D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13" name="Picture 1">
          <a:extLst>
            <a:ext uri="{FF2B5EF4-FFF2-40B4-BE49-F238E27FC236}">
              <a16:creationId xmlns:a16="http://schemas.microsoft.com/office/drawing/2014/main" id="{00000000-0008-0000-0500-0000D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14" name="Picture 1">
          <a:extLst>
            <a:ext uri="{FF2B5EF4-FFF2-40B4-BE49-F238E27FC236}">
              <a16:creationId xmlns:a16="http://schemas.microsoft.com/office/drawing/2014/main" id="{00000000-0008-0000-0500-0000D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15" name="Picture 1">
          <a:extLst>
            <a:ext uri="{FF2B5EF4-FFF2-40B4-BE49-F238E27FC236}">
              <a16:creationId xmlns:a16="http://schemas.microsoft.com/office/drawing/2014/main" id="{00000000-0008-0000-0500-0000D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16" name="Picture 1">
          <a:extLst>
            <a:ext uri="{FF2B5EF4-FFF2-40B4-BE49-F238E27FC236}">
              <a16:creationId xmlns:a16="http://schemas.microsoft.com/office/drawing/2014/main" id="{00000000-0008-0000-0500-0000D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7" name="Picture 1">
          <a:extLst>
            <a:ext uri="{FF2B5EF4-FFF2-40B4-BE49-F238E27FC236}">
              <a16:creationId xmlns:a16="http://schemas.microsoft.com/office/drawing/2014/main" id="{00000000-0008-0000-0500-0000D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8" name="Picture 1">
          <a:extLst>
            <a:ext uri="{FF2B5EF4-FFF2-40B4-BE49-F238E27FC236}">
              <a16:creationId xmlns:a16="http://schemas.microsoft.com/office/drawing/2014/main" id="{00000000-0008-0000-0500-0000D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19" name="Picture 1">
          <a:extLst>
            <a:ext uri="{FF2B5EF4-FFF2-40B4-BE49-F238E27FC236}">
              <a16:creationId xmlns:a16="http://schemas.microsoft.com/office/drawing/2014/main" id="{00000000-0008-0000-0500-0000D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0" name="Picture 1">
          <a:extLst>
            <a:ext uri="{FF2B5EF4-FFF2-40B4-BE49-F238E27FC236}">
              <a16:creationId xmlns:a16="http://schemas.microsoft.com/office/drawing/2014/main" id="{00000000-0008-0000-0500-0000D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1" name="Picture 1">
          <a:extLst>
            <a:ext uri="{FF2B5EF4-FFF2-40B4-BE49-F238E27FC236}">
              <a16:creationId xmlns:a16="http://schemas.microsoft.com/office/drawing/2014/main" id="{00000000-0008-0000-0500-0000D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2" name="Picture 1">
          <a:extLst>
            <a:ext uri="{FF2B5EF4-FFF2-40B4-BE49-F238E27FC236}">
              <a16:creationId xmlns:a16="http://schemas.microsoft.com/office/drawing/2014/main" id="{00000000-0008-0000-0500-0000D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3" name="Picture 1">
          <a:extLst>
            <a:ext uri="{FF2B5EF4-FFF2-40B4-BE49-F238E27FC236}">
              <a16:creationId xmlns:a16="http://schemas.microsoft.com/office/drawing/2014/main" id="{00000000-0008-0000-0500-0000D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24" name="Picture 1">
          <a:extLst>
            <a:ext uri="{FF2B5EF4-FFF2-40B4-BE49-F238E27FC236}">
              <a16:creationId xmlns:a16="http://schemas.microsoft.com/office/drawing/2014/main" id="{00000000-0008-0000-0500-0000E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25" name="Picture 1">
          <a:extLst>
            <a:ext uri="{FF2B5EF4-FFF2-40B4-BE49-F238E27FC236}">
              <a16:creationId xmlns:a16="http://schemas.microsoft.com/office/drawing/2014/main" id="{00000000-0008-0000-0500-0000E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26" name="Picture 1">
          <a:extLst>
            <a:ext uri="{FF2B5EF4-FFF2-40B4-BE49-F238E27FC236}">
              <a16:creationId xmlns:a16="http://schemas.microsoft.com/office/drawing/2014/main" id="{00000000-0008-0000-0500-0000E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7" name="Picture 1">
          <a:extLst>
            <a:ext uri="{FF2B5EF4-FFF2-40B4-BE49-F238E27FC236}">
              <a16:creationId xmlns:a16="http://schemas.microsoft.com/office/drawing/2014/main" id="{00000000-0008-0000-0500-0000E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28" name="Picture 1">
          <a:extLst>
            <a:ext uri="{FF2B5EF4-FFF2-40B4-BE49-F238E27FC236}">
              <a16:creationId xmlns:a16="http://schemas.microsoft.com/office/drawing/2014/main" id="{00000000-0008-0000-0500-0000E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29" name="Picture 1">
          <a:extLst>
            <a:ext uri="{FF2B5EF4-FFF2-40B4-BE49-F238E27FC236}">
              <a16:creationId xmlns:a16="http://schemas.microsoft.com/office/drawing/2014/main" id="{00000000-0008-0000-0500-0000E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30" name="Picture 1">
          <a:extLst>
            <a:ext uri="{FF2B5EF4-FFF2-40B4-BE49-F238E27FC236}">
              <a16:creationId xmlns:a16="http://schemas.microsoft.com/office/drawing/2014/main" id="{00000000-0008-0000-0500-0000E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31" name="Picture 1">
          <a:extLst>
            <a:ext uri="{FF2B5EF4-FFF2-40B4-BE49-F238E27FC236}">
              <a16:creationId xmlns:a16="http://schemas.microsoft.com/office/drawing/2014/main" id="{00000000-0008-0000-0500-0000E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2" name="Picture 1">
          <a:extLst>
            <a:ext uri="{FF2B5EF4-FFF2-40B4-BE49-F238E27FC236}">
              <a16:creationId xmlns:a16="http://schemas.microsoft.com/office/drawing/2014/main" id="{00000000-0008-0000-0500-0000E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3" name="Picture 1">
          <a:extLst>
            <a:ext uri="{FF2B5EF4-FFF2-40B4-BE49-F238E27FC236}">
              <a16:creationId xmlns:a16="http://schemas.microsoft.com/office/drawing/2014/main" id="{00000000-0008-0000-0500-0000E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4" name="Picture 1">
          <a:extLst>
            <a:ext uri="{FF2B5EF4-FFF2-40B4-BE49-F238E27FC236}">
              <a16:creationId xmlns:a16="http://schemas.microsoft.com/office/drawing/2014/main" id="{00000000-0008-0000-0500-0000E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5" name="Picture 1">
          <a:extLst>
            <a:ext uri="{FF2B5EF4-FFF2-40B4-BE49-F238E27FC236}">
              <a16:creationId xmlns:a16="http://schemas.microsoft.com/office/drawing/2014/main" id="{00000000-0008-0000-0500-0000E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36" name="Picture 1">
          <a:extLst>
            <a:ext uri="{FF2B5EF4-FFF2-40B4-BE49-F238E27FC236}">
              <a16:creationId xmlns:a16="http://schemas.microsoft.com/office/drawing/2014/main" id="{00000000-0008-0000-0500-0000E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37" name="Picture 1">
          <a:extLst>
            <a:ext uri="{FF2B5EF4-FFF2-40B4-BE49-F238E27FC236}">
              <a16:creationId xmlns:a16="http://schemas.microsoft.com/office/drawing/2014/main" id="{00000000-0008-0000-0500-0000E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38" name="Picture 1">
          <a:extLst>
            <a:ext uri="{FF2B5EF4-FFF2-40B4-BE49-F238E27FC236}">
              <a16:creationId xmlns:a16="http://schemas.microsoft.com/office/drawing/2014/main" id="{00000000-0008-0000-0500-0000E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39" name="Picture 1">
          <a:extLst>
            <a:ext uri="{FF2B5EF4-FFF2-40B4-BE49-F238E27FC236}">
              <a16:creationId xmlns:a16="http://schemas.microsoft.com/office/drawing/2014/main" id="{00000000-0008-0000-0500-0000E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0" name="Picture 1">
          <a:extLst>
            <a:ext uri="{FF2B5EF4-FFF2-40B4-BE49-F238E27FC236}">
              <a16:creationId xmlns:a16="http://schemas.microsoft.com/office/drawing/2014/main" id="{00000000-0008-0000-0500-0000F0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1" name="Picture 1">
          <a:extLst>
            <a:ext uri="{FF2B5EF4-FFF2-40B4-BE49-F238E27FC236}">
              <a16:creationId xmlns:a16="http://schemas.microsoft.com/office/drawing/2014/main" id="{00000000-0008-0000-0500-0000F1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2" name="Picture 1">
          <a:extLst>
            <a:ext uri="{FF2B5EF4-FFF2-40B4-BE49-F238E27FC236}">
              <a16:creationId xmlns:a16="http://schemas.microsoft.com/office/drawing/2014/main" id="{00000000-0008-0000-0500-0000F2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3" name="Picture 1">
          <a:extLst>
            <a:ext uri="{FF2B5EF4-FFF2-40B4-BE49-F238E27FC236}">
              <a16:creationId xmlns:a16="http://schemas.microsoft.com/office/drawing/2014/main" id="{00000000-0008-0000-0500-0000F3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44" name="Picture 1">
          <a:extLst>
            <a:ext uri="{FF2B5EF4-FFF2-40B4-BE49-F238E27FC236}">
              <a16:creationId xmlns:a16="http://schemas.microsoft.com/office/drawing/2014/main" id="{00000000-0008-0000-0500-0000F4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45" name="Picture 1">
          <a:extLst>
            <a:ext uri="{FF2B5EF4-FFF2-40B4-BE49-F238E27FC236}">
              <a16:creationId xmlns:a16="http://schemas.microsoft.com/office/drawing/2014/main" id="{00000000-0008-0000-0500-0000F5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46" name="Picture 1">
          <a:extLst>
            <a:ext uri="{FF2B5EF4-FFF2-40B4-BE49-F238E27FC236}">
              <a16:creationId xmlns:a16="http://schemas.microsoft.com/office/drawing/2014/main" id="{00000000-0008-0000-0500-0000F6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7" name="Picture 1">
          <a:extLst>
            <a:ext uri="{FF2B5EF4-FFF2-40B4-BE49-F238E27FC236}">
              <a16:creationId xmlns:a16="http://schemas.microsoft.com/office/drawing/2014/main" id="{00000000-0008-0000-0500-0000F7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48" name="Picture 1">
          <a:extLst>
            <a:ext uri="{FF2B5EF4-FFF2-40B4-BE49-F238E27FC236}">
              <a16:creationId xmlns:a16="http://schemas.microsoft.com/office/drawing/2014/main" id="{00000000-0008-0000-0500-0000F8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49" name="Picture 1">
          <a:extLst>
            <a:ext uri="{FF2B5EF4-FFF2-40B4-BE49-F238E27FC236}">
              <a16:creationId xmlns:a16="http://schemas.microsoft.com/office/drawing/2014/main" id="{00000000-0008-0000-0500-0000F9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0" name="Picture 1">
          <a:extLst>
            <a:ext uri="{FF2B5EF4-FFF2-40B4-BE49-F238E27FC236}">
              <a16:creationId xmlns:a16="http://schemas.microsoft.com/office/drawing/2014/main" id="{00000000-0008-0000-0500-0000FA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1" name="Picture 1">
          <a:extLst>
            <a:ext uri="{FF2B5EF4-FFF2-40B4-BE49-F238E27FC236}">
              <a16:creationId xmlns:a16="http://schemas.microsoft.com/office/drawing/2014/main" id="{00000000-0008-0000-0500-0000FB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52" name="Picture 1">
          <a:extLst>
            <a:ext uri="{FF2B5EF4-FFF2-40B4-BE49-F238E27FC236}">
              <a16:creationId xmlns:a16="http://schemas.microsoft.com/office/drawing/2014/main" id="{00000000-0008-0000-0500-0000FC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53" name="Picture 1">
          <a:extLst>
            <a:ext uri="{FF2B5EF4-FFF2-40B4-BE49-F238E27FC236}">
              <a16:creationId xmlns:a16="http://schemas.microsoft.com/office/drawing/2014/main" id="{00000000-0008-0000-0500-0000FD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54" name="Picture 1">
          <a:extLst>
            <a:ext uri="{FF2B5EF4-FFF2-40B4-BE49-F238E27FC236}">
              <a16:creationId xmlns:a16="http://schemas.microsoft.com/office/drawing/2014/main" id="{00000000-0008-0000-0500-0000FE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55" name="Picture 1">
          <a:extLst>
            <a:ext uri="{FF2B5EF4-FFF2-40B4-BE49-F238E27FC236}">
              <a16:creationId xmlns:a16="http://schemas.microsoft.com/office/drawing/2014/main" id="{00000000-0008-0000-0500-0000FF19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56" name="Picture 1">
          <a:extLst>
            <a:ext uri="{FF2B5EF4-FFF2-40B4-BE49-F238E27FC236}">
              <a16:creationId xmlns:a16="http://schemas.microsoft.com/office/drawing/2014/main" id="{00000000-0008-0000-0500-00000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7" name="Picture 1">
          <a:extLst>
            <a:ext uri="{FF2B5EF4-FFF2-40B4-BE49-F238E27FC236}">
              <a16:creationId xmlns:a16="http://schemas.microsoft.com/office/drawing/2014/main" id="{00000000-0008-0000-0500-00000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8" name="Picture 1">
          <a:extLst>
            <a:ext uri="{FF2B5EF4-FFF2-40B4-BE49-F238E27FC236}">
              <a16:creationId xmlns:a16="http://schemas.microsoft.com/office/drawing/2014/main" id="{00000000-0008-0000-0500-00000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59" name="Picture 1">
          <a:extLst>
            <a:ext uri="{FF2B5EF4-FFF2-40B4-BE49-F238E27FC236}">
              <a16:creationId xmlns:a16="http://schemas.microsoft.com/office/drawing/2014/main" id="{00000000-0008-0000-0500-00000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0" name="Picture 1">
          <a:extLst>
            <a:ext uri="{FF2B5EF4-FFF2-40B4-BE49-F238E27FC236}">
              <a16:creationId xmlns:a16="http://schemas.microsoft.com/office/drawing/2014/main" id="{00000000-0008-0000-0500-00000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1" name="Picture 1">
          <a:extLst>
            <a:ext uri="{FF2B5EF4-FFF2-40B4-BE49-F238E27FC236}">
              <a16:creationId xmlns:a16="http://schemas.microsoft.com/office/drawing/2014/main" id="{00000000-0008-0000-0500-00000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2" name="Picture 1">
          <a:extLst>
            <a:ext uri="{FF2B5EF4-FFF2-40B4-BE49-F238E27FC236}">
              <a16:creationId xmlns:a16="http://schemas.microsoft.com/office/drawing/2014/main" id="{00000000-0008-0000-0500-00000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3" name="Picture 1">
          <a:extLst>
            <a:ext uri="{FF2B5EF4-FFF2-40B4-BE49-F238E27FC236}">
              <a16:creationId xmlns:a16="http://schemas.microsoft.com/office/drawing/2014/main" id="{00000000-0008-0000-0500-00000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4" name="Picture 1">
          <a:extLst>
            <a:ext uri="{FF2B5EF4-FFF2-40B4-BE49-F238E27FC236}">
              <a16:creationId xmlns:a16="http://schemas.microsoft.com/office/drawing/2014/main" id="{00000000-0008-0000-0500-00000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5" name="Picture 1">
          <a:extLst>
            <a:ext uri="{FF2B5EF4-FFF2-40B4-BE49-F238E27FC236}">
              <a16:creationId xmlns:a16="http://schemas.microsoft.com/office/drawing/2014/main" id="{00000000-0008-0000-0500-00000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66" name="Picture 1">
          <a:extLst>
            <a:ext uri="{FF2B5EF4-FFF2-40B4-BE49-F238E27FC236}">
              <a16:creationId xmlns:a16="http://schemas.microsoft.com/office/drawing/2014/main" id="{00000000-0008-0000-0500-00000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67" name="Picture 1">
          <a:extLst>
            <a:ext uri="{FF2B5EF4-FFF2-40B4-BE49-F238E27FC236}">
              <a16:creationId xmlns:a16="http://schemas.microsoft.com/office/drawing/2014/main" id="{00000000-0008-0000-0500-00000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68" name="Picture 1">
          <a:extLst>
            <a:ext uri="{FF2B5EF4-FFF2-40B4-BE49-F238E27FC236}">
              <a16:creationId xmlns:a16="http://schemas.microsoft.com/office/drawing/2014/main" id="{00000000-0008-0000-0500-00000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69" name="Picture 1">
          <a:extLst>
            <a:ext uri="{FF2B5EF4-FFF2-40B4-BE49-F238E27FC236}">
              <a16:creationId xmlns:a16="http://schemas.microsoft.com/office/drawing/2014/main" id="{00000000-0008-0000-0500-00000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0" name="Picture 1">
          <a:extLst>
            <a:ext uri="{FF2B5EF4-FFF2-40B4-BE49-F238E27FC236}">
              <a16:creationId xmlns:a16="http://schemas.microsoft.com/office/drawing/2014/main" id="{00000000-0008-0000-0500-00000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1" name="Picture 1">
          <a:extLst>
            <a:ext uri="{FF2B5EF4-FFF2-40B4-BE49-F238E27FC236}">
              <a16:creationId xmlns:a16="http://schemas.microsoft.com/office/drawing/2014/main" id="{00000000-0008-0000-0500-00000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2" name="Picture 1">
          <a:extLst>
            <a:ext uri="{FF2B5EF4-FFF2-40B4-BE49-F238E27FC236}">
              <a16:creationId xmlns:a16="http://schemas.microsoft.com/office/drawing/2014/main" id="{00000000-0008-0000-0500-00001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3" name="Picture 1">
          <a:extLst>
            <a:ext uri="{FF2B5EF4-FFF2-40B4-BE49-F238E27FC236}">
              <a16:creationId xmlns:a16="http://schemas.microsoft.com/office/drawing/2014/main" id="{00000000-0008-0000-0500-00001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74" name="Picture 1">
          <a:extLst>
            <a:ext uri="{FF2B5EF4-FFF2-40B4-BE49-F238E27FC236}">
              <a16:creationId xmlns:a16="http://schemas.microsoft.com/office/drawing/2014/main" id="{00000000-0008-0000-0500-00001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75" name="Picture 1">
          <a:extLst>
            <a:ext uri="{FF2B5EF4-FFF2-40B4-BE49-F238E27FC236}">
              <a16:creationId xmlns:a16="http://schemas.microsoft.com/office/drawing/2014/main" id="{00000000-0008-0000-0500-00001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76" name="Picture 1">
          <a:extLst>
            <a:ext uri="{FF2B5EF4-FFF2-40B4-BE49-F238E27FC236}">
              <a16:creationId xmlns:a16="http://schemas.microsoft.com/office/drawing/2014/main" id="{00000000-0008-0000-0500-00001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7" name="Picture 1">
          <a:extLst>
            <a:ext uri="{FF2B5EF4-FFF2-40B4-BE49-F238E27FC236}">
              <a16:creationId xmlns:a16="http://schemas.microsoft.com/office/drawing/2014/main" id="{00000000-0008-0000-0500-00001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78" name="Picture 1">
          <a:extLst>
            <a:ext uri="{FF2B5EF4-FFF2-40B4-BE49-F238E27FC236}">
              <a16:creationId xmlns:a16="http://schemas.microsoft.com/office/drawing/2014/main" id="{00000000-0008-0000-0500-00001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79" name="Picture 1">
          <a:extLst>
            <a:ext uri="{FF2B5EF4-FFF2-40B4-BE49-F238E27FC236}">
              <a16:creationId xmlns:a16="http://schemas.microsoft.com/office/drawing/2014/main" id="{00000000-0008-0000-0500-00001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80" name="Picture 1">
          <a:extLst>
            <a:ext uri="{FF2B5EF4-FFF2-40B4-BE49-F238E27FC236}">
              <a16:creationId xmlns:a16="http://schemas.microsoft.com/office/drawing/2014/main" id="{00000000-0008-0000-0500-00001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81" name="Picture 1">
          <a:extLst>
            <a:ext uri="{FF2B5EF4-FFF2-40B4-BE49-F238E27FC236}">
              <a16:creationId xmlns:a16="http://schemas.microsoft.com/office/drawing/2014/main" id="{00000000-0008-0000-0500-00001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2" name="Picture 1">
          <a:extLst>
            <a:ext uri="{FF2B5EF4-FFF2-40B4-BE49-F238E27FC236}">
              <a16:creationId xmlns:a16="http://schemas.microsoft.com/office/drawing/2014/main" id="{00000000-0008-0000-0500-00001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3" name="Picture 1">
          <a:extLst>
            <a:ext uri="{FF2B5EF4-FFF2-40B4-BE49-F238E27FC236}">
              <a16:creationId xmlns:a16="http://schemas.microsoft.com/office/drawing/2014/main" id="{00000000-0008-0000-0500-00001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84" name="Picture 1">
          <a:extLst>
            <a:ext uri="{FF2B5EF4-FFF2-40B4-BE49-F238E27FC236}">
              <a16:creationId xmlns:a16="http://schemas.microsoft.com/office/drawing/2014/main" id="{00000000-0008-0000-0500-00001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85" name="Picture 1">
          <a:extLst>
            <a:ext uri="{FF2B5EF4-FFF2-40B4-BE49-F238E27FC236}">
              <a16:creationId xmlns:a16="http://schemas.microsoft.com/office/drawing/2014/main" id="{00000000-0008-0000-0500-00001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86" name="Picture 1">
          <a:extLst>
            <a:ext uri="{FF2B5EF4-FFF2-40B4-BE49-F238E27FC236}">
              <a16:creationId xmlns:a16="http://schemas.microsoft.com/office/drawing/2014/main" id="{00000000-0008-0000-0500-00001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7" name="Picture 1">
          <a:extLst>
            <a:ext uri="{FF2B5EF4-FFF2-40B4-BE49-F238E27FC236}">
              <a16:creationId xmlns:a16="http://schemas.microsoft.com/office/drawing/2014/main" id="{00000000-0008-0000-0500-00001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8" name="Picture 1">
          <a:extLst>
            <a:ext uri="{FF2B5EF4-FFF2-40B4-BE49-F238E27FC236}">
              <a16:creationId xmlns:a16="http://schemas.microsoft.com/office/drawing/2014/main" id="{00000000-0008-0000-0500-00002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89" name="Picture 1">
          <a:extLst>
            <a:ext uri="{FF2B5EF4-FFF2-40B4-BE49-F238E27FC236}">
              <a16:creationId xmlns:a16="http://schemas.microsoft.com/office/drawing/2014/main" id="{00000000-0008-0000-0500-00002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90" name="Picture 1">
          <a:extLst>
            <a:ext uri="{FF2B5EF4-FFF2-40B4-BE49-F238E27FC236}">
              <a16:creationId xmlns:a16="http://schemas.microsoft.com/office/drawing/2014/main" id="{00000000-0008-0000-0500-00002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1" name="Picture 1">
          <a:extLst>
            <a:ext uri="{FF2B5EF4-FFF2-40B4-BE49-F238E27FC236}">
              <a16:creationId xmlns:a16="http://schemas.microsoft.com/office/drawing/2014/main" id="{00000000-0008-0000-0500-00002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2" name="Picture 1">
          <a:extLst>
            <a:ext uri="{FF2B5EF4-FFF2-40B4-BE49-F238E27FC236}">
              <a16:creationId xmlns:a16="http://schemas.microsoft.com/office/drawing/2014/main" id="{00000000-0008-0000-0500-00002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3" name="Picture 1">
          <a:extLst>
            <a:ext uri="{FF2B5EF4-FFF2-40B4-BE49-F238E27FC236}">
              <a16:creationId xmlns:a16="http://schemas.microsoft.com/office/drawing/2014/main" id="{00000000-0008-0000-0500-00002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94" name="Picture 1">
          <a:extLst>
            <a:ext uri="{FF2B5EF4-FFF2-40B4-BE49-F238E27FC236}">
              <a16:creationId xmlns:a16="http://schemas.microsoft.com/office/drawing/2014/main" id="{00000000-0008-0000-0500-00002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95" name="Picture 1">
          <a:extLst>
            <a:ext uri="{FF2B5EF4-FFF2-40B4-BE49-F238E27FC236}">
              <a16:creationId xmlns:a16="http://schemas.microsoft.com/office/drawing/2014/main" id="{00000000-0008-0000-0500-00002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6" name="Picture 1">
          <a:extLst>
            <a:ext uri="{FF2B5EF4-FFF2-40B4-BE49-F238E27FC236}">
              <a16:creationId xmlns:a16="http://schemas.microsoft.com/office/drawing/2014/main" id="{00000000-0008-0000-0500-00002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7" name="Picture 1">
          <a:extLst>
            <a:ext uri="{FF2B5EF4-FFF2-40B4-BE49-F238E27FC236}">
              <a16:creationId xmlns:a16="http://schemas.microsoft.com/office/drawing/2014/main" id="{00000000-0008-0000-0500-00002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698" name="Picture 1">
          <a:extLst>
            <a:ext uri="{FF2B5EF4-FFF2-40B4-BE49-F238E27FC236}">
              <a16:creationId xmlns:a16="http://schemas.microsoft.com/office/drawing/2014/main" id="{00000000-0008-0000-0500-00002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699" name="Picture 1">
          <a:extLst>
            <a:ext uri="{FF2B5EF4-FFF2-40B4-BE49-F238E27FC236}">
              <a16:creationId xmlns:a16="http://schemas.microsoft.com/office/drawing/2014/main" id="{00000000-0008-0000-0500-00002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0" name="Picture 1">
          <a:extLst>
            <a:ext uri="{FF2B5EF4-FFF2-40B4-BE49-F238E27FC236}">
              <a16:creationId xmlns:a16="http://schemas.microsoft.com/office/drawing/2014/main" id="{00000000-0008-0000-0500-00002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1" name="Picture 1">
          <a:extLst>
            <a:ext uri="{FF2B5EF4-FFF2-40B4-BE49-F238E27FC236}">
              <a16:creationId xmlns:a16="http://schemas.microsoft.com/office/drawing/2014/main" id="{00000000-0008-0000-0500-00002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2" name="Picture 1">
          <a:extLst>
            <a:ext uri="{FF2B5EF4-FFF2-40B4-BE49-F238E27FC236}">
              <a16:creationId xmlns:a16="http://schemas.microsoft.com/office/drawing/2014/main" id="{00000000-0008-0000-0500-00002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3" name="Picture 1">
          <a:extLst>
            <a:ext uri="{FF2B5EF4-FFF2-40B4-BE49-F238E27FC236}">
              <a16:creationId xmlns:a16="http://schemas.microsoft.com/office/drawing/2014/main" id="{00000000-0008-0000-0500-00002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04" name="Picture 1">
          <a:extLst>
            <a:ext uri="{FF2B5EF4-FFF2-40B4-BE49-F238E27FC236}">
              <a16:creationId xmlns:a16="http://schemas.microsoft.com/office/drawing/2014/main" id="{00000000-0008-0000-0500-00003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05" name="Picture 1">
          <a:extLst>
            <a:ext uri="{FF2B5EF4-FFF2-40B4-BE49-F238E27FC236}">
              <a16:creationId xmlns:a16="http://schemas.microsoft.com/office/drawing/2014/main" id="{00000000-0008-0000-0500-00003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06" name="Picture 1">
          <a:extLst>
            <a:ext uri="{FF2B5EF4-FFF2-40B4-BE49-F238E27FC236}">
              <a16:creationId xmlns:a16="http://schemas.microsoft.com/office/drawing/2014/main" id="{00000000-0008-0000-0500-00003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7" name="Picture 1">
          <a:extLst>
            <a:ext uri="{FF2B5EF4-FFF2-40B4-BE49-F238E27FC236}">
              <a16:creationId xmlns:a16="http://schemas.microsoft.com/office/drawing/2014/main" id="{00000000-0008-0000-0500-00003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8" name="Picture 1">
          <a:extLst>
            <a:ext uri="{FF2B5EF4-FFF2-40B4-BE49-F238E27FC236}">
              <a16:creationId xmlns:a16="http://schemas.microsoft.com/office/drawing/2014/main" id="{00000000-0008-0000-0500-00003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09" name="Picture 1">
          <a:extLst>
            <a:ext uri="{FF2B5EF4-FFF2-40B4-BE49-F238E27FC236}">
              <a16:creationId xmlns:a16="http://schemas.microsoft.com/office/drawing/2014/main" id="{00000000-0008-0000-0500-00003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0" name="Picture 1">
          <a:extLst>
            <a:ext uri="{FF2B5EF4-FFF2-40B4-BE49-F238E27FC236}">
              <a16:creationId xmlns:a16="http://schemas.microsoft.com/office/drawing/2014/main" id="{00000000-0008-0000-0500-00003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1" name="Picture 1">
          <a:extLst>
            <a:ext uri="{FF2B5EF4-FFF2-40B4-BE49-F238E27FC236}">
              <a16:creationId xmlns:a16="http://schemas.microsoft.com/office/drawing/2014/main" id="{00000000-0008-0000-0500-00003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2" name="Picture 1">
          <a:extLst>
            <a:ext uri="{FF2B5EF4-FFF2-40B4-BE49-F238E27FC236}">
              <a16:creationId xmlns:a16="http://schemas.microsoft.com/office/drawing/2014/main" id="{00000000-0008-0000-0500-00003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13" name="Picture 1">
          <a:extLst>
            <a:ext uri="{FF2B5EF4-FFF2-40B4-BE49-F238E27FC236}">
              <a16:creationId xmlns:a16="http://schemas.microsoft.com/office/drawing/2014/main" id="{00000000-0008-0000-0500-00003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14" name="Picture 1">
          <a:extLst>
            <a:ext uri="{FF2B5EF4-FFF2-40B4-BE49-F238E27FC236}">
              <a16:creationId xmlns:a16="http://schemas.microsoft.com/office/drawing/2014/main" id="{00000000-0008-0000-0500-00003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15" name="Picture 1">
          <a:extLst>
            <a:ext uri="{FF2B5EF4-FFF2-40B4-BE49-F238E27FC236}">
              <a16:creationId xmlns:a16="http://schemas.microsoft.com/office/drawing/2014/main" id="{00000000-0008-0000-0500-00003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16" name="Picture 1">
          <a:extLst>
            <a:ext uri="{FF2B5EF4-FFF2-40B4-BE49-F238E27FC236}">
              <a16:creationId xmlns:a16="http://schemas.microsoft.com/office/drawing/2014/main" id="{00000000-0008-0000-0500-00003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7" name="Picture 1">
          <a:extLst>
            <a:ext uri="{FF2B5EF4-FFF2-40B4-BE49-F238E27FC236}">
              <a16:creationId xmlns:a16="http://schemas.microsoft.com/office/drawing/2014/main" id="{00000000-0008-0000-0500-00003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8" name="Picture 1">
          <a:extLst>
            <a:ext uri="{FF2B5EF4-FFF2-40B4-BE49-F238E27FC236}">
              <a16:creationId xmlns:a16="http://schemas.microsoft.com/office/drawing/2014/main" id="{00000000-0008-0000-0500-00003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19" name="Picture 1">
          <a:extLst>
            <a:ext uri="{FF2B5EF4-FFF2-40B4-BE49-F238E27FC236}">
              <a16:creationId xmlns:a16="http://schemas.microsoft.com/office/drawing/2014/main" id="{00000000-0008-0000-0500-00003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20" name="Picture 1">
          <a:extLst>
            <a:ext uri="{FF2B5EF4-FFF2-40B4-BE49-F238E27FC236}">
              <a16:creationId xmlns:a16="http://schemas.microsoft.com/office/drawing/2014/main" id="{00000000-0008-0000-0500-00004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21" name="Picture 1">
          <a:extLst>
            <a:ext uri="{FF2B5EF4-FFF2-40B4-BE49-F238E27FC236}">
              <a16:creationId xmlns:a16="http://schemas.microsoft.com/office/drawing/2014/main" id="{00000000-0008-0000-0500-00004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2" name="Picture 1">
          <a:extLst>
            <a:ext uri="{FF2B5EF4-FFF2-40B4-BE49-F238E27FC236}">
              <a16:creationId xmlns:a16="http://schemas.microsoft.com/office/drawing/2014/main" id="{00000000-0008-0000-0500-00004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3" name="Picture 1">
          <a:extLst>
            <a:ext uri="{FF2B5EF4-FFF2-40B4-BE49-F238E27FC236}">
              <a16:creationId xmlns:a16="http://schemas.microsoft.com/office/drawing/2014/main" id="{00000000-0008-0000-0500-00004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4" name="Picture 1">
          <a:extLst>
            <a:ext uri="{FF2B5EF4-FFF2-40B4-BE49-F238E27FC236}">
              <a16:creationId xmlns:a16="http://schemas.microsoft.com/office/drawing/2014/main" id="{00000000-0008-0000-0500-00004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25" name="Picture 1">
          <a:extLst>
            <a:ext uri="{FF2B5EF4-FFF2-40B4-BE49-F238E27FC236}">
              <a16:creationId xmlns:a16="http://schemas.microsoft.com/office/drawing/2014/main" id="{00000000-0008-0000-0500-00004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26" name="Picture 1">
          <a:extLst>
            <a:ext uri="{FF2B5EF4-FFF2-40B4-BE49-F238E27FC236}">
              <a16:creationId xmlns:a16="http://schemas.microsoft.com/office/drawing/2014/main" id="{00000000-0008-0000-0500-00004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7" name="Picture 1">
          <a:extLst>
            <a:ext uri="{FF2B5EF4-FFF2-40B4-BE49-F238E27FC236}">
              <a16:creationId xmlns:a16="http://schemas.microsoft.com/office/drawing/2014/main" id="{00000000-0008-0000-0500-00004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8" name="Picture 1">
          <a:extLst>
            <a:ext uri="{FF2B5EF4-FFF2-40B4-BE49-F238E27FC236}">
              <a16:creationId xmlns:a16="http://schemas.microsoft.com/office/drawing/2014/main" id="{00000000-0008-0000-0500-00004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29" name="Picture 1">
          <a:extLst>
            <a:ext uri="{FF2B5EF4-FFF2-40B4-BE49-F238E27FC236}">
              <a16:creationId xmlns:a16="http://schemas.microsoft.com/office/drawing/2014/main" id="{00000000-0008-0000-0500-00004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0" name="Picture 1">
          <a:extLst>
            <a:ext uri="{FF2B5EF4-FFF2-40B4-BE49-F238E27FC236}">
              <a16:creationId xmlns:a16="http://schemas.microsoft.com/office/drawing/2014/main" id="{00000000-0008-0000-0500-00004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1" name="Picture 1">
          <a:extLst>
            <a:ext uri="{FF2B5EF4-FFF2-40B4-BE49-F238E27FC236}">
              <a16:creationId xmlns:a16="http://schemas.microsoft.com/office/drawing/2014/main" id="{00000000-0008-0000-0500-00004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2" name="Picture 1">
          <a:extLst>
            <a:ext uri="{FF2B5EF4-FFF2-40B4-BE49-F238E27FC236}">
              <a16:creationId xmlns:a16="http://schemas.microsoft.com/office/drawing/2014/main" id="{00000000-0008-0000-0500-00004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3" name="Picture 1">
          <a:extLst>
            <a:ext uri="{FF2B5EF4-FFF2-40B4-BE49-F238E27FC236}">
              <a16:creationId xmlns:a16="http://schemas.microsoft.com/office/drawing/2014/main" id="{00000000-0008-0000-0500-00004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34" name="Picture 1">
          <a:extLst>
            <a:ext uri="{FF2B5EF4-FFF2-40B4-BE49-F238E27FC236}">
              <a16:creationId xmlns:a16="http://schemas.microsoft.com/office/drawing/2014/main" id="{00000000-0008-0000-0500-00004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35" name="Picture 1">
          <a:extLst>
            <a:ext uri="{FF2B5EF4-FFF2-40B4-BE49-F238E27FC236}">
              <a16:creationId xmlns:a16="http://schemas.microsoft.com/office/drawing/2014/main" id="{00000000-0008-0000-0500-00004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36" name="Picture 1">
          <a:extLst>
            <a:ext uri="{FF2B5EF4-FFF2-40B4-BE49-F238E27FC236}">
              <a16:creationId xmlns:a16="http://schemas.microsoft.com/office/drawing/2014/main" id="{00000000-0008-0000-0500-00005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7" name="Picture 1">
          <a:extLst>
            <a:ext uri="{FF2B5EF4-FFF2-40B4-BE49-F238E27FC236}">
              <a16:creationId xmlns:a16="http://schemas.microsoft.com/office/drawing/2014/main" id="{00000000-0008-0000-0500-00005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38" name="Picture 1">
          <a:extLst>
            <a:ext uri="{FF2B5EF4-FFF2-40B4-BE49-F238E27FC236}">
              <a16:creationId xmlns:a16="http://schemas.microsoft.com/office/drawing/2014/main" id="{00000000-0008-0000-0500-00005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39" name="Picture 1">
          <a:extLst>
            <a:ext uri="{FF2B5EF4-FFF2-40B4-BE49-F238E27FC236}">
              <a16:creationId xmlns:a16="http://schemas.microsoft.com/office/drawing/2014/main" id="{00000000-0008-0000-0500-00005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0" name="Picture 1">
          <a:extLst>
            <a:ext uri="{FF2B5EF4-FFF2-40B4-BE49-F238E27FC236}">
              <a16:creationId xmlns:a16="http://schemas.microsoft.com/office/drawing/2014/main" id="{00000000-0008-0000-0500-00005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1" name="Picture 1">
          <a:extLst>
            <a:ext uri="{FF2B5EF4-FFF2-40B4-BE49-F238E27FC236}">
              <a16:creationId xmlns:a16="http://schemas.microsoft.com/office/drawing/2014/main" id="{00000000-0008-0000-0500-00005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42" name="Picture 1">
          <a:extLst>
            <a:ext uri="{FF2B5EF4-FFF2-40B4-BE49-F238E27FC236}">
              <a16:creationId xmlns:a16="http://schemas.microsoft.com/office/drawing/2014/main" id="{00000000-0008-0000-0500-00005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43" name="Picture 1">
          <a:extLst>
            <a:ext uri="{FF2B5EF4-FFF2-40B4-BE49-F238E27FC236}">
              <a16:creationId xmlns:a16="http://schemas.microsoft.com/office/drawing/2014/main" id="{00000000-0008-0000-0500-00005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44" name="Picture 1">
          <a:extLst>
            <a:ext uri="{FF2B5EF4-FFF2-40B4-BE49-F238E27FC236}">
              <a16:creationId xmlns:a16="http://schemas.microsoft.com/office/drawing/2014/main" id="{00000000-0008-0000-0500-00005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45" name="Picture 1">
          <a:extLst>
            <a:ext uri="{FF2B5EF4-FFF2-40B4-BE49-F238E27FC236}">
              <a16:creationId xmlns:a16="http://schemas.microsoft.com/office/drawing/2014/main" id="{00000000-0008-0000-0500-00005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46" name="Picture 1">
          <a:extLst>
            <a:ext uri="{FF2B5EF4-FFF2-40B4-BE49-F238E27FC236}">
              <a16:creationId xmlns:a16="http://schemas.microsoft.com/office/drawing/2014/main" id="{00000000-0008-0000-0500-00005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7" name="Picture 1">
          <a:extLst>
            <a:ext uri="{FF2B5EF4-FFF2-40B4-BE49-F238E27FC236}">
              <a16:creationId xmlns:a16="http://schemas.microsoft.com/office/drawing/2014/main" id="{00000000-0008-0000-0500-00005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8" name="Picture 1">
          <a:extLst>
            <a:ext uri="{FF2B5EF4-FFF2-40B4-BE49-F238E27FC236}">
              <a16:creationId xmlns:a16="http://schemas.microsoft.com/office/drawing/2014/main" id="{00000000-0008-0000-0500-00005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49" name="Picture 1">
          <a:extLst>
            <a:ext uri="{FF2B5EF4-FFF2-40B4-BE49-F238E27FC236}">
              <a16:creationId xmlns:a16="http://schemas.microsoft.com/office/drawing/2014/main" id="{00000000-0008-0000-0500-00005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50" name="Picture 1">
          <a:extLst>
            <a:ext uri="{FF2B5EF4-FFF2-40B4-BE49-F238E27FC236}">
              <a16:creationId xmlns:a16="http://schemas.microsoft.com/office/drawing/2014/main" id="{00000000-0008-0000-0500-00005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751" name="Picture 1">
          <a:extLst>
            <a:ext uri="{FF2B5EF4-FFF2-40B4-BE49-F238E27FC236}">
              <a16:creationId xmlns:a16="http://schemas.microsoft.com/office/drawing/2014/main" id="{00000000-0008-0000-0500-00005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752" name="Picture 1">
          <a:extLst>
            <a:ext uri="{FF2B5EF4-FFF2-40B4-BE49-F238E27FC236}">
              <a16:creationId xmlns:a16="http://schemas.microsoft.com/office/drawing/2014/main" id="{00000000-0008-0000-0500-00006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753" name="Picture 1">
          <a:extLst>
            <a:ext uri="{FF2B5EF4-FFF2-40B4-BE49-F238E27FC236}">
              <a16:creationId xmlns:a16="http://schemas.microsoft.com/office/drawing/2014/main" id="{00000000-0008-0000-0500-00006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754" name="Picture 1">
          <a:extLst>
            <a:ext uri="{FF2B5EF4-FFF2-40B4-BE49-F238E27FC236}">
              <a16:creationId xmlns:a16="http://schemas.microsoft.com/office/drawing/2014/main" id="{00000000-0008-0000-0500-00006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755" name="Picture 1">
          <a:extLst>
            <a:ext uri="{FF2B5EF4-FFF2-40B4-BE49-F238E27FC236}">
              <a16:creationId xmlns:a16="http://schemas.microsoft.com/office/drawing/2014/main" id="{00000000-0008-0000-0500-00006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756" name="Picture 1">
          <a:extLst>
            <a:ext uri="{FF2B5EF4-FFF2-40B4-BE49-F238E27FC236}">
              <a16:creationId xmlns:a16="http://schemas.microsoft.com/office/drawing/2014/main" id="{00000000-0008-0000-0500-00006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757" name="Picture 1">
          <a:extLst>
            <a:ext uri="{FF2B5EF4-FFF2-40B4-BE49-F238E27FC236}">
              <a16:creationId xmlns:a16="http://schemas.microsoft.com/office/drawing/2014/main" id="{00000000-0008-0000-0500-00006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758" name="Picture 1">
          <a:extLst>
            <a:ext uri="{FF2B5EF4-FFF2-40B4-BE49-F238E27FC236}">
              <a16:creationId xmlns:a16="http://schemas.microsoft.com/office/drawing/2014/main" id="{00000000-0008-0000-0500-00006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59" name="Picture 1">
          <a:extLst>
            <a:ext uri="{FF2B5EF4-FFF2-40B4-BE49-F238E27FC236}">
              <a16:creationId xmlns:a16="http://schemas.microsoft.com/office/drawing/2014/main" id="{00000000-0008-0000-0500-00006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60" name="Picture 1">
          <a:extLst>
            <a:ext uri="{FF2B5EF4-FFF2-40B4-BE49-F238E27FC236}">
              <a16:creationId xmlns:a16="http://schemas.microsoft.com/office/drawing/2014/main" id="{00000000-0008-0000-0500-00006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61" name="Picture 1">
          <a:extLst>
            <a:ext uri="{FF2B5EF4-FFF2-40B4-BE49-F238E27FC236}">
              <a16:creationId xmlns:a16="http://schemas.microsoft.com/office/drawing/2014/main" id="{00000000-0008-0000-0500-00006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2" name="Picture 1">
          <a:extLst>
            <a:ext uri="{FF2B5EF4-FFF2-40B4-BE49-F238E27FC236}">
              <a16:creationId xmlns:a16="http://schemas.microsoft.com/office/drawing/2014/main" id="{00000000-0008-0000-0500-00006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3" name="Picture 1">
          <a:extLst>
            <a:ext uri="{FF2B5EF4-FFF2-40B4-BE49-F238E27FC236}">
              <a16:creationId xmlns:a16="http://schemas.microsoft.com/office/drawing/2014/main" id="{00000000-0008-0000-0500-00006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4" name="Picture 1">
          <a:extLst>
            <a:ext uri="{FF2B5EF4-FFF2-40B4-BE49-F238E27FC236}">
              <a16:creationId xmlns:a16="http://schemas.microsoft.com/office/drawing/2014/main" id="{00000000-0008-0000-0500-00006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65" name="Picture 1">
          <a:extLst>
            <a:ext uri="{FF2B5EF4-FFF2-40B4-BE49-F238E27FC236}">
              <a16:creationId xmlns:a16="http://schemas.microsoft.com/office/drawing/2014/main" id="{00000000-0008-0000-0500-00006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66" name="Picture 1">
          <a:extLst>
            <a:ext uri="{FF2B5EF4-FFF2-40B4-BE49-F238E27FC236}">
              <a16:creationId xmlns:a16="http://schemas.microsoft.com/office/drawing/2014/main" id="{00000000-0008-0000-0500-00006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7" name="Picture 1">
          <a:extLst>
            <a:ext uri="{FF2B5EF4-FFF2-40B4-BE49-F238E27FC236}">
              <a16:creationId xmlns:a16="http://schemas.microsoft.com/office/drawing/2014/main" id="{00000000-0008-0000-0500-00006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8" name="Picture 1">
          <a:extLst>
            <a:ext uri="{FF2B5EF4-FFF2-40B4-BE49-F238E27FC236}">
              <a16:creationId xmlns:a16="http://schemas.microsoft.com/office/drawing/2014/main" id="{00000000-0008-0000-0500-00007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69" name="Picture 1">
          <a:extLst>
            <a:ext uri="{FF2B5EF4-FFF2-40B4-BE49-F238E27FC236}">
              <a16:creationId xmlns:a16="http://schemas.microsoft.com/office/drawing/2014/main" id="{00000000-0008-0000-0500-00007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0" name="Picture 1">
          <a:extLst>
            <a:ext uri="{FF2B5EF4-FFF2-40B4-BE49-F238E27FC236}">
              <a16:creationId xmlns:a16="http://schemas.microsoft.com/office/drawing/2014/main" id="{00000000-0008-0000-0500-00007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1" name="Picture 1">
          <a:extLst>
            <a:ext uri="{FF2B5EF4-FFF2-40B4-BE49-F238E27FC236}">
              <a16:creationId xmlns:a16="http://schemas.microsoft.com/office/drawing/2014/main" id="{00000000-0008-0000-0500-00007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2" name="Picture 1">
          <a:extLst>
            <a:ext uri="{FF2B5EF4-FFF2-40B4-BE49-F238E27FC236}">
              <a16:creationId xmlns:a16="http://schemas.microsoft.com/office/drawing/2014/main" id="{00000000-0008-0000-0500-00007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3" name="Picture 1">
          <a:extLst>
            <a:ext uri="{FF2B5EF4-FFF2-40B4-BE49-F238E27FC236}">
              <a16:creationId xmlns:a16="http://schemas.microsoft.com/office/drawing/2014/main" id="{00000000-0008-0000-0500-00007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74" name="Picture 1">
          <a:extLst>
            <a:ext uri="{FF2B5EF4-FFF2-40B4-BE49-F238E27FC236}">
              <a16:creationId xmlns:a16="http://schemas.microsoft.com/office/drawing/2014/main" id="{00000000-0008-0000-0500-00007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75" name="Picture 1">
          <a:extLst>
            <a:ext uri="{FF2B5EF4-FFF2-40B4-BE49-F238E27FC236}">
              <a16:creationId xmlns:a16="http://schemas.microsoft.com/office/drawing/2014/main" id="{00000000-0008-0000-0500-00007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76" name="Picture 1">
          <a:extLst>
            <a:ext uri="{FF2B5EF4-FFF2-40B4-BE49-F238E27FC236}">
              <a16:creationId xmlns:a16="http://schemas.microsoft.com/office/drawing/2014/main" id="{00000000-0008-0000-0500-00007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7" name="Picture 1">
          <a:extLst>
            <a:ext uri="{FF2B5EF4-FFF2-40B4-BE49-F238E27FC236}">
              <a16:creationId xmlns:a16="http://schemas.microsoft.com/office/drawing/2014/main" id="{00000000-0008-0000-0500-00007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8" name="Picture 1">
          <a:extLst>
            <a:ext uri="{FF2B5EF4-FFF2-40B4-BE49-F238E27FC236}">
              <a16:creationId xmlns:a16="http://schemas.microsoft.com/office/drawing/2014/main" id="{00000000-0008-0000-0500-00007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79" name="Picture 1">
          <a:extLst>
            <a:ext uri="{FF2B5EF4-FFF2-40B4-BE49-F238E27FC236}">
              <a16:creationId xmlns:a16="http://schemas.microsoft.com/office/drawing/2014/main" id="{00000000-0008-0000-0500-00007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80" name="Picture 1">
          <a:extLst>
            <a:ext uri="{FF2B5EF4-FFF2-40B4-BE49-F238E27FC236}">
              <a16:creationId xmlns:a16="http://schemas.microsoft.com/office/drawing/2014/main" id="{00000000-0008-0000-0500-00007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1" name="Picture 1">
          <a:extLst>
            <a:ext uri="{FF2B5EF4-FFF2-40B4-BE49-F238E27FC236}">
              <a16:creationId xmlns:a16="http://schemas.microsoft.com/office/drawing/2014/main" id="{00000000-0008-0000-0500-00007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2" name="Picture 1">
          <a:extLst>
            <a:ext uri="{FF2B5EF4-FFF2-40B4-BE49-F238E27FC236}">
              <a16:creationId xmlns:a16="http://schemas.microsoft.com/office/drawing/2014/main" id="{00000000-0008-0000-0500-00007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3" name="Picture 1">
          <a:extLst>
            <a:ext uri="{FF2B5EF4-FFF2-40B4-BE49-F238E27FC236}">
              <a16:creationId xmlns:a16="http://schemas.microsoft.com/office/drawing/2014/main" id="{00000000-0008-0000-0500-00007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84" name="Picture 1">
          <a:extLst>
            <a:ext uri="{FF2B5EF4-FFF2-40B4-BE49-F238E27FC236}">
              <a16:creationId xmlns:a16="http://schemas.microsoft.com/office/drawing/2014/main" id="{00000000-0008-0000-0500-00008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85" name="Picture 1">
          <a:extLst>
            <a:ext uri="{FF2B5EF4-FFF2-40B4-BE49-F238E27FC236}">
              <a16:creationId xmlns:a16="http://schemas.microsoft.com/office/drawing/2014/main" id="{00000000-0008-0000-0500-00008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6" name="Picture 1">
          <a:extLst>
            <a:ext uri="{FF2B5EF4-FFF2-40B4-BE49-F238E27FC236}">
              <a16:creationId xmlns:a16="http://schemas.microsoft.com/office/drawing/2014/main" id="{00000000-0008-0000-0500-00008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7" name="Picture 1">
          <a:extLst>
            <a:ext uri="{FF2B5EF4-FFF2-40B4-BE49-F238E27FC236}">
              <a16:creationId xmlns:a16="http://schemas.microsoft.com/office/drawing/2014/main" id="{00000000-0008-0000-0500-00008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88" name="Picture 1">
          <a:extLst>
            <a:ext uri="{FF2B5EF4-FFF2-40B4-BE49-F238E27FC236}">
              <a16:creationId xmlns:a16="http://schemas.microsoft.com/office/drawing/2014/main" id="{00000000-0008-0000-0500-00008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89" name="Picture 1">
          <a:extLst>
            <a:ext uri="{FF2B5EF4-FFF2-40B4-BE49-F238E27FC236}">
              <a16:creationId xmlns:a16="http://schemas.microsoft.com/office/drawing/2014/main" id="{00000000-0008-0000-0500-00008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0" name="Picture 1">
          <a:extLst>
            <a:ext uri="{FF2B5EF4-FFF2-40B4-BE49-F238E27FC236}">
              <a16:creationId xmlns:a16="http://schemas.microsoft.com/office/drawing/2014/main" id="{00000000-0008-0000-0500-00008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1" name="Picture 1">
          <a:extLst>
            <a:ext uri="{FF2B5EF4-FFF2-40B4-BE49-F238E27FC236}">
              <a16:creationId xmlns:a16="http://schemas.microsoft.com/office/drawing/2014/main" id="{00000000-0008-0000-0500-00008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2" name="Picture 1">
          <a:extLst>
            <a:ext uri="{FF2B5EF4-FFF2-40B4-BE49-F238E27FC236}">
              <a16:creationId xmlns:a16="http://schemas.microsoft.com/office/drawing/2014/main" id="{00000000-0008-0000-0500-00008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3" name="Picture 1">
          <a:extLst>
            <a:ext uri="{FF2B5EF4-FFF2-40B4-BE49-F238E27FC236}">
              <a16:creationId xmlns:a16="http://schemas.microsoft.com/office/drawing/2014/main" id="{00000000-0008-0000-0500-00008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94" name="Picture 1">
          <a:extLst>
            <a:ext uri="{FF2B5EF4-FFF2-40B4-BE49-F238E27FC236}">
              <a16:creationId xmlns:a16="http://schemas.microsoft.com/office/drawing/2014/main" id="{00000000-0008-0000-0500-00008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95" name="Picture 1">
          <a:extLst>
            <a:ext uri="{FF2B5EF4-FFF2-40B4-BE49-F238E27FC236}">
              <a16:creationId xmlns:a16="http://schemas.microsoft.com/office/drawing/2014/main" id="{00000000-0008-0000-0500-00008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796" name="Picture 1">
          <a:extLst>
            <a:ext uri="{FF2B5EF4-FFF2-40B4-BE49-F238E27FC236}">
              <a16:creationId xmlns:a16="http://schemas.microsoft.com/office/drawing/2014/main" id="{00000000-0008-0000-0500-00008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7" name="Picture 1">
          <a:extLst>
            <a:ext uri="{FF2B5EF4-FFF2-40B4-BE49-F238E27FC236}">
              <a16:creationId xmlns:a16="http://schemas.microsoft.com/office/drawing/2014/main" id="{00000000-0008-0000-0500-00008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8" name="Picture 1">
          <a:extLst>
            <a:ext uri="{FF2B5EF4-FFF2-40B4-BE49-F238E27FC236}">
              <a16:creationId xmlns:a16="http://schemas.microsoft.com/office/drawing/2014/main" id="{00000000-0008-0000-0500-00008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799" name="Picture 1">
          <a:extLst>
            <a:ext uri="{FF2B5EF4-FFF2-40B4-BE49-F238E27FC236}">
              <a16:creationId xmlns:a16="http://schemas.microsoft.com/office/drawing/2014/main" id="{00000000-0008-0000-0500-00008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00" name="Picture 1">
          <a:extLst>
            <a:ext uri="{FF2B5EF4-FFF2-40B4-BE49-F238E27FC236}">
              <a16:creationId xmlns:a16="http://schemas.microsoft.com/office/drawing/2014/main" id="{00000000-0008-0000-0500-00009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1" name="Picture 1">
          <a:extLst>
            <a:ext uri="{FF2B5EF4-FFF2-40B4-BE49-F238E27FC236}">
              <a16:creationId xmlns:a16="http://schemas.microsoft.com/office/drawing/2014/main" id="{00000000-0008-0000-0500-00009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2" name="Picture 1">
          <a:extLst>
            <a:ext uri="{FF2B5EF4-FFF2-40B4-BE49-F238E27FC236}">
              <a16:creationId xmlns:a16="http://schemas.microsoft.com/office/drawing/2014/main" id="{00000000-0008-0000-0500-00009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3" name="Picture 1">
          <a:extLst>
            <a:ext uri="{FF2B5EF4-FFF2-40B4-BE49-F238E27FC236}">
              <a16:creationId xmlns:a16="http://schemas.microsoft.com/office/drawing/2014/main" id="{00000000-0008-0000-0500-00009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04" name="Picture 1">
          <a:extLst>
            <a:ext uri="{FF2B5EF4-FFF2-40B4-BE49-F238E27FC236}">
              <a16:creationId xmlns:a16="http://schemas.microsoft.com/office/drawing/2014/main" id="{00000000-0008-0000-0500-00009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05" name="Picture 1">
          <a:extLst>
            <a:ext uri="{FF2B5EF4-FFF2-40B4-BE49-F238E27FC236}">
              <a16:creationId xmlns:a16="http://schemas.microsoft.com/office/drawing/2014/main" id="{00000000-0008-0000-0500-00009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6" name="Picture 1">
          <a:extLst>
            <a:ext uri="{FF2B5EF4-FFF2-40B4-BE49-F238E27FC236}">
              <a16:creationId xmlns:a16="http://schemas.microsoft.com/office/drawing/2014/main" id="{00000000-0008-0000-0500-00009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7" name="Picture 1">
          <a:extLst>
            <a:ext uri="{FF2B5EF4-FFF2-40B4-BE49-F238E27FC236}">
              <a16:creationId xmlns:a16="http://schemas.microsoft.com/office/drawing/2014/main" id="{00000000-0008-0000-0500-00009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08" name="Picture 1">
          <a:extLst>
            <a:ext uri="{FF2B5EF4-FFF2-40B4-BE49-F238E27FC236}">
              <a16:creationId xmlns:a16="http://schemas.microsoft.com/office/drawing/2014/main" id="{00000000-0008-0000-0500-00009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09" name="Picture 1">
          <a:extLst>
            <a:ext uri="{FF2B5EF4-FFF2-40B4-BE49-F238E27FC236}">
              <a16:creationId xmlns:a16="http://schemas.microsoft.com/office/drawing/2014/main" id="{00000000-0008-0000-0500-00009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0" name="Picture 1">
          <a:extLst>
            <a:ext uri="{FF2B5EF4-FFF2-40B4-BE49-F238E27FC236}">
              <a16:creationId xmlns:a16="http://schemas.microsoft.com/office/drawing/2014/main" id="{00000000-0008-0000-0500-00009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1" name="Picture 1">
          <a:extLst>
            <a:ext uri="{FF2B5EF4-FFF2-40B4-BE49-F238E27FC236}">
              <a16:creationId xmlns:a16="http://schemas.microsoft.com/office/drawing/2014/main" id="{00000000-0008-0000-0500-00009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2" name="Picture 1">
          <a:extLst>
            <a:ext uri="{FF2B5EF4-FFF2-40B4-BE49-F238E27FC236}">
              <a16:creationId xmlns:a16="http://schemas.microsoft.com/office/drawing/2014/main" id="{00000000-0008-0000-0500-00009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3" name="Picture 1">
          <a:extLst>
            <a:ext uri="{FF2B5EF4-FFF2-40B4-BE49-F238E27FC236}">
              <a16:creationId xmlns:a16="http://schemas.microsoft.com/office/drawing/2014/main" id="{00000000-0008-0000-0500-00009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14" name="Picture 1">
          <a:extLst>
            <a:ext uri="{FF2B5EF4-FFF2-40B4-BE49-F238E27FC236}">
              <a16:creationId xmlns:a16="http://schemas.microsoft.com/office/drawing/2014/main" id="{00000000-0008-0000-0500-00009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15" name="Picture 1">
          <a:extLst>
            <a:ext uri="{FF2B5EF4-FFF2-40B4-BE49-F238E27FC236}">
              <a16:creationId xmlns:a16="http://schemas.microsoft.com/office/drawing/2014/main" id="{00000000-0008-0000-0500-00009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16" name="Picture 1">
          <a:extLst>
            <a:ext uri="{FF2B5EF4-FFF2-40B4-BE49-F238E27FC236}">
              <a16:creationId xmlns:a16="http://schemas.microsoft.com/office/drawing/2014/main" id="{00000000-0008-0000-0500-0000A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7" name="Picture 1">
          <a:extLst>
            <a:ext uri="{FF2B5EF4-FFF2-40B4-BE49-F238E27FC236}">
              <a16:creationId xmlns:a16="http://schemas.microsoft.com/office/drawing/2014/main" id="{00000000-0008-0000-0500-0000A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8" name="Picture 1">
          <a:extLst>
            <a:ext uri="{FF2B5EF4-FFF2-40B4-BE49-F238E27FC236}">
              <a16:creationId xmlns:a16="http://schemas.microsoft.com/office/drawing/2014/main" id="{00000000-0008-0000-0500-0000A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19" name="Picture 1">
          <a:extLst>
            <a:ext uri="{FF2B5EF4-FFF2-40B4-BE49-F238E27FC236}">
              <a16:creationId xmlns:a16="http://schemas.microsoft.com/office/drawing/2014/main" id="{00000000-0008-0000-0500-0000A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0" name="Picture 1">
          <a:extLst>
            <a:ext uri="{FF2B5EF4-FFF2-40B4-BE49-F238E27FC236}">
              <a16:creationId xmlns:a16="http://schemas.microsoft.com/office/drawing/2014/main" id="{00000000-0008-0000-0500-0000A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1" name="Picture 1">
          <a:extLst>
            <a:ext uri="{FF2B5EF4-FFF2-40B4-BE49-F238E27FC236}">
              <a16:creationId xmlns:a16="http://schemas.microsoft.com/office/drawing/2014/main" id="{00000000-0008-0000-0500-0000A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2" name="Picture 1">
          <a:extLst>
            <a:ext uri="{FF2B5EF4-FFF2-40B4-BE49-F238E27FC236}">
              <a16:creationId xmlns:a16="http://schemas.microsoft.com/office/drawing/2014/main" id="{00000000-0008-0000-0500-0000A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3" name="Picture 1">
          <a:extLst>
            <a:ext uri="{FF2B5EF4-FFF2-40B4-BE49-F238E27FC236}">
              <a16:creationId xmlns:a16="http://schemas.microsoft.com/office/drawing/2014/main" id="{00000000-0008-0000-0500-0000A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24" name="Picture 1">
          <a:extLst>
            <a:ext uri="{FF2B5EF4-FFF2-40B4-BE49-F238E27FC236}">
              <a16:creationId xmlns:a16="http://schemas.microsoft.com/office/drawing/2014/main" id="{00000000-0008-0000-0500-0000A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25" name="Picture 1">
          <a:extLst>
            <a:ext uri="{FF2B5EF4-FFF2-40B4-BE49-F238E27FC236}">
              <a16:creationId xmlns:a16="http://schemas.microsoft.com/office/drawing/2014/main" id="{00000000-0008-0000-0500-0000A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26" name="Picture 1">
          <a:extLst>
            <a:ext uri="{FF2B5EF4-FFF2-40B4-BE49-F238E27FC236}">
              <a16:creationId xmlns:a16="http://schemas.microsoft.com/office/drawing/2014/main" id="{00000000-0008-0000-0500-0000A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7" name="Picture 1">
          <a:extLst>
            <a:ext uri="{FF2B5EF4-FFF2-40B4-BE49-F238E27FC236}">
              <a16:creationId xmlns:a16="http://schemas.microsoft.com/office/drawing/2014/main" id="{00000000-0008-0000-0500-0000A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8" name="Picture 1">
          <a:extLst>
            <a:ext uri="{FF2B5EF4-FFF2-40B4-BE49-F238E27FC236}">
              <a16:creationId xmlns:a16="http://schemas.microsoft.com/office/drawing/2014/main" id="{00000000-0008-0000-0500-0000A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29" name="Picture 1">
          <a:extLst>
            <a:ext uri="{FF2B5EF4-FFF2-40B4-BE49-F238E27FC236}">
              <a16:creationId xmlns:a16="http://schemas.microsoft.com/office/drawing/2014/main" id="{00000000-0008-0000-0500-0000A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30" name="Picture 1">
          <a:extLst>
            <a:ext uri="{FF2B5EF4-FFF2-40B4-BE49-F238E27FC236}">
              <a16:creationId xmlns:a16="http://schemas.microsoft.com/office/drawing/2014/main" id="{00000000-0008-0000-0500-0000A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1" name="Picture 1">
          <a:extLst>
            <a:ext uri="{FF2B5EF4-FFF2-40B4-BE49-F238E27FC236}">
              <a16:creationId xmlns:a16="http://schemas.microsoft.com/office/drawing/2014/main" id="{00000000-0008-0000-0500-0000A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2" name="Picture 1">
          <a:extLst>
            <a:ext uri="{FF2B5EF4-FFF2-40B4-BE49-F238E27FC236}">
              <a16:creationId xmlns:a16="http://schemas.microsoft.com/office/drawing/2014/main" id="{00000000-0008-0000-0500-0000B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3" name="Picture 1">
          <a:extLst>
            <a:ext uri="{FF2B5EF4-FFF2-40B4-BE49-F238E27FC236}">
              <a16:creationId xmlns:a16="http://schemas.microsoft.com/office/drawing/2014/main" id="{00000000-0008-0000-0500-0000B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34" name="Picture 1">
          <a:extLst>
            <a:ext uri="{FF2B5EF4-FFF2-40B4-BE49-F238E27FC236}">
              <a16:creationId xmlns:a16="http://schemas.microsoft.com/office/drawing/2014/main" id="{00000000-0008-0000-0500-0000B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35" name="Picture 1">
          <a:extLst>
            <a:ext uri="{FF2B5EF4-FFF2-40B4-BE49-F238E27FC236}">
              <a16:creationId xmlns:a16="http://schemas.microsoft.com/office/drawing/2014/main" id="{00000000-0008-0000-0500-0000B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6" name="Picture 1">
          <a:extLst>
            <a:ext uri="{FF2B5EF4-FFF2-40B4-BE49-F238E27FC236}">
              <a16:creationId xmlns:a16="http://schemas.microsoft.com/office/drawing/2014/main" id="{00000000-0008-0000-0500-0000B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7" name="Picture 1">
          <a:extLst>
            <a:ext uri="{FF2B5EF4-FFF2-40B4-BE49-F238E27FC236}">
              <a16:creationId xmlns:a16="http://schemas.microsoft.com/office/drawing/2014/main" id="{00000000-0008-0000-0500-0000B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38" name="Picture 1">
          <a:extLst>
            <a:ext uri="{FF2B5EF4-FFF2-40B4-BE49-F238E27FC236}">
              <a16:creationId xmlns:a16="http://schemas.microsoft.com/office/drawing/2014/main" id="{00000000-0008-0000-0500-0000B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39" name="Picture 1">
          <a:extLst>
            <a:ext uri="{FF2B5EF4-FFF2-40B4-BE49-F238E27FC236}">
              <a16:creationId xmlns:a16="http://schemas.microsoft.com/office/drawing/2014/main" id="{00000000-0008-0000-0500-0000B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0" name="Picture 1">
          <a:extLst>
            <a:ext uri="{FF2B5EF4-FFF2-40B4-BE49-F238E27FC236}">
              <a16:creationId xmlns:a16="http://schemas.microsoft.com/office/drawing/2014/main" id="{00000000-0008-0000-0500-0000B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41" name="Picture 1">
          <a:extLst>
            <a:ext uri="{FF2B5EF4-FFF2-40B4-BE49-F238E27FC236}">
              <a16:creationId xmlns:a16="http://schemas.microsoft.com/office/drawing/2014/main" id="{00000000-0008-0000-0500-0000B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42" name="Picture 1">
          <a:extLst>
            <a:ext uri="{FF2B5EF4-FFF2-40B4-BE49-F238E27FC236}">
              <a16:creationId xmlns:a16="http://schemas.microsoft.com/office/drawing/2014/main" id="{00000000-0008-0000-0500-0000B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43" name="Picture 1">
          <a:extLst>
            <a:ext uri="{FF2B5EF4-FFF2-40B4-BE49-F238E27FC236}">
              <a16:creationId xmlns:a16="http://schemas.microsoft.com/office/drawing/2014/main" id="{00000000-0008-0000-0500-0000B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4" name="Picture 1">
          <a:extLst>
            <a:ext uri="{FF2B5EF4-FFF2-40B4-BE49-F238E27FC236}">
              <a16:creationId xmlns:a16="http://schemas.microsoft.com/office/drawing/2014/main" id="{00000000-0008-0000-0500-0000B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5" name="Picture 1">
          <a:extLst>
            <a:ext uri="{FF2B5EF4-FFF2-40B4-BE49-F238E27FC236}">
              <a16:creationId xmlns:a16="http://schemas.microsoft.com/office/drawing/2014/main" id="{00000000-0008-0000-0500-0000B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6" name="Picture 1">
          <a:extLst>
            <a:ext uri="{FF2B5EF4-FFF2-40B4-BE49-F238E27FC236}">
              <a16:creationId xmlns:a16="http://schemas.microsoft.com/office/drawing/2014/main" id="{00000000-0008-0000-0500-0000B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47" name="Picture 1">
          <a:extLst>
            <a:ext uri="{FF2B5EF4-FFF2-40B4-BE49-F238E27FC236}">
              <a16:creationId xmlns:a16="http://schemas.microsoft.com/office/drawing/2014/main" id="{00000000-0008-0000-0500-0000B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48" name="Picture 1">
          <a:extLst>
            <a:ext uri="{FF2B5EF4-FFF2-40B4-BE49-F238E27FC236}">
              <a16:creationId xmlns:a16="http://schemas.microsoft.com/office/drawing/2014/main" id="{00000000-0008-0000-0500-0000C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49" name="Picture 1">
          <a:extLst>
            <a:ext uri="{FF2B5EF4-FFF2-40B4-BE49-F238E27FC236}">
              <a16:creationId xmlns:a16="http://schemas.microsoft.com/office/drawing/2014/main" id="{00000000-0008-0000-0500-0000C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50" name="Picture 1">
          <a:extLst>
            <a:ext uri="{FF2B5EF4-FFF2-40B4-BE49-F238E27FC236}">
              <a16:creationId xmlns:a16="http://schemas.microsoft.com/office/drawing/2014/main" id="{00000000-0008-0000-0500-0000C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1" name="Picture 1">
          <a:extLst>
            <a:ext uri="{FF2B5EF4-FFF2-40B4-BE49-F238E27FC236}">
              <a16:creationId xmlns:a16="http://schemas.microsoft.com/office/drawing/2014/main" id="{00000000-0008-0000-0500-0000C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2" name="Picture 1">
          <a:extLst>
            <a:ext uri="{FF2B5EF4-FFF2-40B4-BE49-F238E27FC236}">
              <a16:creationId xmlns:a16="http://schemas.microsoft.com/office/drawing/2014/main" id="{00000000-0008-0000-0500-0000C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53" name="Picture 1">
          <a:extLst>
            <a:ext uri="{FF2B5EF4-FFF2-40B4-BE49-F238E27FC236}">
              <a16:creationId xmlns:a16="http://schemas.microsoft.com/office/drawing/2014/main" id="{00000000-0008-0000-0500-0000C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54" name="Picture 1">
          <a:extLst>
            <a:ext uri="{FF2B5EF4-FFF2-40B4-BE49-F238E27FC236}">
              <a16:creationId xmlns:a16="http://schemas.microsoft.com/office/drawing/2014/main" id="{00000000-0008-0000-0500-0000C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55" name="Picture 1">
          <a:extLst>
            <a:ext uri="{FF2B5EF4-FFF2-40B4-BE49-F238E27FC236}">
              <a16:creationId xmlns:a16="http://schemas.microsoft.com/office/drawing/2014/main" id="{00000000-0008-0000-0500-0000C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6" name="Picture 1">
          <a:extLst>
            <a:ext uri="{FF2B5EF4-FFF2-40B4-BE49-F238E27FC236}">
              <a16:creationId xmlns:a16="http://schemas.microsoft.com/office/drawing/2014/main" id="{00000000-0008-0000-0500-0000C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7" name="Picture 1">
          <a:extLst>
            <a:ext uri="{FF2B5EF4-FFF2-40B4-BE49-F238E27FC236}">
              <a16:creationId xmlns:a16="http://schemas.microsoft.com/office/drawing/2014/main" id="{00000000-0008-0000-0500-0000C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8" name="Picture 1">
          <a:extLst>
            <a:ext uri="{FF2B5EF4-FFF2-40B4-BE49-F238E27FC236}">
              <a16:creationId xmlns:a16="http://schemas.microsoft.com/office/drawing/2014/main" id="{00000000-0008-0000-0500-0000C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59" name="Picture 1">
          <a:extLst>
            <a:ext uri="{FF2B5EF4-FFF2-40B4-BE49-F238E27FC236}">
              <a16:creationId xmlns:a16="http://schemas.microsoft.com/office/drawing/2014/main" id="{00000000-0008-0000-0500-0000C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60" name="Picture 1">
          <a:extLst>
            <a:ext uri="{FF2B5EF4-FFF2-40B4-BE49-F238E27FC236}">
              <a16:creationId xmlns:a16="http://schemas.microsoft.com/office/drawing/2014/main" id="{00000000-0008-0000-0500-0000C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1" name="Picture 1">
          <a:extLst>
            <a:ext uri="{FF2B5EF4-FFF2-40B4-BE49-F238E27FC236}">
              <a16:creationId xmlns:a16="http://schemas.microsoft.com/office/drawing/2014/main" id="{00000000-0008-0000-0500-0000C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2" name="Picture 1">
          <a:extLst>
            <a:ext uri="{FF2B5EF4-FFF2-40B4-BE49-F238E27FC236}">
              <a16:creationId xmlns:a16="http://schemas.microsoft.com/office/drawing/2014/main" id="{00000000-0008-0000-0500-0000C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3" name="Picture 1">
          <a:extLst>
            <a:ext uri="{FF2B5EF4-FFF2-40B4-BE49-F238E27FC236}">
              <a16:creationId xmlns:a16="http://schemas.microsoft.com/office/drawing/2014/main" id="{00000000-0008-0000-0500-0000C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64" name="Picture 1">
          <a:extLst>
            <a:ext uri="{FF2B5EF4-FFF2-40B4-BE49-F238E27FC236}">
              <a16:creationId xmlns:a16="http://schemas.microsoft.com/office/drawing/2014/main" id="{00000000-0008-0000-0500-0000D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65" name="Picture 1">
          <a:extLst>
            <a:ext uri="{FF2B5EF4-FFF2-40B4-BE49-F238E27FC236}">
              <a16:creationId xmlns:a16="http://schemas.microsoft.com/office/drawing/2014/main" id="{00000000-0008-0000-0500-0000D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66" name="Picture 1">
          <a:extLst>
            <a:ext uri="{FF2B5EF4-FFF2-40B4-BE49-F238E27FC236}">
              <a16:creationId xmlns:a16="http://schemas.microsoft.com/office/drawing/2014/main" id="{00000000-0008-0000-0500-0000D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7" name="Picture 1">
          <a:extLst>
            <a:ext uri="{FF2B5EF4-FFF2-40B4-BE49-F238E27FC236}">
              <a16:creationId xmlns:a16="http://schemas.microsoft.com/office/drawing/2014/main" id="{00000000-0008-0000-0500-0000D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8" name="Picture 1">
          <a:extLst>
            <a:ext uri="{FF2B5EF4-FFF2-40B4-BE49-F238E27FC236}">
              <a16:creationId xmlns:a16="http://schemas.microsoft.com/office/drawing/2014/main" id="{00000000-0008-0000-0500-0000D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69" name="Picture 1">
          <a:extLst>
            <a:ext uri="{FF2B5EF4-FFF2-40B4-BE49-F238E27FC236}">
              <a16:creationId xmlns:a16="http://schemas.microsoft.com/office/drawing/2014/main" id="{00000000-0008-0000-0500-0000D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0" name="Picture 1">
          <a:extLst>
            <a:ext uri="{FF2B5EF4-FFF2-40B4-BE49-F238E27FC236}">
              <a16:creationId xmlns:a16="http://schemas.microsoft.com/office/drawing/2014/main" id="{00000000-0008-0000-0500-0000D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1" name="Picture 1">
          <a:extLst>
            <a:ext uri="{FF2B5EF4-FFF2-40B4-BE49-F238E27FC236}">
              <a16:creationId xmlns:a16="http://schemas.microsoft.com/office/drawing/2014/main" id="{00000000-0008-0000-0500-0000D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2" name="Picture 1">
          <a:extLst>
            <a:ext uri="{FF2B5EF4-FFF2-40B4-BE49-F238E27FC236}">
              <a16:creationId xmlns:a16="http://schemas.microsoft.com/office/drawing/2014/main" id="{00000000-0008-0000-0500-0000D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3" name="Picture 1">
          <a:extLst>
            <a:ext uri="{FF2B5EF4-FFF2-40B4-BE49-F238E27FC236}">
              <a16:creationId xmlns:a16="http://schemas.microsoft.com/office/drawing/2014/main" id="{00000000-0008-0000-0500-0000D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74" name="Picture 1">
          <a:extLst>
            <a:ext uri="{FF2B5EF4-FFF2-40B4-BE49-F238E27FC236}">
              <a16:creationId xmlns:a16="http://schemas.microsoft.com/office/drawing/2014/main" id="{00000000-0008-0000-0500-0000D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75" name="Picture 1">
          <a:extLst>
            <a:ext uri="{FF2B5EF4-FFF2-40B4-BE49-F238E27FC236}">
              <a16:creationId xmlns:a16="http://schemas.microsoft.com/office/drawing/2014/main" id="{00000000-0008-0000-0500-0000D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76" name="Picture 1">
          <a:extLst>
            <a:ext uri="{FF2B5EF4-FFF2-40B4-BE49-F238E27FC236}">
              <a16:creationId xmlns:a16="http://schemas.microsoft.com/office/drawing/2014/main" id="{00000000-0008-0000-0500-0000D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7" name="Picture 1">
          <a:extLst>
            <a:ext uri="{FF2B5EF4-FFF2-40B4-BE49-F238E27FC236}">
              <a16:creationId xmlns:a16="http://schemas.microsoft.com/office/drawing/2014/main" id="{00000000-0008-0000-0500-0000D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78" name="Picture 1">
          <a:extLst>
            <a:ext uri="{FF2B5EF4-FFF2-40B4-BE49-F238E27FC236}">
              <a16:creationId xmlns:a16="http://schemas.microsoft.com/office/drawing/2014/main" id="{00000000-0008-0000-0500-0000D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79" name="Picture 1">
          <a:extLst>
            <a:ext uri="{FF2B5EF4-FFF2-40B4-BE49-F238E27FC236}">
              <a16:creationId xmlns:a16="http://schemas.microsoft.com/office/drawing/2014/main" id="{00000000-0008-0000-0500-0000D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80" name="Picture 1">
          <a:extLst>
            <a:ext uri="{FF2B5EF4-FFF2-40B4-BE49-F238E27FC236}">
              <a16:creationId xmlns:a16="http://schemas.microsoft.com/office/drawing/2014/main" id="{00000000-0008-0000-0500-0000E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81" name="Picture 1">
          <a:extLst>
            <a:ext uri="{FF2B5EF4-FFF2-40B4-BE49-F238E27FC236}">
              <a16:creationId xmlns:a16="http://schemas.microsoft.com/office/drawing/2014/main" id="{00000000-0008-0000-0500-0000E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2" name="Picture 1">
          <a:extLst>
            <a:ext uri="{FF2B5EF4-FFF2-40B4-BE49-F238E27FC236}">
              <a16:creationId xmlns:a16="http://schemas.microsoft.com/office/drawing/2014/main" id="{00000000-0008-0000-0500-0000E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3" name="Picture 1">
          <a:extLst>
            <a:ext uri="{FF2B5EF4-FFF2-40B4-BE49-F238E27FC236}">
              <a16:creationId xmlns:a16="http://schemas.microsoft.com/office/drawing/2014/main" id="{00000000-0008-0000-0500-0000E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84" name="Picture 1">
          <a:extLst>
            <a:ext uri="{FF2B5EF4-FFF2-40B4-BE49-F238E27FC236}">
              <a16:creationId xmlns:a16="http://schemas.microsoft.com/office/drawing/2014/main" id="{00000000-0008-0000-0500-0000E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85" name="Picture 1">
          <a:extLst>
            <a:ext uri="{FF2B5EF4-FFF2-40B4-BE49-F238E27FC236}">
              <a16:creationId xmlns:a16="http://schemas.microsoft.com/office/drawing/2014/main" id="{00000000-0008-0000-0500-0000E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86" name="Picture 1">
          <a:extLst>
            <a:ext uri="{FF2B5EF4-FFF2-40B4-BE49-F238E27FC236}">
              <a16:creationId xmlns:a16="http://schemas.microsoft.com/office/drawing/2014/main" id="{00000000-0008-0000-0500-0000E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7" name="Picture 1">
          <a:extLst>
            <a:ext uri="{FF2B5EF4-FFF2-40B4-BE49-F238E27FC236}">
              <a16:creationId xmlns:a16="http://schemas.microsoft.com/office/drawing/2014/main" id="{00000000-0008-0000-0500-0000E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8" name="Picture 1">
          <a:extLst>
            <a:ext uri="{FF2B5EF4-FFF2-40B4-BE49-F238E27FC236}">
              <a16:creationId xmlns:a16="http://schemas.microsoft.com/office/drawing/2014/main" id="{00000000-0008-0000-0500-0000E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89" name="Picture 1">
          <a:extLst>
            <a:ext uri="{FF2B5EF4-FFF2-40B4-BE49-F238E27FC236}">
              <a16:creationId xmlns:a16="http://schemas.microsoft.com/office/drawing/2014/main" id="{00000000-0008-0000-0500-0000E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90" name="Picture 1">
          <a:extLst>
            <a:ext uri="{FF2B5EF4-FFF2-40B4-BE49-F238E27FC236}">
              <a16:creationId xmlns:a16="http://schemas.microsoft.com/office/drawing/2014/main" id="{00000000-0008-0000-0500-0000E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1" name="Picture 1">
          <a:extLst>
            <a:ext uri="{FF2B5EF4-FFF2-40B4-BE49-F238E27FC236}">
              <a16:creationId xmlns:a16="http://schemas.microsoft.com/office/drawing/2014/main" id="{00000000-0008-0000-0500-0000E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2" name="Picture 1">
          <a:extLst>
            <a:ext uri="{FF2B5EF4-FFF2-40B4-BE49-F238E27FC236}">
              <a16:creationId xmlns:a16="http://schemas.microsoft.com/office/drawing/2014/main" id="{00000000-0008-0000-0500-0000E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3" name="Picture 1">
          <a:extLst>
            <a:ext uri="{FF2B5EF4-FFF2-40B4-BE49-F238E27FC236}">
              <a16:creationId xmlns:a16="http://schemas.microsoft.com/office/drawing/2014/main" id="{00000000-0008-0000-0500-0000E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94" name="Picture 1">
          <a:extLst>
            <a:ext uri="{FF2B5EF4-FFF2-40B4-BE49-F238E27FC236}">
              <a16:creationId xmlns:a16="http://schemas.microsoft.com/office/drawing/2014/main" id="{00000000-0008-0000-0500-0000E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95" name="Picture 1">
          <a:extLst>
            <a:ext uri="{FF2B5EF4-FFF2-40B4-BE49-F238E27FC236}">
              <a16:creationId xmlns:a16="http://schemas.microsoft.com/office/drawing/2014/main" id="{00000000-0008-0000-0500-0000E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6" name="Picture 1">
          <a:extLst>
            <a:ext uri="{FF2B5EF4-FFF2-40B4-BE49-F238E27FC236}">
              <a16:creationId xmlns:a16="http://schemas.microsoft.com/office/drawing/2014/main" id="{00000000-0008-0000-0500-0000F0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7" name="Picture 1">
          <a:extLst>
            <a:ext uri="{FF2B5EF4-FFF2-40B4-BE49-F238E27FC236}">
              <a16:creationId xmlns:a16="http://schemas.microsoft.com/office/drawing/2014/main" id="{00000000-0008-0000-0500-0000F1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898" name="Picture 1">
          <a:extLst>
            <a:ext uri="{FF2B5EF4-FFF2-40B4-BE49-F238E27FC236}">
              <a16:creationId xmlns:a16="http://schemas.microsoft.com/office/drawing/2014/main" id="{00000000-0008-0000-0500-0000F2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899" name="Picture 1">
          <a:extLst>
            <a:ext uri="{FF2B5EF4-FFF2-40B4-BE49-F238E27FC236}">
              <a16:creationId xmlns:a16="http://schemas.microsoft.com/office/drawing/2014/main" id="{00000000-0008-0000-0500-0000F3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0" name="Picture 1">
          <a:extLst>
            <a:ext uri="{FF2B5EF4-FFF2-40B4-BE49-F238E27FC236}">
              <a16:creationId xmlns:a16="http://schemas.microsoft.com/office/drawing/2014/main" id="{00000000-0008-0000-0500-0000F4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1" name="Picture 1">
          <a:extLst>
            <a:ext uri="{FF2B5EF4-FFF2-40B4-BE49-F238E27FC236}">
              <a16:creationId xmlns:a16="http://schemas.microsoft.com/office/drawing/2014/main" id="{00000000-0008-0000-0500-0000F5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2" name="Picture 1">
          <a:extLst>
            <a:ext uri="{FF2B5EF4-FFF2-40B4-BE49-F238E27FC236}">
              <a16:creationId xmlns:a16="http://schemas.microsoft.com/office/drawing/2014/main" id="{00000000-0008-0000-0500-0000F6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3" name="Picture 1">
          <a:extLst>
            <a:ext uri="{FF2B5EF4-FFF2-40B4-BE49-F238E27FC236}">
              <a16:creationId xmlns:a16="http://schemas.microsoft.com/office/drawing/2014/main" id="{00000000-0008-0000-0500-0000F7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04" name="Picture 1">
          <a:extLst>
            <a:ext uri="{FF2B5EF4-FFF2-40B4-BE49-F238E27FC236}">
              <a16:creationId xmlns:a16="http://schemas.microsoft.com/office/drawing/2014/main" id="{00000000-0008-0000-0500-0000F8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05" name="Picture 1">
          <a:extLst>
            <a:ext uri="{FF2B5EF4-FFF2-40B4-BE49-F238E27FC236}">
              <a16:creationId xmlns:a16="http://schemas.microsoft.com/office/drawing/2014/main" id="{00000000-0008-0000-0500-0000F9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06" name="Picture 1">
          <a:extLst>
            <a:ext uri="{FF2B5EF4-FFF2-40B4-BE49-F238E27FC236}">
              <a16:creationId xmlns:a16="http://schemas.microsoft.com/office/drawing/2014/main" id="{00000000-0008-0000-0500-0000FA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07" name="Picture 1">
          <a:extLst>
            <a:ext uri="{FF2B5EF4-FFF2-40B4-BE49-F238E27FC236}">
              <a16:creationId xmlns:a16="http://schemas.microsoft.com/office/drawing/2014/main" id="{00000000-0008-0000-0500-0000FB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908" name="Picture 1">
          <a:extLst>
            <a:ext uri="{FF2B5EF4-FFF2-40B4-BE49-F238E27FC236}">
              <a16:creationId xmlns:a16="http://schemas.microsoft.com/office/drawing/2014/main" id="{00000000-0008-0000-0500-0000FC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909" name="Picture 1">
          <a:extLst>
            <a:ext uri="{FF2B5EF4-FFF2-40B4-BE49-F238E27FC236}">
              <a16:creationId xmlns:a16="http://schemas.microsoft.com/office/drawing/2014/main" id="{00000000-0008-0000-0500-0000FD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910" name="Picture 1">
          <a:extLst>
            <a:ext uri="{FF2B5EF4-FFF2-40B4-BE49-F238E27FC236}">
              <a16:creationId xmlns:a16="http://schemas.microsoft.com/office/drawing/2014/main" id="{00000000-0008-0000-0500-0000FE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911" name="Picture 1">
          <a:extLst>
            <a:ext uri="{FF2B5EF4-FFF2-40B4-BE49-F238E27FC236}">
              <a16:creationId xmlns:a16="http://schemas.microsoft.com/office/drawing/2014/main" id="{00000000-0008-0000-0500-0000FF1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912" name="Picture 1">
          <a:extLst>
            <a:ext uri="{FF2B5EF4-FFF2-40B4-BE49-F238E27FC236}">
              <a16:creationId xmlns:a16="http://schemas.microsoft.com/office/drawing/2014/main" id="{00000000-0008-0000-0500-00000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913" name="Picture 1">
          <a:extLst>
            <a:ext uri="{FF2B5EF4-FFF2-40B4-BE49-F238E27FC236}">
              <a16:creationId xmlns:a16="http://schemas.microsoft.com/office/drawing/2014/main" id="{00000000-0008-0000-0500-00000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6914" name="Picture 1">
          <a:extLst>
            <a:ext uri="{FF2B5EF4-FFF2-40B4-BE49-F238E27FC236}">
              <a16:creationId xmlns:a16="http://schemas.microsoft.com/office/drawing/2014/main" id="{00000000-0008-0000-0500-00000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6915" name="Picture 1">
          <a:extLst>
            <a:ext uri="{FF2B5EF4-FFF2-40B4-BE49-F238E27FC236}">
              <a16:creationId xmlns:a16="http://schemas.microsoft.com/office/drawing/2014/main" id="{00000000-0008-0000-0500-00000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16" name="Picture 1">
          <a:extLst>
            <a:ext uri="{FF2B5EF4-FFF2-40B4-BE49-F238E27FC236}">
              <a16:creationId xmlns:a16="http://schemas.microsoft.com/office/drawing/2014/main" id="{00000000-0008-0000-0500-00000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17" name="Picture 1">
          <a:extLst>
            <a:ext uri="{FF2B5EF4-FFF2-40B4-BE49-F238E27FC236}">
              <a16:creationId xmlns:a16="http://schemas.microsoft.com/office/drawing/2014/main" id="{00000000-0008-0000-0500-00000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18" name="Picture 1">
          <a:extLst>
            <a:ext uri="{FF2B5EF4-FFF2-40B4-BE49-F238E27FC236}">
              <a16:creationId xmlns:a16="http://schemas.microsoft.com/office/drawing/2014/main" id="{00000000-0008-0000-0500-00000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19" name="Picture 1">
          <a:extLst>
            <a:ext uri="{FF2B5EF4-FFF2-40B4-BE49-F238E27FC236}">
              <a16:creationId xmlns:a16="http://schemas.microsoft.com/office/drawing/2014/main" id="{00000000-0008-0000-0500-00000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20" name="Picture 1">
          <a:extLst>
            <a:ext uri="{FF2B5EF4-FFF2-40B4-BE49-F238E27FC236}">
              <a16:creationId xmlns:a16="http://schemas.microsoft.com/office/drawing/2014/main" id="{00000000-0008-0000-0500-00000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21" name="Picture 1">
          <a:extLst>
            <a:ext uri="{FF2B5EF4-FFF2-40B4-BE49-F238E27FC236}">
              <a16:creationId xmlns:a16="http://schemas.microsoft.com/office/drawing/2014/main" id="{00000000-0008-0000-0500-00000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2" name="Picture 1">
          <a:extLst>
            <a:ext uri="{FF2B5EF4-FFF2-40B4-BE49-F238E27FC236}">
              <a16:creationId xmlns:a16="http://schemas.microsoft.com/office/drawing/2014/main" id="{00000000-0008-0000-0500-00000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3" name="Picture 1">
          <a:extLst>
            <a:ext uri="{FF2B5EF4-FFF2-40B4-BE49-F238E27FC236}">
              <a16:creationId xmlns:a16="http://schemas.microsoft.com/office/drawing/2014/main" id="{00000000-0008-0000-0500-00000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24" name="Picture 1">
          <a:extLst>
            <a:ext uri="{FF2B5EF4-FFF2-40B4-BE49-F238E27FC236}">
              <a16:creationId xmlns:a16="http://schemas.microsoft.com/office/drawing/2014/main" id="{00000000-0008-0000-0500-00000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25" name="Picture 1">
          <a:extLst>
            <a:ext uri="{FF2B5EF4-FFF2-40B4-BE49-F238E27FC236}">
              <a16:creationId xmlns:a16="http://schemas.microsoft.com/office/drawing/2014/main" id="{00000000-0008-0000-0500-00000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26" name="Picture 1">
          <a:extLst>
            <a:ext uri="{FF2B5EF4-FFF2-40B4-BE49-F238E27FC236}">
              <a16:creationId xmlns:a16="http://schemas.microsoft.com/office/drawing/2014/main" id="{00000000-0008-0000-0500-00000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7" name="Picture 1">
          <a:extLst>
            <a:ext uri="{FF2B5EF4-FFF2-40B4-BE49-F238E27FC236}">
              <a16:creationId xmlns:a16="http://schemas.microsoft.com/office/drawing/2014/main" id="{00000000-0008-0000-0500-00000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8" name="Picture 1">
          <a:extLst>
            <a:ext uri="{FF2B5EF4-FFF2-40B4-BE49-F238E27FC236}">
              <a16:creationId xmlns:a16="http://schemas.microsoft.com/office/drawing/2014/main" id="{00000000-0008-0000-0500-00001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29" name="Picture 1">
          <a:extLst>
            <a:ext uri="{FF2B5EF4-FFF2-40B4-BE49-F238E27FC236}">
              <a16:creationId xmlns:a16="http://schemas.microsoft.com/office/drawing/2014/main" id="{00000000-0008-0000-0500-00001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0" name="Picture 1">
          <a:extLst>
            <a:ext uri="{FF2B5EF4-FFF2-40B4-BE49-F238E27FC236}">
              <a16:creationId xmlns:a16="http://schemas.microsoft.com/office/drawing/2014/main" id="{00000000-0008-0000-0500-00001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31" name="Picture 1">
          <a:extLst>
            <a:ext uri="{FF2B5EF4-FFF2-40B4-BE49-F238E27FC236}">
              <a16:creationId xmlns:a16="http://schemas.microsoft.com/office/drawing/2014/main" id="{00000000-0008-0000-0500-00001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32" name="Picture 1">
          <a:extLst>
            <a:ext uri="{FF2B5EF4-FFF2-40B4-BE49-F238E27FC236}">
              <a16:creationId xmlns:a16="http://schemas.microsoft.com/office/drawing/2014/main" id="{00000000-0008-0000-0500-00001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33" name="Picture 1">
          <a:extLst>
            <a:ext uri="{FF2B5EF4-FFF2-40B4-BE49-F238E27FC236}">
              <a16:creationId xmlns:a16="http://schemas.microsoft.com/office/drawing/2014/main" id="{00000000-0008-0000-0500-00001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4" name="Picture 1">
          <a:extLst>
            <a:ext uri="{FF2B5EF4-FFF2-40B4-BE49-F238E27FC236}">
              <a16:creationId xmlns:a16="http://schemas.microsoft.com/office/drawing/2014/main" id="{00000000-0008-0000-0500-00001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5" name="Picture 1">
          <a:extLst>
            <a:ext uri="{FF2B5EF4-FFF2-40B4-BE49-F238E27FC236}">
              <a16:creationId xmlns:a16="http://schemas.microsoft.com/office/drawing/2014/main" id="{00000000-0008-0000-0500-00001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6" name="Picture 1">
          <a:extLst>
            <a:ext uri="{FF2B5EF4-FFF2-40B4-BE49-F238E27FC236}">
              <a16:creationId xmlns:a16="http://schemas.microsoft.com/office/drawing/2014/main" id="{00000000-0008-0000-0500-00001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37" name="Picture 1">
          <a:extLst>
            <a:ext uri="{FF2B5EF4-FFF2-40B4-BE49-F238E27FC236}">
              <a16:creationId xmlns:a16="http://schemas.microsoft.com/office/drawing/2014/main" id="{00000000-0008-0000-0500-00001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38" name="Picture 1">
          <a:extLst>
            <a:ext uri="{FF2B5EF4-FFF2-40B4-BE49-F238E27FC236}">
              <a16:creationId xmlns:a16="http://schemas.microsoft.com/office/drawing/2014/main" id="{00000000-0008-0000-0500-00001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39" name="Picture 1">
          <a:extLst>
            <a:ext uri="{FF2B5EF4-FFF2-40B4-BE49-F238E27FC236}">
              <a16:creationId xmlns:a16="http://schemas.microsoft.com/office/drawing/2014/main" id="{00000000-0008-0000-0500-00001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40" name="Picture 1">
          <a:extLst>
            <a:ext uri="{FF2B5EF4-FFF2-40B4-BE49-F238E27FC236}">
              <a16:creationId xmlns:a16="http://schemas.microsoft.com/office/drawing/2014/main" id="{00000000-0008-0000-0500-00001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1" name="Picture 1">
          <a:extLst>
            <a:ext uri="{FF2B5EF4-FFF2-40B4-BE49-F238E27FC236}">
              <a16:creationId xmlns:a16="http://schemas.microsoft.com/office/drawing/2014/main" id="{00000000-0008-0000-0500-00001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2" name="Picture 1">
          <a:extLst>
            <a:ext uri="{FF2B5EF4-FFF2-40B4-BE49-F238E27FC236}">
              <a16:creationId xmlns:a16="http://schemas.microsoft.com/office/drawing/2014/main" id="{00000000-0008-0000-0500-00001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43" name="Picture 1">
          <a:extLst>
            <a:ext uri="{FF2B5EF4-FFF2-40B4-BE49-F238E27FC236}">
              <a16:creationId xmlns:a16="http://schemas.microsoft.com/office/drawing/2014/main" id="{00000000-0008-0000-0500-00001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44" name="Picture 1">
          <a:extLst>
            <a:ext uri="{FF2B5EF4-FFF2-40B4-BE49-F238E27FC236}">
              <a16:creationId xmlns:a16="http://schemas.microsoft.com/office/drawing/2014/main" id="{00000000-0008-0000-0500-00002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45" name="Picture 1">
          <a:extLst>
            <a:ext uri="{FF2B5EF4-FFF2-40B4-BE49-F238E27FC236}">
              <a16:creationId xmlns:a16="http://schemas.microsoft.com/office/drawing/2014/main" id="{00000000-0008-0000-0500-00002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6" name="Picture 1">
          <a:extLst>
            <a:ext uri="{FF2B5EF4-FFF2-40B4-BE49-F238E27FC236}">
              <a16:creationId xmlns:a16="http://schemas.microsoft.com/office/drawing/2014/main" id="{00000000-0008-0000-0500-00002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7" name="Picture 1">
          <a:extLst>
            <a:ext uri="{FF2B5EF4-FFF2-40B4-BE49-F238E27FC236}">
              <a16:creationId xmlns:a16="http://schemas.microsoft.com/office/drawing/2014/main" id="{00000000-0008-0000-0500-00002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8" name="Picture 1">
          <a:extLst>
            <a:ext uri="{FF2B5EF4-FFF2-40B4-BE49-F238E27FC236}">
              <a16:creationId xmlns:a16="http://schemas.microsoft.com/office/drawing/2014/main" id="{00000000-0008-0000-0500-00002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49" name="Picture 1">
          <a:extLst>
            <a:ext uri="{FF2B5EF4-FFF2-40B4-BE49-F238E27FC236}">
              <a16:creationId xmlns:a16="http://schemas.microsoft.com/office/drawing/2014/main" id="{00000000-0008-0000-0500-00002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50" name="Picture 1">
          <a:extLst>
            <a:ext uri="{FF2B5EF4-FFF2-40B4-BE49-F238E27FC236}">
              <a16:creationId xmlns:a16="http://schemas.microsoft.com/office/drawing/2014/main" id="{00000000-0008-0000-0500-00002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1" name="Picture 1">
          <a:extLst>
            <a:ext uri="{FF2B5EF4-FFF2-40B4-BE49-F238E27FC236}">
              <a16:creationId xmlns:a16="http://schemas.microsoft.com/office/drawing/2014/main" id="{00000000-0008-0000-0500-00002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2" name="Picture 1">
          <a:extLst>
            <a:ext uri="{FF2B5EF4-FFF2-40B4-BE49-F238E27FC236}">
              <a16:creationId xmlns:a16="http://schemas.microsoft.com/office/drawing/2014/main" id="{00000000-0008-0000-0500-00002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3" name="Picture 1">
          <a:extLst>
            <a:ext uri="{FF2B5EF4-FFF2-40B4-BE49-F238E27FC236}">
              <a16:creationId xmlns:a16="http://schemas.microsoft.com/office/drawing/2014/main" id="{00000000-0008-0000-0500-00002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54" name="Picture 1">
          <a:extLst>
            <a:ext uri="{FF2B5EF4-FFF2-40B4-BE49-F238E27FC236}">
              <a16:creationId xmlns:a16="http://schemas.microsoft.com/office/drawing/2014/main" id="{00000000-0008-0000-0500-00002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55" name="Picture 1">
          <a:extLst>
            <a:ext uri="{FF2B5EF4-FFF2-40B4-BE49-F238E27FC236}">
              <a16:creationId xmlns:a16="http://schemas.microsoft.com/office/drawing/2014/main" id="{00000000-0008-0000-0500-00002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56" name="Picture 1">
          <a:extLst>
            <a:ext uri="{FF2B5EF4-FFF2-40B4-BE49-F238E27FC236}">
              <a16:creationId xmlns:a16="http://schemas.microsoft.com/office/drawing/2014/main" id="{00000000-0008-0000-0500-00002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57" name="Picture 1">
          <a:extLst>
            <a:ext uri="{FF2B5EF4-FFF2-40B4-BE49-F238E27FC236}">
              <a16:creationId xmlns:a16="http://schemas.microsoft.com/office/drawing/2014/main" id="{00000000-0008-0000-0500-00002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8" name="Picture 1">
          <a:extLst>
            <a:ext uri="{FF2B5EF4-FFF2-40B4-BE49-F238E27FC236}">
              <a16:creationId xmlns:a16="http://schemas.microsoft.com/office/drawing/2014/main" id="{00000000-0008-0000-0500-00002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59" name="Picture 1">
          <a:extLst>
            <a:ext uri="{FF2B5EF4-FFF2-40B4-BE49-F238E27FC236}">
              <a16:creationId xmlns:a16="http://schemas.microsoft.com/office/drawing/2014/main" id="{00000000-0008-0000-0500-00002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60" name="Picture 1">
          <a:extLst>
            <a:ext uri="{FF2B5EF4-FFF2-40B4-BE49-F238E27FC236}">
              <a16:creationId xmlns:a16="http://schemas.microsoft.com/office/drawing/2014/main" id="{00000000-0008-0000-0500-00003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1" name="Picture 1">
          <a:extLst>
            <a:ext uri="{FF2B5EF4-FFF2-40B4-BE49-F238E27FC236}">
              <a16:creationId xmlns:a16="http://schemas.microsoft.com/office/drawing/2014/main" id="{00000000-0008-0000-0500-00003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2" name="Picture 1">
          <a:extLst>
            <a:ext uri="{FF2B5EF4-FFF2-40B4-BE49-F238E27FC236}">
              <a16:creationId xmlns:a16="http://schemas.microsoft.com/office/drawing/2014/main" id="{00000000-0008-0000-0500-00003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63" name="Picture 1">
          <a:extLst>
            <a:ext uri="{FF2B5EF4-FFF2-40B4-BE49-F238E27FC236}">
              <a16:creationId xmlns:a16="http://schemas.microsoft.com/office/drawing/2014/main" id="{00000000-0008-0000-0500-00003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64" name="Picture 1">
          <a:extLst>
            <a:ext uri="{FF2B5EF4-FFF2-40B4-BE49-F238E27FC236}">
              <a16:creationId xmlns:a16="http://schemas.microsoft.com/office/drawing/2014/main" id="{00000000-0008-0000-0500-00003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65" name="Picture 1">
          <a:extLst>
            <a:ext uri="{FF2B5EF4-FFF2-40B4-BE49-F238E27FC236}">
              <a16:creationId xmlns:a16="http://schemas.microsoft.com/office/drawing/2014/main" id="{00000000-0008-0000-0500-00003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6" name="Picture 1">
          <a:extLst>
            <a:ext uri="{FF2B5EF4-FFF2-40B4-BE49-F238E27FC236}">
              <a16:creationId xmlns:a16="http://schemas.microsoft.com/office/drawing/2014/main" id="{00000000-0008-0000-0500-00003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7" name="Picture 1">
          <a:extLst>
            <a:ext uri="{FF2B5EF4-FFF2-40B4-BE49-F238E27FC236}">
              <a16:creationId xmlns:a16="http://schemas.microsoft.com/office/drawing/2014/main" id="{00000000-0008-0000-0500-00003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8" name="Picture 1">
          <a:extLst>
            <a:ext uri="{FF2B5EF4-FFF2-40B4-BE49-F238E27FC236}">
              <a16:creationId xmlns:a16="http://schemas.microsoft.com/office/drawing/2014/main" id="{00000000-0008-0000-0500-00003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69" name="Picture 1">
          <a:extLst>
            <a:ext uri="{FF2B5EF4-FFF2-40B4-BE49-F238E27FC236}">
              <a16:creationId xmlns:a16="http://schemas.microsoft.com/office/drawing/2014/main" id="{00000000-0008-0000-0500-00003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0" name="Picture 1">
          <a:extLst>
            <a:ext uri="{FF2B5EF4-FFF2-40B4-BE49-F238E27FC236}">
              <a16:creationId xmlns:a16="http://schemas.microsoft.com/office/drawing/2014/main" id="{00000000-0008-0000-0500-00003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71" name="Picture 1">
          <a:extLst>
            <a:ext uri="{FF2B5EF4-FFF2-40B4-BE49-F238E27FC236}">
              <a16:creationId xmlns:a16="http://schemas.microsoft.com/office/drawing/2014/main" id="{00000000-0008-0000-0500-00003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72" name="Picture 1">
          <a:extLst>
            <a:ext uri="{FF2B5EF4-FFF2-40B4-BE49-F238E27FC236}">
              <a16:creationId xmlns:a16="http://schemas.microsoft.com/office/drawing/2014/main" id="{00000000-0008-0000-0500-00003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73" name="Picture 1">
          <a:extLst>
            <a:ext uri="{FF2B5EF4-FFF2-40B4-BE49-F238E27FC236}">
              <a16:creationId xmlns:a16="http://schemas.microsoft.com/office/drawing/2014/main" id="{00000000-0008-0000-0500-00003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4" name="Picture 1">
          <a:extLst>
            <a:ext uri="{FF2B5EF4-FFF2-40B4-BE49-F238E27FC236}">
              <a16:creationId xmlns:a16="http://schemas.microsoft.com/office/drawing/2014/main" id="{00000000-0008-0000-0500-00003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5" name="Picture 1">
          <a:extLst>
            <a:ext uri="{FF2B5EF4-FFF2-40B4-BE49-F238E27FC236}">
              <a16:creationId xmlns:a16="http://schemas.microsoft.com/office/drawing/2014/main" id="{00000000-0008-0000-0500-00003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6" name="Picture 1">
          <a:extLst>
            <a:ext uri="{FF2B5EF4-FFF2-40B4-BE49-F238E27FC236}">
              <a16:creationId xmlns:a16="http://schemas.microsoft.com/office/drawing/2014/main" id="{00000000-0008-0000-0500-00004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7" name="Picture 1">
          <a:extLst>
            <a:ext uri="{FF2B5EF4-FFF2-40B4-BE49-F238E27FC236}">
              <a16:creationId xmlns:a16="http://schemas.microsoft.com/office/drawing/2014/main" id="{00000000-0008-0000-0500-00004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8" name="Picture 1">
          <a:extLst>
            <a:ext uri="{FF2B5EF4-FFF2-40B4-BE49-F238E27FC236}">
              <a16:creationId xmlns:a16="http://schemas.microsoft.com/office/drawing/2014/main" id="{00000000-0008-0000-0500-00004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79" name="Picture 1">
          <a:extLst>
            <a:ext uri="{FF2B5EF4-FFF2-40B4-BE49-F238E27FC236}">
              <a16:creationId xmlns:a16="http://schemas.microsoft.com/office/drawing/2014/main" id="{00000000-0008-0000-0500-00004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0" name="Picture 1">
          <a:extLst>
            <a:ext uri="{FF2B5EF4-FFF2-40B4-BE49-F238E27FC236}">
              <a16:creationId xmlns:a16="http://schemas.microsoft.com/office/drawing/2014/main" id="{00000000-0008-0000-0500-00004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81" name="Picture 1">
          <a:extLst>
            <a:ext uri="{FF2B5EF4-FFF2-40B4-BE49-F238E27FC236}">
              <a16:creationId xmlns:a16="http://schemas.microsoft.com/office/drawing/2014/main" id="{00000000-0008-0000-0500-00004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82" name="Picture 1">
          <a:extLst>
            <a:ext uri="{FF2B5EF4-FFF2-40B4-BE49-F238E27FC236}">
              <a16:creationId xmlns:a16="http://schemas.microsoft.com/office/drawing/2014/main" id="{00000000-0008-0000-0500-00004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83" name="Picture 1">
          <a:extLst>
            <a:ext uri="{FF2B5EF4-FFF2-40B4-BE49-F238E27FC236}">
              <a16:creationId xmlns:a16="http://schemas.microsoft.com/office/drawing/2014/main" id="{00000000-0008-0000-0500-00004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4" name="Picture 1">
          <a:extLst>
            <a:ext uri="{FF2B5EF4-FFF2-40B4-BE49-F238E27FC236}">
              <a16:creationId xmlns:a16="http://schemas.microsoft.com/office/drawing/2014/main" id="{00000000-0008-0000-0500-00004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5" name="Picture 1">
          <a:extLst>
            <a:ext uri="{FF2B5EF4-FFF2-40B4-BE49-F238E27FC236}">
              <a16:creationId xmlns:a16="http://schemas.microsoft.com/office/drawing/2014/main" id="{00000000-0008-0000-0500-00004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6" name="Picture 1">
          <a:extLst>
            <a:ext uri="{FF2B5EF4-FFF2-40B4-BE49-F238E27FC236}">
              <a16:creationId xmlns:a16="http://schemas.microsoft.com/office/drawing/2014/main" id="{00000000-0008-0000-0500-00004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87" name="Picture 1">
          <a:extLst>
            <a:ext uri="{FF2B5EF4-FFF2-40B4-BE49-F238E27FC236}">
              <a16:creationId xmlns:a16="http://schemas.microsoft.com/office/drawing/2014/main" id="{00000000-0008-0000-0500-00004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88" name="Picture 1">
          <a:extLst>
            <a:ext uri="{FF2B5EF4-FFF2-40B4-BE49-F238E27FC236}">
              <a16:creationId xmlns:a16="http://schemas.microsoft.com/office/drawing/2014/main" id="{00000000-0008-0000-0500-00004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89" name="Picture 1">
          <a:extLst>
            <a:ext uri="{FF2B5EF4-FFF2-40B4-BE49-F238E27FC236}">
              <a16:creationId xmlns:a16="http://schemas.microsoft.com/office/drawing/2014/main" id="{00000000-0008-0000-0500-00004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0" name="Picture 1">
          <a:extLst>
            <a:ext uri="{FF2B5EF4-FFF2-40B4-BE49-F238E27FC236}">
              <a16:creationId xmlns:a16="http://schemas.microsoft.com/office/drawing/2014/main" id="{00000000-0008-0000-0500-00004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91" name="Picture 1">
          <a:extLst>
            <a:ext uri="{FF2B5EF4-FFF2-40B4-BE49-F238E27FC236}">
              <a16:creationId xmlns:a16="http://schemas.microsoft.com/office/drawing/2014/main" id="{00000000-0008-0000-0500-00004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92" name="Picture 1">
          <a:extLst>
            <a:ext uri="{FF2B5EF4-FFF2-40B4-BE49-F238E27FC236}">
              <a16:creationId xmlns:a16="http://schemas.microsoft.com/office/drawing/2014/main" id="{00000000-0008-0000-0500-00005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3" name="Picture 1">
          <a:extLst>
            <a:ext uri="{FF2B5EF4-FFF2-40B4-BE49-F238E27FC236}">
              <a16:creationId xmlns:a16="http://schemas.microsoft.com/office/drawing/2014/main" id="{00000000-0008-0000-0500-00005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4" name="Picture 1">
          <a:extLst>
            <a:ext uri="{FF2B5EF4-FFF2-40B4-BE49-F238E27FC236}">
              <a16:creationId xmlns:a16="http://schemas.microsoft.com/office/drawing/2014/main" id="{00000000-0008-0000-0500-00005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5" name="Picture 1">
          <a:extLst>
            <a:ext uri="{FF2B5EF4-FFF2-40B4-BE49-F238E27FC236}">
              <a16:creationId xmlns:a16="http://schemas.microsoft.com/office/drawing/2014/main" id="{00000000-0008-0000-0500-00005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96" name="Picture 1">
          <a:extLst>
            <a:ext uri="{FF2B5EF4-FFF2-40B4-BE49-F238E27FC236}">
              <a16:creationId xmlns:a16="http://schemas.microsoft.com/office/drawing/2014/main" id="{00000000-0008-0000-0500-00005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6997" name="Picture 1">
          <a:extLst>
            <a:ext uri="{FF2B5EF4-FFF2-40B4-BE49-F238E27FC236}">
              <a16:creationId xmlns:a16="http://schemas.microsoft.com/office/drawing/2014/main" id="{00000000-0008-0000-0500-00005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8" name="Picture 1">
          <a:extLst>
            <a:ext uri="{FF2B5EF4-FFF2-40B4-BE49-F238E27FC236}">
              <a16:creationId xmlns:a16="http://schemas.microsoft.com/office/drawing/2014/main" id="{00000000-0008-0000-0500-00005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6999" name="Picture 1">
          <a:extLst>
            <a:ext uri="{FF2B5EF4-FFF2-40B4-BE49-F238E27FC236}">
              <a16:creationId xmlns:a16="http://schemas.microsoft.com/office/drawing/2014/main" id="{00000000-0008-0000-0500-00005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00" name="Picture 1">
          <a:extLst>
            <a:ext uri="{FF2B5EF4-FFF2-40B4-BE49-F238E27FC236}">
              <a16:creationId xmlns:a16="http://schemas.microsoft.com/office/drawing/2014/main" id="{00000000-0008-0000-0500-00005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1" name="Picture 1">
          <a:extLst>
            <a:ext uri="{FF2B5EF4-FFF2-40B4-BE49-F238E27FC236}">
              <a16:creationId xmlns:a16="http://schemas.microsoft.com/office/drawing/2014/main" id="{00000000-0008-0000-0500-00005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2" name="Picture 1">
          <a:extLst>
            <a:ext uri="{FF2B5EF4-FFF2-40B4-BE49-F238E27FC236}">
              <a16:creationId xmlns:a16="http://schemas.microsoft.com/office/drawing/2014/main" id="{00000000-0008-0000-0500-00005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3" name="Picture 1">
          <a:extLst>
            <a:ext uri="{FF2B5EF4-FFF2-40B4-BE49-F238E27FC236}">
              <a16:creationId xmlns:a16="http://schemas.microsoft.com/office/drawing/2014/main" id="{00000000-0008-0000-0500-00005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4" name="Picture 1">
          <a:extLst>
            <a:ext uri="{FF2B5EF4-FFF2-40B4-BE49-F238E27FC236}">
              <a16:creationId xmlns:a16="http://schemas.microsoft.com/office/drawing/2014/main" id="{00000000-0008-0000-0500-00005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05" name="Picture 1">
          <a:extLst>
            <a:ext uri="{FF2B5EF4-FFF2-40B4-BE49-F238E27FC236}">
              <a16:creationId xmlns:a16="http://schemas.microsoft.com/office/drawing/2014/main" id="{00000000-0008-0000-0500-00005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06" name="Picture 1">
          <a:extLst>
            <a:ext uri="{FF2B5EF4-FFF2-40B4-BE49-F238E27FC236}">
              <a16:creationId xmlns:a16="http://schemas.microsoft.com/office/drawing/2014/main" id="{00000000-0008-0000-0500-00005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07" name="Picture 1">
          <a:extLst>
            <a:ext uri="{FF2B5EF4-FFF2-40B4-BE49-F238E27FC236}">
              <a16:creationId xmlns:a16="http://schemas.microsoft.com/office/drawing/2014/main" id="{00000000-0008-0000-0500-00005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8" name="Picture 1">
          <a:extLst>
            <a:ext uri="{FF2B5EF4-FFF2-40B4-BE49-F238E27FC236}">
              <a16:creationId xmlns:a16="http://schemas.microsoft.com/office/drawing/2014/main" id="{00000000-0008-0000-0500-00006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09" name="Picture 1">
          <a:extLst>
            <a:ext uri="{FF2B5EF4-FFF2-40B4-BE49-F238E27FC236}">
              <a16:creationId xmlns:a16="http://schemas.microsoft.com/office/drawing/2014/main" id="{00000000-0008-0000-0500-00006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10" name="Picture 1">
          <a:extLst>
            <a:ext uri="{FF2B5EF4-FFF2-40B4-BE49-F238E27FC236}">
              <a16:creationId xmlns:a16="http://schemas.microsoft.com/office/drawing/2014/main" id="{00000000-0008-0000-0500-00006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11" name="Picture 1">
          <a:extLst>
            <a:ext uri="{FF2B5EF4-FFF2-40B4-BE49-F238E27FC236}">
              <a16:creationId xmlns:a16="http://schemas.microsoft.com/office/drawing/2014/main" id="{00000000-0008-0000-0500-00006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12" name="Picture 1">
          <a:extLst>
            <a:ext uri="{FF2B5EF4-FFF2-40B4-BE49-F238E27FC236}">
              <a16:creationId xmlns:a16="http://schemas.microsoft.com/office/drawing/2014/main" id="{00000000-0008-0000-0500-00006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3" name="Picture 1">
          <a:extLst>
            <a:ext uri="{FF2B5EF4-FFF2-40B4-BE49-F238E27FC236}">
              <a16:creationId xmlns:a16="http://schemas.microsoft.com/office/drawing/2014/main" id="{00000000-0008-0000-0500-00006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4" name="Picture 1">
          <a:extLst>
            <a:ext uri="{FF2B5EF4-FFF2-40B4-BE49-F238E27FC236}">
              <a16:creationId xmlns:a16="http://schemas.microsoft.com/office/drawing/2014/main" id="{00000000-0008-0000-0500-00006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5" name="Picture 1">
          <a:extLst>
            <a:ext uri="{FF2B5EF4-FFF2-40B4-BE49-F238E27FC236}">
              <a16:creationId xmlns:a16="http://schemas.microsoft.com/office/drawing/2014/main" id="{00000000-0008-0000-0500-00006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6" name="Picture 1">
          <a:extLst>
            <a:ext uri="{FF2B5EF4-FFF2-40B4-BE49-F238E27FC236}">
              <a16:creationId xmlns:a16="http://schemas.microsoft.com/office/drawing/2014/main" id="{00000000-0008-0000-0500-00006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17" name="Picture 1">
          <a:extLst>
            <a:ext uri="{FF2B5EF4-FFF2-40B4-BE49-F238E27FC236}">
              <a16:creationId xmlns:a16="http://schemas.microsoft.com/office/drawing/2014/main" id="{00000000-0008-0000-0500-00006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18" name="Picture 1">
          <a:extLst>
            <a:ext uri="{FF2B5EF4-FFF2-40B4-BE49-F238E27FC236}">
              <a16:creationId xmlns:a16="http://schemas.microsoft.com/office/drawing/2014/main" id="{00000000-0008-0000-0500-00006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19" name="Picture 1">
          <a:extLst>
            <a:ext uri="{FF2B5EF4-FFF2-40B4-BE49-F238E27FC236}">
              <a16:creationId xmlns:a16="http://schemas.microsoft.com/office/drawing/2014/main" id="{00000000-0008-0000-0500-00006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20" name="Picture 1">
          <a:extLst>
            <a:ext uri="{FF2B5EF4-FFF2-40B4-BE49-F238E27FC236}">
              <a16:creationId xmlns:a16="http://schemas.microsoft.com/office/drawing/2014/main" id="{00000000-0008-0000-0500-00006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1" name="Picture 1">
          <a:extLst>
            <a:ext uri="{FF2B5EF4-FFF2-40B4-BE49-F238E27FC236}">
              <a16:creationId xmlns:a16="http://schemas.microsoft.com/office/drawing/2014/main" id="{00000000-0008-0000-0500-00006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2" name="Picture 1">
          <a:extLst>
            <a:ext uri="{FF2B5EF4-FFF2-40B4-BE49-F238E27FC236}">
              <a16:creationId xmlns:a16="http://schemas.microsoft.com/office/drawing/2014/main" id="{00000000-0008-0000-0500-00006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3" name="Picture 1">
          <a:extLst>
            <a:ext uri="{FF2B5EF4-FFF2-40B4-BE49-F238E27FC236}">
              <a16:creationId xmlns:a16="http://schemas.microsoft.com/office/drawing/2014/main" id="{00000000-0008-0000-0500-00006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24" name="Picture 1">
          <a:extLst>
            <a:ext uri="{FF2B5EF4-FFF2-40B4-BE49-F238E27FC236}">
              <a16:creationId xmlns:a16="http://schemas.microsoft.com/office/drawing/2014/main" id="{00000000-0008-0000-0500-00007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25" name="Picture 1">
          <a:extLst>
            <a:ext uri="{FF2B5EF4-FFF2-40B4-BE49-F238E27FC236}">
              <a16:creationId xmlns:a16="http://schemas.microsoft.com/office/drawing/2014/main" id="{00000000-0008-0000-0500-00007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26" name="Picture 1">
          <a:extLst>
            <a:ext uri="{FF2B5EF4-FFF2-40B4-BE49-F238E27FC236}">
              <a16:creationId xmlns:a16="http://schemas.microsoft.com/office/drawing/2014/main" id="{00000000-0008-0000-0500-00007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7" name="Picture 1">
          <a:extLst>
            <a:ext uri="{FF2B5EF4-FFF2-40B4-BE49-F238E27FC236}">
              <a16:creationId xmlns:a16="http://schemas.microsoft.com/office/drawing/2014/main" id="{00000000-0008-0000-0500-00007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8" name="Picture 1">
          <a:extLst>
            <a:ext uri="{FF2B5EF4-FFF2-40B4-BE49-F238E27FC236}">
              <a16:creationId xmlns:a16="http://schemas.microsoft.com/office/drawing/2014/main" id="{00000000-0008-0000-0500-00007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29" name="Picture 1">
          <a:extLst>
            <a:ext uri="{FF2B5EF4-FFF2-40B4-BE49-F238E27FC236}">
              <a16:creationId xmlns:a16="http://schemas.microsoft.com/office/drawing/2014/main" id="{00000000-0008-0000-0500-00007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30" name="Picture 1">
          <a:extLst>
            <a:ext uri="{FF2B5EF4-FFF2-40B4-BE49-F238E27FC236}">
              <a16:creationId xmlns:a16="http://schemas.microsoft.com/office/drawing/2014/main" id="{00000000-0008-0000-0500-00007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1" name="Picture 1">
          <a:extLst>
            <a:ext uri="{FF2B5EF4-FFF2-40B4-BE49-F238E27FC236}">
              <a16:creationId xmlns:a16="http://schemas.microsoft.com/office/drawing/2014/main" id="{00000000-0008-0000-0500-00007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2" name="Picture 1">
          <a:extLst>
            <a:ext uri="{FF2B5EF4-FFF2-40B4-BE49-F238E27FC236}">
              <a16:creationId xmlns:a16="http://schemas.microsoft.com/office/drawing/2014/main" id="{00000000-0008-0000-0500-00007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3" name="Picture 1">
          <a:extLst>
            <a:ext uri="{FF2B5EF4-FFF2-40B4-BE49-F238E27FC236}">
              <a16:creationId xmlns:a16="http://schemas.microsoft.com/office/drawing/2014/main" id="{00000000-0008-0000-0500-00007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34" name="Picture 1">
          <a:extLst>
            <a:ext uri="{FF2B5EF4-FFF2-40B4-BE49-F238E27FC236}">
              <a16:creationId xmlns:a16="http://schemas.microsoft.com/office/drawing/2014/main" id="{00000000-0008-0000-0500-00007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35" name="Picture 1">
          <a:extLst>
            <a:ext uri="{FF2B5EF4-FFF2-40B4-BE49-F238E27FC236}">
              <a16:creationId xmlns:a16="http://schemas.microsoft.com/office/drawing/2014/main" id="{00000000-0008-0000-0500-00007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6" name="Picture 1">
          <a:extLst>
            <a:ext uri="{FF2B5EF4-FFF2-40B4-BE49-F238E27FC236}">
              <a16:creationId xmlns:a16="http://schemas.microsoft.com/office/drawing/2014/main" id="{00000000-0008-0000-0500-00007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7" name="Picture 1">
          <a:extLst>
            <a:ext uri="{FF2B5EF4-FFF2-40B4-BE49-F238E27FC236}">
              <a16:creationId xmlns:a16="http://schemas.microsoft.com/office/drawing/2014/main" id="{00000000-0008-0000-0500-00007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38" name="Picture 1">
          <a:extLst>
            <a:ext uri="{FF2B5EF4-FFF2-40B4-BE49-F238E27FC236}">
              <a16:creationId xmlns:a16="http://schemas.microsoft.com/office/drawing/2014/main" id="{00000000-0008-0000-0500-00007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39" name="Picture 1">
          <a:extLst>
            <a:ext uri="{FF2B5EF4-FFF2-40B4-BE49-F238E27FC236}">
              <a16:creationId xmlns:a16="http://schemas.microsoft.com/office/drawing/2014/main" id="{00000000-0008-0000-0500-00007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40" name="Picture 1">
          <a:extLst>
            <a:ext uri="{FF2B5EF4-FFF2-40B4-BE49-F238E27FC236}">
              <a16:creationId xmlns:a16="http://schemas.microsoft.com/office/drawing/2014/main" id="{00000000-0008-0000-0500-00008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1" name="Picture 1">
          <a:extLst>
            <a:ext uri="{FF2B5EF4-FFF2-40B4-BE49-F238E27FC236}">
              <a16:creationId xmlns:a16="http://schemas.microsoft.com/office/drawing/2014/main" id="{00000000-0008-0000-0500-00008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2" name="Picture 1">
          <a:extLst>
            <a:ext uri="{FF2B5EF4-FFF2-40B4-BE49-F238E27FC236}">
              <a16:creationId xmlns:a16="http://schemas.microsoft.com/office/drawing/2014/main" id="{00000000-0008-0000-0500-00008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3" name="Picture 1">
          <a:extLst>
            <a:ext uri="{FF2B5EF4-FFF2-40B4-BE49-F238E27FC236}">
              <a16:creationId xmlns:a16="http://schemas.microsoft.com/office/drawing/2014/main" id="{00000000-0008-0000-0500-00008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44" name="Picture 1">
          <a:extLst>
            <a:ext uri="{FF2B5EF4-FFF2-40B4-BE49-F238E27FC236}">
              <a16:creationId xmlns:a16="http://schemas.microsoft.com/office/drawing/2014/main" id="{00000000-0008-0000-0500-00008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45" name="Picture 1">
          <a:extLst>
            <a:ext uri="{FF2B5EF4-FFF2-40B4-BE49-F238E27FC236}">
              <a16:creationId xmlns:a16="http://schemas.microsoft.com/office/drawing/2014/main" id="{00000000-0008-0000-0500-00008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46" name="Picture 1">
          <a:extLst>
            <a:ext uri="{FF2B5EF4-FFF2-40B4-BE49-F238E27FC236}">
              <a16:creationId xmlns:a16="http://schemas.microsoft.com/office/drawing/2014/main" id="{00000000-0008-0000-0500-00008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47" name="Picture 1">
          <a:extLst>
            <a:ext uri="{FF2B5EF4-FFF2-40B4-BE49-F238E27FC236}">
              <a16:creationId xmlns:a16="http://schemas.microsoft.com/office/drawing/2014/main" id="{00000000-0008-0000-0500-00008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8" name="Picture 1">
          <a:extLst>
            <a:ext uri="{FF2B5EF4-FFF2-40B4-BE49-F238E27FC236}">
              <a16:creationId xmlns:a16="http://schemas.microsoft.com/office/drawing/2014/main" id="{00000000-0008-0000-0500-00008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49" name="Picture 1">
          <a:extLst>
            <a:ext uri="{FF2B5EF4-FFF2-40B4-BE49-F238E27FC236}">
              <a16:creationId xmlns:a16="http://schemas.microsoft.com/office/drawing/2014/main" id="{00000000-0008-0000-0500-00008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50" name="Picture 1">
          <a:extLst>
            <a:ext uri="{FF2B5EF4-FFF2-40B4-BE49-F238E27FC236}">
              <a16:creationId xmlns:a16="http://schemas.microsoft.com/office/drawing/2014/main" id="{00000000-0008-0000-0500-00008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1" name="Picture 1">
          <a:extLst>
            <a:ext uri="{FF2B5EF4-FFF2-40B4-BE49-F238E27FC236}">
              <a16:creationId xmlns:a16="http://schemas.microsoft.com/office/drawing/2014/main" id="{00000000-0008-0000-0500-00008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2" name="Picture 1">
          <a:extLst>
            <a:ext uri="{FF2B5EF4-FFF2-40B4-BE49-F238E27FC236}">
              <a16:creationId xmlns:a16="http://schemas.microsoft.com/office/drawing/2014/main" id="{00000000-0008-0000-0500-00008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53" name="Picture 1">
          <a:extLst>
            <a:ext uri="{FF2B5EF4-FFF2-40B4-BE49-F238E27FC236}">
              <a16:creationId xmlns:a16="http://schemas.microsoft.com/office/drawing/2014/main" id="{00000000-0008-0000-0500-00008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54" name="Picture 1">
          <a:extLst>
            <a:ext uri="{FF2B5EF4-FFF2-40B4-BE49-F238E27FC236}">
              <a16:creationId xmlns:a16="http://schemas.microsoft.com/office/drawing/2014/main" id="{00000000-0008-0000-0500-00008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55" name="Picture 1">
          <a:extLst>
            <a:ext uri="{FF2B5EF4-FFF2-40B4-BE49-F238E27FC236}">
              <a16:creationId xmlns:a16="http://schemas.microsoft.com/office/drawing/2014/main" id="{00000000-0008-0000-0500-00008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6" name="Picture 1">
          <a:extLst>
            <a:ext uri="{FF2B5EF4-FFF2-40B4-BE49-F238E27FC236}">
              <a16:creationId xmlns:a16="http://schemas.microsoft.com/office/drawing/2014/main" id="{00000000-0008-0000-0500-00009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7" name="Picture 1">
          <a:extLst>
            <a:ext uri="{FF2B5EF4-FFF2-40B4-BE49-F238E27FC236}">
              <a16:creationId xmlns:a16="http://schemas.microsoft.com/office/drawing/2014/main" id="{00000000-0008-0000-0500-00009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8" name="Picture 1">
          <a:extLst>
            <a:ext uri="{FF2B5EF4-FFF2-40B4-BE49-F238E27FC236}">
              <a16:creationId xmlns:a16="http://schemas.microsoft.com/office/drawing/2014/main" id="{00000000-0008-0000-0500-00009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59" name="Picture 1">
          <a:extLst>
            <a:ext uri="{FF2B5EF4-FFF2-40B4-BE49-F238E27FC236}">
              <a16:creationId xmlns:a16="http://schemas.microsoft.com/office/drawing/2014/main" id="{00000000-0008-0000-0500-00009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60" name="Picture 1">
          <a:extLst>
            <a:ext uri="{FF2B5EF4-FFF2-40B4-BE49-F238E27FC236}">
              <a16:creationId xmlns:a16="http://schemas.microsoft.com/office/drawing/2014/main" id="{00000000-0008-0000-0500-00009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61" name="Picture 1">
          <a:extLst>
            <a:ext uri="{FF2B5EF4-FFF2-40B4-BE49-F238E27FC236}">
              <a16:creationId xmlns:a16="http://schemas.microsoft.com/office/drawing/2014/main" id="{00000000-0008-0000-0500-00009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62" name="Picture 1">
          <a:extLst>
            <a:ext uri="{FF2B5EF4-FFF2-40B4-BE49-F238E27FC236}">
              <a16:creationId xmlns:a16="http://schemas.microsoft.com/office/drawing/2014/main" id="{00000000-0008-0000-0500-00009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63" name="Picture 1">
          <a:extLst>
            <a:ext uri="{FF2B5EF4-FFF2-40B4-BE49-F238E27FC236}">
              <a16:creationId xmlns:a16="http://schemas.microsoft.com/office/drawing/2014/main" id="{00000000-0008-0000-0500-00009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64" name="Picture 1">
          <a:extLst>
            <a:ext uri="{FF2B5EF4-FFF2-40B4-BE49-F238E27FC236}">
              <a16:creationId xmlns:a16="http://schemas.microsoft.com/office/drawing/2014/main" id="{00000000-0008-0000-0500-00009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065" name="Picture 1">
          <a:extLst>
            <a:ext uri="{FF2B5EF4-FFF2-40B4-BE49-F238E27FC236}">
              <a16:creationId xmlns:a16="http://schemas.microsoft.com/office/drawing/2014/main" id="{00000000-0008-0000-0500-00009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066" name="Picture 1">
          <a:extLst>
            <a:ext uri="{FF2B5EF4-FFF2-40B4-BE49-F238E27FC236}">
              <a16:creationId xmlns:a16="http://schemas.microsoft.com/office/drawing/2014/main" id="{00000000-0008-0000-0500-00009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067" name="Picture 1">
          <a:extLst>
            <a:ext uri="{FF2B5EF4-FFF2-40B4-BE49-F238E27FC236}">
              <a16:creationId xmlns:a16="http://schemas.microsoft.com/office/drawing/2014/main" id="{00000000-0008-0000-0500-00009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068" name="Picture 1">
          <a:extLst>
            <a:ext uri="{FF2B5EF4-FFF2-40B4-BE49-F238E27FC236}">
              <a16:creationId xmlns:a16="http://schemas.microsoft.com/office/drawing/2014/main" id="{00000000-0008-0000-0500-00009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069" name="Picture 1">
          <a:extLst>
            <a:ext uri="{FF2B5EF4-FFF2-40B4-BE49-F238E27FC236}">
              <a16:creationId xmlns:a16="http://schemas.microsoft.com/office/drawing/2014/main" id="{00000000-0008-0000-0500-00009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070" name="Picture 1">
          <a:extLst>
            <a:ext uri="{FF2B5EF4-FFF2-40B4-BE49-F238E27FC236}">
              <a16:creationId xmlns:a16="http://schemas.microsoft.com/office/drawing/2014/main" id="{00000000-0008-0000-0500-00009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071" name="Picture 1">
          <a:extLst>
            <a:ext uri="{FF2B5EF4-FFF2-40B4-BE49-F238E27FC236}">
              <a16:creationId xmlns:a16="http://schemas.microsoft.com/office/drawing/2014/main" id="{00000000-0008-0000-0500-00009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072" name="Picture 1">
          <a:extLst>
            <a:ext uri="{FF2B5EF4-FFF2-40B4-BE49-F238E27FC236}">
              <a16:creationId xmlns:a16="http://schemas.microsoft.com/office/drawing/2014/main" id="{00000000-0008-0000-0500-0000A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73" name="Picture 1">
          <a:extLst>
            <a:ext uri="{FF2B5EF4-FFF2-40B4-BE49-F238E27FC236}">
              <a16:creationId xmlns:a16="http://schemas.microsoft.com/office/drawing/2014/main" id="{00000000-0008-0000-0500-0000A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74" name="Picture 1">
          <a:extLst>
            <a:ext uri="{FF2B5EF4-FFF2-40B4-BE49-F238E27FC236}">
              <a16:creationId xmlns:a16="http://schemas.microsoft.com/office/drawing/2014/main" id="{00000000-0008-0000-0500-0000A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75" name="Picture 1">
          <a:extLst>
            <a:ext uri="{FF2B5EF4-FFF2-40B4-BE49-F238E27FC236}">
              <a16:creationId xmlns:a16="http://schemas.microsoft.com/office/drawing/2014/main" id="{00000000-0008-0000-0500-0000A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76" name="Picture 1">
          <a:extLst>
            <a:ext uri="{FF2B5EF4-FFF2-40B4-BE49-F238E27FC236}">
              <a16:creationId xmlns:a16="http://schemas.microsoft.com/office/drawing/2014/main" id="{00000000-0008-0000-0500-0000A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77" name="Picture 1">
          <a:extLst>
            <a:ext uri="{FF2B5EF4-FFF2-40B4-BE49-F238E27FC236}">
              <a16:creationId xmlns:a16="http://schemas.microsoft.com/office/drawing/2014/main" id="{00000000-0008-0000-0500-0000A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78" name="Picture 1">
          <a:extLst>
            <a:ext uri="{FF2B5EF4-FFF2-40B4-BE49-F238E27FC236}">
              <a16:creationId xmlns:a16="http://schemas.microsoft.com/office/drawing/2014/main" id="{00000000-0008-0000-0500-0000A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79" name="Picture 1">
          <a:extLst>
            <a:ext uri="{FF2B5EF4-FFF2-40B4-BE49-F238E27FC236}">
              <a16:creationId xmlns:a16="http://schemas.microsoft.com/office/drawing/2014/main" id="{00000000-0008-0000-0500-0000A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80" name="Picture 1">
          <a:extLst>
            <a:ext uri="{FF2B5EF4-FFF2-40B4-BE49-F238E27FC236}">
              <a16:creationId xmlns:a16="http://schemas.microsoft.com/office/drawing/2014/main" id="{00000000-0008-0000-0500-0000A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1" name="Picture 1">
          <a:extLst>
            <a:ext uri="{FF2B5EF4-FFF2-40B4-BE49-F238E27FC236}">
              <a16:creationId xmlns:a16="http://schemas.microsoft.com/office/drawing/2014/main" id="{00000000-0008-0000-0500-0000A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2" name="Picture 1">
          <a:extLst>
            <a:ext uri="{FF2B5EF4-FFF2-40B4-BE49-F238E27FC236}">
              <a16:creationId xmlns:a16="http://schemas.microsoft.com/office/drawing/2014/main" id="{00000000-0008-0000-0500-0000A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3" name="Picture 1">
          <a:extLst>
            <a:ext uri="{FF2B5EF4-FFF2-40B4-BE49-F238E27FC236}">
              <a16:creationId xmlns:a16="http://schemas.microsoft.com/office/drawing/2014/main" id="{00000000-0008-0000-0500-0000A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84" name="Picture 1">
          <a:extLst>
            <a:ext uri="{FF2B5EF4-FFF2-40B4-BE49-F238E27FC236}">
              <a16:creationId xmlns:a16="http://schemas.microsoft.com/office/drawing/2014/main" id="{00000000-0008-0000-0500-0000A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85" name="Picture 1">
          <a:extLst>
            <a:ext uri="{FF2B5EF4-FFF2-40B4-BE49-F238E27FC236}">
              <a16:creationId xmlns:a16="http://schemas.microsoft.com/office/drawing/2014/main" id="{00000000-0008-0000-0500-0000A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86" name="Picture 1">
          <a:extLst>
            <a:ext uri="{FF2B5EF4-FFF2-40B4-BE49-F238E27FC236}">
              <a16:creationId xmlns:a16="http://schemas.microsoft.com/office/drawing/2014/main" id="{00000000-0008-0000-0500-0000A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87" name="Picture 1">
          <a:extLst>
            <a:ext uri="{FF2B5EF4-FFF2-40B4-BE49-F238E27FC236}">
              <a16:creationId xmlns:a16="http://schemas.microsoft.com/office/drawing/2014/main" id="{00000000-0008-0000-0500-0000A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8" name="Picture 1">
          <a:extLst>
            <a:ext uri="{FF2B5EF4-FFF2-40B4-BE49-F238E27FC236}">
              <a16:creationId xmlns:a16="http://schemas.microsoft.com/office/drawing/2014/main" id="{00000000-0008-0000-0500-0000B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89" name="Picture 1">
          <a:extLst>
            <a:ext uri="{FF2B5EF4-FFF2-40B4-BE49-F238E27FC236}">
              <a16:creationId xmlns:a16="http://schemas.microsoft.com/office/drawing/2014/main" id="{00000000-0008-0000-0500-0000B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90" name="Picture 1">
          <a:extLst>
            <a:ext uri="{FF2B5EF4-FFF2-40B4-BE49-F238E27FC236}">
              <a16:creationId xmlns:a16="http://schemas.microsoft.com/office/drawing/2014/main" id="{00000000-0008-0000-0500-0000B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1" name="Picture 1">
          <a:extLst>
            <a:ext uri="{FF2B5EF4-FFF2-40B4-BE49-F238E27FC236}">
              <a16:creationId xmlns:a16="http://schemas.microsoft.com/office/drawing/2014/main" id="{00000000-0008-0000-0500-0000B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2" name="Picture 1">
          <a:extLst>
            <a:ext uri="{FF2B5EF4-FFF2-40B4-BE49-F238E27FC236}">
              <a16:creationId xmlns:a16="http://schemas.microsoft.com/office/drawing/2014/main" id="{00000000-0008-0000-0500-0000B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3" name="Picture 1">
          <a:extLst>
            <a:ext uri="{FF2B5EF4-FFF2-40B4-BE49-F238E27FC236}">
              <a16:creationId xmlns:a16="http://schemas.microsoft.com/office/drawing/2014/main" id="{00000000-0008-0000-0500-0000B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4" name="Picture 1">
          <a:extLst>
            <a:ext uri="{FF2B5EF4-FFF2-40B4-BE49-F238E27FC236}">
              <a16:creationId xmlns:a16="http://schemas.microsoft.com/office/drawing/2014/main" id="{00000000-0008-0000-0500-0000B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95" name="Picture 1">
          <a:extLst>
            <a:ext uri="{FF2B5EF4-FFF2-40B4-BE49-F238E27FC236}">
              <a16:creationId xmlns:a16="http://schemas.microsoft.com/office/drawing/2014/main" id="{00000000-0008-0000-0500-0000B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96" name="Picture 1">
          <a:extLst>
            <a:ext uri="{FF2B5EF4-FFF2-40B4-BE49-F238E27FC236}">
              <a16:creationId xmlns:a16="http://schemas.microsoft.com/office/drawing/2014/main" id="{00000000-0008-0000-0500-0000B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097" name="Picture 1">
          <a:extLst>
            <a:ext uri="{FF2B5EF4-FFF2-40B4-BE49-F238E27FC236}">
              <a16:creationId xmlns:a16="http://schemas.microsoft.com/office/drawing/2014/main" id="{00000000-0008-0000-0500-0000B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8" name="Picture 1">
          <a:extLst>
            <a:ext uri="{FF2B5EF4-FFF2-40B4-BE49-F238E27FC236}">
              <a16:creationId xmlns:a16="http://schemas.microsoft.com/office/drawing/2014/main" id="{00000000-0008-0000-0500-0000B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099" name="Picture 1">
          <a:extLst>
            <a:ext uri="{FF2B5EF4-FFF2-40B4-BE49-F238E27FC236}">
              <a16:creationId xmlns:a16="http://schemas.microsoft.com/office/drawing/2014/main" id="{00000000-0008-0000-0500-0000B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00" name="Picture 1">
          <a:extLst>
            <a:ext uri="{FF2B5EF4-FFF2-40B4-BE49-F238E27FC236}">
              <a16:creationId xmlns:a16="http://schemas.microsoft.com/office/drawing/2014/main" id="{00000000-0008-0000-0500-0000B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01" name="Picture 1">
          <a:extLst>
            <a:ext uri="{FF2B5EF4-FFF2-40B4-BE49-F238E27FC236}">
              <a16:creationId xmlns:a16="http://schemas.microsoft.com/office/drawing/2014/main" id="{00000000-0008-0000-0500-0000B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02" name="Picture 1">
          <a:extLst>
            <a:ext uri="{FF2B5EF4-FFF2-40B4-BE49-F238E27FC236}">
              <a16:creationId xmlns:a16="http://schemas.microsoft.com/office/drawing/2014/main" id="{00000000-0008-0000-0500-0000B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3" name="Picture 1">
          <a:extLst>
            <a:ext uri="{FF2B5EF4-FFF2-40B4-BE49-F238E27FC236}">
              <a16:creationId xmlns:a16="http://schemas.microsoft.com/office/drawing/2014/main" id="{00000000-0008-0000-0500-0000B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4" name="Picture 1">
          <a:extLst>
            <a:ext uri="{FF2B5EF4-FFF2-40B4-BE49-F238E27FC236}">
              <a16:creationId xmlns:a16="http://schemas.microsoft.com/office/drawing/2014/main" id="{00000000-0008-0000-0500-0000C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5" name="Picture 1">
          <a:extLst>
            <a:ext uri="{FF2B5EF4-FFF2-40B4-BE49-F238E27FC236}">
              <a16:creationId xmlns:a16="http://schemas.microsoft.com/office/drawing/2014/main" id="{00000000-0008-0000-0500-0000C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6" name="Picture 1">
          <a:extLst>
            <a:ext uri="{FF2B5EF4-FFF2-40B4-BE49-F238E27FC236}">
              <a16:creationId xmlns:a16="http://schemas.microsoft.com/office/drawing/2014/main" id="{00000000-0008-0000-0500-0000C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07" name="Picture 1">
          <a:extLst>
            <a:ext uri="{FF2B5EF4-FFF2-40B4-BE49-F238E27FC236}">
              <a16:creationId xmlns:a16="http://schemas.microsoft.com/office/drawing/2014/main" id="{00000000-0008-0000-0500-0000C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08" name="Picture 1">
          <a:extLst>
            <a:ext uri="{FF2B5EF4-FFF2-40B4-BE49-F238E27FC236}">
              <a16:creationId xmlns:a16="http://schemas.microsoft.com/office/drawing/2014/main" id="{00000000-0008-0000-0500-0000C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09" name="Picture 1">
          <a:extLst>
            <a:ext uri="{FF2B5EF4-FFF2-40B4-BE49-F238E27FC236}">
              <a16:creationId xmlns:a16="http://schemas.microsoft.com/office/drawing/2014/main" id="{00000000-0008-0000-0500-0000C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10" name="Picture 1">
          <a:extLst>
            <a:ext uri="{FF2B5EF4-FFF2-40B4-BE49-F238E27FC236}">
              <a16:creationId xmlns:a16="http://schemas.microsoft.com/office/drawing/2014/main" id="{00000000-0008-0000-0500-0000C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1" name="Picture 1">
          <a:extLst>
            <a:ext uri="{FF2B5EF4-FFF2-40B4-BE49-F238E27FC236}">
              <a16:creationId xmlns:a16="http://schemas.microsoft.com/office/drawing/2014/main" id="{00000000-0008-0000-0500-0000C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2" name="Picture 1">
          <a:extLst>
            <a:ext uri="{FF2B5EF4-FFF2-40B4-BE49-F238E27FC236}">
              <a16:creationId xmlns:a16="http://schemas.microsoft.com/office/drawing/2014/main" id="{00000000-0008-0000-0500-0000C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3" name="Picture 1">
          <a:extLst>
            <a:ext uri="{FF2B5EF4-FFF2-40B4-BE49-F238E27FC236}">
              <a16:creationId xmlns:a16="http://schemas.microsoft.com/office/drawing/2014/main" id="{00000000-0008-0000-0500-0000C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4" name="Picture 1">
          <a:extLst>
            <a:ext uri="{FF2B5EF4-FFF2-40B4-BE49-F238E27FC236}">
              <a16:creationId xmlns:a16="http://schemas.microsoft.com/office/drawing/2014/main" id="{00000000-0008-0000-0500-0000C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15" name="Picture 1">
          <a:extLst>
            <a:ext uri="{FF2B5EF4-FFF2-40B4-BE49-F238E27FC236}">
              <a16:creationId xmlns:a16="http://schemas.microsoft.com/office/drawing/2014/main" id="{00000000-0008-0000-0500-0000C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16" name="Picture 1">
          <a:extLst>
            <a:ext uri="{FF2B5EF4-FFF2-40B4-BE49-F238E27FC236}">
              <a16:creationId xmlns:a16="http://schemas.microsoft.com/office/drawing/2014/main" id="{00000000-0008-0000-0500-0000C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17" name="Picture 1">
          <a:extLst>
            <a:ext uri="{FF2B5EF4-FFF2-40B4-BE49-F238E27FC236}">
              <a16:creationId xmlns:a16="http://schemas.microsoft.com/office/drawing/2014/main" id="{00000000-0008-0000-0500-0000C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8" name="Picture 1">
          <a:extLst>
            <a:ext uri="{FF2B5EF4-FFF2-40B4-BE49-F238E27FC236}">
              <a16:creationId xmlns:a16="http://schemas.microsoft.com/office/drawing/2014/main" id="{00000000-0008-0000-0500-0000C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19" name="Picture 1">
          <a:extLst>
            <a:ext uri="{FF2B5EF4-FFF2-40B4-BE49-F238E27FC236}">
              <a16:creationId xmlns:a16="http://schemas.microsoft.com/office/drawing/2014/main" id="{00000000-0008-0000-0500-0000C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0" name="Picture 1">
          <a:extLst>
            <a:ext uri="{FF2B5EF4-FFF2-40B4-BE49-F238E27FC236}">
              <a16:creationId xmlns:a16="http://schemas.microsoft.com/office/drawing/2014/main" id="{00000000-0008-0000-0500-0000D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1" name="Picture 1">
          <a:extLst>
            <a:ext uri="{FF2B5EF4-FFF2-40B4-BE49-F238E27FC236}">
              <a16:creationId xmlns:a16="http://schemas.microsoft.com/office/drawing/2014/main" id="{00000000-0008-0000-0500-0000D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2" name="Picture 1">
          <a:extLst>
            <a:ext uri="{FF2B5EF4-FFF2-40B4-BE49-F238E27FC236}">
              <a16:creationId xmlns:a16="http://schemas.microsoft.com/office/drawing/2014/main" id="{00000000-0008-0000-0500-0000D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23" name="Picture 1">
          <a:extLst>
            <a:ext uri="{FF2B5EF4-FFF2-40B4-BE49-F238E27FC236}">
              <a16:creationId xmlns:a16="http://schemas.microsoft.com/office/drawing/2014/main" id="{00000000-0008-0000-0500-0000D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24" name="Picture 1">
          <a:extLst>
            <a:ext uri="{FF2B5EF4-FFF2-40B4-BE49-F238E27FC236}">
              <a16:creationId xmlns:a16="http://schemas.microsoft.com/office/drawing/2014/main" id="{00000000-0008-0000-0500-0000D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25" name="Picture 1">
          <a:extLst>
            <a:ext uri="{FF2B5EF4-FFF2-40B4-BE49-F238E27FC236}">
              <a16:creationId xmlns:a16="http://schemas.microsoft.com/office/drawing/2014/main" id="{00000000-0008-0000-0500-0000D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26" name="Picture 1">
          <a:extLst>
            <a:ext uri="{FF2B5EF4-FFF2-40B4-BE49-F238E27FC236}">
              <a16:creationId xmlns:a16="http://schemas.microsoft.com/office/drawing/2014/main" id="{00000000-0008-0000-0500-0000D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27" name="Picture 1">
          <a:extLst>
            <a:ext uri="{FF2B5EF4-FFF2-40B4-BE49-F238E27FC236}">
              <a16:creationId xmlns:a16="http://schemas.microsoft.com/office/drawing/2014/main" id="{00000000-0008-0000-0500-0000D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8" name="Picture 1">
          <a:extLst>
            <a:ext uri="{FF2B5EF4-FFF2-40B4-BE49-F238E27FC236}">
              <a16:creationId xmlns:a16="http://schemas.microsoft.com/office/drawing/2014/main" id="{00000000-0008-0000-0500-0000D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29" name="Picture 1">
          <a:extLst>
            <a:ext uri="{FF2B5EF4-FFF2-40B4-BE49-F238E27FC236}">
              <a16:creationId xmlns:a16="http://schemas.microsoft.com/office/drawing/2014/main" id="{00000000-0008-0000-0500-0000D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30" name="Picture 1">
          <a:extLst>
            <a:ext uri="{FF2B5EF4-FFF2-40B4-BE49-F238E27FC236}">
              <a16:creationId xmlns:a16="http://schemas.microsoft.com/office/drawing/2014/main" id="{00000000-0008-0000-0500-0000D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1" name="Picture 1">
          <a:extLst>
            <a:ext uri="{FF2B5EF4-FFF2-40B4-BE49-F238E27FC236}">
              <a16:creationId xmlns:a16="http://schemas.microsoft.com/office/drawing/2014/main" id="{00000000-0008-0000-0500-0000D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2" name="Picture 1">
          <a:extLst>
            <a:ext uri="{FF2B5EF4-FFF2-40B4-BE49-F238E27FC236}">
              <a16:creationId xmlns:a16="http://schemas.microsoft.com/office/drawing/2014/main" id="{00000000-0008-0000-0500-0000D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3" name="Picture 1">
          <a:extLst>
            <a:ext uri="{FF2B5EF4-FFF2-40B4-BE49-F238E27FC236}">
              <a16:creationId xmlns:a16="http://schemas.microsoft.com/office/drawing/2014/main" id="{00000000-0008-0000-0500-0000D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4" name="Picture 1">
          <a:extLst>
            <a:ext uri="{FF2B5EF4-FFF2-40B4-BE49-F238E27FC236}">
              <a16:creationId xmlns:a16="http://schemas.microsoft.com/office/drawing/2014/main" id="{00000000-0008-0000-0500-0000D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5" name="Picture 1">
          <a:extLst>
            <a:ext uri="{FF2B5EF4-FFF2-40B4-BE49-F238E27FC236}">
              <a16:creationId xmlns:a16="http://schemas.microsoft.com/office/drawing/2014/main" id="{00000000-0008-0000-0500-0000D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6" name="Picture 1">
          <a:extLst>
            <a:ext uri="{FF2B5EF4-FFF2-40B4-BE49-F238E27FC236}">
              <a16:creationId xmlns:a16="http://schemas.microsoft.com/office/drawing/2014/main" id="{00000000-0008-0000-0500-0000E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37" name="Picture 1">
          <a:extLst>
            <a:ext uri="{FF2B5EF4-FFF2-40B4-BE49-F238E27FC236}">
              <a16:creationId xmlns:a16="http://schemas.microsoft.com/office/drawing/2014/main" id="{00000000-0008-0000-0500-0000E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38" name="Picture 1">
          <a:extLst>
            <a:ext uri="{FF2B5EF4-FFF2-40B4-BE49-F238E27FC236}">
              <a16:creationId xmlns:a16="http://schemas.microsoft.com/office/drawing/2014/main" id="{00000000-0008-0000-0500-0000E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39" name="Picture 1">
          <a:extLst>
            <a:ext uri="{FF2B5EF4-FFF2-40B4-BE49-F238E27FC236}">
              <a16:creationId xmlns:a16="http://schemas.microsoft.com/office/drawing/2014/main" id="{00000000-0008-0000-0500-0000E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40" name="Picture 1">
          <a:extLst>
            <a:ext uri="{FF2B5EF4-FFF2-40B4-BE49-F238E27FC236}">
              <a16:creationId xmlns:a16="http://schemas.microsoft.com/office/drawing/2014/main" id="{00000000-0008-0000-0500-0000E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1" name="Picture 1">
          <a:extLst>
            <a:ext uri="{FF2B5EF4-FFF2-40B4-BE49-F238E27FC236}">
              <a16:creationId xmlns:a16="http://schemas.microsoft.com/office/drawing/2014/main" id="{00000000-0008-0000-0500-0000E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2" name="Picture 1">
          <a:extLst>
            <a:ext uri="{FF2B5EF4-FFF2-40B4-BE49-F238E27FC236}">
              <a16:creationId xmlns:a16="http://schemas.microsoft.com/office/drawing/2014/main" id="{00000000-0008-0000-0500-0000E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3" name="Picture 1">
          <a:extLst>
            <a:ext uri="{FF2B5EF4-FFF2-40B4-BE49-F238E27FC236}">
              <a16:creationId xmlns:a16="http://schemas.microsoft.com/office/drawing/2014/main" id="{00000000-0008-0000-0500-0000E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4" name="Picture 1">
          <a:extLst>
            <a:ext uri="{FF2B5EF4-FFF2-40B4-BE49-F238E27FC236}">
              <a16:creationId xmlns:a16="http://schemas.microsoft.com/office/drawing/2014/main" id="{00000000-0008-0000-0500-0000E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45" name="Picture 1">
          <a:extLst>
            <a:ext uri="{FF2B5EF4-FFF2-40B4-BE49-F238E27FC236}">
              <a16:creationId xmlns:a16="http://schemas.microsoft.com/office/drawing/2014/main" id="{00000000-0008-0000-0500-0000E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46" name="Picture 1">
          <a:extLst>
            <a:ext uri="{FF2B5EF4-FFF2-40B4-BE49-F238E27FC236}">
              <a16:creationId xmlns:a16="http://schemas.microsoft.com/office/drawing/2014/main" id="{00000000-0008-0000-0500-0000E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47" name="Picture 1">
          <a:extLst>
            <a:ext uri="{FF2B5EF4-FFF2-40B4-BE49-F238E27FC236}">
              <a16:creationId xmlns:a16="http://schemas.microsoft.com/office/drawing/2014/main" id="{00000000-0008-0000-0500-0000E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8" name="Picture 1">
          <a:extLst>
            <a:ext uri="{FF2B5EF4-FFF2-40B4-BE49-F238E27FC236}">
              <a16:creationId xmlns:a16="http://schemas.microsoft.com/office/drawing/2014/main" id="{00000000-0008-0000-0500-0000E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49" name="Picture 1">
          <a:extLst>
            <a:ext uri="{FF2B5EF4-FFF2-40B4-BE49-F238E27FC236}">
              <a16:creationId xmlns:a16="http://schemas.microsoft.com/office/drawing/2014/main" id="{00000000-0008-0000-0500-0000E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0" name="Picture 1">
          <a:extLst>
            <a:ext uri="{FF2B5EF4-FFF2-40B4-BE49-F238E27FC236}">
              <a16:creationId xmlns:a16="http://schemas.microsoft.com/office/drawing/2014/main" id="{00000000-0008-0000-0500-0000E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1" name="Picture 1">
          <a:extLst>
            <a:ext uri="{FF2B5EF4-FFF2-40B4-BE49-F238E27FC236}">
              <a16:creationId xmlns:a16="http://schemas.microsoft.com/office/drawing/2014/main" id="{00000000-0008-0000-0500-0000E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2" name="Picture 1">
          <a:extLst>
            <a:ext uri="{FF2B5EF4-FFF2-40B4-BE49-F238E27FC236}">
              <a16:creationId xmlns:a16="http://schemas.microsoft.com/office/drawing/2014/main" id="{00000000-0008-0000-0500-0000F0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53" name="Picture 1">
          <a:extLst>
            <a:ext uri="{FF2B5EF4-FFF2-40B4-BE49-F238E27FC236}">
              <a16:creationId xmlns:a16="http://schemas.microsoft.com/office/drawing/2014/main" id="{00000000-0008-0000-0500-0000F1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54" name="Picture 1">
          <a:extLst>
            <a:ext uri="{FF2B5EF4-FFF2-40B4-BE49-F238E27FC236}">
              <a16:creationId xmlns:a16="http://schemas.microsoft.com/office/drawing/2014/main" id="{00000000-0008-0000-0500-0000F2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5" name="Picture 1">
          <a:extLst>
            <a:ext uri="{FF2B5EF4-FFF2-40B4-BE49-F238E27FC236}">
              <a16:creationId xmlns:a16="http://schemas.microsoft.com/office/drawing/2014/main" id="{00000000-0008-0000-0500-0000F3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6" name="Picture 1">
          <a:extLst>
            <a:ext uri="{FF2B5EF4-FFF2-40B4-BE49-F238E27FC236}">
              <a16:creationId xmlns:a16="http://schemas.microsoft.com/office/drawing/2014/main" id="{00000000-0008-0000-0500-0000F4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57" name="Picture 1">
          <a:extLst>
            <a:ext uri="{FF2B5EF4-FFF2-40B4-BE49-F238E27FC236}">
              <a16:creationId xmlns:a16="http://schemas.microsoft.com/office/drawing/2014/main" id="{00000000-0008-0000-0500-0000F5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58" name="Picture 1">
          <a:extLst>
            <a:ext uri="{FF2B5EF4-FFF2-40B4-BE49-F238E27FC236}">
              <a16:creationId xmlns:a16="http://schemas.microsoft.com/office/drawing/2014/main" id="{00000000-0008-0000-0500-0000F6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59" name="Picture 1">
          <a:extLst>
            <a:ext uri="{FF2B5EF4-FFF2-40B4-BE49-F238E27FC236}">
              <a16:creationId xmlns:a16="http://schemas.microsoft.com/office/drawing/2014/main" id="{00000000-0008-0000-0500-0000F7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60" name="Picture 1">
          <a:extLst>
            <a:ext uri="{FF2B5EF4-FFF2-40B4-BE49-F238E27FC236}">
              <a16:creationId xmlns:a16="http://schemas.microsoft.com/office/drawing/2014/main" id="{00000000-0008-0000-0500-0000F8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61" name="Picture 1">
          <a:extLst>
            <a:ext uri="{FF2B5EF4-FFF2-40B4-BE49-F238E27FC236}">
              <a16:creationId xmlns:a16="http://schemas.microsoft.com/office/drawing/2014/main" id="{00000000-0008-0000-0500-0000F9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2" name="Picture 1">
          <a:extLst>
            <a:ext uri="{FF2B5EF4-FFF2-40B4-BE49-F238E27FC236}">
              <a16:creationId xmlns:a16="http://schemas.microsoft.com/office/drawing/2014/main" id="{00000000-0008-0000-0500-0000FA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3" name="Picture 1">
          <a:extLst>
            <a:ext uri="{FF2B5EF4-FFF2-40B4-BE49-F238E27FC236}">
              <a16:creationId xmlns:a16="http://schemas.microsoft.com/office/drawing/2014/main" id="{00000000-0008-0000-0500-0000FB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4" name="Picture 1">
          <a:extLst>
            <a:ext uri="{FF2B5EF4-FFF2-40B4-BE49-F238E27FC236}">
              <a16:creationId xmlns:a16="http://schemas.microsoft.com/office/drawing/2014/main" id="{00000000-0008-0000-0500-0000FC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65" name="Picture 1">
          <a:extLst>
            <a:ext uri="{FF2B5EF4-FFF2-40B4-BE49-F238E27FC236}">
              <a16:creationId xmlns:a16="http://schemas.microsoft.com/office/drawing/2014/main" id="{00000000-0008-0000-0500-0000FD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66" name="Picture 1">
          <a:extLst>
            <a:ext uri="{FF2B5EF4-FFF2-40B4-BE49-F238E27FC236}">
              <a16:creationId xmlns:a16="http://schemas.microsoft.com/office/drawing/2014/main" id="{00000000-0008-0000-0500-0000FE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7" name="Picture 1">
          <a:extLst>
            <a:ext uri="{FF2B5EF4-FFF2-40B4-BE49-F238E27FC236}">
              <a16:creationId xmlns:a16="http://schemas.microsoft.com/office/drawing/2014/main" id="{00000000-0008-0000-0500-0000FF1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8" name="Picture 1">
          <a:extLst>
            <a:ext uri="{FF2B5EF4-FFF2-40B4-BE49-F238E27FC236}">
              <a16:creationId xmlns:a16="http://schemas.microsoft.com/office/drawing/2014/main" id="{00000000-0008-0000-0500-00000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69" name="Picture 1">
          <a:extLst>
            <a:ext uri="{FF2B5EF4-FFF2-40B4-BE49-F238E27FC236}">
              <a16:creationId xmlns:a16="http://schemas.microsoft.com/office/drawing/2014/main" id="{00000000-0008-0000-0500-00000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0" name="Picture 1">
          <a:extLst>
            <a:ext uri="{FF2B5EF4-FFF2-40B4-BE49-F238E27FC236}">
              <a16:creationId xmlns:a16="http://schemas.microsoft.com/office/drawing/2014/main" id="{00000000-0008-0000-0500-00000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1" name="Picture 1">
          <a:extLst>
            <a:ext uri="{FF2B5EF4-FFF2-40B4-BE49-F238E27FC236}">
              <a16:creationId xmlns:a16="http://schemas.microsoft.com/office/drawing/2014/main" id="{00000000-0008-0000-0500-00000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2" name="Picture 1">
          <a:extLst>
            <a:ext uri="{FF2B5EF4-FFF2-40B4-BE49-F238E27FC236}">
              <a16:creationId xmlns:a16="http://schemas.microsoft.com/office/drawing/2014/main" id="{00000000-0008-0000-0500-00000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3" name="Picture 1">
          <a:extLst>
            <a:ext uri="{FF2B5EF4-FFF2-40B4-BE49-F238E27FC236}">
              <a16:creationId xmlns:a16="http://schemas.microsoft.com/office/drawing/2014/main" id="{00000000-0008-0000-0500-00000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4" name="Picture 1">
          <a:extLst>
            <a:ext uri="{FF2B5EF4-FFF2-40B4-BE49-F238E27FC236}">
              <a16:creationId xmlns:a16="http://schemas.microsoft.com/office/drawing/2014/main" id="{00000000-0008-0000-0500-00000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75" name="Picture 1">
          <a:extLst>
            <a:ext uri="{FF2B5EF4-FFF2-40B4-BE49-F238E27FC236}">
              <a16:creationId xmlns:a16="http://schemas.microsoft.com/office/drawing/2014/main" id="{00000000-0008-0000-0500-00000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76" name="Picture 1">
          <a:extLst>
            <a:ext uri="{FF2B5EF4-FFF2-40B4-BE49-F238E27FC236}">
              <a16:creationId xmlns:a16="http://schemas.microsoft.com/office/drawing/2014/main" id="{00000000-0008-0000-0500-00000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77" name="Picture 1">
          <a:extLst>
            <a:ext uri="{FF2B5EF4-FFF2-40B4-BE49-F238E27FC236}">
              <a16:creationId xmlns:a16="http://schemas.microsoft.com/office/drawing/2014/main" id="{00000000-0008-0000-0500-00000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8" name="Picture 1">
          <a:extLst>
            <a:ext uri="{FF2B5EF4-FFF2-40B4-BE49-F238E27FC236}">
              <a16:creationId xmlns:a16="http://schemas.microsoft.com/office/drawing/2014/main" id="{00000000-0008-0000-0500-00000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79" name="Picture 1">
          <a:extLst>
            <a:ext uri="{FF2B5EF4-FFF2-40B4-BE49-F238E27FC236}">
              <a16:creationId xmlns:a16="http://schemas.microsoft.com/office/drawing/2014/main" id="{00000000-0008-0000-0500-00000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0" name="Picture 1">
          <a:extLst>
            <a:ext uri="{FF2B5EF4-FFF2-40B4-BE49-F238E27FC236}">
              <a16:creationId xmlns:a16="http://schemas.microsoft.com/office/drawing/2014/main" id="{00000000-0008-0000-0500-00000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81" name="Picture 1">
          <a:extLst>
            <a:ext uri="{FF2B5EF4-FFF2-40B4-BE49-F238E27FC236}">
              <a16:creationId xmlns:a16="http://schemas.microsoft.com/office/drawing/2014/main" id="{00000000-0008-0000-0500-00000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82" name="Picture 1">
          <a:extLst>
            <a:ext uri="{FF2B5EF4-FFF2-40B4-BE49-F238E27FC236}">
              <a16:creationId xmlns:a16="http://schemas.microsoft.com/office/drawing/2014/main" id="{00000000-0008-0000-0500-00000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83" name="Picture 1">
          <a:extLst>
            <a:ext uri="{FF2B5EF4-FFF2-40B4-BE49-F238E27FC236}">
              <a16:creationId xmlns:a16="http://schemas.microsoft.com/office/drawing/2014/main" id="{00000000-0008-0000-0500-00000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4" name="Picture 1">
          <a:extLst>
            <a:ext uri="{FF2B5EF4-FFF2-40B4-BE49-F238E27FC236}">
              <a16:creationId xmlns:a16="http://schemas.microsoft.com/office/drawing/2014/main" id="{00000000-0008-0000-0500-00001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5" name="Picture 1">
          <a:extLst>
            <a:ext uri="{FF2B5EF4-FFF2-40B4-BE49-F238E27FC236}">
              <a16:creationId xmlns:a16="http://schemas.microsoft.com/office/drawing/2014/main" id="{00000000-0008-0000-0500-00001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6" name="Picture 1">
          <a:extLst>
            <a:ext uri="{FF2B5EF4-FFF2-40B4-BE49-F238E27FC236}">
              <a16:creationId xmlns:a16="http://schemas.microsoft.com/office/drawing/2014/main" id="{00000000-0008-0000-0500-00001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87" name="Picture 1">
          <a:extLst>
            <a:ext uri="{FF2B5EF4-FFF2-40B4-BE49-F238E27FC236}">
              <a16:creationId xmlns:a16="http://schemas.microsoft.com/office/drawing/2014/main" id="{00000000-0008-0000-0500-00001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88" name="Picture 1">
          <a:extLst>
            <a:ext uri="{FF2B5EF4-FFF2-40B4-BE49-F238E27FC236}">
              <a16:creationId xmlns:a16="http://schemas.microsoft.com/office/drawing/2014/main" id="{00000000-0008-0000-0500-00001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89" name="Picture 1">
          <a:extLst>
            <a:ext uri="{FF2B5EF4-FFF2-40B4-BE49-F238E27FC236}">
              <a16:creationId xmlns:a16="http://schemas.microsoft.com/office/drawing/2014/main" id="{00000000-0008-0000-0500-00001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0" name="Picture 1">
          <a:extLst>
            <a:ext uri="{FF2B5EF4-FFF2-40B4-BE49-F238E27FC236}">
              <a16:creationId xmlns:a16="http://schemas.microsoft.com/office/drawing/2014/main" id="{00000000-0008-0000-0500-00001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91" name="Picture 1">
          <a:extLst>
            <a:ext uri="{FF2B5EF4-FFF2-40B4-BE49-F238E27FC236}">
              <a16:creationId xmlns:a16="http://schemas.microsoft.com/office/drawing/2014/main" id="{00000000-0008-0000-0500-00001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92" name="Picture 1">
          <a:extLst>
            <a:ext uri="{FF2B5EF4-FFF2-40B4-BE49-F238E27FC236}">
              <a16:creationId xmlns:a16="http://schemas.microsoft.com/office/drawing/2014/main" id="{00000000-0008-0000-0500-00001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3" name="Picture 1">
          <a:extLst>
            <a:ext uri="{FF2B5EF4-FFF2-40B4-BE49-F238E27FC236}">
              <a16:creationId xmlns:a16="http://schemas.microsoft.com/office/drawing/2014/main" id="{00000000-0008-0000-0500-00001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4" name="Picture 1">
          <a:extLst>
            <a:ext uri="{FF2B5EF4-FFF2-40B4-BE49-F238E27FC236}">
              <a16:creationId xmlns:a16="http://schemas.microsoft.com/office/drawing/2014/main" id="{00000000-0008-0000-0500-00001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5" name="Picture 1">
          <a:extLst>
            <a:ext uri="{FF2B5EF4-FFF2-40B4-BE49-F238E27FC236}">
              <a16:creationId xmlns:a16="http://schemas.microsoft.com/office/drawing/2014/main" id="{00000000-0008-0000-0500-00001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96" name="Picture 1">
          <a:extLst>
            <a:ext uri="{FF2B5EF4-FFF2-40B4-BE49-F238E27FC236}">
              <a16:creationId xmlns:a16="http://schemas.microsoft.com/office/drawing/2014/main" id="{00000000-0008-0000-0500-00001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197" name="Picture 1">
          <a:extLst>
            <a:ext uri="{FF2B5EF4-FFF2-40B4-BE49-F238E27FC236}">
              <a16:creationId xmlns:a16="http://schemas.microsoft.com/office/drawing/2014/main" id="{00000000-0008-0000-0500-00001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8" name="Picture 1">
          <a:extLst>
            <a:ext uri="{FF2B5EF4-FFF2-40B4-BE49-F238E27FC236}">
              <a16:creationId xmlns:a16="http://schemas.microsoft.com/office/drawing/2014/main" id="{00000000-0008-0000-0500-00001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199" name="Picture 1">
          <a:extLst>
            <a:ext uri="{FF2B5EF4-FFF2-40B4-BE49-F238E27FC236}">
              <a16:creationId xmlns:a16="http://schemas.microsoft.com/office/drawing/2014/main" id="{00000000-0008-0000-0500-00001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00" name="Picture 1">
          <a:extLst>
            <a:ext uri="{FF2B5EF4-FFF2-40B4-BE49-F238E27FC236}">
              <a16:creationId xmlns:a16="http://schemas.microsoft.com/office/drawing/2014/main" id="{00000000-0008-0000-0500-00002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1" name="Picture 1">
          <a:extLst>
            <a:ext uri="{FF2B5EF4-FFF2-40B4-BE49-F238E27FC236}">
              <a16:creationId xmlns:a16="http://schemas.microsoft.com/office/drawing/2014/main" id="{00000000-0008-0000-0500-00002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2" name="Picture 1">
          <a:extLst>
            <a:ext uri="{FF2B5EF4-FFF2-40B4-BE49-F238E27FC236}">
              <a16:creationId xmlns:a16="http://schemas.microsoft.com/office/drawing/2014/main" id="{00000000-0008-0000-0500-00002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3" name="Picture 1">
          <a:extLst>
            <a:ext uri="{FF2B5EF4-FFF2-40B4-BE49-F238E27FC236}">
              <a16:creationId xmlns:a16="http://schemas.microsoft.com/office/drawing/2014/main" id="{00000000-0008-0000-0500-00002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4" name="Picture 1">
          <a:extLst>
            <a:ext uri="{FF2B5EF4-FFF2-40B4-BE49-F238E27FC236}">
              <a16:creationId xmlns:a16="http://schemas.microsoft.com/office/drawing/2014/main" id="{00000000-0008-0000-0500-00002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05" name="Picture 1">
          <a:extLst>
            <a:ext uri="{FF2B5EF4-FFF2-40B4-BE49-F238E27FC236}">
              <a16:creationId xmlns:a16="http://schemas.microsoft.com/office/drawing/2014/main" id="{00000000-0008-0000-0500-00002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06" name="Picture 1">
          <a:extLst>
            <a:ext uri="{FF2B5EF4-FFF2-40B4-BE49-F238E27FC236}">
              <a16:creationId xmlns:a16="http://schemas.microsoft.com/office/drawing/2014/main" id="{00000000-0008-0000-0500-00002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07" name="Picture 1">
          <a:extLst>
            <a:ext uri="{FF2B5EF4-FFF2-40B4-BE49-F238E27FC236}">
              <a16:creationId xmlns:a16="http://schemas.microsoft.com/office/drawing/2014/main" id="{00000000-0008-0000-0500-00002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8" name="Picture 1">
          <a:extLst>
            <a:ext uri="{FF2B5EF4-FFF2-40B4-BE49-F238E27FC236}">
              <a16:creationId xmlns:a16="http://schemas.microsoft.com/office/drawing/2014/main" id="{00000000-0008-0000-0500-00002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09" name="Picture 1">
          <a:extLst>
            <a:ext uri="{FF2B5EF4-FFF2-40B4-BE49-F238E27FC236}">
              <a16:creationId xmlns:a16="http://schemas.microsoft.com/office/drawing/2014/main" id="{00000000-0008-0000-0500-00002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0" name="Picture 1">
          <a:extLst>
            <a:ext uri="{FF2B5EF4-FFF2-40B4-BE49-F238E27FC236}">
              <a16:creationId xmlns:a16="http://schemas.microsoft.com/office/drawing/2014/main" id="{00000000-0008-0000-0500-00002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1" name="Picture 1">
          <a:extLst>
            <a:ext uri="{FF2B5EF4-FFF2-40B4-BE49-F238E27FC236}">
              <a16:creationId xmlns:a16="http://schemas.microsoft.com/office/drawing/2014/main" id="{00000000-0008-0000-0500-00002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2" name="Picture 1">
          <a:extLst>
            <a:ext uri="{FF2B5EF4-FFF2-40B4-BE49-F238E27FC236}">
              <a16:creationId xmlns:a16="http://schemas.microsoft.com/office/drawing/2014/main" id="{00000000-0008-0000-0500-00002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13" name="Picture 1">
          <a:extLst>
            <a:ext uri="{FF2B5EF4-FFF2-40B4-BE49-F238E27FC236}">
              <a16:creationId xmlns:a16="http://schemas.microsoft.com/office/drawing/2014/main" id="{00000000-0008-0000-0500-00002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14" name="Picture 1">
          <a:extLst>
            <a:ext uri="{FF2B5EF4-FFF2-40B4-BE49-F238E27FC236}">
              <a16:creationId xmlns:a16="http://schemas.microsoft.com/office/drawing/2014/main" id="{00000000-0008-0000-0500-00002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15" name="Picture 1">
          <a:extLst>
            <a:ext uri="{FF2B5EF4-FFF2-40B4-BE49-F238E27FC236}">
              <a16:creationId xmlns:a16="http://schemas.microsoft.com/office/drawing/2014/main" id="{00000000-0008-0000-0500-00002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16" name="Picture 1">
          <a:extLst>
            <a:ext uri="{FF2B5EF4-FFF2-40B4-BE49-F238E27FC236}">
              <a16:creationId xmlns:a16="http://schemas.microsoft.com/office/drawing/2014/main" id="{00000000-0008-0000-0500-00003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17" name="Picture 1">
          <a:extLst>
            <a:ext uri="{FF2B5EF4-FFF2-40B4-BE49-F238E27FC236}">
              <a16:creationId xmlns:a16="http://schemas.microsoft.com/office/drawing/2014/main" id="{00000000-0008-0000-0500-00003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8" name="Picture 1">
          <a:extLst>
            <a:ext uri="{FF2B5EF4-FFF2-40B4-BE49-F238E27FC236}">
              <a16:creationId xmlns:a16="http://schemas.microsoft.com/office/drawing/2014/main" id="{00000000-0008-0000-0500-00003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19" name="Picture 1">
          <a:extLst>
            <a:ext uri="{FF2B5EF4-FFF2-40B4-BE49-F238E27FC236}">
              <a16:creationId xmlns:a16="http://schemas.microsoft.com/office/drawing/2014/main" id="{00000000-0008-0000-0500-00003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20" name="Picture 1">
          <a:extLst>
            <a:ext uri="{FF2B5EF4-FFF2-40B4-BE49-F238E27FC236}">
              <a16:creationId xmlns:a16="http://schemas.microsoft.com/office/drawing/2014/main" id="{00000000-0008-0000-0500-00003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21" name="Picture 1">
          <a:extLst>
            <a:ext uri="{FF2B5EF4-FFF2-40B4-BE49-F238E27FC236}">
              <a16:creationId xmlns:a16="http://schemas.microsoft.com/office/drawing/2014/main" id="{00000000-0008-0000-0500-00003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222" name="Picture 1">
          <a:extLst>
            <a:ext uri="{FF2B5EF4-FFF2-40B4-BE49-F238E27FC236}">
              <a16:creationId xmlns:a16="http://schemas.microsoft.com/office/drawing/2014/main" id="{00000000-0008-0000-0500-00003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223" name="Picture 1">
          <a:extLst>
            <a:ext uri="{FF2B5EF4-FFF2-40B4-BE49-F238E27FC236}">
              <a16:creationId xmlns:a16="http://schemas.microsoft.com/office/drawing/2014/main" id="{00000000-0008-0000-0500-00003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224" name="Picture 1">
          <a:extLst>
            <a:ext uri="{FF2B5EF4-FFF2-40B4-BE49-F238E27FC236}">
              <a16:creationId xmlns:a16="http://schemas.microsoft.com/office/drawing/2014/main" id="{00000000-0008-0000-0500-00003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225" name="Picture 1">
          <a:extLst>
            <a:ext uri="{FF2B5EF4-FFF2-40B4-BE49-F238E27FC236}">
              <a16:creationId xmlns:a16="http://schemas.microsoft.com/office/drawing/2014/main" id="{00000000-0008-0000-0500-00003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226" name="Picture 1">
          <a:extLst>
            <a:ext uri="{FF2B5EF4-FFF2-40B4-BE49-F238E27FC236}">
              <a16:creationId xmlns:a16="http://schemas.microsoft.com/office/drawing/2014/main" id="{00000000-0008-0000-0500-00003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227" name="Picture 1">
          <a:extLst>
            <a:ext uri="{FF2B5EF4-FFF2-40B4-BE49-F238E27FC236}">
              <a16:creationId xmlns:a16="http://schemas.microsoft.com/office/drawing/2014/main" id="{00000000-0008-0000-0500-00003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228" name="Picture 1">
          <a:extLst>
            <a:ext uri="{FF2B5EF4-FFF2-40B4-BE49-F238E27FC236}">
              <a16:creationId xmlns:a16="http://schemas.microsoft.com/office/drawing/2014/main" id="{00000000-0008-0000-0500-00003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229" name="Picture 1">
          <a:extLst>
            <a:ext uri="{FF2B5EF4-FFF2-40B4-BE49-F238E27FC236}">
              <a16:creationId xmlns:a16="http://schemas.microsoft.com/office/drawing/2014/main" id="{00000000-0008-0000-0500-00003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0" name="Picture 1">
          <a:extLst>
            <a:ext uri="{FF2B5EF4-FFF2-40B4-BE49-F238E27FC236}">
              <a16:creationId xmlns:a16="http://schemas.microsoft.com/office/drawing/2014/main" id="{00000000-0008-0000-0500-00003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1" name="Picture 1">
          <a:extLst>
            <a:ext uri="{FF2B5EF4-FFF2-40B4-BE49-F238E27FC236}">
              <a16:creationId xmlns:a16="http://schemas.microsoft.com/office/drawing/2014/main" id="{00000000-0008-0000-0500-00003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2" name="Picture 1">
          <a:extLst>
            <a:ext uri="{FF2B5EF4-FFF2-40B4-BE49-F238E27FC236}">
              <a16:creationId xmlns:a16="http://schemas.microsoft.com/office/drawing/2014/main" id="{00000000-0008-0000-0500-00004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33" name="Picture 1">
          <a:extLst>
            <a:ext uri="{FF2B5EF4-FFF2-40B4-BE49-F238E27FC236}">
              <a16:creationId xmlns:a16="http://schemas.microsoft.com/office/drawing/2014/main" id="{00000000-0008-0000-0500-00004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34" name="Picture 1">
          <a:extLst>
            <a:ext uri="{FF2B5EF4-FFF2-40B4-BE49-F238E27FC236}">
              <a16:creationId xmlns:a16="http://schemas.microsoft.com/office/drawing/2014/main" id="{00000000-0008-0000-0500-00004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35" name="Picture 1">
          <a:extLst>
            <a:ext uri="{FF2B5EF4-FFF2-40B4-BE49-F238E27FC236}">
              <a16:creationId xmlns:a16="http://schemas.microsoft.com/office/drawing/2014/main" id="{00000000-0008-0000-0500-00004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6" name="Picture 1">
          <a:extLst>
            <a:ext uri="{FF2B5EF4-FFF2-40B4-BE49-F238E27FC236}">
              <a16:creationId xmlns:a16="http://schemas.microsoft.com/office/drawing/2014/main" id="{00000000-0008-0000-0500-00004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37" name="Picture 1">
          <a:extLst>
            <a:ext uri="{FF2B5EF4-FFF2-40B4-BE49-F238E27FC236}">
              <a16:creationId xmlns:a16="http://schemas.microsoft.com/office/drawing/2014/main" id="{00000000-0008-0000-0500-00004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38" name="Picture 1">
          <a:extLst>
            <a:ext uri="{FF2B5EF4-FFF2-40B4-BE49-F238E27FC236}">
              <a16:creationId xmlns:a16="http://schemas.microsoft.com/office/drawing/2014/main" id="{00000000-0008-0000-0500-00004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39" name="Picture 1">
          <a:extLst>
            <a:ext uri="{FF2B5EF4-FFF2-40B4-BE49-F238E27FC236}">
              <a16:creationId xmlns:a16="http://schemas.microsoft.com/office/drawing/2014/main" id="{00000000-0008-0000-0500-00004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40" name="Picture 1">
          <a:extLst>
            <a:ext uri="{FF2B5EF4-FFF2-40B4-BE49-F238E27FC236}">
              <a16:creationId xmlns:a16="http://schemas.microsoft.com/office/drawing/2014/main" id="{00000000-0008-0000-0500-00004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1" name="Picture 1">
          <a:extLst>
            <a:ext uri="{FF2B5EF4-FFF2-40B4-BE49-F238E27FC236}">
              <a16:creationId xmlns:a16="http://schemas.microsoft.com/office/drawing/2014/main" id="{00000000-0008-0000-0500-00004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2" name="Picture 1">
          <a:extLst>
            <a:ext uri="{FF2B5EF4-FFF2-40B4-BE49-F238E27FC236}">
              <a16:creationId xmlns:a16="http://schemas.microsoft.com/office/drawing/2014/main" id="{00000000-0008-0000-0500-00004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3" name="Picture 1">
          <a:extLst>
            <a:ext uri="{FF2B5EF4-FFF2-40B4-BE49-F238E27FC236}">
              <a16:creationId xmlns:a16="http://schemas.microsoft.com/office/drawing/2014/main" id="{00000000-0008-0000-0500-00004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4" name="Picture 1">
          <a:extLst>
            <a:ext uri="{FF2B5EF4-FFF2-40B4-BE49-F238E27FC236}">
              <a16:creationId xmlns:a16="http://schemas.microsoft.com/office/drawing/2014/main" id="{00000000-0008-0000-0500-00004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45" name="Picture 1">
          <a:extLst>
            <a:ext uri="{FF2B5EF4-FFF2-40B4-BE49-F238E27FC236}">
              <a16:creationId xmlns:a16="http://schemas.microsoft.com/office/drawing/2014/main" id="{00000000-0008-0000-0500-00004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46" name="Picture 1">
          <a:extLst>
            <a:ext uri="{FF2B5EF4-FFF2-40B4-BE49-F238E27FC236}">
              <a16:creationId xmlns:a16="http://schemas.microsoft.com/office/drawing/2014/main" id="{00000000-0008-0000-0500-00004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47" name="Picture 1">
          <a:extLst>
            <a:ext uri="{FF2B5EF4-FFF2-40B4-BE49-F238E27FC236}">
              <a16:creationId xmlns:a16="http://schemas.microsoft.com/office/drawing/2014/main" id="{00000000-0008-0000-0500-00004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8" name="Picture 1">
          <a:extLst>
            <a:ext uri="{FF2B5EF4-FFF2-40B4-BE49-F238E27FC236}">
              <a16:creationId xmlns:a16="http://schemas.microsoft.com/office/drawing/2014/main" id="{00000000-0008-0000-0500-00005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49" name="Picture 1">
          <a:extLst>
            <a:ext uri="{FF2B5EF4-FFF2-40B4-BE49-F238E27FC236}">
              <a16:creationId xmlns:a16="http://schemas.microsoft.com/office/drawing/2014/main" id="{00000000-0008-0000-0500-00005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50" name="Picture 1">
          <a:extLst>
            <a:ext uri="{FF2B5EF4-FFF2-40B4-BE49-F238E27FC236}">
              <a16:creationId xmlns:a16="http://schemas.microsoft.com/office/drawing/2014/main" id="{00000000-0008-0000-0500-00005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51" name="Picture 1">
          <a:extLst>
            <a:ext uri="{FF2B5EF4-FFF2-40B4-BE49-F238E27FC236}">
              <a16:creationId xmlns:a16="http://schemas.microsoft.com/office/drawing/2014/main" id="{00000000-0008-0000-0500-00005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2" name="Picture 1">
          <a:extLst>
            <a:ext uri="{FF2B5EF4-FFF2-40B4-BE49-F238E27FC236}">
              <a16:creationId xmlns:a16="http://schemas.microsoft.com/office/drawing/2014/main" id="{00000000-0008-0000-0500-00005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3" name="Picture 1">
          <a:extLst>
            <a:ext uri="{FF2B5EF4-FFF2-40B4-BE49-F238E27FC236}">
              <a16:creationId xmlns:a16="http://schemas.microsoft.com/office/drawing/2014/main" id="{00000000-0008-0000-0500-00005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4" name="Picture 1">
          <a:extLst>
            <a:ext uri="{FF2B5EF4-FFF2-40B4-BE49-F238E27FC236}">
              <a16:creationId xmlns:a16="http://schemas.microsoft.com/office/drawing/2014/main" id="{00000000-0008-0000-0500-00005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55" name="Picture 1">
          <a:extLst>
            <a:ext uri="{FF2B5EF4-FFF2-40B4-BE49-F238E27FC236}">
              <a16:creationId xmlns:a16="http://schemas.microsoft.com/office/drawing/2014/main" id="{00000000-0008-0000-0500-00005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56" name="Picture 1">
          <a:extLst>
            <a:ext uri="{FF2B5EF4-FFF2-40B4-BE49-F238E27FC236}">
              <a16:creationId xmlns:a16="http://schemas.microsoft.com/office/drawing/2014/main" id="{00000000-0008-0000-0500-00005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7" name="Picture 1">
          <a:extLst>
            <a:ext uri="{FF2B5EF4-FFF2-40B4-BE49-F238E27FC236}">
              <a16:creationId xmlns:a16="http://schemas.microsoft.com/office/drawing/2014/main" id="{00000000-0008-0000-0500-00005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8" name="Picture 1">
          <a:extLst>
            <a:ext uri="{FF2B5EF4-FFF2-40B4-BE49-F238E27FC236}">
              <a16:creationId xmlns:a16="http://schemas.microsoft.com/office/drawing/2014/main" id="{00000000-0008-0000-0500-00005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59" name="Picture 1">
          <a:extLst>
            <a:ext uri="{FF2B5EF4-FFF2-40B4-BE49-F238E27FC236}">
              <a16:creationId xmlns:a16="http://schemas.microsoft.com/office/drawing/2014/main" id="{00000000-0008-0000-0500-00005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0" name="Picture 1">
          <a:extLst>
            <a:ext uri="{FF2B5EF4-FFF2-40B4-BE49-F238E27FC236}">
              <a16:creationId xmlns:a16="http://schemas.microsoft.com/office/drawing/2014/main" id="{00000000-0008-0000-0500-00005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1" name="Picture 1">
          <a:extLst>
            <a:ext uri="{FF2B5EF4-FFF2-40B4-BE49-F238E27FC236}">
              <a16:creationId xmlns:a16="http://schemas.microsoft.com/office/drawing/2014/main" id="{00000000-0008-0000-0500-00005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2" name="Picture 1">
          <a:extLst>
            <a:ext uri="{FF2B5EF4-FFF2-40B4-BE49-F238E27FC236}">
              <a16:creationId xmlns:a16="http://schemas.microsoft.com/office/drawing/2014/main" id="{00000000-0008-0000-0500-00005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3" name="Picture 1">
          <a:extLst>
            <a:ext uri="{FF2B5EF4-FFF2-40B4-BE49-F238E27FC236}">
              <a16:creationId xmlns:a16="http://schemas.microsoft.com/office/drawing/2014/main" id="{00000000-0008-0000-0500-00005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4" name="Picture 1">
          <a:extLst>
            <a:ext uri="{FF2B5EF4-FFF2-40B4-BE49-F238E27FC236}">
              <a16:creationId xmlns:a16="http://schemas.microsoft.com/office/drawing/2014/main" id="{00000000-0008-0000-0500-00006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65" name="Picture 1">
          <a:extLst>
            <a:ext uri="{FF2B5EF4-FFF2-40B4-BE49-F238E27FC236}">
              <a16:creationId xmlns:a16="http://schemas.microsoft.com/office/drawing/2014/main" id="{00000000-0008-0000-0500-00006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66" name="Picture 1">
          <a:extLst>
            <a:ext uri="{FF2B5EF4-FFF2-40B4-BE49-F238E27FC236}">
              <a16:creationId xmlns:a16="http://schemas.microsoft.com/office/drawing/2014/main" id="{00000000-0008-0000-0500-00006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67" name="Picture 1">
          <a:extLst>
            <a:ext uri="{FF2B5EF4-FFF2-40B4-BE49-F238E27FC236}">
              <a16:creationId xmlns:a16="http://schemas.microsoft.com/office/drawing/2014/main" id="{00000000-0008-0000-0500-00006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8" name="Picture 1">
          <a:extLst>
            <a:ext uri="{FF2B5EF4-FFF2-40B4-BE49-F238E27FC236}">
              <a16:creationId xmlns:a16="http://schemas.microsoft.com/office/drawing/2014/main" id="{00000000-0008-0000-0500-00006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69" name="Picture 1">
          <a:extLst>
            <a:ext uri="{FF2B5EF4-FFF2-40B4-BE49-F238E27FC236}">
              <a16:creationId xmlns:a16="http://schemas.microsoft.com/office/drawing/2014/main" id="{00000000-0008-0000-0500-00006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70" name="Picture 1">
          <a:extLst>
            <a:ext uri="{FF2B5EF4-FFF2-40B4-BE49-F238E27FC236}">
              <a16:creationId xmlns:a16="http://schemas.microsoft.com/office/drawing/2014/main" id="{00000000-0008-0000-0500-00006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71" name="Picture 1">
          <a:extLst>
            <a:ext uri="{FF2B5EF4-FFF2-40B4-BE49-F238E27FC236}">
              <a16:creationId xmlns:a16="http://schemas.microsoft.com/office/drawing/2014/main" id="{00000000-0008-0000-0500-00006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2" name="Picture 1">
          <a:extLst>
            <a:ext uri="{FF2B5EF4-FFF2-40B4-BE49-F238E27FC236}">
              <a16:creationId xmlns:a16="http://schemas.microsoft.com/office/drawing/2014/main" id="{00000000-0008-0000-0500-00006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3" name="Picture 1">
          <a:extLst>
            <a:ext uri="{FF2B5EF4-FFF2-40B4-BE49-F238E27FC236}">
              <a16:creationId xmlns:a16="http://schemas.microsoft.com/office/drawing/2014/main" id="{00000000-0008-0000-0500-00006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4" name="Picture 1">
          <a:extLst>
            <a:ext uri="{FF2B5EF4-FFF2-40B4-BE49-F238E27FC236}">
              <a16:creationId xmlns:a16="http://schemas.microsoft.com/office/drawing/2014/main" id="{00000000-0008-0000-0500-00006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75" name="Picture 1">
          <a:extLst>
            <a:ext uri="{FF2B5EF4-FFF2-40B4-BE49-F238E27FC236}">
              <a16:creationId xmlns:a16="http://schemas.microsoft.com/office/drawing/2014/main" id="{00000000-0008-0000-0500-00006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76" name="Picture 1">
          <a:extLst>
            <a:ext uri="{FF2B5EF4-FFF2-40B4-BE49-F238E27FC236}">
              <a16:creationId xmlns:a16="http://schemas.microsoft.com/office/drawing/2014/main" id="{00000000-0008-0000-0500-00006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7" name="Picture 1">
          <a:extLst>
            <a:ext uri="{FF2B5EF4-FFF2-40B4-BE49-F238E27FC236}">
              <a16:creationId xmlns:a16="http://schemas.microsoft.com/office/drawing/2014/main" id="{00000000-0008-0000-0500-00006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8" name="Picture 1">
          <a:extLst>
            <a:ext uri="{FF2B5EF4-FFF2-40B4-BE49-F238E27FC236}">
              <a16:creationId xmlns:a16="http://schemas.microsoft.com/office/drawing/2014/main" id="{00000000-0008-0000-0500-00006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79" name="Picture 1">
          <a:extLst>
            <a:ext uri="{FF2B5EF4-FFF2-40B4-BE49-F238E27FC236}">
              <a16:creationId xmlns:a16="http://schemas.microsoft.com/office/drawing/2014/main" id="{00000000-0008-0000-0500-00006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0" name="Picture 1">
          <a:extLst>
            <a:ext uri="{FF2B5EF4-FFF2-40B4-BE49-F238E27FC236}">
              <a16:creationId xmlns:a16="http://schemas.microsoft.com/office/drawing/2014/main" id="{00000000-0008-0000-0500-00007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1" name="Picture 1">
          <a:extLst>
            <a:ext uri="{FF2B5EF4-FFF2-40B4-BE49-F238E27FC236}">
              <a16:creationId xmlns:a16="http://schemas.microsoft.com/office/drawing/2014/main" id="{00000000-0008-0000-0500-00007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2" name="Picture 1">
          <a:extLst>
            <a:ext uri="{FF2B5EF4-FFF2-40B4-BE49-F238E27FC236}">
              <a16:creationId xmlns:a16="http://schemas.microsoft.com/office/drawing/2014/main" id="{00000000-0008-0000-0500-00007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3" name="Picture 1">
          <a:extLst>
            <a:ext uri="{FF2B5EF4-FFF2-40B4-BE49-F238E27FC236}">
              <a16:creationId xmlns:a16="http://schemas.microsoft.com/office/drawing/2014/main" id="{00000000-0008-0000-0500-00007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4" name="Picture 1">
          <a:extLst>
            <a:ext uri="{FF2B5EF4-FFF2-40B4-BE49-F238E27FC236}">
              <a16:creationId xmlns:a16="http://schemas.microsoft.com/office/drawing/2014/main" id="{00000000-0008-0000-0500-00007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85" name="Picture 1">
          <a:extLst>
            <a:ext uri="{FF2B5EF4-FFF2-40B4-BE49-F238E27FC236}">
              <a16:creationId xmlns:a16="http://schemas.microsoft.com/office/drawing/2014/main" id="{00000000-0008-0000-0500-00007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86" name="Picture 1">
          <a:extLst>
            <a:ext uri="{FF2B5EF4-FFF2-40B4-BE49-F238E27FC236}">
              <a16:creationId xmlns:a16="http://schemas.microsoft.com/office/drawing/2014/main" id="{00000000-0008-0000-0500-00007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87" name="Picture 1">
          <a:extLst>
            <a:ext uri="{FF2B5EF4-FFF2-40B4-BE49-F238E27FC236}">
              <a16:creationId xmlns:a16="http://schemas.microsoft.com/office/drawing/2014/main" id="{00000000-0008-0000-0500-00007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8" name="Picture 1">
          <a:extLst>
            <a:ext uri="{FF2B5EF4-FFF2-40B4-BE49-F238E27FC236}">
              <a16:creationId xmlns:a16="http://schemas.microsoft.com/office/drawing/2014/main" id="{00000000-0008-0000-0500-00007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89" name="Picture 1">
          <a:extLst>
            <a:ext uri="{FF2B5EF4-FFF2-40B4-BE49-F238E27FC236}">
              <a16:creationId xmlns:a16="http://schemas.microsoft.com/office/drawing/2014/main" id="{00000000-0008-0000-0500-00007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0" name="Picture 1">
          <a:extLst>
            <a:ext uri="{FF2B5EF4-FFF2-40B4-BE49-F238E27FC236}">
              <a16:creationId xmlns:a16="http://schemas.microsoft.com/office/drawing/2014/main" id="{00000000-0008-0000-0500-00007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1" name="Picture 1">
          <a:extLst>
            <a:ext uri="{FF2B5EF4-FFF2-40B4-BE49-F238E27FC236}">
              <a16:creationId xmlns:a16="http://schemas.microsoft.com/office/drawing/2014/main" id="{00000000-0008-0000-0500-00007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2" name="Picture 1">
          <a:extLst>
            <a:ext uri="{FF2B5EF4-FFF2-40B4-BE49-F238E27FC236}">
              <a16:creationId xmlns:a16="http://schemas.microsoft.com/office/drawing/2014/main" id="{00000000-0008-0000-0500-00007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3" name="Picture 1">
          <a:extLst>
            <a:ext uri="{FF2B5EF4-FFF2-40B4-BE49-F238E27FC236}">
              <a16:creationId xmlns:a16="http://schemas.microsoft.com/office/drawing/2014/main" id="{00000000-0008-0000-0500-00007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4" name="Picture 1">
          <a:extLst>
            <a:ext uri="{FF2B5EF4-FFF2-40B4-BE49-F238E27FC236}">
              <a16:creationId xmlns:a16="http://schemas.microsoft.com/office/drawing/2014/main" id="{00000000-0008-0000-0500-00007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95" name="Picture 1">
          <a:extLst>
            <a:ext uri="{FF2B5EF4-FFF2-40B4-BE49-F238E27FC236}">
              <a16:creationId xmlns:a16="http://schemas.microsoft.com/office/drawing/2014/main" id="{00000000-0008-0000-0500-00007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96" name="Picture 1">
          <a:extLst>
            <a:ext uri="{FF2B5EF4-FFF2-40B4-BE49-F238E27FC236}">
              <a16:creationId xmlns:a16="http://schemas.microsoft.com/office/drawing/2014/main" id="{00000000-0008-0000-0500-00008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297" name="Picture 1">
          <a:extLst>
            <a:ext uri="{FF2B5EF4-FFF2-40B4-BE49-F238E27FC236}">
              <a16:creationId xmlns:a16="http://schemas.microsoft.com/office/drawing/2014/main" id="{00000000-0008-0000-0500-00008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8" name="Picture 1">
          <a:extLst>
            <a:ext uri="{FF2B5EF4-FFF2-40B4-BE49-F238E27FC236}">
              <a16:creationId xmlns:a16="http://schemas.microsoft.com/office/drawing/2014/main" id="{00000000-0008-0000-0500-00008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299" name="Picture 1">
          <a:extLst>
            <a:ext uri="{FF2B5EF4-FFF2-40B4-BE49-F238E27FC236}">
              <a16:creationId xmlns:a16="http://schemas.microsoft.com/office/drawing/2014/main" id="{00000000-0008-0000-0500-00008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00" name="Picture 1">
          <a:extLst>
            <a:ext uri="{FF2B5EF4-FFF2-40B4-BE49-F238E27FC236}">
              <a16:creationId xmlns:a16="http://schemas.microsoft.com/office/drawing/2014/main" id="{00000000-0008-0000-0500-00008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01" name="Picture 1">
          <a:extLst>
            <a:ext uri="{FF2B5EF4-FFF2-40B4-BE49-F238E27FC236}">
              <a16:creationId xmlns:a16="http://schemas.microsoft.com/office/drawing/2014/main" id="{00000000-0008-0000-0500-00008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2" name="Picture 1">
          <a:extLst>
            <a:ext uri="{FF2B5EF4-FFF2-40B4-BE49-F238E27FC236}">
              <a16:creationId xmlns:a16="http://schemas.microsoft.com/office/drawing/2014/main" id="{00000000-0008-0000-0500-00008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3" name="Picture 1">
          <a:extLst>
            <a:ext uri="{FF2B5EF4-FFF2-40B4-BE49-F238E27FC236}">
              <a16:creationId xmlns:a16="http://schemas.microsoft.com/office/drawing/2014/main" id="{00000000-0008-0000-0500-00008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4" name="Picture 1">
          <a:extLst>
            <a:ext uri="{FF2B5EF4-FFF2-40B4-BE49-F238E27FC236}">
              <a16:creationId xmlns:a16="http://schemas.microsoft.com/office/drawing/2014/main" id="{00000000-0008-0000-0500-00008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05" name="Picture 1">
          <a:extLst>
            <a:ext uri="{FF2B5EF4-FFF2-40B4-BE49-F238E27FC236}">
              <a16:creationId xmlns:a16="http://schemas.microsoft.com/office/drawing/2014/main" id="{00000000-0008-0000-0500-00008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06" name="Picture 1">
          <a:extLst>
            <a:ext uri="{FF2B5EF4-FFF2-40B4-BE49-F238E27FC236}">
              <a16:creationId xmlns:a16="http://schemas.microsoft.com/office/drawing/2014/main" id="{00000000-0008-0000-0500-00008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7" name="Picture 1">
          <a:extLst>
            <a:ext uri="{FF2B5EF4-FFF2-40B4-BE49-F238E27FC236}">
              <a16:creationId xmlns:a16="http://schemas.microsoft.com/office/drawing/2014/main" id="{00000000-0008-0000-0500-00008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8" name="Picture 1">
          <a:extLst>
            <a:ext uri="{FF2B5EF4-FFF2-40B4-BE49-F238E27FC236}">
              <a16:creationId xmlns:a16="http://schemas.microsoft.com/office/drawing/2014/main" id="{00000000-0008-0000-0500-00008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09" name="Picture 1">
          <a:extLst>
            <a:ext uri="{FF2B5EF4-FFF2-40B4-BE49-F238E27FC236}">
              <a16:creationId xmlns:a16="http://schemas.microsoft.com/office/drawing/2014/main" id="{00000000-0008-0000-0500-00008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0" name="Picture 1">
          <a:extLst>
            <a:ext uri="{FF2B5EF4-FFF2-40B4-BE49-F238E27FC236}">
              <a16:creationId xmlns:a16="http://schemas.microsoft.com/office/drawing/2014/main" id="{00000000-0008-0000-0500-00008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1" name="Picture 1">
          <a:extLst>
            <a:ext uri="{FF2B5EF4-FFF2-40B4-BE49-F238E27FC236}">
              <a16:creationId xmlns:a16="http://schemas.microsoft.com/office/drawing/2014/main" id="{00000000-0008-0000-0500-00008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12" name="Picture 1">
          <a:extLst>
            <a:ext uri="{FF2B5EF4-FFF2-40B4-BE49-F238E27FC236}">
              <a16:creationId xmlns:a16="http://schemas.microsoft.com/office/drawing/2014/main" id="{00000000-0008-0000-0500-00009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13" name="Picture 1">
          <a:extLst>
            <a:ext uri="{FF2B5EF4-FFF2-40B4-BE49-F238E27FC236}">
              <a16:creationId xmlns:a16="http://schemas.microsoft.com/office/drawing/2014/main" id="{00000000-0008-0000-0500-00009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14" name="Picture 1">
          <a:extLst>
            <a:ext uri="{FF2B5EF4-FFF2-40B4-BE49-F238E27FC236}">
              <a16:creationId xmlns:a16="http://schemas.microsoft.com/office/drawing/2014/main" id="{00000000-0008-0000-0500-00009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5" name="Picture 1">
          <a:extLst>
            <a:ext uri="{FF2B5EF4-FFF2-40B4-BE49-F238E27FC236}">
              <a16:creationId xmlns:a16="http://schemas.microsoft.com/office/drawing/2014/main" id="{00000000-0008-0000-0500-00009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6" name="Picture 1">
          <a:extLst>
            <a:ext uri="{FF2B5EF4-FFF2-40B4-BE49-F238E27FC236}">
              <a16:creationId xmlns:a16="http://schemas.microsoft.com/office/drawing/2014/main" id="{00000000-0008-0000-0500-00009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7" name="Picture 1">
          <a:extLst>
            <a:ext uri="{FF2B5EF4-FFF2-40B4-BE49-F238E27FC236}">
              <a16:creationId xmlns:a16="http://schemas.microsoft.com/office/drawing/2014/main" id="{00000000-0008-0000-0500-00009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18" name="Picture 1">
          <a:extLst>
            <a:ext uri="{FF2B5EF4-FFF2-40B4-BE49-F238E27FC236}">
              <a16:creationId xmlns:a16="http://schemas.microsoft.com/office/drawing/2014/main" id="{00000000-0008-0000-0500-00009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19" name="Picture 1">
          <a:extLst>
            <a:ext uri="{FF2B5EF4-FFF2-40B4-BE49-F238E27FC236}">
              <a16:creationId xmlns:a16="http://schemas.microsoft.com/office/drawing/2014/main" id="{00000000-0008-0000-0500-00009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0" name="Picture 1">
          <a:extLst>
            <a:ext uri="{FF2B5EF4-FFF2-40B4-BE49-F238E27FC236}">
              <a16:creationId xmlns:a16="http://schemas.microsoft.com/office/drawing/2014/main" id="{00000000-0008-0000-0500-00009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1" name="Picture 1">
          <a:extLst>
            <a:ext uri="{FF2B5EF4-FFF2-40B4-BE49-F238E27FC236}">
              <a16:creationId xmlns:a16="http://schemas.microsoft.com/office/drawing/2014/main" id="{00000000-0008-0000-0500-00009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22" name="Picture 1">
          <a:extLst>
            <a:ext uri="{FF2B5EF4-FFF2-40B4-BE49-F238E27FC236}">
              <a16:creationId xmlns:a16="http://schemas.microsoft.com/office/drawing/2014/main" id="{00000000-0008-0000-0500-00009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23" name="Picture 1">
          <a:extLst>
            <a:ext uri="{FF2B5EF4-FFF2-40B4-BE49-F238E27FC236}">
              <a16:creationId xmlns:a16="http://schemas.microsoft.com/office/drawing/2014/main" id="{00000000-0008-0000-0500-00009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4" name="Picture 1">
          <a:extLst>
            <a:ext uri="{FF2B5EF4-FFF2-40B4-BE49-F238E27FC236}">
              <a16:creationId xmlns:a16="http://schemas.microsoft.com/office/drawing/2014/main" id="{00000000-0008-0000-0500-00009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5" name="Picture 1">
          <a:extLst>
            <a:ext uri="{FF2B5EF4-FFF2-40B4-BE49-F238E27FC236}">
              <a16:creationId xmlns:a16="http://schemas.microsoft.com/office/drawing/2014/main" id="{00000000-0008-0000-0500-00009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26" name="Picture 1">
          <a:extLst>
            <a:ext uri="{FF2B5EF4-FFF2-40B4-BE49-F238E27FC236}">
              <a16:creationId xmlns:a16="http://schemas.microsoft.com/office/drawing/2014/main" id="{00000000-0008-0000-0500-00009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27" name="Picture 1">
          <a:extLst>
            <a:ext uri="{FF2B5EF4-FFF2-40B4-BE49-F238E27FC236}">
              <a16:creationId xmlns:a16="http://schemas.microsoft.com/office/drawing/2014/main" id="{00000000-0008-0000-0500-00009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28" name="Picture 1">
          <a:extLst>
            <a:ext uri="{FF2B5EF4-FFF2-40B4-BE49-F238E27FC236}">
              <a16:creationId xmlns:a16="http://schemas.microsoft.com/office/drawing/2014/main" id="{00000000-0008-0000-0500-0000A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29" name="Picture 1">
          <a:extLst>
            <a:ext uri="{FF2B5EF4-FFF2-40B4-BE49-F238E27FC236}">
              <a16:creationId xmlns:a16="http://schemas.microsoft.com/office/drawing/2014/main" id="{00000000-0008-0000-0500-0000A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30" name="Picture 1">
          <a:extLst>
            <a:ext uri="{FF2B5EF4-FFF2-40B4-BE49-F238E27FC236}">
              <a16:creationId xmlns:a16="http://schemas.microsoft.com/office/drawing/2014/main" id="{00000000-0008-0000-0500-0000A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31" name="Picture 1">
          <a:extLst>
            <a:ext uri="{FF2B5EF4-FFF2-40B4-BE49-F238E27FC236}">
              <a16:creationId xmlns:a16="http://schemas.microsoft.com/office/drawing/2014/main" id="{00000000-0008-0000-0500-0000A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2" name="Picture 1">
          <a:extLst>
            <a:ext uri="{FF2B5EF4-FFF2-40B4-BE49-F238E27FC236}">
              <a16:creationId xmlns:a16="http://schemas.microsoft.com/office/drawing/2014/main" id="{00000000-0008-0000-0500-0000A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3" name="Picture 1">
          <a:extLst>
            <a:ext uri="{FF2B5EF4-FFF2-40B4-BE49-F238E27FC236}">
              <a16:creationId xmlns:a16="http://schemas.microsoft.com/office/drawing/2014/main" id="{00000000-0008-0000-0500-0000A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4" name="Picture 1">
          <a:extLst>
            <a:ext uri="{FF2B5EF4-FFF2-40B4-BE49-F238E27FC236}">
              <a16:creationId xmlns:a16="http://schemas.microsoft.com/office/drawing/2014/main" id="{00000000-0008-0000-0500-0000A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35" name="Picture 1">
          <a:extLst>
            <a:ext uri="{FF2B5EF4-FFF2-40B4-BE49-F238E27FC236}">
              <a16:creationId xmlns:a16="http://schemas.microsoft.com/office/drawing/2014/main" id="{00000000-0008-0000-0500-0000A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36" name="Picture 1">
          <a:extLst>
            <a:ext uri="{FF2B5EF4-FFF2-40B4-BE49-F238E27FC236}">
              <a16:creationId xmlns:a16="http://schemas.microsoft.com/office/drawing/2014/main" id="{00000000-0008-0000-0500-0000A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37" name="Picture 1">
          <a:extLst>
            <a:ext uri="{FF2B5EF4-FFF2-40B4-BE49-F238E27FC236}">
              <a16:creationId xmlns:a16="http://schemas.microsoft.com/office/drawing/2014/main" id="{00000000-0008-0000-0500-0000A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8" name="Picture 1">
          <a:extLst>
            <a:ext uri="{FF2B5EF4-FFF2-40B4-BE49-F238E27FC236}">
              <a16:creationId xmlns:a16="http://schemas.microsoft.com/office/drawing/2014/main" id="{00000000-0008-0000-0500-0000A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39" name="Picture 1">
          <a:extLst>
            <a:ext uri="{FF2B5EF4-FFF2-40B4-BE49-F238E27FC236}">
              <a16:creationId xmlns:a16="http://schemas.microsoft.com/office/drawing/2014/main" id="{00000000-0008-0000-0500-0000A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40" name="Picture 1">
          <a:extLst>
            <a:ext uri="{FF2B5EF4-FFF2-40B4-BE49-F238E27FC236}">
              <a16:creationId xmlns:a16="http://schemas.microsoft.com/office/drawing/2014/main" id="{00000000-0008-0000-0500-0000A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1" name="Picture 1">
          <a:extLst>
            <a:ext uri="{FF2B5EF4-FFF2-40B4-BE49-F238E27FC236}">
              <a16:creationId xmlns:a16="http://schemas.microsoft.com/office/drawing/2014/main" id="{00000000-0008-0000-0500-0000A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2" name="Picture 1">
          <a:extLst>
            <a:ext uri="{FF2B5EF4-FFF2-40B4-BE49-F238E27FC236}">
              <a16:creationId xmlns:a16="http://schemas.microsoft.com/office/drawing/2014/main" id="{00000000-0008-0000-0500-0000A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3" name="Picture 1">
          <a:extLst>
            <a:ext uri="{FF2B5EF4-FFF2-40B4-BE49-F238E27FC236}">
              <a16:creationId xmlns:a16="http://schemas.microsoft.com/office/drawing/2014/main" id="{00000000-0008-0000-0500-0000A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4" name="Picture 1">
          <a:extLst>
            <a:ext uri="{FF2B5EF4-FFF2-40B4-BE49-F238E27FC236}">
              <a16:creationId xmlns:a16="http://schemas.microsoft.com/office/drawing/2014/main" id="{00000000-0008-0000-0500-0000B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45" name="Picture 1">
          <a:extLst>
            <a:ext uri="{FF2B5EF4-FFF2-40B4-BE49-F238E27FC236}">
              <a16:creationId xmlns:a16="http://schemas.microsoft.com/office/drawing/2014/main" id="{00000000-0008-0000-0500-0000B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46" name="Picture 1">
          <a:extLst>
            <a:ext uri="{FF2B5EF4-FFF2-40B4-BE49-F238E27FC236}">
              <a16:creationId xmlns:a16="http://schemas.microsoft.com/office/drawing/2014/main" id="{00000000-0008-0000-0500-0000B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47" name="Picture 1">
          <a:extLst>
            <a:ext uri="{FF2B5EF4-FFF2-40B4-BE49-F238E27FC236}">
              <a16:creationId xmlns:a16="http://schemas.microsoft.com/office/drawing/2014/main" id="{00000000-0008-0000-0500-0000B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8" name="Picture 1">
          <a:extLst>
            <a:ext uri="{FF2B5EF4-FFF2-40B4-BE49-F238E27FC236}">
              <a16:creationId xmlns:a16="http://schemas.microsoft.com/office/drawing/2014/main" id="{00000000-0008-0000-0500-0000B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49" name="Picture 1">
          <a:extLst>
            <a:ext uri="{FF2B5EF4-FFF2-40B4-BE49-F238E27FC236}">
              <a16:creationId xmlns:a16="http://schemas.microsoft.com/office/drawing/2014/main" id="{00000000-0008-0000-0500-0000B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0" name="Picture 1">
          <a:extLst>
            <a:ext uri="{FF2B5EF4-FFF2-40B4-BE49-F238E27FC236}">
              <a16:creationId xmlns:a16="http://schemas.microsoft.com/office/drawing/2014/main" id="{00000000-0008-0000-0500-0000B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1" name="Picture 1">
          <a:extLst>
            <a:ext uri="{FF2B5EF4-FFF2-40B4-BE49-F238E27FC236}">
              <a16:creationId xmlns:a16="http://schemas.microsoft.com/office/drawing/2014/main" id="{00000000-0008-0000-0500-0000B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2" name="Picture 1">
          <a:extLst>
            <a:ext uri="{FF2B5EF4-FFF2-40B4-BE49-F238E27FC236}">
              <a16:creationId xmlns:a16="http://schemas.microsoft.com/office/drawing/2014/main" id="{00000000-0008-0000-0500-0000B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53" name="Picture 1">
          <a:extLst>
            <a:ext uri="{FF2B5EF4-FFF2-40B4-BE49-F238E27FC236}">
              <a16:creationId xmlns:a16="http://schemas.microsoft.com/office/drawing/2014/main" id="{00000000-0008-0000-0500-0000B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54" name="Picture 1">
          <a:extLst>
            <a:ext uri="{FF2B5EF4-FFF2-40B4-BE49-F238E27FC236}">
              <a16:creationId xmlns:a16="http://schemas.microsoft.com/office/drawing/2014/main" id="{00000000-0008-0000-0500-0000B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5" name="Picture 1">
          <a:extLst>
            <a:ext uri="{FF2B5EF4-FFF2-40B4-BE49-F238E27FC236}">
              <a16:creationId xmlns:a16="http://schemas.microsoft.com/office/drawing/2014/main" id="{00000000-0008-0000-0500-0000B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6" name="Picture 1">
          <a:extLst>
            <a:ext uri="{FF2B5EF4-FFF2-40B4-BE49-F238E27FC236}">
              <a16:creationId xmlns:a16="http://schemas.microsoft.com/office/drawing/2014/main" id="{00000000-0008-0000-0500-0000B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57" name="Picture 1">
          <a:extLst>
            <a:ext uri="{FF2B5EF4-FFF2-40B4-BE49-F238E27FC236}">
              <a16:creationId xmlns:a16="http://schemas.microsoft.com/office/drawing/2014/main" id="{00000000-0008-0000-0500-0000B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58" name="Picture 1">
          <a:extLst>
            <a:ext uri="{FF2B5EF4-FFF2-40B4-BE49-F238E27FC236}">
              <a16:creationId xmlns:a16="http://schemas.microsoft.com/office/drawing/2014/main" id="{00000000-0008-0000-0500-0000B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59" name="Picture 1">
          <a:extLst>
            <a:ext uri="{FF2B5EF4-FFF2-40B4-BE49-F238E27FC236}">
              <a16:creationId xmlns:a16="http://schemas.microsoft.com/office/drawing/2014/main" id="{00000000-0008-0000-0500-0000B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60" name="Picture 1">
          <a:extLst>
            <a:ext uri="{FF2B5EF4-FFF2-40B4-BE49-F238E27FC236}">
              <a16:creationId xmlns:a16="http://schemas.microsoft.com/office/drawing/2014/main" id="{00000000-0008-0000-0500-0000C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61" name="Picture 1">
          <a:extLst>
            <a:ext uri="{FF2B5EF4-FFF2-40B4-BE49-F238E27FC236}">
              <a16:creationId xmlns:a16="http://schemas.microsoft.com/office/drawing/2014/main" id="{00000000-0008-0000-0500-0000C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2" name="Picture 1">
          <a:extLst>
            <a:ext uri="{FF2B5EF4-FFF2-40B4-BE49-F238E27FC236}">
              <a16:creationId xmlns:a16="http://schemas.microsoft.com/office/drawing/2014/main" id="{00000000-0008-0000-0500-0000C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3" name="Picture 1">
          <a:extLst>
            <a:ext uri="{FF2B5EF4-FFF2-40B4-BE49-F238E27FC236}">
              <a16:creationId xmlns:a16="http://schemas.microsoft.com/office/drawing/2014/main" id="{00000000-0008-0000-0500-0000C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4" name="Picture 1">
          <a:extLst>
            <a:ext uri="{FF2B5EF4-FFF2-40B4-BE49-F238E27FC236}">
              <a16:creationId xmlns:a16="http://schemas.microsoft.com/office/drawing/2014/main" id="{00000000-0008-0000-0500-0000C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65" name="Picture 1">
          <a:extLst>
            <a:ext uri="{FF2B5EF4-FFF2-40B4-BE49-F238E27FC236}">
              <a16:creationId xmlns:a16="http://schemas.microsoft.com/office/drawing/2014/main" id="{00000000-0008-0000-0500-0000C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66" name="Picture 1">
          <a:extLst>
            <a:ext uri="{FF2B5EF4-FFF2-40B4-BE49-F238E27FC236}">
              <a16:creationId xmlns:a16="http://schemas.microsoft.com/office/drawing/2014/main" id="{00000000-0008-0000-0500-0000C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7" name="Picture 1">
          <a:extLst>
            <a:ext uri="{FF2B5EF4-FFF2-40B4-BE49-F238E27FC236}">
              <a16:creationId xmlns:a16="http://schemas.microsoft.com/office/drawing/2014/main" id="{00000000-0008-0000-0500-0000C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8" name="Picture 1">
          <a:extLst>
            <a:ext uri="{FF2B5EF4-FFF2-40B4-BE49-F238E27FC236}">
              <a16:creationId xmlns:a16="http://schemas.microsoft.com/office/drawing/2014/main" id="{00000000-0008-0000-0500-0000C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69" name="Picture 1">
          <a:extLst>
            <a:ext uri="{FF2B5EF4-FFF2-40B4-BE49-F238E27FC236}">
              <a16:creationId xmlns:a16="http://schemas.microsoft.com/office/drawing/2014/main" id="{00000000-0008-0000-0500-0000C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0" name="Picture 1">
          <a:extLst>
            <a:ext uri="{FF2B5EF4-FFF2-40B4-BE49-F238E27FC236}">
              <a16:creationId xmlns:a16="http://schemas.microsoft.com/office/drawing/2014/main" id="{00000000-0008-0000-0500-0000C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1" name="Picture 1">
          <a:extLst>
            <a:ext uri="{FF2B5EF4-FFF2-40B4-BE49-F238E27FC236}">
              <a16:creationId xmlns:a16="http://schemas.microsoft.com/office/drawing/2014/main" id="{00000000-0008-0000-0500-0000C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2" name="Picture 1">
          <a:extLst>
            <a:ext uri="{FF2B5EF4-FFF2-40B4-BE49-F238E27FC236}">
              <a16:creationId xmlns:a16="http://schemas.microsoft.com/office/drawing/2014/main" id="{00000000-0008-0000-0500-0000C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3" name="Picture 1">
          <a:extLst>
            <a:ext uri="{FF2B5EF4-FFF2-40B4-BE49-F238E27FC236}">
              <a16:creationId xmlns:a16="http://schemas.microsoft.com/office/drawing/2014/main" id="{00000000-0008-0000-0500-0000C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4" name="Picture 1">
          <a:extLst>
            <a:ext uri="{FF2B5EF4-FFF2-40B4-BE49-F238E27FC236}">
              <a16:creationId xmlns:a16="http://schemas.microsoft.com/office/drawing/2014/main" id="{00000000-0008-0000-0500-0000C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75" name="Picture 1">
          <a:extLst>
            <a:ext uri="{FF2B5EF4-FFF2-40B4-BE49-F238E27FC236}">
              <a16:creationId xmlns:a16="http://schemas.microsoft.com/office/drawing/2014/main" id="{00000000-0008-0000-0500-0000C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76" name="Picture 1">
          <a:extLst>
            <a:ext uri="{FF2B5EF4-FFF2-40B4-BE49-F238E27FC236}">
              <a16:creationId xmlns:a16="http://schemas.microsoft.com/office/drawing/2014/main" id="{00000000-0008-0000-0500-0000D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77" name="Picture 1">
          <a:extLst>
            <a:ext uri="{FF2B5EF4-FFF2-40B4-BE49-F238E27FC236}">
              <a16:creationId xmlns:a16="http://schemas.microsoft.com/office/drawing/2014/main" id="{00000000-0008-0000-0500-0000D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78" name="Picture 1">
          <a:extLst>
            <a:ext uri="{FF2B5EF4-FFF2-40B4-BE49-F238E27FC236}">
              <a16:creationId xmlns:a16="http://schemas.microsoft.com/office/drawing/2014/main" id="{00000000-0008-0000-0500-0000D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379" name="Picture 1">
          <a:extLst>
            <a:ext uri="{FF2B5EF4-FFF2-40B4-BE49-F238E27FC236}">
              <a16:creationId xmlns:a16="http://schemas.microsoft.com/office/drawing/2014/main" id="{00000000-0008-0000-0500-0000D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380" name="Picture 1">
          <a:extLst>
            <a:ext uri="{FF2B5EF4-FFF2-40B4-BE49-F238E27FC236}">
              <a16:creationId xmlns:a16="http://schemas.microsoft.com/office/drawing/2014/main" id="{00000000-0008-0000-0500-0000D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381" name="Picture 1">
          <a:extLst>
            <a:ext uri="{FF2B5EF4-FFF2-40B4-BE49-F238E27FC236}">
              <a16:creationId xmlns:a16="http://schemas.microsoft.com/office/drawing/2014/main" id="{00000000-0008-0000-0500-0000D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382" name="Picture 1">
          <a:extLst>
            <a:ext uri="{FF2B5EF4-FFF2-40B4-BE49-F238E27FC236}">
              <a16:creationId xmlns:a16="http://schemas.microsoft.com/office/drawing/2014/main" id="{00000000-0008-0000-0500-0000D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383" name="Picture 1">
          <a:extLst>
            <a:ext uri="{FF2B5EF4-FFF2-40B4-BE49-F238E27FC236}">
              <a16:creationId xmlns:a16="http://schemas.microsoft.com/office/drawing/2014/main" id="{00000000-0008-0000-0500-0000D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384" name="Picture 1">
          <a:extLst>
            <a:ext uri="{FF2B5EF4-FFF2-40B4-BE49-F238E27FC236}">
              <a16:creationId xmlns:a16="http://schemas.microsoft.com/office/drawing/2014/main" id="{00000000-0008-0000-0500-0000D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385" name="Picture 1">
          <a:extLst>
            <a:ext uri="{FF2B5EF4-FFF2-40B4-BE49-F238E27FC236}">
              <a16:creationId xmlns:a16="http://schemas.microsoft.com/office/drawing/2014/main" id="{00000000-0008-0000-0500-0000D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386" name="Picture 1">
          <a:extLst>
            <a:ext uri="{FF2B5EF4-FFF2-40B4-BE49-F238E27FC236}">
              <a16:creationId xmlns:a16="http://schemas.microsoft.com/office/drawing/2014/main" id="{00000000-0008-0000-0500-0000D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87" name="Picture 1">
          <a:extLst>
            <a:ext uri="{FF2B5EF4-FFF2-40B4-BE49-F238E27FC236}">
              <a16:creationId xmlns:a16="http://schemas.microsoft.com/office/drawing/2014/main" id="{00000000-0008-0000-0500-0000D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88" name="Picture 1">
          <a:extLst>
            <a:ext uri="{FF2B5EF4-FFF2-40B4-BE49-F238E27FC236}">
              <a16:creationId xmlns:a16="http://schemas.microsoft.com/office/drawing/2014/main" id="{00000000-0008-0000-0500-0000D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89" name="Picture 1">
          <a:extLst>
            <a:ext uri="{FF2B5EF4-FFF2-40B4-BE49-F238E27FC236}">
              <a16:creationId xmlns:a16="http://schemas.microsoft.com/office/drawing/2014/main" id="{00000000-0008-0000-0500-0000D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0" name="Picture 1">
          <a:extLst>
            <a:ext uri="{FF2B5EF4-FFF2-40B4-BE49-F238E27FC236}">
              <a16:creationId xmlns:a16="http://schemas.microsoft.com/office/drawing/2014/main" id="{00000000-0008-0000-0500-0000D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1" name="Picture 1">
          <a:extLst>
            <a:ext uri="{FF2B5EF4-FFF2-40B4-BE49-F238E27FC236}">
              <a16:creationId xmlns:a16="http://schemas.microsoft.com/office/drawing/2014/main" id="{00000000-0008-0000-0500-0000D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2" name="Picture 1">
          <a:extLst>
            <a:ext uri="{FF2B5EF4-FFF2-40B4-BE49-F238E27FC236}">
              <a16:creationId xmlns:a16="http://schemas.microsoft.com/office/drawing/2014/main" id="{00000000-0008-0000-0500-0000E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93" name="Picture 1">
          <a:extLst>
            <a:ext uri="{FF2B5EF4-FFF2-40B4-BE49-F238E27FC236}">
              <a16:creationId xmlns:a16="http://schemas.microsoft.com/office/drawing/2014/main" id="{00000000-0008-0000-0500-0000E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94" name="Picture 1">
          <a:extLst>
            <a:ext uri="{FF2B5EF4-FFF2-40B4-BE49-F238E27FC236}">
              <a16:creationId xmlns:a16="http://schemas.microsoft.com/office/drawing/2014/main" id="{00000000-0008-0000-0500-0000E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5" name="Picture 1">
          <a:extLst>
            <a:ext uri="{FF2B5EF4-FFF2-40B4-BE49-F238E27FC236}">
              <a16:creationId xmlns:a16="http://schemas.microsoft.com/office/drawing/2014/main" id="{00000000-0008-0000-0500-0000E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6" name="Picture 1">
          <a:extLst>
            <a:ext uri="{FF2B5EF4-FFF2-40B4-BE49-F238E27FC236}">
              <a16:creationId xmlns:a16="http://schemas.microsoft.com/office/drawing/2014/main" id="{00000000-0008-0000-0500-0000E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397" name="Picture 1">
          <a:extLst>
            <a:ext uri="{FF2B5EF4-FFF2-40B4-BE49-F238E27FC236}">
              <a16:creationId xmlns:a16="http://schemas.microsoft.com/office/drawing/2014/main" id="{00000000-0008-0000-0500-0000E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98" name="Picture 1">
          <a:extLst>
            <a:ext uri="{FF2B5EF4-FFF2-40B4-BE49-F238E27FC236}">
              <a16:creationId xmlns:a16="http://schemas.microsoft.com/office/drawing/2014/main" id="{00000000-0008-0000-0500-0000E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399" name="Picture 1">
          <a:extLst>
            <a:ext uri="{FF2B5EF4-FFF2-40B4-BE49-F238E27FC236}">
              <a16:creationId xmlns:a16="http://schemas.microsoft.com/office/drawing/2014/main" id="{00000000-0008-0000-0500-0000E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0" name="Picture 1">
          <a:extLst>
            <a:ext uri="{FF2B5EF4-FFF2-40B4-BE49-F238E27FC236}">
              <a16:creationId xmlns:a16="http://schemas.microsoft.com/office/drawing/2014/main" id="{00000000-0008-0000-0500-0000E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1" name="Picture 1">
          <a:extLst>
            <a:ext uri="{FF2B5EF4-FFF2-40B4-BE49-F238E27FC236}">
              <a16:creationId xmlns:a16="http://schemas.microsoft.com/office/drawing/2014/main" id="{00000000-0008-0000-0500-0000E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02" name="Picture 1">
          <a:extLst>
            <a:ext uri="{FF2B5EF4-FFF2-40B4-BE49-F238E27FC236}">
              <a16:creationId xmlns:a16="http://schemas.microsoft.com/office/drawing/2014/main" id="{00000000-0008-0000-0500-0000E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03" name="Picture 1">
          <a:extLst>
            <a:ext uri="{FF2B5EF4-FFF2-40B4-BE49-F238E27FC236}">
              <a16:creationId xmlns:a16="http://schemas.microsoft.com/office/drawing/2014/main" id="{00000000-0008-0000-0500-0000E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04" name="Picture 1">
          <a:extLst>
            <a:ext uri="{FF2B5EF4-FFF2-40B4-BE49-F238E27FC236}">
              <a16:creationId xmlns:a16="http://schemas.microsoft.com/office/drawing/2014/main" id="{00000000-0008-0000-0500-0000E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5" name="Picture 1">
          <a:extLst>
            <a:ext uri="{FF2B5EF4-FFF2-40B4-BE49-F238E27FC236}">
              <a16:creationId xmlns:a16="http://schemas.microsoft.com/office/drawing/2014/main" id="{00000000-0008-0000-0500-0000E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6" name="Picture 1">
          <a:extLst>
            <a:ext uri="{FF2B5EF4-FFF2-40B4-BE49-F238E27FC236}">
              <a16:creationId xmlns:a16="http://schemas.microsoft.com/office/drawing/2014/main" id="{00000000-0008-0000-0500-0000E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7" name="Picture 1">
          <a:extLst>
            <a:ext uri="{FF2B5EF4-FFF2-40B4-BE49-F238E27FC236}">
              <a16:creationId xmlns:a16="http://schemas.microsoft.com/office/drawing/2014/main" id="{00000000-0008-0000-0500-0000E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08" name="Picture 1">
          <a:extLst>
            <a:ext uri="{FF2B5EF4-FFF2-40B4-BE49-F238E27FC236}">
              <a16:creationId xmlns:a16="http://schemas.microsoft.com/office/drawing/2014/main" id="{00000000-0008-0000-0500-0000F0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09" name="Picture 1">
          <a:extLst>
            <a:ext uri="{FF2B5EF4-FFF2-40B4-BE49-F238E27FC236}">
              <a16:creationId xmlns:a16="http://schemas.microsoft.com/office/drawing/2014/main" id="{00000000-0008-0000-0500-0000F1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10" name="Picture 1">
          <a:extLst>
            <a:ext uri="{FF2B5EF4-FFF2-40B4-BE49-F238E27FC236}">
              <a16:creationId xmlns:a16="http://schemas.microsoft.com/office/drawing/2014/main" id="{00000000-0008-0000-0500-0000F2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11" name="Picture 1">
          <a:extLst>
            <a:ext uri="{FF2B5EF4-FFF2-40B4-BE49-F238E27FC236}">
              <a16:creationId xmlns:a16="http://schemas.microsoft.com/office/drawing/2014/main" id="{00000000-0008-0000-0500-0000F3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2" name="Picture 1">
          <a:extLst>
            <a:ext uri="{FF2B5EF4-FFF2-40B4-BE49-F238E27FC236}">
              <a16:creationId xmlns:a16="http://schemas.microsoft.com/office/drawing/2014/main" id="{00000000-0008-0000-0500-0000F4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3" name="Picture 1">
          <a:extLst>
            <a:ext uri="{FF2B5EF4-FFF2-40B4-BE49-F238E27FC236}">
              <a16:creationId xmlns:a16="http://schemas.microsoft.com/office/drawing/2014/main" id="{00000000-0008-0000-0500-0000F5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14" name="Picture 1">
          <a:extLst>
            <a:ext uri="{FF2B5EF4-FFF2-40B4-BE49-F238E27FC236}">
              <a16:creationId xmlns:a16="http://schemas.microsoft.com/office/drawing/2014/main" id="{00000000-0008-0000-0500-0000F6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15" name="Picture 1">
          <a:extLst>
            <a:ext uri="{FF2B5EF4-FFF2-40B4-BE49-F238E27FC236}">
              <a16:creationId xmlns:a16="http://schemas.microsoft.com/office/drawing/2014/main" id="{00000000-0008-0000-0500-0000F7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16" name="Picture 1">
          <a:extLst>
            <a:ext uri="{FF2B5EF4-FFF2-40B4-BE49-F238E27FC236}">
              <a16:creationId xmlns:a16="http://schemas.microsoft.com/office/drawing/2014/main" id="{00000000-0008-0000-0500-0000F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7" name="Picture 1">
          <a:extLst>
            <a:ext uri="{FF2B5EF4-FFF2-40B4-BE49-F238E27FC236}">
              <a16:creationId xmlns:a16="http://schemas.microsoft.com/office/drawing/2014/main" id="{00000000-0008-0000-0500-0000F9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8" name="Picture 1">
          <a:extLst>
            <a:ext uri="{FF2B5EF4-FFF2-40B4-BE49-F238E27FC236}">
              <a16:creationId xmlns:a16="http://schemas.microsoft.com/office/drawing/2014/main" id="{00000000-0008-0000-0500-0000FA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19" name="Picture 1">
          <a:extLst>
            <a:ext uri="{FF2B5EF4-FFF2-40B4-BE49-F238E27FC236}">
              <a16:creationId xmlns:a16="http://schemas.microsoft.com/office/drawing/2014/main" id="{00000000-0008-0000-0500-0000FB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0" name="Picture 1">
          <a:extLst>
            <a:ext uri="{FF2B5EF4-FFF2-40B4-BE49-F238E27FC236}">
              <a16:creationId xmlns:a16="http://schemas.microsoft.com/office/drawing/2014/main" id="{00000000-0008-0000-0500-0000FC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1" name="Picture 1">
          <a:extLst>
            <a:ext uri="{FF2B5EF4-FFF2-40B4-BE49-F238E27FC236}">
              <a16:creationId xmlns:a16="http://schemas.microsoft.com/office/drawing/2014/main" id="{00000000-0008-0000-0500-0000FD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22" name="Picture 1">
          <a:extLst>
            <a:ext uri="{FF2B5EF4-FFF2-40B4-BE49-F238E27FC236}">
              <a16:creationId xmlns:a16="http://schemas.microsoft.com/office/drawing/2014/main" id="{00000000-0008-0000-0500-0000FE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23" name="Picture 1">
          <a:extLst>
            <a:ext uri="{FF2B5EF4-FFF2-40B4-BE49-F238E27FC236}">
              <a16:creationId xmlns:a16="http://schemas.microsoft.com/office/drawing/2014/main" id="{00000000-0008-0000-0500-0000FF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24" name="Picture 1">
          <a:extLst>
            <a:ext uri="{FF2B5EF4-FFF2-40B4-BE49-F238E27FC236}">
              <a16:creationId xmlns:a16="http://schemas.microsoft.com/office/drawing/2014/main" id="{00000000-0008-0000-0500-00000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5" name="Picture 1">
          <a:extLst>
            <a:ext uri="{FF2B5EF4-FFF2-40B4-BE49-F238E27FC236}">
              <a16:creationId xmlns:a16="http://schemas.microsoft.com/office/drawing/2014/main" id="{00000000-0008-0000-0500-00000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6" name="Picture 1">
          <a:extLst>
            <a:ext uri="{FF2B5EF4-FFF2-40B4-BE49-F238E27FC236}">
              <a16:creationId xmlns:a16="http://schemas.microsoft.com/office/drawing/2014/main" id="{00000000-0008-0000-0500-00000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7" name="Picture 1">
          <a:extLst>
            <a:ext uri="{FF2B5EF4-FFF2-40B4-BE49-F238E27FC236}">
              <a16:creationId xmlns:a16="http://schemas.microsoft.com/office/drawing/2014/main" id="{00000000-0008-0000-0500-00000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28" name="Picture 1">
          <a:extLst>
            <a:ext uri="{FF2B5EF4-FFF2-40B4-BE49-F238E27FC236}">
              <a16:creationId xmlns:a16="http://schemas.microsoft.com/office/drawing/2014/main" id="{00000000-0008-0000-0500-00000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29" name="Picture 1">
          <a:extLst>
            <a:ext uri="{FF2B5EF4-FFF2-40B4-BE49-F238E27FC236}">
              <a16:creationId xmlns:a16="http://schemas.microsoft.com/office/drawing/2014/main" id="{00000000-0008-0000-0500-00000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30" name="Picture 1">
          <a:extLst>
            <a:ext uri="{FF2B5EF4-FFF2-40B4-BE49-F238E27FC236}">
              <a16:creationId xmlns:a16="http://schemas.microsoft.com/office/drawing/2014/main" id="{00000000-0008-0000-0500-00000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31" name="Picture 1">
          <a:extLst>
            <a:ext uri="{FF2B5EF4-FFF2-40B4-BE49-F238E27FC236}">
              <a16:creationId xmlns:a16="http://schemas.microsoft.com/office/drawing/2014/main" id="{00000000-0008-0000-0500-00000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2" name="Picture 1">
          <a:extLst>
            <a:ext uri="{FF2B5EF4-FFF2-40B4-BE49-F238E27FC236}">
              <a16:creationId xmlns:a16="http://schemas.microsoft.com/office/drawing/2014/main" id="{00000000-0008-0000-0500-00000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3" name="Picture 1">
          <a:extLst>
            <a:ext uri="{FF2B5EF4-FFF2-40B4-BE49-F238E27FC236}">
              <a16:creationId xmlns:a16="http://schemas.microsoft.com/office/drawing/2014/main" id="{00000000-0008-0000-0500-00000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34" name="Picture 1">
          <a:extLst>
            <a:ext uri="{FF2B5EF4-FFF2-40B4-BE49-F238E27FC236}">
              <a16:creationId xmlns:a16="http://schemas.microsoft.com/office/drawing/2014/main" id="{00000000-0008-0000-0500-00000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35" name="Picture 1">
          <a:extLst>
            <a:ext uri="{FF2B5EF4-FFF2-40B4-BE49-F238E27FC236}">
              <a16:creationId xmlns:a16="http://schemas.microsoft.com/office/drawing/2014/main" id="{00000000-0008-0000-0500-00000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36" name="Picture 1">
          <a:extLst>
            <a:ext uri="{FF2B5EF4-FFF2-40B4-BE49-F238E27FC236}">
              <a16:creationId xmlns:a16="http://schemas.microsoft.com/office/drawing/2014/main" id="{00000000-0008-0000-0500-00000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7" name="Picture 1">
          <a:extLst>
            <a:ext uri="{FF2B5EF4-FFF2-40B4-BE49-F238E27FC236}">
              <a16:creationId xmlns:a16="http://schemas.microsoft.com/office/drawing/2014/main" id="{00000000-0008-0000-0500-00000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8" name="Picture 1">
          <a:extLst>
            <a:ext uri="{FF2B5EF4-FFF2-40B4-BE49-F238E27FC236}">
              <a16:creationId xmlns:a16="http://schemas.microsoft.com/office/drawing/2014/main" id="{00000000-0008-0000-0500-00000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39" name="Picture 1">
          <a:extLst>
            <a:ext uri="{FF2B5EF4-FFF2-40B4-BE49-F238E27FC236}">
              <a16:creationId xmlns:a16="http://schemas.microsoft.com/office/drawing/2014/main" id="{00000000-0008-0000-0500-00000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0" name="Picture 1">
          <a:extLst>
            <a:ext uri="{FF2B5EF4-FFF2-40B4-BE49-F238E27FC236}">
              <a16:creationId xmlns:a16="http://schemas.microsoft.com/office/drawing/2014/main" id="{00000000-0008-0000-0500-00001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1" name="Picture 1">
          <a:extLst>
            <a:ext uri="{FF2B5EF4-FFF2-40B4-BE49-F238E27FC236}">
              <a16:creationId xmlns:a16="http://schemas.microsoft.com/office/drawing/2014/main" id="{00000000-0008-0000-0500-00001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42" name="Picture 1">
          <a:extLst>
            <a:ext uri="{FF2B5EF4-FFF2-40B4-BE49-F238E27FC236}">
              <a16:creationId xmlns:a16="http://schemas.microsoft.com/office/drawing/2014/main" id="{00000000-0008-0000-0500-00001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43" name="Picture 1">
          <a:extLst>
            <a:ext uri="{FF2B5EF4-FFF2-40B4-BE49-F238E27FC236}">
              <a16:creationId xmlns:a16="http://schemas.microsoft.com/office/drawing/2014/main" id="{00000000-0008-0000-0500-00001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44" name="Picture 1">
          <a:extLst>
            <a:ext uri="{FF2B5EF4-FFF2-40B4-BE49-F238E27FC236}">
              <a16:creationId xmlns:a16="http://schemas.microsoft.com/office/drawing/2014/main" id="{00000000-0008-0000-0500-00001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5" name="Picture 1">
          <a:extLst>
            <a:ext uri="{FF2B5EF4-FFF2-40B4-BE49-F238E27FC236}">
              <a16:creationId xmlns:a16="http://schemas.microsoft.com/office/drawing/2014/main" id="{00000000-0008-0000-0500-00001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6" name="Picture 1">
          <a:extLst>
            <a:ext uri="{FF2B5EF4-FFF2-40B4-BE49-F238E27FC236}">
              <a16:creationId xmlns:a16="http://schemas.microsoft.com/office/drawing/2014/main" id="{00000000-0008-0000-0500-00001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7" name="Picture 1">
          <a:extLst>
            <a:ext uri="{FF2B5EF4-FFF2-40B4-BE49-F238E27FC236}">
              <a16:creationId xmlns:a16="http://schemas.microsoft.com/office/drawing/2014/main" id="{00000000-0008-0000-0500-00001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8" name="Picture 1">
          <a:extLst>
            <a:ext uri="{FF2B5EF4-FFF2-40B4-BE49-F238E27FC236}">
              <a16:creationId xmlns:a16="http://schemas.microsoft.com/office/drawing/2014/main" id="{00000000-0008-0000-0500-00001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49" name="Picture 1">
          <a:extLst>
            <a:ext uri="{FF2B5EF4-FFF2-40B4-BE49-F238E27FC236}">
              <a16:creationId xmlns:a16="http://schemas.microsoft.com/office/drawing/2014/main" id="{00000000-0008-0000-0500-00001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0" name="Picture 1">
          <a:extLst>
            <a:ext uri="{FF2B5EF4-FFF2-40B4-BE49-F238E27FC236}">
              <a16:creationId xmlns:a16="http://schemas.microsoft.com/office/drawing/2014/main" id="{00000000-0008-0000-0500-00001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1" name="Picture 1">
          <a:extLst>
            <a:ext uri="{FF2B5EF4-FFF2-40B4-BE49-F238E27FC236}">
              <a16:creationId xmlns:a16="http://schemas.microsoft.com/office/drawing/2014/main" id="{00000000-0008-0000-0500-00001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52" name="Picture 1">
          <a:extLst>
            <a:ext uri="{FF2B5EF4-FFF2-40B4-BE49-F238E27FC236}">
              <a16:creationId xmlns:a16="http://schemas.microsoft.com/office/drawing/2014/main" id="{00000000-0008-0000-0500-00001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53" name="Picture 1">
          <a:extLst>
            <a:ext uri="{FF2B5EF4-FFF2-40B4-BE49-F238E27FC236}">
              <a16:creationId xmlns:a16="http://schemas.microsoft.com/office/drawing/2014/main" id="{00000000-0008-0000-0500-00001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54" name="Picture 1">
          <a:extLst>
            <a:ext uri="{FF2B5EF4-FFF2-40B4-BE49-F238E27FC236}">
              <a16:creationId xmlns:a16="http://schemas.microsoft.com/office/drawing/2014/main" id="{00000000-0008-0000-0500-00001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5" name="Picture 1">
          <a:extLst>
            <a:ext uri="{FF2B5EF4-FFF2-40B4-BE49-F238E27FC236}">
              <a16:creationId xmlns:a16="http://schemas.microsoft.com/office/drawing/2014/main" id="{00000000-0008-0000-0500-00001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6" name="Picture 1">
          <a:extLst>
            <a:ext uri="{FF2B5EF4-FFF2-40B4-BE49-F238E27FC236}">
              <a16:creationId xmlns:a16="http://schemas.microsoft.com/office/drawing/2014/main" id="{00000000-0008-0000-0500-00002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7" name="Picture 1">
          <a:extLst>
            <a:ext uri="{FF2B5EF4-FFF2-40B4-BE49-F238E27FC236}">
              <a16:creationId xmlns:a16="http://schemas.microsoft.com/office/drawing/2014/main" id="{00000000-0008-0000-0500-00002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58" name="Picture 1">
          <a:extLst>
            <a:ext uri="{FF2B5EF4-FFF2-40B4-BE49-F238E27FC236}">
              <a16:creationId xmlns:a16="http://schemas.microsoft.com/office/drawing/2014/main" id="{00000000-0008-0000-0500-00002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59" name="Picture 1">
          <a:extLst>
            <a:ext uri="{FF2B5EF4-FFF2-40B4-BE49-F238E27FC236}">
              <a16:creationId xmlns:a16="http://schemas.microsoft.com/office/drawing/2014/main" id="{00000000-0008-0000-0500-00002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0" name="Picture 1">
          <a:extLst>
            <a:ext uri="{FF2B5EF4-FFF2-40B4-BE49-F238E27FC236}">
              <a16:creationId xmlns:a16="http://schemas.microsoft.com/office/drawing/2014/main" id="{00000000-0008-0000-0500-00002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1" name="Picture 1">
          <a:extLst>
            <a:ext uri="{FF2B5EF4-FFF2-40B4-BE49-F238E27FC236}">
              <a16:creationId xmlns:a16="http://schemas.microsoft.com/office/drawing/2014/main" id="{00000000-0008-0000-0500-00002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62" name="Picture 1">
          <a:extLst>
            <a:ext uri="{FF2B5EF4-FFF2-40B4-BE49-F238E27FC236}">
              <a16:creationId xmlns:a16="http://schemas.microsoft.com/office/drawing/2014/main" id="{00000000-0008-0000-0500-00002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63" name="Picture 1">
          <a:extLst>
            <a:ext uri="{FF2B5EF4-FFF2-40B4-BE49-F238E27FC236}">
              <a16:creationId xmlns:a16="http://schemas.microsoft.com/office/drawing/2014/main" id="{00000000-0008-0000-0500-00002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4" name="Picture 1">
          <a:extLst>
            <a:ext uri="{FF2B5EF4-FFF2-40B4-BE49-F238E27FC236}">
              <a16:creationId xmlns:a16="http://schemas.microsoft.com/office/drawing/2014/main" id="{00000000-0008-0000-0500-00002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5" name="Picture 1">
          <a:extLst>
            <a:ext uri="{FF2B5EF4-FFF2-40B4-BE49-F238E27FC236}">
              <a16:creationId xmlns:a16="http://schemas.microsoft.com/office/drawing/2014/main" id="{00000000-0008-0000-0500-00002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6" name="Picture 1">
          <a:extLst>
            <a:ext uri="{FF2B5EF4-FFF2-40B4-BE49-F238E27FC236}">
              <a16:creationId xmlns:a16="http://schemas.microsoft.com/office/drawing/2014/main" id="{00000000-0008-0000-0500-00002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67" name="Picture 1">
          <a:extLst>
            <a:ext uri="{FF2B5EF4-FFF2-40B4-BE49-F238E27FC236}">
              <a16:creationId xmlns:a16="http://schemas.microsoft.com/office/drawing/2014/main" id="{00000000-0008-0000-0500-00002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68" name="Picture 1">
          <a:extLst>
            <a:ext uri="{FF2B5EF4-FFF2-40B4-BE49-F238E27FC236}">
              <a16:creationId xmlns:a16="http://schemas.microsoft.com/office/drawing/2014/main" id="{00000000-0008-0000-0500-00002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69" name="Picture 1">
          <a:extLst>
            <a:ext uri="{FF2B5EF4-FFF2-40B4-BE49-F238E27FC236}">
              <a16:creationId xmlns:a16="http://schemas.microsoft.com/office/drawing/2014/main" id="{00000000-0008-0000-0500-00002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0" name="Picture 1">
          <a:extLst>
            <a:ext uri="{FF2B5EF4-FFF2-40B4-BE49-F238E27FC236}">
              <a16:creationId xmlns:a16="http://schemas.microsoft.com/office/drawing/2014/main" id="{00000000-0008-0000-0500-00002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1" name="Picture 1">
          <a:extLst>
            <a:ext uri="{FF2B5EF4-FFF2-40B4-BE49-F238E27FC236}">
              <a16:creationId xmlns:a16="http://schemas.microsoft.com/office/drawing/2014/main" id="{00000000-0008-0000-0500-00002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72" name="Picture 1">
          <a:extLst>
            <a:ext uri="{FF2B5EF4-FFF2-40B4-BE49-F238E27FC236}">
              <a16:creationId xmlns:a16="http://schemas.microsoft.com/office/drawing/2014/main" id="{00000000-0008-0000-0500-00003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73" name="Picture 1">
          <a:extLst>
            <a:ext uri="{FF2B5EF4-FFF2-40B4-BE49-F238E27FC236}">
              <a16:creationId xmlns:a16="http://schemas.microsoft.com/office/drawing/2014/main" id="{00000000-0008-0000-0500-00003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74" name="Picture 1">
          <a:extLst>
            <a:ext uri="{FF2B5EF4-FFF2-40B4-BE49-F238E27FC236}">
              <a16:creationId xmlns:a16="http://schemas.microsoft.com/office/drawing/2014/main" id="{00000000-0008-0000-0500-00003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75" name="Picture 1">
          <a:extLst>
            <a:ext uri="{FF2B5EF4-FFF2-40B4-BE49-F238E27FC236}">
              <a16:creationId xmlns:a16="http://schemas.microsoft.com/office/drawing/2014/main" id="{00000000-0008-0000-0500-00003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6" name="Picture 1">
          <a:extLst>
            <a:ext uri="{FF2B5EF4-FFF2-40B4-BE49-F238E27FC236}">
              <a16:creationId xmlns:a16="http://schemas.microsoft.com/office/drawing/2014/main" id="{00000000-0008-0000-0500-00003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7" name="Picture 1">
          <a:extLst>
            <a:ext uri="{FF2B5EF4-FFF2-40B4-BE49-F238E27FC236}">
              <a16:creationId xmlns:a16="http://schemas.microsoft.com/office/drawing/2014/main" id="{00000000-0008-0000-0500-00003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78" name="Picture 1">
          <a:extLst>
            <a:ext uri="{FF2B5EF4-FFF2-40B4-BE49-F238E27FC236}">
              <a16:creationId xmlns:a16="http://schemas.microsoft.com/office/drawing/2014/main" id="{00000000-0008-0000-0500-00003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79" name="Picture 1">
          <a:extLst>
            <a:ext uri="{FF2B5EF4-FFF2-40B4-BE49-F238E27FC236}">
              <a16:creationId xmlns:a16="http://schemas.microsoft.com/office/drawing/2014/main" id="{00000000-0008-0000-0500-00003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0" name="Picture 1">
          <a:extLst>
            <a:ext uri="{FF2B5EF4-FFF2-40B4-BE49-F238E27FC236}">
              <a16:creationId xmlns:a16="http://schemas.microsoft.com/office/drawing/2014/main" id="{00000000-0008-0000-0500-00003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81" name="Picture 1">
          <a:extLst>
            <a:ext uri="{FF2B5EF4-FFF2-40B4-BE49-F238E27FC236}">
              <a16:creationId xmlns:a16="http://schemas.microsoft.com/office/drawing/2014/main" id="{00000000-0008-0000-0500-00003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82" name="Picture 1">
          <a:extLst>
            <a:ext uri="{FF2B5EF4-FFF2-40B4-BE49-F238E27FC236}">
              <a16:creationId xmlns:a16="http://schemas.microsoft.com/office/drawing/2014/main" id="{00000000-0008-0000-0500-00003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83" name="Picture 1">
          <a:extLst>
            <a:ext uri="{FF2B5EF4-FFF2-40B4-BE49-F238E27FC236}">
              <a16:creationId xmlns:a16="http://schemas.microsoft.com/office/drawing/2014/main" id="{00000000-0008-0000-0500-00003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4" name="Picture 1">
          <a:extLst>
            <a:ext uri="{FF2B5EF4-FFF2-40B4-BE49-F238E27FC236}">
              <a16:creationId xmlns:a16="http://schemas.microsoft.com/office/drawing/2014/main" id="{00000000-0008-0000-0500-00003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5" name="Picture 1">
          <a:extLst>
            <a:ext uri="{FF2B5EF4-FFF2-40B4-BE49-F238E27FC236}">
              <a16:creationId xmlns:a16="http://schemas.microsoft.com/office/drawing/2014/main" id="{00000000-0008-0000-0500-00003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6" name="Picture 1">
          <a:extLst>
            <a:ext uri="{FF2B5EF4-FFF2-40B4-BE49-F238E27FC236}">
              <a16:creationId xmlns:a16="http://schemas.microsoft.com/office/drawing/2014/main" id="{00000000-0008-0000-0500-00003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7" name="Picture 1">
          <a:extLst>
            <a:ext uri="{FF2B5EF4-FFF2-40B4-BE49-F238E27FC236}">
              <a16:creationId xmlns:a16="http://schemas.microsoft.com/office/drawing/2014/main" id="{00000000-0008-0000-0500-00003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88" name="Picture 1">
          <a:extLst>
            <a:ext uri="{FF2B5EF4-FFF2-40B4-BE49-F238E27FC236}">
              <a16:creationId xmlns:a16="http://schemas.microsoft.com/office/drawing/2014/main" id="{00000000-0008-0000-0500-00004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89" name="Picture 1">
          <a:extLst>
            <a:ext uri="{FF2B5EF4-FFF2-40B4-BE49-F238E27FC236}">
              <a16:creationId xmlns:a16="http://schemas.microsoft.com/office/drawing/2014/main" id="{00000000-0008-0000-0500-00004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90" name="Picture 1">
          <a:extLst>
            <a:ext uri="{FF2B5EF4-FFF2-40B4-BE49-F238E27FC236}">
              <a16:creationId xmlns:a16="http://schemas.microsoft.com/office/drawing/2014/main" id="{00000000-0008-0000-0500-00004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91" name="Picture 1">
          <a:extLst>
            <a:ext uri="{FF2B5EF4-FFF2-40B4-BE49-F238E27FC236}">
              <a16:creationId xmlns:a16="http://schemas.microsoft.com/office/drawing/2014/main" id="{00000000-0008-0000-0500-00004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2" name="Picture 1">
          <a:extLst>
            <a:ext uri="{FF2B5EF4-FFF2-40B4-BE49-F238E27FC236}">
              <a16:creationId xmlns:a16="http://schemas.microsoft.com/office/drawing/2014/main" id="{00000000-0008-0000-0500-00004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3" name="Picture 1">
          <a:extLst>
            <a:ext uri="{FF2B5EF4-FFF2-40B4-BE49-F238E27FC236}">
              <a16:creationId xmlns:a16="http://schemas.microsoft.com/office/drawing/2014/main" id="{00000000-0008-0000-0500-00004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4" name="Picture 1">
          <a:extLst>
            <a:ext uri="{FF2B5EF4-FFF2-40B4-BE49-F238E27FC236}">
              <a16:creationId xmlns:a16="http://schemas.microsoft.com/office/drawing/2014/main" id="{00000000-0008-0000-0500-00004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95" name="Picture 1">
          <a:extLst>
            <a:ext uri="{FF2B5EF4-FFF2-40B4-BE49-F238E27FC236}">
              <a16:creationId xmlns:a16="http://schemas.microsoft.com/office/drawing/2014/main" id="{00000000-0008-0000-0500-00004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96" name="Picture 1">
          <a:extLst>
            <a:ext uri="{FF2B5EF4-FFF2-40B4-BE49-F238E27FC236}">
              <a16:creationId xmlns:a16="http://schemas.microsoft.com/office/drawing/2014/main" id="{00000000-0008-0000-0500-00004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497" name="Picture 1">
          <a:extLst>
            <a:ext uri="{FF2B5EF4-FFF2-40B4-BE49-F238E27FC236}">
              <a16:creationId xmlns:a16="http://schemas.microsoft.com/office/drawing/2014/main" id="{00000000-0008-0000-0500-00004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8" name="Picture 1">
          <a:extLst>
            <a:ext uri="{FF2B5EF4-FFF2-40B4-BE49-F238E27FC236}">
              <a16:creationId xmlns:a16="http://schemas.microsoft.com/office/drawing/2014/main" id="{00000000-0008-0000-0500-00004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499" name="Picture 1">
          <a:extLst>
            <a:ext uri="{FF2B5EF4-FFF2-40B4-BE49-F238E27FC236}">
              <a16:creationId xmlns:a16="http://schemas.microsoft.com/office/drawing/2014/main" id="{00000000-0008-0000-0500-00004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00" name="Picture 1">
          <a:extLst>
            <a:ext uri="{FF2B5EF4-FFF2-40B4-BE49-F238E27FC236}">
              <a16:creationId xmlns:a16="http://schemas.microsoft.com/office/drawing/2014/main" id="{00000000-0008-0000-0500-00004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01" name="Picture 1">
          <a:extLst>
            <a:ext uri="{FF2B5EF4-FFF2-40B4-BE49-F238E27FC236}">
              <a16:creationId xmlns:a16="http://schemas.microsoft.com/office/drawing/2014/main" id="{00000000-0008-0000-0500-00004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2" name="Picture 1">
          <a:extLst>
            <a:ext uri="{FF2B5EF4-FFF2-40B4-BE49-F238E27FC236}">
              <a16:creationId xmlns:a16="http://schemas.microsoft.com/office/drawing/2014/main" id="{00000000-0008-0000-0500-00004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3" name="Picture 1">
          <a:extLst>
            <a:ext uri="{FF2B5EF4-FFF2-40B4-BE49-F238E27FC236}">
              <a16:creationId xmlns:a16="http://schemas.microsoft.com/office/drawing/2014/main" id="{00000000-0008-0000-0500-00004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4" name="Picture 1">
          <a:extLst>
            <a:ext uri="{FF2B5EF4-FFF2-40B4-BE49-F238E27FC236}">
              <a16:creationId xmlns:a16="http://schemas.microsoft.com/office/drawing/2014/main" id="{00000000-0008-0000-0500-00005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05" name="Picture 1">
          <a:extLst>
            <a:ext uri="{FF2B5EF4-FFF2-40B4-BE49-F238E27FC236}">
              <a16:creationId xmlns:a16="http://schemas.microsoft.com/office/drawing/2014/main" id="{00000000-0008-0000-0500-00005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06" name="Picture 1">
          <a:extLst>
            <a:ext uri="{FF2B5EF4-FFF2-40B4-BE49-F238E27FC236}">
              <a16:creationId xmlns:a16="http://schemas.microsoft.com/office/drawing/2014/main" id="{00000000-0008-0000-0500-00005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7" name="Picture 1">
          <a:extLst>
            <a:ext uri="{FF2B5EF4-FFF2-40B4-BE49-F238E27FC236}">
              <a16:creationId xmlns:a16="http://schemas.microsoft.com/office/drawing/2014/main" id="{00000000-0008-0000-0500-00005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8" name="Picture 1">
          <a:extLst>
            <a:ext uri="{FF2B5EF4-FFF2-40B4-BE49-F238E27FC236}">
              <a16:creationId xmlns:a16="http://schemas.microsoft.com/office/drawing/2014/main" id="{00000000-0008-0000-0500-00005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09" name="Picture 1">
          <a:extLst>
            <a:ext uri="{FF2B5EF4-FFF2-40B4-BE49-F238E27FC236}">
              <a16:creationId xmlns:a16="http://schemas.microsoft.com/office/drawing/2014/main" id="{00000000-0008-0000-0500-00005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0" name="Picture 1">
          <a:extLst>
            <a:ext uri="{FF2B5EF4-FFF2-40B4-BE49-F238E27FC236}">
              <a16:creationId xmlns:a16="http://schemas.microsoft.com/office/drawing/2014/main" id="{00000000-0008-0000-0500-00005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1" name="Picture 1">
          <a:extLst>
            <a:ext uri="{FF2B5EF4-FFF2-40B4-BE49-F238E27FC236}">
              <a16:creationId xmlns:a16="http://schemas.microsoft.com/office/drawing/2014/main" id="{00000000-0008-0000-0500-00005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12" name="Picture 1">
          <a:extLst>
            <a:ext uri="{FF2B5EF4-FFF2-40B4-BE49-F238E27FC236}">
              <a16:creationId xmlns:a16="http://schemas.microsoft.com/office/drawing/2014/main" id="{00000000-0008-0000-0500-00005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13" name="Picture 1">
          <a:extLst>
            <a:ext uri="{FF2B5EF4-FFF2-40B4-BE49-F238E27FC236}">
              <a16:creationId xmlns:a16="http://schemas.microsoft.com/office/drawing/2014/main" id="{00000000-0008-0000-0500-00005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14" name="Picture 1">
          <a:extLst>
            <a:ext uri="{FF2B5EF4-FFF2-40B4-BE49-F238E27FC236}">
              <a16:creationId xmlns:a16="http://schemas.microsoft.com/office/drawing/2014/main" id="{00000000-0008-0000-0500-00005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5" name="Picture 1">
          <a:extLst>
            <a:ext uri="{FF2B5EF4-FFF2-40B4-BE49-F238E27FC236}">
              <a16:creationId xmlns:a16="http://schemas.microsoft.com/office/drawing/2014/main" id="{00000000-0008-0000-0500-00005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6" name="Picture 1">
          <a:extLst>
            <a:ext uri="{FF2B5EF4-FFF2-40B4-BE49-F238E27FC236}">
              <a16:creationId xmlns:a16="http://schemas.microsoft.com/office/drawing/2014/main" id="{00000000-0008-0000-0500-00005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7" name="Picture 1">
          <a:extLst>
            <a:ext uri="{FF2B5EF4-FFF2-40B4-BE49-F238E27FC236}">
              <a16:creationId xmlns:a16="http://schemas.microsoft.com/office/drawing/2014/main" id="{00000000-0008-0000-0500-00005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18" name="Picture 1">
          <a:extLst>
            <a:ext uri="{FF2B5EF4-FFF2-40B4-BE49-F238E27FC236}">
              <a16:creationId xmlns:a16="http://schemas.microsoft.com/office/drawing/2014/main" id="{00000000-0008-0000-0500-00005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19" name="Picture 1">
          <a:extLst>
            <a:ext uri="{FF2B5EF4-FFF2-40B4-BE49-F238E27FC236}">
              <a16:creationId xmlns:a16="http://schemas.microsoft.com/office/drawing/2014/main" id="{00000000-0008-0000-0500-00005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0" name="Picture 1">
          <a:extLst>
            <a:ext uri="{FF2B5EF4-FFF2-40B4-BE49-F238E27FC236}">
              <a16:creationId xmlns:a16="http://schemas.microsoft.com/office/drawing/2014/main" id="{00000000-0008-0000-0500-00006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1" name="Picture 1">
          <a:extLst>
            <a:ext uri="{FF2B5EF4-FFF2-40B4-BE49-F238E27FC236}">
              <a16:creationId xmlns:a16="http://schemas.microsoft.com/office/drawing/2014/main" id="{00000000-0008-0000-0500-00006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22" name="Picture 1">
          <a:extLst>
            <a:ext uri="{FF2B5EF4-FFF2-40B4-BE49-F238E27FC236}">
              <a16:creationId xmlns:a16="http://schemas.microsoft.com/office/drawing/2014/main" id="{00000000-0008-0000-0500-00006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23" name="Picture 1">
          <a:extLst>
            <a:ext uri="{FF2B5EF4-FFF2-40B4-BE49-F238E27FC236}">
              <a16:creationId xmlns:a16="http://schemas.microsoft.com/office/drawing/2014/main" id="{00000000-0008-0000-0500-00006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4" name="Picture 1">
          <a:extLst>
            <a:ext uri="{FF2B5EF4-FFF2-40B4-BE49-F238E27FC236}">
              <a16:creationId xmlns:a16="http://schemas.microsoft.com/office/drawing/2014/main" id="{00000000-0008-0000-0500-00006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5" name="Picture 1">
          <a:extLst>
            <a:ext uri="{FF2B5EF4-FFF2-40B4-BE49-F238E27FC236}">
              <a16:creationId xmlns:a16="http://schemas.microsoft.com/office/drawing/2014/main" id="{00000000-0008-0000-0500-00006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26" name="Picture 1">
          <a:extLst>
            <a:ext uri="{FF2B5EF4-FFF2-40B4-BE49-F238E27FC236}">
              <a16:creationId xmlns:a16="http://schemas.microsoft.com/office/drawing/2014/main" id="{00000000-0008-0000-0500-00006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27" name="Picture 1">
          <a:extLst>
            <a:ext uri="{FF2B5EF4-FFF2-40B4-BE49-F238E27FC236}">
              <a16:creationId xmlns:a16="http://schemas.microsoft.com/office/drawing/2014/main" id="{00000000-0008-0000-0500-00006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28" name="Picture 1">
          <a:extLst>
            <a:ext uri="{FF2B5EF4-FFF2-40B4-BE49-F238E27FC236}">
              <a16:creationId xmlns:a16="http://schemas.microsoft.com/office/drawing/2014/main" id="{00000000-0008-0000-0500-00006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29" name="Picture 1">
          <a:extLst>
            <a:ext uri="{FF2B5EF4-FFF2-40B4-BE49-F238E27FC236}">
              <a16:creationId xmlns:a16="http://schemas.microsoft.com/office/drawing/2014/main" id="{00000000-0008-0000-0500-00006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30" name="Picture 1">
          <a:extLst>
            <a:ext uri="{FF2B5EF4-FFF2-40B4-BE49-F238E27FC236}">
              <a16:creationId xmlns:a16="http://schemas.microsoft.com/office/drawing/2014/main" id="{00000000-0008-0000-0500-00006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31" name="Picture 1">
          <a:extLst>
            <a:ext uri="{FF2B5EF4-FFF2-40B4-BE49-F238E27FC236}">
              <a16:creationId xmlns:a16="http://schemas.microsoft.com/office/drawing/2014/main" id="{00000000-0008-0000-0500-00006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32" name="Picture 1">
          <a:extLst>
            <a:ext uri="{FF2B5EF4-FFF2-40B4-BE49-F238E27FC236}">
              <a16:creationId xmlns:a16="http://schemas.microsoft.com/office/drawing/2014/main" id="{00000000-0008-0000-0500-00006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33" name="Picture 1">
          <a:extLst>
            <a:ext uri="{FF2B5EF4-FFF2-40B4-BE49-F238E27FC236}">
              <a16:creationId xmlns:a16="http://schemas.microsoft.com/office/drawing/2014/main" id="{00000000-0008-0000-0500-00006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34" name="Picture 1">
          <a:extLst>
            <a:ext uri="{FF2B5EF4-FFF2-40B4-BE49-F238E27FC236}">
              <a16:creationId xmlns:a16="http://schemas.microsoft.com/office/drawing/2014/main" id="{00000000-0008-0000-0500-00006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35" name="Picture 1">
          <a:extLst>
            <a:ext uri="{FF2B5EF4-FFF2-40B4-BE49-F238E27FC236}">
              <a16:creationId xmlns:a16="http://schemas.microsoft.com/office/drawing/2014/main" id="{00000000-0008-0000-0500-00006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2410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536" name="Picture 1">
          <a:extLst>
            <a:ext uri="{FF2B5EF4-FFF2-40B4-BE49-F238E27FC236}">
              <a16:creationId xmlns:a16="http://schemas.microsoft.com/office/drawing/2014/main" id="{00000000-0008-0000-0500-00007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537" name="Picture 1">
          <a:extLst>
            <a:ext uri="{FF2B5EF4-FFF2-40B4-BE49-F238E27FC236}">
              <a16:creationId xmlns:a16="http://schemas.microsoft.com/office/drawing/2014/main" id="{00000000-0008-0000-0500-00007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538" name="Picture 1">
          <a:extLst>
            <a:ext uri="{FF2B5EF4-FFF2-40B4-BE49-F238E27FC236}">
              <a16:creationId xmlns:a16="http://schemas.microsoft.com/office/drawing/2014/main" id="{00000000-0008-0000-0500-00007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539" name="Picture 1">
          <a:extLst>
            <a:ext uri="{FF2B5EF4-FFF2-40B4-BE49-F238E27FC236}">
              <a16:creationId xmlns:a16="http://schemas.microsoft.com/office/drawing/2014/main" id="{00000000-0008-0000-0500-00007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540" name="Picture 1">
          <a:extLst>
            <a:ext uri="{FF2B5EF4-FFF2-40B4-BE49-F238E27FC236}">
              <a16:creationId xmlns:a16="http://schemas.microsoft.com/office/drawing/2014/main" id="{00000000-0008-0000-0500-00007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541" name="Picture 1">
          <a:extLst>
            <a:ext uri="{FF2B5EF4-FFF2-40B4-BE49-F238E27FC236}">
              <a16:creationId xmlns:a16="http://schemas.microsoft.com/office/drawing/2014/main" id="{00000000-0008-0000-0500-00007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542" name="Picture 1">
          <a:extLst>
            <a:ext uri="{FF2B5EF4-FFF2-40B4-BE49-F238E27FC236}">
              <a16:creationId xmlns:a16="http://schemas.microsoft.com/office/drawing/2014/main" id="{00000000-0008-0000-0500-00007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543" name="Picture 1">
          <a:extLst>
            <a:ext uri="{FF2B5EF4-FFF2-40B4-BE49-F238E27FC236}">
              <a16:creationId xmlns:a16="http://schemas.microsoft.com/office/drawing/2014/main" id="{00000000-0008-0000-0500-00007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1821180"/>
          <a:ext cx="0" cy="0"/>
        </a:xfrm>
        <a:prstGeom prst="rect">
          <a:avLst/>
        </a:prstGeom>
        <a:noFill/>
        <a:ln w="9525">
          <a:noFill/>
          <a:miter lim="800000"/>
          <a:headEnd/>
          <a:tailEnd/>
        </a:ln>
      </xdr:spPr>
    </xdr:pic>
    <xdr:clientData/>
  </xdr:twoCellAnchor>
  <xdr:twoCellAnchor editAs="oneCell">
    <xdr:from>
      <xdr:col>5</xdr:col>
      <xdr:colOff>353486</xdr:colOff>
      <xdr:row>0</xdr:row>
      <xdr:rowOff>277906</xdr:rowOff>
    </xdr:from>
    <xdr:to>
      <xdr:col>5</xdr:col>
      <xdr:colOff>955868</xdr:colOff>
      <xdr:row>2</xdr:row>
      <xdr:rowOff>1627</xdr:rowOff>
    </xdr:to>
    <xdr:pic>
      <xdr:nvPicPr>
        <xdr:cNvPr id="7544" name="Imagem 7543">
          <a:extLst>
            <a:ext uri="{FF2B5EF4-FFF2-40B4-BE49-F238E27FC236}">
              <a16:creationId xmlns:a16="http://schemas.microsoft.com/office/drawing/2014/main" id="{00000000-0008-0000-0500-000078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3706" y="178846"/>
          <a:ext cx="602382" cy="17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518160</xdr:colOff>
          <xdr:row>1</xdr:row>
          <xdr:rowOff>274320</xdr:rowOff>
        </xdr:from>
        <xdr:to>
          <xdr:col>5</xdr:col>
          <xdr:colOff>266700</xdr:colOff>
          <xdr:row>1</xdr:row>
          <xdr:rowOff>152400</xdr:rowOff>
        </xdr:to>
        <xdr:sp macro="" textlink="">
          <xdr:nvSpPr>
            <xdr:cNvPr id="10070" name="Object 5" hidden="1">
              <a:extLst>
                <a:ext uri="{63B3BB69-23CF-44E3-9099-C40C66FF867C}">
                  <a14:compatExt spid="_x0000_s2053"/>
                </a:ext>
                <a:ext uri="{FF2B5EF4-FFF2-40B4-BE49-F238E27FC236}">
                  <a16:creationId xmlns:a16="http://schemas.microsoft.com/office/drawing/2014/main" id="{00000000-0008-0000-0500-00005627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xdr:row>
          <xdr:rowOff>289560</xdr:rowOff>
        </xdr:from>
        <xdr:to>
          <xdr:col>5</xdr:col>
          <xdr:colOff>312420</xdr:colOff>
          <xdr:row>1</xdr:row>
          <xdr:rowOff>152400</xdr:rowOff>
        </xdr:to>
        <xdr:sp macro="" textlink="">
          <xdr:nvSpPr>
            <xdr:cNvPr id="10071" name="Object 6" hidden="1">
              <a:extLst>
                <a:ext uri="{63B3BB69-23CF-44E3-9099-C40C66FF867C}">
                  <a14:compatExt spid="_x0000_s2054"/>
                </a:ext>
                <a:ext uri="{FF2B5EF4-FFF2-40B4-BE49-F238E27FC236}">
                  <a16:creationId xmlns:a16="http://schemas.microsoft.com/office/drawing/2014/main" id="{00000000-0008-0000-0500-00005727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7</xdr:col>
      <xdr:colOff>0</xdr:colOff>
      <xdr:row>2537</xdr:row>
      <xdr:rowOff>0</xdr:rowOff>
    </xdr:from>
    <xdr:to>
      <xdr:col>7</xdr:col>
      <xdr:colOff>0</xdr:colOff>
      <xdr:row>2538</xdr:row>
      <xdr:rowOff>142875</xdr:rowOff>
    </xdr:to>
    <xdr:pic>
      <xdr:nvPicPr>
        <xdr:cNvPr id="7551" name="Picture 1">
          <a:extLst>
            <a:ext uri="{FF2B5EF4-FFF2-40B4-BE49-F238E27FC236}">
              <a16:creationId xmlns:a16="http://schemas.microsoft.com/office/drawing/2014/main" id="{00000000-0008-0000-0500-00007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52" name="Picture 1">
          <a:extLst>
            <a:ext uri="{FF2B5EF4-FFF2-40B4-BE49-F238E27FC236}">
              <a16:creationId xmlns:a16="http://schemas.microsoft.com/office/drawing/2014/main" id="{00000000-0008-0000-0500-00008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53" name="Picture 1">
          <a:extLst>
            <a:ext uri="{FF2B5EF4-FFF2-40B4-BE49-F238E27FC236}">
              <a16:creationId xmlns:a16="http://schemas.microsoft.com/office/drawing/2014/main" id="{00000000-0008-0000-0500-00008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54" name="Picture 1">
          <a:extLst>
            <a:ext uri="{FF2B5EF4-FFF2-40B4-BE49-F238E27FC236}">
              <a16:creationId xmlns:a16="http://schemas.microsoft.com/office/drawing/2014/main" id="{00000000-0008-0000-0500-00008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55" name="Picture 1">
          <a:extLst>
            <a:ext uri="{FF2B5EF4-FFF2-40B4-BE49-F238E27FC236}">
              <a16:creationId xmlns:a16="http://schemas.microsoft.com/office/drawing/2014/main" id="{00000000-0008-0000-0500-00008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56" name="Picture 1">
          <a:extLst>
            <a:ext uri="{FF2B5EF4-FFF2-40B4-BE49-F238E27FC236}">
              <a16:creationId xmlns:a16="http://schemas.microsoft.com/office/drawing/2014/main" id="{00000000-0008-0000-0500-00008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57" name="Picture 1">
          <a:extLst>
            <a:ext uri="{FF2B5EF4-FFF2-40B4-BE49-F238E27FC236}">
              <a16:creationId xmlns:a16="http://schemas.microsoft.com/office/drawing/2014/main" id="{00000000-0008-0000-0500-00008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58" name="Picture 1">
          <a:extLst>
            <a:ext uri="{FF2B5EF4-FFF2-40B4-BE49-F238E27FC236}">
              <a16:creationId xmlns:a16="http://schemas.microsoft.com/office/drawing/2014/main" id="{00000000-0008-0000-0500-00008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59" name="Picture 1">
          <a:extLst>
            <a:ext uri="{FF2B5EF4-FFF2-40B4-BE49-F238E27FC236}">
              <a16:creationId xmlns:a16="http://schemas.microsoft.com/office/drawing/2014/main" id="{00000000-0008-0000-0500-00008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0" name="Picture 1">
          <a:extLst>
            <a:ext uri="{FF2B5EF4-FFF2-40B4-BE49-F238E27FC236}">
              <a16:creationId xmlns:a16="http://schemas.microsoft.com/office/drawing/2014/main" id="{00000000-0008-0000-0500-00008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1" name="Picture 1">
          <a:extLst>
            <a:ext uri="{FF2B5EF4-FFF2-40B4-BE49-F238E27FC236}">
              <a16:creationId xmlns:a16="http://schemas.microsoft.com/office/drawing/2014/main" id="{00000000-0008-0000-0500-00008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62" name="Picture 1">
          <a:extLst>
            <a:ext uri="{FF2B5EF4-FFF2-40B4-BE49-F238E27FC236}">
              <a16:creationId xmlns:a16="http://schemas.microsoft.com/office/drawing/2014/main" id="{00000000-0008-0000-0500-00008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63" name="Picture 1">
          <a:extLst>
            <a:ext uri="{FF2B5EF4-FFF2-40B4-BE49-F238E27FC236}">
              <a16:creationId xmlns:a16="http://schemas.microsoft.com/office/drawing/2014/main" id="{00000000-0008-0000-0500-00008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64" name="Picture 1">
          <a:extLst>
            <a:ext uri="{FF2B5EF4-FFF2-40B4-BE49-F238E27FC236}">
              <a16:creationId xmlns:a16="http://schemas.microsoft.com/office/drawing/2014/main" id="{00000000-0008-0000-0500-00008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65" name="Picture 1">
          <a:extLst>
            <a:ext uri="{FF2B5EF4-FFF2-40B4-BE49-F238E27FC236}">
              <a16:creationId xmlns:a16="http://schemas.microsoft.com/office/drawing/2014/main" id="{00000000-0008-0000-0500-00008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6" name="Picture 1">
          <a:extLst>
            <a:ext uri="{FF2B5EF4-FFF2-40B4-BE49-F238E27FC236}">
              <a16:creationId xmlns:a16="http://schemas.microsoft.com/office/drawing/2014/main" id="{00000000-0008-0000-0500-00008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7" name="Picture 1">
          <a:extLst>
            <a:ext uri="{FF2B5EF4-FFF2-40B4-BE49-F238E27FC236}">
              <a16:creationId xmlns:a16="http://schemas.microsoft.com/office/drawing/2014/main" id="{00000000-0008-0000-0500-00008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68" name="Picture 1">
          <a:extLst>
            <a:ext uri="{FF2B5EF4-FFF2-40B4-BE49-F238E27FC236}">
              <a16:creationId xmlns:a16="http://schemas.microsoft.com/office/drawing/2014/main" id="{00000000-0008-0000-0500-00009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69" name="Picture 1">
          <a:extLst>
            <a:ext uri="{FF2B5EF4-FFF2-40B4-BE49-F238E27FC236}">
              <a16:creationId xmlns:a16="http://schemas.microsoft.com/office/drawing/2014/main" id="{00000000-0008-0000-0500-00009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70" name="Picture 1">
          <a:extLst>
            <a:ext uri="{FF2B5EF4-FFF2-40B4-BE49-F238E27FC236}">
              <a16:creationId xmlns:a16="http://schemas.microsoft.com/office/drawing/2014/main" id="{00000000-0008-0000-0500-00009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71" name="Picture 1">
          <a:extLst>
            <a:ext uri="{FF2B5EF4-FFF2-40B4-BE49-F238E27FC236}">
              <a16:creationId xmlns:a16="http://schemas.microsoft.com/office/drawing/2014/main" id="{00000000-0008-0000-0500-00009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72" name="Picture 1">
          <a:extLst>
            <a:ext uri="{FF2B5EF4-FFF2-40B4-BE49-F238E27FC236}">
              <a16:creationId xmlns:a16="http://schemas.microsoft.com/office/drawing/2014/main" id="{00000000-0008-0000-0500-00009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3" name="Picture 1">
          <a:extLst>
            <a:ext uri="{FF2B5EF4-FFF2-40B4-BE49-F238E27FC236}">
              <a16:creationId xmlns:a16="http://schemas.microsoft.com/office/drawing/2014/main" id="{00000000-0008-0000-0500-00009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4" name="Picture 1">
          <a:extLst>
            <a:ext uri="{FF2B5EF4-FFF2-40B4-BE49-F238E27FC236}">
              <a16:creationId xmlns:a16="http://schemas.microsoft.com/office/drawing/2014/main" id="{00000000-0008-0000-0500-00009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5" name="Picture 1">
          <a:extLst>
            <a:ext uri="{FF2B5EF4-FFF2-40B4-BE49-F238E27FC236}">
              <a16:creationId xmlns:a16="http://schemas.microsoft.com/office/drawing/2014/main" id="{00000000-0008-0000-0500-00009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76" name="Picture 1">
          <a:extLst>
            <a:ext uri="{FF2B5EF4-FFF2-40B4-BE49-F238E27FC236}">
              <a16:creationId xmlns:a16="http://schemas.microsoft.com/office/drawing/2014/main" id="{00000000-0008-0000-0500-00009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77" name="Picture 1">
          <a:extLst>
            <a:ext uri="{FF2B5EF4-FFF2-40B4-BE49-F238E27FC236}">
              <a16:creationId xmlns:a16="http://schemas.microsoft.com/office/drawing/2014/main" id="{00000000-0008-0000-0500-00009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8" name="Picture 1">
          <a:extLst>
            <a:ext uri="{FF2B5EF4-FFF2-40B4-BE49-F238E27FC236}">
              <a16:creationId xmlns:a16="http://schemas.microsoft.com/office/drawing/2014/main" id="{00000000-0008-0000-0500-00009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79" name="Picture 1">
          <a:extLst>
            <a:ext uri="{FF2B5EF4-FFF2-40B4-BE49-F238E27FC236}">
              <a16:creationId xmlns:a16="http://schemas.microsoft.com/office/drawing/2014/main" id="{00000000-0008-0000-0500-00009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80" name="Picture 1">
          <a:extLst>
            <a:ext uri="{FF2B5EF4-FFF2-40B4-BE49-F238E27FC236}">
              <a16:creationId xmlns:a16="http://schemas.microsoft.com/office/drawing/2014/main" id="{00000000-0008-0000-0500-00009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1" name="Picture 1">
          <a:extLst>
            <a:ext uri="{FF2B5EF4-FFF2-40B4-BE49-F238E27FC236}">
              <a16:creationId xmlns:a16="http://schemas.microsoft.com/office/drawing/2014/main" id="{00000000-0008-0000-0500-00009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2" name="Picture 1">
          <a:extLst>
            <a:ext uri="{FF2B5EF4-FFF2-40B4-BE49-F238E27FC236}">
              <a16:creationId xmlns:a16="http://schemas.microsoft.com/office/drawing/2014/main" id="{00000000-0008-0000-0500-00009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3" name="Picture 1">
          <a:extLst>
            <a:ext uri="{FF2B5EF4-FFF2-40B4-BE49-F238E27FC236}">
              <a16:creationId xmlns:a16="http://schemas.microsoft.com/office/drawing/2014/main" id="{00000000-0008-0000-0500-00009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4" name="Picture 1">
          <a:extLst>
            <a:ext uri="{FF2B5EF4-FFF2-40B4-BE49-F238E27FC236}">
              <a16:creationId xmlns:a16="http://schemas.microsoft.com/office/drawing/2014/main" id="{00000000-0008-0000-0500-0000A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5" name="Picture 1">
          <a:extLst>
            <a:ext uri="{FF2B5EF4-FFF2-40B4-BE49-F238E27FC236}">
              <a16:creationId xmlns:a16="http://schemas.microsoft.com/office/drawing/2014/main" id="{00000000-0008-0000-0500-0000A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86" name="Picture 1">
          <a:extLst>
            <a:ext uri="{FF2B5EF4-FFF2-40B4-BE49-F238E27FC236}">
              <a16:creationId xmlns:a16="http://schemas.microsoft.com/office/drawing/2014/main" id="{00000000-0008-0000-0500-0000A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87" name="Picture 1">
          <a:extLst>
            <a:ext uri="{FF2B5EF4-FFF2-40B4-BE49-F238E27FC236}">
              <a16:creationId xmlns:a16="http://schemas.microsoft.com/office/drawing/2014/main" id="{00000000-0008-0000-0500-0000A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88" name="Picture 1">
          <a:extLst>
            <a:ext uri="{FF2B5EF4-FFF2-40B4-BE49-F238E27FC236}">
              <a16:creationId xmlns:a16="http://schemas.microsoft.com/office/drawing/2014/main" id="{00000000-0008-0000-0500-0000A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89" name="Picture 1">
          <a:extLst>
            <a:ext uri="{FF2B5EF4-FFF2-40B4-BE49-F238E27FC236}">
              <a16:creationId xmlns:a16="http://schemas.microsoft.com/office/drawing/2014/main" id="{00000000-0008-0000-0500-0000A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0" name="Picture 1">
          <a:extLst>
            <a:ext uri="{FF2B5EF4-FFF2-40B4-BE49-F238E27FC236}">
              <a16:creationId xmlns:a16="http://schemas.microsoft.com/office/drawing/2014/main" id="{00000000-0008-0000-0500-0000A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1" name="Picture 1">
          <a:extLst>
            <a:ext uri="{FF2B5EF4-FFF2-40B4-BE49-F238E27FC236}">
              <a16:creationId xmlns:a16="http://schemas.microsoft.com/office/drawing/2014/main" id="{00000000-0008-0000-0500-0000A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2" name="Picture 1">
          <a:extLst>
            <a:ext uri="{FF2B5EF4-FFF2-40B4-BE49-F238E27FC236}">
              <a16:creationId xmlns:a16="http://schemas.microsoft.com/office/drawing/2014/main" id="{00000000-0008-0000-0500-0000A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93" name="Picture 1">
          <a:extLst>
            <a:ext uri="{FF2B5EF4-FFF2-40B4-BE49-F238E27FC236}">
              <a16:creationId xmlns:a16="http://schemas.microsoft.com/office/drawing/2014/main" id="{00000000-0008-0000-0500-0000A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94" name="Picture 1">
          <a:extLst>
            <a:ext uri="{FF2B5EF4-FFF2-40B4-BE49-F238E27FC236}">
              <a16:creationId xmlns:a16="http://schemas.microsoft.com/office/drawing/2014/main" id="{00000000-0008-0000-0500-0000A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95" name="Picture 1">
          <a:extLst>
            <a:ext uri="{FF2B5EF4-FFF2-40B4-BE49-F238E27FC236}">
              <a16:creationId xmlns:a16="http://schemas.microsoft.com/office/drawing/2014/main" id="{00000000-0008-0000-0500-0000A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6" name="Picture 1">
          <a:extLst>
            <a:ext uri="{FF2B5EF4-FFF2-40B4-BE49-F238E27FC236}">
              <a16:creationId xmlns:a16="http://schemas.microsoft.com/office/drawing/2014/main" id="{00000000-0008-0000-0500-0000A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597" name="Picture 1">
          <a:extLst>
            <a:ext uri="{FF2B5EF4-FFF2-40B4-BE49-F238E27FC236}">
              <a16:creationId xmlns:a16="http://schemas.microsoft.com/office/drawing/2014/main" id="{00000000-0008-0000-0500-0000A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98" name="Picture 1">
          <a:extLst>
            <a:ext uri="{FF2B5EF4-FFF2-40B4-BE49-F238E27FC236}">
              <a16:creationId xmlns:a16="http://schemas.microsoft.com/office/drawing/2014/main" id="{00000000-0008-0000-0500-0000A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599" name="Picture 1">
          <a:extLst>
            <a:ext uri="{FF2B5EF4-FFF2-40B4-BE49-F238E27FC236}">
              <a16:creationId xmlns:a16="http://schemas.microsoft.com/office/drawing/2014/main" id="{00000000-0008-0000-0500-0000A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00" name="Picture 1">
          <a:extLst>
            <a:ext uri="{FF2B5EF4-FFF2-40B4-BE49-F238E27FC236}">
              <a16:creationId xmlns:a16="http://schemas.microsoft.com/office/drawing/2014/main" id="{00000000-0008-0000-0500-0000B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1" name="Picture 1">
          <a:extLst>
            <a:ext uri="{FF2B5EF4-FFF2-40B4-BE49-F238E27FC236}">
              <a16:creationId xmlns:a16="http://schemas.microsoft.com/office/drawing/2014/main" id="{00000000-0008-0000-0500-0000B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2" name="Picture 1">
          <a:extLst>
            <a:ext uri="{FF2B5EF4-FFF2-40B4-BE49-F238E27FC236}">
              <a16:creationId xmlns:a16="http://schemas.microsoft.com/office/drawing/2014/main" id="{00000000-0008-0000-0500-0000B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3" name="Picture 1">
          <a:extLst>
            <a:ext uri="{FF2B5EF4-FFF2-40B4-BE49-F238E27FC236}">
              <a16:creationId xmlns:a16="http://schemas.microsoft.com/office/drawing/2014/main" id="{00000000-0008-0000-0500-0000B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4" name="Picture 1">
          <a:extLst>
            <a:ext uri="{FF2B5EF4-FFF2-40B4-BE49-F238E27FC236}">
              <a16:creationId xmlns:a16="http://schemas.microsoft.com/office/drawing/2014/main" id="{00000000-0008-0000-0500-0000B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5" name="Picture 1">
          <a:extLst>
            <a:ext uri="{FF2B5EF4-FFF2-40B4-BE49-F238E27FC236}">
              <a16:creationId xmlns:a16="http://schemas.microsoft.com/office/drawing/2014/main" id="{00000000-0008-0000-0500-0000B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06" name="Picture 1">
          <a:extLst>
            <a:ext uri="{FF2B5EF4-FFF2-40B4-BE49-F238E27FC236}">
              <a16:creationId xmlns:a16="http://schemas.microsoft.com/office/drawing/2014/main" id="{00000000-0008-0000-0500-0000B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07" name="Picture 1">
          <a:extLst>
            <a:ext uri="{FF2B5EF4-FFF2-40B4-BE49-F238E27FC236}">
              <a16:creationId xmlns:a16="http://schemas.microsoft.com/office/drawing/2014/main" id="{00000000-0008-0000-0500-0000B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08" name="Picture 1">
          <a:extLst>
            <a:ext uri="{FF2B5EF4-FFF2-40B4-BE49-F238E27FC236}">
              <a16:creationId xmlns:a16="http://schemas.microsoft.com/office/drawing/2014/main" id="{00000000-0008-0000-0500-0000B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09" name="Picture 1">
          <a:extLst>
            <a:ext uri="{FF2B5EF4-FFF2-40B4-BE49-F238E27FC236}">
              <a16:creationId xmlns:a16="http://schemas.microsoft.com/office/drawing/2014/main" id="{00000000-0008-0000-0500-0000B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0" name="Picture 1">
          <a:extLst>
            <a:ext uri="{FF2B5EF4-FFF2-40B4-BE49-F238E27FC236}">
              <a16:creationId xmlns:a16="http://schemas.microsoft.com/office/drawing/2014/main" id="{00000000-0008-0000-0500-0000B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1" name="Picture 1">
          <a:extLst>
            <a:ext uri="{FF2B5EF4-FFF2-40B4-BE49-F238E27FC236}">
              <a16:creationId xmlns:a16="http://schemas.microsoft.com/office/drawing/2014/main" id="{00000000-0008-0000-0500-0000B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2" name="Picture 1">
          <a:extLst>
            <a:ext uri="{FF2B5EF4-FFF2-40B4-BE49-F238E27FC236}">
              <a16:creationId xmlns:a16="http://schemas.microsoft.com/office/drawing/2014/main" id="{00000000-0008-0000-0500-0000B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3" name="Picture 1">
          <a:extLst>
            <a:ext uri="{FF2B5EF4-FFF2-40B4-BE49-F238E27FC236}">
              <a16:creationId xmlns:a16="http://schemas.microsoft.com/office/drawing/2014/main" id="{00000000-0008-0000-0500-0000B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4" name="Picture 1">
          <a:extLst>
            <a:ext uri="{FF2B5EF4-FFF2-40B4-BE49-F238E27FC236}">
              <a16:creationId xmlns:a16="http://schemas.microsoft.com/office/drawing/2014/main" id="{00000000-0008-0000-0500-0000B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5" name="Picture 1">
          <a:extLst>
            <a:ext uri="{FF2B5EF4-FFF2-40B4-BE49-F238E27FC236}">
              <a16:creationId xmlns:a16="http://schemas.microsoft.com/office/drawing/2014/main" id="{00000000-0008-0000-0500-0000B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16" name="Picture 1">
          <a:extLst>
            <a:ext uri="{FF2B5EF4-FFF2-40B4-BE49-F238E27FC236}">
              <a16:creationId xmlns:a16="http://schemas.microsoft.com/office/drawing/2014/main" id="{00000000-0008-0000-0500-0000C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17" name="Picture 1">
          <a:extLst>
            <a:ext uri="{FF2B5EF4-FFF2-40B4-BE49-F238E27FC236}">
              <a16:creationId xmlns:a16="http://schemas.microsoft.com/office/drawing/2014/main" id="{00000000-0008-0000-0500-0000C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18" name="Picture 1">
          <a:extLst>
            <a:ext uri="{FF2B5EF4-FFF2-40B4-BE49-F238E27FC236}">
              <a16:creationId xmlns:a16="http://schemas.microsoft.com/office/drawing/2014/main" id="{00000000-0008-0000-0500-0000C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19" name="Picture 1">
          <a:extLst>
            <a:ext uri="{FF2B5EF4-FFF2-40B4-BE49-F238E27FC236}">
              <a16:creationId xmlns:a16="http://schemas.microsoft.com/office/drawing/2014/main" id="{00000000-0008-0000-0500-0000C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20" name="Picture 1">
          <a:extLst>
            <a:ext uri="{FF2B5EF4-FFF2-40B4-BE49-F238E27FC236}">
              <a16:creationId xmlns:a16="http://schemas.microsoft.com/office/drawing/2014/main" id="{00000000-0008-0000-0500-0000C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21" name="Picture 1">
          <a:extLst>
            <a:ext uri="{FF2B5EF4-FFF2-40B4-BE49-F238E27FC236}">
              <a16:creationId xmlns:a16="http://schemas.microsoft.com/office/drawing/2014/main" id="{00000000-0008-0000-0500-0000C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22" name="Picture 1">
          <a:extLst>
            <a:ext uri="{FF2B5EF4-FFF2-40B4-BE49-F238E27FC236}">
              <a16:creationId xmlns:a16="http://schemas.microsoft.com/office/drawing/2014/main" id="{00000000-0008-0000-0500-0000C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3" name="Picture 1">
          <a:extLst>
            <a:ext uri="{FF2B5EF4-FFF2-40B4-BE49-F238E27FC236}">
              <a16:creationId xmlns:a16="http://schemas.microsoft.com/office/drawing/2014/main" id="{00000000-0008-0000-0500-0000C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4" name="Picture 1">
          <a:extLst>
            <a:ext uri="{FF2B5EF4-FFF2-40B4-BE49-F238E27FC236}">
              <a16:creationId xmlns:a16="http://schemas.microsoft.com/office/drawing/2014/main" id="{00000000-0008-0000-0500-0000C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5" name="Picture 1">
          <a:extLst>
            <a:ext uri="{FF2B5EF4-FFF2-40B4-BE49-F238E27FC236}">
              <a16:creationId xmlns:a16="http://schemas.microsoft.com/office/drawing/2014/main" id="{00000000-0008-0000-0500-0000C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26" name="Picture 1">
          <a:extLst>
            <a:ext uri="{FF2B5EF4-FFF2-40B4-BE49-F238E27FC236}">
              <a16:creationId xmlns:a16="http://schemas.microsoft.com/office/drawing/2014/main" id="{00000000-0008-0000-0500-0000C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27" name="Picture 1">
          <a:extLst>
            <a:ext uri="{FF2B5EF4-FFF2-40B4-BE49-F238E27FC236}">
              <a16:creationId xmlns:a16="http://schemas.microsoft.com/office/drawing/2014/main" id="{00000000-0008-0000-0500-0000C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8" name="Picture 1">
          <a:extLst>
            <a:ext uri="{FF2B5EF4-FFF2-40B4-BE49-F238E27FC236}">
              <a16:creationId xmlns:a16="http://schemas.microsoft.com/office/drawing/2014/main" id="{00000000-0008-0000-0500-0000C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29" name="Picture 1">
          <a:extLst>
            <a:ext uri="{FF2B5EF4-FFF2-40B4-BE49-F238E27FC236}">
              <a16:creationId xmlns:a16="http://schemas.microsoft.com/office/drawing/2014/main" id="{00000000-0008-0000-0500-0000C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30" name="Picture 1">
          <a:extLst>
            <a:ext uri="{FF2B5EF4-FFF2-40B4-BE49-F238E27FC236}">
              <a16:creationId xmlns:a16="http://schemas.microsoft.com/office/drawing/2014/main" id="{00000000-0008-0000-0500-0000C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1" name="Picture 1">
          <a:extLst>
            <a:ext uri="{FF2B5EF4-FFF2-40B4-BE49-F238E27FC236}">
              <a16:creationId xmlns:a16="http://schemas.microsoft.com/office/drawing/2014/main" id="{00000000-0008-0000-0500-0000C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2" name="Picture 1">
          <a:extLst>
            <a:ext uri="{FF2B5EF4-FFF2-40B4-BE49-F238E27FC236}">
              <a16:creationId xmlns:a16="http://schemas.microsoft.com/office/drawing/2014/main" id="{00000000-0008-0000-0500-0000D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33" name="Picture 1">
          <a:extLst>
            <a:ext uri="{FF2B5EF4-FFF2-40B4-BE49-F238E27FC236}">
              <a16:creationId xmlns:a16="http://schemas.microsoft.com/office/drawing/2014/main" id="{00000000-0008-0000-0500-0000D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34" name="Picture 1">
          <a:extLst>
            <a:ext uri="{FF2B5EF4-FFF2-40B4-BE49-F238E27FC236}">
              <a16:creationId xmlns:a16="http://schemas.microsoft.com/office/drawing/2014/main" id="{00000000-0008-0000-0500-0000D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35" name="Picture 1">
          <a:extLst>
            <a:ext uri="{FF2B5EF4-FFF2-40B4-BE49-F238E27FC236}">
              <a16:creationId xmlns:a16="http://schemas.microsoft.com/office/drawing/2014/main" id="{00000000-0008-0000-0500-0000D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6" name="Picture 1">
          <a:extLst>
            <a:ext uri="{FF2B5EF4-FFF2-40B4-BE49-F238E27FC236}">
              <a16:creationId xmlns:a16="http://schemas.microsoft.com/office/drawing/2014/main" id="{00000000-0008-0000-0500-0000D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7" name="Picture 1">
          <a:extLst>
            <a:ext uri="{FF2B5EF4-FFF2-40B4-BE49-F238E27FC236}">
              <a16:creationId xmlns:a16="http://schemas.microsoft.com/office/drawing/2014/main" id="{00000000-0008-0000-0500-0000D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8" name="Picture 1">
          <a:extLst>
            <a:ext uri="{FF2B5EF4-FFF2-40B4-BE49-F238E27FC236}">
              <a16:creationId xmlns:a16="http://schemas.microsoft.com/office/drawing/2014/main" id="{00000000-0008-0000-0500-0000D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39" name="Picture 1">
          <a:extLst>
            <a:ext uri="{FF2B5EF4-FFF2-40B4-BE49-F238E27FC236}">
              <a16:creationId xmlns:a16="http://schemas.microsoft.com/office/drawing/2014/main" id="{00000000-0008-0000-0500-0000D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0" name="Picture 1">
          <a:extLst>
            <a:ext uri="{FF2B5EF4-FFF2-40B4-BE49-F238E27FC236}">
              <a16:creationId xmlns:a16="http://schemas.microsoft.com/office/drawing/2014/main" id="{00000000-0008-0000-0500-0000D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1" name="Picture 1">
          <a:extLst>
            <a:ext uri="{FF2B5EF4-FFF2-40B4-BE49-F238E27FC236}">
              <a16:creationId xmlns:a16="http://schemas.microsoft.com/office/drawing/2014/main" id="{00000000-0008-0000-0500-0000D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2" name="Picture 1">
          <a:extLst>
            <a:ext uri="{FF2B5EF4-FFF2-40B4-BE49-F238E27FC236}">
              <a16:creationId xmlns:a16="http://schemas.microsoft.com/office/drawing/2014/main" id="{00000000-0008-0000-0500-0000D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43" name="Picture 1">
          <a:extLst>
            <a:ext uri="{FF2B5EF4-FFF2-40B4-BE49-F238E27FC236}">
              <a16:creationId xmlns:a16="http://schemas.microsoft.com/office/drawing/2014/main" id="{00000000-0008-0000-0500-0000D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44" name="Picture 1">
          <a:extLst>
            <a:ext uri="{FF2B5EF4-FFF2-40B4-BE49-F238E27FC236}">
              <a16:creationId xmlns:a16="http://schemas.microsoft.com/office/drawing/2014/main" id="{00000000-0008-0000-0500-0000D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5" name="Picture 1">
          <a:extLst>
            <a:ext uri="{FF2B5EF4-FFF2-40B4-BE49-F238E27FC236}">
              <a16:creationId xmlns:a16="http://schemas.microsoft.com/office/drawing/2014/main" id="{00000000-0008-0000-0500-0000D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6" name="Picture 1">
          <a:extLst>
            <a:ext uri="{FF2B5EF4-FFF2-40B4-BE49-F238E27FC236}">
              <a16:creationId xmlns:a16="http://schemas.microsoft.com/office/drawing/2014/main" id="{00000000-0008-0000-0500-0000D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47" name="Picture 1">
          <a:extLst>
            <a:ext uri="{FF2B5EF4-FFF2-40B4-BE49-F238E27FC236}">
              <a16:creationId xmlns:a16="http://schemas.microsoft.com/office/drawing/2014/main" id="{00000000-0008-0000-0500-0000D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48" name="Picture 1">
          <a:extLst>
            <a:ext uri="{FF2B5EF4-FFF2-40B4-BE49-F238E27FC236}">
              <a16:creationId xmlns:a16="http://schemas.microsoft.com/office/drawing/2014/main" id="{00000000-0008-0000-0500-0000E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49" name="Picture 1">
          <a:extLst>
            <a:ext uri="{FF2B5EF4-FFF2-40B4-BE49-F238E27FC236}">
              <a16:creationId xmlns:a16="http://schemas.microsoft.com/office/drawing/2014/main" id="{00000000-0008-0000-0500-0000E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0" name="Picture 1">
          <a:extLst>
            <a:ext uri="{FF2B5EF4-FFF2-40B4-BE49-F238E27FC236}">
              <a16:creationId xmlns:a16="http://schemas.microsoft.com/office/drawing/2014/main" id="{00000000-0008-0000-0500-0000E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1" name="Picture 1">
          <a:extLst>
            <a:ext uri="{FF2B5EF4-FFF2-40B4-BE49-F238E27FC236}">
              <a16:creationId xmlns:a16="http://schemas.microsoft.com/office/drawing/2014/main" id="{00000000-0008-0000-0500-0000E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2" name="Picture 1">
          <a:extLst>
            <a:ext uri="{FF2B5EF4-FFF2-40B4-BE49-F238E27FC236}">
              <a16:creationId xmlns:a16="http://schemas.microsoft.com/office/drawing/2014/main" id="{00000000-0008-0000-0500-0000E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53" name="Picture 1">
          <a:extLst>
            <a:ext uri="{FF2B5EF4-FFF2-40B4-BE49-F238E27FC236}">
              <a16:creationId xmlns:a16="http://schemas.microsoft.com/office/drawing/2014/main" id="{00000000-0008-0000-0500-0000E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54" name="Picture 1">
          <a:extLst>
            <a:ext uri="{FF2B5EF4-FFF2-40B4-BE49-F238E27FC236}">
              <a16:creationId xmlns:a16="http://schemas.microsoft.com/office/drawing/2014/main" id="{00000000-0008-0000-0500-0000E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55" name="Picture 1">
          <a:extLst>
            <a:ext uri="{FF2B5EF4-FFF2-40B4-BE49-F238E27FC236}">
              <a16:creationId xmlns:a16="http://schemas.microsoft.com/office/drawing/2014/main" id="{00000000-0008-0000-0500-0000E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6" name="Picture 1">
          <a:extLst>
            <a:ext uri="{FF2B5EF4-FFF2-40B4-BE49-F238E27FC236}">
              <a16:creationId xmlns:a16="http://schemas.microsoft.com/office/drawing/2014/main" id="{00000000-0008-0000-0500-0000E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7" name="Picture 1">
          <a:extLst>
            <a:ext uri="{FF2B5EF4-FFF2-40B4-BE49-F238E27FC236}">
              <a16:creationId xmlns:a16="http://schemas.microsoft.com/office/drawing/2014/main" id="{00000000-0008-0000-0500-0000E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58" name="Picture 1">
          <a:extLst>
            <a:ext uri="{FF2B5EF4-FFF2-40B4-BE49-F238E27FC236}">
              <a16:creationId xmlns:a16="http://schemas.microsoft.com/office/drawing/2014/main" id="{00000000-0008-0000-0500-0000E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59" name="Picture 1">
          <a:extLst>
            <a:ext uri="{FF2B5EF4-FFF2-40B4-BE49-F238E27FC236}">
              <a16:creationId xmlns:a16="http://schemas.microsoft.com/office/drawing/2014/main" id="{00000000-0008-0000-0500-0000E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60" name="Picture 1">
          <a:extLst>
            <a:ext uri="{FF2B5EF4-FFF2-40B4-BE49-F238E27FC236}">
              <a16:creationId xmlns:a16="http://schemas.microsoft.com/office/drawing/2014/main" id="{00000000-0008-0000-0500-0000E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61" name="Picture 1">
          <a:extLst>
            <a:ext uri="{FF2B5EF4-FFF2-40B4-BE49-F238E27FC236}">
              <a16:creationId xmlns:a16="http://schemas.microsoft.com/office/drawing/2014/main" id="{00000000-0008-0000-0500-0000E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2" name="Picture 1">
          <a:extLst>
            <a:ext uri="{FF2B5EF4-FFF2-40B4-BE49-F238E27FC236}">
              <a16:creationId xmlns:a16="http://schemas.microsoft.com/office/drawing/2014/main" id="{00000000-0008-0000-0500-0000E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3" name="Picture 1">
          <a:extLst>
            <a:ext uri="{FF2B5EF4-FFF2-40B4-BE49-F238E27FC236}">
              <a16:creationId xmlns:a16="http://schemas.microsoft.com/office/drawing/2014/main" id="{00000000-0008-0000-0500-0000E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4" name="Picture 1">
          <a:extLst>
            <a:ext uri="{FF2B5EF4-FFF2-40B4-BE49-F238E27FC236}">
              <a16:creationId xmlns:a16="http://schemas.microsoft.com/office/drawing/2014/main" id="{00000000-0008-0000-0500-0000F0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5" name="Picture 1">
          <a:extLst>
            <a:ext uri="{FF2B5EF4-FFF2-40B4-BE49-F238E27FC236}">
              <a16:creationId xmlns:a16="http://schemas.microsoft.com/office/drawing/2014/main" id="{00000000-0008-0000-0500-0000F1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66" name="Picture 1">
          <a:extLst>
            <a:ext uri="{FF2B5EF4-FFF2-40B4-BE49-F238E27FC236}">
              <a16:creationId xmlns:a16="http://schemas.microsoft.com/office/drawing/2014/main" id="{00000000-0008-0000-0500-0000F2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67" name="Picture 1">
          <a:extLst>
            <a:ext uri="{FF2B5EF4-FFF2-40B4-BE49-F238E27FC236}">
              <a16:creationId xmlns:a16="http://schemas.microsoft.com/office/drawing/2014/main" id="{00000000-0008-0000-0500-0000F3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68" name="Picture 1">
          <a:extLst>
            <a:ext uri="{FF2B5EF4-FFF2-40B4-BE49-F238E27FC236}">
              <a16:creationId xmlns:a16="http://schemas.microsoft.com/office/drawing/2014/main" id="{00000000-0008-0000-0500-0000F4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69" name="Picture 1">
          <a:extLst>
            <a:ext uri="{FF2B5EF4-FFF2-40B4-BE49-F238E27FC236}">
              <a16:creationId xmlns:a16="http://schemas.microsoft.com/office/drawing/2014/main" id="{00000000-0008-0000-0500-0000F5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70" name="Picture 1">
          <a:extLst>
            <a:ext uri="{FF2B5EF4-FFF2-40B4-BE49-F238E27FC236}">
              <a16:creationId xmlns:a16="http://schemas.microsoft.com/office/drawing/2014/main" id="{00000000-0008-0000-0500-0000F6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1" name="Picture 1">
          <a:extLst>
            <a:ext uri="{FF2B5EF4-FFF2-40B4-BE49-F238E27FC236}">
              <a16:creationId xmlns:a16="http://schemas.microsoft.com/office/drawing/2014/main" id="{00000000-0008-0000-0500-0000F7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2" name="Picture 1">
          <a:extLst>
            <a:ext uri="{FF2B5EF4-FFF2-40B4-BE49-F238E27FC236}">
              <a16:creationId xmlns:a16="http://schemas.microsoft.com/office/drawing/2014/main" id="{00000000-0008-0000-0500-0000F8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3" name="Picture 1">
          <a:extLst>
            <a:ext uri="{FF2B5EF4-FFF2-40B4-BE49-F238E27FC236}">
              <a16:creationId xmlns:a16="http://schemas.microsoft.com/office/drawing/2014/main" id="{00000000-0008-0000-0500-0000F9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74" name="Picture 1">
          <a:extLst>
            <a:ext uri="{FF2B5EF4-FFF2-40B4-BE49-F238E27FC236}">
              <a16:creationId xmlns:a16="http://schemas.microsoft.com/office/drawing/2014/main" id="{00000000-0008-0000-0500-0000FA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75" name="Picture 1">
          <a:extLst>
            <a:ext uri="{FF2B5EF4-FFF2-40B4-BE49-F238E27FC236}">
              <a16:creationId xmlns:a16="http://schemas.microsoft.com/office/drawing/2014/main" id="{00000000-0008-0000-0500-0000FB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6" name="Picture 1">
          <a:extLst>
            <a:ext uri="{FF2B5EF4-FFF2-40B4-BE49-F238E27FC236}">
              <a16:creationId xmlns:a16="http://schemas.microsoft.com/office/drawing/2014/main" id="{00000000-0008-0000-0500-0000FC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7" name="Picture 1">
          <a:extLst>
            <a:ext uri="{FF2B5EF4-FFF2-40B4-BE49-F238E27FC236}">
              <a16:creationId xmlns:a16="http://schemas.microsoft.com/office/drawing/2014/main" id="{00000000-0008-0000-0500-0000FD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78" name="Picture 1">
          <a:extLst>
            <a:ext uri="{FF2B5EF4-FFF2-40B4-BE49-F238E27FC236}">
              <a16:creationId xmlns:a16="http://schemas.microsoft.com/office/drawing/2014/main" id="{00000000-0008-0000-0500-0000FE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79" name="Picture 1">
          <a:extLst>
            <a:ext uri="{FF2B5EF4-FFF2-40B4-BE49-F238E27FC236}">
              <a16:creationId xmlns:a16="http://schemas.microsoft.com/office/drawing/2014/main" id="{00000000-0008-0000-0500-0000FF1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80" name="Picture 1">
          <a:extLst>
            <a:ext uri="{FF2B5EF4-FFF2-40B4-BE49-F238E27FC236}">
              <a16:creationId xmlns:a16="http://schemas.microsoft.com/office/drawing/2014/main" id="{00000000-0008-0000-0500-00000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81" name="Picture 1">
          <a:extLst>
            <a:ext uri="{FF2B5EF4-FFF2-40B4-BE49-F238E27FC236}">
              <a16:creationId xmlns:a16="http://schemas.microsoft.com/office/drawing/2014/main" id="{00000000-0008-0000-0500-00000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82" name="Picture 1">
          <a:extLst>
            <a:ext uri="{FF2B5EF4-FFF2-40B4-BE49-F238E27FC236}">
              <a16:creationId xmlns:a16="http://schemas.microsoft.com/office/drawing/2014/main" id="{00000000-0008-0000-0500-00000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3" name="Picture 1">
          <a:extLst>
            <a:ext uri="{FF2B5EF4-FFF2-40B4-BE49-F238E27FC236}">
              <a16:creationId xmlns:a16="http://schemas.microsoft.com/office/drawing/2014/main" id="{00000000-0008-0000-0500-00000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4" name="Picture 1">
          <a:extLst>
            <a:ext uri="{FF2B5EF4-FFF2-40B4-BE49-F238E27FC236}">
              <a16:creationId xmlns:a16="http://schemas.microsoft.com/office/drawing/2014/main" id="{00000000-0008-0000-0500-00000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5" name="Picture 1">
          <a:extLst>
            <a:ext uri="{FF2B5EF4-FFF2-40B4-BE49-F238E27FC236}">
              <a16:creationId xmlns:a16="http://schemas.microsoft.com/office/drawing/2014/main" id="{00000000-0008-0000-0500-00000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86" name="Picture 1">
          <a:extLst>
            <a:ext uri="{FF2B5EF4-FFF2-40B4-BE49-F238E27FC236}">
              <a16:creationId xmlns:a16="http://schemas.microsoft.com/office/drawing/2014/main" id="{00000000-0008-0000-0500-00000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87" name="Picture 1">
          <a:extLst>
            <a:ext uri="{FF2B5EF4-FFF2-40B4-BE49-F238E27FC236}">
              <a16:creationId xmlns:a16="http://schemas.microsoft.com/office/drawing/2014/main" id="{00000000-0008-0000-0500-00000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8" name="Picture 1">
          <a:extLst>
            <a:ext uri="{FF2B5EF4-FFF2-40B4-BE49-F238E27FC236}">
              <a16:creationId xmlns:a16="http://schemas.microsoft.com/office/drawing/2014/main" id="{00000000-0008-0000-0500-00000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89" name="Picture 1">
          <a:extLst>
            <a:ext uri="{FF2B5EF4-FFF2-40B4-BE49-F238E27FC236}">
              <a16:creationId xmlns:a16="http://schemas.microsoft.com/office/drawing/2014/main" id="{00000000-0008-0000-0500-00000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90" name="Picture 1">
          <a:extLst>
            <a:ext uri="{FF2B5EF4-FFF2-40B4-BE49-F238E27FC236}">
              <a16:creationId xmlns:a16="http://schemas.microsoft.com/office/drawing/2014/main" id="{00000000-0008-0000-0500-00000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1" name="Picture 1">
          <a:extLst>
            <a:ext uri="{FF2B5EF4-FFF2-40B4-BE49-F238E27FC236}">
              <a16:creationId xmlns:a16="http://schemas.microsoft.com/office/drawing/2014/main" id="{00000000-0008-0000-0500-00000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2" name="Picture 1">
          <a:extLst>
            <a:ext uri="{FF2B5EF4-FFF2-40B4-BE49-F238E27FC236}">
              <a16:creationId xmlns:a16="http://schemas.microsoft.com/office/drawing/2014/main" id="{00000000-0008-0000-0500-00000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3" name="Picture 1">
          <a:extLst>
            <a:ext uri="{FF2B5EF4-FFF2-40B4-BE49-F238E27FC236}">
              <a16:creationId xmlns:a16="http://schemas.microsoft.com/office/drawing/2014/main" id="{00000000-0008-0000-0500-00000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4" name="Picture 1">
          <a:extLst>
            <a:ext uri="{FF2B5EF4-FFF2-40B4-BE49-F238E27FC236}">
              <a16:creationId xmlns:a16="http://schemas.microsoft.com/office/drawing/2014/main" id="{00000000-0008-0000-0500-00000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5" name="Picture 1">
          <a:extLst>
            <a:ext uri="{FF2B5EF4-FFF2-40B4-BE49-F238E27FC236}">
              <a16:creationId xmlns:a16="http://schemas.microsoft.com/office/drawing/2014/main" id="{00000000-0008-0000-0500-00000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96" name="Picture 1">
          <a:extLst>
            <a:ext uri="{FF2B5EF4-FFF2-40B4-BE49-F238E27FC236}">
              <a16:creationId xmlns:a16="http://schemas.microsoft.com/office/drawing/2014/main" id="{00000000-0008-0000-0500-00001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97" name="Picture 1">
          <a:extLst>
            <a:ext uri="{FF2B5EF4-FFF2-40B4-BE49-F238E27FC236}">
              <a16:creationId xmlns:a16="http://schemas.microsoft.com/office/drawing/2014/main" id="{00000000-0008-0000-0500-00001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698" name="Picture 1">
          <a:extLst>
            <a:ext uri="{FF2B5EF4-FFF2-40B4-BE49-F238E27FC236}">
              <a16:creationId xmlns:a16="http://schemas.microsoft.com/office/drawing/2014/main" id="{00000000-0008-0000-0500-00001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699" name="Picture 1">
          <a:extLst>
            <a:ext uri="{FF2B5EF4-FFF2-40B4-BE49-F238E27FC236}">
              <a16:creationId xmlns:a16="http://schemas.microsoft.com/office/drawing/2014/main" id="{00000000-0008-0000-0500-00001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00" name="Picture 1">
          <a:extLst>
            <a:ext uri="{FF2B5EF4-FFF2-40B4-BE49-F238E27FC236}">
              <a16:creationId xmlns:a16="http://schemas.microsoft.com/office/drawing/2014/main" id="{00000000-0008-0000-0500-00001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01" name="Picture 1">
          <a:extLst>
            <a:ext uri="{FF2B5EF4-FFF2-40B4-BE49-F238E27FC236}">
              <a16:creationId xmlns:a16="http://schemas.microsoft.com/office/drawing/2014/main" id="{00000000-0008-0000-0500-00001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02" name="Picture 1">
          <a:extLst>
            <a:ext uri="{FF2B5EF4-FFF2-40B4-BE49-F238E27FC236}">
              <a16:creationId xmlns:a16="http://schemas.microsoft.com/office/drawing/2014/main" id="{00000000-0008-0000-0500-00001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03" name="Picture 1">
          <a:extLst>
            <a:ext uri="{FF2B5EF4-FFF2-40B4-BE49-F238E27FC236}">
              <a16:creationId xmlns:a16="http://schemas.microsoft.com/office/drawing/2014/main" id="{00000000-0008-0000-0500-00001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704" name="Picture 1">
          <a:extLst>
            <a:ext uri="{FF2B5EF4-FFF2-40B4-BE49-F238E27FC236}">
              <a16:creationId xmlns:a16="http://schemas.microsoft.com/office/drawing/2014/main" id="{00000000-0008-0000-0500-00001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705" name="Picture 1">
          <a:extLst>
            <a:ext uri="{FF2B5EF4-FFF2-40B4-BE49-F238E27FC236}">
              <a16:creationId xmlns:a16="http://schemas.microsoft.com/office/drawing/2014/main" id="{00000000-0008-0000-0500-00001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706" name="Picture 1">
          <a:extLst>
            <a:ext uri="{FF2B5EF4-FFF2-40B4-BE49-F238E27FC236}">
              <a16:creationId xmlns:a16="http://schemas.microsoft.com/office/drawing/2014/main" id="{00000000-0008-0000-0500-00001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707" name="Picture 1">
          <a:extLst>
            <a:ext uri="{FF2B5EF4-FFF2-40B4-BE49-F238E27FC236}">
              <a16:creationId xmlns:a16="http://schemas.microsoft.com/office/drawing/2014/main" id="{00000000-0008-0000-0500-00001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08" name="Picture 1">
          <a:extLst>
            <a:ext uri="{FF2B5EF4-FFF2-40B4-BE49-F238E27FC236}">
              <a16:creationId xmlns:a16="http://schemas.microsoft.com/office/drawing/2014/main" id="{00000000-0008-0000-0500-00001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09" name="Picture 1">
          <a:extLst>
            <a:ext uri="{FF2B5EF4-FFF2-40B4-BE49-F238E27FC236}">
              <a16:creationId xmlns:a16="http://schemas.microsoft.com/office/drawing/2014/main" id="{00000000-0008-0000-0500-00001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10" name="Picture 1">
          <a:extLst>
            <a:ext uri="{FF2B5EF4-FFF2-40B4-BE49-F238E27FC236}">
              <a16:creationId xmlns:a16="http://schemas.microsoft.com/office/drawing/2014/main" id="{00000000-0008-0000-0500-00001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1" name="Picture 1">
          <a:extLst>
            <a:ext uri="{FF2B5EF4-FFF2-40B4-BE49-F238E27FC236}">
              <a16:creationId xmlns:a16="http://schemas.microsoft.com/office/drawing/2014/main" id="{00000000-0008-0000-0500-00001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2" name="Picture 1">
          <a:extLst>
            <a:ext uri="{FF2B5EF4-FFF2-40B4-BE49-F238E27FC236}">
              <a16:creationId xmlns:a16="http://schemas.microsoft.com/office/drawing/2014/main" id="{00000000-0008-0000-0500-00002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3" name="Picture 1">
          <a:extLst>
            <a:ext uri="{FF2B5EF4-FFF2-40B4-BE49-F238E27FC236}">
              <a16:creationId xmlns:a16="http://schemas.microsoft.com/office/drawing/2014/main" id="{00000000-0008-0000-0500-00002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14" name="Picture 1">
          <a:extLst>
            <a:ext uri="{FF2B5EF4-FFF2-40B4-BE49-F238E27FC236}">
              <a16:creationId xmlns:a16="http://schemas.microsoft.com/office/drawing/2014/main" id="{00000000-0008-0000-0500-00002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15" name="Picture 1">
          <a:extLst>
            <a:ext uri="{FF2B5EF4-FFF2-40B4-BE49-F238E27FC236}">
              <a16:creationId xmlns:a16="http://schemas.microsoft.com/office/drawing/2014/main" id="{00000000-0008-0000-0500-00002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6" name="Picture 1">
          <a:extLst>
            <a:ext uri="{FF2B5EF4-FFF2-40B4-BE49-F238E27FC236}">
              <a16:creationId xmlns:a16="http://schemas.microsoft.com/office/drawing/2014/main" id="{00000000-0008-0000-0500-00002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7" name="Picture 1">
          <a:extLst>
            <a:ext uri="{FF2B5EF4-FFF2-40B4-BE49-F238E27FC236}">
              <a16:creationId xmlns:a16="http://schemas.microsoft.com/office/drawing/2014/main" id="{00000000-0008-0000-0500-00002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18" name="Picture 1">
          <a:extLst>
            <a:ext uri="{FF2B5EF4-FFF2-40B4-BE49-F238E27FC236}">
              <a16:creationId xmlns:a16="http://schemas.microsoft.com/office/drawing/2014/main" id="{00000000-0008-0000-0500-00002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19" name="Picture 1">
          <a:extLst>
            <a:ext uri="{FF2B5EF4-FFF2-40B4-BE49-F238E27FC236}">
              <a16:creationId xmlns:a16="http://schemas.microsoft.com/office/drawing/2014/main" id="{00000000-0008-0000-0500-00002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0" name="Picture 1">
          <a:extLst>
            <a:ext uri="{FF2B5EF4-FFF2-40B4-BE49-F238E27FC236}">
              <a16:creationId xmlns:a16="http://schemas.microsoft.com/office/drawing/2014/main" id="{00000000-0008-0000-0500-00002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1" name="Picture 1">
          <a:extLst>
            <a:ext uri="{FF2B5EF4-FFF2-40B4-BE49-F238E27FC236}">
              <a16:creationId xmlns:a16="http://schemas.microsoft.com/office/drawing/2014/main" id="{00000000-0008-0000-0500-00002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2" name="Picture 1">
          <a:extLst>
            <a:ext uri="{FF2B5EF4-FFF2-40B4-BE49-F238E27FC236}">
              <a16:creationId xmlns:a16="http://schemas.microsoft.com/office/drawing/2014/main" id="{00000000-0008-0000-0500-00002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23" name="Picture 1">
          <a:extLst>
            <a:ext uri="{FF2B5EF4-FFF2-40B4-BE49-F238E27FC236}">
              <a16:creationId xmlns:a16="http://schemas.microsoft.com/office/drawing/2014/main" id="{00000000-0008-0000-0500-00002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24" name="Picture 1">
          <a:extLst>
            <a:ext uri="{FF2B5EF4-FFF2-40B4-BE49-F238E27FC236}">
              <a16:creationId xmlns:a16="http://schemas.microsoft.com/office/drawing/2014/main" id="{00000000-0008-0000-0500-00002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25" name="Picture 1">
          <a:extLst>
            <a:ext uri="{FF2B5EF4-FFF2-40B4-BE49-F238E27FC236}">
              <a16:creationId xmlns:a16="http://schemas.microsoft.com/office/drawing/2014/main" id="{00000000-0008-0000-0500-00002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6" name="Picture 1">
          <a:extLst>
            <a:ext uri="{FF2B5EF4-FFF2-40B4-BE49-F238E27FC236}">
              <a16:creationId xmlns:a16="http://schemas.microsoft.com/office/drawing/2014/main" id="{00000000-0008-0000-0500-00002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7" name="Picture 1">
          <a:extLst>
            <a:ext uri="{FF2B5EF4-FFF2-40B4-BE49-F238E27FC236}">
              <a16:creationId xmlns:a16="http://schemas.microsoft.com/office/drawing/2014/main" id="{00000000-0008-0000-0500-00002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8" name="Picture 1">
          <a:extLst>
            <a:ext uri="{FF2B5EF4-FFF2-40B4-BE49-F238E27FC236}">
              <a16:creationId xmlns:a16="http://schemas.microsoft.com/office/drawing/2014/main" id="{00000000-0008-0000-0500-00003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29" name="Picture 1">
          <a:extLst>
            <a:ext uri="{FF2B5EF4-FFF2-40B4-BE49-F238E27FC236}">
              <a16:creationId xmlns:a16="http://schemas.microsoft.com/office/drawing/2014/main" id="{00000000-0008-0000-0500-00003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0" name="Picture 1">
          <a:extLst>
            <a:ext uri="{FF2B5EF4-FFF2-40B4-BE49-F238E27FC236}">
              <a16:creationId xmlns:a16="http://schemas.microsoft.com/office/drawing/2014/main" id="{00000000-0008-0000-0500-00003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1" name="Picture 1">
          <a:extLst>
            <a:ext uri="{FF2B5EF4-FFF2-40B4-BE49-F238E27FC236}">
              <a16:creationId xmlns:a16="http://schemas.microsoft.com/office/drawing/2014/main" id="{00000000-0008-0000-0500-00003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2" name="Picture 1">
          <a:extLst>
            <a:ext uri="{FF2B5EF4-FFF2-40B4-BE49-F238E27FC236}">
              <a16:creationId xmlns:a16="http://schemas.microsoft.com/office/drawing/2014/main" id="{00000000-0008-0000-0500-00003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33" name="Picture 1">
          <a:extLst>
            <a:ext uri="{FF2B5EF4-FFF2-40B4-BE49-F238E27FC236}">
              <a16:creationId xmlns:a16="http://schemas.microsoft.com/office/drawing/2014/main" id="{00000000-0008-0000-0500-00003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34" name="Picture 1">
          <a:extLst>
            <a:ext uri="{FF2B5EF4-FFF2-40B4-BE49-F238E27FC236}">
              <a16:creationId xmlns:a16="http://schemas.microsoft.com/office/drawing/2014/main" id="{00000000-0008-0000-0500-00003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5" name="Picture 1">
          <a:extLst>
            <a:ext uri="{FF2B5EF4-FFF2-40B4-BE49-F238E27FC236}">
              <a16:creationId xmlns:a16="http://schemas.microsoft.com/office/drawing/2014/main" id="{00000000-0008-0000-0500-00003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6" name="Picture 1">
          <a:extLst>
            <a:ext uri="{FF2B5EF4-FFF2-40B4-BE49-F238E27FC236}">
              <a16:creationId xmlns:a16="http://schemas.microsoft.com/office/drawing/2014/main" id="{00000000-0008-0000-0500-00003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37" name="Picture 1">
          <a:extLst>
            <a:ext uri="{FF2B5EF4-FFF2-40B4-BE49-F238E27FC236}">
              <a16:creationId xmlns:a16="http://schemas.microsoft.com/office/drawing/2014/main" id="{00000000-0008-0000-0500-00003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38" name="Picture 1">
          <a:extLst>
            <a:ext uri="{FF2B5EF4-FFF2-40B4-BE49-F238E27FC236}">
              <a16:creationId xmlns:a16="http://schemas.microsoft.com/office/drawing/2014/main" id="{00000000-0008-0000-0500-00003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39" name="Picture 1">
          <a:extLst>
            <a:ext uri="{FF2B5EF4-FFF2-40B4-BE49-F238E27FC236}">
              <a16:creationId xmlns:a16="http://schemas.microsoft.com/office/drawing/2014/main" id="{00000000-0008-0000-0500-00003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0" name="Picture 1">
          <a:extLst>
            <a:ext uri="{FF2B5EF4-FFF2-40B4-BE49-F238E27FC236}">
              <a16:creationId xmlns:a16="http://schemas.microsoft.com/office/drawing/2014/main" id="{00000000-0008-0000-0500-00003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1" name="Picture 1">
          <a:extLst>
            <a:ext uri="{FF2B5EF4-FFF2-40B4-BE49-F238E27FC236}">
              <a16:creationId xmlns:a16="http://schemas.microsoft.com/office/drawing/2014/main" id="{00000000-0008-0000-0500-00003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2" name="Picture 1">
          <a:extLst>
            <a:ext uri="{FF2B5EF4-FFF2-40B4-BE49-F238E27FC236}">
              <a16:creationId xmlns:a16="http://schemas.microsoft.com/office/drawing/2014/main" id="{00000000-0008-0000-0500-00003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43" name="Picture 1">
          <a:extLst>
            <a:ext uri="{FF2B5EF4-FFF2-40B4-BE49-F238E27FC236}">
              <a16:creationId xmlns:a16="http://schemas.microsoft.com/office/drawing/2014/main" id="{00000000-0008-0000-0500-00003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44" name="Picture 1">
          <a:extLst>
            <a:ext uri="{FF2B5EF4-FFF2-40B4-BE49-F238E27FC236}">
              <a16:creationId xmlns:a16="http://schemas.microsoft.com/office/drawing/2014/main" id="{00000000-0008-0000-0500-00004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45" name="Picture 1">
          <a:extLst>
            <a:ext uri="{FF2B5EF4-FFF2-40B4-BE49-F238E27FC236}">
              <a16:creationId xmlns:a16="http://schemas.microsoft.com/office/drawing/2014/main" id="{00000000-0008-0000-0500-00004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6" name="Picture 1">
          <a:extLst>
            <a:ext uri="{FF2B5EF4-FFF2-40B4-BE49-F238E27FC236}">
              <a16:creationId xmlns:a16="http://schemas.microsoft.com/office/drawing/2014/main" id="{00000000-0008-0000-0500-00004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7" name="Picture 1">
          <a:extLst>
            <a:ext uri="{FF2B5EF4-FFF2-40B4-BE49-F238E27FC236}">
              <a16:creationId xmlns:a16="http://schemas.microsoft.com/office/drawing/2014/main" id="{00000000-0008-0000-0500-00004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8" name="Picture 1">
          <a:extLst>
            <a:ext uri="{FF2B5EF4-FFF2-40B4-BE49-F238E27FC236}">
              <a16:creationId xmlns:a16="http://schemas.microsoft.com/office/drawing/2014/main" id="{00000000-0008-0000-0500-00004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49" name="Picture 1">
          <a:extLst>
            <a:ext uri="{FF2B5EF4-FFF2-40B4-BE49-F238E27FC236}">
              <a16:creationId xmlns:a16="http://schemas.microsoft.com/office/drawing/2014/main" id="{00000000-0008-0000-0500-00004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0" name="Picture 1">
          <a:extLst>
            <a:ext uri="{FF2B5EF4-FFF2-40B4-BE49-F238E27FC236}">
              <a16:creationId xmlns:a16="http://schemas.microsoft.com/office/drawing/2014/main" id="{00000000-0008-0000-0500-00004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1" name="Picture 1">
          <a:extLst>
            <a:ext uri="{FF2B5EF4-FFF2-40B4-BE49-F238E27FC236}">
              <a16:creationId xmlns:a16="http://schemas.microsoft.com/office/drawing/2014/main" id="{00000000-0008-0000-0500-00004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2" name="Picture 1">
          <a:extLst>
            <a:ext uri="{FF2B5EF4-FFF2-40B4-BE49-F238E27FC236}">
              <a16:creationId xmlns:a16="http://schemas.microsoft.com/office/drawing/2014/main" id="{00000000-0008-0000-0500-00004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53" name="Picture 1">
          <a:extLst>
            <a:ext uri="{FF2B5EF4-FFF2-40B4-BE49-F238E27FC236}">
              <a16:creationId xmlns:a16="http://schemas.microsoft.com/office/drawing/2014/main" id="{00000000-0008-0000-0500-00004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54" name="Picture 1">
          <a:extLst>
            <a:ext uri="{FF2B5EF4-FFF2-40B4-BE49-F238E27FC236}">
              <a16:creationId xmlns:a16="http://schemas.microsoft.com/office/drawing/2014/main" id="{00000000-0008-0000-0500-00004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5" name="Picture 1">
          <a:extLst>
            <a:ext uri="{FF2B5EF4-FFF2-40B4-BE49-F238E27FC236}">
              <a16:creationId xmlns:a16="http://schemas.microsoft.com/office/drawing/2014/main" id="{00000000-0008-0000-0500-00004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6" name="Picture 1">
          <a:extLst>
            <a:ext uri="{FF2B5EF4-FFF2-40B4-BE49-F238E27FC236}">
              <a16:creationId xmlns:a16="http://schemas.microsoft.com/office/drawing/2014/main" id="{00000000-0008-0000-0500-00004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57" name="Picture 1">
          <a:extLst>
            <a:ext uri="{FF2B5EF4-FFF2-40B4-BE49-F238E27FC236}">
              <a16:creationId xmlns:a16="http://schemas.microsoft.com/office/drawing/2014/main" id="{00000000-0008-0000-0500-00004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58" name="Picture 1">
          <a:extLst>
            <a:ext uri="{FF2B5EF4-FFF2-40B4-BE49-F238E27FC236}">
              <a16:creationId xmlns:a16="http://schemas.microsoft.com/office/drawing/2014/main" id="{00000000-0008-0000-0500-00004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59" name="Picture 1">
          <a:extLst>
            <a:ext uri="{FF2B5EF4-FFF2-40B4-BE49-F238E27FC236}">
              <a16:creationId xmlns:a16="http://schemas.microsoft.com/office/drawing/2014/main" id="{00000000-0008-0000-0500-00004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0" name="Picture 1">
          <a:extLst>
            <a:ext uri="{FF2B5EF4-FFF2-40B4-BE49-F238E27FC236}">
              <a16:creationId xmlns:a16="http://schemas.microsoft.com/office/drawing/2014/main" id="{00000000-0008-0000-0500-00005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1" name="Picture 1">
          <a:extLst>
            <a:ext uri="{FF2B5EF4-FFF2-40B4-BE49-F238E27FC236}">
              <a16:creationId xmlns:a16="http://schemas.microsoft.com/office/drawing/2014/main" id="{00000000-0008-0000-0500-00005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2" name="Picture 1">
          <a:extLst>
            <a:ext uri="{FF2B5EF4-FFF2-40B4-BE49-F238E27FC236}">
              <a16:creationId xmlns:a16="http://schemas.microsoft.com/office/drawing/2014/main" id="{00000000-0008-0000-0500-00005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63" name="Picture 1">
          <a:extLst>
            <a:ext uri="{FF2B5EF4-FFF2-40B4-BE49-F238E27FC236}">
              <a16:creationId xmlns:a16="http://schemas.microsoft.com/office/drawing/2014/main" id="{00000000-0008-0000-0500-00005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64" name="Picture 1">
          <a:extLst>
            <a:ext uri="{FF2B5EF4-FFF2-40B4-BE49-F238E27FC236}">
              <a16:creationId xmlns:a16="http://schemas.microsoft.com/office/drawing/2014/main" id="{00000000-0008-0000-0500-00005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65" name="Picture 1">
          <a:extLst>
            <a:ext uri="{FF2B5EF4-FFF2-40B4-BE49-F238E27FC236}">
              <a16:creationId xmlns:a16="http://schemas.microsoft.com/office/drawing/2014/main" id="{00000000-0008-0000-0500-00005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6" name="Picture 1">
          <a:extLst>
            <a:ext uri="{FF2B5EF4-FFF2-40B4-BE49-F238E27FC236}">
              <a16:creationId xmlns:a16="http://schemas.microsoft.com/office/drawing/2014/main" id="{00000000-0008-0000-0500-00005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7" name="Picture 1">
          <a:extLst>
            <a:ext uri="{FF2B5EF4-FFF2-40B4-BE49-F238E27FC236}">
              <a16:creationId xmlns:a16="http://schemas.microsoft.com/office/drawing/2014/main" id="{00000000-0008-0000-0500-00005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8" name="Picture 1">
          <a:extLst>
            <a:ext uri="{FF2B5EF4-FFF2-40B4-BE49-F238E27FC236}">
              <a16:creationId xmlns:a16="http://schemas.microsoft.com/office/drawing/2014/main" id="{00000000-0008-0000-0500-00005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69" name="Picture 1">
          <a:extLst>
            <a:ext uri="{FF2B5EF4-FFF2-40B4-BE49-F238E27FC236}">
              <a16:creationId xmlns:a16="http://schemas.microsoft.com/office/drawing/2014/main" id="{00000000-0008-0000-0500-00005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0" name="Picture 1">
          <a:extLst>
            <a:ext uri="{FF2B5EF4-FFF2-40B4-BE49-F238E27FC236}">
              <a16:creationId xmlns:a16="http://schemas.microsoft.com/office/drawing/2014/main" id="{00000000-0008-0000-0500-00005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1" name="Picture 1">
          <a:extLst>
            <a:ext uri="{FF2B5EF4-FFF2-40B4-BE49-F238E27FC236}">
              <a16:creationId xmlns:a16="http://schemas.microsoft.com/office/drawing/2014/main" id="{00000000-0008-0000-0500-00005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2" name="Picture 1">
          <a:extLst>
            <a:ext uri="{FF2B5EF4-FFF2-40B4-BE49-F238E27FC236}">
              <a16:creationId xmlns:a16="http://schemas.microsoft.com/office/drawing/2014/main" id="{00000000-0008-0000-0500-00005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73" name="Picture 1">
          <a:extLst>
            <a:ext uri="{FF2B5EF4-FFF2-40B4-BE49-F238E27FC236}">
              <a16:creationId xmlns:a16="http://schemas.microsoft.com/office/drawing/2014/main" id="{00000000-0008-0000-0500-00005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74" name="Picture 1">
          <a:extLst>
            <a:ext uri="{FF2B5EF4-FFF2-40B4-BE49-F238E27FC236}">
              <a16:creationId xmlns:a16="http://schemas.microsoft.com/office/drawing/2014/main" id="{00000000-0008-0000-0500-00005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75" name="Picture 1">
          <a:extLst>
            <a:ext uri="{FF2B5EF4-FFF2-40B4-BE49-F238E27FC236}">
              <a16:creationId xmlns:a16="http://schemas.microsoft.com/office/drawing/2014/main" id="{00000000-0008-0000-0500-00005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6" name="Picture 1">
          <a:extLst>
            <a:ext uri="{FF2B5EF4-FFF2-40B4-BE49-F238E27FC236}">
              <a16:creationId xmlns:a16="http://schemas.microsoft.com/office/drawing/2014/main" id="{00000000-0008-0000-0500-00006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7" name="Picture 1">
          <a:extLst>
            <a:ext uri="{FF2B5EF4-FFF2-40B4-BE49-F238E27FC236}">
              <a16:creationId xmlns:a16="http://schemas.microsoft.com/office/drawing/2014/main" id="{00000000-0008-0000-0500-00006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8" name="Picture 1">
          <a:extLst>
            <a:ext uri="{FF2B5EF4-FFF2-40B4-BE49-F238E27FC236}">
              <a16:creationId xmlns:a16="http://schemas.microsoft.com/office/drawing/2014/main" id="{00000000-0008-0000-0500-00006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79" name="Picture 1">
          <a:extLst>
            <a:ext uri="{FF2B5EF4-FFF2-40B4-BE49-F238E27FC236}">
              <a16:creationId xmlns:a16="http://schemas.microsoft.com/office/drawing/2014/main" id="{00000000-0008-0000-0500-00006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0" name="Picture 1">
          <a:extLst>
            <a:ext uri="{FF2B5EF4-FFF2-40B4-BE49-F238E27FC236}">
              <a16:creationId xmlns:a16="http://schemas.microsoft.com/office/drawing/2014/main" id="{00000000-0008-0000-0500-00006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1" name="Picture 1">
          <a:extLst>
            <a:ext uri="{FF2B5EF4-FFF2-40B4-BE49-F238E27FC236}">
              <a16:creationId xmlns:a16="http://schemas.microsoft.com/office/drawing/2014/main" id="{00000000-0008-0000-0500-00006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2" name="Picture 1">
          <a:extLst>
            <a:ext uri="{FF2B5EF4-FFF2-40B4-BE49-F238E27FC236}">
              <a16:creationId xmlns:a16="http://schemas.microsoft.com/office/drawing/2014/main" id="{00000000-0008-0000-0500-00006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83" name="Picture 1">
          <a:extLst>
            <a:ext uri="{FF2B5EF4-FFF2-40B4-BE49-F238E27FC236}">
              <a16:creationId xmlns:a16="http://schemas.microsoft.com/office/drawing/2014/main" id="{00000000-0008-0000-0500-00006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84" name="Picture 1">
          <a:extLst>
            <a:ext uri="{FF2B5EF4-FFF2-40B4-BE49-F238E27FC236}">
              <a16:creationId xmlns:a16="http://schemas.microsoft.com/office/drawing/2014/main" id="{00000000-0008-0000-0500-00006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5" name="Picture 1">
          <a:extLst>
            <a:ext uri="{FF2B5EF4-FFF2-40B4-BE49-F238E27FC236}">
              <a16:creationId xmlns:a16="http://schemas.microsoft.com/office/drawing/2014/main" id="{00000000-0008-0000-0500-00006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6" name="Picture 1">
          <a:extLst>
            <a:ext uri="{FF2B5EF4-FFF2-40B4-BE49-F238E27FC236}">
              <a16:creationId xmlns:a16="http://schemas.microsoft.com/office/drawing/2014/main" id="{00000000-0008-0000-0500-00006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87" name="Picture 1">
          <a:extLst>
            <a:ext uri="{FF2B5EF4-FFF2-40B4-BE49-F238E27FC236}">
              <a16:creationId xmlns:a16="http://schemas.microsoft.com/office/drawing/2014/main" id="{00000000-0008-0000-0500-00006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88" name="Picture 1">
          <a:extLst>
            <a:ext uri="{FF2B5EF4-FFF2-40B4-BE49-F238E27FC236}">
              <a16:creationId xmlns:a16="http://schemas.microsoft.com/office/drawing/2014/main" id="{00000000-0008-0000-0500-00006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89" name="Picture 1">
          <a:extLst>
            <a:ext uri="{FF2B5EF4-FFF2-40B4-BE49-F238E27FC236}">
              <a16:creationId xmlns:a16="http://schemas.microsoft.com/office/drawing/2014/main" id="{00000000-0008-0000-0500-00006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0" name="Picture 1">
          <a:extLst>
            <a:ext uri="{FF2B5EF4-FFF2-40B4-BE49-F238E27FC236}">
              <a16:creationId xmlns:a16="http://schemas.microsoft.com/office/drawing/2014/main" id="{00000000-0008-0000-0500-00006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1" name="Picture 1">
          <a:extLst>
            <a:ext uri="{FF2B5EF4-FFF2-40B4-BE49-F238E27FC236}">
              <a16:creationId xmlns:a16="http://schemas.microsoft.com/office/drawing/2014/main" id="{00000000-0008-0000-0500-00006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2" name="Picture 1">
          <a:extLst>
            <a:ext uri="{FF2B5EF4-FFF2-40B4-BE49-F238E27FC236}">
              <a16:creationId xmlns:a16="http://schemas.microsoft.com/office/drawing/2014/main" id="{00000000-0008-0000-0500-00007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93" name="Picture 1">
          <a:extLst>
            <a:ext uri="{FF2B5EF4-FFF2-40B4-BE49-F238E27FC236}">
              <a16:creationId xmlns:a16="http://schemas.microsoft.com/office/drawing/2014/main" id="{00000000-0008-0000-0500-00007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94" name="Picture 1">
          <a:extLst>
            <a:ext uri="{FF2B5EF4-FFF2-40B4-BE49-F238E27FC236}">
              <a16:creationId xmlns:a16="http://schemas.microsoft.com/office/drawing/2014/main" id="{00000000-0008-0000-0500-00007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95" name="Picture 1">
          <a:extLst>
            <a:ext uri="{FF2B5EF4-FFF2-40B4-BE49-F238E27FC236}">
              <a16:creationId xmlns:a16="http://schemas.microsoft.com/office/drawing/2014/main" id="{00000000-0008-0000-0500-00007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796" name="Picture 1">
          <a:extLst>
            <a:ext uri="{FF2B5EF4-FFF2-40B4-BE49-F238E27FC236}">
              <a16:creationId xmlns:a16="http://schemas.microsoft.com/office/drawing/2014/main" id="{00000000-0008-0000-0500-00007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7" name="Picture 1">
          <a:extLst>
            <a:ext uri="{FF2B5EF4-FFF2-40B4-BE49-F238E27FC236}">
              <a16:creationId xmlns:a16="http://schemas.microsoft.com/office/drawing/2014/main" id="{00000000-0008-0000-0500-00007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8" name="Picture 1">
          <a:extLst>
            <a:ext uri="{FF2B5EF4-FFF2-40B4-BE49-F238E27FC236}">
              <a16:creationId xmlns:a16="http://schemas.microsoft.com/office/drawing/2014/main" id="{00000000-0008-0000-0500-00007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799" name="Picture 1">
          <a:extLst>
            <a:ext uri="{FF2B5EF4-FFF2-40B4-BE49-F238E27FC236}">
              <a16:creationId xmlns:a16="http://schemas.microsoft.com/office/drawing/2014/main" id="{00000000-0008-0000-0500-00007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0" name="Picture 1">
          <a:extLst>
            <a:ext uri="{FF2B5EF4-FFF2-40B4-BE49-F238E27FC236}">
              <a16:creationId xmlns:a16="http://schemas.microsoft.com/office/drawing/2014/main" id="{00000000-0008-0000-0500-00007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1" name="Picture 1">
          <a:extLst>
            <a:ext uri="{FF2B5EF4-FFF2-40B4-BE49-F238E27FC236}">
              <a16:creationId xmlns:a16="http://schemas.microsoft.com/office/drawing/2014/main" id="{00000000-0008-0000-0500-00007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02" name="Picture 1">
          <a:extLst>
            <a:ext uri="{FF2B5EF4-FFF2-40B4-BE49-F238E27FC236}">
              <a16:creationId xmlns:a16="http://schemas.microsoft.com/office/drawing/2014/main" id="{00000000-0008-0000-0500-00007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03" name="Picture 1">
          <a:extLst>
            <a:ext uri="{FF2B5EF4-FFF2-40B4-BE49-F238E27FC236}">
              <a16:creationId xmlns:a16="http://schemas.microsoft.com/office/drawing/2014/main" id="{00000000-0008-0000-0500-00007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04" name="Picture 1">
          <a:extLst>
            <a:ext uri="{FF2B5EF4-FFF2-40B4-BE49-F238E27FC236}">
              <a16:creationId xmlns:a16="http://schemas.microsoft.com/office/drawing/2014/main" id="{00000000-0008-0000-0500-00007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5" name="Picture 1">
          <a:extLst>
            <a:ext uri="{FF2B5EF4-FFF2-40B4-BE49-F238E27FC236}">
              <a16:creationId xmlns:a16="http://schemas.microsoft.com/office/drawing/2014/main" id="{00000000-0008-0000-0500-00007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6" name="Picture 1">
          <a:extLst>
            <a:ext uri="{FF2B5EF4-FFF2-40B4-BE49-F238E27FC236}">
              <a16:creationId xmlns:a16="http://schemas.microsoft.com/office/drawing/2014/main" id="{00000000-0008-0000-0500-00007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7" name="Picture 1">
          <a:extLst>
            <a:ext uri="{FF2B5EF4-FFF2-40B4-BE49-F238E27FC236}">
              <a16:creationId xmlns:a16="http://schemas.microsoft.com/office/drawing/2014/main" id="{00000000-0008-0000-0500-00007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8" name="Picture 1">
          <a:extLst>
            <a:ext uri="{FF2B5EF4-FFF2-40B4-BE49-F238E27FC236}">
              <a16:creationId xmlns:a16="http://schemas.microsoft.com/office/drawing/2014/main" id="{00000000-0008-0000-0500-00008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09" name="Picture 1">
          <a:extLst>
            <a:ext uri="{FF2B5EF4-FFF2-40B4-BE49-F238E27FC236}">
              <a16:creationId xmlns:a16="http://schemas.microsoft.com/office/drawing/2014/main" id="{00000000-0008-0000-0500-00008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0" name="Picture 1">
          <a:extLst>
            <a:ext uri="{FF2B5EF4-FFF2-40B4-BE49-F238E27FC236}">
              <a16:creationId xmlns:a16="http://schemas.microsoft.com/office/drawing/2014/main" id="{00000000-0008-0000-0500-00008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1" name="Picture 1">
          <a:extLst>
            <a:ext uri="{FF2B5EF4-FFF2-40B4-BE49-F238E27FC236}">
              <a16:creationId xmlns:a16="http://schemas.microsoft.com/office/drawing/2014/main" id="{00000000-0008-0000-0500-00008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2" name="Picture 1">
          <a:extLst>
            <a:ext uri="{FF2B5EF4-FFF2-40B4-BE49-F238E27FC236}">
              <a16:creationId xmlns:a16="http://schemas.microsoft.com/office/drawing/2014/main" id="{00000000-0008-0000-0500-00008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13" name="Picture 1">
          <a:extLst>
            <a:ext uri="{FF2B5EF4-FFF2-40B4-BE49-F238E27FC236}">
              <a16:creationId xmlns:a16="http://schemas.microsoft.com/office/drawing/2014/main" id="{00000000-0008-0000-0500-00008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14" name="Picture 1">
          <a:extLst>
            <a:ext uri="{FF2B5EF4-FFF2-40B4-BE49-F238E27FC236}">
              <a16:creationId xmlns:a16="http://schemas.microsoft.com/office/drawing/2014/main" id="{00000000-0008-0000-0500-00008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15" name="Picture 1">
          <a:extLst>
            <a:ext uri="{FF2B5EF4-FFF2-40B4-BE49-F238E27FC236}">
              <a16:creationId xmlns:a16="http://schemas.microsoft.com/office/drawing/2014/main" id="{00000000-0008-0000-0500-00008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6" name="Picture 1">
          <a:extLst>
            <a:ext uri="{FF2B5EF4-FFF2-40B4-BE49-F238E27FC236}">
              <a16:creationId xmlns:a16="http://schemas.microsoft.com/office/drawing/2014/main" id="{00000000-0008-0000-0500-00008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7" name="Picture 1">
          <a:extLst>
            <a:ext uri="{FF2B5EF4-FFF2-40B4-BE49-F238E27FC236}">
              <a16:creationId xmlns:a16="http://schemas.microsoft.com/office/drawing/2014/main" id="{00000000-0008-0000-0500-00008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18" name="Picture 1">
          <a:extLst>
            <a:ext uri="{FF2B5EF4-FFF2-40B4-BE49-F238E27FC236}">
              <a16:creationId xmlns:a16="http://schemas.microsoft.com/office/drawing/2014/main" id="{00000000-0008-0000-0500-00008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19" name="Picture 1">
          <a:extLst>
            <a:ext uri="{FF2B5EF4-FFF2-40B4-BE49-F238E27FC236}">
              <a16:creationId xmlns:a16="http://schemas.microsoft.com/office/drawing/2014/main" id="{00000000-0008-0000-0500-00008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20" name="Picture 1">
          <a:extLst>
            <a:ext uri="{FF2B5EF4-FFF2-40B4-BE49-F238E27FC236}">
              <a16:creationId xmlns:a16="http://schemas.microsoft.com/office/drawing/2014/main" id="{00000000-0008-0000-0500-00008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21" name="Picture 1">
          <a:extLst>
            <a:ext uri="{FF2B5EF4-FFF2-40B4-BE49-F238E27FC236}">
              <a16:creationId xmlns:a16="http://schemas.microsoft.com/office/drawing/2014/main" id="{00000000-0008-0000-0500-00008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22" name="Picture 1">
          <a:extLst>
            <a:ext uri="{FF2B5EF4-FFF2-40B4-BE49-F238E27FC236}">
              <a16:creationId xmlns:a16="http://schemas.microsoft.com/office/drawing/2014/main" id="{00000000-0008-0000-0500-00008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23" name="Picture 1">
          <a:extLst>
            <a:ext uri="{FF2B5EF4-FFF2-40B4-BE49-F238E27FC236}">
              <a16:creationId xmlns:a16="http://schemas.microsoft.com/office/drawing/2014/main" id="{00000000-0008-0000-0500-00008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24" name="Picture 1">
          <a:extLst>
            <a:ext uri="{FF2B5EF4-FFF2-40B4-BE49-F238E27FC236}">
              <a16:creationId xmlns:a16="http://schemas.microsoft.com/office/drawing/2014/main" id="{00000000-0008-0000-0500-00009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25" name="Picture 1">
          <a:extLst>
            <a:ext uri="{FF2B5EF4-FFF2-40B4-BE49-F238E27FC236}">
              <a16:creationId xmlns:a16="http://schemas.microsoft.com/office/drawing/2014/main" id="{00000000-0008-0000-0500-00009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26" name="Picture 1">
          <a:extLst>
            <a:ext uri="{FF2B5EF4-FFF2-40B4-BE49-F238E27FC236}">
              <a16:creationId xmlns:a16="http://schemas.microsoft.com/office/drawing/2014/main" id="{00000000-0008-0000-0500-00009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27" name="Picture 1">
          <a:extLst>
            <a:ext uri="{FF2B5EF4-FFF2-40B4-BE49-F238E27FC236}">
              <a16:creationId xmlns:a16="http://schemas.microsoft.com/office/drawing/2014/main" id="{00000000-0008-0000-0500-00009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28" name="Picture 1">
          <a:extLst>
            <a:ext uri="{FF2B5EF4-FFF2-40B4-BE49-F238E27FC236}">
              <a16:creationId xmlns:a16="http://schemas.microsoft.com/office/drawing/2014/main" id="{00000000-0008-0000-0500-00009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29" name="Picture 1">
          <a:extLst>
            <a:ext uri="{FF2B5EF4-FFF2-40B4-BE49-F238E27FC236}">
              <a16:creationId xmlns:a16="http://schemas.microsoft.com/office/drawing/2014/main" id="{00000000-0008-0000-0500-00009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30" name="Picture 1">
          <a:extLst>
            <a:ext uri="{FF2B5EF4-FFF2-40B4-BE49-F238E27FC236}">
              <a16:creationId xmlns:a16="http://schemas.microsoft.com/office/drawing/2014/main" id="{00000000-0008-0000-0500-00009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1" name="Picture 1">
          <a:extLst>
            <a:ext uri="{FF2B5EF4-FFF2-40B4-BE49-F238E27FC236}">
              <a16:creationId xmlns:a16="http://schemas.microsoft.com/office/drawing/2014/main" id="{00000000-0008-0000-0500-00009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2" name="Picture 1">
          <a:extLst>
            <a:ext uri="{FF2B5EF4-FFF2-40B4-BE49-F238E27FC236}">
              <a16:creationId xmlns:a16="http://schemas.microsoft.com/office/drawing/2014/main" id="{00000000-0008-0000-0500-00009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33" name="Picture 1">
          <a:extLst>
            <a:ext uri="{FF2B5EF4-FFF2-40B4-BE49-F238E27FC236}">
              <a16:creationId xmlns:a16="http://schemas.microsoft.com/office/drawing/2014/main" id="{00000000-0008-0000-0500-00009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34" name="Picture 1">
          <a:extLst>
            <a:ext uri="{FF2B5EF4-FFF2-40B4-BE49-F238E27FC236}">
              <a16:creationId xmlns:a16="http://schemas.microsoft.com/office/drawing/2014/main" id="{00000000-0008-0000-0500-00009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35" name="Picture 1">
          <a:extLst>
            <a:ext uri="{FF2B5EF4-FFF2-40B4-BE49-F238E27FC236}">
              <a16:creationId xmlns:a16="http://schemas.microsoft.com/office/drawing/2014/main" id="{00000000-0008-0000-0500-00009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6" name="Picture 1">
          <a:extLst>
            <a:ext uri="{FF2B5EF4-FFF2-40B4-BE49-F238E27FC236}">
              <a16:creationId xmlns:a16="http://schemas.microsoft.com/office/drawing/2014/main" id="{00000000-0008-0000-0500-00009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7" name="Picture 1">
          <a:extLst>
            <a:ext uri="{FF2B5EF4-FFF2-40B4-BE49-F238E27FC236}">
              <a16:creationId xmlns:a16="http://schemas.microsoft.com/office/drawing/2014/main" id="{00000000-0008-0000-0500-00009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8" name="Picture 1">
          <a:extLst>
            <a:ext uri="{FF2B5EF4-FFF2-40B4-BE49-F238E27FC236}">
              <a16:creationId xmlns:a16="http://schemas.microsoft.com/office/drawing/2014/main" id="{00000000-0008-0000-0500-00009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39" name="Picture 1">
          <a:extLst>
            <a:ext uri="{FF2B5EF4-FFF2-40B4-BE49-F238E27FC236}">
              <a16:creationId xmlns:a16="http://schemas.microsoft.com/office/drawing/2014/main" id="{00000000-0008-0000-0500-00009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0" name="Picture 1">
          <a:extLst>
            <a:ext uri="{FF2B5EF4-FFF2-40B4-BE49-F238E27FC236}">
              <a16:creationId xmlns:a16="http://schemas.microsoft.com/office/drawing/2014/main" id="{00000000-0008-0000-0500-0000A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1" name="Picture 1">
          <a:extLst>
            <a:ext uri="{FF2B5EF4-FFF2-40B4-BE49-F238E27FC236}">
              <a16:creationId xmlns:a16="http://schemas.microsoft.com/office/drawing/2014/main" id="{00000000-0008-0000-0500-0000A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2" name="Picture 1">
          <a:extLst>
            <a:ext uri="{FF2B5EF4-FFF2-40B4-BE49-F238E27FC236}">
              <a16:creationId xmlns:a16="http://schemas.microsoft.com/office/drawing/2014/main" id="{00000000-0008-0000-0500-0000A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43" name="Picture 1">
          <a:extLst>
            <a:ext uri="{FF2B5EF4-FFF2-40B4-BE49-F238E27FC236}">
              <a16:creationId xmlns:a16="http://schemas.microsoft.com/office/drawing/2014/main" id="{00000000-0008-0000-0500-0000A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44" name="Picture 1">
          <a:extLst>
            <a:ext uri="{FF2B5EF4-FFF2-40B4-BE49-F238E27FC236}">
              <a16:creationId xmlns:a16="http://schemas.microsoft.com/office/drawing/2014/main" id="{00000000-0008-0000-0500-0000A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5" name="Picture 1">
          <a:extLst>
            <a:ext uri="{FF2B5EF4-FFF2-40B4-BE49-F238E27FC236}">
              <a16:creationId xmlns:a16="http://schemas.microsoft.com/office/drawing/2014/main" id="{00000000-0008-0000-0500-0000A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6" name="Picture 1">
          <a:extLst>
            <a:ext uri="{FF2B5EF4-FFF2-40B4-BE49-F238E27FC236}">
              <a16:creationId xmlns:a16="http://schemas.microsoft.com/office/drawing/2014/main" id="{00000000-0008-0000-0500-0000A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47" name="Picture 1">
          <a:extLst>
            <a:ext uri="{FF2B5EF4-FFF2-40B4-BE49-F238E27FC236}">
              <a16:creationId xmlns:a16="http://schemas.microsoft.com/office/drawing/2014/main" id="{00000000-0008-0000-0500-0000A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48" name="Picture 1">
          <a:extLst>
            <a:ext uri="{FF2B5EF4-FFF2-40B4-BE49-F238E27FC236}">
              <a16:creationId xmlns:a16="http://schemas.microsoft.com/office/drawing/2014/main" id="{00000000-0008-0000-0500-0000A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49" name="Picture 1">
          <a:extLst>
            <a:ext uri="{FF2B5EF4-FFF2-40B4-BE49-F238E27FC236}">
              <a16:creationId xmlns:a16="http://schemas.microsoft.com/office/drawing/2014/main" id="{00000000-0008-0000-0500-0000A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50" name="Picture 1">
          <a:extLst>
            <a:ext uri="{FF2B5EF4-FFF2-40B4-BE49-F238E27FC236}">
              <a16:creationId xmlns:a16="http://schemas.microsoft.com/office/drawing/2014/main" id="{00000000-0008-0000-0500-0000A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51" name="Picture 1">
          <a:extLst>
            <a:ext uri="{FF2B5EF4-FFF2-40B4-BE49-F238E27FC236}">
              <a16:creationId xmlns:a16="http://schemas.microsoft.com/office/drawing/2014/main" id="{00000000-0008-0000-0500-0000A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52" name="Picture 1">
          <a:extLst>
            <a:ext uri="{FF2B5EF4-FFF2-40B4-BE49-F238E27FC236}">
              <a16:creationId xmlns:a16="http://schemas.microsoft.com/office/drawing/2014/main" id="{00000000-0008-0000-0500-0000A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53" name="Picture 1">
          <a:extLst>
            <a:ext uri="{FF2B5EF4-FFF2-40B4-BE49-F238E27FC236}">
              <a16:creationId xmlns:a16="http://schemas.microsoft.com/office/drawing/2014/main" id="{00000000-0008-0000-0500-0000A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54" name="Picture 1">
          <a:extLst>
            <a:ext uri="{FF2B5EF4-FFF2-40B4-BE49-F238E27FC236}">
              <a16:creationId xmlns:a16="http://schemas.microsoft.com/office/drawing/2014/main" id="{00000000-0008-0000-0500-0000A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55" name="Picture 1">
          <a:extLst>
            <a:ext uri="{FF2B5EF4-FFF2-40B4-BE49-F238E27FC236}">
              <a16:creationId xmlns:a16="http://schemas.microsoft.com/office/drawing/2014/main" id="{00000000-0008-0000-0500-0000A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56" name="Picture 1">
          <a:extLst>
            <a:ext uri="{FF2B5EF4-FFF2-40B4-BE49-F238E27FC236}">
              <a16:creationId xmlns:a16="http://schemas.microsoft.com/office/drawing/2014/main" id="{00000000-0008-0000-0500-0000B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57" name="Picture 1">
          <a:extLst>
            <a:ext uri="{FF2B5EF4-FFF2-40B4-BE49-F238E27FC236}">
              <a16:creationId xmlns:a16="http://schemas.microsoft.com/office/drawing/2014/main" id="{00000000-0008-0000-0500-0000B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58" name="Picture 1">
          <a:extLst>
            <a:ext uri="{FF2B5EF4-FFF2-40B4-BE49-F238E27FC236}">
              <a16:creationId xmlns:a16="http://schemas.microsoft.com/office/drawing/2014/main" id="{00000000-0008-0000-0500-0000B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59" name="Picture 1">
          <a:extLst>
            <a:ext uri="{FF2B5EF4-FFF2-40B4-BE49-F238E27FC236}">
              <a16:creationId xmlns:a16="http://schemas.microsoft.com/office/drawing/2014/main" id="{00000000-0008-0000-0500-0000B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60" name="Picture 1">
          <a:extLst>
            <a:ext uri="{FF2B5EF4-FFF2-40B4-BE49-F238E27FC236}">
              <a16:creationId xmlns:a16="http://schemas.microsoft.com/office/drawing/2014/main" id="{00000000-0008-0000-0500-0000B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61" name="Picture 1">
          <a:extLst>
            <a:ext uri="{FF2B5EF4-FFF2-40B4-BE49-F238E27FC236}">
              <a16:creationId xmlns:a16="http://schemas.microsoft.com/office/drawing/2014/main" id="{00000000-0008-0000-0500-0000B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62" name="Picture 1">
          <a:extLst>
            <a:ext uri="{FF2B5EF4-FFF2-40B4-BE49-F238E27FC236}">
              <a16:creationId xmlns:a16="http://schemas.microsoft.com/office/drawing/2014/main" id="{00000000-0008-0000-0500-0000B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7863" name="Picture 1">
          <a:extLst>
            <a:ext uri="{FF2B5EF4-FFF2-40B4-BE49-F238E27FC236}">
              <a16:creationId xmlns:a16="http://schemas.microsoft.com/office/drawing/2014/main" id="{00000000-0008-0000-0500-0000B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7864" name="Picture 1">
          <a:extLst>
            <a:ext uri="{FF2B5EF4-FFF2-40B4-BE49-F238E27FC236}">
              <a16:creationId xmlns:a16="http://schemas.microsoft.com/office/drawing/2014/main" id="{00000000-0008-0000-0500-0000B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65" name="Picture 1">
          <a:extLst>
            <a:ext uri="{FF2B5EF4-FFF2-40B4-BE49-F238E27FC236}">
              <a16:creationId xmlns:a16="http://schemas.microsoft.com/office/drawing/2014/main" id="{00000000-0008-0000-0500-0000B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66" name="Picture 1">
          <a:extLst>
            <a:ext uri="{FF2B5EF4-FFF2-40B4-BE49-F238E27FC236}">
              <a16:creationId xmlns:a16="http://schemas.microsoft.com/office/drawing/2014/main" id="{00000000-0008-0000-0500-0000B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67" name="Picture 1">
          <a:extLst>
            <a:ext uri="{FF2B5EF4-FFF2-40B4-BE49-F238E27FC236}">
              <a16:creationId xmlns:a16="http://schemas.microsoft.com/office/drawing/2014/main" id="{00000000-0008-0000-0500-0000B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68" name="Picture 1">
          <a:extLst>
            <a:ext uri="{FF2B5EF4-FFF2-40B4-BE49-F238E27FC236}">
              <a16:creationId xmlns:a16="http://schemas.microsoft.com/office/drawing/2014/main" id="{00000000-0008-0000-0500-0000B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69" name="Picture 1">
          <a:extLst>
            <a:ext uri="{FF2B5EF4-FFF2-40B4-BE49-F238E27FC236}">
              <a16:creationId xmlns:a16="http://schemas.microsoft.com/office/drawing/2014/main" id="{00000000-0008-0000-0500-0000B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70" name="Picture 1">
          <a:extLst>
            <a:ext uri="{FF2B5EF4-FFF2-40B4-BE49-F238E27FC236}">
              <a16:creationId xmlns:a16="http://schemas.microsoft.com/office/drawing/2014/main" id="{00000000-0008-0000-0500-0000B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1" name="Picture 1">
          <a:extLst>
            <a:ext uri="{FF2B5EF4-FFF2-40B4-BE49-F238E27FC236}">
              <a16:creationId xmlns:a16="http://schemas.microsoft.com/office/drawing/2014/main" id="{00000000-0008-0000-0500-0000B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2" name="Picture 1">
          <a:extLst>
            <a:ext uri="{FF2B5EF4-FFF2-40B4-BE49-F238E27FC236}">
              <a16:creationId xmlns:a16="http://schemas.microsoft.com/office/drawing/2014/main" id="{00000000-0008-0000-0500-0000C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73" name="Picture 1">
          <a:extLst>
            <a:ext uri="{FF2B5EF4-FFF2-40B4-BE49-F238E27FC236}">
              <a16:creationId xmlns:a16="http://schemas.microsoft.com/office/drawing/2014/main" id="{00000000-0008-0000-0500-0000C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74" name="Picture 1">
          <a:extLst>
            <a:ext uri="{FF2B5EF4-FFF2-40B4-BE49-F238E27FC236}">
              <a16:creationId xmlns:a16="http://schemas.microsoft.com/office/drawing/2014/main" id="{00000000-0008-0000-0500-0000C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75" name="Picture 1">
          <a:extLst>
            <a:ext uri="{FF2B5EF4-FFF2-40B4-BE49-F238E27FC236}">
              <a16:creationId xmlns:a16="http://schemas.microsoft.com/office/drawing/2014/main" id="{00000000-0008-0000-0500-0000C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6" name="Picture 1">
          <a:extLst>
            <a:ext uri="{FF2B5EF4-FFF2-40B4-BE49-F238E27FC236}">
              <a16:creationId xmlns:a16="http://schemas.microsoft.com/office/drawing/2014/main" id="{00000000-0008-0000-0500-0000C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7" name="Picture 1">
          <a:extLst>
            <a:ext uri="{FF2B5EF4-FFF2-40B4-BE49-F238E27FC236}">
              <a16:creationId xmlns:a16="http://schemas.microsoft.com/office/drawing/2014/main" id="{00000000-0008-0000-0500-0000C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8" name="Picture 1">
          <a:extLst>
            <a:ext uri="{FF2B5EF4-FFF2-40B4-BE49-F238E27FC236}">
              <a16:creationId xmlns:a16="http://schemas.microsoft.com/office/drawing/2014/main" id="{00000000-0008-0000-0500-0000C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79" name="Picture 1">
          <a:extLst>
            <a:ext uri="{FF2B5EF4-FFF2-40B4-BE49-F238E27FC236}">
              <a16:creationId xmlns:a16="http://schemas.microsoft.com/office/drawing/2014/main" id="{00000000-0008-0000-0500-0000C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0" name="Picture 1">
          <a:extLst>
            <a:ext uri="{FF2B5EF4-FFF2-40B4-BE49-F238E27FC236}">
              <a16:creationId xmlns:a16="http://schemas.microsoft.com/office/drawing/2014/main" id="{00000000-0008-0000-0500-0000C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1" name="Picture 1">
          <a:extLst>
            <a:ext uri="{FF2B5EF4-FFF2-40B4-BE49-F238E27FC236}">
              <a16:creationId xmlns:a16="http://schemas.microsoft.com/office/drawing/2014/main" id="{00000000-0008-0000-0500-0000C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2" name="Picture 1">
          <a:extLst>
            <a:ext uri="{FF2B5EF4-FFF2-40B4-BE49-F238E27FC236}">
              <a16:creationId xmlns:a16="http://schemas.microsoft.com/office/drawing/2014/main" id="{00000000-0008-0000-0500-0000C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83" name="Picture 1">
          <a:extLst>
            <a:ext uri="{FF2B5EF4-FFF2-40B4-BE49-F238E27FC236}">
              <a16:creationId xmlns:a16="http://schemas.microsoft.com/office/drawing/2014/main" id="{00000000-0008-0000-0500-0000C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84" name="Picture 1">
          <a:extLst>
            <a:ext uri="{FF2B5EF4-FFF2-40B4-BE49-F238E27FC236}">
              <a16:creationId xmlns:a16="http://schemas.microsoft.com/office/drawing/2014/main" id="{00000000-0008-0000-0500-0000C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85" name="Picture 1">
          <a:extLst>
            <a:ext uri="{FF2B5EF4-FFF2-40B4-BE49-F238E27FC236}">
              <a16:creationId xmlns:a16="http://schemas.microsoft.com/office/drawing/2014/main" id="{00000000-0008-0000-0500-0000C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86" name="Picture 1">
          <a:extLst>
            <a:ext uri="{FF2B5EF4-FFF2-40B4-BE49-F238E27FC236}">
              <a16:creationId xmlns:a16="http://schemas.microsoft.com/office/drawing/2014/main" id="{00000000-0008-0000-0500-0000C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7" name="Picture 1">
          <a:extLst>
            <a:ext uri="{FF2B5EF4-FFF2-40B4-BE49-F238E27FC236}">
              <a16:creationId xmlns:a16="http://schemas.microsoft.com/office/drawing/2014/main" id="{00000000-0008-0000-0500-0000C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8" name="Picture 1">
          <a:extLst>
            <a:ext uri="{FF2B5EF4-FFF2-40B4-BE49-F238E27FC236}">
              <a16:creationId xmlns:a16="http://schemas.microsoft.com/office/drawing/2014/main" id="{00000000-0008-0000-0500-0000D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89" name="Picture 1">
          <a:extLst>
            <a:ext uri="{FF2B5EF4-FFF2-40B4-BE49-F238E27FC236}">
              <a16:creationId xmlns:a16="http://schemas.microsoft.com/office/drawing/2014/main" id="{00000000-0008-0000-0500-0000D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0" name="Picture 1">
          <a:extLst>
            <a:ext uri="{FF2B5EF4-FFF2-40B4-BE49-F238E27FC236}">
              <a16:creationId xmlns:a16="http://schemas.microsoft.com/office/drawing/2014/main" id="{00000000-0008-0000-0500-0000D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1" name="Picture 1">
          <a:extLst>
            <a:ext uri="{FF2B5EF4-FFF2-40B4-BE49-F238E27FC236}">
              <a16:creationId xmlns:a16="http://schemas.microsoft.com/office/drawing/2014/main" id="{00000000-0008-0000-0500-0000D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92" name="Picture 1">
          <a:extLst>
            <a:ext uri="{FF2B5EF4-FFF2-40B4-BE49-F238E27FC236}">
              <a16:creationId xmlns:a16="http://schemas.microsoft.com/office/drawing/2014/main" id="{00000000-0008-0000-0500-0000D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93" name="Picture 1">
          <a:extLst>
            <a:ext uri="{FF2B5EF4-FFF2-40B4-BE49-F238E27FC236}">
              <a16:creationId xmlns:a16="http://schemas.microsoft.com/office/drawing/2014/main" id="{00000000-0008-0000-0500-0000D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894" name="Picture 1">
          <a:extLst>
            <a:ext uri="{FF2B5EF4-FFF2-40B4-BE49-F238E27FC236}">
              <a16:creationId xmlns:a16="http://schemas.microsoft.com/office/drawing/2014/main" id="{00000000-0008-0000-0500-0000D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5" name="Picture 1">
          <a:extLst>
            <a:ext uri="{FF2B5EF4-FFF2-40B4-BE49-F238E27FC236}">
              <a16:creationId xmlns:a16="http://schemas.microsoft.com/office/drawing/2014/main" id="{00000000-0008-0000-0500-0000D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6" name="Picture 1">
          <a:extLst>
            <a:ext uri="{FF2B5EF4-FFF2-40B4-BE49-F238E27FC236}">
              <a16:creationId xmlns:a16="http://schemas.microsoft.com/office/drawing/2014/main" id="{00000000-0008-0000-0500-0000D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7" name="Picture 1">
          <a:extLst>
            <a:ext uri="{FF2B5EF4-FFF2-40B4-BE49-F238E27FC236}">
              <a16:creationId xmlns:a16="http://schemas.microsoft.com/office/drawing/2014/main" id="{00000000-0008-0000-0500-0000D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8" name="Picture 1">
          <a:extLst>
            <a:ext uri="{FF2B5EF4-FFF2-40B4-BE49-F238E27FC236}">
              <a16:creationId xmlns:a16="http://schemas.microsoft.com/office/drawing/2014/main" id="{00000000-0008-0000-0500-0000D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899" name="Picture 1">
          <a:extLst>
            <a:ext uri="{FF2B5EF4-FFF2-40B4-BE49-F238E27FC236}">
              <a16:creationId xmlns:a16="http://schemas.microsoft.com/office/drawing/2014/main" id="{00000000-0008-0000-0500-0000D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0" name="Picture 1">
          <a:extLst>
            <a:ext uri="{FF2B5EF4-FFF2-40B4-BE49-F238E27FC236}">
              <a16:creationId xmlns:a16="http://schemas.microsoft.com/office/drawing/2014/main" id="{00000000-0008-0000-0500-0000D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1" name="Picture 1">
          <a:extLst>
            <a:ext uri="{FF2B5EF4-FFF2-40B4-BE49-F238E27FC236}">
              <a16:creationId xmlns:a16="http://schemas.microsoft.com/office/drawing/2014/main" id="{00000000-0008-0000-0500-0000D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2" name="Picture 1">
          <a:extLst>
            <a:ext uri="{FF2B5EF4-FFF2-40B4-BE49-F238E27FC236}">
              <a16:creationId xmlns:a16="http://schemas.microsoft.com/office/drawing/2014/main" id="{00000000-0008-0000-0500-0000D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03" name="Picture 1">
          <a:extLst>
            <a:ext uri="{FF2B5EF4-FFF2-40B4-BE49-F238E27FC236}">
              <a16:creationId xmlns:a16="http://schemas.microsoft.com/office/drawing/2014/main" id="{00000000-0008-0000-0500-0000D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04" name="Picture 1">
          <a:extLst>
            <a:ext uri="{FF2B5EF4-FFF2-40B4-BE49-F238E27FC236}">
              <a16:creationId xmlns:a16="http://schemas.microsoft.com/office/drawing/2014/main" id="{00000000-0008-0000-0500-0000E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05" name="Picture 1">
          <a:extLst>
            <a:ext uri="{FF2B5EF4-FFF2-40B4-BE49-F238E27FC236}">
              <a16:creationId xmlns:a16="http://schemas.microsoft.com/office/drawing/2014/main" id="{00000000-0008-0000-0500-0000E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06" name="Picture 1">
          <a:extLst>
            <a:ext uri="{FF2B5EF4-FFF2-40B4-BE49-F238E27FC236}">
              <a16:creationId xmlns:a16="http://schemas.microsoft.com/office/drawing/2014/main" id="{00000000-0008-0000-0500-0000E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7" name="Picture 1">
          <a:extLst>
            <a:ext uri="{FF2B5EF4-FFF2-40B4-BE49-F238E27FC236}">
              <a16:creationId xmlns:a16="http://schemas.microsoft.com/office/drawing/2014/main" id="{00000000-0008-0000-0500-0000E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8" name="Picture 1">
          <a:extLst>
            <a:ext uri="{FF2B5EF4-FFF2-40B4-BE49-F238E27FC236}">
              <a16:creationId xmlns:a16="http://schemas.microsoft.com/office/drawing/2014/main" id="{00000000-0008-0000-0500-0000E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09" name="Picture 1">
          <a:extLst>
            <a:ext uri="{FF2B5EF4-FFF2-40B4-BE49-F238E27FC236}">
              <a16:creationId xmlns:a16="http://schemas.microsoft.com/office/drawing/2014/main" id="{00000000-0008-0000-0500-0000E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0" name="Picture 1">
          <a:extLst>
            <a:ext uri="{FF2B5EF4-FFF2-40B4-BE49-F238E27FC236}">
              <a16:creationId xmlns:a16="http://schemas.microsoft.com/office/drawing/2014/main" id="{00000000-0008-0000-0500-0000E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1" name="Picture 1">
          <a:extLst>
            <a:ext uri="{FF2B5EF4-FFF2-40B4-BE49-F238E27FC236}">
              <a16:creationId xmlns:a16="http://schemas.microsoft.com/office/drawing/2014/main" id="{00000000-0008-0000-0500-0000E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12" name="Picture 1">
          <a:extLst>
            <a:ext uri="{FF2B5EF4-FFF2-40B4-BE49-F238E27FC236}">
              <a16:creationId xmlns:a16="http://schemas.microsoft.com/office/drawing/2014/main" id="{00000000-0008-0000-0500-0000E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13" name="Picture 1">
          <a:extLst>
            <a:ext uri="{FF2B5EF4-FFF2-40B4-BE49-F238E27FC236}">
              <a16:creationId xmlns:a16="http://schemas.microsoft.com/office/drawing/2014/main" id="{00000000-0008-0000-0500-0000E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14" name="Picture 1">
          <a:extLst>
            <a:ext uri="{FF2B5EF4-FFF2-40B4-BE49-F238E27FC236}">
              <a16:creationId xmlns:a16="http://schemas.microsoft.com/office/drawing/2014/main" id="{00000000-0008-0000-0500-0000E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5" name="Picture 1">
          <a:extLst>
            <a:ext uri="{FF2B5EF4-FFF2-40B4-BE49-F238E27FC236}">
              <a16:creationId xmlns:a16="http://schemas.microsoft.com/office/drawing/2014/main" id="{00000000-0008-0000-0500-0000E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6" name="Picture 1">
          <a:extLst>
            <a:ext uri="{FF2B5EF4-FFF2-40B4-BE49-F238E27FC236}">
              <a16:creationId xmlns:a16="http://schemas.microsoft.com/office/drawing/2014/main" id="{00000000-0008-0000-0500-0000E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7" name="Picture 1">
          <a:extLst>
            <a:ext uri="{FF2B5EF4-FFF2-40B4-BE49-F238E27FC236}">
              <a16:creationId xmlns:a16="http://schemas.microsoft.com/office/drawing/2014/main" id="{00000000-0008-0000-0500-0000E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8" name="Picture 1">
          <a:extLst>
            <a:ext uri="{FF2B5EF4-FFF2-40B4-BE49-F238E27FC236}">
              <a16:creationId xmlns:a16="http://schemas.microsoft.com/office/drawing/2014/main" id="{00000000-0008-0000-0500-0000E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19" name="Picture 1">
          <a:extLst>
            <a:ext uri="{FF2B5EF4-FFF2-40B4-BE49-F238E27FC236}">
              <a16:creationId xmlns:a16="http://schemas.microsoft.com/office/drawing/2014/main" id="{00000000-0008-0000-0500-0000E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20" name="Picture 1">
          <a:extLst>
            <a:ext uri="{FF2B5EF4-FFF2-40B4-BE49-F238E27FC236}">
              <a16:creationId xmlns:a16="http://schemas.microsoft.com/office/drawing/2014/main" id="{00000000-0008-0000-0500-0000F0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21" name="Picture 1">
          <a:extLst>
            <a:ext uri="{FF2B5EF4-FFF2-40B4-BE49-F238E27FC236}">
              <a16:creationId xmlns:a16="http://schemas.microsoft.com/office/drawing/2014/main" id="{00000000-0008-0000-0500-0000F1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22" name="Picture 1">
          <a:extLst>
            <a:ext uri="{FF2B5EF4-FFF2-40B4-BE49-F238E27FC236}">
              <a16:creationId xmlns:a16="http://schemas.microsoft.com/office/drawing/2014/main" id="{00000000-0008-0000-0500-0000F2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3" name="Picture 1">
          <a:extLst>
            <a:ext uri="{FF2B5EF4-FFF2-40B4-BE49-F238E27FC236}">
              <a16:creationId xmlns:a16="http://schemas.microsoft.com/office/drawing/2014/main" id="{00000000-0008-0000-0500-0000F3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4" name="Picture 1">
          <a:extLst>
            <a:ext uri="{FF2B5EF4-FFF2-40B4-BE49-F238E27FC236}">
              <a16:creationId xmlns:a16="http://schemas.microsoft.com/office/drawing/2014/main" id="{00000000-0008-0000-0500-0000F4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5" name="Picture 1">
          <a:extLst>
            <a:ext uri="{FF2B5EF4-FFF2-40B4-BE49-F238E27FC236}">
              <a16:creationId xmlns:a16="http://schemas.microsoft.com/office/drawing/2014/main" id="{00000000-0008-0000-0500-0000F5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6" name="Picture 1">
          <a:extLst>
            <a:ext uri="{FF2B5EF4-FFF2-40B4-BE49-F238E27FC236}">
              <a16:creationId xmlns:a16="http://schemas.microsoft.com/office/drawing/2014/main" id="{00000000-0008-0000-0500-0000F6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7" name="Picture 1">
          <a:extLst>
            <a:ext uri="{FF2B5EF4-FFF2-40B4-BE49-F238E27FC236}">
              <a16:creationId xmlns:a16="http://schemas.microsoft.com/office/drawing/2014/main" id="{00000000-0008-0000-0500-0000F7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8" name="Picture 1">
          <a:extLst>
            <a:ext uri="{FF2B5EF4-FFF2-40B4-BE49-F238E27FC236}">
              <a16:creationId xmlns:a16="http://schemas.microsoft.com/office/drawing/2014/main" id="{00000000-0008-0000-0500-0000F8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29" name="Picture 1">
          <a:extLst>
            <a:ext uri="{FF2B5EF4-FFF2-40B4-BE49-F238E27FC236}">
              <a16:creationId xmlns:a16="http://schemas.microsoft.com/office/drawing/2014/main" id="{00000000-0008-0000-0500-0000F9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0" name="Picture 1">
          <a:extLst>
            <a:ext uri="{FF2B5EF4-FFF2-40B4-BE49-F238E27FC236}">
              <a16:creationId xmlns:a16="http://schemas.microsoft.com/office/drawing/2014/main" id="{00000000-0008-0000-0500-0000FA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1" name="Picture 1">
          <a:extLst>
            <a:ext uri="{FF2B5EF4-FFF2-40B4-BE49-F238E27FC236}">
              <a16:creationId xmlns:a16="http://schemas.microsoft.com/office/drawing/2014/main" id="{00000000-0008-0000-0500-0000FB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2" name="Picture 1">
          <a:extLst>
            <a:ext uri="{FF2B5EF4-FFF2-40B4-BE49-F238E27FC236}">
              <a16:creationId xmlns:a16="http://schemas.microsoft.com/office/drawing/2014/main" id="{00000000-0008-0000-0500-0000FC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33" name="Picture 1">
          <a:extLst>
            <a:ext uri="{FF2B5EF4-FFF2-40B4-BE49-F238E27FC236}">
              <a16:creationId xmlns:a16="http://schemas.microsoft.com/office/drawing/2014/main" id="{00000000-0008-0000-0500-0000FD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34" name="Picture 1">
          <a:extLst>
            <a:ext uri="{FF2B5EF4-FFF2-40B4-BE49-F238E27FC236}">
              <a16:creationId xmlns:a16="http://schemas.microsoft.com/office/drawing/2014/main" id="{00000000-0008-0000-0500-0000FE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35" name="Picture 1">
          <a:extLst>
            <a:ext uri="{FF2B5EF4-FFF2-40B4-BE49-F238E27FC236}">
              <a16:creationId xmlns:a16="http://schemas.microsoft.com/office/drawing/2014/main" id="{00000000-0008-0000-0500-0000FF1E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36" name="Picture 1">
          <a:extLst>
            <a:ext uri="{FF2B5EF4-FFF2-40B4-BE49-F238E27FC236}">
              <a16:creationId xmlns:a16="http://schemas.microsoft.com/office/drawing/2014/main" id="{00000000-0008-0000-0500-00000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7" name="Picture 1">
          <a:extLst>
            <a:ext uri="{FF2B5EF4-FFF2-40B4-BE49-F238E27FC236}">
              <a16:creationId xmlns:a16="http://schemas.microsoft.com/office/drawing/2014/main" id="{00000000-0008-0000-0500-00000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8" name="Picture 1">
          <a:extLst>
            <a:ext uri="{FF2B5EF4-FFF2-40B4-BE49-F238E27FC236}">
              <a16:creationId xmlns:a16="http://schemas.microsoft.com/office/drawing/2014/main" id="{00000000-0008-0000-0500-00000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39" name="Picture 1">
          <a:extLst>
            <a:ext uri="{FF2B5EF4-FFF2-40B4-BE49-F238E27FC236}">
              <a16:creationId xmlns:a16="http://schemas.microsoft.com/office/drawing/2014/main" id="{00000000-0008-0000-0500-00000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40" name="Picture 1">
          <a:extLst>
            <a:ext uri="{FF2B5EF4-FFF2-40B4-BE49-F238E27FC236}">
              <a16:creationId xmlns:a16="http://schemas.microsoft.com/office/drawing/2014/main" id="{00000000-0008-0000-0500-00000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41" name="Picture 1">
          <a:extLst>
            <a:ext uri="{FF2B5EF4-FFF2-40B4-BE49-F238E27FC236}">
              <a16:creationId xmlns:a16="http://schemas.microsoft.com/office/drawing/2014/main" id="{00000000-0008-0000-0500-00000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2" name="Picture 1">
          <a:extLst>
            <a:ext uri="{FF2B5EF4-FFF2-40B4-BE49-F238E27FC236}">
              <a16:creationId xmlns:a16="http://schemas.microsoft.com/office/drawing/2014/main" id="{00000000-0008-0000-0500-00000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3" name="Picture 1">
          <a:extLst>
            <a:ext uri="{FF2B5EF4-FFF2-40B4-BE49-F238E27FC236}">
              <a16:creationId xmlns:a16="http://schemas.microsoft.com/office/drawing/2014/main" id="{00000000-0008-0000-0500-00000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4" name="Picture 1">
          <a:extLst>
            <a:ext uri="{FF2B5EF4-FFF2-40B4-BE49-F238E27FC236}">
              <a16:creationId xmlns:a16="http://schemas.microsoft.com/office/drawing/2014/main" id="{00000000-0008-0000-0500-00000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45" name="Picture 1">
          <a:extLst>
            <a:ext uri="{FF2B5EF4-FFF2-40B4-BE49-F238E27FC236}">
              <a16:creationId xmlns:a16="http://schemas.microsoft.com/office/drawing/2014/main" id="{00000000-0008-0000-0500-00000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46" name="Picture 1">
          <a:extLst>
            <a:ext uri="{FF2B5EF4-FFF2-40B4-BE49-F238E27FC236}">
              <a16:creationId xmlns:a16="http://schemas.microsoft.com/office/drawing/2014/main" id="{00000000-0008-0000-0500-00000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7" name="Picture 1">
          <a:extLst>
            <a:ext uri="{FF2B5EF4-FFF2-40B4-BE49-F238E27FC236}">
              <a16:creationId xmlns:a16="http://schemas.microsoft.com/office/drawing/2014/main" id="{00000000-0008-0000-0500-00000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8" name="Picture 1">
          <a:extLst>
            <a:ext uri="{FF2B5EF4-FFF2-40B4-BE49-F238E27FC236}">
              <a16:creationId xmlns:a16="http://schemas.microsoft.com/office/drawing/2014/main" id="{00000000-0008-0000-0500-00000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49" name="Picture 1">
          <a:extLst>
            <a:ext uri="{FF2B5EF4-FFF2-40B4-BE49-F238E27FC236}">
              <a16:creationId xmlns:a16="http://schemas.microsoft.com/office/drawing/2014/main" id="{00000000-0008-0000-0500-00000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0" name="Picture 1">
          <a:extLst>
            <a:ext uri="{FF2B5EF4-FFF2-40B4-BE49-F238E27FC236}">
              <a16:creationId xmlns:a16="http://schemas.microsoft.com/office/drawing/2014/main" id="{00000000-0008-0000-0500-00000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1" name="Picture 1">
          <a:extLst>
            <a:ext uri="{FF2B5EF4-FFF2-40B4-BE49-F238E27FC236}">
              <a16:creationId xmlns:a16="http://schemas.microsoft.com/office/drawing/2014/main" id="{00000000-0008-0000-0500-00000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2" name="Picture 1">
          <a:extLst>
            <a:ext uri="{FF2B5EF4-FFF2-40B4-BE49-F238E27FC236}">
              <a16:creationId xmlns:a16="http://schemas.microsoft.com/office/drawing/2014/main" id="{00000000-0008-0000-0500-00001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3" name="Picture 1">
          <a:extLst>
            <a:ext uri="{FF2B5EF4-FFF2-40B4-BE49-F238E27FC236}">
              <a16:creationId xmlns:a16="http://schemas.microsoft.com/office/drawing/2014/main" id="{00000000-0008-0000-0500-00001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54" name="Picture 1">
          <a:extLst>
            <a:ext uri="{FF2B5EF4-FFF2-40B4-BE49-F238E27FC236}">
              <a16:creationId xmlns:a16="http://schemas.microsoft.com/office/drawing/2014/main" id="{00000000-0008-0000-0500-00001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55" name="Picture 1">
          <a:extLst>
            <a:ext uri="{FF2B5EF4-FFF2-40B4-BE49-F238E27FC236}">
              <a16:creationId xmlns:a16="http://schemas.microsoft.com/office/drawing/2014/main" id="{00000000-0008-0000-0500-00001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56" name="Picture 1">
          <a:extLst>
            <a:ext uri="{FF2B5EF4-FFF2-40B4-BE49-F238E27FC236}">
              <a16:creationId xmlns:a16="http://schemas.microsoft.com/office/drawing/2014/main" id="{00000000-0008-0000-0500-00001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7" name="Picture 1">
          <a:extLst>
            <a:ext uri="{FF2B5EF4-FFF2-40B4-BE49-F238E27FC236}">
              <a16:creationId xmlns:a16="http://schemas.microsoft.com/office/drawing/2014/main" id="{00000000-0008-0000-0500-00001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58" name="Picture 1">
          <a:extLst>
            <a:ext uri="{FF2B5EF4-FFF2-40B4-BE49-F238E27FC236}">
              <a16:creationId xmlns:a16="http://schemas.microsoft.com/office/drawing/2014/main" id="{00000000-0008-0000-0500-00001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59" name="Picture 1">
          <a:extLst>
            <a:ext uri="{FF2B5EF4-FFF2-40B4-BE49-F238E27FC236}">
              <a16:creationId xmlns:a16="http://schemas.microsoft.com/office/drawing/2014/main" id="{00000000-0008-0000-0500-00001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0" name="Picture 1">
          <a:extLst>
            <a:ext uri="{FF2B5EF4-FFF2-40B4-BE49-F238E27FC236}">
              <a16:creationId xmlns:a16="http://schemas.microsoft.com/office/drawing/2014/main" id="{00000000-0008-0000-0500-00001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1" name="Picture 1">
          <a:extLst>
            <a:ext uri="{FF2B5EF4-FFF2-40B4-BE49-F238E27FC236}">
              <a16:creationId xmlns:a16="http://schemas.microsoft.com/office/drawing/2014/main" id="{00000000-0008-0000-0500-00001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62" name="Picture 1">
          <a:extLst>
            <a:ext uri="{FF2B5EF4-FFF2-40B4-BE49-F238E27FC236}">
              <a16:creationId xmlns:a16="http://schemas.microsoft.com/office/drawing/2014/main" id="{00000000-0008-0000-0500-00001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63" name="Picture 1">
          <a:extLst>
            <a:ext uri="{FF2B5EF4-FFF2-40B4-BE49-F238E27FC236}">
              <a16:creationId xmlns:a16="http://schemas.microsoft.com/office/drawing/2014/main" id="{00000000-0008-0000-0500-00001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64" name="Picture 1">
          <a:extLst>
            <a:ext uri="{FF2B5EF4-FFF2-40B4-BE49-F238E27FC236}">
              <a16:creationId xmlns:a16="http://schemas.microsoft.com/office/drawing/2014/main" id="{00000000-0008-0000-0500-00001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65" name="Picture 1">
          <a:extLst>
            <a:ext uri="{FF2B5EF4-FFF2-40B4-BE49-F238E27FC236}">
              <a16:creationId xmlns:a16="http://schemas.microsoft.com/office/drawing/2014/main" id="{00000000-0008-0000-0500-00001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66" name="Picture 1">
          <a:extLst>
            <a:ext uri="{FF2B5EF4-FFF2-40B4-BE49-F238E27FC236}">
              <a16:creationId xmlns:a16="http://schemas.microsoft.com/office/drawing/2014/main" id="{00000000-0008-0000-0500-00001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7" name="Picture 1">
          <a:extLst>
            <a:ext uri="{FF2B5EF4-FFF2-40B4-BE49-F238E27FC236}">
              <a16:creationId xmlns:a16="http://schemas.microsoft.com/office/drawing/2014/main" id="{00000000-0008-0000-0500-00001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8" name="Picture 1">
          <a:extLst>
            <a:ext uri="{FF2B5EF4-FFF2-40B4-BE49-F238E27FC236}">
              <a16:creationId xmlns:a16="http://schemas.microsoft.com/office/drawing/2014/main" id="{00000000-0008-0000-0500-00002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69" name="Picture 1">
          <a:extLst>
            <a:ext uri="{FF2B5EF4-FFF2-40B4-BE49-F238E27FC236}">
              <a16:creationId xmlns:a16="http://schemas.microsoft.com/office/drawing/2014/main" id="{00000000-0008-0000-0500-00002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0" name="Picture 1">
          <a:extLst>
            <a:ext uri="{FF2B5EF4-FFF2-40B4-BE49-F238E27FC236}">
              <a16:creationId xmlns:a16="http://schemas.microsoft.com/office/drawing/2014/main" id="{00000000-0008-0000-0500-00002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1" name="Picture 1">
          <a:extLst>
            <a:ext uri="{FF2B5EF4-FFF2-40B4-BE49-F238E27FC236}">
              <a16:creationId xmlns:a16="http://schemas.microsoft.com/office/drawing/2014/main" id="{00000000-0008-0000-0500-00002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2" name="Picture 1">
          <a:extLst>
            <a:ext uri="{FF2B5EF4-FFF2-40B4-BE49-F238E27FC236}">
              <a16:creationId xmlns:a16="http://schemas.microsoft.com/office/drawing/2014/main" id="{00000000-0008-0000-0500-00002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73" name="Picture 1">
          <a:extLst>
            <a:ext uri="{FF2B5EF4-FFF2-40B4-BE49-F238E27FC236}">
              <a16:creationId xmlns:a16="http://schemas.microsoft.com/office/drawing/2014/main" id="{00000000-0008-0000-0500-00002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74" name="Picture 1">
          <a:extLst>
            <a:ext uri="{FF2B5EF4-FFF2-40B4-BE49-F238E27FC236}">
              <a16:creationId xmlns:a16="http://schemas.microsoft.com/office/drawing/2014/main" id="{00000000-0008-0000-0500-00002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75" name="Picture 1">
          <a:extLst>
            <a:ext uri="{FF2B5EF4-FFF2-40B4-BE49-F238E27FC236}">
              <a16:creationId xmlns:a16="http://schemas.microsoft.com/office/drawing/2014/main" id="{00000000-0008-0000-0500-00002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6" name="Picture 1">
          <a:extLst>
            <a:ext uri="{FF2B5EF4-FFF2-40B4-BE49-F238E27FC236}">
              <a16:creationId xmlns:a16="http://schemas.microsoft.com/office/drawing/2014/main" id="{00000000-0008-0000-0500-00002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7" name="Picture 1">
          <a:extLst>
            <a:ext uri="{FF2B5EF4-FFF2-40B4-BE49-F238E27FC236}">
              <a16:creationId xmlns:a16="http://schemas.microsoft.com/office/drawing/2014/main" id="{00000000-0008-0000-0500-00002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8" name="Picture 1">
          <a:extLst>
            <a:ext uri="{FF2B5EF4-FFF2-40B4-BE49-F238E27FC236}">
              <a16:creationId xmlns:a16="http://schemas.microsoft.com/office/drawing/2014/main" id="{00000000-0008-0000-0500-00002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79" name="Picture 1">
          <a:extLst>
            <a:ext uri="{FF2B5EF4-FFF2-40B4-BE49-F238E27FC236}">
              <a16:creationId xmlns:a16="http://schemas.microsoft.com/office/drawing/2014/main" id="{00000000-0008-0000-0500-00002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0" name="Picture 1">
          <a:extLst>
            <a:ext uri="{FF2B5EF4-FFF2-40B4-BE49-F238E27FC236}">
              <a16:creationId xmlns:a16="http://schemas.microsoft.com/office/drawing/2014/main" id="{00000000-0008-0000-0500-00002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1" name="Picture 1">
          <a:extLst>
            <a:ext uri="{FF2B5EF4-FFF2-40B4-BE49-F238E27FC236}">
              <a16:creationId xmlns:a16="http://schemas.microsoft.com/office/drawing/2014/main" id="{00000000-0008-0000-0500-00002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2" name="Picture 1">
          <a:extLst>
            <a:ext uri="{FF2B5EF4-FFF2-40B4-BE49-F238E27FC236}">
              <a16:creationId xmlns:a16="http://schemas.microsoft.com/office/drawing/2014/main" id="{00000000-0008-0000-0500-00002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83" name="Picture 1">
          <a:extLst>
            <a:ext uri="{FF2B5EF4-FFF2-40B4-BE49-F238E27FC236}">
              <a16:creationId xmlns:a16="http://schemas.microsoft.com/office/drawing/2014/main" id="{00000000-0008-0000-0500-00002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84" name="Picture 1">
          <a:extLst>
            <a:ext uri="{FF2B5EF4-FFF2-40B4-BE49-F238E27FC236}">
              <a16:creationId xmlns:a16="http://schemas.microsoft.com/office/drawing/2014/main" id="{00000000-0008-0000-0500-00003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5" name="Picture 1">
          <a:extLst>
            <a:ext uri="{FF2B5EF4-FFF2-40B4-BE49-F238E27FC236}">
              <a16:creationId xmlns:a16="http://schemas.microsoft.com/office/drawing/2014/main" id="{00000000-0008-0000-0500-00003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6" name="Picture 1">
          <a:extLst>
            <a:ext uri="{FF2B5EF4-FFF2-40B4-BE49-F238E27FC236}">
              <a16:creationId xmlns:a16="http://schemas.microsoft.com/office/drawing/2014/main" id="{00000000-0008-0000-0500-00003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87" name="Picture 1">
          <a:extLst>
            <a:ext uri="{FF2B5EF4-FFF2-40B4-BE49-F238E27FC236}">
              <a16:creationId xmlns:a16="http://schemas.microsoft.com/office/drawing/2014/main" id="{00000000-0008-0000-0500-00003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88" name="Picture 1">
          <a:extLst>
            <a:ext uri="{FF2B5EF4-FFF2-40B4-BE49-F238E27FC236}">
              <a16:creationId xmlns:a16="http://schemas.microsoft.com/office/drawing/2014/main" id="{00000000-0008-0000-0500-00003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89" name="Picture 1">
          <a:extLst>
            <a:ext uri="{FF2B5EF4-FFF2-40B4-BE49-F238E27FC236}">
              <a16:creationId xmlns:a16="http://schemas.microsoft.com/office/drawing/2014/main" id="{00000000-0008-0000-0500-00003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0" name="Picture 1">
          <a:extLst>
            <a:ext uri="{FF2B5EF4-FFF2-40B4-BE49-F238E27FC236}">
              <a16:creationId xmlns:a16="http://schemas.microsoft.com/office/drawing/2014/main" id="{00000000-0008-0000-0500-00003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1" name="Picture 1">
          <a:extLst>
            <a:ext uri="{FF2B5EF4-FFF2-40B4-BE49-F238E27FC236}">
              <a16:creationId xmlns:a16="http://schemas.microsoft.com/office/drawing/2014/main" id="{00000000-0008-0000-0500-00003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2" name="Picture 1">
          <a:extLst>
            <a:ext uri="{FF2B5EF4-FFF2-40B4-BE49-F238E27FC236}">
              <a16:creationId xmlns:a16="http://schemas.microsoft.com/office/drawing/2014/main" id="{00000000-0008-0000-0500-00003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93" name="Picture 1">
          <a:extLst>
            <a:ext uri="{FF2B5EF4-FFF2-40B4-BE49-F238E27FC236}">
              <a16:creationId xmlns:a16="http://schemas.microsoft.com/office/drawing/2014/main" id="{00000000-0008-0000-0500-00003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94" name="Picture 1">
          <a:extLst>
            <a:ext uri="{FF2B5EF4-FFF2-40B4-BE49-F238E27FC236}">
              <a16:creationId xmlns:a16="http://schemas.microsoft.com/office/drawing/2014/main" id="{00000000-0008-0000-0500-00003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95" name="Picture 1">
          <a:extLst>
            <a:ext uri="{FF2B5EF4-FFF2-40B4-BE49-F238E27FC236}">
              <a16:creationId xmlns:a16="http://schemas.microsoft.com/office/drawing/2014/main" id="{00000000-0008-0000-0500-00003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7996" name="Picture 1">
          <a:extLst>
            <a:ext uri="{FF2B5EF4-FFF2-40B4-BE49-F238E27FC236}">
              <a16:creationId xmlns:a16="http://schemas.microsoft.com/office/drawing/2014/main" id="{00000000-0008-0000-0500-00003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7" name="Picture 1">
          <a:extLst>
            <a:ext uri="{FF2B5EF4-FFF2-40B4-BE49-F238E27FC236}">
              <a16:creationId xmlns:a16="http://schemas.microsoft.com/office/drawing/2014/main" id="{00000000-0008-0000-0500-00003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8" name="Picture 1">
          <a:extLst>
            <a:ext uri="{FF2B5EF4-FFF2-40B4-BE49-F238E27FC236}">
              <a16:creationId xmlns:a16="http://schemas.microsoft.com/office/drawing/2014/main" id="{00000000-0008-0000-0500-00003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7999" name="Picture 1">
          <a:extLst>
            <a:ext uri="{FF2B5EF4-FFF2-40B4-BE49-F238E27FC236}">
              <a16:creationId xmlns:a16="http://schemas.microsoft.com/office/drawing/2014/main" id="{00000000-0008-0000-0500-00003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0" name="Picture 1">
          <a:extLst>
            <a:ext uri="{FF2B5EF4-FFF2-40B4-BE49-F238E27FC236}">
              <a16:creationId xmlns:a16="http://schemas.microsoft.com/office/drawing/2014/main" id="{00000000-0008-0000-0500-00004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1" name="Picture 1">
          <a:extLst>
            <a:ext uri="{FF2B5EF4-FFF2-40B4-BE49-F238E27FC236}">
              <a16:creationId xmlns:a16="http://schemas.microsoft.com/office/drawing/2014/main" id="{00000000-0008-0000-0500-00004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02" name="Picture 1">
          <a:extLst>
            <a:ext uri="{FF2B5EF4-FFF2-40B4-BE49-F238E27FC236}">
              <a16:creationId xmlns:a16="http://schemas.microsoft.com/office/drawing/2014/main" id="{00000000-0008-0000-0500-00004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03" name="Picture 1">
          <a:extLst>
            <a:ext uri="{FF2B5EF4-FFF2-40B4-BE49-F238E27FC236}">
              <a16:creationId xmlns:a16="http://schemas.microsoft.com/office/drawing/2014/main" id="{00000000-0008-0000-0500-00004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04" name="Picture 1">
          <a:extLst>
            <a:ext uri="{FF2B5EF4-FFF2-40B4-BE49-F238E27FC236}">
              <a16:creationId xmlns:a16="http://schemas.microsoft.com/office/drawing/2014/main" id="{00000000-0008-0000-0500-00004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5" name="Picture 1">
          <a:extLst>
            <a:ext uri="{FF2B5EF4-FFF2-40B4-BE49-F238E27FC236}">
              <a16:creationId xmlns:a16="http://schemas.microsoft.com/office/drawing/2014/main" id="{00000000-0008-0000-0500-00004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6" name="Picture 1">
          <a:extLst>
            <a:ext uri="{FF2B5EF4-FFF2-40B4-BE49-F238E27FC236}">
              <a16:creationId xmlns:a16="http://schemas.microsoft.com/office/drawing/2014/main" id="{00000000-0008-0000-0500-00004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7" name="Picture 1">
          <a:extLst>
            <a:ext uri="{FF2B5EF4-FFF2-40B4-BE49-F238E27FC236}">
              <a16:creationId xmlns:a16="http://schemas.microsoft.com/office/drawing/2014/main" id="{00000000-0008-0000-0500-00004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8" name="Picture 1">
          <a:extLst>
            <a:ext uri="{FF2B5EF4-FFF2-40B4-BE49-F238E27FC236}">
              <a16:creationId xmlns:a16="http://schemas.microsoft.com/office/drawing/2014/main" id="{00000000-0008-0000-0500-00004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09" name="Picture 1">
          <a:extLst>
            <a:ext uri="{FF2B5EF4-FFF2-40B4-BE49-F238E27FC236}">
              <a16:creationId xmlns:a16="http://schemas.microsoft.com/office/drawing/2014/main" id="{00000000-0008-0000-0500-00004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10" name="Picture 1">
          <a:extLst>
            <a:ext uri="{FF2B5EF4-FFF2-40B4-BE49-F238E27FC236}">
              <a16:creationId xmlns:a16="http://schemas.microsoft.com/office/drawing/2014/main" id="{00000000-0008-0000-0500-00004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11" name="Picture 1">
          <a:extLst>
            <a:ext uri="{FF2B5EF4-FFF2-40B4-BE49-F238E27FC236}">
              <a16:creationId xmlns:a16="http://schemas.microsoft.com/office/drawing/2014/main" id="{00000000-0008-0000-0500-00004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12" name="Picture 1">
          <a:extLst>
            <a:ext uri="{FF2B5EF4-FFF2-40B4-BE49-F238E27FC236}">
              <a16:creationId xmlns:a16="http://schemas.microsoft.com/office/drawing/2014/main" id="{00000000-0008-0000-0500-00004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13" name="Picture 1">
          <a:extLst>
            <a:ext uri="{FF2B5EF4-FFF2-40B4-BE49-F238E27FC236}">
              <a16:creationId xmlns:a16="http://schemas.microsoft.com/office/drawing/2014/main" id="{00000000-0008-0000-0500-00004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014" name="Picture 1">
          <a:extLst>
            <a:ext uri="{FF2B5EF4-FFF2-40B4-BE49-F238E27FC236}">
              <a16:creationId xmlns:a16="http://schemas.microsoft.com/office/drawing/2014/main" id="{00000000-0008-0000-0500-00004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015" name="Picture 1">
          <a:extLst>
            <a:ext uri="{FF2B5EF4-FFF2-40B4-BE49-F238E27FC236}">
              <a16:creationId xmlns:a16="http://schemas.microsoft.com/office/drawing/2014/main" id="{00000000-0008-0000-0500-00004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016" name="Picture 1">
          <a:extLst>
            <a:ext uri="{FF2B5EF4-FFF2-40B4-BE49-F238E27FC236}">
              <a16:creationId xmlns:a16="http://schemas.microsoft.com/office/drawing/2014/main" id="{00000000-0008-0000-0500-00005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017" name="Picture 1">
          <a:extLst>
            <a:ext uri="{FF2B5EF4-FFF2-40B4-BE49-F238E27FC236}">
              <a16:creationId xmlns:a16="http://schemas.microsoft.com/office/drawing/2014/main" id="{00000000-0008-0000-0500-00005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018" name="Picture 1">
          <a:extLst>
            <a:ext uri="{FF2B5EF4-FFF2-40B4-BE49-F238E27FC236}">
              <a16:creationId xmlns:a16="http://schemas.microsoft.com/office/drawing/2014/main" id="{00000000-0008-0000-0500-00005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019" name="Picture 1">
          <a:extLst>
            <a:ext uri="{FF2B5EF4-FFF2-40B4-BE49-F238E27FC236}">
              <a16:creationId xmlns:a16="http://schemas.microsoft.com/office/drawing/2014/main" id="{00000000-0008-0000-0500-00005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020" name="Picture 1">
          <a:extLst>
            <a:ext uri="{FF2B5EF4-FFF2-40B4-BE49-F238E27FC236}">
              <a16:creationId xmlns:a16="http://schemas.microsoft.com/office/drawing/2014/main" id="{00000000-0008-0000-0500-00005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021" name="Picture 1">
          <a:extLst>
            <a:ext uri="{FF2B5EF4-FFF2-40B4-BE49-F238E27FC236}">
              <a16:creationId xmlns:a16="http://schemas.microsoft.com/office/drawing/2014/main" id="{00000000-0008-0000-0500-00005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22" name="Picture 1">
          <a:extLst>
            <a:ext uri="{FF2B5EF4-FFF2-40B4-BE49-F238E27FC236}">
              <a16:creationId xmlns:a16="http://schemas.microsoft.com/office/drawing/2014/main" id="{00000000-0008-0000-0500-00005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23" name="Picture 1">
          <a:extLst>
            <a:ext uri="{FF2B5EF4-FFF2-40B4-BE49-F238E27FC236}">
              <a16:creationId xmlns:a16="http://schemas.microsoft.com/office/drawing/2014/main" id="{00000000-0008-0000-0500-00005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24" name="Picture 1">
          <a:extLst>
            <a:ext uri="{FF2B5EF4-FFF2-40B4-BE49-F238E27FC236}">
              <a16:creationId xmlns:a16="http://schemas.microsoft.com/office/drawing/2014/main" id="{00000000-0008-0000-0500-00005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25" name="Picture 1">
          <a:extLst>
            <a:ext uri="{FF2B5EF4-FFF2-40B4-BE49-F238E27FC236}">
              <a16:creationId xmlns:a16="http://schemas.microsoft.com/office/drawing/2014/main" id="{00000000-0008-0000-0500-00005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26" name="Picture 1">
          <a:extLst>
            <a:ext uri="{FF2B5EF4-FFF2-40B4-BE49-F238E27FC236}">
              <a16:creationId xmlns:a16="http://schemas.microsoft.com/office/drawing/2014/main" id="{00000000-0008-0000-0500-00005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27" name="Picture 1">
          <a:extLst>
            <a:ext uri="{FF2B5EF4-FFF2-40B4-BE49-F238E27FC236}">
              <a16:creationId xmlns:a16="http://schemas.microsoft.com/office/drawing/2014/main" id="{00000000-0008-0000-0500-00005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28" name="Picture 1">
          <a:extLst>
            <a:ext uri="{FF2B5EF4-FFF2-40B4-BE49-F238E27FC236}">
              <a16:creationId xmlns:a16="http://schemas.microsoft.com/office/drawing/2014/main" id="{00000000-0008-0000-0500-00005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29" name="Picture 1">
          <a:extLst>
            <a:ext uri="{FF2B5EF4-FFF2-40B4-BE49-F238E27FC236}">
              <a16:creationId xmlns:a16="http://schemas.microsoft.com/office/drawing/2014/main" id="{00000000-0008-0000-0500-00005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0" name="Picture 1">
          <a:extLst>
            <a:ext uri="{FF2B5EF4-FFF2-40B4-BE49-F238E27FC236}">
              <a16:creationId xmlns:a16="http://schemas.microsoft.com/office/drawing/2014/main" id="{00000000-0008-0000-0500-00005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1" name="Picture 1">
          <a:extLst>
            <a:ext uri="{FF2B5EF4-FFF2-40B4-BE49-F238E27FC236}">
              <a16:creationId xmlns:a16="http://schemas.microsoft.com/office/drawing/2014/main" id="{00000000-0008-0000-0500-00005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2" name="Picture 1">
          <a:extLst>
            <a:ext uri="{FF2B5EF4-FFF2-40B4-BE49-F238E27FC236}">
              <a16:creationId xmlns:a16="http://schemas.microsoft.com/office/drawing/2014/main" id="{00000000-0008-0000-0500-00006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33" name="Picture 1">
          <a:extLst>
            <a:ext uri="{FF2B5EF4-FFF2-40B4-BE49-F238E27FC236}">
              <a16:creationId xmlns:a16="http://schemas.microsoft.com/office/drawing/2014/main" id="{00000000-0008-0000-0500-00006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34" name="Picture 1">
          <a:extLst>
            <a:ext uri="{FF2B5EF4-FFF2-40B4-BE49-F238E27FC236}">
              <a16:creationId xmlns:a16="http://schemas.microsoft.com/office/drawing/2014/main" id="{00000000-0008-0000-0500-00006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35" name="Picture 1">
          <a:extLst>
            <a:ext uri="{FF2B5EF4-FFF2-40B4-BE49-F238E27FC236}">
              <a16:creationId xmlns:a16="http://schemas.microsoft.com/office/drawing/2014/main" id="{00000000-0008-0000-0500-00006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36" name="Picture 1">
          <a:extLst>
            <a:ext uri="{FF2B5EF4-FFF2-40B4-BE49-F238E27FC236}">
              <a16:creationId xmlns:a16="http://schemas.microsoft.com/office/drawing/2014/main" id="{00000000-0008-0000-0500-00006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7" name="Picture 1">
          <a:extLst>
            <a:ext uri="{FF2B5EF4-FFF2-40B4-BE49-F238E27FC236}">
              <a16:creationId xmlns:a16="http://schemas.microsoft.com/office/drawing/2014/main" id="{00000000-0008-0000-0500-00006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8" name="Picture 1">
          <a:extLst>
            <a:ext uri="{FF2B5EF4-FFF2-40B4-BE49-F238E27FC236}">
              <a16:creationId xmlns:a16="http://schemas.microsoft.com/office/drawing/2014/main" id="{00000000-0008-0000-0500-00006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39" name="Picture 1">
          <a:extLst>
            <a:ext uri="{FF2B5EF4-FFF2-40B4-BE49-F238E27FC236}">
              <a16:creationId xmlns:a16="http://schemas.microsoft.com/office/drawing/2014/main" id="{00000000-0008-0000-0500-00006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0" name="Picture 1">
          <a:extLst>
            <a:ext uri="{FF2B5EF4-FFF2-40B4-BE49-F238E27FC236}">
              <a16:creationId xmlns:a16="http://schemas.microsoft.com/office/drawing/2014/main" id="{00000000-0008-0000-0500-00006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1" name="Picture 1">
          <a:extLst>
            <a:ext uri="{FF2B5EF4-FFF2-40B4-BE49-F238E27FC236}">
              <a16:creationId xmlns:a16="http://schemas.microsoft.com/office/drawing/2014/main" id="{00000000-0008-0000-0500-00006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2" name="Picture 1">
          <a:extLst>
            <a:ext uri="{FF2B5EF4-FFF2-40B4-BE49-F238E27FC236}">
              <a16:creationId xmlns:a16="http://schemas.microsoft.com/office/drawing/2014/main" id="{00000000-0008-0000-0500-00006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3" name="Picture 1">
          <a:extLst>
            <a:ext uri="{FF2B5EF4-FFF2-40B4-BE49-F238E27FC236}">
              <a16:creationId xmlns:a16="http://schemas.microsoft.com/office/drawing/2014/main" id="{00000000-0008-0000-0500-00006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44" name="Picture 1">
          <a:extLst>
            <a:ext uri="{FF2B5EF4-FFF2-40B4-BE49-F238E27FC236}">
              <a16:creationId xmlns:a16="http://schemas.microsoft.com/office/drawing/2014/main" id="{00000000-0008-0000-0500-00006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45" name="Picture 1">
          <a:extLst>
            <a:ext uri="{FF2B5EF4-FFF2-40B4-BE49-F238E27FC236}">
              <a16:creationId xmlns:a16="http://schemas.microsoft.com/office/drawing/2014/main" id="{00000000-0008-0000-0500-00006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46" name="Picture 1">
          <a:extLst>
            <a:ext uri="{FF2B5EF4-FFF2-40B4-BE49-F238E27FC236}">
              <a16:creationId xmlns:a16="http://schemas.microsoft.com/office/drawing/2014/main" id="{00000000-0008-0000-0500-00006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7" name="Picture 1">
          <a:extLst>
            <a:ext uri="{FF2B5EF4-FFF2-40B4-BE49-F238E27FC236}">
              <a16:creationId xmlns:a16="http://schemas.microsoft.com/office/drawing/2014/main" id="{00000000-0008-0000-0500-00006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48" name="Picture 1">
          <a:extLst>
            <a:ext uri="{FF2B5EF4-FFF2-40B4-BE49-F238E27FC236}">
              <a16:creationId xmlns:a16="http://schemas.microsoft.com/office/drawing/2014/main" id="{00000000-0008-0000-0500-00007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49" name="Picture 1">
          <a:extLst>
            <a:ext uri="{FF2B5EF4-FFF2-40B4-BE49-F238E27FC236}">
              <a16:creationId xmlns:a16="http://schemas.microsoft.com/office/drawing/2014/main" id="{00000000-0008-0000-0500-00007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50" name="Picture 1">
          <a:extLst>
            <a:ext uri="{FF2B5EF4-FFF2-40B4-BE49-F238E27FC236}">
              <a16:creationId xmlns:a16="http://schemas.microsoft.com/office/drawing/2014/main" id="{00000000-0008-0000-0500-00007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51" name="Picture 1">
          <a:extLst>
            <a:ext uri="{FF2B5EF4-FFF2-40B4-BE49-F238E27FC236}">
              <a16:creationId xmlns:a16="http://schemas.microsoft.com/office/drawing/2014/main" id="{00000000-0008-0000-0500-00007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2" name="Picture 1">
          <a:extLst>
            <a:ext uri="{FF2B5EF4-FFF2-40B4-BE49-F238E27FC236}">
              <a16:creationId xmlns:a16="http://schemas.microsoft.com/office/drawing/2014/main" id="{00000000-0008-0000-0500-00007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3" name="Picture 1">
          <a:extLst>
            <a:ext uri="{FF2B5EF4-FFF2-40B4-BE49-F238E27FC236}">
              <a16:creationId xmlns:a16="http://schemas.microsoft.com/office/drawing/2014/main" id="{00000000-0008-0000-0500-00007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4" name="Picture 1">
          <a:extLst>
            <a:ext uri="{FF2B5EF4-FFF2-40B4-BE49-F238E27FC236}">
              <a16:creationId xmlns:a16="http://schemas.microsoft.com/office/drawing/2014/main" id="{00000000-0008-0000-0500-00007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5" name="Picture 1">
          <a:extLst>
            <a:ext uri="{FF2B5EF4-FFF2-40B4-BE49-F238E27FC236}">
              <a16:creationId xmlns:a16="http://schemas.microsoft.com/office/drawing/2014/main" id="{00000000-0008-0000-0500-00007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56" name="Picture 1">
          <a:extLst>
            <a:ext uri="{FF2B5EF4-FFF2-40B4-BE49-F238E27FC236}">
              <a16:creationId xmlns:a16="http://schemas.microsoft.com/office/drawing/2014/main" id="{00000000-0008-0000-0500-00007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57" name="Picture 1">
          <a:extLst>
            <a:ext uri="{FF2B5EF4-FFF2-40B4-BE49-F238E27FC236}">
              <a16:creationId xmlns:a16="http://schemas.microsoft.com/office/drawing/2014/main" id="{00000000-0008-0000-0500-00007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58" name="Picture 1">
          <a:extLst>
            <a:ext uri="{FF2B5EF4-FFF2-40B4-BE49-F238E27FC236}">
              <a16:creationId xmlns:a16="http://schemas.microsoft.com/office/drawing/2014/main" id="{00000000-0008-0000-0500-00007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59" name="Picture 1">
          <a:extLst>
            <a:ext uri="{FF2B5EF4-FFF2-40B4-BE49-F238E27FC236}">
              <a16:creationId xmlns:a16="http://schemas.microsoft.com/office/drawing/2014/main" id="{00000000-0008-0000-0500-00007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0" name="Picture 1">
          <a:extLst>
            <a:ext uri="{FF2B5EF4-FFF2-40B4-BE49-F238E27FC236}">
              <a16:creationId xmlns:a16="http://schemas.microsoft.com/office/drawing/2014/main" id="{00000000-0008-0000-0500-00007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1" name="Picture 1">
          <a:extLst>
            <a:ext uri="{FF2B5EF4-FFF2-40B4-BE49-F238E27FC236}">
              <a16:creationId xmlns:a16="http://schemas.microsoft.com/office/drawing/2014/main" id="{00000000-0008-0000-0500-00007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2" name="Picture 1">
          <a:extLst>
            <a:ext uri="{FF2B5EF4-FFF2-40B4-BE49-F238E27FC236}">
              <a16:creationId xmlns:a16="http://schemas.microsoft.com/office/drawing/2014/main" id="{00000000-0008-0000-0500-00007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3" name="Picture 1">
          <a:extLst>
            <a:ext uri="{FF2B5EF4-FFF2-40B4-BE49-F238E27FC236}">
              <a16:creationId xmlns:a16="http://schemas.microsoft.com/office/drawing/2014/main" id="{00000000-0008-0000-0500-00007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64" name="Picture 1">
          <a:extLst>
            <a:ext uri="{FF2B5EF4-FFF2-40B4-BE49-F238E27FC236}">
              <a16:creationId xmlns:a16="http://schemas.microsoft.com/office/drawing/2014/main" id="{00000000-0008-0000-0500-00008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65" name="Picture 1">
          <a:extLst>
            <a:ext uri="{FF2B5EF4-FFF2-40B4-BE49-F238E27FC236}">
              <a16:creationId xmlns:a16="http://schemas.microsoft.com/office/drawing/2014/main" id="{00000000-0008-0000-0500-00008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66" name="Picture 1">
          <a:extLst>
            <a:ext uri="{FF2B5EF4-FFF2-40B4-BE49-F238E27FC236}">
              <a16:creationId xmlns:a16="http://schemas.microsoft.com/office/drawing/2014/main" id="{00000000-0008-0000-0500-00008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7" name="Picture 1">
          <a:extLst>
            <a:ext uri="{FF2B5EF4-FFF2-40B4-BE49-F238E27FC236}">
              <a16:creationId xmlns:a16="http://schemas.microsoft.com/office/drawing/2014/main" id="{00000000-0008-0000-0500-00008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68" name="Picture 1">
          <a:extLst>
            <a:ext uri="{FF2B5EF4-FFF2-40B4-BE49-F238E27FC236}">
              <a16:creationId xmlns:a16="http://schemas.microsoft.com/office/drawing/2014/main" id="{00000000-0008-0000-0500-00008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69" name="Picture 1">
          <a:extLst>
            <a:ext uri="{FF2B5EF4-FFF2-40B4-BE49-F238E27FC236}">
              <a16:creationId xmlns:a16="http://schemas.microsoft.com/office/drawing/2014/main" id="{00000000-0008-0000-0500-00008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70" name="Picture 1">
          <a:extLst>
            <a:ext uri="{FF2B5EF4-FFF2-40B4-BE49-F238E27FC236}">
              <a16:creationId xmlns:a16="http://schemas.microsoft.com/office/drawing/2014/main" id="{00000000-0008-0000-0500-00008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71" name="Picture 1">
          <a:extLst>
            <a:ext uri="{FF2B5EF4-FFF2-40B4-BE49-F238E27FC236}">
              <a16:creationId xmlns:a16="http://schemas.microsoft.com/office/drawing/2014/main" id="{00000000-0008-0000-0500-00008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2" name="Picture 1">
          <a:extLst>
            <a:ext uri="{FF2B5EF4-FFF2-40B4-BE49-F238E27FC236}">
              <a16:creationId xmlns:a16="http://schemas.microsoft.com/office/drawing/2014/main" id="{00000000-0008-0000-0500-00008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3" name="Picture 1">
          <a:extLst>
            <a:ext uri="{FF2B5EF4-FFF2-40B4-BE49-F238E27FC236}">
              <a16:creationId xmlns:a16="http://schemas.microsoft.com/office/drawing/2014/main" id="{00000000-0008-0000-0500-00008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4" name="Picture 1">
          <a:extLst>
            <a:ext uri="{FF2B5EF4-FFF2-40B4-BE49-F238E27FC236}">
              <a16:creationId xmlns:a16="http://schemas.microsoft.com/office/drawing/2014/main" id="{00000000-0008-0000-0500-00008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5" name="Picture 1">
          <a:extLst>
            <a:ext uri="{FF2B5EF4-FFF2-40B4-BE49-F238E27FC236}">
              <a16:creationId xmlns:a16="http://schemas.microsoft.com/office/drawing/2014/main" id="{00000000-0008-0000-0500-00008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76" name="Picture 1">
          <a:extLst>
            <a:ext uri="{FF2B5EF4-FFF2-40B4-BE49-F238E27FC236}">
              <a16:creationId xmlns:a16="http://schemas.microsoft.com/office/drawing/2014/main" id="{00000000-0008-0000-0500-00008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77" name="Picture 1">
          <a:extLst>
            <a:ext uri="{FF2B5EF4-FFF2-40B4-BE49-F238E27FC236}">
              <a16:creationId xmlns:a16="http://schemas.microsoft.com/office/drawing/2014/main" id="{00000000-0008-0000-0500-00008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78" name="Picture 1">
          <a:extLst>
            <a:ext uri="{FF2B5EF4-FFF2-40B4-BE49-F238E27FC236}">
              <a16:creationId xmlns:a16="http://schemas.microsoft.com/office/drawing/2014/main" id="{00000000-0008-0000-0500-00008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79" name="Picture 1">
          <a:extLst>
            <a:ext uri="{FF2B5EF4-FFF2-40B4-BE49-F238E27FC236}">
              <a16:creationId xmlns:a16="http://schemas.microsoft.com/office/drawing/2014/main" id="{00000000-0008-0000-0500-00008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0" name="Picture 1">
          <a:extLst>
            <a:ext uri="{FF2B5EF4-FFF2-40B4-BE49-F238E27FC236}">
              <a16:creationId xmlns:a16="http://schemas.microsoft.com/office/drawing/2014/main" id="{00000000-0008-0000-0500-00009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1" name="Picture 1">
          <a:extLst>
            <a:ext uri="{FF2B5EF4-FFF2-40B4-BE49-F238E27FC236}">
              <a16:creationId xmlns:a16="http://schemas.microsoft.com/office/drawing/2014/main" id="{00000000-0008-0000-0500-00009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2" name="Picture 1">
          <a:extLst>
            <a:ext uri="{FF2B5EF4-FFF2-40B4-BE49-F238E27FC236}">
              <a16:creationId xmlns:a16="http://schemas.microsoft.com/office/drawing/2014/main" id="{00000000-0008-0000-0500-00009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3" name="Picture 1">
          <a:extLst>
            <a:ext uri="{FF2B5EF4-FFF2-40B4-BE49-F238E27FC236}">
              <a16:creationId xmlns:a16="http://schemas.microsoft.com/office/drawing/2014/main" id="{00000000-0008-0000-0500-00009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4" name="Picture 1">
          <a:extLst>
            <a:ext uri="{FF2B5EF4-FFF2-40B4-BE49-F238E27FC236}">
              <a16:creationId xmlns:a16="http://schemas.microsoft.com/office/drawing/2014/main" id="{00000000-0008-0000-0500-00009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5" name="Picture 1">
          <a:extLst>
            <a:ext uri="{FF2B5EF4-FFF2-40B4-BE49-F238E27FC236}">
              <a16:creationId xmlns:a16="http://schemas.microsoft.com/office/drawing/2014/main" id="{00000000-0008-0000-0500-00009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86" name="Picture 1">
          <a:extLst>
            <a:ext uri="{FF2B5EF4-FFF2-40B4-BE49-F238E27FC236}">
              <a16:creationId xmlns:a16="http://schemas.microsoft.com/office/drawing/2014/main" id="{00000000-0008-0000-0500-00009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87" name="Picture 1">
          <a:extLst>
            <a:ext uri="{FF2B5EF4-FFF2-40B4-BE49-F238E27FC236}">
              <a16:creationId xmlns:a16="http://schemas.microsoft.com/office/drawing/2014/main" id="{00000000-0008-0000-0500-00009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88" name="Picture 1">
          <a:extLst>
            <a:ext uri="{FF2B5EF4-FFF2-40B4-BE49-F238E27FC236}">
              <a16:creationId xmlns:a16="http://schemas.microsoft.com/office/drawing/2014/main" id="{00000000-0008-0000-0500-00009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89" name="Picture 1">
          <a:extLst>
            <a:ext uri="{FF2B5EF4-FFF2-40B4-BE49-F238E27FC236}">
              <a16:creationId xmlns:a16="http://schemas.microsoft.com/office/drawing/2014/main" id="{00000000-0008-0000-0500-00009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0" name="Picture 1">
          <a:extLst>
            <a:ext uri="{FF2B5EF4-FFF2-40B4-BE49-F238E27FC236}">
              <a16:creationId xmlns:a16="http://schemas.microsoft.com/office/drawing/2014/main" id="{00000000-0008-0000-0500-00009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1" name="Picture 1">
          <a:extLst>
            <a:ext uri="{FF2B5EF4-FFF2-40B4-BE49-F238E27FC236}">
              <a16:creationId xmlns:a16="http://schemas.microsoft.com/office/drawing/2014/main" id="{00000000-0008-0000-0500-00009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2" name="Picture 1">
          <a:extLst>
            <a:ext uri="{FF2B5EF4-FFF2-40B4-BE49-F238E27FC236}">
              <a16:creationId xmlns:a16="http://schemas.microsoft.com/office/drawing/2014/main" id="{00000000-0008-0000-0500-00009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3" name="Picture 1">
          <a:extLst>
            <a:ext uri="{FF2B5EF4-FFF2-40B4-BE49-F238E27FC236}">
              <a16:creationId xmlns:a16="http://schemas.microsoft.com/office/drawing/2014/main" id="{00000000-0008-0000-0500-00009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94" name="Picture 1">
          <a:extLst>
            <a:ext uri="{FF2B5EF4-FFF2-40B4-BE49-F238E27FC236}">
              <a16:creationId xmlns:a16="http://schemas.microsoft.com/office/drawing/2014/main" id="{00000000-0008-0000-0500-00009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95" name="Picture 1">
          <a:extLst>
            <a:ext uri="{FF2B5EF4-FFF2-40B4-BE49-F238E27FC236}">
              <a16:creationId xmlns:a16="http://schemas.microsoft.com/office/drawing/2014/main" id="{00000000-0008-0000-0500-00009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96" name="Picture 1">
          <a:extLst>
            <a:ext uri="{FF2B5EF4-FFF2-40B4-BE49-F238E27FC236}">
              <a16:creationId xmlns:a16="http://schemas.microsoft.com/office/drawing/2014/main" id="{00000000-0008-0000-0500-0000A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7" name="Picture 1">
          <a:extLst>
            <a:ext uri="{FF2B5EF4-FFF2-40B4-BE49-F238E27FC236}">
              <a16:creationId xmlns:a16="http://schemas.microsoft.com/office/drawing/2014/main" id="{00000000-0008-0000-0500-0000A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098" name="Picture 1">
          <a:extLst>
            <a:ext uri="{FF2B5EF4-FFF2-40B4-BE49-F238E27FC236}">
              <a16:creationId xmlns:a16="http://schemas.microsoft.com/office/drawing/2014/main" id="{00000000-0008-0000-0500-0000A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099" name="Picture 1">
          <a:extLst>
            <a:ext uri="{FF2B5EF4-FFF2-40B4-BE49-F238E27FC236}">
              <a16:creationId xmlns:a16="http://schemas.microsoft.com/office/drawing/2014/main" id="{00000000-0008-0000-0500-0000A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0" name="Picture 1">
          <a:extLst>
            <a:ext uri="{FF2B5EF4-FFF2-40B4-BE49-F238E27FC236}">
              <a16:creationId xmlns:a16="http://schemas.microsoft.com/office/drawing/2014/main" id="{00000000-0008-0000-0500-0000A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1" name="Picture 1">
          <a:extLst>
            <a:ext uri="{FF2B5EF4-FFF2-40B4-BE49-F238E27FC236}">
              <a16:creationId xmlns:a16="http://schemas.microsoft.com/office/drawing/2014/main" id="{00000000-0008-0000-0500-0000A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02" name="Picture 1">
          <a:extLst>
            <a:ext uri="{FF2B5EF4-FFF2-40B4-BE49-F238E27FC236}">
              <a16:creationId xmlns:a16="http://schemas.microsoft.com/office/drawing/2014/main" id="{00000000-0008-0000-0500-0000A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03" name="Picture 1">
          <a:extLst>
            <a:ext uri="{FF2B5EF4-FFF2-40B4-BE49-F238E27FC236}">
              <a16:creationId xmlns:a16="http://schemas.microsoft.com/office/drawing/2014/main" id="{00000000-0008-0000-0500-0000A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4" name="Picture 1">
          <a:extLst>
            <a:ext uri="{FF2B5EF4-FFF2-40B4-BE49-F238E27FC236}">
              <a16:creationId xmlns:a16="http://schemas.microsoft.com/office/drawing/2014/main" id="{00000000-0008-0000-0500-0000A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5" name="Picture 1">
          <a:extLst>
            <a:ext uri="{FF2B5EF4-FFF2-40B4-BE49-F238E27FC236}">
              <a16:creationId xmlns:a16="http://schemas.microsoft.com/office/drawing/2014/main" id="{00000000-0008-0000-0500-0000A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06" name="Picture 1">
          <a:extLst>
            <a:ext uri="{FF2B5EF4-FFF2-40B4-BE49-F238E27FC236}">
              <a16:creationId xmlns:a16="http://schemas.microsoft.com/office/drawing/2014/main" id="{00000000-0008-0000-0500-0000A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07" name="Picture 1">
          <a:extLst>
            <a:ext uri="{FF2B5EF4-FFF2-40B4-BE49-F238E27FC236}">
              <a16:creationId xmlns:a16="http://schemas.microsoft.com/office/drawing/2014/main" id="{00000000-0008-0000-0500-0000A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08" name="Picture 1">
          <a:extLst>
            <a:ext uri="{FF2B5EF4-FFF2-40B4-BE49-F238E27FC236}">
              <a16:creationId xmlns:a16="http://schemas.microsoft.com/office/drawing/2014/main" id="{00000000-0008-0000-0500-0000A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09" name="Picture 1">
          <a:extLst>
            <a:ext uri="{FF2B5EF4-FFF2-40B4-BE49-F238E27FC236}">
              <a16:creationId xmlns:a16="http://schemas.microsoft.com/office/drawing/2014/main" id="{00000000-0008-0000-0500-0000A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10" name="Picture 1">
          <a:extLst>
            <a:ext uri="{FF2B5EF4-FFF2-40B4-BE49-F238E27FC236}">
              <a16:creationId xmlns:a16="http://schemas.microsoft.com/office/drawing/2014/main" id="{00000000-0008-0000-0500-0000A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1" name="Picture 1">
          <a:extLst>
            <a:ext uri="{FF2B5EF4-FFF2-40B4-BE49-F238E27FC236}">
              <a16:creationId xmlns:a16="http://schemas.microsoft.com/office/drawing/2014/main" id="{00000000-0008-0000-0500-0000A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2" name="Picture 1">
          <a:extLst>
            <a:ext uri="{FF2B5EF4-FFF2-40B4-BE49-F238E27FC236}">
              <a16:creationId xmlns:a16="http://schemas.microsoft.com/office/drawing/2014/main" id="{00000000-0008-0000-0500-0000B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3" name="Picture 1">
          <a:extLst>
            <a:ext uri="{FF2B5EF4-FFF2-40B4-BE49-F238E27FC236}">
              <a16:creationId xmlns:a16="http://schemas.microsoft.com/office/drawing/2014/main" id="{00000000-0008-0000-0500-0000B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14" name="Picture 1">
          <a:extLst>
            <a:ext uri="{FF2B5EF4-FFF2-40B4-BE49-F238E27FC236}">
              <a16:creationId xmlns:a16="http://schemas.microsoft.com/office/drawing/2014/main" id="{00000000-0008-0000-0500-0000B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15" name="Picture 1">
          <a:extLst>
            <a:ext uri="{FF2B5EF4-FFF2-40B4-BE49-F238E27FC236}">
              <a16:creationId xmlns:a16="http://schemas.microsoft.com/office/drawing/2014/main" id="{00000000-0008-0000-0500-0000B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6" name="Picture 1">
          <a:extLst>
            <a:ext uri="{FF2B5EF4-FFF2-40B4-BE49-F238E27FC236}">
              <a16:creationId xmlns:a16="http://schemas.microsoft.com/office/drawing/2014/main" id="{00000000-0008-0000-0500-0000B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7" name="Picture 1">
          <a:extLst>
            <a:ext uri="{FF2B5EF4-FFF2-40B4-BE49-F238E27FC236}">
              <a16:creationId xmlns:a16="http://schemas.microsoft.com/office/drawing/2014/main" id="{00000000-0008-0000-0500-0000B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18" name="Picture 1">
          <a:extLst>
            <a:ext uri="{FF2B5EF4-FFF2-40B4-BE49-F238E27FC236}">
              <a16:creationId xmlns:a16="http://schemas.microsoft.com/office/drawing/2014/main" id="{00000000-0008-0000-0500-0000B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19" name="Picture 1">
          <a:extLst>
            <a:ext uri="{FF2B5EF4-FFF2-40B4-BE49-F238E27FC236}">
              <a16:creationId xmlns:a16="http://schemas.microsoft.com/office/drawing/2014/main" id="{00000000-0008-0000-0500-0000B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0" name="Picture 1">
          <a:extLst>
            <a:ext uri="{FF2B5EF4-FFF2-40B4-BE49-F238E27FC236}">
              <a16:creationId xmlns:a16="http://schemas.microsoft.com/office/drawing/2014/main" id="{00000000-0008-0000-0500-0000B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1" name="Picture 1">
          <a:extLst>
            <a:ext uri="{FF2B5EF4-FFF2-40B4-BE49-F238E27FC236}">
              <a16:creationId xmlns:a16="http://schemas.microsoft.com/office/drawing/2014/main" id="{00000000-0008-0000-0500-0000B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2" name="Picture 1">
          <a:extLst>
            <a:ext uri="{FF2B5EF4-FFF2-40B4-BE49-F238E27FC236}">
              <a16:creationId xmlns:a16="http://schemas.microsoft.com/office/drawing/2014/main" id="{00000000-0008-0000-0500-0000B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3" name="Picture 1">
          <a:extLst>
            <a:ext uri="{FF2B5EF4-FFF2-40B4-BE49-F238E27FC236}">
              <a16:creationId xmlns:a16="http://schemas.microsoft.com/office/drawing/2014/main" id="{00000000-0008-0000-0500-0000B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24" name="Picture 1">
          <a:extLst>
            <a:ext uri="{FF2B5EF4-FFF2-40B4-BE49-F238E27FC236}">
              <a16:creationId xmlns:a16="http://schemas.microsoft.com/office/drawing/2014/main" id="{00000000-0008-0000-0500-0000B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25" name="Picture 1">
          <a:extLst>
            <a:ext uri="{FF2B5EF4-FFF2-40B4-BE49-F238E27FC236}">
              <a16:creationId xmlns:a16="http://schemas.microsoft.com/office/drawing/2014/main" id="{00000000-0008-0000-0500-0000B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26" name="Picture 1">
          <a:extLst>
            <a:ext uri="{FF2B5EF4-FFF2-40B4-BE49-F238E27FC236}">
              <a16:creationId xmlns:a16="http://schemas.microsoft.com/office/drawing/2014/main" id="{00000000-0008-0000-0500-0000B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7" name="Picture 1">
          <a:extLst>
            <a:ext uri="{FF2B5EF4-FFF2-40B4-BE49-F238E27FC236}">
              <a16:creationId xmlns:a16="http://schemas.microsoft.com/office/drawing/2014/main" id="{00000000-0008-0000-0500-0000B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8" name="Picture 1">
          <a:extLst>
            <a:ext uri="{FF2B5EF4-FFF2-40B4-BE49-F238E27FC236}">
              <a16:creationId xmlns:a16="http://schemas.microsoft.com/office/drawing/2014/main" id="{00000000-0008-0000-0500-0000C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29" name="Picture 1">
          <a:extLst>
            <a:ext uri="{FF2B5EF4-FFF2-40B4-BE49-F238E27FC236}">
              <a16:creationId xmlns:a16="http://schemas.microsoft.com/office/drawing/2014/main" id="{00000000-0008-0000-0500-0000C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0" name="Picture 1">
          <a:extLst>
            <a:ext uri="{FF2B5EF4-FFF2-40B4-BE49-F238E27FC236}">
              <a16:creationId xmlns:a16="http://schemas.microsoft.com/office/drawing/2014/main" id="{00000000-0008-0000-0500-0000C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1" name="Picture 1">
          <a:extLst>
            <a:ext uri="{FF2B5EF4-FFF2-40B4-BE49-F238E27FC236}">
              <a16:creationId xmlns:a16="http://schemas.microsoft.com/office/drawing/2014/main" id="{00000000-0008-0000-0500-0000C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2" name="Picture 1">
          <a:extLst>
            <a:ext uri="{FF2B5EF4-FFF2-40B4-BE49-F238E27FC236}">
              <a16:creationId xmlns:a16="http://schemas.microsoft.com/office/drawing/2014/main" id="{00000000-0008-0000-0500-0000C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33" name="Picture 1">
          <a:extLst>
            <a:ext uri="{FF2B5EF4-FFF2-40B4-BE49-F238E27FC236}">
              <a16:creationId xmlns:a16="http://schemas.microsoft.com/office/drawing/2014/main" id="{00000000-0008-0000-0500-0000C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34" name="Picture 1">
          <a:extLst>
            <a:ext uri="{FF2B5EF4-FFF2-40B4-BE49-F238E27FC236}">
              <a16:creationId xmlns:a16="http://schemas.microsoft.com/office/drawing/2014/main" id="{00000000-0008-0000-0500-0000C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35" name="Picture 1">
          <a:extLst>
            <a:ext uri="{FF2B5EF4-FFF2-40B4-BE49-F238E27FC236}">
              <a16:creationId xmlns:a16="http://schemas.microsoft.com/office/drawing/2014/main" id="{00000000-0008-0000-0500-0000C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36" name="Picture 1">
          <a:extLst>
            <a:ext uri="{FF2B5EF4-FFF2-40B4-BE49-F238E27FC236}">
              <a16:creationId xmlns:a16="http://schemas.microsoft.com/office/drawing/2014/main" id="{00000000-0008-0000-0500-0000C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7" name="Picture 1">
          <a:extLst>
            <a:ext uri="{FF2B5EF4-FFF2-40B4-BE49-F238E27FC236}">
              <a16:creationId xmlns:a16="http://schemas.microsoft.com/office/drawing/2014/main" id="{00000000-0008-0000-0500-0000C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8" name="Picture 1">
          <a:extLst>
            <a:ext uri="{FF2B5EF4-FFF2-40B4-BE49-F238E27FC236}">
              <a16:creationId xmlns:a16="http://schemas.microsoft.com/office/drawing/2014/main" id="{00000000-0008-0000-0500-0000C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39" name="Picture 1">
          <a:extLst>
            <a:ext uri="{FF2B5EF4-FFF2-40B4-BE49-F238E27FC236}">
              <a16:creationId xmlns:a16="http://schemas.microsoft.com/office/drawing/2014/main" id="{00000000-0008-0000-0500-0000C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40" name="Picture 1">
          <a:extLst>
            <a:ext uri="{FF2B5EF4-FFF2-40B4-BE49-F238E27FC236}">
              <a16:creationId xmlns:a16="http://schemas.microsoft.com/office/drawing/2014/main" id="{00000000-0008-0000-0500-0000C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41" name="Picture 1">
          <a:extLst>
            <a:ext uri="{FF2B5EF4-FFF2-40B4-BE49-F238E27FC236}">
              <a16:creationId xmlns:a16="http://schemas.microsoft.com/office/drawing/2014/main" id="{00000000-0008-0000-0500-0000C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2" name="Picture 1">
          <a:extLst>
            <a:ext uri="{FF2B5EF4-FFF2-40B4-BE49-F238E27FC236}">
              <a16:creationId xmlns:a16="http://schemas.microsoft.com/office/drawing/2014/main" id="{00000000-0008-0000-0500-0000C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3" name="Picture 1">
          <a:extLst>
            <a:ext uri="{FF2B5EF4-FFF2-40B4-BE49-F238E27FC236}">
              <a16:creationId xmlns:a16="http://schemas.microsoft.com/office/drawing/2014/main" id="{00000000-0008-0000-0500-0000C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4" name="Picture 1">
          <a:extLst>
            <a:ext uri="{FF2B5EF4-FFF2-40B4-BE49-F238E27FC236}">
              <a16:creationId xmlns:a16="http://schemas.microsoft.com/office/drawing/2014/main" id="{00000000-0008-0000-0500-0000D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45" name="Picture 1">
          <a:extLst>
            <a:ext uri="{FF2B5EF4-FFF2-40B4-BE49-F238E27FC236}">
              <a16:creationId xmlns:a16="http://schemas.microsoft.com/office/drawing/2014/main" id="{00000000-0008-0000-0500-0000D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46" name="Picture 1">
          <a:extLst>
            <a:ext uri="{FF2B5EF4-FFF2-40B4-BE49-F238E27FC236}">
              <a16:creationId xmlns:a16="http://schemas.microsoft.com/office/drawing/2014/main" id="{00000000-0008-0000-0500-0000D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7" name="Picture 1">
          <a:extLst>
            <a:ext uri="{FF2B5EF4-FFF2-40B4-BE49-F238E27FC236}">
              <a16:creationId xmlns:a16="http://schemas.microsoft.com/office/drawing/2014/main" id="{00000000-0008-0000-0500-0000D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8" name="Picture 1">
          <a:extLst>
            <a:ext uri="{FF2B5EF4-FFF2-40B4-BE49-F238E27FC236}">
              <a16:creationId xmlns:a16="http://schemas.microsoft.com/office/drawing/2014/main" id="{00000000-0008-0000-0500-0000D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49" name="Picture 1">
          <a:extLst>
            <a:ext uri="{FF2B5EF4-FFF2-40B4-BE49-F238E27FC236}">
              <a16:creationId xmlns:a16="http://schemas.microsoft.com/office/drawing/2014/main" id="{00000000-0008-0000-0500-0000D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0" name="Picture 1">
          <a:extLst>
            <a:ext uri="{FF2B5EF4-FFF2-40B4-BE49-F238E27FC236}">
              <a16:creationId xmlns:a16="http://schemas.microsoft.com/office/drawing/2014/main" id="{00000000-0008-0000-0500-0000D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1" name="Picture 1">
          <a:extLst>
            <a:ext uri="{FF2B5EF4-FFF2-40B4-BE49-F238E27FC236}">
              <a16:creationId xmlns:a16="http://schemas.microsoft.com/office/drawing/2014/main" id="{00000000-0008-0000-0500-0000D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2" name="Picture 1">
          <a:extLst>
            <a:ext uri="{FF2B5EF4-FFF2-40B4-BE49-F238E27FC236}">
              <a16:creationId xmlns:a16="http://schemas.microsoft.com/office/drawing/2014/main" id="{00000000-0008-0000-0500-0000D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3" name="Picture 1">
          <a:extLst>
            <a:ext uri="{FF2B5EF4-FFF2-40B4-BE49-F238E27FC236}">
              <a16:creationId xmlns:a16="http://schemas.microsoft.com/office/drawing/2014/main" id="{00000000-0008-0000-0500-0000D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54" name="Picture 1">
          <a:extLst>
            <a:ext uri="{FF2B5EF4-FFF2-40B4-BE49-F238E27FC236}">
              <a16:creationId xmlns:a16="http://schemas.microsoft.com/office/drawing/2014/main" id="{00000000-0008-0000-0500-0000D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55" name="Picture 1">
          <a:extLst>
            <a:ext uri="{FF2B5EF4-FFF2-40B4-BE49-F238E27FC236}">
              <a16:creationId xmlns:a16="http://schemas.microsoft.com/office/drawing/2014/main" id="{00000000-0008-0000-0500-0000D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56" name="Picture 1">
          <a:extLst>
            <a:ext uri="{FF2B5EF4-FFF2-40B4-BE49-F238E27FC236}">
              <a16:creationId xmlns:a16="http://schemas.microsoft.com/office/drawing/2014/main" id="{00000000-0008-0000-0500-0000D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7" name="Picture 1">
          <a:extLst>
            <a:ext uri="{FF2B5EF4-FFF2-40B4-BE49-F238E27FC236}">
              <a16:creationId xmlns:a16="http://schemas.microsoft.com/office/drawing/2014/main" id="{00000000-0008-0000-0500-0000D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58" name="Picture 1">
          <a:extLst>
            <a:ext uri="{FF2B5EF4-FFF2-40B4-BE49-F238E27FC236}">
              <a16:creationId xmlns:a16="http://schemas.microsoft.com/office/drawing/2014/main" id="{00000000-0008-0000-0500-0000D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59" name="Picture 1">
          <a:extLst>
            <a:ext uri="{FF2B5EF4-FFF2-40B4-BE49-F238E27FC236}">
              <a16:creationId xmlns:a16="http://schemas.microsoft.com/office/drawing/2014/main" id="{00000000-0008-0000-0500-0000D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0" name="Picture 1">
          <a:extLst>
            <a:ext uri="{FF2B5EF4-FFF2-40B4-BE49-F238E27FC236}">
              <a16:creationId xmlns:a16="http://schemas.microsoft.com/office/drawing/2014/main" id="{00000000-0008-0000-0500-0000E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1" name="Picture 1">
          <a:extLst>
            <a:ext uri="{FF2B5EF4-FFF2-40B4-BE49-F238E27FC236}">
              <a16:creationId xmlns:a16="http://schemas.microsoft.com/office/drawing/2014/main" id="{00000000-0008-0000-0500-0000E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62" name="Picture 1">
          <a:extLst>
            <a:ext uri="{FF2B5EF4-FFF2-40B4-BE49-F238E27FC236}">
              <a16:creationId xmlns:a16="http://schemas.microsoft.com/office/drawing/2014/main" id="{00000000-0008-0000-0500-0000E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63" name="Picture 1">
          <a:extLst>
            <a:ext uri="{FF2B5EF4-FFF2-40B4-BE49-F238E27FC236}">
              <a16:creationId xmlns:a16="http://schemas.microsoft.com/office/drawing/2014/main" id="{00000000-0008-0000-0500-0000E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64" name="Picture 1">
          <a:extLst>
            <a:ext uri="{FF2B5EF4-FFF2-40B4-BE49-F238E27FC236}">
              <a16:creationId xmlns:a16="http://schemas.microsoft.com/office/drawing/2014/main" id="{00000000-0008-0000-0500-0000E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65" name="Picture 1">
          <a:extLst>
            <a:ext uri="{FF2B5EF4-FFF2-40B4-BE49-F238E27FC236}">
              <a16:creationId xmlns:a16="http://schemas.microsoft.com/office/drawing/2014/main" id="{00000000-0008-0000-0500-0000E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66" name="Picture 1">
          <a:extLst>
            <a:ext uri="{FF2B5EF4-FFF2-40B4-BE49-F238E27FC236}">
              <a16:creationId xmlns:a16="http://schemas.microsoft.com/office/drawing/2014/main" id="{00000000-0008-0000-0500-0000E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7" name="Picture 1">
          <a:extLst>
            <a:ext uri="{FF2B5EF4-FFF2-40B4-BE49-F238E27FC236}">
              <a16:creationId xmlns:a16="http://schemas.microsoft.com/office/drawing/2014/main" id="{00000000-0008-0000-0500-0000E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8" name="Picture 1">
          <a:extLst>
            <a:ext uri="{FF2B5EF4-FFF2-40B4-BE49-F238E27FC236}">
              <a16:creationId xmlns:a16="http://schemas.microsoft.com/office/drawing/2014/main" id="{00000000-0008-0000-0500-0000E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69" name="Picture 1">
          <a:extLst>
            <a:ext uri="{FF2B5EF4-FFF2-40B4-BE49-F238E27FC236}">
              <a16:creationId xmlns:a16="http://schemas.microsoft.com/office/drawing/2014/main" id="{00000000-0008-0000-0500-0000E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70" name="Picture 1">
          <a:extLst>
            <a:ext uri="{FF2B5EF4-FFF2-40B4-BE49-F238E27FC236}">
              <a16:creationId xmlns:a16="http://schemas.microsoft.com/office/drawing/2014/main" id="{00000000-0008-0000-0500-0000E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171" name="Picture 1">
          <a:extLst>
            <a:ext uri="{FF2B5EF4-FFF2-40B4-BE49-F238E27FC236}">
              <a16:creationId xmlns:a16="http://schemas.microsoft.com/office/drawing/2014/main" id="{00000000-0008-0000-0500-0000E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172" name="Picture 1">
          <a:extLst>
            <a:ext uri="{FF2B5EF4-FFF2-40B4-BE49-F238E27FC236}">
              <a16:creationId xmlns:a16="http://schemas.microsoft.com/office/drawing/2014/main" id="{00000000-0008-0000-0500-0000E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173" name="Picture 1">
          <a:extLst>
            <a:ext uri="{FF2B5EF4-FFF2-40B4-BE49-F238E27FC236}">
              <a16:creationId xmlns:a16="http://schemas.microsoft.com/office/drawing/2014/main" id="{00000000-0008-0000-0500-0000E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174" name="Picture 1">
          <a:extLst>
            <a:ext uri="{FF2B5EF4-FFF2-40B4-BE49-F238E27FC236}">
              <a16:creationId xmlns:a16="http://schemas.microsoft.com/office/drawing/2014/main" id="{00000000-0008-0000-0500-0000E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175" name="Picture 1">
          <a:extLst>
            <a:ext uri="{FF2B5EF4-FFF2-40B4-BE49-F238E27FC236}">
              <a16:creationId xmlns:a16="http://schemas.microsoft.com/office/drawing/2014/main" id="{00000000-0008-0000-0500-0000E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176" name="Picture 1">
          <a:extLst>
            <a:ext uri="{FF2B5EF4-FFF2-40B4-BE49-F238E27FC236}">
              <a16:creationId xmlns:a16="http://schemas.microsoft.com/office/drawing/2014/main" id="{00000000-0008-0000-0500-0000F0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177" name="Picture 1">
          <a:extLst>
            <a:ext uri="{FF2B5EF4-FFF2-40B4-BE49-F238E27FC236}">
              <a16:creationId xmlns:a16="http://schemas.microsoft.com/office/drawing/2014/main" id="{00000000-0008-0000-0500-0000F1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178" name="Picture 1">
          <a:extLst>
            <a:ext uri="{FF2B5EF4-FFF2-40B4-BE49-F238E27FC236}">
              <a16:creationId xmlns:a16="http://schemas.microsoft.com/office/drawing/2014/main" id="{00000000-0008-0000-0500-0000F2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79" name="Picture 1">
          <a:extLst>
            <a:ext uri="{FF2B5EF4-FFF2-40B4-BE49-F238E27FC236}">
              <a16:creationId xmlns:a16="http://schemas.microsoft.com/office/drawing/2014/main" id="{00000000-0008-0000-0500-0000F3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80" name="Picture 1">
          <a:extLst>
            <a:ext uri="{FF2B5EF4-FFF2-40B4-BE49-F238E27FC236}">
              <a16:creationId xmlns:a16="http://schemas.microsoft.com/office/drawing/2014/main" id="{00000000-0008-0000-0500-0000F4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81" name="Picture 1">
          <a:extLst>
            <a:ext uri="{FF2B5EF4-FFF2-40B4-BE49-F238E27FC236}">
              <a16:creationId xmlns:a16="http://schemas.microsoft.com/office/drawing/2014/main" id="{00000000-0008-0000-0500-0000F5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2" name="Picture 1">
          <a:extLst>
            <a:ext uri="{FF2B5EF4-FFF2-40B4-BE49-F238E27FC236}">
              <a16:creationId xmlns:a16="http://schemas.microsoft.com/office/drawing/2014/main" id="{00000000-0008-0000-0500-0000F6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3" name="Picture 1">
          <a:extLst>
            <a:ext uri="{FF2B5EF4-FFF2-40B4-BE49-F238E27FC236}">
              <a16:creationId xmlns:a16="http://schemas.microsoft.com/office/drawing/2014/main" id="{00000000-0008-0000-0500-0000F7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4" name="Picture 1">
          <a:extLst>
            <a:ext uri="{FF2B5EF4-FFF2-40B4-BE49-F238E27FC236}">
              <a16:creationId xmlns:a16="http://schemas.microsoft.com/office/drawing/2014/main" id="{00000000-0008-0000-0500-0000F8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85" name="Picture 1">
          <a:extLst>
            <a:ext uri="{FF2B5EF4-FFF2-40B4-BE49-F238E27FC236}">
              <a16:creationId xmlns:a16="http://schemas.microsoft.com/office/drawing/2014/main" id="{00000000-0008-0000-0500-0000F9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86" name="Picture 1">
          <a:extLst>
            <a:ext uri="{FF2B5EF4-FFF2-40B4-BE49-F238E27FC236}">
              <a16:creationId xmlns:a16="http://schemas.microsoft.com/office/drawing/2014/main" id="{00000000-0008-0000-0500-0000FA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7" name="Picture 1">
          <a:extLst>
            <a:ext uri="{FF2B5EF4-FFF2-40B4-BE49-F238E27FC236}">
              <a16:creationId xmlns:a16="http://schemas.microsoft.com/office/drawing/2014/main" id="{00000000-0008-0000-0500-0000FB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8" name="Picture 1">
          <a:extLst>
            <a:ext uri="{FF2B5EF4-FFF2-40B4-BE49-F238E27FC236}">
              <a16:creationId xmlns:a16="http://schemas.microsoft.com/office/drawing/2014/main" id="{00000000-0008-0000-0500-0000FC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89" name="Picture 1">
          <a:extLst>
            <a:ext uri="{FF2B5EF4-FFF2-40B4-BE49-F238E27FC236}">
              <a16:creationId xmlns:a16="http://schemas.microsoft.com/office/drawing/2014/main" id="{00000000-0008-0000-0500-0000FD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0" name="Picture 1">
          <a:extLst>
            <a:ext uri="{FF2B5EF4-FFF2-40B4-BE49-F238E27FC236}">
              <a16:creationId xmlns:a16="http://schemas.microsoft.com/office/drawing/2014/main" id="{00000000-0008-0000-0500-0000FE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1" name="Picture 1">
          <a:extLst>
            <a:ext uri="{FF2B5EF4-FFF2-40B4-BE49-F238E27FC236}">
              <a16:creationId xmlns:a16="http://schemas.microsoft.com/office/drawing/2014/main" id="{00000000-0008-0000-0500-0000FF1F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2" name="Picture 1">
          <a:extLst>
            <a:ext uri="{FF2B5EF4-FFF2-40B4-BE49-F238E27FC236}">
              <a16:creationId xmlns:a16="http://schemas.microsoft.com/office/drawing/2014/main" id="{00000000-0008-0000-0500-00000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3" name="Picture 1">
          <a:extLst>
            <a:ext uri="{FF2B5EF4-FFF2-40B4-BE49-F238E27FC236}">
              <a16:creationId xmlns:a16="http://schemas.microsoft.com/office/drawing/2014/main" id="{00000000-0008-0000-0500-00000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94" name="Picture 1">
          <a:extLst>
            <a:ext uri="{FF2B5EF4-FFF2-40B4-BE49-F238E27FC236}">
              <a16:creationId xmlns:a16="http://schemas.microsoft.com/office/drawing/2014/main" id="{00000000-0008-0000-0500-00000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95" name="Picture 1">
          <a:extLst>
            <a:ext uri="{FF2B5EF4-FFF2-40B4-BE49-F238E27FC236}">
              <a16:creationId xmlns:a16="http://schemas.microsoft.com/office/drawing/2014/main" id="{00000000-0008-0000-0500-00000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196" name="Picture 1">
          <a:extLst>
            <a:ext uri="{FF2B5EF4-FFF2-40B4-BE49-F238E27FC236}">
              <a16:creationId xmlns:a16="http://schemas.microsoft.com/office/drawing/2014/main" id="{00000000-0008-0000-0500-00000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7" name="Picture 1">
          <a:extLst>
            <a:ext uri="{FF2B5EF4-FFF2-40B4-BE49-F238E27FC236}">
              <a16:creationId xmlns:a16="http://schemas.microsoft.com/office/drawing/2014/main" id="{00000000-0008-0000-0500-00000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8" name="Picture 1">
          <a:extLst>
            <a:ext uri="{FF2B5EF4-FFF2-40B4-BE49-F238E27FC236}">
              <a16:creationId xmlns:a16="http://schemas.microsoft.com/office/drawing/2014/main" id="{00000000-0008-0000-0500-00000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199" name="Picture 1">
          <a:extLst>
            <a:ext uri="{FF2B5EF4-FFF2-40B4-BE49-F238E27FC236}">
              <a16:creationId xmlns:a16="http://schemas.microsoft.com/office/drawing/2014/main" id="{00000000-0008-0000-0500-00000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00" name="Picture 1">
          <a:extLst>
            <a:ext uri="{FF2B5EF4-FFF2-40B4-BE49-F238E27FC236}">
              <a16:creationId xmlns:a16="http://schemas.microsoft.com/office/drawing/2014/main" id="{00000000-0008-0000-0500-00000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1" name="Picture 1">
          <a:extLst>
            <a:ext uri="{FF2B5EF4-FFF2-40B4-BE49-F238E27FC236}">
              <a16:creationId xmlns:a16="http://schemas.microsoft.com/office/drawing/2014/main" id="{00000000-0008-0000-0500-00000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2" name="Picture 1">
          <a:extLst>
            <a:ext uri="{FF2B5EF4-FFF2-40B4-BE49-F238E27FC236}">
              <a16:creationId xmlns:a16="http://schemas.microsoft.com/office/drawing/2014/main" id="{00000000-0008-0000-0500-00000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3" name="Picture 1">
          <a:extLst>
            <a:ext uri="{FF2B5EF4-FFF2-40B4-BE49-F238E27FC236}">
              <a16:creationId xmlns:a16="http://schemas.microsoft.com/office/drawing/2014/main" id="{00000000-0008-0000-0500-00000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04" name="Picture 1">
          <a:extLst>
            <a:ext uri="{FF2B5EF4-FFF2-40B4-BE49-F238E27FC236}">
              <a16:creationId xmlns:a16="http://schemas.microsoft.com/office/drawing/2014/main" id="{00000000-0008-0000-0500-00000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05" name="Picture 1">
          <a:extLst>
            <a:ext uri="{FF2B5EF4-FFF2-40B4-BE49-F238E27FC236}">
              <a16:creationId xmlns:a16="http://schemas.microsoft.com/office/drawing/2014/main" id="{00000000-0008-0000-0500-00000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6" name="Picture 1">
          <a:extLst>
            <a:ext uri="{FF2B5EF4-FFF2-40B4-BE49-F238E27FC236}">
              <a16:creationId xmlns:a16="http://schemas.microsoft.com/office/drawing/2014/main" id="{00000000-0008-0000-0500-00000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7" name="Picture 1">
          <a:extLst>
            <a:ext uri="{FF2B5EF4-FFF2-40B4-BE49-F238E27FC236}">
              <a16:creationId xmlns:a16="http://schemas.microsoft.com/office/drawing/2014/main" id="{00000000-0008-0000-0500-00000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08" name="Picture 1">
          <a:extLst>
            <a:ext uri="{FF2B5EF4-FFF2-40B4-BE49-F238E27FC236}">
              <a16:creationId xmlns:a16="http://schemas.microsoft.com/office/drawing/2014/main" id="{00000000-0008-0000-0500-00001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09" name="Picture 1">
          <a:extLst>
            <a:ext uri="{FF2B5EF4-FFF2-40B4-BE49-F238E27FC236}">
              <a16:creationId xmlns:a16="http://schemas.microsoft.com/office/drawing/2014/main" id="{00000000-0008-0000-0500-00001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0" name="Picture 1">
          <a:extLst>
            <a:ext uri="{FF2B5EF4-FFF2-40B4-BE49-F238E27FC236}">
              <a16:creationId xmlns:a16="http://schemas.microsoft.com/office/drawing/2014/main" id="{00000000-0008-0000-0500-00001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1" name="Picture 1">
          <a:extLst>
            <a:ext uri="{FF2B5EF4-FFF2-40B4-BE49-F238E27FC236}">
              <a16:creationId xmlns:a16="http://schemas.microsoft.com/office/drawing/2014/main" id="{00000000-0008-0000-0500-00001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2" name="Picture 1">
          <a:extLst>
            <a:ext uri="{FF2B5EF4-FFF2-40B4-BE49-F238E27FC236}">
              <a16:creationId xmlns:a16="http://schemas.microsoft.com/office/drawing/2014/main" id="{00000000-0008-0000-0500-00001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3" name="Picture 1">
          <a:extLst>
            <a:ext uri="{FF2B5EF4-FFF2-40B4-BE49-F238E27FC236}">
              <a16:creationId xmlns:a16="http://schemas.microsoft.com/office/drawing/2014/main" id="{00000000-0008-0000-0500-00001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14" name="Picture 1">
          <a:extLst>
            <a:ext uri="{FF2B5EF4-FFF2-40B4-BE49-F238E27FC236}">
              <a16:creationId xmlns:a16="http://schemas.microsoft.com/office/drawing/2014/main" id="{00000000-0008-0000-0500-00001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15" name="Picture 1">
          <a:extLst>
            <a:ext uri="{FF2B5EF4-FFF2-40B4-BE49-F238E27FC236}">
              <a16:creationId xmlns:a16="http://schemas.microsoft.com/office/drawing/2014/main" id="{00000000-0008-0000-0500-00001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16" name="Picture 1">
          <a:extLst>
            <a:ext uri="{FF2B5EF4-FFF2-40B4-BE49-F238E27FC236}">
              <a16:creationId xmlns:a16="http://schemas.microsoft.com/office/drawing/2014/main" id="{00000000-0008-0000-0500-00001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7" name="Picture 1">
          <a:extLst>
            <a:ext uri="{FF2B5EF4-FFF2-40B4-BE49-F238E27FC236}">
              <a16:creationId xmlns:a16="http://schemas.microsoft.com/office/drawing/2014/main" id="{00000000-0008-0000-0500-00001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8" name="Picture 1">
          <a:extLst>
            <a:ext uri="{FF2B5EF4-FFF2-40B4-BE49-F238E27FC236}">
              <a16:creationId xmlns:a16="http://schemas.microsoft.com/office/drawing/2014/main" id="{00000000-0008-0000-0500-00001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19" name="Picture 1">
          <a:extLst>
            <a:ext uri="{FF2B5EF4-FFF2-40B4-BE49-F238E27FC236}">
              <a16:creationId xmlns:a16="http://schemas.microsoft.com/office/drawing/2014/main" id="{00000000-0008-0000-0500-00001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20" name="Picture 1">
          <a:extLst>
            <a:ext uri="{FF2B5EF4-FFF2-40B4-BE49-F238E27FC236}">
              <a16:creationId xmlns:a16="http://schemas.microsoft.com/office/drawing/2014/main" id="{00000000-0008-0000-0500-00001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1" name="Picture 1">
          <a:extLst>
            <a:ext uri="{FF2B5EF4-FFF2-40B4-BE49-F238E27FC236}">
              <a16:creationId xmlns:a16="http://schemas.microsoft.com/office/drawing/2014/main" id="{00000000-0008-0000-0500-00001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2" name="Picture 1">
          <a:extLst>
            <a:ext uri="{FF2B5EF4-FFF2-40B4-BE49-F238E27FC236}">
              <a16:creationId xmlns:a16="http://schemas.microsoft.com/office/drawing/2014/main" id="{00000000-0008-0000-0500-00001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3" name="Picture 1">
          <a:extLst>
            <a:ext uri="{FF2B5EF4-FFF2-40B4-BE49-F238E27FC236}">
              <a16:creationId xmlns:a16="http://schemas.microsoft.com/office/drawing/2014/main" id="{00000000-0008-0000-0500-00001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24" name="Picture 1">
          <a:extLst>
            <a:ext uri="{FF2B5EF4-FFF2-40B4-BE49-F238E27FC236}">
              <a16:creationId xmlns:a16="http://schemas.microsoft.com/office/drawing/2014/main" id="{00000000-0008-0000-0500-00002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25" name="Picture 1">
          <a:extLst>
            <a:ext uri="{FF2B5EF4-FFF2-40B4-BE49-F238E27FC236}">
              <a16:creationId xmlns:a16="http://schemas.microsoft.com/office/drawing/2014/main" id="{00000000-0008-0000-0500-00002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6" name="Picture 1">
          <a:extLst>
            <a:ext uri="{FF2B5EF4-FFF2-40B4-BE49-F238E27FC236}">
              <a16:creationId xmlns:a16="http://schemas.microsoft.com/office/drawing/2014/main" id="{00000000-0008-0000-0500-00002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7" name="Picture 1">
          <a:extLst>
            <a:ext uri="{FF2B5EF4-FFF2-40B4-BE49-F238E27FC236}">
              <a16:creationId xmlns:a16="http://schemas.microsoft.com/office/drawing/2014/main" id="{00000000-0008-0000-0500-00002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28" name="Picture 1">
          <a:extLst>
            <a:ext uri="{FF2B5EF4-FFF2-40B4-BE49-F238E27FC236}">
              <a16:creationId xmlns:a16="http://schemas.microsoft.com/office/drawing/2014/main" id="{00000000-0008-0000-0500-00002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29" name="Picture 1">
          <a:extLst>
            <a:ext uri="{FF2B5EF4-FFF2-40B4-BE49-F238E27FC236}">
              <a16:creationId xmlns:a16="http://schemas.microsoft.com/office/drawing/2014/main" id="{00000000-0008-0000-0500-00002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0" name="Picture 1">
          <a:extLst>
            <a:ext uri="{FF2B5EF4-FFF2-40B4-BE49-F238E27FC236}">
              <a16:creationId xmlns:a16="http://schemas.microsoft.com/office/drawing/2014/main" id="{00000000-0008-0000-0500-00002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1" name="Picture 1">
          <a:extLst>
            <a:ext uri="{FF2B5EF4-FFF2-40B4-BE49-F238E27FC236}">
              <a16:creationId xmlns:a16="http://schemas.microsoft.com/office/drawing/2014/main" id="{00000000-0008-0000-0500-00002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2" name="Picture 1">
          <a:extLst>
            <a:ext uri="{FF2B5EF4-FFF2-40B4-BE49-F238E27FC236}">
              <a16:creationId xmlns:a16="http://schemas.microsoft.com/office/drawing/2014/main" id="{00000000-0008-0000-0500-00002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3" name="Picture 1">
          <a:extLst>
            <a:ext uri="{FF2B5EF4-FFF2-40B4-BE49-F238E27FC236}">
              <a16:creationId xmlns:a16="http://schemas.microsoft.com/office/drawing/2014/main" id="{00000000-0008-0000-0500-00002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34" name="Picture 1">
          <a:extLst>
            <a:ext uri="{FF2B5EF4-FFF2-40B4-BE49-F238E27FC236}">
              <a16:creationId xmlns:a16="http://schemas.microsoft.com/office/drawing/2014/main" id="{00000000-0008-0000-0500-00002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35" name="Picture 1">
          <a:extLst>
            <a:ext uri="{FF2B5EF4-FFF2-40B4-BE49-F238E27FC236}">
              <a16:creationId xmlns:a16="http://schemas.microsoft.com/office/drawing/2014/main" id="{00000000-0008-0000-0500-00002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36" name="Picture 1">
          <a:extLst>
            <a:ext uri="{FF2B5EF4-FFF2-40B4-BE49-F238E27FC236}">
              <a16:creationId xmlns:a16="http://schemas.microsoft.com/office/drawing/2014/main" id="{00000000-0008-0000-0500-00002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7" name="Picture 1">
          <a:extLst>
            <a:ext uri="{FF2B5EF4-FFF2-40B4-BE49-F238E27FC236}">
              <a16:creationId xmlns:a16="http://schemas.microsoft.com/office/drawing/2014/main" id="{00000000-0008-0000-0500-00002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8" name="Picture 1">
          <a:extLst>
            <a:ext uri="{FF2B5EF4-FFF2-40B4-BE49-F238E27FC236}">
              <a16:creationId xmlns:a16="http://schemas.microsoft.com/office/drawing/2014/main" id="{00000000-0008-0000-0500-00002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39" name="Picture 1">
          <a:extLst>
            <a:ext uri="{FF2B5EF4-FFF2-40B4-BE49-F238E27FC236}">
              <a16:creationId xmlns:a16="http://schemas.microsoft.com/office/drawing/2014/main" id="{00000000-0008-0000-0500-00002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0" name="Picture 1">
          <a:extLst>
            <a:ext uri="{FF2B5EF4-FFF2-40B4-BE49-F238E27FC236}">
              <a16:creationId xmlns:a16="http://schemas.microsoft.com/office/drawing/2014/main" id="{00000000-0008-0000-0500-00003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1" name="Picture 1">
          <a:extLst>
            <a:ext uri="{FF2B5EF4-FFF2-40B4-BE49-F238E27FC236}">
              <a16:creationId xmlns:a16="http://schemas.microsoft.com/office/drawing/2014/main" id="{00000000-0008-0000-0500-00003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2" name="Picture 1">
          <a:extLst>
            <a:ext uri="{FF2B5EF4-FFF2-40B4-BE49-F238E27FC236}">
              <a16:creationId xmlns:a16="http://schemas.microsoft.com/office/drawing/2014/main" id="{00000000-0008-0000-0500-00003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3" name="Picture 1">
          <a:extLst>
            <a:ext uri="{FF2B5EF4-FFF2-40B4-BE49-F238E27FC236}">
              <a16:creationId xmlns:a16="http://schemas.microsoft.com/office/drawing/2014/main" id="{00000000-0008-0000-0500-00003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44" name="Picture 1">
          <a:extLst>
            <a:ext uri="{FF2B5EF4-FFF2-40B4-BE49-F238E27FC236}">
              <a16:creationId xmlns:a16="http://schemas.microsoft.com/office/drawing/2014/main" id="{00000000-0008-0000-0500-00003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45" name="Picture 1">
          <a:extLst>
            <a:ext uri="{FF2B5EF4-FFF2-40B4-BE49-F238E27FC236}">
              <a16:creationId xmlns:a16="http://schemas.microsoft.com/office/drawing/2014/main" id="{00000000-0008-0000-0500-00003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46" name="Picture 1">
          <a:extLst>
            <a:ext uri="{FF2B5EF4-FFF2-40B4-BE49-F238E27FC236}">
              <a16:creationId xmlns:a16="http://schemas.microsoft.com/office/drawing/2014/main" id="{00000000-0008-0000-0500-00003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7" name="Picture 1">
          <a:extLst>
            <a:ext uri="{FF2B5EF4-FFF2-40B4-BE49-F238E27FC236}">
              <a16:creationId xmlns:a16="http://schemas.microsoft.com/office/drawing/2014/main" id="{00000000-0008-0000-0500-00003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8" name="Picture 1">
          <a:extLst>
            <a:ext uri="{FF2B5EF4-FFF2-40B4-BE49-F238E27FC236}">
              <a16:creationId xmlns:a16="http://schemas.microsoft.com/office/drawing/2014/main" id="{00000000-0008-0000-0500-00003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49" name="Picture 1">
          <a:extLst>
            <a:ext uri="{FF2B5EF4-FFF2-40B4-BE49-F238E27FC236}">
              <a16:creationId xmlns:a16="http://schemas.microsoft.com/office/drawing/2014/main" id="{00000000-0008-0000-0500-00003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50" name="Picture 1">
          <a:extLst>
            <a:ext uri="{FF2B5EF4-FFF2-40B4-BE49-F238E27FC236}">
              <a16:creationId xmlns:a16="http://schemas.microsoft.com/office/drawing/2014/main" id="{00000000-0008-0000-0500-00003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1" name="Picture 1">
          <a:extLst>
            <a:ext uri="{FF2B5EF4-FFF2-40B4-BE49-F238E27FC236}">
              <a16:creationId xmlns:a16="http://schemas.microsoft.com/office/drawing/2014/main" id="{00000000-0008-0000-0500-00003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2" name="Picture 1">
          <a:extLst>
            <a:ext uri="{FF2B5EF4-FFF2-40B4-BE49-F238E27FC236}">
              <a16:creationId xmlns:a16="http://schemas.microsoft.com/office/drawing/2014/main" id="{00000000-0008-0000-0500-00003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3" name="Picture 1">
          <a:extLst>
            <a:ext uri="{FF2B5EF4-FFF2-40B4-BE49-F238E27FC236}">
              <a16:creationId xmlns:a16="http://schemas.microsoft.com/office/drawing/2014/main" id="{00000000-0008-0000-0500-00003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54" name="Picture 1">
          <a:extLst>
            <a:ext uri="{FF2B5EF4-FFF2-40B4-BE49-F238E27FC236}">
              <a16:creationId xmlns:a16="http://schemas.microsoft.com/office/drawing/2014/main" id="{00000000-0008-0000-0500-00003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55" name="Picture 1">
          <a:extLst>
            <a:ext uri="{FF2B5EF4-FFF2-40B4-BE49-F238E27FC236}">
              <a16:creationId xmlns:a16="http://schemas.microsoft.com/office/drawing/2014/main" id="{00000000-0008-0000-0500-00003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6" name="Picture 1">
          <a:extLst>
            <a:ext uri="{FF2B5EF4-FFF2-40B4-BE49-F238E27FC236}">
              <a16:creationId xmlns:a16="http://schemas.microsoft.com/office/drawing/2014/main" id="{00000000-0008-0000-0500-00004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7" name="Picture 1">
          <a:extLst>
            <a:ext uri="{FF2B5EF4-FFF2-40B4-BE49-F238E27FC236}">
              <a16:creationId xmlns:a16="http://schemas.microsoft.com/office/drawing/2014/main" id="{00000000-0008-0000-0500-00004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58" name="Picture 1">
          <a:extLst>
            <a:ext uri="{FF2B5EF4-FFF2-40B4-BE49-F238E27FC236}">
              <a16:creationId xmlns:a16="http://schemas.microsoft.com/office/drawing/2014/main" id="{00000000-0008-0000-0500-00004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59" name="Picture 1">
          <a:extLst>
            <a:ext uri="{FF2B5EF4-FFF2-40B4-BE49-F238E27FC236}">
              <a16:creationId xmlns:a16="http://schemas.microsoft.com/office/drawing/2014/main" id="{00000000-0008-0000-0500-00004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0" name="Picture 1">
          <a:extLst>
            <a:ext uri="{FF2B5EF4-FFF2-40B4-BE49-F238E27FC236}">
              <a16:creationId xmlns:a16="http://schemas.microsoft.com/office/drawing/2014/main" id="{00000000-0008-0000-0500-00004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61" name="Picture 1">
          <a:extLst>
            <a:ext uri="{FF2B5EF4-FFF2-40B4-BE49-F238E27FC236}">
              <a16:creationId xmlns:a16="http://schemas.microsoft.com/office/drawing/2014/main" id="{00000000-0008-0000-0500-00004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62" name="Picture 1">
          <a:extLst>
            <a:ext uri="{FF2B5EF4-FFF2-40B4-BE49-F238E27FC236}">
              <a16:creationId xmlns:a16="http://schemas.microsoft.com/office/drawing/2014/main" id="{00000000-0008-0000-0500-00004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63" name="Picture 1">
          <a:extLst>
            <a:ext uri="{FF2B5EF4-FFF2-40B4-BE49-F238E27FC236}">
              <a16:creationId xmlns:a16="http://schemas.microsoft.com/office/drawing/2014/main" id="{00000000-0008-0000-0500-00004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4" name="Picture 1">
          <a:extLst>
            <a:ext uri="{FF2B5EF4-FFF2-40B4-BE49-F238E27FC236}">
              <a16:creationId xmlns:a16="http://schemas.microsoft.com/office/drawing/2014/main" id="{00000000-0008-0000-0500-00004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5" name="Picture 1">
          <a:extLst>
            <a:ext uri="{FF2B5EF4-FFF2-40B4-BE49-F238E27FC236}">
              <a16:creationId xmlns:a16="http://schemas.microsoft.com/office/drawing/2014/main" id="{00000000-0008-0000-0500-00004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6" name="Picture 1">
          <a:extLst>
            <a:ext uri="{FF2B5EF4-FFF2-40B4-BE49-F238E27FC236}">
              <a16:creationId xmlns:a16="http://schemas.microsoft.com/office/drawing/2014/main" id="{00000000-0008-0000-0500-00004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67" name="Picture 1">
          <a:extLst>
            <a:ext uri="{FF2B5EF4-FFF2-40B4-BE49-F238E27FC236}">
              <a16:creationId xmlns:a16="http://schemas.microsoft.com/office/drawing/2014/main" id="{00000000-0008-0000-0500-00004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68" name="Picture 1">
          <a:extLst>
            <a:ext uri="{FF2B5EF4-FFF2-40B4-BE49-F238E27FC236}">
              <a16:creationId xmlns:a16="http://schemas.microsoft.com/office/drawing/2014/main" id="{00000000-0008-0000-0500-00004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69" name="Picture 1">
          <a:extLst>
            <a:ext uri="{FF2B5EF4-FFF2-40B4-BE49-F238E27FC236}">
              <a16:creationId xmlns:a16="http://schemas.microsoft.com/office/drawing/2014/main" id="{00000000-0008-0000-0500-00004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70" name="Picture 1">
          <a:extLst>
            <a:ext uri="{FF2B5EF4-FFF2-40B4-BE49-F238E27FC236}">
              <a16:creationId xmlns:a16="http://schemas.microsoft.com/office/drawing/2014/main" id="{00000000-0008-0000-0500-00004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1" name="Picture 1">
          <a:extLst>
            <a:ext uri="{FF2B5EF4-FFF2-40B4-BE49-F238E27FC236}">
              <a16:creationId xmlns:a16="http://schemas.microsoft.com/office/drawing/2014/main" id="{00000000-0008-0000-0500-00004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2" name="Picture 1">
          <a:extLst>
            <a:ext uri="{FF2B5EF4-FFF2-40B4-BE49-F238E27FC236}">
              <a16:creationId xmlns:a16="http://schemas.microsoft.com/office/drawing/2014/main" id="{00000000-0008-0000-0500-00005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73" name="Picture 1">
          <a:extLst>
            <a:ext uri="{FF2B5EF4-FFF2-40B4-BE49-F238E27FC236}">
              <a16:creationId xmlns:a16="http://schemas.microsoft.com/office/drawing/2014/main" id="{00000000-0008-0000-0500-00005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74" name="Picture 1">
          <a:extLst>
            <a:ext uri="{FF2B5EF4-FFF2-40B4-BE49-F238E27FC236}">
              <a16:creationId xmlns:a16="http://schemas.microsoft.com/office/drawing/2014/main" id="{00000000-0008-0000-0500-00005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75" name="Picture 1">
          <a:extLst>
            <a:ext uri="{FF2B5EF4-FFF2-40B4-BE49-F238E27FC236}">
              <a16:creationId xmlns:a16="http://schemas.microsoft.com/office/drawing/2014/main" id="{00000000-0008-0000-0500-00005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6" name="Picture 1">
          <a:extLst>
            <a:ext uri="{FF2B5EF4-FFF2-40B4-BE49-F238E27FC236}">
              <a16:creationId xmlns:a16="http://schemas.microsoft.com/office/drawing/2014/main" id="{00000000-0008-0000-0500-00005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7" name="Picture 1">
          <a:extLst>
            <a:ext uri="{FF2B5EF4-FFF2-40B4-BE49-F238E27FC236}">
              <a16:creationId xmlns:a16="http://schemas.microsoft.com/office/drawing/2014/main" id="{00000000-0008-0000-0500-00005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8" name="Picture 1">
          <a:extLst>
            <a:ext uri="{FF2B5EF4-FFF2-40B4-BE49-F238E27FC236}">
              <a16:creationId xmlns:a16="http://schemas.microsoft.com/office/drawing/2014/main" id="{00000000-0008-0000-0500-00005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79" name="Picture 1">
          <a:extLst>
            <a:ext uri="{FF2B5EF4-FFF2-40B4-BE49-F238E27FC236}">
              <a16:creationId xmlns:a16="http://schemas.microsoft.com/office/drawing/2014/main" id="{00000000-0008-0000-0500-00005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80" name="Picture 1">
          <a:extLst>
            <a:ext uri="{FF2B5EF4-FFF2-40B4-BE49-F238E27FC236}">
              <a16:creationId xmlns:a16="http://schemas.microsoft.com/office/drawing/2014/main" id="{00000000-0008-0000-0500-00005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1" name="Picture 1">
          <a:extLst>
            <a:ext uri="{FF2B5EF4-FFF2-40B4-BE49-F238E27FC236}">
              <a16:creationId xmlns:a16="http://schemas.microsoft.com/office/drawing/2014/main" id="{00000000-0008-0000-0500-00005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2" name="Picture 1">
          <a:extLst>
            <a:ext uri="{FF2B5EF4-FFF2-40B4-BE49-F238E27FC236}">
              <a16:creationId xmlns:a16="http://schemas.microsoft.com/office/drawing/2014/main" id="{00000000-0008-0000-0500-00005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3" name="Picture 1">
          <a:extLst>
            <a:ext uri="{FF2B5EF4-FFF2-40B4-BE49-F238E27FC236}">
              <a16:creationId xmlns:a16="http://schemas.microsoft.com/office/drawing/2014/main" id="{00000000-0008-0000-0500-00005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84" name="Picture 1">
          <a:extLst>
            <a:ext uri="{FF2B5EF4-FFF2-40B4-BE49-F238E27FC236}">
              <a16:creationId xmlns:a16="http://schemas.microsoft.com/office/drawing/2014/main" id="{00000000-0008-0000-0500-00005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85" name="Picture 1">
          <a:extLst>
            <a:ext uri="{FF2B5EF4-FFF2-40B4-BE49-F238E27FC236}">
              <a16:creationId xmlns:a16="http://schemas.microsoft.com/office/drawing/2014/main" id="{00000000-0008-0000-0500-00005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86" name="Picture 1">
          <a:extLst>
            <a:ext uri="{FF2B5EF4-FFF2-40B4-BE49-F238E27FC236}">
              <a16:creationId xmlns:a16="http://schemas.microsoft.com/office/drawing/2014/main" id="{00000000-0008-0000-0500-00005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7" name="Picture 1">
          <a:extLst>
            <a:ext uri="{FF2B5EF4-FFF2-40B4-BE49-F238E27FC236}">
              <a16:creationId xmlns:a16="http://schemas.microsoft.com/office/drawing/2014/main" id="{00000000-0008-0000-0500-00005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8" name="Picture 1">
          <a:extLst>
            <a:ext uri="{FF2B5EF4-FFF2-40B4-BE49-F238E27FC236}">
              <a16:creationId xmlns:a16="http://schemas.microsoft.com/office/drawing/2014/main" id="{00000000-0008-0000-0500-00006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89" name="Picture 1">
          <a:extLst>
            <a:ext uri="{FF2B5EF4-FFF2-40B4-BE49-F238E27FC236}">
              <a16:creationId xmlns:a16="http://schemas.microsoft.com/office/drawing/2014/main" id="{00000000-0008-0000-0500-00006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0" name="Picture 1">
          <a:extLst>
            <a:ext uri="{FF2B5EF4-FFF2-40B4-BE49-F238E27FC236}">
              <a16:creationId xmlns:a16="http://schemas.microsoft.com/office/drawing/2014/main" id="{00000000-0008-0000-0500-00006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1" name="Picture 1">
          <a:extLst>
            <a:ext uri="{FF2B5EF4-FFF2-40B4-BE49-F238E27FC236}">
              <a16:creationId xmlns:a16="http://schemas.microsoft.com/office/drawing/2014/main" id="{00000000-0008-0000-0500-00006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2" name="Picture 1">
          <a:extLst>
            <a:ext uri="{FF2B5EF4-FFF2-40B4-BE49-F238E27FC236}">
              <a16:creationId xmlns:a16="http://schemas.microsoft.com/office/drawing/2014/main" id="{00000000-0008-0000-0500-00006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3" name="Picture 1">
          <a:extLst>
            <a:ext uri="{FF2B5EF4-FFF2-40B4-BE49-F238E27FC236}">
              <a16:creationId xmlns:a16="http://schemas.microsoft.com/office/drawing/2014/main" id="{00000000-0008-0000-0500-00006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94" name="Picture 1">
          <a:extLst>
            <a:ext uri="{FF2B5EF4-FFF2-40B4-BE49-F238E27FC236}">
              <a16:creationId xmlns:a16="http://schemas.microsoft.com/office/drawing/2014/main" id="{00000000-0008-0000-0500-00006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95" name="Picture 1">
          <a:extLst>
            <a:ext uri="{FF2B5EF4-FFF2-40B4-BE49-F238E27FC236}">
              <a16:creationId xmlns:a16="http://schemas.microsoft.com/office/drawing/2014/main" id="{00000000-0008-0000-0500-00006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96" name="Picture 1">
          <a:extLst>
            <a:ext uri="{FF2B5EF4-FFF2-40B4-BE49-F238E27FC236}">
              <a16:creationId xmlns:a16="http://schemas.microsoft.com/office/drawing/2014/main" id="{00000000-0008-0000-0500-00006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7" name="Picture 1">
          <a:extLst>
            <a:ext uri="{FF2B5EF4-FFF2-40B4-BE49-F238E27FC236}">
              <a16:creationId xmlns:a16="http://schemas.microsoft.com/office/drawing/2014/main" id="{00000000-0008-0000-0500-00006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298" name="Picture 1">
          <a:extLst>
            <a:ext uri="{FF2B5EF4-FFF2-40B4-BE49-F238E27FC236}">
              <a16:creationId xmlns:a16="http://schemas.microsoft.com/office/drawing/2014/main" id="{00000000-0008-0000-0500-00006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299" name="Picture 1">
          <a:extLst>
            <a:ext uri="{FF2B5EF4-FFF2-40B4-BE49-F238E27FC236}">
              <a16:creationId xmlns:a16="http://schemas.microsoft.com/office/drawing/2014/main" id="{00000000-0008-0000-0500-00006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0" name="Picture 1">
          <a:extLst>
            <a:ext uri="{FF2B5EF4-FFF2-40B4-BE49-F238E27FC236}">
              <a16:creationId xmlns:a16="http://schemas.microsoft.com/office/drawing/2014/main" id="{00000000-0008-0000-0500-00006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1" name="Picture 1">
          <a:extLst>
            <a:ext uri="{FF2B5EF4-FFF2-40B4-BE49-F238E27FC236}">
              <a16:creationId xmlns:a16="http://schemas.microsoft.com/office/drawing/2014/main" id="{00000000-0008-0000-0500-00006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02" name="Picture 1">
          <a:extLst>
            <a:ext uri="{FF2B5EF4-FFF2-40B4-BE49-F238E27FC236}">
              <a16:creationId xmlns:a16="http://schemas.microsoft.com/office/drawing/2014/main" id="{00000000-0008-0000-0500-00006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03" name="Picture 1">
          <a:extLst>
            <a:ext uri="{FF2B5EF4-FFF2-40B4-BE49-F238E27FC236}">
              <a16:creationId xmlns:a16="http://schemas.microsoft.com/office/drawing/2014/main" id="{00000000-0008-0000-0500-00006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4" name="Picture 1">
          <a:extLst>
            <a:ext uri="{FF2B5EF4-FFF2-40B4-BE49-F238E27FC236}">
              <a16:creationId xmlns:a16="http://schemas.microsoft.com/office/drawing/2014/main" id="{00000000-0008-0000-0500-00007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5" name="Picture 1">
          <a:extLst>
            <a:ext uri="{FF2B5EF4-FFF2-40B4-BE49-F238E27FC236}">
              <a16:creationId xmlns:a16="http://schemas.microsoft.com/office/drawing/2014/main" id="{00000000-0008-0000-0500-00007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06" name="Picture 1">
          <a:extLst>
            <a:ext uri="{FF2B5EF4-FFF2-40B4-BE49-F238E27FC236}">
              <a16:creationId xmlns:a16="http://schemas.microsoft.com/office/drawing/2014/main" id="{00000000-0008-0000-0500-00007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07" name="Picture 1">
          <a:extLst>
            <a:ext uri="{FF2B5EF4-FFF2-40B4-BE49-F238E27FC236}">
              <a16:creationId xmlns:a16="http://schemas.microsoft.com/office/drawing/2014/main" id="{00000000-0008-0000-0500-00007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08" name="Picture 1">
          <a:extLst>
            <a:ext uri="{FF2B5EF4-FFF2-40B4-BE49-F238E27FC236}">
              <a16:creationId xmlns:a16="http://schemas.microsoft.com/office/drawing/2014/main" id="{00000000-0008-0000-0500-00007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09" name="Picture 1">
          <a:extLst>
            <a:ext uri="{FF2B5EF4-FFF2-40B4-BE49-F238E27FC236}">
              <a16:creationId xmlns:a16="http://schemas.microsoft.com/office/drawing/2014/main" id="{00000000-0008-0000-0500-00007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10" name="Picture 1">
          <a:extLst>
            <a:ext uri="{FF2B5EF4-FFF2-40B4-BE49-F238E27FC236}">
              <a16:creationId xmlns:a16="http://schemas.microsoft.com/office/drawing/2014/main" id="{00000000-0008-0000-0500-00007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1" name="Picture 1">
          <a:extLst>
            <a:ext uri="{FF2B5EF4-FFF2-40B4-BE49-F238E27FC236}">
              <a16:creationId xmlns:a16="http://schemas.microsoft.com/office/drawing/2014/main" id="{00000000-0008-0000-0500-00007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2" name="Picture 1">
          <a:extLst>
            <a:ext uri="{FF2B5EF4-FFF2-40B4-BE49-F238E27FC236}">
              <a16:creationId xmlns:a16="http://schemas.microsoft.com/office/drawing/2014/main" id="{00000000-0008-0000-0500-00007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3" name="Picture 1">
          <a:extLst>
            <a:ext uri="{FF2B5EF4-FFF2-40B4-BE49-F238E27FC236}">
              <a16:creationId xmlns:a16="http://schemas.microsoft.com/office/drawing/2014/main" id="{00000000-0008-0000-0500-00007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14" name="Picture 1">
          <a:extLst>
            <a:ext uri="{FF2B5EF4-FFF2-40B4-BE49-F238E27FC236}">
              <a16:creationId xmlns:a16="http://schemas.microsoft.com/office/drawing/2014/main" id="{00000000-0008-0000-0500-00007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15" name="Picture 1">
          <a:extLst>
            <a:ext uri="{FF2B5EF4-FFF2-40B4-BE49-F238E27FC236}">
              <a16:creationId xmlns:a16="http://schemas.microsoft.com/office/drawing/2014/main" id="{00000000-0008-0000-0500-00007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6" name="Picture 1">
          <a:extLst>
            <a:ext uri="{FF2B5EF4-FFF2-40B4-BE49-F238E27FC236}">
              <a16:creationId xmlns:a16="http://schemas.microsoft.com/office/drawing/2014/main" id="{00000000-0008-0000-0500-00007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7" name="Picture 1">
          <a:extLst>
            <a:ext uri="{FF2B5EF4-FFF2-40B4-BE49-F238E27FC236}">
              <a16:creationId xmlns:a16="http://schemas.microsoft.com/office/drawing/2014/main" id="{00000000-0008-0000-0500-00007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18" name="Picture 1">
          <a:extLst>
            <a:ext uri="{FF2B5EF4-FFF2-40B4-BE49-F238E27FC236}">
              <a16:creationId xmlns:a16="http://schemas.microsoft.com/office/drawing/2014/main" id="{00000000-0008-0000-0500-00007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19" name="Picture 1">
          <a:extLst>
            <a:ext uri="{FF2B5EF4-FFF2-40B4-BE49-F238E27FC236}">
              <a16:creationId xmlns:a16="http://schemas.microsoft.com/office/drawing/2014/main" id="{00000000-0008-0000-0500-00007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0" name="Picture 1">
          <a:extLst>
            <a:ext uri="{FF2B5EF4-FFF2-40B4-BE49-F238E27FC236}">
              <a16:creationId xmlns:a16="http://schemas.microsoft.com/office/drawing/2014/main" id="{00000000-0008-0000-0500-00008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1" name="Picture 1">
          <a:extLst>
            <a:ext uri="{FF2B5EF4-FFF2-40B4-BE49-F238E27FC236}">
              <a16:creationId xmlns:a16="http://schemas.microsoft.com/office/drawing/2014/main" id="{00000000-0008-0000-0500-00008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2" name="Picture 1">
          <a:extLst>
            <a:ext uri="{FF2B5EF4-FFF2-40B4-BE49-F238E27FC236}">
              <a16:creationId xmlns:a16="http://schemas.microsoft.com/office/drawing/2014/main" id="{00000000-0008-0000-0500-00008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3" name="Picture 1">
          <a:extLst>
            <a:ext uri="{FF2B5EF4-FFF2-40B4-BE49-F238E27FC236}">
              <a16:creationId xmlns:a16="http://schemas.microsoft.com/office/drawing/2014/main" id="{00000000-0008-0000-0500-00008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24" name="Picture 1">
          <a:extLst>
            <a:ext uri="{FF2B5EF4-FFF2-40B4-BE49-F238E27FC236}">
              <a16:creationId xmlns:a16="http://schemas.microsoft.com/office/drawing/2014/main" id="{00000000-0008-0000-0500-00008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25" name="Picture 1">
          <a:extLst>
            <a:ext uri="{FF2B5EF4-FFF2-40B4-BE49-F238E27FC236}">
              <a16:creationId xmlns:a16="http://schemas.microsoft.com/office/drawing/2014/main" id="{00000000-0008-0000-0500-00008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26" name="Picture 1">
          <a:extLst>
            <a:ext uri="{FF2B5EF4-FFF2-40B4-BE49-F238E27FC236}">
              <a16:creationId xmlns:a16="http://schemas.microsoft.com/office/drawing/2014/main" id="{00000000-0008-0000-0500-00008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27" name="Picture 1">
          <a:extLst>
            <a:ext uri="{FF2B5EF4-FFF2-40B4-BE49-F238E27FC236}">
              <a16:creationId xmlns:a16="http://schemas.microsoft.com/office/drawing/2014/main" id="{00000000-0008-0000-0500-00008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328" name="Picture 1">
          <a:extLst>
            <a:ext uri="{FF2B5EF4-FFF2-40B4-BE49-F238E27FC236}">
              <a16:creationId xmlns:a16="http://schemas.microsoft.com/office/drawing/2014/main" id="{00000000-0008-0000-0500-00008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329" name="Picture 1">
          <a:extLst>
            <a:ext uri="{FF2B5EF4-FFF2-40B4-BE49-F238E27FC236}">
              <a16:creationId xmlns:a16="http://schemas.microsoft.com/office/drawing/2014/main" id="{00000000-0008-0000-0500-00008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330" name="Picture 1">
          <a:extLst>
            <a:ext uri="{FF2B5EF4-FFF2-40B4-BE49-F238E27FC236}">
              <a16:creationId xmlns:a16="http://schemas.microsoft.com/office/drawing/2014/main" id="{00000000-0008-0000-0500-00008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331" name="Picture 1">
          <a:extLst>
            <a:ext uri="{FF2B5EF4-FFF2-40B4-BE49-F238E27FC236}">
              <a16:creationId xmlns:a16="http://schemas.microsoft.com/office/drawing/2014/main" id="{00000000-0008-0000-0500-00008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332" name="Picture 1">
          <a:extLst>
            <a:ext uri="{FF2B5EF4-FFF2-40B4-BE49-F238E27FC236}">
              <a16:creationId xmlns:a16="http://schemas.microsoft.com/office/drawing/2014/main" id="{00000000-0008-0000-0500-00008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333" name="Picture 1">
          <a:extLst>
            <a:ext uri="{FF2B5EF4-FFF2-40B4-BE49-F238E27FC236}">
              <a16:creationId xmlns:a16="http://schemas.microsoft.com/office/drawing/2014/main" id="{00000000-0008-0000-0500-00008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334" name="Picture 1">
          <a:extLst>
            <a:ext uri="{FF2B5EF4-FFF2-40B4-BE49-F238E27FC236}">
              <a16:creationId xmlns:a16="http://schemas.microsoft.com/office/drawing/2014/main" id="{00000000-0008-0000-0500-00008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335" name="Picture 1">
          <a:extLst>
            <a:ext uri="{FF2B5EF4-FFF2-40B4-BE49-F238E27FC236}">
              <a16:creationId xmlns:a16="http://schemas.microsoft.com/office/drawing/2014/main" id="{00000000-0008-0000-0500-00008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36" name="Picture 1">
          <a:extLst>
            <a:ext uri="{FF2B5EF4-FFF2-40B4-BE49-F238E27FC236}">
              <a16:creationId xmlns:a16="http://schemas.microsoft.com/office/drawing/2014/main" id="{00000000-0008-0000-0500-00009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37" name="Picture 1">
          <a:extLst>
            <a:ext uri="{FF2B5EF4-FFF2-40B4-BE49-F238E27FC236}">
              <a16:creationId xmlns:a16="http://schemas.microsoft.com/office/drawing/2014/main" id="{00000000-0008-0000-0500-00009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38" name="Picture 1">
          <a:extLst>
            <a:ext uri="{FF2B5EF4-FFF2-40B4-BE49-F238E27FC236}">
              <a16:creationId xmlns:a16="http://schemas.microsoft.com/office/drawing/2014/main" id="{00000000-0008-0000-0500-00009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39" name="Picture 1">
          <a:extLst>
            <a:ext uri="{FF2B5EF4-FFF2-40B4-BE49-F238E27FC236}">
              <a16:creationId xmlns:a16="http://schemas.microsoft.com/office/drawing/2014/main" id="{00000000-0008-0000-0500-00009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0" name="Picture 1">
          <a:extLst>
            <a:ext uri="{FF2B5EF4-FFF2-40B4-BE49-F238E27FC236}">
              <a16:creationId xmlns:a16="http://schemas.microsoft.com/office/drawing/2014/main" id="{00000000-0008-0000-0500-00009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1" name="Picture 1">
          <a:extLst>
            <a:ext uri="{FF2B5EF4-FFF2-40B4-BE49-F238E27FC236}">
              <a16:creationId xmlns:a16="http://schemas.microsoft.com/office/drawing/2014/main" id="{00000000-0008-0000-0500-00009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42" name="Picture 1">
          <a:extLst>
            <a:ext uri="{FF2B5EF4-FFF2-40B4-BE49-F238E27FC236}">
              <a16:creationId xmlns:a16="http://schemas.microsoft.com/office/drawing/2014/main" id="{00000000-0008-0000-0500-00009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43" name="Picture 1">
          <a:extLst>
            <a:ext uri="{FF2B5EF4-FFF2-40B4-BE49-F238E27FC236}">
              <a16:creationId xmlns:a16="http://schemas.microsoft.com/office/drawing/2014/main" id="{00000000-0008-0000-0500-00009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4" name="Picture 1">
          <a:extLst>
            <a:ext uri="{FF2B5EF4-FFF2-40B4-BE49-F238E27FC236}">
              <a16:creationId xmlns:a16="http://schemas.microsoft.com/office/drawing/2014/main" id="{00000000-0008-0000-0500-00009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5" name="Picture 1">
          <a:extLst>
            <a:ext uri="{FF2B5EF4-FFF2-40B4-BE49-F238E27FC236}">
              <a16:creationId xmlns:a16="http://schemas.microsoft.com/office/drawing/2014/main" id="{00000000-0008-0000-0500-00009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46" name="Picture 1">
          <a:extLst>
            <a:ext uri="{FF2B5EF4-FFF2-40B4-BE49-F238E27FC236}">
              <a16:creationId xmlns:a16="http://schemas.microsoft.com/office/drawing/2014/main" id="{00000000-0008-0000-0500-00009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47" name="Picture 1">
          <a:extLst>
            <a:ext uri="{FF2B5EF4-FFF2-40B4-BE49-F238E27FC236}">
              <a16:creationId xmlns:a16="http://schemas.microsoft.com/office/drawing/2014/main" id="{00000000-0008-0000-0500-00009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48" name="Picture 1">
          <a:extLst>
            <a:ext uri="{FF2B5EF4-FFF2-40B4-BE49-F238E27FC236}">
              <a16:creationId xmlns:a16="http://schemas.microsoft.com/office/drawing/2014/main" id="{00000000-0008-0000-0500-00009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49" name="Picture 1">
          <a:extLst>
            <a:ext uri="{FF2B5EF4-FFF2-40B4-BE49-F238E27FC236}">
              <a16:creationId xmlns:a16="http://schemas.microsoft.com/office/drawing/2014/main" id="{00000000-0008-0000-0500-00009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50" name="Picture 1">
          <a:extLst>
            <a:ext uri="{FF2B5EF4-FFF2-40B4-BE49-F238E27FC236}">
              <a16:creationId xmlns:a16="http://schemas.microsoft.com/office/drawing/2014/main" id="{00000000-0008-0000-0500-00009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1" name="Picture 1">
          <a:extLst>
            <a:ext uri="{FF2B5EF4-FFF2-40B4-BE49-F238E27FC236}">
              <a16:creationId xmlns:a16="http://schemas.microsoft.com/office/drawing/2014/main" id="{00000000-0008-0000-0500-00009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2" name="Picture 1">
          <a:extLst>
            <a:ext uri="{FF2B5EF4-FFF2-40B4-BE49-F238E27FC236}">
              <a16:creationId xmlns:a16="http://schemas.microsoft.com/office/drawing/2014/main" id="{00000000-0008-0000-0500-0000A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3" name="Picture 1">
          <a:extLst>
            <a:ext uri="{FF2B5EF4-FFF2-40B4-BE49-F238E27FC236}">
              <a16:creationId xmlns:a16="http://schemas.microsoft.com/office/drawing/2014/main" id="{00000000-0008-0000-0500-0000A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54" name="Picture 1">
          <a:extLst>
            <a:ext uri="{FF2B5EF4-FFF2-40B4-BE49-F238E27FC236}">
              <a16:creationId xmlns:a16="http://schemas.microsoft.com/office/drawing/2014/main" id="{00000000-0008-0000-0500-0000A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55" name="Picture 1">
          <a:extLst>
            <a:ext uri="{FF2B5EF4-FFF2-40B4-BE49-F238E27FC236}">
              <a16:creationId xmlns:a16="http://schemas.microsoft.com/office/drawing/2014/main" id="{00000000-0008-0000-0500-0000A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56" name="Picture 1">
          <a:extLst>
            <a:ext uri="{FF2B5EF4-FFF2-40B4-BE49-F238E27FC236}">
              <a16:creationId xmlns:a16="http://schemas.microsoft.com/office/drawing/2014/main" id="{00000000-0008-0000-0500-0000A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57" name="Picture 1">
          <a:extLst>
            <a:ext uri="{FF2B5EF4-FFF2-40B4-BE49-F238E27FC236}">
              <a16:creationId xmlns:a16="http://schemas.microsoft.com/office/drawing/2014/main" id="{00000000-0008-0000-0500-0000A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8" name="Picture 1">
          <a:extLst>
            <a:ext uri="{FF2B5EF4-FFF2-40B4-BE49-F238E27FC236}">
              <a16:creationId xmlns:a16="http://schemas.microsoft.com/office/drawing/2014/main" id="{00000000-0008-0000-0500-0000A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59" name="Picture 1">
          <a:extLst>
            <a:ext uri="{FF2B5EF4-FFF2-40B4-BE49-F238E27FC236}">
              <a16:creationId xmlns:a16="http://schemas.microsoft.com/office/drawing/2014/main" id="{00000000-0008-0000-0500-0000A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60" name="Picture 1">
          <a:extLst>
            <a:ext uri="{FF2B5EF4-FFF2-40B4-BE49-F238E27FC236}">
              <a16:creationId xmlns:a16="http://schemas.microsoft.com/office/drawing/2014/main" id="{00000000-0008-0000-0500-0000A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1" name="Picture 1">
          <a:extLst>
            <a:ext uri="{FF2B5EF4-FFF2-40B4-BE49-F238E27FC236}">
              <a16:creationId xmlns:a16="http://schemas.microsoft.com/office/drawing/2014/main" id="{00000000-0008-0000-0500-0000A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2" name="Picture 1">
          <a:extLst>
            <a:ext uri="{FF2B5EF4-FFF2-40B4-BE49-F238E27FC236}">
              <a16:creationId xmlns:a16="http://schemas.microsoft.com/office/drawing/2014/main" id="{00000000-0008-0000-0500-0000A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63" name="Picture 1">
          <a:extLst>
            <a:ext uri="{FF2B5EF4-FFF2-40B4-BE49-F238E27FC236}">
              <a16:creationId xmlns:a16="http://schemas.microsoft.com/office/drawing/2014/main" id="{00000000-0008-0000-0500-0000A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64" name="Picture 1">
          <a:extLst>
            <a:ext uri="{FF2B5EF4-FFF2-40B4-BE49-F238E27FC236}">
              <a16:creationId xmlns:a16="http://schemas.microsoft.com/office/drawing/2014/main" id="{00000000-0008-0000-0500-0000A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65" name="Picture 1">
          <a:extLst>
            <a:ext uri="{FF2B5EF4-FFF2-40B4-BE49-F238E27FC236}">
              <a16:creationId xmlns:a16="http://schemas.microsoft.com/office/drawing/2014/main" id="{00000000-0008-0000-0500-0000A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6" name="Picture 1">
          <a:extLst>
            <a:ext uri="{FF2B5EF4-FFF2-40B4-BE49-F238E27FC236}">
              <a16:creationId xmlns:a16="http://schemas.microsoft.com/office/drawing/2014/main" id="{00000000-0008-0000-0500-0000A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7" name="Picture 1">
          <a:extLst>
            <a:ext uri="{FF2B5EF4-FFF2-40B4-BE49-F238E27FC236}">
              <a16:creationId xmlns:a16="http://schemas.microsoft.com/office/drawing/2014/main" id="{00000000-0008-0000-0500-0000A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8" name="Picture 1">
          <a:extLst>
            <a:ext uri="{FF2B5EF4-FFF2-40B4-BE49-F238E27FC236}">
              <a16:creationId xmlns:a16="http://schemas.microsoft.com/office/drawing/2014/main" id="{00000000-0008-0000-0500-0000B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69" name="Picture 1">
          <a:extLst>
            <a:ext uri="{FF2B5EF4-FFF2-40B4-BE49-F238E27FC236}">
              <a16:creationId xmlns:a16="http://schemas.microsoft.com/office/drawing/2014/main" id="{00000000-0008-0000-0500-0000B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0" name="Picture 1">
          <a:extLst>
            <a:ext uri="{FF2B5EF4-FFF2-40B4-BE49-F238E27FC236}">
              <a16:creationId xmlns:a16="http://schemas.microsoft.com/office/drawing/2014/main" id="{00000000-0008-0000-0500-0000B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71" name="Picture 1">
          <a:extLst>
            <a:ext uri="{FF2B5EF4-FFF2-40B4-BE49-F238E27FC236}">
              <a16:creationId xmlns:a16="http://schemas.microsoft.com/office/drawing/2014/main" id="{00000000-0008-0000-0500-0000B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72" name="Picture 1">
          <a:extLst>
            <a:ext uri="{FF2B5EF4-FFF2-40B4-BE49-F238E27FC236}">
              <a16:creationId xmlns:a16="http://schemas.microsoft.com/office/drawing/2014/main" id="{00000000-0008-0000-0500-0000B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73" name="Picture 1">
          <a:extLst>
            <a:ext uri="{FF2B5EF4-FFF2-40B4-BE49-F238E27FC236}">
              <a16:creationId xmlns:a16="http://schemas.microsoft.com/office/drawing/2014/main" id="{00000000-0008-0000-0500-0000B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4" name="Picture 1">
          <a:extLst>
            <a:ext uri="{FF2B5EF4-FFF2-40B4-BE49-F238E27FC236}">
              <a16:creationId xmlns:a16="http://schemas.microsoft.com/office/drawing/2014/main" id="{00000000-0008-0000-0500-0000B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5" name="Picture 1">
          <a:extLst>
            <a:ext uri="{FF2B5EF4-FFF2-40B4-BE49-F238E27FC236}">
              <a16:creationId xmlns:a16="http://schemas.microsoft.com/office/drawing/2014/main" id="{00000000-0008-0000-0500-0000B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6" name="Picture 1">
          <a:extLst>
            <a:ext uri="{FF2B5EF4-FFF2-40B4-BE49-F238E27FC236}">
              <a16:creationId xmlns:a16="http://schemas.microsoft.com/office/drawing/2014/main" id="{00000000-0008-0000-0500-0000B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77" name="Picture 1">
          <a:extLst>
            <a:ext uri="{FF2B5EF4-FFF2-40B4-BE49-F238E27FC236}">
              <a16:creationId xmlns:a16="http://schemas.microsoft.com/office/drawing/2014/main" id="{00000000-0008-0000-0500-0000B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78" name="Picture 1">
          <a:extLst>
            <a:ext uri="{FF2B5EF4-FFF2-40B4-BE49-F238E27FC236}">
              <a16:creationId xmlns:a16="http://schemas.microsoft.com/office/drawing/2014/main" id="{00000000-0008-0000-0500-0000B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79" name="Picture 1">
          <a:extLst>
            <a:ext uri="{FF2B5EF4-FFF2-40B4-BE49-F238E27FC236}">
              <a16:creationId xmlns:a16="http://schemas.microsoft.com/office/drawing/2014/main" id="{00000000-0008-0000-0500-0000B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80" name="Picture 1">
          <a:extLst>
            <a:ext uri="{FF2B5EF4-FFF2-40B4-BE49-F238E27FC236}">
              <a16:creationId xmlns:a16="http://schemas.microsoft.com/office/drawing/2014/main" id="{00000000-0008-0000-0500-0000B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1" name="Picture 1">
          <a:extLst>
            <a:ext uri="{FF2B5EF4-FFF2-40B4-BE49-F238E27FC236}">
              <a16:creationId xmlns:a16="http://schemas.microsoft.com/office/drawing/2014/main" id="{00000000-0008-0000-0500-0000B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2" name="Picture 1">
          <a:extLst>
            <a:ext uri="{FF2B5EF4-FFF2-40B4-BE49-F238E27FC236}">
              <a16:creationId xmlns:a16="http://schemas.microsoft.com/office/drawing/2014/main" id="{00000000-0008-0000-0500-0000B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83" name="Picture 1">
          <a:extLst>
            <a:ext uri="{FF2B5EF4-FFF2-40B4-BE49-F238E27FC236}">
              <a16:creationId xmlns:a16="http://schemas.microsoft.com/office/drawing/2014/main" id="{00000000-0008-0000-0500-0000B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84" name="Picture 1">
          <a:extLst>
            <a:ext uri="{FF2B5EF4-FFF2-40B4-BE49-F238E27FC236}">
              <a16:creationId xmlns:a16="http://schemas.microsoft.com/office/drawing/2014/main" id="{00000000-0008-0000-0500-0000C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85" name="Picture 1">
          <a:extLst>
            <a:ext uri="{FF2B5EF4-FFF2-40B4-BE49-F238E27FC236}">
              <a16:creationId xmlns:a16="http://schemas.microsoft.com/office/drawing/2014/main" id="{00000000-0008-0000-0500-0000C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6" name="Picture 1">
          <a:extLst>
            <a:ext uri="{FF2B5EF4-FFF2-40B4-BE49-F238E27FC236}">
              <a16:creationId xmlns:a16="http://schemas.microsoft.com/office/drawing/2014/main" id="{00000000-0008-0000-0500-0000C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7" name="Picture 1">
          <a:extLst>
            <a:ext uri="{FF2B5EF4-FFF2-40B4-BE49-F238E27FC236}">
              <a16:creationId xmlns:a16="http://schemas.microsoft.com/office/drawing/2014/main" id="{00000000-0008-0000-0500-0000C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8" name="Picture 1">
          <a:extLst>
            <a:ext uri="{FF2B5EF4-FFF2-40B4-BE49-F238E27FC236}">
              <a16:creationId xmlns:a16="http://schemas.microsoft.com/office/drawing/2014/main" id="{00000000-0008-0000-0500-0000C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89" name="Picture 1">
          <a:extLst>
            <a:ext uri="{FF2B5EF4-FFF2-40B4-BE49-F238E27FC236}">
              <a16:creationId xmlns:a16="http://schemas.microsoft.com/office/drawing/2014/main" id="{00000000-0008-0000-0500-0000C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0" name="Picture 1">
          <a:extLst>
            <a:ext uri="{FF2B5EF4-FFF2-40B4-BE49-F238E27FC236}">
              <a16:creationId xmlns:a16="http://schemas.microsoft.com/office/drawing/2014/main" id="{00000000-0008-0000-0500-0000C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91" name="Picture 1">
          <a:extLst>
            <a:ext uri="{FF2B5EF4-FFF2-40B4-BE49-F238E27FC236}">
              <a16:creationId xmlns:a16="http://schemas.microsoft.com/office/drawing/2014/main" id="{00000000-0008-0000-0500-0000C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92" name="Picture 1">
          <a:extLst>
            <a:ext uri="{FF2B5EF4-FFF2-40B4-BE49-F238E27FC236}">
              <a16:creationId xmlns:a16="http://schemas.microsoft.com/office/drawing/2014/main" id="{00000000-0008-0000-0500-0000C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393" name="Picture 1">
          <a:extLst>
            <a:ext uri="{FF2B5EF4-FFF2-40B4-BE49-F238E27FC236}">
              <a16:creationId xmlns:a16="http://schemas.microsoft.com/office/drawing/2014/main" id="{00000000-0008-0000-0500-0000C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4" name="Picture 1">
          <a:extLst>
            <a:ext uri="{FF2B5EF4-FFF2-40B4-BE49-F238E27FC236}">
              <a16:creationId xmlns:a16="http://schemas.microsoft.com/office/drawing/2014/main" id="{00000000-0008-0000-0500-0000C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5" name="Picture 1">
          <a:extLst>
            <a:ext uri="{FF2B5EF4-FFF2-40B4-BE49-F238E27FC236}">
              <a16:creationId xmlns:a16="http://schemas.microsoft.com/office/drawing/2014/main" id="{00000000-0008-0000-0500-0000C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6" name="Picture 1">
          <a:extLst>
            <a:ext uri="{FF2B5EF4-FFF2-40B4-BE49-F238E27FC236}">
              <a16:creationId xmlns:a16="http://schemas.microsoft.com/office/drawing/2014/main" id="{00000000-0008-0000-0500-0000C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7" name="Picture 1">
          <a:extLst>
            <a:ext uri="{FF2B5EF4-FFF2-40B4-BE49-F238E27FC236}">
              <a16:creationId xmlns:a16="http://schemas.microsoft.com/office/drawing/2014/main" id="{00000000-0008-0000-0500-0000C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8" name="Picture 1">
          <a:extLst>
            <a:ext uri="{FF2B5EF4-FFF2-40B4-BE49-F238E27FC236}">
              <a16:creationId xmlns:a16="http://schemas.microsoft.com/office/drawing/2014/main" id="{00000000-0008-0000-0500-0000C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399" name="Picture 1">
          <a:extLst>
            <a:ext uri="{FF2B5EF4-FFF2-40B4-BE49-F238E27FC236}">
              <a16:creationId xmlns:a16="http://schemas.microsoft.com/office/drawing/2014/main" id="{00000000-0008-0000-0500-0000C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0" name="Picture 1">
          <a:extLst>
            <a:ext uri="{FF2B5EF4-FFF2-40B4-BE49-F238E27FC236}">
              <a16:creationId xmlns:a16="http://schemas.microsoft.com/office/drawing/2014/main" id="{00000000-0008-0000-0500-0000D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01" name="Picture 1">
          <a:extLst>
            <a:ext uri="{FF2B5EF4-FFF2-40B4-BE49-F238E27FC236}">
              <a16:creationId xmlns:a16="http://schemas.microsoft.com/office/drawing/2014/main" id="{00000000-0008-0000-0500-0000D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02" name="Picture 1">
          <a:extLst>
            <a:ext uri="{FF2B5EF4-FFF2-40B4-BE49-F238E27FC236}">
              <a16:creationId xmlns:a16="http://schemas.microsoft.com/office/drawing/2014/main" id="{00000000-0008-0000-0500-0000D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03" name="Picture 1">
          <a:extLst>
            <a:ext uri="{FF2B5EF4-FFF2-40B4-BE49-F238E27FC236}">
              <a16:creationId xmlns:a16="http://schemas.microsoft.com/office/drawing/2014/main" id="{00000000-0008-0000-0500-0000D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4" name="Picture 1">
          <a:extLst>
            <a:ext uri="{FF2B5EF4-FFF2-40B4-BE49-F238E27FC236}">
              <a16:creationId xmlns:a16="http://schemas.microsoft.com/office/drawing/2014/main" id="{00000000-0008-0000-0500-0000D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5" name="Picture 1">
          <a:extLst>
            <a:ext uri="{FF2B5EF4-FFF2-40B4-BE49-F238E27FC236}">
              <a16:creationId xmlns:a16="http://schemas.microsoft.com/office/drawing/2014/main" id="{00000000-0008-0000-0500-0000D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6" name="Picture 1">
          <a:extLst>
            <a:ext uri="{FF2B5EF4-FFF2-40B4-BE49-F238E27FC236}">
              <a16:creationId xmlns:a16="http://schemas.microsoft.com/office/drawing/2014/main" id="{00000000-0008-0000-0500-0000D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07" name="Picture 1">
          <a:extLst>
            <a:ext uri="{FF2B5EF4-FFF2-40B4-BE49-F238E27FC236}">
              <a16:creationId xmlns:a16="http://schemas.microsoft.com/office/drawing/2014/main" id="{00000000-0008-0000-0500-0000D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08" name="Picture 1">
          <a:extLst>
            <a:ext uri="{FF2B5EF4-FFF2-40B4-BE49-F238E27FC236}">
              <a16:creationId xmlns:a16="http://schemas.microsoft.com/office/drawing/2014/main" id="{00000000-0008-0000-0500-0000D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09" name="Picture 1">
          <a:extLst>
            <a:ext uri="{FF2B5EF4-FFF2-40B4-BE49-F238E27FC236}">
              <a16:creationId xmlns:a16="http://schemas.microsoft.com/office/drawing/2014/main" id="{00000000-0008-0000-0500-0000D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0" name="Picture 1">
          <a:extLst>
            <a:ext uri="{FF2B5EF4-FFF2-40B4-BE49-F238E27FC236}">
              <a16:creationId xmlns:a16="http://schemas.microsoft.com/office/drawing/2014/main" id="{00000000-0008-0000-0500-0000D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11" name="Picture 1">
          <a:extLst>
            <a:ext uri="{FF2B5EF4-FFF2-40B4-BE49-F238E27FC236}">
              <a16:creationId xmlns:a16="http://schemas.microsoft.com/office/drawing/2014/main" id="{00000000-0008-0000-0500-0000D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12" name="Picture 1">
          <a:extLst>
            <a:ext uri="{FF2B5EF4-FFF2-40B4-BE49-F238E27FC236}">
              <a16:creationId xmlns:a16="http://schemas.microsoft.com/office/drawing/2014/main" id="{00000000-0008-0000-0500-0000D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3" name="Picture 1">
          <a:extLst>
            <a:ext uri="{FF2B5EF4-FFF2-40B4-BE49-F238E27FC236}">
              <a16:creationId xmlns:a16="http://schemas.microsoft.com/office/drawing/2014/main" id="{00000000-0008-0000-0500-0000D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4" name="Picture 1">
          <a:extLst>
            <a:ext uri="{FF2B5EF4-FFF2-40B4-BE49-F238E27FC236}">
              <a16:creationId xmlns:a16="http://schemas.microsoft.com/office/drawing/2014/main" id="{00000000-0008-0000-0500-0000D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5" name="Picture 1">
          <a:extLst>
            <a:ext uri="{FF2B5EF4-FFF2-40B4-BE49-F238E27FC236}">
              <a16:creationId xmlns:a16="http://schemas.microsoft.com/office/drawing/2014/main" id="{00000000-0008-0000-0500-0000D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16" name="Picture 1">
          <a:extLst>
            <a:ext uri="{FF2B5EF4-FFF2-40B4-BE49-F238E27FC236}">
              <a16:creationId xmlns:a16="http://schemas.microsoft.com/office/drawing/2014/main" id="{00000000-0008-0000-0500-0000E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17" name="Picture 1">
          <a:extLst>
            <a:ext uri="{FF2B5EF4-FFF2-40B4-BE49-F238E27FC236}">
              <a16:creationId xmlns:a16="http://schemas.microsoft.com/office/drawing/2014/main" id="{00000000-0008-0000-0500-0000E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8" name="Picture 1">
          <a:extLst>
            <a:ext uri="{FF2B5EF4-FFF2-40B4-BE49-F238E27FC236}">
              <a16:creationId xmlns:a16="http://schemas.microsoft.com/office/drawing/2014/main" id="{00000000-0008-0000-0500-0000E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19" name="Picture 1">
          <a:extLst>
            <a:ext uri="{FF2B5EF4-FFF2-40B4-BE49-F238E27FC236}">
              <a16:creationId xmlns:a16="http://schemas.microsoft.com/office/drawing/2014/main" id="{00000000-0008-0000-0500-0000E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20" name="Picture 1">
          <a:extLst>
            <a:ext uri="{FF2B5EF4-FFF2-40B4-BE49-F238E27FC236}">
              <a16:creationId xmlns:a16="http://schemas.microsoft.com/office/drawing/2014/main" id="{00000000-0008-0000-0500-0000E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1" name="Picture 1">
          <a:extLst>
            <a:ext uri="{FF2B5EF4-FFF2-40B4-BE49-F238E27FC236}">
              <a16:creationId xmlns:a16="http://schemas.microsoft.com/office/drawing/2014/main" id="{00000000-0008-0000-0500-0000E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2" name="Picture 1">
          <a:extLst>
            <a:ext uri="{FF2B5EF4-FFF2-40B4-BE49-F238E27FC236}">
              <a16:creationId xmlns:a16="http://schemas.microsoft.com/office/drawing/2014/main" id="{00000000-0008-0000-0500-0000E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3" name="Picture 1">
          <a:extLst>
            <a:ext uri="{FF2B5EF4-FFF2-40B4-BE49-F238E27FC236}">
              <a16:creationId xmlns:a16="http://schemas.microsoft.com/office/drawing/2014/main" id="{00000000-0008-0000-0500-0000E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4" name="Picture 1">
          <a:extLst>
            <a:ext uri="{FF2B5EF4-FFF2-40B4-BE49-F238E27FC236}">
              <a16:creationId xmlns:a16="http://schemas.microsoft.com/office/drawing/2014/main" id="{00000000-0008-0000-0500-0000E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25" name="Picture 1">
          <a:extLst>
            <a:ext uri="{FF2B5EF4-FFF2-40B4-BE49-F238E27FC236}">
              <a16:creationId xmlns:a16="http://schemas.microsoft.com/office/drawing/2014/main" id="{00000000-0008-0000-0500-0000E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26" name="Picture 1">
          <a:extLst>
            <a:ext uri="{FF2B5EF4-FFF2-40B4-BE49-F238E27FC236}">
              <a16:creationId xmlns:a16="http://schemas.microsoft.com/office/drawing/2014/main" id="{00000000-0008-0000-0500-0000E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27" name="Picture 1">
          <a:extLst>
            <a:ext uri="{FF2B5EF4-FFF2-40B4-BE49-F238E27FC236}">
              <a16:creationId xmlns:a16="http://schemas.microsoft.com/office/drawing/2014/main" id="{00000000-0008-0000-0500-0000E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8" name="Picture 1">
          <a:extLst>
            <a:ext uri="{FF2B5EF4-FFF2-40B4-BE49-F238E27FC236}">
              <a16:creationId xmlns:a16="http://schemas.microsoft.com/office/drawing/2014/main" id="{00000000-0008-0000-0500-0000E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29" name="Picture 1">
          <a:extLst>
            <a:ext uri="{FF2B5EF4-FFF2-40B4-BE49-F238E27FC236}">
              <a16:creationId xmlns:a16="http://schemas.microsoft.com/office/drawing/2014/main" id="{00000000-0008-0000-0500-0000E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0" name="Picture 1">
          <a:extLst>
            <a:ext uri="{FF2B5EF4-FFF2-40B4-BE49-F238E27FC236}">
              <a16:creationId xmlns:a16="http://schemas.microsoft.com/office/drawing/2014/main" id="{00000000-0008-0000-0500-0000E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1" name="Picture 1">
          <a:extLst>
            <a:ext uri="{FF2B5EF4-FFF2-40B4-BE49-F238E27FC236}">
              <a16:creationId xmlns:a16="http://schemas.microsoft.com/office/drawing/2014/main" id="{00000000-0008-0000-0500-0000E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2" name="Picture 1">
          <a:extLst>
            <a:ext uri="{FF2B5EF4-FFF2-40B4-BE49-F238E27FC236}">
              <a16:creationId xmlns:a16="http://schemas.microsoft.com/office/drawing/2014/main" id="{00000000-0008-0000-0500-0000F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33" name="Picture 1">
          <a:extLst>
            <a:ext uri="{FF2B5EF4-FFF2-40B4-BE49-F238E27FC236}">
              <a16:creationId xmlns:a16="http://schemas.microsoft.com/office/drawing/2014/main" id="{00000000-0008-0000-0500-0000F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34" name="Picture 1">
          <a:extLst>
            <a:ext uri="{FF2B5EF4-FFF2-40B4-BE49-F238E27FC236}">
              <a16:creationId xmlns:a16="http://schemas.microsoft.com/office/drawing/2014/main" id="{00000000-0008-0000-0500-0000F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35" name="Picture 1">
          <a:extLst>
            <a:ext uri="{FF2B5EF4-FFF2-40B4-BE49-F238E27FC236}">
              <a16:creationId xmlns:a16="http://schemas.microsoft.com/office/drawing/2014/main" id="{00000000-0008-0000-0500-0000F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36" name="Picture 1">
          <a:extLst>
            <a:ext uri="{FF2B5EF4-FFF2-40B4-BE49-F238E27FC236}">
              <a16:creationId xmlns:a16="http://schemas.microsoft.com/office/drawing/2014/main" id="{00000000-0008-0000-0500-0000F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37" name="Picture 1">
          <a:extLst>
            <a:ext uri="{FF2B5EF4-FFF2-40B4-BE49-F238E27FC236}">
              <a16:creationId xmlns:a16="http://schemas.microsoft.com/office/drawing/2014/main" id="{00000000-0008-0000-0500-0000F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8" name="Picture 1">
          <a:extLst>
            <a:ext uri="{FF2B5EF4-FFF2-40B4-BE49-F238E27FC236}">
              <a16:creationId xmlns:a16="http://schemas.microsoft.com/office/drawing/2014/main" id="{00000000-0008-0000-0500-0000F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39" name="Picture 1">
          <a:extLst>
            <a:ext uri="{FF2B5EF4-FFF2-40B4-BE49-F238E27FC236}">
              <a16:creationId xmlns:a16="http://schemas.microsoft.com/office/drawing/2014/main" id="{00000000-0008-0000-0500-0000F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40" name="Picture 1">
          <a:extLst>
            <a:ext uri="{FF2B5EF4-FFF2-40B4-BE49-F238E27FC236}">
              <a16:creationId xmlns:a16="http://schemas.microsoft.com/office/drawing/2014/main" id="{00000000-0008-0000-0500-0000F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1" name="Picture 1">
          <a:extLst>
            <a:ext uri="{FF2B5EF4-FFF2-40B4-BE49-F238E27FC236}">
              <a16:creationId xmlns:a16="http://schemas.microsoft.com/office/drawing/2014/main" id="{00000000-0008-0000-0500-0000F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2" name="Picture 1">
          <a:extLst>
            <a:ext uri="{FF2B5EF4-FFF2-40B4-BE49-F238E27FC236}">
              <a16:creationId xmlns:a16="http://schemas.microsoft.com/office/drawing/2014/main" id="{00000000-0008-0000-0500-0000F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3" name="Picture 1">
          <a:extLst>
            <a:ext uri="{FF2B5EF4-FFF2-40B4-BE49-F238E27FC236}">
              <a16:creationId xmlns:a16="http://schemas.microsoft.com/office/drawing/2014/main" id="{00000000-0008-0000-0500-0000F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44" name="Picture 1">
          <a:extLst>
            <a:ext uri="{FF2B5EF4-FFF2-40B4-BE49-F238E27FC236}">
              <a16:creationId xmlns:a16="http://schemas.microsoft.com/office/drawing/2014/main" id="{00000000-0008-0000-0500-0000F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45" name="Picture 1">
          <a:extLst>
            <a:ext uri="{FF2B5EF4-FFF2-40B4-BE49-F238E27FC236}">
              <a16:creationId xmlns:a16="http://schemas.microsoft.com/office/drawing/2014/main" id="{00000000-0008-0000-0500-0000F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46" name="Picture 1">
          <a:extLst>
            <a:ext uri="{FF2B5EF4-FFF2-40B4-BE49-F238E27FC236}">
              <a16:creationId xmlns:a16="http://schemas.microsoft.com/office/drawing/2014/main" id="{00000000-0008-0000-0500-0000F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7" name="Picture 1">
          <a:extLst>
            <a:ext uri="{FF2B5EF4-FFF2-40B4-BE49-F238E27FC236}">
              <a16:creationId xmlns:a16="http://schemas.microsoft.com/office/drawing/2014/main" id="{00000000-0008-0000-0500-0000F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8" name="Picture 1">
          <a:extLst>
            <a:ext uri="{FF2B5EF4-FFF2-40B4-BE49-F238E27FC236}">
              <a16:creationId xmlns:a16="http://schemas.microsoft.com/office/drawing/2014/main" id="{00000000-0008-0000-0500-00000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49" name="Picture 1">
          <a:extLst>
            <a:ext uri="{FF2B5EF4-FFF2-40B4-BE49-F238E27FC236}">
              <a16:creationId xmlns:a16="http://schemas.microsoft.com/office/drawing/2014/main" id="{00000000-0008-0000-0500-00000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50" name="Picture 1">
          <a:extLst>
            <a:ext uri="{FF2B5EF4-FFF2-40B4-BE49-F238E27FC236}">
              <a16:creationId xmlns:a16="http://schemas.microsoft.com/office/drawing/2014/main" id="{00000000-0008-0000-0500-00000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1" name="Picture 1">
          <a:extLst>
            <a:ext uri="{FF2B5EF4-FFF2-40B4-BE49-F238E27FC236}">
              <a16:creationId xmlns:a16="http://schemas.microsoft.com/office/drawing/2014/main" id="{00000000-0008-0000-0500-00000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2" name="Picture 1">
          <a:extLst>
            <a:ext uri="{FF2B5EF4-FFF2-40B4-BE49-F238E27FC236}">
              <a16:creationId xmlns:a16="http://schemas.microsoft.com/office/drawing/2014/main" id="{00000000-0008-0000-0500-00000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3" name="Picture 1">
          <a:extLst>
            <a:ext uri="{FF2B5EF4-FFF2-40B4-BE49-F238E27FC236}">
              <a16:creationId xmlns:a16="http://schemas.microsoft.com/office/drawing/2014/main" id="{00000000-0008-0000-0500-00000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54" name="Picture 1">
          <a:extLst>
            <a:ext uri="{FF2B5EF4-FFF2-40B4-BE49-F238E27FC236}">
              <a16:creationId xmlns:a16="http://schemas.microsoft.com/office/drawing/2014/main" id="{00000000-0008-0000-0500-00000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55" name="Picture 1">
          <a:extLst>
            <a:ext uri="{FF2B5EF4-FFF2-40B4-BE49-F238E27FC236}">
              <a16:creationId xmlns:a16="http://schemas.microsoft.com/office/drawing/2014/main" id="{00000000-0008-0000-0500-00000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6" name="Picture 1">
          <a:extLst>
            <a:ext uri="{FF2B5EF4-FFF2-40B4-BE49-F238E27FC236}">
              <a16:creationId xmlns:a16="http://schemas.microsoft.com/office/drawing/2014/main" id="{00000000-0008-0000-0500-00000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7" name="Picture 1">
          <a:extLst>
            <a:ext uri="{FF2B5EF4-FFF2-40B4-BE49-F238E27FC236}">
              <a16:creationId xmlns:a16="http://schemas.microsoft.com/office/drawing/2014/main" id="{00000000-0008-0000-0500-00000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58" name="Picture 1">
          <a:extLst>
            <a:ext uri="{FF2B5EF4-FFF2-40B4-BE49-F238E27FC236}">
              <a16:creationId xmlns:a16="http://schemas.microsoft.com/office/drawing/2014/main" id="{00000000-0008-0000-0500-00000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59" name="Picture 1">
          <a:extLst>
            <a:ext uri="{FF2B5EF4-FFF2-40B4-BE49-F238E27FC236}">
              <a16:creationId xmlns:a16="http://schemas.microsoft.com/office/drawing/2014/main" id="{00000000-0008-0000-0500-00000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0" name="Picture 1">
          <a:extLst>
            <a:ext uri="{FF2B5EF4-FFF2-40B4-BE49-F238E27FC236}">
              <a16:creationId xmlns:a16="http://schemas.microsoft.com/office/drawing/2014/main" id="{00000000-0008-0000-0500-00000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61" name="Picture 1">
          <a:extLst>
            <a:ext uri="{FF2B5EF4-FFF2-40B4-BE49-F238E27FC236}">
              <a16:creationId xmlns:a16="http://schemas.microsoft.com/office/drawing/2014/main" id="{00000000-0008-0000-0500-00000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62" name="Picture 1">
          <a:extLst>
            <a:ext uri="{FF2B5EF4-FFF2-40B4-BE49-F238E27FC236}">
              <a16:creationId xmlns:a16="http://schemas.microsoft.com/office/drawing/2014/main" id="{00000000-0008-0000-0500-00000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63" name="Picture 1">
          <a:extLst>
            <a:ext uri="{FF2B5EF4-FFF2-40B4-BE49-F238E27FC236}">
              <a16:creationId xmlns:a16="http://schemas.microsoft.com/office/drawing/2014/main" id="{00000000-0008-0000-0500-00000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4" name="Picture 1">
          <a:extLst>
            <a:ext uri="{FF2B5EF4-FFF2-40B4-BE49-F238E27FC236}">
              <a16:creationId xmlns:a16="http://schemas.microsoft.com/office/drawing/2014/main" id="{00000000-0008-0000-0500-00001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5" name="Picture 1">
          <a:extLst>
            <a:ext uri="{FF2B5EF4-FFF2-40B4-BE49-F238E27FC236}">
              <a16:creationId xmlns:a16="http://schemas.microsoft.com/office/drawing/2014/main" id="{00000000-0008-0000-0500-00001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6" name="Picture 1">
          <a:extLst>
            <a:ext uri="{FF2B5EF4-FFF2-40B4-BE49-F238E27FC236}">
              <a16:creationId xmlns:a16="http://schemas.microsoft.com/office/drawing/2014/main" id="{00000000-0008-0000-0500-00001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67" name="Picture 1">
          <a:extLst>
            <a:ext uri="{FF2B5EF4-FFF2-40B4-BE49-F238E27FC236}">
              <a16:creationId xmlns:a16="http://schemas.microsoft.com/office/drawing/2014/main" id="{00000000-0008-0000-0500-00001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68" name="Picture 1">
          <a:extLst>
            <a:ext uri="{FF2B5EF4-FFF2-40B4-BE49-F238E27FC236}">
              <a16:creationId xmlns:a16="http://schemas.microsoft.com/office/drawing/2014/main" id="{00000000-0008-0000-0500-00001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69" name="Picture 1">
          <a:extLst>
            <a:ext uri="{FF2B5EF4-FFF2-40B4-BE49-F238E27FC236}">
              <a16:creationId xmlns:a16="http://schemas.microsoft.com/office/drawing/2014/main" id="{00000000-0008-0000-0500-00001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70" name="Picture 1">
          <a:extLst>
            <a:ext uri="{FF2B5EF4-FFF2-40B4-BE49-F238E27FC236}">
              <a16:creationId xmlns:a16="http://schemas.microsoft.com/office/drawing/2014/main" id="{00000000-0008-0000-0500-00001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1" name="Picture 1">
          <a:extLst>
            <a:ext uri="{FF2B5EF4-FFF2-40B4-BE49-F238E27FC236}">
              <a16:creationId xmlns:a16="http://schemas.microsoft.com/office/drawing/2014/main" id="{00000000-0008-0000-0500-00001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2" name="Picture 1">
          <a:extLst>
            <a:ext uri="{FF2B5EF4-FFF2-40B4-BE49-F238E27FC236}">
              <a16:creationId xmlns:a16="http://schemas.microsoft.com/office/drawing/2014/main" id="{00000000-0008-0000-0500-00001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73" name="Picture 1">
          <a:extLst>
            <a:ext uri="{FF2B5EF4-FFF2-40B4-BE49-F238E27FC236}">
              <a16:creationId xmlns:a16="http://schemas.microsoft.com/office/drawing/2014/main" id="{00000000-0008-0000-0500-00001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74" name="Picture 1">
          <a:extLst>
            <a:ext uri="{FF2B5EF4-FFF2-40B4-BE49-F238E27FC236}">
              <a16:creationId xmlns:a16="http://schemas.microsoft.com/office/drawing/2014/main" id="{00000000-0008-0000-0500-00001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75" name="Picture 1">
          <a:extLst>
            <a:ext uri="{FF2B5EF4-FFF2-40B4-BE49-F238E27FC236}">
              <a16:creationId xmlns:a16="http://schemas.microsoft.com/office/drawing/2014/main" id="{00000000-0008-0000-0500-00001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6" name="Picture 1">
          <a:extLst>
            <a:ext uri="{FF2B5EF4-FFF2-40B4-BE49-F238E27FC236}">
              <a16:creationId xmlns:a16="http://schemas.microsoft.com/office/drawing/2014/main" id="{00000000-0008-0000-0500-00001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7" name="Picture 1">
          <a:extLst>
            <a:ext uri="{FF2B5EF4-FFF2-40B4-BE49-F238E27FC236}">
              <a16:creationId xmlns:a16="http://schemas.microsoft.com/office/drawing/2014/main" id="{00000000-0008-0000-0500-00001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8" name="Picture 1">
          <a:extLst>
            <a:ext uri="{FF2B5EF4-FFF2-40B4-BE49-F238E27FC236}">
              <a16:creationId xmlns:a16="http://schemas.microsoft.com/office/drawing/2014/main" id="{00000000-0008-0000-0500-00001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79" name="Picture 1">
          <a:extLst>
            <a:ext uri="{FF2B5EF4-FFF2-40B4-BE49-F238E27FC236}">
              <a16:creationId xmlns:a16="http://schemas.microsoft.com/office/drawing/2014/main" id="{00000000-0008-0000-0500-00001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80" name="Picture 1">
          <a:extLst>
            <a:ext uri="{FF2B5EF4-FFF2-40B4-BE49-F238E27FC236}">
              <a16:creationId xmlns:a16="http://schemas.microsoft.com/office/drawing/2014/main" id="{00000000-0008-0000-0500-00002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81" name="Picture 1">
          <a:extLst>
            <a:ext uri="{FF2B5EF4-FFF2-40B4-BE49-F238E27FC236}">
              <a16:creationId xmlns:a16="http://schemas.microsoft.com/office/drawing/2014/main" id="{00000000-0008-0000-0500-00002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82" name="Picture 1">
          <a:extLst>
            <a:ext uri="{FF2B5EF4-FFF2-40B4-BE49-F238E27FC236}">
              <a16:creationId xmlns:a16="http://schemas.microsoft.com/office/drawing/2014/main" id="{00000000-0008-0000-0500-00002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83" name="Picture 1">
          <a:extLst>
            <a:ext uri="{FF2B5EF4-FFF2-40B4-BE49-F238E27FC236}">
              <a16:creationId xmlns:a16="http://schemas.microsoft.com/office/drawing/2014/main" id="{00000000-0008-0000-0500-00002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84" name="Picture 1">
          <a:extLst>
            <a:ext uri="{FF2B5EF4-FFF2-40B4-BE49-F238E27FC236}">
              <a16:creationId xmlns:a16="http://schemas.microsoft.com/office/drawing/2014/main" id="{00000000-0008-0000-0500-00002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485" name="Picture 1">
          <a:extLst>
            <a:ext uri="{FF2B5EF4-FFF2-40B4-BE49-F238E27FC236}">
              <a16:creationId xmlns:a16="http://schemas.microsoft.com/office/drawing/2014/main" id="{00000000-0008-0000-0500-00002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486" name="Picture 1">
          <a:extLst>
            <a:ext uri="{FF2B5EF4-FFF2-40B4-BE49-F238E27FC236}">
              <a16:creationId xmlns:a16="http://schemas.microsoft.com/office/drawing/2014/main" id="{00000000-0008-0000-0500-00002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487" name="Picture 1">
          <a:extLst>
            <a:ext uri="{FF2B5EF4-FFF2-40B4-BE49-F238E27FC236}">
              <a16:creationId xmlns:a16="http://schemas.microsoft.com/office/drawing/2014/main" id="{00000000-0008-0000-0500-00002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488" name="Picture 1">
          <a:extLst>
            <a:ext uri="{FF2B5EF4-FFF2-40B4-BE49-F238E27FC236}">
              <a16:creationId xmlns:a16="http://schemas.microsoft.com/office/drawing/2014/main" id="{00000000-0008-0000-0500-00002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489" name="Picture 1">
          <a:extLst>
            <a:ext uri="{FF2B5EF4-FFF2-40B4-BE49-F238E27FC236}">
              <a16:creationId xmlns:a16="http://schemas.microsoft.com/office/drawing/2014/main" id="{00000000-0008-0000-0500-00002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490" name="Picture 1">
          <a:extLst>
            <a:ext uri="{FF2B5EF4-FFF2-40B4-BE49-F238E27FC236}">
              <a16:creationId xmlns:a16="http://schemas.microsoft.com/office/drawing/2014/main" id="{00000000-0008-0000-0500-00002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491" name="Picture 1">
          <a:extLst>
            <a:ext uri="{FF2B5EF4-FFF2-40B4-BE49-F238E27FC236}">
              <a16:creationId xmlns:a16="http://schemas.microsoft.com/office/drawing/2014/main" id="{00000000-0008-0000-0500-00002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492" name="Picture 1">
          <a:extLst>
            <a:ext uri="{FF2B5EF4-FFF2-40B4-BE49-F238E27FC236}">
              <a16:creationId xmlns:a16="http://schemas.microsoft.com/office/drawing/2014/main" id="{00000000-0008-0000-0500-00002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93" name="Picture 1">
          <a:extLst>
            <a:ext uri="{FF2B5EF4-FFF2-40B4-BE49-F238E27FC236}">
              <a16:creationId xmlns:a16="http://schemas.microsoft.com/office/drawing/2014/main" id="{00000000-0008-0000-0500-00002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94" name="Picture 1">
          <a:extLst>
            <a:ext uri="{FF2B5EF4-FFF2-40B4-BE49-F238E27FC236}">
              <a16:creationId xmlns:a16="http://schemas.microsoft.com/office/drawing/2014/main" id="{00000000-0008-0000-0500-00002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95" name="Picture 1">
          <a:extLst>
            <a:ext uri="{FF2B5EF4-FFF2-40B4-BE49-F238E27FC236}">
              <a16:creationId xmlns:a16="http://schemas.microsoft.com/office/drawing/2014/main" id="{00000000-0008-0000-0500-00002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96" name="Picture 1">
          <a:extLst>
            <a:ext uri="{FF2B5EF4-FFF2-40B4-BE49-F238E27FC236}">
              <a16:creationId xmlns:a16="http://schemas.microsoft.com/office/drawing/2014/main" id="{00000000-0008-0000-0500-00003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97" name="Picture 1">
          <a:extLst>
            <a:ext uri="{FF2B5EF4-FFF2-40B4-BE49-F238E27FC236}">
              <a16:creationId xmlns:a16="http://schemas.microsoft.com/office/drawing/2014/main" id="{00000000-0008-0000-0500-00003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498" name="Picture 1">
          <a:extLst>
            <a:ext uri="{FF2B5EF4-FFF2-40B4-BE49-F238E27FC236}">
              <a16:creationId xmlns:a16="http://schemas.microsoft.com/office/drawing/2014/main" id="{00000000-0008-0000-0500-00003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499" name="Picture 1">
          <a:extLst>
            <a:ext uri="{FF2B5EF4-FFF2-40B4-BE49-F238E27FC236}">
              <a16:creationId xmlns:a16="http://schemas.microsoft.com/office/drawing/2014/main" id="{00000000-0008-0000-0500-00003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0" name="Picture 1">
          <a:extLst>
            <a:ext uri="{FF2B5EF4-FFF2-40B4-BE49-F238E27FC236}">
              <a16:creationId xmlns:a16="http://schemas.microsoft.com/office/drawing/2014/main" id="{00000000-0008-0000-0500-00003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01" name="Picture 1">
          <a:extLst>
            <a:ext uri="{FF2B5EF4-FFF2-40B4-BE49-F238E27FC236}">
              <a16:creationId xmlns:a16="http://schemas.microsoft.com/office/drawing/2014/main" id="{00000000-0008-0000-0500-00003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02" name="Picture 1">
          <a:extLst>
            <a:ext uri="{FF2B5EF4-FFF2-40B4-BE49-F238E27FC236}">
              <a16:creationId xmlns:a16="http://schemas.microsoft.com/office/drawing/2014/main" id="{00000000-0008-0000-0500-00003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03" name="Picture 1">
          <a:extLst>
            <a:ext uri="{FF2B5EF4-FFF2-40B4-BE49-F238E27FC236}">
              <a16:creationId xmlns:a16="http://schemas.microsoft.com/office/drawing/2014/main" id="{00000000-0008-0000-0500-00003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4" name="Picture 1">
          <a:extLst>
            <a:ext uri="{FF2B5EF4-FFF2-40B4-BE49-F238E27FC236}">
              <a16:creationId xmlns:a16="http://schemas.microsoft.com/office/drawing/2014/main" id="{00000000-0008-0000-0500-00003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5" name="Picture 1">
          <a:extLst>
            <a:ext uri="{FF2B5EF4-FFF2-40B4-BE49-F238E27FC236}">
              <a16:creationId xmlns:a16="http://schemas.microsoft.com/office/drawing/2014/main" id="{00000000-0008-0000-0500-00003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6" name="Picture 1">
          <a:extLst>
            <a:ext uri="{FF2B5EF4-FFF2-40B4-BE49-F238E27FC236}">
              <a16:creationId xmlns:a16="http://schemas.microsoft.com/office/drawing/2014/main" id="{00000000-0008-0000-0500-00003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07" name="Picture 1">
          <a:extLst>
            <a:ext uri="{FF2B5EF4-FFF2-40B4-BE49-F238E27FC236}">
              <a16:creationId xmlns:a16="http://schemas.microsoft.com/office/drawing/2014/main" id="{00000000-0008-0000-0500-00003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08" name="Picture 1">
          <a:extLst>
            <a:ext uri="{FF2B5EF4-FFF2-40B4-BE49-F238E27FC236}">
              <a16:creationId xmlns:a16="http://schemas.microsoft.com/office/drawing/2014/main" id="{00000000-0008-0000-0500-00003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09" name="Picture 1">
          <a:extLst>
            <a:ext uri="{FF2B5EF4-FFF2-40B4-BE49-F238E27FC236}">
              <a16:creationId xmlns:a16="http://schemas.microsoft.com/office/drawing/2014/main" id="{00000000-0008-0000-0500-00003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10" name="Picture 1">
          <a:extLst>
            <a:ext uri="{FF2B5EF4-FFF2-40B4-BE49-F238E27FC236}">
              <a16:creationId xmlns:a16="http://schemas.microsoft.com/office/drawing/2014/main" id="{00000000-0008-0000-0500-00003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1" name="Picture 1">
          <a:extLst>
            <a:ext uri="{FF2B5EF4-FFF2-40B4-BE49-F238E27FC236}">
              <a16:creationId xmlns:a16="http://schemas.microsoft.com/office/drawing/2014/main" id="{00000000-0008-0000-0500-00003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2" name="Picture 1">
          <a:extLst>
            <a:ext uri="{FF2B5EF4-FFF2-40B4-BE49-F238E27FC236}">
              <a16:creationId xmlns:a16="http://schemas.microsoft.com/office/drawing/2014/main" id="{00000000-0008-0000-0500-00004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3" name="Picture 1">
          <a:extLst>
            <a:ext uri="{FF2B5EF4-FFF2-40B4-BE49-F238E27FC236}">
              <a16:creationId xmlns:a16="http://schemas.microsoft.com/office/drawing/2014/main" id="{00000000-0008-0000-0500-00004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4" name="Picture 1">
          <a:extLst>
            <a:ext uri="{FF2B5EF4-FFF2-40B4-BE49-F238E27FC236}">
              <a16:creationId xmlns:a16="http://schemas.microsoft.com/office/drawing/2014/main" id="{00000000-0008-0000-0500-00004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15" name="Picture 1">
          <a:extLst>
            <a:ext uri="{FF2B5EF4-FFF2-40B4-BE49-F238E27FC236}">
              <a16:creationId xmlns:a16="http://schemas.microsoft.com/office/drawing/2014/main" id="{00000000-0008-0000-0500-00004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16" name="Picture 1">
          <a:extLst>
            <a:ext uri="{FF2B5EF4-FFF2-40B4-BE49-F238E27FC236}">
              <a16:creationId xmlns:a16="http://schemas.microsoft.com/office/drawing/2014/main" id="{00000000-0008-0000-0500-00004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17" name="Picture 1">
          <a:extLst>
            <a:ext uri="{FF2B5EF4-FFF2-40B4-BE49-F238E27FC236}">
              <a16:creationId xmlns:a16="http://schemas.microsoft.com/office/drawing/2014/main" id="{00000000-0008-0000-0500-00004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8" name="Picture 1">
          <a:extLst>
            <a:ext uri="{FF2B5EF4-FFF2-40B4-BE49-F238E27FC236}">
              <a16:creationId xmlns:a16="http://schemas.microsoft.com/office/drawing/2014/main" id="{00000000-0008-0000-0500-00004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19" name="Picture 1">
          <a:extLst>
            <a:ext uri="{FF2B5EF4-FFF2-40B4-BE49-F238E27FC236}">
              <a16:creationId xmlns:a16="http://schemas.microsoft.com/office/drawing/2014/main" id="{00000000-0008-0000-0500-00004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0" name="Picture 1">
          <a:extLst>
            <a:ext uri="{FF2B5EF4-FFF2-40B4-BE49-F238E27FC236}">
              <a16:creationId xmlns:a16="http://schemas.microsoft.com/office/drawing/2014/main" id="{00000000-0008-0000-0500-00004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1" name="Picture 1">
          <a:extLst>
            <a:ext uri="{FF2B5EF4-FFF2-40B4-BE49-F238E27FC236}">
              <a16:creationId xmlns:a16="http://schemas.microsoft.com/office/drawing/2014/main" id="{00000000-0008-0000-0500-00004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2" name="Picture 1">
          <a:extLst>
            <a:ext uri="{FF2B5EF4-FFF2-40B4-BE49-F238E27FC236}">
              <a16:creationId xmlns:a16="http://schemas.microsoft.com/office/drawing/2014/main" id="{00000000-0008-0000-0500-00004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23" name="Picture 1">
          <a:extLst>
            <a:ext uri="{FF2B5EF4-FFF2-40B4-BE49-F238E27FC236}">
              <a16:creationId xmlns:a16="http://schemas.microsoft.com/office/drawing/2014/main" id="{00000000-0008-0000-0500-00004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24" name="Picture 1">
          <a:extLst>
            <a:ext uri="{FF2B5EF4-FFF2-40B4-BE49-F238E27FC236}">
              <a16:creationId xmlns:a16="http://schemas.microsoft.com/office/drawing/2014/main" id="{00000000-0008-0000-0500-00004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25" name="Picture 1">
          <a:extLst>
            <a:ext uri="{FF2B5EF4-FFF2-40B4-BE49-F238E27FC236}">
              <a16:creationId xmlns:a16="http://schemas.microsoft.com/office/drawing/2014/main" id="{00000000-0008-0000-0500-00004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26" name="Picture 1">
          <a:extLst>
            <a:ext uri="{FF2B5EF4-FFF2-40B4-BE49-F238E27FC236}">
              <a16:creationId xmlns:a16="http://schemas.microsoft.com/office/drawing/2014/main" id="{00000000-0008-0000-0500-00004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27" name="Picture 1">
          <a:extLst>
            <a:ext uri="{FF2B5EF4-FFF2-40B4-BE49-F238E27FC236}">
              <a16:creationId xmlns:a16="http://schemas.microsoft.com/office/drawing/2014/main" id="{00000000-0008-0000-0500-00004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8" name="Picture 1">
          <a:extLst>
            <a:ext uri="{FF2B5EF4-FFF2-40B4-BE49-F238E27FC236}">
              <a16:creationId xmlns:a16="http://schemas.microsoft.com/office/drawing/2014/main" id="{00000000-0008-0000-0500-00005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29" name="Picture 1">
          <a:extLst>
            <a:ext uri="{FF2B5EF4-FFF2-40B4-BE49-F238E27FC236}">
              <a16:creationId xmlns:a16="http://schemas.microsoft.com/office/drawing/2014/main" id="{00000000-0008-0000-0500-00005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30" name="Picture 1">
          <a:extLst>
            <a:ext uri="{FF2B5EF4-FFF2-40B4-BE49-F238E27FC236}">
              <a16:creationId xmlns:a16="http://schemas.microsoft.com/office/drawing/2014/main" id="{00000000-0008-0000-0500-00005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1" name="Picture 1">
          <a:extLst>
            <a:ext uri="{FF2B5EF4-FFF2-40B4-BE49-F238E27FC236}">
              <a16:creationId xmlns:a16="http://schemas.microsoft.com/office/drawing/2014/main" id="{00000000-0008-0000-0500-00005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2" name="Picture 1">
          <a:extLst>
            <a:ext uri="{FF2B5EF4-FFF2-40B4-BE49-F238E27FC236}">
              <a16:creationId xmlns:a16="http://schemas.microsoft.com/office/drawing/2014/main" id="{00000000-0008-0000-0500-00005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3" name="Picture 1">
          <a:extLst>
            <a:ext uri="{FF2B5EF4-FFF2-40B4-BE49-F238E27FC236}">
              <a16:creationId xmlns:a16="http://schemas.microsoft.com/office/drawing/2014/main" id="{00000000-0008-0000-0500-00005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4" name="Picture 1">
          <a:extLst>
            <a:ext uri="{FF2B5EF4-FFF2-40B4-BE49-F238E27FC236}">
              <a16:creationId xmlns:a16="http://schemas.microsoft.com/office/drawing/2014/main" id="{00000000-0008-0000-0500-00005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35" name="Picture 1">
          <a:extLst>
            <a:ext uri="{FF2B5EF4-FFF2-40B4-BE49-F238E27FC236}">
              <a16:creationId xmlns:a16="http://schemas.microsoft.com/office/drawing/2014/main" id="{00000000-0008-0000-0500-00005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36" name="Picture 1">
          <a:extLst>
            <a:ext uri="{FF2B5EF4-FFF2-40B4-BE49-F238E27FC236}">
              <a16:creationId xmlns:a16="http://schemas.microsoft.com/office/drawing/2014/main" id="{00000000-0008-0000-0500-00005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37" name="Picture 1">
          <a:extLst>
            <a:ext uri="{FF2B5EF4-FFF2-40B4-BE49-F238E27FC236}">
              <a16:creationId xmlns:a16="http://schemas.microsoft.com/office/drawing/2014/main" id="{00000000-0008-0000-0500-00005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8" name="Picture 1">
          <a:extLst>
            <a:ext uri="{FF2B5EF4-FFF2-40B4-BE49-F238E27FC236}">
              <a16:creationId xmlns:a16="http://schemas.microsoft.com/office/drawing/2014/main" id="{00000000-0008-0000-0500-00005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39" name="Picture 1">
          <a:extLst>
            <a:ext uri="{FF2B5EF4-FFF2-40B4-BE49-F238E27FC236}">
              <a16:creationId xmlns:a16="http://schemas.microsoft.com/office/drawing/2014/main" id="{00000000-0008-0000-0500-00005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0" name="Picture 1">
          <a:extLst>
            <a:ext uri="{FF2B5EF4-FFF2-40B4-BE49-F238E27FC236}">
              <a16:creationId xmlns:a16="http://schemas.microsoft.com/office/drawing/2014/main" id="{00000000-0008-0000-0500-00005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1" name="Picture 1">
          <a:extLst>
            <a:ext uri="{FF2B5EF4-FFF2-40B4-BE49-F238E27FC236}">
              <a16:creationId xmlns:a16="http://schemas.microsoft.com/office/drawing/2014/main" id="{00000000-0008-0000-0500-00005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2" name="Picture 1">
          <a:extLst>
            <a:ext uri="{FF2B5EF4-FFF2-40B4-BE49-F238E27FC236}">
              <a16:creationId xmlns:a16="http://schemas.microsoft.com/office/drawing/2014/main" id="{00000000-0008-0000-0500-00005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43" name="Picture 1">
          <a:extLst>
            <a:ext uri="{FF2B5EF4-FFF2-40B4-BE49-F238E27FC236}">
              <a16:creationId xmlns:a16="http://schemas.microsoft.com/office/drawing/2014/main" id="{00000000-0008-0000-0500-00005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44" name="Picture 1">
          <a:extLst>
            <a:ext uri="{FF2B5EF4-FFF2-40B4-BE49-F238E27FC236}">
              <a16:creationId xmlns:a16="http://schemas.microsoft.com/office/drawing/2014/main" id="{00000000-0008-0000-0500-00006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45" name="Picture 1">
          <a:extLst>
            <a:ext uri="{FF2B5EF4-FFF2-40B4-BE49-F238E27FC236}">
              <a16:creationId xmlns:a16="http://schemas.microsoft.com/office/drawing/2014/main" id="{00000000-0008-0000-0500-00006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46" name="Picture 1">
          <a:extLst>
            <a:ext uri="{FF2B5EF4-FFF2-40B4-BE49-F238E27FC236}">
              <a16:creationId xmlns:a16="http://schemas.microsoft.com/office/drawing/2014/main" id="{00000000-0008-0000-0500-00006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47" name="Picture 1">
          <a:extLst>
            <a:ext uri="{FF2B5EF4-FFF2-40B4-BE49-F238E27FC236}">
              <a16:creationId xmlns:a16="http://schemas.microsoft.com/office/drawing/2014/main" id="{00000000-0008-0000-0500-00006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8" name="Picture 1">
          <a:extLst>
            <a:ext uri="{FF2B5EF4-FFF2-40B4-BE49-F238E27FC236}">
              <a16:creationId xmlns:a16="http://schemas.microsoft.com/office/drawing/2014/main" id="{00000000-0008-0000-0500-00006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49" name="Picture 1">
          <a:extLst>
            <a:ext uri="{FF2B5EF4-FFF2-40B4-BE49-F238E27FC236}">
              <a16:creationId xmlns:a16="http://schemas.microsoft.com/office/drawing/2014/main" id="{00000000-0008-0000-0500-00006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50" name="Picture 1">
          <a:extLst>
            <a:ext uri="{FF2B5EF4-FFF2-40B4-BE49-F238E27FC236}">
              <a16:creationId xmlns:a16="http://schemas.microsoft.com/office/drawing/2014/main" id="{00000000-0008-0000-0500-00006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1" name="Picture 1">
          <a:extLst>
            <a:ext uri="{FF2B5EF4-FFF2-40B4-BE49-F238E27FC236}">
              <a16:creationId xmlns:a16="http://schemas.microsoft.com/office/drawing/2014/main" id="{00000000-0008-0000-0500-00006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2" name="Picture 1">
          <a:extLst>
            <a:ext uri="{FF2B5EF4-FFF2-40B4-BE49-F238E27FC236}">
              <a16:creationId xmlns:a16="http://schemas.microsoft.com/office/drawing/2014/main" id="{00000000-0008-0000-0500-00006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3" name="Picture 1">
          <a:extLst>
            <a:ext uri="{FF2B5EF4-FFF2-40B4-BE49-F238E27FC236}">
              <a16:creationId xmlns:a16="http://schemas.microsoft.com/office/drawing/2014/main" id="{00000000-0008-0000-0500-00006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4" name="Picture 1">
          <a:extLst>
            <a:ext uri="{FF2B5EF4-FFF2-40B4-BE49-F238E27FC236}">
              <a16:creationId xmlns:a16="http://schemas.microsoft.com/office/drawing/2014/main" id="{00000000-0008-0000-0500-00006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5" name="Picture 1">
          <a:extLst>
            <a:ext uri="{FF2B5EF4-FFF2-40B4-BE49-F238E27FC236}">
              <a16:creationId xmlns:a16="http://schemas.microsoft.com/office/drawing/2014/main" id="{00000000-0008-0000-0500-00006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6" name="Picture 1">
          <a:extLst>
            <a:ext uri="{FF2B5EF4-FFF2-40B4-BE49-F238E27FC236}">
              <a16:creationId xmlns:a16="http://schemas.microsoft.com/office/drawing/2014/main" id="{00000000-0008-0000-0500-00006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57" name="Picture 1">
          <a:extLst>
            <a:ext uri="{FF2B5EF4-FFF2-40B4-BE49-F238E27FC236}">
              <a16:creationId xmlns:a16="http://schemas.microsoft.com/office/drawing/2014/main" id="{00000000-0008-0000-0500-00006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58" name="Picture 1">
          <a:extLst>
            <a:ext uri="{FF2B5EF4-FFF2-40B4-BE49-F238E27FC236}">
              <a16:creationId xmlns:a16="http://schemas.microsoft.com/office/drawing/2014/main" id="{00000000-0008-0000-0500-00006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59" name="Picture 1">
          <a:extLst>
            <a:ext uri="{FF2B5EF4-FFF2-40B4-BE49-F238E27FC236}">
              <a16:creationId xmlns:a16="http://schemas.microsoft.com/office/drawing/2014/main" id="{00000000-0008-0000-0500-00006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60" name="Picture 1">
          <a:extLst>
            <a:ext uri="{FF2B5EF4-FFF2-40B4-BE49-F238E27FC236}">
              <a16:creationId xmlns:a16="http://schemas.microsoft.com/office/drawing/2014/main" id="{00000000-0008-0000-0500-00007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1" name="Picture 1">
          <a:extLst>
            <a:ext uri="{FF2B5EF4-FFF2-40B4-BE49-F238E27FC236}">
              <a16:creationId xmlns:a16="http://schemas.microsoft.com/office/drawing/2014/main" id="{00000000-0008-0000-0500-00007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2" name="Picture 1">
          <a:extLst>
            <a:ext uri="{FF2B5EF4-FFF2-40B4-BE49-F238E27FC236}">
              <a16:creationId xmlns:a16="http://schemas.microsoft.com/office/drawing/2014/main" id="{00000000-0008-0000-0500-00007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3" name="Picture 1">
          <a:extLst>
            <a:ext uri="{FF2B5EF4-FFF2-40B4-BE49-F238E27FC236}">
              <a16:creationId xmlns:a16="http://schemas.microsoft.com/office/drawing/2014/main" id="{00000000-0008-0000-0500-00007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4" name="Picture 1">
          <a:extLst>
            <a:ext uri="{FF2B5EF4-FFF2-40B4-BE49-F238E27FC236}">
              <a16:creationId xmlns:a16="http://schemas.microsoft.com/office/drawing/2014/main" id="{00000000-0008-0000-0500-00007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65" name="Picture 1">
          <a:extLst>
            <a:ext uri="{FF2B5EF4-FFF2-40B4-BE49-F238E27FC236}">
              <a16:creationId xmlns:a16="http://schemas.microsoft.com/office/drawing/2014/main" id="{00000000-0008-0000-0500-00007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66" name="Picture 1">
          <a:extLst>
            <a:ext uri="{FF2B5EF4-FFF2-40B4-BE49-F238E27FC236}">
              <a16:creationId xmlns:a16="http://schemas.microsoft.com/office/drawing/2014/main" id="{00000000-0008-0000-0500-00007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67" name="Picture 1">
          <a:extLst>
            <a:ext uri="{FF2B5EF4-FFF2-40B4-BE49-F238E27FC236}">
              <a16:creationId xmlns:a16="http://schemas.microsoft.com/office/drawing/2014/main" id="{00000000-0008-0000-0500-00007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8" name="Picture 1">
          <a:extLst>
            <a:ext uri="{FF2B5EF4-FFF2-40B4-BE49-F238E27FC236}">
              <a16:creationId xmlns:a16="http://schemas.microsoft.com/office/drawing/2014/main" id="{00000000-0008-0000-0500-00007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69" name="Picture 1">
          <a:extLst>
            <a:ext uri="{FF2B5EF4-FFF2-40B4-BE49-F238E27FC236}">
              <a16:creationId xmlns:a16="http://schemas.microsoft.com/office/drawing/2014/main" id="{00000000-0008-0000-0500-00007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0" name="Picture 1">
          <a:extLst>
            <a:ext uri="{FF2B5EF4-FFF2-40B4-BE49-F238E27FC236}">
              <a16:creationId xmlns:a16="http://schemas.microsoft.com/office/drawing/2014/main" id="{00000000-0008-0000-0500-00007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1" name="Picture 1">
          <a:extLst>
            <a:ext uri="{FF2B5EF4-FFF2-40B4-BE49-F238E27FC236}">
              <a16:creationId xmlns:a16="http://schemas.microsoft.com/office/drawing/2014/main" id="{00000000-0008-0000-0500-00007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2" name="Picture 1">
          <a:extLst>
            <a:ext uri="{FF2B5EF4-FFF2-40B4-BE49-F238E27FC236}">
              <a16:creationId xmlns:a16="http://schemas.microsoft.com/office/drawing/2014/main" id="{00000000-0008-0000-0500-00007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73" name="Picture 1">
          <a:extLst>
            <a:ext uri="{FF2B5EF4-FFF2-40B4-BE49-F238E27FC236}">
              <a16:creationId xmlns:a16="http://schemas.microsoft.com/office/drawing/2014/main" id="{00000000-0008-0000-0500-00007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74" name="Picture 1">
          <a:extLst>
            <a:ext uri="{FF2B5EF4-FFF2-40B4-BE49-F238E27FC236}">
              <a16:creationId xmlns:a16="http://schemas.microsoft.com/office/drawing/2014/main" id="{00000000-0008-0000-0500-00007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5" name="Picture 1">
          <a:extLst>
            <a:ext uri="{FF2B5EF4-FFF2-40B4-BE49-F238E27FC236}">
              <a16:creationId xmlns:a16="http://schemas.microsoft.com/office/drawing/2014/main" id="{00000000-0008-0000-0500-00007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6" name="Picture 1">
          <a:extLst>
            <a:ext uri="{FF2B5EF4-FFF2-40B4-BE49-F238E27FC236}">
              <a16:creationId xmlns:a16="http://schemas.microsoft.com/office/drawing/2014/main" id="{00000000-0008-0000-0500-00008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77" name="Picture 1">
          <a:extLst>
            <a:ext uri="{FF2B5EF4-FFF2-40B4-BE49-F238E27FC236}">
              <a16:creationId xmlns:a16="http://schemas.microsoft.com/office/drawing/2014/main" id="{00000000-0008-0000-0500-00008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78" name="Picture 1">
          <a:extLst>
            <a:ext uri="{FF2B5EF4-FFF2-40B4-BE49-F238E27FC236}">
              <a16:creationId xmlns:a16="http://schemas.microsoft.com/office/drawing/2014/main" id="{00000000-0008-0000-0500-00008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79" name="Picture 1">
          <a:extLst>
            <a:ext uri="{FF2B5EF4-FFF2-40B4-BE49-F238E27FC236}">
              <a16:creationId xmlns:a16="http://schemas.microsoft.com/office/drawing/2014/main" id="{00000000-0008-0000-0500-00008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80" name="Picture 1">
          <a:extLst>
            <a:ext uri="{FF2B5EF4-FFF2-40B4-BE49-F238E27FC236}">
              <a16:creationId xmlns:a16="http://schemas.microsoft.com/office/drawing/2014/main" id="{00000000-0008-0000-0500-00008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81" name="Picture 1">
          <a:extLst>
            <a:ext uri="{FF2B5EF4-FFF2-40B4-BE49-F238E27FC236}">
              <a16:creationId xmlns:a16="http://schemas.microsoft.com/office/drawing/2014/main" id="{00000000-0008-0000-0500-00008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2" name="Picture 1">
          <a:extLst>
            <a:ext uri="{FF2B5EF4-FFF2-40B4-BE49-F238E27FC236}">
              <a16:creationId xmlns:a16="http://schemas.microsoft.com/office/drawing/2014/main" id="{00000000-0008-0000-0500-00008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3" name="Picture 1">
          <a:extLst>
            <a:ext uri="{FF2B5EF4-FFF2-40B4-BE49-F238E27FC236}">
              <a16:creationId xmlns:a16="http://schemas.microsoft.com/office/drawing/2014/main" id="{00000000-0008-0000-0500-00008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4" name="Picture 1">
          <a:extLst>
            <a:ext uri="{FF2B5EF4-FFF2-40B4-BE49-F238E27FC236}">
              <a16:creationId xmlns:a16="http://schemas.microsoft.com/office/drawing/2014/main" id="{00000000-0008-0000-0500-00008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85" name="Picture 1">
          <a:extLst>
            <a:ext uri="{FF2B5EF4-FFF2-40B4-BE49-F238E27FC236}">
              <a16:creationId xmlns:a16="http://schemas.microsoft.com/office/drawing/2014/main" id="{00000000-0008-0000-0500-00008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86" name="Picture 1">
          <a:extLst>
            <a:ext uri="{FF2B5EF4-FFF2-40B4-BE49-F238E27FC236}">
              <a16:creationId xmlns:a16="http://schemas.microsoft.com/office/drawing/2014/main" id="{00000000-0008-0000-0500-00008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7" name="Picture 1">
          <a:extLst>
            <a:ext uri="{FF2B5EF4-FFF2-40B4-BE49-F238E27FC236}">
              <a16:creationId xmlns:a16="http://schemas.microsoft.com/office/drawing/2014/main" id="{00000000-0008-0000-0500-00008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8" name="Picture 1">
          <a:extLst>
            <a:ext uri="{FF2B5EF4-FFF2-40B4-BE49-F238E27FC236}">
              <a16:creationId xmlns:a16="http://schemas.microsoft.com/office/drawing/2014/main" id="{00000000-0008-0000-0500-00008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89" name="Picture 1">
          <a:extLst>
            <a:ext uri="{FF2B5EF4-FFF2-40B4-BE49-F238E27FC236}">
              <a16:creationId xmlns:a16="http://schemas.microsoft.com/office/drawing/2014/main" id="{00000000-0008-0000-0500-00008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0" name="Picture 1">
          <a:extLst>
            <a:ext uri="{FF2B5EF4-FFF2-40B4-BE49-F238E27FC236}">
              <a16:creationId xmlns:a16="http://schemas.microsoft.com/office/drawing/2014/main" id="{00000000-0008-0000-0500-00008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1" name="Picture 1">
          <a:extLst>
            <a:ext uri="{FF2B5EF4-FFF2-40B4-BE49-F238E27FC236}">
              <a16:creationId xmlns:a16="http://schemas.microsoft.com/office/drawing/2014/main" id="{00000000-0008-0000-0500-00008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2" name="Picture 1">
          <a:extLst>
            <a:ext uri="{FF2B5EF4-FFF2-40B4-BE49-F238E27FC236}">
              <a16:creationId xmlns:a16="http://schemas.microsoft.com/office/drawing/2014/main" id="{00000000-0008-0000-0500-00009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3" name="Picture 1">
          <a:extLst>
            <a:ext uri="{FF2B5EF4-FFF2-40B4-BE49-F238E27FC236}">
              <a16:creationId xmlns:a16="http://schemas.microsoft.com/office/drawing/2014/main" id="{00000000-0008-0000-0500-00009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4" name="Picture 1">
          <a:extLst>
            <a:ext uri="{FF2B5EF4-FFF2-40B4-BE49-F238E27FC236}">
              <a16:creationId xmlns:a16="http://schemas.microsoft.com/office/drawing/2014/main" id="{00000000-0008-0000-0500-00009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95" name="Picture 1">
          <a:extLst>
            <a:ext uri="{FF2B5EF4-FFF2-40B4-BE49-F238E27FC236}">
              <a16:creationId xmlns:a16="http://schemas.microsoft.com/office/drawing/2014/main" id="{00000000-0008-0000-0500-00009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96" name="Picture 1">
          <a:extLst>
            <a:ext uri="{FF2B5EF4-FFF2-40B4-BE49-F238E27FC236}">
              <a16:creationId xmlns:a16="http://schemas.microsoft.com/office/drawing/2014/main" id="{00000000-0008-0000-0500-00009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597" name="Picture 1">
          <a:extLst>
            <a:ext uri="{FF2B5EF4-FFF2-40B4-BE49-F238E27FC236}">
              <a16:creationId xmlns:a16="http://schemas.microsoft.com/office/drawing/2014/main" id="{00000000-0008-0000-0500-00009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8" name="Picture 1">
          <a:extLst>
            <a:ext uri="{FF2B5EF4-FFF2-40B4-BE49-F238E27FC236}">
              <a16:creationId xmlns:a16="http://schemas.microsoft.com/office/drawing/2014/main" id="{00000000-0008-0000-0500-00009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599" name="Picture 1">
          <a:extLst>
            <a:ext uri="{FF2B5EF4-FFF2-40B4-BE49-F238E27FC236}">
              <a16:creationId xmlns:a16="http://schemas.microsoft.com/office/drawing/2014/main" id="{00000000-0008-0000-0500-00009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00" name="Picture 1">
          <a:extLst>
            <a:ext uri="{FF2B5EF4-FFF2-40B4-BE49-F238E27FC236}">
              <a16:creationId xmlns:a16="http://schemas.microsoft.com/office/drawing/2014/main" id="{00000000-0008-0000-0500-00009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1" name="Picture 1">
          <a:extLst>
            <a:ext uri="{FF2B5EF4-FFF2-40B4-BE49-F238E27FC236}">
              <a16:creationId xmlns:a16="http://schemas.microsoft.com/office/drawing/2014/main" id="{00000000-0008-0000-0500-00009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2" name="Picture 1">
          <a:extLst>
            <a:ext uri="{FF2B5EF4-FFF2-40B4-BE49-F238E27FC236}">
              <a16:creationId xmlns:a16="http://schemas.microsoft.com/office/drawing/2014/main" id="{00000000-0008-0000-0500-00009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3" name="Picture 1">
          <a:extLst>
            <a:ext uri="{FF2B5EF4-FFF2-40B4-BE49-F238E27FC236}">
              <a16:creationId xmlns:a16="http://schemas.microsoft.com/office/drawing/2014/main" id="{00000000-0008-0000-0500-00009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04" name="Picture 1">
          <a:extLst>
            <a:ext uri="{FF2B5EF4-FFF2-40B4-BE49-F238E27FC236}">
              <a16:creationId xmlns:a16="http://schemas.microsoft.com/office/drawing/2014/main" id="{00000000-0008-0000-0500-00009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05" name="Picture 1">
          <a:extLst>
            <a:ext uri="{FF2B5EF4-FFF2-40B4-BE49-F238E27FC236}">
              <a16:creationId xmlns:a16="http://schemas.microsoft.com/office/drawing/2014/main" id="{00000000-0008-0000-0500-00009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06" name="Picture 1">
          <a:extLst>
            <a:ext uri="{FF2B5EF4-FFF2-40B4-BE49-F238E27FC236}">
              <a16:creationId xmlns:a16="http://schemas.microsoft.com/office/drawing/2014/main" id="{00000000-0008-0000-0500-00009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07" name="Picture 1">
          <a:extLst>
            <a:ext uri="{FF2B5EF4-FFF2-40B4-BE49-F238E27FC236}">
              <a16:creationId xmlns:a16="http://schemas.microsoft.com/office/drawing/2014/main" id="{00000000-0008-0000-0500-00009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8" name="Picture 1">
          <a:extLst>
            <a:ext uri="{FF2B5EF4-FFF2-40B4-BE49-F238E27FC236}">
              <a16:creationId xmlns:a16="http://schemas.microsoft.com/office/drawing/2014/main" id="{00000000-0008-0000-0500-0000A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09" name="Picture 1">
          <a:extLst>
            <a:ext uri="{FF2B5EF4-FFF2-40B4-BE49-F238E27FC236}">
              <a16:creationId xmlns:a16="http://schemas.microsoft.com/office/drawing/2014/main" id="{00000000-0008-0000-0500-0000A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0" name="Picture 1">
          <a:extLst>
            <a:ext uri="{FF2B5EF4-FFF2-40B4-BE49-F238E27FC236}">
              <a16:creationId xmlns:a16="http://schemas.microsoft.com/office/drawing/2014/main" id="{00000000-0008-0000-0500-0000A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11" name="Picture 1">
          <a:extLst>
            <a:ext uri="{FF2B5EF4-FFF2-40B4-BE49-F238E27FC236}">
              <a16:creationId xmlns:a16="http://schemas.microsoft.com/office/drawing/2014/main" id="{00000000-0008-0000-0500-0000A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12" name="Picture 1">
          <a:extLst>
            <a:ext uri="{FF2B5EF4-FFF2-40B4-BE49-F238E27FC236}">
              <a16:creationId xmlns:a16="http://schemas.microsoft.com/office/drawing/2014/main" id="{00000000-0008-0000-0500-0000A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3" name="Picture 1">
          <a:extLst>
            <a:ext uri="{FF2B5EF4-FFF2-40B4-BE49-F238E27FC236}">
              <a16:creationId xmlns:a16="http://schemas.microsoft.com/office/drawing/2014/main" id="{00000000-0008-0000-0500-0000A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4" name="Picture 1">
          <a:extLst>
            <a:ext uri="{FF2B5EF4-FFF2-40B4-BE49-F238E27FC236}">
              <a16:creationId xmlns:a16="http://schemas.microsoft.com/office/drawing/2014/main" id="{00000000-0008-0000-0500-0000A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5" name="Picture 1">
          <a:extLst>
            <a:ext uri="{FF2B5EF4-FFF2-40B4-BE49-F238E27FC236}">
              <a16:creationId xmlns:a16="http://schemas.microsoft.com/office/drawing/2014/main" id="{00000000-0008-0000-0500-0000A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16" name="Picture 1">
          <a:extLst>
            <a:ext uri="{FF2B5EF4-FFF2-40B4-BE49-F238E27FC236}">
              <a16:creationId xmlns:a16="http://schemas.microsoft.com/office/drawing/2014/main" id="{00000000-0008-0000-0500-0000A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17" name="Picture 1">
          <a:extLst>
            <a:ext uri="{FF2B5EF4-FFF2-40B4-BE49-F238E27FC236}">
              <a16:creationId xmlns:a16="http://schemas.microsoft.com/office/drawing/2014/main" id="{00000000-0008-0000-0500-0000A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8" name="Picture 1">
          <a:extLst>
            <a:ext uri="{FF2B5EF4-FFF2-40B4-BE49-F238E27FC236}">
              <a16:creationId xmlns:a16="http://schemas.microsoft.com/office/drawing/2014/main" id="{00000000-0008-0000-0500-0000A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19" name="Picture 1">
          <a:extLst>
            <a:ext uri="{FF2B5EF4-FFF2-40B4-BE49-F238E27FC236}">
              <a16:creationId xmlns:a16="http://schemas.microsoft.com/office/drawing/2014/main" id="{00000000-0008-0000-0500-0000A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20" name="Picture 1">
          <a:extLst>
            <a:ext uri="{FF2B5EF4-FFF2-40B4-BE49-F238E27FC236}">
              <a16:creationId xmlns:a16="http://schemas.microsoft.com/office/drawing/2014/main" id="{00000000-0008-0000-0500-0000A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1" name="Picture 1">
          <a:extLst>
            <a:ext uri="{FF2B5EF4-FFF2-40B4-BE49-F238E27FC236}">
              <a16:creationId xmlns:a16="http://schemas.microsoft.com/office/drawing/2014/main" id="{00000000-0008-0000-0500-0000A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2" name="Picture 1">
          <a:extLst>
            <a:ext uri="{FF2B5EF4-FFF2-40B4-BE49-F238E27FC236}">
              <a16:creationId xmlns:a16="http://schemas.microsoft.com/office/drawing/2014/main" id="{00000000-0008-0000-0500-0000A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3" name="Picture 1">
          <a:extLst>
            <a:ext uri="{FF2B5EF4-FFF2-40B4-BE49-F238E27FC236}">
              <a16:creationId xmlns:a16="http://schemas.microsoft.com/office/drawing/2014/main" id="{00000000-0008-0000-0500-0000A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4" name="Picture 1">
          <a:extLst>
            <a:ext uri="{FF2B5EF4-FFF2-40B4-BE49-F238E27FC236}">
              <a16:creationId xmlns:a16="http://schemas.microsoft.com/office/drawing/2014/main" id="{00000000-0008-0000-0500-0000B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25" name="Picture 1">
          <a:extLst>
            <a:ext uri="{FF2B5EF4-FFF2-40B4-BE49-F238E27FC236}">
              <a16:creationId xmlns:a16="http://schemas.microsoft.com/office/drawing/2014/main" id="{00000000-0008-0000-0500-0000B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26" name="Picture 1">
          <a:extLst>
            <a:ext uri="{FF2B5EF4-FFF2-40B4-BE49-F238E27FC236}">
              <a16:creationId xmlns:a16="http://schemas.microsoft.com/office/drawing/2014/main" id="{00000000-0008-0000-0500-0000B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27" name="Picture 1">
          <a:extLst>
            <a:ext uri="{FF2B5EF4-FFF2-40B4-BE49-F238E27FC236}">
              <a16:creationId xmlns:a16="http://schemas.microsoft.com/office/drawing/2014/main" id="{00000000-0008-0000-0500-0000B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8" name="Picture 1">
          <a:extLst>
            <a:ext uri="{FF2B5EF4-FFF2-40B4-BE49-F238E27FC236}">
              <a16:creationId xmlns:a16="http://schemas.microsoft.com/office/drawing/2014/main" id="{00000000-0008-0000-0500-0000B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29" name="Picture 1">
          <a:extLst>
            <a:ext uri="{FF2B5EF4-FFF2-40B4-BE49-F238E27FC236}">
              <a16:creationId xmlns:a16="http://schemas.microsoft.com/office/drawing/2014/main" id="{00000000-0008-0000-0500-0000B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30" name="Picture 1">
          <a:extLst>
            <a:ext uri="{FF2B5EF4-FFF2-40B4-BE49-F238E27FC236}">
              <a16:creationId xmlns:a16="http://schemas.microsoft.com/office/drawing/2014/main" id="{00000000-0008-0000-0500-0000B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31" name="Picture 1">
          <a:extLst>
            <a:ext uri="{FF2B5EF4-FFF2-40B4-BE49-F238E27FC236}">
              <a16:creationId xmlns:a16="http://schemas.microsoft.com/office/drawing/2014/main" id="{00000000-0008-0000-0500-0000B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32" name="Picture 1">
          <a:extLst>
            <a:ext uri="{FF2B5EF4-FFF2-40B4-BE49-F238E27FC236}">
              <a16:creationId xmlns:a16="http://schemas.microsoft.com/office/drawing/2014/main" id="{00000000-0008-0000-0500-0000B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3" name="Picture 1">
          <a:extLst>
            <a:ext uri="{FF2B5EF4-FFF2-40B4-BE49-F238E27FC236}">
              <a16:creationId xmlns:a16="http://schemas.microsoft.com/office/drawing/2014/main" id="{00000000-0008-0000-0500-0000B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4" name="Picture 1">
          <a:extLst>
            <a:ext uri="{FF2B5EF4-FFF2-40B4-BE49-F238E27FC236}">
              <a16:creationId xmlns:a16="http://schemas.microsoft.com/office/drawing/2014/main" id="{00000000-0008-0000-0500-0000B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5" name="Picture 1">
          <a:extLst>
            <a:ext uri="{FF2B5EF4-FFF2-40B4-BE49-F238E27FC236}">
              <a16:creationId xmlns:a16="http://schemas.microsoft.com/office/drawing/2014/main" id="{00000000-0008-0000-0500-0000B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6" name="Picture 1">
          <a:extLst>
            <a:ext uri="{FF2B5EF4-FFF2-40B4-BE49-F238E27FC236}">
              <a16:creationId xmlns:a16="http://schemas.microsoft.com/office/drawing/2014/main" id="{00000000-0008-0000-0500-0000B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37" name="Picture 1">
          <a:extLst>
            <a:ext uri="{FF2B5EF4-FFF2-40B4-BE49-F238E27FC236}">
              <a16:creationId xmlns:a16="http://schemas.microsoft.com/office/drawing/2014/main" id="{00000000-0008-0000-0500-0000B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38" name="Picture 1">
          <a:extLst>
            <a:ext uri="{FF2B5EF4-FFF2-40B4-BE49-F238E27FC236}">
              <a16:creationId xmlns:a16="http://schemas.microsoft.com/office/drawing/2014/main" id="{00000000-0008-0000-0500-0000B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39" name="Picture 1">
          <a:extLst>
            <a:ext uri="{FF2B5EF4-FFF2-40B4-BE49-F238E27FC236}">
              <a16:creationId xmlns:a16="http://schemas.microsoft.com/office/drawing/2014/main" id="{00000000-0008-0000-0500-0000B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40" name="Picture 1">
          <a:extLst>
            <a:ext uri="{FF2B5EF4-FFF2-40B4-BE49-F238E27FC236}">
              <a16:creationId xmlns:a16="http://schemas.microsoft.com/office/drawing/2014/main" id="{00000000-0008-0000-0500-0000C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41" name="Picture 1">
          <a:extLst>
            <a:ext uri="{FF2B5EF4-FFF2-40B4-BE49-F238E27FC236}">
              <a16:creationId xmlns:a16="http://schemas.microsoft.com/office/drawing/2014/main" id="{00000000-0008-0000-0500-0000C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642" name="Picture 1">
          <a:extLst>
            <a:ext uri="{FF2B5EF4-FFF2-40B4-BE49-F238E27FC236}">
              <a16:creationId xmlns:a16="http://schemas.microsoft.com/office/drawing/2014/main" id="{00000000-0008-0000-0500-0000C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643" name="Picture 1">
          <a:extLst>
            <a:ext uri="{FF2B5EF4-FFF2-40B4-BE49-F238E27FC236}">
              <a16:creationId xmlns:a16="http://schemas.microsoft.com/office/drawing/2014/main" id="{00000000-0008-0000-0500-0000C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644" name="Picture 1">
          <a:extLst>
            <a:ext uri="{FF2B5EF4-FFF2-40B4-BE49-F238E27FC236}">
              <a16:creationId xmlns:a16="http://schemas.microsoft.com/office/drawing/2014/main" id="{00000000-0008-0000-0500-0000C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645" name="Picture 1">
          <a:extLst>
            <a:ext uri="{FF2B5EF4-FFF2-40B4-BE49-F238E27FC236}">
              <a16:creationId xmlns:a16="http://schemas.microsoft.com/office/drawing/2014/main" id="{00000000-0008-0000-0500-0000C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646" name="Picture 1">
          <a:extLst>
            <a:ext uri="{FF2B5EF4-FFF2-40B4-BE49-F238E27FC236}">
              <a16:creationId xmlns:a16="http://schemas.microsoft.com/office/drawing/2014/main" id="{00000000-0008-0000-0500-0000C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647" name="Picture 1">
          <a:extLst>
            <a:ext uri="{FF2B5EF4-FFF2-40B4-BE49-F238E27FC236}">
              <a16:creationId xmlns:a16="http://schemas.microsoft.com/office/drawing/2014/main" id="{00000000-0008-0000-0500-0000C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648" name="Picture 1">
          <a:extLst>
            <a:ext uri="{FF2B5EF4-FFF2-40B4-BE49-F238E27FC236}">
              <a16:creationId xmlns:a16="http://schemas.microsoft.com/office/drawing/2014/main" id="{00000000-0008-0000-0500-0000C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649" name="Picture 1">
          <a:extLst>
            <a:ext uri="{FF2B5EF4-FFF2-40B4-BE49-F238E27FC236}">
              <a16:creationId xmlns:a16="http://schemas.microsoft.com/office/drawing/2014/main" id="{00000000-0008-0000-0500-0000C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50" name="Picture 1">
          <a:extLst>
            <a:ext uri="{FF2B5EF4-FFF2-40B4-BE49-F238E27FC236}">
              <a16:creationId xmlns:a16="http://schemas.microsoft.com/office/drawing/2014/main" id="{00000000-0008-0000-0500-0000C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51" name="Picture 1">
          <a:extLst>
            <a:ext uri="{FF2B5EF4-FFF2-40B4-BE49-F238E27FC236}">
              <a16:creationId xmlns:a16="http://schemas.microsoft.com/office/drawing/2014/main" id="{00000000-0008-0000-0500-0000C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52" name="Picture 1">
          <a:extLst>
            <a:ext uri="{FF2B5EF4-FFF2-40B4-BE49-F238E27FC236}">
              <a16:creationId xmlns:a16="http://schemas.microsoft.com/office/drawing/2014/main" id="{00000000-0008-0000-0500-0000C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3" name="Picture 1">
          <a:extLst>
            <a:ext uri="{FF2B5EF4-FFF2-40B4-BE49-F238E27FC236}">
              <a16:creationId xmlns:a16="http://schemas.microsoft.com/office/drawing/2014/main" id="{00000000-0008-0000-0500-0000C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4" name="Picture 1">
          <a:extLst>
            <a:ext uri="{FF2B5EF4-FFF2-40B4-BE49-F238E27FC236}">
              <a16:creationId xmlns:a16="http://schemas.microsoft.com/office/drawing/2014/main" id="{00000000-0008-0000-0500-0000C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5" name="Picture 1">
          <a:extLst>
            <a:ext uri="{FF2B5EF4-FFF2-40B4-BE49-F238E27FC236}">
              <a16:creationId xmlns:a16="http://schemas.microsoft.com/office/drawing/2014/main" id="{00000000-0008-0000-0500-0000C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56" name="Picture 1">
          <a:extLst>
            <a:ext uri="{FF2B5EF4-FFF2-40B4-BE49-F238E27FC236}">
              <a16:creationId xmlns:a16="http://schemas.microsoft.com/office/drawing/2014/main" id="{00000000-0008-0000-0500-0000D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57" name="Picture 1">
          <a:extLst>
            <a:ext uri="{FF2B5EF4-FFF2-40B4-BE49-F238E27FC236}">
              <a16:creationId xmlns:a16="http://schemas.microsoft.com/office/drawing/2014/main" id="{00000000-0008-0000-0500-0000D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8" name="Picture 1">
          <a:extLst>
            <a:ext uri="{FF2B5EF4-FFF2-40B4-BE49-F238E27FC236}">
              <a16:creationId xmlns:a16="http://schemas.microsoft.com/office/drawing/2014/main" id="{00000000-0008-0000-0500-0000D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59" name="Picture 1">
          <a:extLst>
            <a:ext uri="{FF2B5EF4-FFF2-40B4-BE49-F238E27FC236}">
              <a16:creationId xmlns:a16="http://schemas.microsoft.com/office/drawing/2014/main" id="{00000000-0008-0000-0500-0000D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60" name="Picture 1">
          <a:extLst>
            <a:ext uri="{FF2B5EF4-FFF2-40B4-BE49-F238E27FC236}">
              <a16:creationId xmlns:a16="http://schemas.microsoft.com/office/drawing/2014/main" id="{00000000-0008-0000-0500-0000D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1" name="Picture 1">
          <a:extLst>
            <a:ext uri="{FF2B5EF4-FFF2-40B4-BE49-F238E27FC236}">
              <a16:creationId xmlns:a16="http://schemas.microsoft.com/office/drawing/2014/main" id="{00000000-0008-0000-0500-0000D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2" name="Picture 1">
          <a:extLst>
            <a:ext uri="{FF2B5EF4-FFF2-40B4-BE49-F238E27FC236}">
              <a16:creationId xmlns:a16="http://schemas.microsoft.com/office/drawing/2014/main" id="{00000000-0008-0000-0500-0000D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3" name="Picture 1">
          <a:extLst>
            <a:ext uri="{FF2B5EF4-FFF2-40B4-BE49-F238E27FC236}">
              <a16:creationId xmlns:a16="http://schemas.microsoft.com/office/drawing/2014/main" id="{00000000-0008-0000-0500-0000D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4" name="Picture 1">
          <a:extLst>
            <a:ext uri="{FF2B5EF4-FFF2-40B4-BE49-F238E27FC236}">
              <a16:creationId xmlns:a16="http://schemas.microsoft.com/office/drawing/2014/main" id="{00000000-0008-0000-0500-0000D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65" name="Picture 1">
          <a:extLst>
            <a:ext uri="{FF2B5EF4-FFF2-40B4-BE49-F238E27FC236}">
              <a16:creationId xmlns:a16="http://schemas.microsoft.com/office/drawing/2014/main" id="{00000000-0008-0000-0500-0000D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66" name="Picture 1">
          <a:extLst>
            <a:ext uri="{FF2B5EF4-FFF2-40B4-BE49-F238E27FC236}">
              <a16:creationId xmlns:a16="http://schemas.microsoft.com/office/drawing/2014/main" id="{00000000-0008-0000-0500-0000D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67" name="Picture 1">
          <a:extLst>
            <a:ext uri="{FF2B5EF4-FFF2-40B4-BE49-F238E27FC236}">
              <a16:creationId xmlns:a16="http://schemas.microsoft.com/office/drawing/2014/main" id="{00000000-0008-0000-0500-0000D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8" name="Picture 1">
          <a:extLst>
            <a:ext uri="{FF2B5EF4-FFF2-40B4-BE49-F238E27FC236}">
              <a16:creationId xmlns:a16="http://schemas.microsoft.com/office/drawing/2014/main" id="{00000000-0008-0000-0500-0000D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69" name="Picture 1">
          <a:extLst>
            <a:ext uri="{FF2B5EF4-FFF2-40B4-BE49-F238E27FC236}">
              <a16:creationId xmlns:a16="http://schemas.microsoft.com/office/drawing/2014/main" id="{00000000-0008-0000-0500-0000D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70" name="Picture 1">
          <a:extLst>
            <a:ext uri="{FF2B5EF4-FFF2-40B4-BE49-F238E27FC236}">
              <a16:creationId xmlns:a16="http://schemas.microsoft.com/office/drawing/2014/main" id="{00000000-0008-0000-0500-0000D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71" name="Picture 1">
          <a:extLst>
            <a:ext uri="{FF2B5EF4-FFF2-40B4-BE49-F238E27FC236}">
              <a16:creationId xmlns:a16="http://schemas.microsoft.com/office/drawing/2014/main" id="{00000000-0008-0000-0500-0000D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2" name="Picture 1">
          <a:extLst>
            <a:ext uri="{FF2B5EF4-FFF2-40B4-BE49-F238E27FC236}">
              <a16:creationId xmlns:a16="http://schemas.microsoft.com/office/drawing/2014/main" id="{00000000-0008-0000-0500-0000E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3" name="Picture 1">
          <a:extLst>
            <a:ext uri="{FF2B5EF4-FFF2-40B4-BE49-F238E27FC236}">
              <a16:creationId xmlns:a16="http://schemas.microsoft.com/office/drawing/2014/main" id="{00000000-0008-0000-0500-0000E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4" name="Picture 1">
          <a:extLst>
            <a:ext uri="{FF2B5EF4-FFF2-40B4-BE49-F238E27FC236}">
              <a16:creationId xmlns:a16="http://schemas.microsoft.com/office/drawing/2014/main" id="{00000000-0008-0000-0500-0000E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75" name="Picture 1">
          <a:extLst>
            <a:ext uri="{FF2B5EF4-FFF2-40B4-BE49-F238E27FC236}">
              <a16:creationId xmlns:a16="http://schemas.microsoft.com/office/drawing/2014/main" id="{00000000-0008-0000-0500-0000E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76" name="Picture 1">
          <a:extLst>
            <a:ext uri="{FF2B5EF4-FFF2-40B4-BE49-F238E27FC236}">
              <a16:creationId xmlns:a16="http://schemas.microsoft.com/office/drawing/2014/main" id="{00000000-0008-0000-0500-0000E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7" name="Picture 1">
          <a:extLst>
            <a:ext uri="{FF2B5EF4-FFF2-40B4-BE49-F238E27FC236}">
              <a16:creationId xmlns:a16="http://schemas.microsoft.com/office/drawing/2014/main" id="{00000000-0008-0000-0500-0000E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8" name="Picture 1">
          <a:extLst>
            <a:ext uri="{FF2B5EF4-FFF2-40B4-BE49-F238E27FC236}">
              <a16:creationId xmlns:a16="http://schemas.microsoft.com/office/drawing/2014/main" id="{00000000-0008-0000-0500-0000E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79" name="Picture 1">
          <a:extLst>
            <a:ext uri="{FF2B5EF4-FFF2-40B4-BE49-F238E27FC236}">
              <a16:creationId xmlns:a16="http://schemas.microsoft.com/office/drawing/2014/main" id="{00000000-0008-0000-0500-0000E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0" name="Picture 1">
          <a:extLst>
            <a:ext uri="{FF2B5EF4-FFF2-40B4-BE49-F238E27FC236}">
              <a16:creationId xmlns:a16="http://schemas.microsoft.com/office/drawing/2014/main" id="{00000000-0008-0000-0500-0000E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1" name="Picture 1">
          <a:extLst>
            <a:ext uri="{FF2B5EF4-FFF2-40B4-BE49-F238E27FC236}">
              <a16:creationId xmlns:a16="http://schemas.microsoft.com/office/drawing/2014/main" id="{00000000-0008-0000-0500-0000E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2" name="Picture 1">
          <a:extLst>
            <a:ext uri="{FF2B5EF4-FFF2-40B4-BE49-F238E27FC236}">
              <a16:creationId xmlns:a16="http://schemas.microsoft.com/office/drawing/2014/main" id="{00000000-0008-0000-0500-0000E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3" name="Picture 1">
          <a:extLst>
            <a:ext uri="{FF2B5EF4-FFF2-40B4-BE49-F238E27FC236}">
              <a16:creationId xmlns:a16="http://schemas.microsoft.com/office/drawing/2014/main" id="{00000000-0008-0000-0500-0000E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4" name="Picture 1">
          <a:extLst>
            <a:ext uri="{FF2B5EF4-FFF2-40B4-BE49-F238E27FC236}">
              <a16:creationId xmlns:a16="http://schemas.microsoft.com/office/drawing/2014/main" id="{00000000-0008-0000-0500-0000E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85" name="Picture 1">
          <a:extLst>
            <a:ext uri="{FF2B5EF4-FFF2-40B4-BE49-F238E27FC236}">
              <a16:creationId xmlns:a16="http://schemas.microsoft.com/office/drawing/2014/main" id="{00000000-0008-0000-0500-0000E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86" name="Picture 1">
          <a:extLst>
            <a:ext uri="{FF2B5EF4-FFF2-40B4-BE49-F238E27FC236}">
              <a16:creationId xmlns:a16="http://schemas.microsoft.com/office/drawing/2014/main" id="{00000000-0008-0000-0500-0000E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87" name="Picture 1">
          <a:extLst>
            <a:ext uri="{FF2B5EF4-FFF2-40B4-BE49-F238E27FC236}">
              <a16:creationId xmlns:a16="http://schemas.microsoft.com/office/drawing/2014/main" id="{00000000-0008-0000-0500-0000E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8" name="Picture 1">
          <a:extLst>
            <a:ext uri="{FF2B5EF4-FFF2-40B4-BE49-F238E27FC236}">
              <a16:creationId xmlns:a16="http://schemas.microsoft.com/office/drawing/2014/main" id="{00000000-0008-0000-0500-0000F0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89" name="Picture 1">
          <a:extLst>
            <a:ext uri="{FF2B5EF4-FFF2-40B4-BE49-F238E27FC236}">
              <a16:creationId xmlns:a16="http://schemas.microsoft.com/office/drawing/2014/main" id="{00000000-0008-0000-0500-0000F1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90" name="Picture 1">
          <a:extLst>
            <a:ext uri="{FF2B5EF4-FFF2-40B4-BE49-F238E27FC236}">
              <a16:creationId xmlns:a16="http://schemas.microsoft.com/office/drawing/2014/main" id="{00000000-0008-0000-0500-0000F2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91" name="Picture 1">
          <a:extLst>
            <a:ext uri="{FF2B5EF4-FFF2-40B4-BE49-F238E27FC236}">
              <a16:creationId xmlns:a16="http://schemas.microsoft.com/office/drawing/2014/main" id="{00000000-0008-0000-0500-0000F3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2" name="Picture 1">
          <a:extLst>
            <a:ext uri="{FF2B5EF4-FFF2-40B4-BE49-F238E27FC236}">
              <a16:creationId xmlns:a16="http://schemas.microsoft.com/office/drawing/2014/main" id="{00000000-0008-0000-0500-0000F4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3" name="Picture 1">
          <a:extLst>
            <a:ext uri="{FF2B5EF4-FFF2-40B4-BE49-F238E27FC236}">
              <a16:creationId xmlns:a16="http://schemas.microsoft.com/office/drawing/2014/main" id="{00000000-0008-0000-0500-0000F5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4" name="Picture 1">
          <a:extLst>
            <a:ext uri="{FF2B5EF4-FFF2-40B4-BE49-F238E27FC236}">
              <a16:creationId xmlns:a16="http://schemas.microsoft.com/office/drawing/2014/main" id="{00000000-0008-0000-0500-0000F6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95" name="Picture 1">
          <a:extLst>
            <a:ext uri="{FF2B5EF4-FFF2-40B4-BE49-F238E27FC236}">
              <a16:creationId xmlns:a16="http://schemas.microsoft.com/office/drawing/2014/main" id="{00000000-0008-0000-0500-0000F7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696" name="Picture 1">
          <a:extLst>
            <a:ext uri="{FF2B5EF4-FFF2-40B4-BE49-F238E27FC236}">
              <a16:creationId xmlns:a16="http://schemas.microsoft.com/office/drawing/2014/main" id="{00000000-0008-0000-0500-0000F8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7" name="Picture 1">
          <a:extLst>
            <a:ext uri="{FF2B5EF4-FFF2-40B4-BE49-F238E27FC236}">
              <a16:creationId xmlns:a16="http://schemas.microsoft.com/office/drawing/2014/main" id="{00000000-0008-0000-0500-0000F9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8" name="Picture 1">
          <a:extLst>
            <a:ext uri="{FF2B5EF4-FFF2-40B4-BE49-F238E27FC236}">
              <a16:creationId xmlns:a16="http://schemas.microsoft.com/office/drawing/2014/main" id="{00000000-0008-0000-0500-0000FA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699" name="Picture 1">
          <a:extLst>
            <a:ext uri="{FF2B5EF4-FFF2-40B4-BE49-F238E27FC236}">
              <a16:creationId xmlns:a16="http://schemas.microsoft.com/office/drawing/2014/main" id="{00000000-0008-0000-0500-0000FB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0" name="Picture 1">
          <a:extLst>
            <a:ext uri="{FF2B5EF4-FFF2-40B4-BE49-F238E27FC236}">
              <a16:creationId xmlns:a16="http://schemas.microsoft.com/office/drawing/2014/main" id="{00000000-0008-0000-0500-0000FC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1" name="Picture 1">
          <a:extLst>
            <a:ext uri="{FF2B5EF4-FFF2-40B4-BE49-F238E27FC236}">
              <a16:creationId xmlns:a16="http://schemas.microsoft.com/office/drawing/2014/main" id="{00000000-0008-0000-0500-0000FD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2" name="Picture 1">
          <a:extLst>
            <a:ext uri="{FF2B5EF4-FFF2-40B4-BE49-F238E27FC236}">
              <a16:creationId xmlns:a16="http://schemas.microsoft.com/office/drawing/2014/main" id="{00000000-0008-0000-0500-0000FE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3" name="Picture 1">
          <a:extLst>
            <a:ext uri="{FF2B5EF4-FFF2-40B4-BE49-F238E27FC236}">
              <a16:creationId xmlns:a16="http://schemas.microsoft.com/office/drawing/2014/main" id="{00000000-0008-0000-0500-0000FF2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4" name="Picture 1">
          <a:extLst>
            <a:ext uri="{FF2B5EF4-FFF2-40B4-BE49-F238E27FC236}">
              <a16:creationId xmlns:a16="http://schemas.microsoft.com/office/drawing/2014/main" id="{00000000-0008-0000-0500-00000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05" name="Picture 1">
          <a:extLst>
            <a:ext uri="{FF2B5EF4-FFF2-40B4-BE49-F238E27FC236}">
              <a16:creationId xmlns:a16="http://schemas.microsoft.com/office/drawing/2014/main" id="{00000000-0008-0000-0500-00000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06" name="Picture 1">
          <a:extLst>
            <a:ext uri="{FF2B5EF4-FFF2-40B4-BE49-F238E27FC236}">
              <a16:creationId xmlns:a16="http://schemas.microsoft.com/office/drawing/2014/main" id="{00000000-0008-0000-0500-00000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07" name="Picture 1">
          <a:extLst>
            <a:ext uri="{FF2B5EF4-FFF2-40B4-BE49-F238E27FC236}">
              <a16:creationId xmlns:a16="http://schemas.microsoft.com/office/drawing/2014/main" id="{00000000-0008-0000-0500-00000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8" name="Picture 1">
          <a:extLst>
            <a:ext uri="{FF2B5EF4-FFF2-40B4-BE49-F238E27FC236}">
              <a16:creationId xmlns:a16="http://schemas.microsoft.com/office/drawing/2014/main" id="{00000000-0008-0000-0500-00000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09" name="Picture 1">
          <a:extLst>
            <a:ext uri="{FF2B5EF4-FFF2-40B4-BE49-F238E27FC236}">
              <a16:creationId xmlns:a16="http://schemas.microsoft.com/office/drawing/2014/main" id="{00000000-0008-0000-0500-00000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0" name="Picture 1">
          <a:extLst>
            <a:ext uri="{FF2B5EF4-FFF2-40B4-BE49-F238E27FC236}">
              <a16:creationId xmlns:a16="http://schemas.microsoft.com/office/drawing/2014/main" id="{00000000-0008-0000-0500-00000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1" name="Picture 1">
          <a:extLst>
            <a:ext uri="{FF2B5EF4-FFF2-40B4-BE49-F238E27FC236}">
              <a16:creationId xmlns:a16="http://schemas.microsoft.com/office/drawing/2014/main" id="{00000000-0008-0000-0500-00000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2" name="Picture 1">
          <a:extLst>
            <a:ext uri="{FF2B5EF4-FFF2-40B4-BE49-F238E27FC236}">
              <a16:creationId xmlns:a16="http://schemas.microsoft.com/office/drawing/2014/main" id="{00000000-0008-0000-0500-00000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3" name="Picture 1">
          <a:extLst>
            <a:ext uri="{FF2B5EF4-FFF2-40B4-BE49-F238E27FC236}">
              <a16:creationId xmlns:a16="http://schemas.microsoft.com/office/drawing/2014/main" id="{00000000-0008-0000-0500-00000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4" name="Picture 1">
          <a:extLst>
            <a:ext uri="{FF2B5EF4-FFF2-40B4-BE49-F238E27FC236}">
              <a16:creationId xmlns:a16="http://schemas.microsoft.com/office/drawing/2014/main" id="{00000000-0008-0000-0500-00000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15" name="Picture 1">
          <a:extLst>
            <a:ext uri="{FF2B5EF4-FFF2-40B4-BE49-F238E27FC236}">
              <a16:creationId xmlns:a16="http://schemas.microsoft.com/office/drawing/2014/main" id="{00000000-0008-0000-0500-00000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16" name="Picture 1">
          <a:extLst>
            <a:ext uri="{FF2B5EF4-FFF2-40B4-BE49-F238E27FC236}">
              <a16:creationId xmlns:a16="http://schemas.microsoft.com/office/drawing/2014/main" id="{00000000-0008-0000-0500-00000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17" name="Picture 1">
          <a:extLst>
            <a:ext uri="{FF2B5EF4-FFF2-40B4-BE49-F238E27FC236}">
              <a16:creationId xmlns:a16="http://schemas.microsoft.com/office/drawing/2014/main" id="{00000000-0008-0000-0500-00000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8" name="Picture 1">
          <a:extLst>
            <a:ext uri="{FF2B5EF4-FFF2-40B4-BE49-F238E27FC236}">
              <a16:creationId xmlns:a16="http://schemas.microsoft.com/office/drawing/2014/main" id="{00000000-0008-0000-0500-00000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19" name="Picture 1">
          <a:extLst>
            <a:ext uri="{FF2B5EF4-FFF2-40B4-BE49-F238E27FC236}">
              <a16:creationId xmlns:a16="http://schemas.microsoft.com/office/drawing/2014/main" id="{00000000-0008-0000-0500-00000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20" name="Picture 1">
          <a:extLst>
            <a:ext uri="{FF2B5EF4-FFF2-40B4-BE49-F238E27FC236}">
              <a16:creationId xmlns:a16="http://schemas.microsoft.com/office/drawing/2014/main" id="{00000000-0008-0000-0500-00001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21" name="Picture 1">
          <a:extLst>
            <a:ext uri="{FF2B5EF4-FFF2-40B4-BE49-F238E27FC236}">
              <a16:creationId xmlns:a16="http://schemas.microsoft.com/office/drawing/2014/main" id="{00000000-0008-0000-0500-00001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2" name="Picture 1">
          <a:extLst>
            <a:ext uri="{FF2B5EF4-FFF2-40B4-BE49-F238E27FC236}">
              <a16:creationId xmlns:a16="http://schemas.microsoft.com/office/drawing/2014/main" id="{00000000-0008-0000-0500-00001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3" name="Picture 1">
          <a:extLst>
            <a:ext uri="{FF2B5EF4-FFF2-40B4-BE49-F238E27FC236}">
              <a16:creationId xmlns:a16="http://schemas.microsoft.com/office/drawing/2014/main" id="{00000000-0008-0000-0500-00001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4" name="Picture 1">
          <a:extLst>
            <a:ext uri="{FF2B5EF4-FFF2-40B4-BE49-F238E27FC236}">
              <a16:creationId xmlns:a16="http://schemas.microsoft.com/office/drawing/2014/main" id="{00000000-0008-0000-0500-00001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25" name="Picture 1">
          <a:extLst>
            <a:ext uri="{FF2B5EF4-FFF2-40B4-BE49-F238E27FC236}">
              <a16:creationId xmlns:a16="http://schemas.microsoft.com/office/drawing/2014/main" id="{00000000-0008-0000-0500-00001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26" name="Picture 1">
          <a:extLst>
            <a:ext uri="{FF2B5EF4-FFF2-40B4-BE49-F238E27FC236}">
              <a16:creationId xmlns:a16="http://schemas.microsoft.com/office/drawing/2014/main" id="{00000000-0008-0000-0500-00001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7" name="Picture 1">
          <a:extLst>
            <a:ext uri="{FF2B5EF4-FFF2-40B4-BE49-F238E27FC236}">
              <a16:creationId xmlns:a16="http://schemas.microsoft.com/office/drawing/2014/main" id="{00000000-0008-0000-0500-00001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8" name="Picture 1">
          <a:extLst>
            <a:ext uri="{FF2B5EF4-FFF2-40B4-BE49-F238E27FC236}">
              <a16:creationId xmlns:a16="http://schemas.microsoft.com/office/drawing/2014/main" id="{00000000-0008-0000-0500-00001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29" name="Picture 1">
          <a:extLst>
            <a:ext uri="{FF2B5EF4-FFF2-40B4-BE49-F238E27FC236}">
              <a16:creationId xmlns:a16="http://schemas.microsoft.com/office/drawing/2014/main" id="{00000000-0008-0000-0500-00001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0" name="Picture 1">
          <a:extLst>
            <a:ext uri="{FF2B5EF4-FFF2-40B4-BE49-F238E27FC236}">
              <a16:creationId xmlns:a16="http://schemas.microsoft.com/office/drawing/2014/main" id="{00000000-0008-0000-0500-00001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1" name="Picture 1">
          <a:extLst>
            <a:ext uri="{FF2B5EF4-FFF2-40B4-BE49-F238E27FC236}">
              <a16:creationId xmlns:a16="http://schemas.microsoft.com/office/drawing/2014/main" id="{00000000-0008-0000-0500-00001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32" name="Picture 1">
          <a:extLst>
            <a:ext uri="{FF2B5EF4-FFF2-40B4-BE49-F238E27FC236}">
              <a16:creationId xmlns:a16="http://schemas.microsoft.com/office/drawing/2014/main" id="{00000000-0008-0000-0500-00001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33" name="Picture 1">
          <a:extLst>
            <a:ext uri="{FF2B5EF4-FFF2-40B4-BE49-F238E27FC236}">
              <a16:creationId xmlns:a16="http://schemas.microsoft.com/office/drawing/2014/main" id="{00000000-0008-0000-0500-00001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34" name="Picture 1">
          <a:extLst>
            <a:ext uri="{FF2B5EF4-FFF2-40B4-BE49-F238E27FC236}">
              <a16:creationId xmlns:a16="http://schemas.microsoft.com/office/drawing/2014/main" id="{00000000-0008-0000-0500-00001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5" name="Picture 1">
          <a:extLst>
            <a:ext uri="{FF2B5EF4-FFF2-40B4-BE49-F238E27FC236}">
              <a16:creationId xmlns:a16="http://schemas.microsoft.com/office/drawing/2014/main" id="{00000000-0008-0000-0500-00001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6" name="Picture 1">
          <a:extLst>
            <a:ext uri="{FF2B5EF4-FFF2-40B4-BE49-F238E27FC236}">
              <a16:creationId xmlns:a16="http://schemas.microsoft.com/office/drawing/2014/main" id="{00000000-0008-0000-0500-00002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7" name="Picture 1">
          <a:extLst>
            <a:ext uri="{FF2B5EF4-FFF2-40B4-BE49-F238E27FC236}">
              <a16:creationId xmlns:a16="http://schemas.microsoft.com/office/drawing/2014/main" id="{00000000-0008-0000-0500-00002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38" name="Picture 1">
          <a:extLst>
            <a:ext uri="{FF2B5EF4-FFF2-40B4-BE49-F238E27FC236}">
              <a16:creationId xmlns:a16="http://schemas.microsoft.com/office/drawing/2014/main" id="{00000000-0008-0000-0500-00002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39" name="Picture 1">
          <a:extLst>
            <a:ext uri="{FF2B5EF4-FFF2-40B4-BE49-F238E27FC236}">
              <a16:creationId xmlns:a16="http://schemas.microsoft.com/office/drawing/2014/main" id="{00000000-0008-0000-0500-00002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40" name="Picture 1">
          <a:extLst>
            <a:ext uri="{FF2B5EF4-FFF2-40B4-BE49-F238E27FC236}">
              <a16:creationId xmlns:a16="http://schemas.microsoft.com/office/drawing/2014/main" id="{00000000-0008-0000-0500-00002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41" name="Picture 1">
          <a:extLst>
            <a:ext uri="{FF2B5EF4-FFF2-40B4-BE49-F238E27FC236}">
              <a16:creationId xmlns:a16="http://schemas.microsoft.com/office/drawing/2014/main" id="{00000000-0008-0000-0500-00002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2" name="Picture 1">
          <a:extLst>
            <a:ext uri="{FF2B5EF4-FFF2-40B4-BE49-F238E27FC236}">
              <a16:creationId xmlns:a16="http://schemas.microsoft.com/office/drawing/2014/main" id="{00000000-0008-0000-0500-00002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3" name="Picture 1">
          <a:extLst>
            <a:ext uri="{FF2B5EF4-FFF2-40B4-BE49-F238E27FC236}">
              <a16:creationId xmlns:a16="http://schemas.microsoft.com/office/drawing/2014/main" id="{00000000-0008-0000-0500-00002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44" name="Picture 1">
          <a:extLst>
            <a:ext uri="{FF2B5EF4-FFF2-40B4-BE49-F238E27FC236}">
              <a16:creationId xmlns:a16="http://schemas.microsoft.com/office/drawing/2014/main" id="{00000000-0008-0000-0500-00002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45" name="Picture 1">
          <a:extLst>
            <a:ext uri="{FF2B5EF4-FFF2-40B4-BE49-F238E27FC236}">
              <a16:creationId xmlns:a16="http://schemas.microsoft.com/office/drawing/2014/main" id="{00000000-0008-0000-0500-00002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46" name="Picture 1">
          <a:extLst>
            <a:ext uri="{FF2B5EF4-FFF2-40B4-BE49-F238E27FC236}">
              <a16:creationId xmlns:a16="http://schemas.microsoft.com/office/drawing/2014/main" id="{00000000-0008-0000-0500-00002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7" name="Picture 1">
          <a:extLst>
            <a:ext uri="{FF2B5EF4-FFF2-40B4-BE49-F238E27FC236}">
              <a16:creationId xmlns:a16="http://schemas.microsoft.com/office/drawing/2014/main" id="{00000000-0008-0000-0500-00002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8" name="Picture 1">
          <a:extLst>
            <a:ext uri="{FF2B5EF4-FFF2-40B4-BE49-F238E27FC236}">
              <a16:creationId xmlns:a16="http://schemas.microsoft.com/office/drawing/2014/main" id="{00000000-0008-0000-0500-00002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49" name="Picture 1">
          <a:extLst>
            <a:ext uri="{FF2B5EF4-FFF2-40B4-BE49-F238E27FC236}">
              <a16:creationId xmlns:a16="http://schemas.microsoft.com/office/drawing/2014/main" id="{00000000-0008-0000-0500-00002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0" name="Picture 1">
          <a:extLst>
            <a:ext uri="{FF2B5EF4-FFF2-40B4-BE49-F238E27FC236}">
              <a16:creationId xmlns:a16="http://schemas.microsoft.com/office/drawing/2014/main" id="{00000000-0008-0000-0500-00002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1" name="Picture 1">
          <a:extLst>
            <a:ext uri="{FF2B5EF4-FFF2-40B4-BE49-F238E27FC236}">
              <a16:creationId xmlns:a16="http://schemas.microsoft.com/office/drawing/2014/main" id="{00000000-0008-0000-0500-00002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52" name="Picture 1">
          <a:extLst>
            <a:ext uri="{FF2B5EF4-FFF2-40B4-BE49-F238E27FC236}">
              <a16:creationId xmlns:a16="http://schemas.microsoft.com/office/drawing/2014/main" id="{00000000-0008-0000-0500-00003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53" name="Picture 1">
          <a:extLst>
            <a:ext uri="{FF2B5EF4-FFF2-40B4-BE49-F238E27FC236}">
              <a16:creationId xmlns:a16="http://schemas.microsoft.com/office/drawing/2014/main" id="{00000000-0008-0000-0500-00003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54" name="Picture 1">
          <a:extLst>
            <a:ext uri="{FF2B5EF4-FFF2-40B4-BE49-F238E27FC236}">
              <a16:creationId xmlns:a16="http://schemas.microsoft.com/office/drawing/2014/main" id="{00000000-0008-0000-0500-00003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5" name="Picture 1">
          <a:extLst>
            <a:ext uri="{FF2B5EF4-FFF2-40B4-BE49-F238E27FC236}">
              <a16:creationId xmlns:a16="http://schemas.microsoft.com/office/drawing/2014/main" id="{00000000-0008-0000-0500-00003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6" name="Picture 1">
          <a:extLst>
            <a:ext uri="{FF2B5EF4-FFF2-40B4-BE49-F238E27FC236}">
              <a16:creationId xmlns:a16="http://schemas.microsoft.com/office/drawing/2014/main" id="{00000000-0008-0000-0500-00003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57" name="Picture 1">
          <a:extLst>
            <a:ext uri="{FF2B5EF4-FFF2-40B4-BE49-F238E27FC236}">
              <a16:creationId xmlns:a16="http://schemas.microsoft.com/office/drawing/2014/main" id="{00000000-0008-0000-0500-00003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58" name="Picture 1">
          <a:extLst>
            <a:ext uri="{FF2B5EF4-FFF2-40B4-BE49-F238E27FC236}">
              <a16:creationId xmlns:a16="http://schemas.microsoft.com/office/drawing/2014/main" id="{00000000-0008-0000-0500-00003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59" name="Picture 1">
          <a:extLst>
            <a:ext uri="{FF2B5EF4-FFF2-40B4-BE49-F238E27FC236}">
              <a16:creationId xmlns:a16="http://schemas.microsoft.com/office/drawing/2014/main" id="{00000000-0008-0000-0500-00003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60" name="Picture 1">
          <a:extLst>
            <a:ext uri="{FF2B5EF4-FFF2-40B4-BE49-F238E27FC236}">
              <a16:creationId xmlns:a16="http://schemas.microsoft.com/office/drawing/2014/main" id="{00000000-0008-0000-0500-00003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1" name="Picture 1">
          <a:extLst>
            <a:ext uri="{FF2B5EF4-FFF2-40B4-BE49-F238E27FC236}">
              <a16:creationId xmlns:a16="http://schemas.microsoft.com/office/drawing/2014/main" id="{00000000-0008-0000-0500-00003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2" name="Picture 1">
          <a:extLst>
            <a:ext uri="{FF2B5EF4-FFF2-40B4-BE49-F238E27FC236}">
              <a16:creationId xmlns:a16="http://schemas.microsoft.com/office/drawing/2014/main" id="{00000000-0008-0000-0500-00003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3" name="Picture 1">
          <a:extLst>
            <a:ext uri="{FF2B5EF4-FFF2-40B4-BE49-F238E27FC236}">
              <a16:creationId xmlns:a16="http://schemas.microsoft.com/office/drawing/2014/main" id="{00000000-0008-0000-0500-00003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4" name="Picture 1">
          <a:extLst>
            <a:ext uri="{FF2B5EF4-FFF2-40B4-BE49-F238E27FC236}">
              <a16:creationId xmlns:a16="http://schemas.microsoft.com/office/drawing/2014/main" id="{00000000-0008-0000-0500-00003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65" name="Picture 1">
          <a:extLst>
            <a:ext uri="{FF2B5EF4-FFF2-40B4-BE49-F238E27FC236}">
              <a16:creationId xmlns:a16="http://schemas.microsoft.com/office/drawing/2014/main" id="{00000000-0008-0000-0500-00003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66" name="Picture 1">
          <a:extLst>
            <a:ext uri="{FF2B5EF4-FFF2-40B4-BE49-F238E27FC236}">
              <a16:creationId xmlns:a16="http://schemas.microsoft.com/office/drawing/2014/main" id="{00000000-0008-0000-0500-00003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67" name="Picture 1">
          <a:extLst>
            <a:ext uri="{FF2B5EF4-FFF2-40B4-BE49-F238E27FC236}">
              <a16:creationId xmlns:a16="http://schemas.microsoft.com/office/drawing/2014/main" id="{00000000-0008-0000-0500-00003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8" name="Picture 1">
          <a:extLst>
            <a:ext uri="{FF2B5EF4-FFF2-40B4-BE49-F238E27FC236}">
              <a16:creationId xmlns:a16="http://schemas.microsoft.com/office/drawing/2014/main" id="{00000000-0008-0000-0500-00004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69" name="Picture 1">
          <a:extLst>
            <a:ext uri="{FF2B5EF4-FFF2-40B4-BE49-F238E27FC236}">
              <a16:creationId xmlns:a16="http://schemas.microsoft.com/office/drawing/2014/main" id="{00000000-0008-0000-0500-00004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0" name="Picture 1">
          <a:extLst>
            <a:ext uri="{FF2B5EF4-FFF2-40B4-BE49-F238E27FC236}">
              <a16:creationId xmlns:a16="http://schemas.microsoft.com/office/drawing/2014/main" id="{00000000-0008-0000-0500-00004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1" name="Picture 1">
          <a:extLst>
            <a:ext uri="{FF2B5EF4-FFF2-40B4-BE49-F238E27FC236}">
              <a16:creationId xmlns:a16="http://schemas.microsoft.com/office/drawing/2014/main" id="{00000000-0008-0000-0500-00004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2" name="Picture 1">
          <a:extLst>
            <a:ext uri="{FF2B5EF4-FFF2-40B4-BE49-F238E27FC236}">
              <a16:creationId xmlns:a16="http://schemas.microsoft.com/office/drawing/2014/main" id="{00000000-0008-0000-0500-00004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73" name="Picture 1">
          <a:extLst>
            <a:ext uri="{FF2B5EF4-FFF2-40B4-BE49-F238E27FC236}">
              <a16:creationId xmlns:a16="http://schemas.microsoft.com/office/drawing/2014/main" id="{00000000-0008-0000-0500-00004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74" name="Picture 1">
          <a:extLst>
            <a:ext uri="{FF2B5EF4-FFF2-40B4-BE49-F238E27FC236}">
              <a16:creationId xmlns:a16="http://schemas.microsoft.com/office/drawing/2014/main" id="{00000000-0008-0000-0500-00004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5" name="Picture 1">
          <a:extLst>
            <a:ext uri="{FF2B5EF4-FFF2-40B4-BE49-F238E27FC236}">
              <a16:creationId xmlns:a16="http://schemas.microsoft.com/office/drawing/2014/main" id="{00000000-0008-0000-0500-00004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6" name="Picture 1">
          <a:extLst>
            <a:ext uri="{FF2B5EF4-FFF2-40B4-BE49-F238E27FC236}">
              <a16:creationId xmlns:a16="http://schemas.microsoft.com/office/drawing/2014/main" id="{00000000-0008-0000-0500-00004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77" name="Picture 1">
          <a:extLst>
            <a:ext uri="{FF2B5EF4-FFF2-40B4-BE49-F238E27FC236}">
              <a16:creationId xmlns:a16="http://schemas.microsoft.com/office/drawing/2014/main" id="{00000000-0008-0000-0500-00004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78" name="Picture 1">
          <a:extLst>
            <a:ext uri="{FF2B5EF4-FFF2-40B4-BE49-F238E27FC236}">
              <a16:creationId xmlns:a16="http://schemas.microsoft.com/office/drawing/2014/main" id="{00000000-0008-0000-0500-00004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79" name="Picture 1">
          <a:extLst>
            <a:ext uri="{FF2B5EF4-FFF2-40B4-BE49-F238E27FC236}">
              <a16:creationId xmlns:a16="http://schemas.microsoft.com/office/drawing/2014/main" id="{00000000-0008-0000-0500-00004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80" name="Picture 1">
          <a:extLst>
            <a:ext uri="{FF2B5EF4-FFF2-40B4-BE49-F238E27FC236}">
              <a16:creationId xmlns:a16="http://schemas.microsoft.com/office/drawing/2014/main" id="{00000000-0008-0000-0500-00004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81" name="Picture 1">
          <a:extLst>
            <a:ext uri="{FF2B5EF4-FFF2-40B4-BE49-F238E27FC236}">
              <a16:creationId xmlns:a16="http://schemas.microsoft.com/office/drawing/2014/main" id="{00000000-0008-0000-0500-00004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2" name="Picture 1">
          <a:extLst>
            <a:ext uri="{FF2B5EF4-FFF2-40B4-BE49-F238E27FC236}">
              <a16:creationId xmlns:a16="http://schemas.microsoft.com/office/drawing/2014/main" id="{00000000-0008-0000-0500-00004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3" name="Picture 1">
          <a:extLst>
            <a:ext uri="{FF2B5EF4-FFF2-40B4-BE49-F238E27FC236}">
              <a16:creationId xmlns:a16="http://schemas.microsoft.com/office/drawing/2014/main" id="{00000000-0008-0000-0500-00004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4" name="Picture 1">
          <a:extLst>
            <a:ext uri="{FF2B5EF4-FFF2-40B4-BE49-F238E27FC236}">
              <a16:creationId xmlns:a16="http://schemas.microsoft.com/office/drawing/2014/main" id="{00000000-0008-0000-0500-00005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85" name="Picture 1">
          <a:extLst>
            <a:ext uri="{FF2B5EF4-FFF2-40B4-BE49-F238E27FC236}">
              <a16:creationId xmlns:a16="http://schemas.microsoft.com/office/drawing/2014/main" id="{00000000-0008-0000-0500-00005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86" name="Picture 1">
          <a:extLst>
            <a:ext uri="{FF2B5EF4-FFF2-40B4-BE49-F238E27FC236}">
              <a16:creationId xmlns:a16="http://schemas.microsoft.com/office/drawing/2014/main" id="{00000000-0008-0000-0500-00005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7" name="Picture 1">
          <a:extLst>
            <a:ext uri="{FF2B5EF4-FFF2-40B4-BE49-F238E27FC236}">
              <a16:creationId xmlns:a16="http://schemas.microsoft.com/office/drawing/2014/main" id="{00000000-0008-0000-0500-00005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8" name="Picture 1">
          <a:extLst>
            <a:ext uri="{FF2B5EF4-FFF2-40B4-BE49-F238E27FC236}">
              <a16:creationId xmlns:a16="http://schemas.microsoft.com/office/drawing/2014/main" id="{00000000-0008-0000-0500-00005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89" name="Picture 1">
          <a:extLst>
            <a:ext uri="{FF2B5EF4-FFF2-40B4-BE49-F238E27FC236}">
              <a16:creationId xmlns:a16="http://schemas.microsoft.com/office/drawing/2014/main" id="{00000000-0008-0000-0500-00005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0" name="Picture 1">
          <a:extLst>
            <a:ext uri="{FF2B5EF4-FFF2-40B4-BE49-F238E27FC236}">
              <a16:creationId xmlns:a16="http://schemas.microsoft.com/office/drawing/2014/main" id="{00000000-0008-0000-0500-00005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1" name="Picture 1">
          <a:extLst>
            <a:ext uri="{FF2B5EF4-FFF2-40B4-BE49-F238E27FC236}">
              <a16:creationId xmlns:a16="http://schemas.microsoft.com/office/drawing/2014/main" id="{00000000-0008-0000-0500-00005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2" name="Picture 1">
          <a:extLst>
            <a:ext uri="{FF2B5EF4-FFF2-40B4-BE49-F238E27FC236}">
              <a16:creationId xmlns:a16="http://schemas.microsoft.com/office/drawing/2014/main" id="{00000000-0008-0000-0500-00005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3" name="Picture 1">
          <a:extLst>
            <a:ext uri="{FF2B5EF4-FFF2-40B4-BE49-F238E27FC236}">
              <a16:creationId xmlns:a16="http://schemas.microsoft.com/office/drawing/2014/main" id="{00000000-0008-0000-0500-00005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4" name="Picture 1">
          <a:extLst>
            <a:ext uri="{FF2B5EF4-FFF2-40B4-BE49-F238E27FC236}">
              <a16:creationId xmlns:a16="http://schemas.microsoft.com/office/drawing/2014/main" id="{00000000-0008-0000-0500-00005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95" name="Picture 1">
          <a:extLst>
            <a:ext uri="{FF2B5EF4-FFF2-40B4-BE49-F238E27FC236}">
              <a16:creationId xmlns:a16="http://schemas.microsoft.com/office/drawing/2014/main" id="{00000000-0008-0000-0500-00005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96" name="Picture 1">
          <a:extLst>
            <a:ext uri="{FF2B5EF4-FFF2-40B4-BE49-F238E27FC236}">
              <a16:creationId xmlns:a16="http://schemas.microsoft.com/office/drawing/2014/main" id="{00000000-0008-0000-0500-00005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797" name="Picture 1">
          <a:extLst>
            <a:ext uri="{FF2B5EF4-FFF2-40B4-BE49-F238E27FC236}">
              <a16:creationId xmlns:a16="http://schemas.microsoft.com/office/drawing/2014/main" id="{00000000-0008-0000-0500-00005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798" name="Picture 1">
          <a:extLst>
            <a:ext uri="{FF2B5EF4-FFF2-40B4-BE49-F238E27FC236}">
              <a16:creationId xmlns:a16="http://schemas.microsoft.com/office/drawing/2014/main" id="{00000000-0008-0000-0500-00005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799" name="Picture 1">
          <a:extLst>
            <a:ext uri="{FF2B5EF4-FFF2-40B4-BE49-F238E27FC236}">
              <a16:creationId xmlns:a16="http://schemas.microsoft.com/office/drawing/2014/main" id="{00000000-0008-0000-0500-00005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800" name="Picture 1">
          <a:extLst>
            <a:ext uri="{FF2B5EF4-FFF2-40B4-BE49-F238E27FC236}">
              <a16:creationId xmlns:a16="http://schemas.microsoft.com/office/drawing/2014/main" id="{00000000-0008-0000-0500-00006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801" name="Picture 1">
          <a:extLst>
            <a:ext uri="{FF2B5EF4-FFF2-40B4-BE49-F238E27FC236}">
              <a16:creationId xmlns:a16="http://schemas.microsoft.com/office/drawing/2014/main" id="{00000000-0008-0000-0500-00006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802" name="Picture 1">
          <a:extLst>
            <a:ext uri="{FF2B5EF4-FFF2-40B4-BE49-F238E27FC236}">
              <a16:creationId xmlns:a16="http://schemas.microsoft.com/office/drawing/2014/main" id="{00000000-0008-0000-0500-00006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803" name="Picture 1">
          <a:extLst>
            <a:ext uri="{FF2B5EF4-FFF2-40B4-BE49-F238E27FC236}">
              <a16:creationId xmlns:a16="http://schemas.microsoft.com/office/drawing/2014/main" id="{00000000-0008-0000-0500-00006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804" name="Picture 1">
          <a:extLst>
            <a:ext uri="{FF2B5EF4-FFF2-40B4-BE49-F238E27FC236}">
              <a16:creationId xmlns:a16="http://schemas.microsoft.com/office/drawing/2014/main" id="{00000000-0008-0000-0500-00006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805" name="Picture 1">
          <a:extLst>
            <a:ext uri="{FF2B5EF4-FFF2-40B4-BE49-F238E27FC236}">
              <a16:creationId xmlns:a16="http://schemas.microsoft.com/office/drawing/2014/main" id="{00000000-0008-0000-0500-00006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806" name="Picture 1">
          <a:extLst>
            <a:ext uri="{FF2B5EF4-FFF2-40B4-BE49-F238E27FC236}">
              <a16:creationId xmlns:a16="http://schemas.microsoft.com/office/drawing/2014/main" id="{00000000-0008-0000-0500-00006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07" name="Picture 1">
          <a:extLst>
            <a:ext uri="{FF2B5EF4-FFF2-40B4-BE49-F238E27FC236}">
              <a16:creationId xmlns:a16="http://schemas.microsoft.com/office/drawing/2014/main" id="{00000000-0008-0000-0500-00006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08" name="Picture 1">
          <a:extLst>
            <a:ext uri="{FF2B5EF4-FFF2-40B4-BE49-F238E27FC236}">
              <a16:creationId xmlns:a16="http://schemas.microsoft.com/office/drawing/2014/main" id="{00000000-0008-0000-0500-00006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09" name="Picture 1">
          <a:extLst>
            <a:ext uri="{FF2B5EF4-FFF2-40B4-BE49-F238E27FC236}">
              <a16:creationId xmlns:a16="http://schemas.microsoft.com/office/drawing/2014/main" id="{00000000-0008-0000-0500-00006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0" name="Picture 1">
          <a:extLst>
            <a:ext uri="{FF2B5EF4-FFF2-40B4-BE49-F238E27FC236}">
              <a16:creationId xmlns:a16="http://schemas.microsoft.com/office/drawing/2014/main" id="{00000000-0008-0000-0500-00006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1" name="Picture 1">
          <a:extLst>
            <a:ext uri="{FF2B5EF4-FFF2-40B4-BE49-F238E27FC236}">
              <a16:creationId xmlns:a16="http://schemas.microsoft.com/office/drawing/2014/main" id="{00000000-0008-0000-0500-00006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2" name="Picture 1">
          <a:extLst>
            <a:ext uri="{FF2B5EF4-FFF2-40B4-BE49-F238E27FC236}">
              <a16:creationId xmlns:a16="http://schemas.microsoft.com/office/drawing/2014/main" id="{00000000-0008-0000-0500-00006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13" name="Picture 1">
          <a:extLst>
            <a:ext uri="{FF2B5EF4-FFF2-40B4-BE49-F238E27FC236}">
              <a16:creationId xmlns:a16="http://schemas.microsoft.com/office/drawing/2014/main" id="{00000000-0008-0000-0500-00006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14" name="Picture 1">
          <a:extLst>
            <a:ext uri="{FF2B5EF4-FFF2-40B4-BE49-F238E27FC236}">
              <a16:creationId xmlns:a16="http://schemas.microsoft.com/office/drawing/2014/main" id="{00000000-0008-0000-0500-00006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5" name="Picture 1">
          <a:extLst>
            <a:ext uri="{FF2B5EF4-FFF2-40B4-BE49-F238E27FC236}">
              <a16:creationId xmlns:a16="http://schemas.microsoft.com/office/drawing/2014/main" id="{00000000-0008-0000-0500-00006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6" name="Picture 1">
          <a:extLst>
            <a:ext uri="{FF2B5EF4-FFF2-40B4-BE49-F238E27FC236}">
              <a16:creationId xmlns:a16="http://schemas.microsoft.com/office/drawing/2014/main" id="{00000000-0008-0000-0500-00007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17" name="Picture 1">
          <a:extLst>
            <a:ext uri="{FF2B5EF4-FFF2-40B4-BE49-F238E27FC236}">
              <a16:creationId xmlns:a16="http://schemas.microsoft.com/office/drawing/2014/main" id="{00000000-0008-0000-0500-00007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18" name="Picture 1">
          <a:extLst>
            <a:ext uri="{FF2B5EF4-FFF2-40B4-BE49-F238E27FC236}">
              <a16:creationId xmlns:a16="http://schemas.microsoft.com/office/drawing/2014/main" id="{00000000-0008-0000-0500-00007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19" name="Picture 1">
          <a:extLst>
            <a:ext uri="{FF2B5EF4-FFF2-40B4-BE49-F238E27FC236}">
              <a16:creationId xmlns:a16="http://schemas.microsoft.com/office/drawing/2014/main" id="{00000000-0008-0000-0500-00007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0" name="Picture 1">
          <a:extLst>
            <a:ext uri="{FF2B5EF4-FFF2-40B4-BE49-F238E27FC236}">
              <a16:creationId xmlns:a16="http://schemas.microsoft.com/office/drawing/2014/main" id="{00000000-0008-0000-0500-00007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1" name="Picture 1">
          <a:extLst>
            <a:ext uri="{FF2B5EF4-FFF2-40B4-BE49-F238E27FC236}">
              <a16:creationId xmlns:a16="http://schemas.microsoft.com/office/drawing/2014/main" id="{00000000-0008-0000-0500-00007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22" name="Picture 1">
          <a:extLst>
            <a:ext uri="{FF2B5EF4-FFF2-40B4-BE49-F238E27FC236}">
              <a16:creationId xmlns:a16="http://schemas.microsoft.com/office/drawing/2014/main" id="{00000000-0008-0000-0500-00007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23" name="Picture 1">
          <a:extLst>
            <a:ext uri="{FF2B5EF4-FFF2-40B4-BE49-F238E27FC236}">
              <a16:creationId xmlns:a16="http://schemas.microsoft.com/office/drawing/2014/main" id="{00000000-0008-0000-0500-00007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24" name="Picture 1">
          <a:extLst>
            <a:ext uri="{FF2B5EF4-FFF2-40B4-BE49-F238E27FC236}">
              <a16:creationId xmlns:a16="http://schemas.microsoft.com/office/drawing/2014/main" id="{00000000-0008-0000-0500-00007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5" name="Picture 1">
          <a:extLst>
            <a:ext uri="{FF2B5EF4-FFF2-40B4-BE49-F238E27FC236}">
              <a16:creationId xmlns:a16="http://schemas.microsoft.com/office/drawing/2014/main" id="{00000000-0008-0000-0500-00007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6" name="Picture 1">
          <a:extLst>
            <a:ext uri="{FF2B5EF4-FFF2-40B4-BE49-F238E27FC236}">
              <a16:creationId xmlns:a16="http://schemas.microsoft.com/office/drawing/2014/main" id="{00000000-0008-0000-0500-00007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7" name="Picture 1">
          <a:extLst>
            <a:ext uri="{FF2B5EF4-FFF2-40B4-BE49-F238E27FC236}">
              <a16:creationId xmlns:a16="http://schemas.microsoft.com/office/drawing/2014/main" id="{00000000-0008-0000-0500-00007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28" name="Picture 1">
          <a:extLst>
            <a:ext uri="{FF2B5EF4-FFF2-40B4-BE49-F238E27FC236}">
              <a16:creationId xmlns:a16="http://schemas.microsoft.com/office/drawing/2014/main" id="{00000000-0008-0000-0500-00007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29" name="Picture 1">
          <a:extLst>
            <a:ext uri="{FF2B5EF4-FFF2-40B4-BE49-F238E27FC236}">
              <a16:creationId xmlns:a16="http://schemas.microsoft.com/office/drawing/2014/main" id="{00000000-0008-0000-0500-00007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0" name="Picture 1">
          <a:extLst>
            <a:ext uri="{FF2B5EF4-FFF2-40B4-BE49-F238E27FC236}">
              <a16:creationId xmlns:a16="http://schemas.microsoft.com/office/drawing/2014/main" id="{00000000-0008-0000-0500-00007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1" name="Picture 1">
          <a:extLst>
            <a:ext uri="{FF2B5EF4-FFF2-40B4-BE49-F238E27FC236}">
              <a16:creationId xmlns:a16="http://schemas.microsoft.com/office/drawing/2014/main" id="{00000000-0008-0000-0500-00007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32" name="Picture 1">
          <a:extLst>
            <a:ext uri="{FF2B5EF4-FFF2-40B4-BE49-F238E27FC236}">
              <a16:creationId xmlns:a16="http://schemas.microsoft.com/office/drawing/2014/main" id="{00000000-0008-0000-0500-00008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33" name="Picture 1">
          <a:extLst>
            <a:ext uri="{FF2B5EF4-FFF2-40B4-BE49-F238E27FC236}">
              <a16:creationId xmlns:a16="http://schemas.microsoft.com/office/drawing/2014/main" id="{00000000-0008-0000-0500-00008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4" name="Picture 1">
          <a:extLst>
            <a:ext uri="{FF2B5EF4-FFF2-40B4-BE49-F238E27FC236}">
              <a16:creationId xmlns:a16="http://schemas.microsoft.com/office/drawing/2014/main" id="{00000000-0008-0000-0500-00008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5" name="Picture 1">
          <a:extLst>
            <a:ext uri="{FF2B5EF4-FFF2-40B4-BE49-F238E27FC236}">
              <a16:creationId xmlns:a16="http://schemas.microsoft.com/office/drawing/2014/main" id="{00000000-0008-0000-0500-00008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36" name="Picture 1">
          <a:extLst>
            <a:ext uri="{FF2B5EF4-FFF2-40B4-BE49-F238E27FC236}">
              <a16:creationId xmlns:a16="http://schemas.microsoft.com/office/drawing/2014/main" id="{00000000-0008-0000-0500-00008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37" name="Picture 1">
          <a:extLst>
            <a:ext uri="{FF2B5EF4-FFF2-40B4-BE49-F238E27FC236}">
              <a16:creationId xmlns:a16="http://schemas.microsoft.com/office/drawing/2014/main" id="{00000000-0008-0000-0500-00008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38" name="Picture 1">
          <a:extLst>
            <a:ext uri="{FF2B5EF4-FFF2-40B4-BE49-F238E27FC236}">
              <a16:creationId xmlns:a16="http://schemas.microsoft.com/office/drawing/2014/main" id="{00000000-0008-0000-0500-00008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39" name="Picture 1">
          <a:extLst>
            <a:ext uri="{FF2B5EF4-FFF2-40B4-BE49-F238E27FC236}">
              <a16:creationId xmlns:a16="http://schemas.microsoft.com/office/drawing/2014/main" id="{00000000-0008-0000-0500-00008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0" name="Picture 1">
          <a:extLst>
            <a:ext uri="{FF2B5EF4-FFF2-40B4-BE49-F238E27FC236}">
              <a16:creationId xmlns:a16="http://schemas.microsoft.com/office/drawing/2014/main" id="{00000000-0008-0000-0500-00008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1" name="Picture 1">
          <a:extLst>
            <a:ext uri="{FF2B5EF4-FFF2-40B4-BE49-F238E27FC236}">
              <a16:creationId xmlns:a16="http://schemas.microsoft.com/office/drawing/2014/main" id="{00000000-0008-0000-0500-00008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42" name="Picture 1">
          <a:extLst>
            <a:ext uri="{FF2B5EF4-FFF2-40B4-BE49-F238E27FC236}">
              <a16:creationId xmlns:a16="http://schemas.microsoft.com/office/drawing/2014/main" id="{00000000-0008-0000-0500-00008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43" name="Picture 1">
          <a:extLst>
            <a:ext uri="{FF2B5EF4-FFF2-40B4-BE49-F238E27FC236}">
              <a16:creationId xmlns:a16="http://schemas.microsoft.com/office/drawing/2014/main" id="{00000000-0008-0000-0500-00008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44" name="Picture 1">
          <a:extLst>
            <a:ext uri="{FF2B5EF4-FFF2-40B4-BE49-F238E27FC236}">
              <a16:creationId xmlns:a16="http://schemas.microsoft.com/office/drawing/2014/main" id="{00000000-0008-0000-0500-00008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5" name="Picture 1">
          <a:extLst>
            <a:ext uri="{FF2B5EF4-FFF2-40B4-BE49-F238E27FC236}">
              <a16:creationId xmlns:a16="http://schemas.microsoft.com/office/drawing/2014/main" id="{00000000-0008-0000-0500-00008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6" name="Picture 1">
          <a:extLst>
            <a:ext uri="{FF2B5EF4-FFF2-40B4-BE49-F238E27FC236}">
              <a16:creationId xmlns:a16="http://schemas.microsoft.com/office/drawing/2014/main" id="{00000000-0008-0000-0500-00008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7" name="Picture 1">
          <a:extLst>
            <a:ext uri="{FF2B5EF4-FFF2-40B4-BE49-F238E27FC236}">
              <a16:creationId xmlns:a16="http://schemas.microsoft.com/office/drawing/2014/main" id="{00000000-0008-0000-0500-00008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48" name="Picture 1">
          <a:extLst>
            <a:ext uri="{FF2B5EF4-FFF2-40B4-BE49-F238E27FC236}">
              <a16:creationId xmlns:a16="http://schemas.microsoft.com/office/drawing/2014/main" id="{00000000-0008-0000-0500-00009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49" name="Picture 1">
          <a:extLst>
            <a:ext uri="{FF2B5EF4-FFF2-40B4-BE49-F238E27FC236}">
              <a16:creationId xmlns:a16="http://schemas.microsoft.com/office/drawing/2014/main" id="{00000000-0008-0000-0500-00009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50" name="Picture 1">
          <a:extLst>
            <a:ext uri="{FF2B5EF4-FFF2-40B4-BE49-F238E27FC236}">
              <a16:creationId xmlns:a16="http://schemas.microsoft.com/office/drawing/2014/main" id="{00000000-0008-0000-0500-00009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51" name="Picture 1">
          <a:extLst>
            <a:ext uri="{FF2B5EF4-FFF2-40B4-BE49-F238E27FC236}">
              <a16:creationId xmlns:a16="http://schemas.microsoft.com/office/drawing/2014/main" id="{00000000-0008-0000-0500-00009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2" name="Picture 1">
          <a:extLst>
            <a:ext uri="{FF2B5EF4-FFF2-40B4-BE49-F238E27FC236}">
              <a16:creationId xmlns:a16="http://schemas.microsoft.com/office/drawing/2014/main" id="{00000000-0008-0000-0500-00009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3" name="Picture 1">
          <a:extLst>
            <a:ext uri="{FF2B5EF4-FFF2-40B4-BE49-F238E27FC236}">
              <a16:creationId xmlns:a16="http://schemas.microsoft.com/office/drawing/2014/main" id="{00000000-0008-0000-0500-00009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54" name="Picture 1">
          <a:extLst>
            <a:ext uri="{FF2B5EF4-FFF2-40B4-BE49-F238E27FC236}">
              <a16:creationId xmlns:a16="http://schemas.microsoft.com/office/drawing/2014/main" id="{00000000-0008-0000-0500-00009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55" name="Picture 1">
          <a:extLst>
            <a:ext uri="{FF2B5EF4-FFF2-40B4-BE49-F238E27FC236}">
              <a16:creationId xmlns:a16="http://schemas.microsoft.com/office/drawing/2014/main" id="{00000000-0008-0000-0500-00009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56" name="Picture 1">
          <a:extLst>
            <a:ext uri="{FF2B5EF4-FFF2-40B4-BE49-F238E27FC236}">
              <a16:creationId xmlns:a16="http://schemas.microsoft.com/office/drawing/2014/main" id="{00000000-0008-0000-0500-00009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7" name="Picture 1">
          <a:extLst>
            <a:ext uri="{FF2B5EF4-FFF2-40B4-BE49-F238E27FC236}">
              <a16:creationId xmlns:a16="http://schemas.microsoft.com/office/drawing/2014/main" id="{00000000-0008-0000-0500-00009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8" name="Picture 1">
          <a:extLst>
            <a:ext uri="{FF2B5EF4-FFF2-40B4-BE49-F238E27FC236}">
              <a16:creationId xmlns:a16="http://schemas.microsoft.com/office/drawing/2014/main" id="{00000000-0008-0000-0500-00009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59" name="Picture 1">
          <a:extLst>
            <a:ext uri="{FF2B5EF4-FFF2-40B4-BE49-F238E27FC236}">
              <a16:creationId xmlns:a16="http://schemas.microsoft.com/office/drawing/2014/main" id="{00000000-0008-0000-0500-00009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0" name="Picture 1">
          <a:extLst>
            <a:ext uri="{FF2B5EF4-FFF2-40B4-BE49-F238E27FC236}">
              <a16:creationId xmlns:a16="http://schemas.microsoft.com/office/drawing/2014/main" id="{00000000-0008-0000-0500-00009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1" name="Picture 1">
          <a:extLst>
            <a:ext uri="{FF2B5EF4-FFF2-40B4-BE49-F238E27FC236}">
              <a16:creationId xmlns:a16="http://schemas.microsoft.com/office/drawing/2014/main" id="{00000000-0008-0000-0500-00009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62" name="Picture 1">
          <a:extLst>
            <a:ext uri="{FF2B5EF4-FFF2-40B4-BE49-F238E27FC236}">
              <a16:creationId xmlns:a16="http://schemas.microsoft.com/office/drawing/2014/main" id="{00000000-0008-0000-0500-00009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63" name="Picture 1">
          <a:extLst>
            <a:ext uri="{FF2B5EF4-FFF2-40B4-BE49-F238E27FC236}">
              <a16:creationId xmlns:a16="http://schemas.microsoft.com/office/drawing/2014/main" id="{00000000-0008-0000-0500-00009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64" name="Picture 1">
          <a:extLst>
            <a:ext uri="{FF2B5EF4-FFF2-40B4-BE49-F238E27FC236}">
              <a16:creationId xmlns:a16="http://schemas.microsoft.com/office/drawing/2014/main" id="{00000000-0008-0000-0500-0000A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5" name="Picture 1">
          <a:extLst>
            <a:ext uri="{FF2B5EF4-FFF2-40B4-BE49-F238E27FC236}">
              <a16:creationId xmlns:a16="http://schemas.microsoft.com/office/drawing/2014/main" id="{00000000-0008-0000-0500-0000A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6" name="Picture 1">
          <a:extLst>
            <a:ext uri="{FF2B5EF4-FFF2-40B4-BE49-F238E27FC236}">
              <a16:creationId xmlns:a16="http://schemas.microsoft.com/office/drawing/2014/main" id="{00000000-0008-0000-0500-0000A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7" name="Picture 1">
          <a:extLst>
            <a:ext uri="{FF2B5EF4-FFF2-40B4-BE49-F238E27FC236}">
              <a16:creationId xmlns:a16="http://schemas.microsoft.com/office/drawing/2014/main" id="{00000000-0008-0000-0500-0000A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8" name="Picture 1">
          <a:extLst>
            <a:ext uri="{FF2B5EF4-FFF2-40B4-BE49-F238E27FC236}">
              <a16:creationId xmlns:a16="http://schemas.microsoft.com/office/drawing/2014/main" id="{00000000-0008-0000-0500-0000A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69" name="Picture 1">
          <a:extLst>
            <a:ext uri="{FF2B5EF4-FFF2-40B4-BE49-F238E27FC236}">
              <a16:creationId xmlns:a16="http://schemas.microsoft.com/office/drawing/2014/main" id="{00000000-0008-0000-0500-0000A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0" name="Picture 1">
          <a:extLst>
            <a:ext uri="{FF2B5EF4-FFF2-40B4-BE49-F238E27FC236}">
              <a16:creationId xmlns:a16="http://schemas.microsoft.com/office/drawing/2014/main" id="{00000000-0008-0000-0500-0000A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1" name="Picture 1">
          <a:extLst>
            <a:ext uri="{FF2B5EF4-FFF2-40B4-BE49-F238E27FC236}">
              <a16:creationId xmlns:a16="http://schemas.microsoft.com/office/drawing/2014/main" id="{00000000-0008-0000-0500-0000A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72" name="Picture 1">
          <a:extLst>
            <a:ext uri="{FF2B5EF4-FFF2-40B4-BE49-F238E27FC236}">
              <a16:creationId xmlns:a16="http://schemas.microsoft.com/office/drawing/2014/main" id="{00000000-0008-0000-0500-0000A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73" name="Picture 1">
          <a:extLst>
            <a:ext uri="{FF2B5EF4-FFF2-40B4-BE49-F238E27FC236}">
              <a16:creationId xmlns:a16="http://schemas.microsoft.com/office/drawing/2014/main" id="{00000000-0008-0000-0500-0000A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74" name="Picture 1">
          <a:extLst>
            <a:ext uri="{FF2B5EF4-FFF2-40B4-BE49-F238E27FC236}">
              <a16:creationId xmlns:a16="http://schemas.microsoft.com/office/drawing/2014/main" id="{00000000-0008-0000-0500-0000A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5" name="Picture 1">
          <a:extLst>
            <a:ext uri="{FF2B5EF4-FFF2-40B4-BE49-F238E27FC236}">
              <a16:creationId xmlns:a16="http://schemas.microsoft.com/office/drawing/2014/main" id="{00000000-0008-0000-0500-0000A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6" name="Picture 1">
          <a:extLst>
            <a:ext uri="{FF2B5EF4-FFF2-40B4-BE49-F238E27FC236}">
              <a16:creationId xmlns:a16="http://schemas.microsoft.com/office/drawing/2014/main" id="{00000000-0008-0000-0500-0000A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7" name="Picture 1">
          <a:extLst>
            <a:ext uri="{FF2B5EF4-FFF2-40B4-BE49-F238E27FC236}">
              <a16:creationId xmlns:a16="http://schemas.microsoft.com/office/drawing/2014/main" id="{00000000-0008-0000-0500-0000A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78" name="Picture 1">
          <a:extLst>
            <a:ext uri="{FF2B5EF4-FFF2-40B4-BE49-F238E27FC236}">
              <a16:creationId xmlns:a16="http://schemas.microsoft.com/office/drawing/2014/main" id="{00000000-0008-0000-0500-0000A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79" name="Picture 1">
          <a:extLst>
            <a:ext uri="{FF2B5EF4-FFF2-40B4-BE49-F238E27FC236}">
              <a16:creationId xmlns:a16="http://schemas.microsoft.com/office/drawing/2014/main" id="{00000000-0008-0000-0500-0000A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0" name="Picture 1">
          <a:extLst>
            <a:ext uri="{FF2B5EF4-FFF2-40B4-BE49-F238E27FC236}">
              <a16:creationId xmlns:a16="http://schemas.microsoft.com/office/drawing/2014/main" id="{00000000-0008-0000-0500-0000B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1" name="Picture 1">
          <a:extLst>
            <a:ext uri="{FF2B5EF4-FFF2-40B4-BE49-F238E27FC236}">
              <a16:creationId xmlns:a16="http://schemas.microsoft.com/office/drawing/2014/main" id="{00000000-0008-0000-0500-0000B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82" name="Picture 1">
          <a:extLst>
            <a:ext uri="{FF2B5EF4-FFF2-40B4-BE49-F238E27FC236}">
              <a16:creationId xmlns:a16="http://schemas.microsoft.com/office/drawing/2014/main" id="{00000000-0008-0000-0500-0000B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83" name="Picture 1">
          <a:extLst>
            <a:ext uri="{FF2B5EF4-FFF2-40B4-BE49-F238E27FC236}">
              <a16:creationId xmlns:a16="http://schemas.microsoft.com/office/drawing/2014/main" id="{00000000-0008-0000-0500-0000B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4" name="Picture 1">
          <a:extLst>
            <a:ext uri="{FF2B5EF4-FFF2-40B4-BE49-F238E27FC236}">
              <a16:creationId xmlns:a16="http://schemas.microsoft.com/office/drawing/2014/main" id="{00000000-0008-0000-0500-0000B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5" name="Picture 1">
          <a:extLst>
            <a:ext uri="{FF2B5EF4-FFF2-40B4-BE49-F238E27FC236}">
              <a16:creationId xmlns:a16="http://schemas.microsoft.com/office/drawing/2014/main" id="{00000000-0008-0000-0500-0000B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6" name="Picture 1">
          <a:extLst>
            <a:ext uri="{FF2B5EF4-FFF2-40B4-BE49-F238E27FC236}">
              <a16:creationId xmlns:a16="http://schemas.microsoft.com/office/drawing/2014/main" id="{00000000-0008-0000-0500-0000B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87" name="Picture 1">
          <a:extLst>
            <a:ext uri="{FF2B5EF4-FFF2-40B4-BE49-F238E27FC236}">
              <a16:creationId xmlns:a16="http://schemas.microsoft.com/office/drawing/2014/main" id="{00000000-0008-0000-0500-0000B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88" name="Picture 1">
          <a:extLst>
            <a:ext uri="{FF2B5EF4-FFF2-40B4-BE49-F238E27FC236}">
              <a16:creationId xmlns:a16="http://schemas.microsoft.com/office/drawing/2014/main" id="{00000000-0008-0000-0500-0000B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89" name="Picture 1">
          <a:extLst>
            <a:ext uri="{FF2B5EF4-FFF2-40B4-BE49-F238E27FC236}">
              <a16:creationId xmlns:a16="http://schemas.microsoft.com/office/drawing/2014/main" id="{00000000-0008-0000-0500-0000B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0" name="Picture 1">
          <a:extLst>
            <a:ext uri="{FF2B5EF4-FFF2-40B4-BE49-F238E27FC236}">
              <a16:creationId xmlns:a16="http://schemas.microsoft.com/office/drawing/2014/main" id="{00000000-0008-0000-0500-0000B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1" name="Picture 1">
          <a:extLst>
            <a:ext uri="{FF2B5EF4-FFF2-40B4-BE49-F238E27FC236}">
              <a16:creationId xmlns:a16="http://schemas.microsoft.com/office/drawing/2014/main" id="{00000000-0008-0000-0500-0000B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92" name="Picture 1">
          <a:extLst>
            <a:ext uri="{FF2B5EF4-FFF2-40B4-BE49-F238E27FC236}">
              <a16:creationId xmlns:a16="http://schemas.microsoft.com/office/drawing/2014/main" id="{00000000-0008-0000-0500-0000B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93" name="Picture 1">
          <a:extLst>
            <a:ext uri="{FF2B5EF4-FFF2-40B4-BE49-F238E27FC236}">
              <a16:creationId xmlns:a16="http://schemas.microsoft.com/office/drawing/2014/main" id="{00000000-0008-0000-0500-0000B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94" name="Picture 1">
          <a:extLst>
            <a:ext uri="{FF2B5EF4-FFF2-40B4-BE49-F238E27FC236}">
              <a16:creationId xmlns:a16="http://schemas.microsoft.com/office/drawing/2014/main" id="{00000000-0008-0000-0500-0000B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95" name="Picture 1">
          <a:extLst>
            <a:ext uri="{FF2B5EF4-FFF2-40B4-BE49-F238E27FC236}">
              <a16:creationId xmlns:a16="http://schemas.microsoft.com/office/drawing/2014/main" id="{00000000-0008-0000-0500-0000B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6" name="Picture 1">
          <a:extLst>
            <a:ext uri="{FF2B5EF4-FFF2-40B4-BE49-F238E27FC236}">
              <a16:creationId xmlns:a16="http://schemas.microsoft.com/office/drawing/2014/main" id="{00000000-0008-0000-0500-0000C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7" name="Picture 1">
          <a:extLst>
            <a:ext uri="{FF2B5EF4-FFF2-40B4-BE49-F238E27FC236}">
              <a16:creationId xmlns:a16="http://schemas.microsoft.com/office/drawing/2014/main" id="{00000000-0008-0000-0500-0000C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898" name="Picture 1">
          <a:extLst>
            <a:ext uri="{FF2B5EF4-FFF2-40B4-BE49-F238E27FC236}">
              <a16:creationId xmlns:a16="http://schemas.microsoft.com/office/drawing/2014/main" id="{00000000-0008-0000-0500-0000C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899" name="Picture 1">
          <a:extLst>
            <a:ext uri="{FF2B5EF4-FFF2-40B4-BE49-F238E27FC236}">
              <a16:creationId xmlns:a16="http://schemas.microsoft.com/office/drawing/2014/main" id="{00000000-0008-0000-0500-0000C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0" name="Picture 1">
          <a:extLst>
            <a:ext uri="{FF2B5EF4-FFF2-40B4-BE49-F238E27FC236}">
              <a16:creationId xmlns:a16="http://schemas.microsoft.com/office/drawing/2014/main" id="{00000000-0008-0000-0500-0000C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01" name="Picture 1">
          <a:extLst>
            <a:ext uri="{FF2B5EF4-FFF2-40B4-BE49-F238E27FC236}">
              <a16:creationId xmlns:a16="http://schemas.microsoft.com/office/drawing/2014/main" id="{00000000-0008-0000-0500-0000C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02" name="Picture 1">
          <a:extLst>
            <a:ext uri="{FF2B5EF4-FFF2-40B4-BE49-F238E27FC236}">
              <a16:creationId xmlns:a16="http://schemas.microsoft.com/office/drawing/2014/main" id="{00000000-0008-0000-0500-0000C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03" name="Picture 1">
          <a:extLst>
            <a:ext uri="{FF2B5EF4-FFF2-40B4-BE49-F238E27FC236}">
              <a16:creationId xmlns:a16="http://schemas.microsoft.com/office/drawing/2014/main" id="{00000000-0008-0000-0500-0000C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4" name="Picture 1">
          <a:extLst>
            <a:ext uri="{FF2B5EF4-FFF2-40B4-BE49-F238E27FC236}">
              <a16:creationId xmlns:a16="http://schemas.microsoft.com/office/drawing/2014/main" id="{00000000-0008-0000-0500-0000C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5" name="Picture 1">
          <a:extLst>
            <a:ext uri="{FF2B5EF4-FFF2-40B4-BE49-F238E27FC236}">
              <a16:creationId xmlns:a16="http://schemas.microsoft.com/office/drawing/2014/main" id="{00000000-0008-0000-0500-0000C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6" name="Picture 1">
          <a:extLst>
            <a:ext uri="{FF2B5EF4-FFF2-40B4-BE49-F238E27FC236}">
              <a16:creationId xmlns:a16="http://schemas.microsoft.com/office/drawing/2014/main" id="{00000000-0008-0000-0500-0000C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7" name="Picture 1">
          <a:extLst>
            <a:ext uri="{FF2B5EF4-FFF2-40B4-BE49-F238E27FC236}">
              <a16:creationId xmlns:a16="http://schemas.microsoft.com/office/drawing/2014/main" id="{00000000-0008-0000-0500-0000C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08" name="Picture 1">
          <a:extLst>
            <a:ext uri="{FF2B5EF4-FFF2-40B4-BE49-F238E27FC236}">
              <a16:creationId xmlns:a16="http://schemas.microsoft.com/office/drawing/2014/main" id="{00000000-0008-0000-0500-0000C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09" name="Picture 1">
          <a:extLst>
            <a:ext uri="{FF2B5EF4-FFF2-40B4-BE49-F238E27FC236}">
              <a16:creationId xmlns:a16="http://schemas.microsoft.com/office/drawing/2014/main" id="{00000000-0008-0000-0500-0000C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0" name="Picture 1">
          <a:extLst>
            <a:ext uri="{FF2B5EF4-FFF2-40B4-BE49-F238E27FC236}">
              <a16:creationId xmlns:a16="http://schemas.microsoft.com/office/drawing/2014/main" id="{00000000-0008-0000-0500-0000C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1" name="Picture 1">
          <a:extLst>
            <a:ext uri="{FF2B5EF4-FFF2-40B4-BE49-F238E27FC236}">
              <a16:creationId xmlns:a16="http://schemas.microsoft.com/office/drawing/2014/main" id="{00000000-0008-0000-0500-0000C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12" name="Picture 1">
          <a:extLst>
            <a:ext uri="{FF2B5EF4-FFF2-40B4-BE49-F238E27FC236}">
              <a16:creationId xmlns:a16="http://schemas.microsoft.com/office/drawing/2014/main" id="{00000000-0008-0000-0500-0000D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13" name="Picture 1">
          <a:extLst>
            <a:ext uri="{FF2B5EF4-FFF2-40B4-BE49-F238E27FC236}">
              <a16:creationId xmlns:a16="http://schemas.microsoft.com/office/drawing/2014/main" id="{00000000-0008-0000-0500-0000D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14" name="Picture 1">
          <a:extLst>
            <a:ext uri="{FF2B5EF4-FFF2-40B4-BE49-F238E27FC236}">
              <a16:creationId xmlns:a16="http://schemas.microsoft.com/office/drawing/2014/main" id="{00000000-0008-0000-0500-0000D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5" name="Picture 1">
          <a:extLst>
            <a:ext uri="{FF2B5EF4-FFF2-40B4-BE49-F238E27FC236}">
              <a16:creationId xmlns:a16="http://schemas.microsoft.com/office/drawing/2014/main" id="{00000000-0008-0000-0500-0000D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6" name="Picture 1">
          <a:extLst>
            <a:ext uri="{FF2B5EF4-FFF2-40B4-BE49-F238E27FC236}">
              <a16:creationId xmlns:a16="http://schemas.microsoft.com/office/drawing/2014/main" id="{00000000-0008-0000-0500-0000D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17" name="Picture 1">
          <a:extLst>
            <a:ext uri="{FF2B5EF4-FFF2-40B4-BE49-F238E27FC236}">
              <a16:creationId xmlns:a16="http://schemas.microsoft.com/office/drawing/2014/main" id="{00000000-0008-0000-0500-0000D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18" name="Picture 1">
          <a:extLst>
            <a:ext uri="{FF2B5EF4-FFF2-40B4-BE49-F238E27FC236}">
              <a16:creationId xmlns:a16="http://schemas.microsoft.com/office/drawing/2014/main" id="{00000000-0008-0000-0500-0000D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19" name="Picture 1">
          <a:extLst>
            <a:ext uri="{FF2B5EF4-FFF2-40B4-BE49-F238E27FC236}">
              <a16:creationId xmlns:a16="http://schemas.microsoft.com/office/drawing/2014/main" id="{00000000-0008-0000-0500-0000D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20" name="Picture 1">
          <a:extLst>
            <a:ext uri="{FF2B5EF4-FFF2-40B4-BE49-F238E27FC236}">
              <a16:creationId xmlns:a16="http://schemas.microsoft.com/office/drawing/2014/main" id="{00000000-0008-0000-0500-0000D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21" name="Picture 1">
          <a:extLst>
            <a:ext uri="{FF2B5EF4-FFF2-40B4-BE49-F238E27FC236}">
              <a16:creationId xmlns:a16="http://schemas.microsoft.com/office/drawing/2014/main" id="{00000000-0008-0000-0500-0000D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2" name="Picture 1">
          <a:extLst>
            <a:ext uri="{FF2B5EF4-FFF2-40B4-BE49-F238E27FC236}">
              <a16:creationId xmlns:a16="http://schemas.microsoft.com/office/drawing/2014/main" id="{00000000-0008-0000-0500-0000D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3" name="Picture 1">
          <a:extLst>
            <a:ext uri="{FF2B5EF4-FFF2-40B4-BE49-F238E27FC236}">
              <a16:creationId xmlns:a16="http://schemas.microsoft.com/office/drawing/2014/main" id="{00000000-0008-0000-0500-0000D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4" name="Picture 1">
          <a:extLst>
            <a:ext uri="{FF2B5EF4-FFF2-40B4-BE49-F238E27FC236}">
              <a16:creationId xmlns:a16="http://schemas.microsoft.com/office/drawing/2014/main" id="{00000000-0008-0000-0500-0000D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25" name="Picture 1">
          <a:extLst>
            <a:ext uri="{FF2B5EF4-FFF2-40B4-BE49-F238E27FC236}">
              <a16:creationId xmlns:a16="http://schemas.microsoft.com/office/drawing/2014/main" id="{00000000-0008-0000-0500-0000D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26" name="Picture 1">
          <a:extLst>
            <a:ext uri="{FF2B5EF4-FFF2-40B4-BE49-F238E27FC236}">
              <a16:creationId xmlns:a16="http://schemas.microsoft.com/office/drawing/2014/main" id="{00000000-0008-0000-0500-0000D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7" name="Picture 1">
          <a:extLst>
            <a:ext uri="{FF2B5EF4-FFF2-40B4-BE49-F238E27FC236}">
              <a16:creationId xmlns:a16="http://schemas.microsoft.com/office/drawing/2014/main" id="{00000000-0008-0000-0500-0000D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8" name="Picture 1">
          <a:extLst>
            <a:ext uri="{FF2B5EF4-FFF2-40B4-BE49-F238E27FC236}">
              <a16:creationId xmlns:a16="http://schemas.microsoft.com/office/drawing/2014/main" id="{00000000-0008-0000-0500-0000E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29" name="Picture 1">
          <a:extLst>
            <a:ext uri="{FF2B5EF4-FFF2-40B4-BE49-F238E27FC236}">
              <a16:creationId xmlns:a16="http://schemas.microsoft.com/office/drawing/2014/main" id="{00000000-0008-0000-0500-0000E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0" name="Picture 1">
          <a:extLst>
            <a:ext uri="{FF2B5EF4-FFF2-40B4-BE49-F238E27FC236}">
              <a16:creationId xmlns:a16="http://schemas.microsoft.com/office/drawing/2014/main" id="{00000000-0008-0000-0500-0000E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1" name="Picture 1">
          <a:extLst>
            <a:ext uri="{FF2B5EF4-FFF2-40B4-BE49-F238E27FC236}">
              <a16:creationId xmlns:a16="http://schemas.microsoft.com/office/drawing/2014/main" id="{00000000-0008-0000-0500-0000E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32" name="Picture 1">
          <a:extLst>
            <a:ext uri="{FF2B5EF4-FFF2-40B4-BE49-F238E27FC236}">
              <a16:creationId xmlns:a16="http://schemas.microsoft.com/office/drawing/2014/main" id="{00000000-0008-0000-0500-0000E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33" name="Picture 1">
          <a:extLst>
            <a:ext uri="{FF2B5EF4-FFF2-40B4-BE49-F238E27FC236}">
              <a16:creationId xmlns:a16="http://schemas.microsoft.com/office/drawing/2014/main" id="{00000000-0008-0000-0500-0000E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34" name="Picture 1">
          <a:extLst>
            <a:ext uri="{FF2B5EF4-FFF2-40B4-BE49-F238E27FC236}">
              <a16:creationId xmlns:a16="http://schemas.microsoft.com/office/drawing/2014/main" id="{00000000-0008-0000-0500-0000E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5" name="Picture 1">
          <a:extLst>
            <a:ext uri="{FF2B5EF4-FFF2-40B4-BE49-F238E27FC236}">
              <a16:creationId xmlns:a16="http://schemas.microsoft.com/office/drawing/2014/main" id="{00000000-0008-0000-0500-0000E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6" name="Picture 1">
          <a:extLst>
            <a:ext uri="{FF2B5EF4-FFF2-40B4-BE49-F238E27FC236}">
              <a16:creationId xmlns:a16="http://schemas.microsoft.com/office/drawing/2014/main" id="{00000000-0008-0000-0500-0000E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7" name="Picture 1">
          <a:extLst>
            <a:ext uri="{FF2B5EF4-FFF2-40B4-BE49-F238E27FC236}">
              <a16:creationId xmlns:a16="http://schemas.microsoft.com/office/drawing/2014/main" id="{00000000-0008-0000-0500-0000E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38" name="Picture 1">
          <a:extLst>
            <a:ext uri="{FF2B5EF4-FFF2-40B4-BE49-F238E27FC236}">
              <a16:creationId xmlns:a16="http://schemas.microsoft.com/office/drawing/2014/main" id="{00000000-0008-0000-0500-0000E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39" name="Picture 1">
          <a:extLst>
            <a:ext uri="{FF2B5EF4-FFF2-40B4-BE49-F238E27FC236}">
              <a16:creationId xmlns:a16="http://schemas.microsoft.com/office/drawing/2014/main" id="{00000000-0008-0000-0500-0000E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40" name="Picture 1">
          <a:extLst>
            <a:ext uri="{FF2B5EF4-FFF2-40B4-BE49-F238E27FC236}">
              <a16:creationId xmlns:a16="http://schemas.microsoft.com/office/drawing/2014/main" id="{00000000-0008-0000-0500-0000E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41" name="Picture 1">
          <a:extLst>
            <a:ext uri="{FF2B5EF4-FFF2-40B4-BE49-F238E27FC236}">
              <a16:creationId xmlns:a16="http://schemas.microsoft.com/office/drawing/2014/main" id="{00000000-0008-0000-0500-0000E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2" name="Picture 1">
          <a:extLst>
            <a:ext uri="{FF2B5EF4-FFF2-40B4-BE49-F238E27FC236}">
              <a16:creationId xmlns:a16="http://schemas.microsoft.com/office/drawing/2014/main" id="{00000000-0008-0000-0500-0000E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3" name="Picture 1">
          <a:extLst>
            <a:ext uri="{FF2B5EF4-FFF2-40B4-BE49-F238E27FC236}">
              <a16:creationId xmlns:a16="http://schemas.microsoft.com/office/drawing/2014/main" id="{00000000-0008-0000-0500-0000E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44" name="Picture 1">
          <a:extLst>
            <a:ext uri="{FF2B5EF4-FFF2-40B4-BE49-F238E27FC236}">
              <a16:creationId xmlns:a16="http://schemas.microsoft.com/office/drawing/2014/main" id="{00000000-0008-0000-0500-0000F0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45" name="Picture 1">
          <a:extLst>
            <a:ext uri="{FF2B5EF4-FFF2-40B4-BE49-F238E27FC236}">
              <a16:creationId xmlns:a16="http://schemas.microsoft.com/office/drawing/2014/main" id="{00000000-0008-0000-0500-0000F1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46" name="Picture 1">
          <a:extLst>
            <a:ext uri="{FF2B5EF4-FFF2-40B4-BE49-F238E27FC236}">
              <a16:creationId xmlns:a16="http://schemas.microsoft.com/office/drawing/2014/main" id="{00000000-0008-0000-0500-0000F2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7" name="Picture 1">
          <a:extLst>
            <a:ext uri="{FF2B5EF4-FFF2-40B4-BE49-F238E27FC236}">
              <a16:creationId xmlns:a16="http://schemas.microsoft.com/office/drawing/2014/main" id="{00000000-0008-0000-0500-0000F3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8" name="Picture 1">
          <a:extLst>
            <a:ext uri="{FF2B5EF4-FFF2-40B4-BE49-F238E27FC236}">
              <a16:creationId xmlns:a16="http://schemas.microsoft.com/office/drawing/2014/main" id="{00000000-0008-0000-0500-0000F4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49" name="Picture 1">
          <a:extLst>
            <a:ext uri="{FF2B5EF4-FFF2-40B4-BE49-F238E27FC236}">
              <a16:creationId xmlns:a16="http://schemas.microsoft.com/office/drawing/2014/main" id="{00000000-0008-0000-0500-0000F5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50" name="Picture 1">
          <a:extLst>
            <a:ext uri="{FF2B5EF4-FFF2-40B4-BE49-F238E27FC236}">
              <a16:creationId xmlns:a16="http://schemas.microsoft.com/office/drawing/2014/main" id="{00000000-0008-0000-0500-0000F6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51" name="Picture 1">
          <a:extLst>
            <a:ext uri="{FF2B5EF4-FFF2-40B4-BE49-F238E27FC236}">
              <a16:creationId xmlns:a16="http://schemas.microsoft.com/office/drawing/2014/main" id="{00000000-0008-0000-0500-0000F7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52" name="Picture 1">
          <a:extLst>
            <a:ext uri="{FF2B5EF4-FFF2-40B4-BE49-F238E27FC236}">
              <a16:creationId xmlns:a16="http://schemas.microsoft.com/office/drawing/2014/main" id="{00000000-0008-0000-0500-0000F8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53" name="Picture 1">
          <a:extLst>
            <a:ext uri="{FF2B5EF4-FFF2-40B4-BE49-F238E27FC236}">
              <a16:creationId xmlns:a16="http://schemas.microsoft.com/office/drawing/2014/main" id="{00000000-0008-0000-0500-0000F9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54" name="Picture 1">
          <a:extLst>
            <a:ext uri="{FF2B5EF4-FFF2-40B4-BE49-F238E27FC236}">
              <a16:creationId xmlns:a16="http://schemas.microsoft.com/office/drawing/2014/main" id="{00000000-0008-0000-0500-0000FA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55" name="Picture 1">
          <a:extLst>
            <a:ext uri="{FF2B5EF4-FFF2-40B4-BE49-F238E27FC236}">
              <a16:creationId xmlns:a16="http://schemas.microsoft.com/office/drawing/2014/main" id="{00000000-0008-0000-0500-0000FB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956" name="Picture 1">
          <a:extLst>
            <a:ext uri="{FF2B5EF4-FFF2-40B4-BE49-F238E27FC236}">
              <a16:creationId xmlns:a16="http://schemas.microsoft.com/office/drawing/2014/main" id="{00000000-0008-0000-0500-0000FC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957" name="Picture 1">
          <a:extLst>
            <a:ext uri="{FF2B5EF4-FFF2-40B4-BE49-F238E27FC236}">
              <a16:creationId xmlns:a16="http://schemas.microsoft.com/office/drawing/2014/main" id="{00000000-0008-0000-0500-0000FD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958" name="Picture 1">
          <a:extLst>
            <a:ext uri="{FF2B5EF4-FFF2-40B4-BE49-F238E27FC236}">
              <a16:creationId xmlns:a16="http://schemas.microsoft.com/office/drawing/2014/main" id="{00000000-0008-0000-0500-0000FE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959" name="Picture 1">
          <a:extLst>
            <a:ext uri="{FF2B5EF4-FFF2-40B4-BE49-F238E27FC236}">
              <a16:creationId xmlns:a16="http://schemas.microsoft.com/office/drawing/2014/main" id="{00000000-0008-0000-0500-0000FF2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960" name="Picture 1">
          <a:extLst>
            <a:ext uri="{FF2B5EF4-FFF2-40B4-BE49-F238E27FC236}">
              <a16:creationId xmlns:a16="http://schemas.microsoft.com/office/drawing/2014/main" id="{00000000-0008-0000-0500-00000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961" name="Picture 1">
          <a:extLst>
            <a:ext uri="{FF2B5EF4-FFF2-40B4-BE49-F238E27FC236}">
              <a16:creationId xmlns:a16="http://schemas.microsoft.com/office/drawing/2014/main" id="{00000000-0008-0000-0500-00000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8962" name="Picture 1">
          <a:extLst>
            <a:ext uri="{FF2B5EF4-FFF2-40B4-BE49-F238E27FC236}">
              <a16:creationId xmlns:a16="http://schemas.microsoft.com/office/drawing/2014/main" id="{00000000-0008-0000-0500-00000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8963" name="Picture 1">
          <a:extLst>
            <a:ext uri="{FF2B5EF4-FFF2-40B4-BE49-F238E27FC236}">
              <a16:creationId xmlns:a16="http://schemas.microsoft.com/office/drawing/2014/main" id="{00000000-0008-0000-0500-00000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64" name="Picture 1">
          <a:extLst>
            <a:ext uri="{FF2B5EF4-FFF2-40B4-BE49-F238E27FC236}">
              <a16:creationId xmlns:a16="http://schemas.microsoft.com/office/drawing/2014/main" id="{00000000-0008-0000-0500-00000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65" name="Picture 1">
          <a:extLst>
            <a:ext uri="{FF2B5EF4-FFF2-40B4-BE49-F238E27FC236}">
              <a16:creationId xmlns:a16="http://schemas.microsoft.com/office/drawing/2014/main" id="{00000000-0008-0000-0500-00000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66" name="Picture 1">
          <a:extLst>
            <a:ext uri="{FF2B5EF4-FFF2-40B4-BE49-F238E27FC236}">
              <a16:creationId xmlns:a16="http://schemas.microsoft.com/office/drawing/2014/main" id="{00000000-0008-0000-0500-00000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67" name="Picture 1">
          <a:extLst>
            <a:ext uri="{FF2B5EF4-FFF2-40B4-BE49-F238E27FC236}">
              <a16:creationId xmlns:a16="http://schemas.microsoft.com/office/drawing/2014/main" id="{00000000-0008-0000-0500-00000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68" name="Picture 1">
          <a:extLst>
            <a:ext uri="{FF2B5EF4-FFF2-40B4-BE49-F238E27FC236}">
              <a16:creationId xmlns:a16="http://schemas.microsoft.com/office/drawing/2014/main" id="{00000000-0008-0000-0500-00000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69" name="Picture 1">
          <a:extLst>
            <a:ext uri="{FF2B5EF4-FFF2-40B4-BE49-F238E27FC236}">
              <a16:creationId xmlns:a16="http://schemas.microsoft.com/office/drawing/2014/main" id="{00000000-0008-0000-0500-00000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0" name="Picture 1">
          <a:extLst>
            <a:ext uri="{FF2B5EF4-FFF2-40B4-BE49-F238E27FC236}">
              <a16:creationId xmlns:a16="http://schemas.microsoft.com/office/drawing/2014/main" id="{00000000-0008-0000-0500-00000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1" name="Picture 1">
          <a:extLst>
            <a:ext uri="{FF2B5EF4-FFF2-40B4-BE49-F238E27FC236}">
              <a16:creationId xmlns:a16="http://schemas.microsoft.com/office/drawing/2014/main" id="{00000000-0008-0000-0500-00000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72" name="Picture 1">
          <a:extLst>
            <a:ext uri="{FF2B5EF4-FFF2-40B4-BE49-F238E27FC236}">
              <a16:creationId xmlns:a16="http://schemas.microsoft.com/office/drawing/2014/main" id="{00000000-0008-0000-0500-00000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73" name="Picture 1">
          <a:extLst>
            <a:ext uri="{FF2B5EF4-FFF2-40B4-BE49-F238E27FC236}">
              <a16:creationId xmlns:a16="http://schemas.microsoft.com/office/drawing/2014/main" id="{00000000-0008-0000-0500-00000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74" name="Picture 1">
          <a:extLst>
            <a:ext uri="{FF2B5EF4-FFF2-40B4-BE49-F238E27FC236}">
              <a16:creationId xmlns:a16="http://schemas.microsoft.com/office/drawing/2014/main" id="{00000000-0008-0000-0500-00000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5" name="Picture 1">
          <a:extLst>
            <a:ext uri="{FF2B5EF4-FFF2-40B4-BE49-F238E27FC236}">
              <a16:creationId xmlns:a16="http://schemas.microsoft.com/office/drawing/2014/main" id="{00000000-0008-0000-0500-00000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6" name="Picture 1">
          <a:extLst>
            <a:ext uri="{FF2B5EF4-FFF2-40B4-BE49-F238E27FC236}">
              <a16:creationId xmlns:a16="http://schemas.microsoft.com/office/drawing/2014/main" id="{00000000-0008-0000-0500-00001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7" name="Picture 1">
          <a:extLst>
            <a:ext uri="{FF2B5EF4-FFF2-40B4-BE49-F238E27FC236}">
              <a16:creationId xmlns:a16="http://schemas.microsoft.com/office/drawing/2014/main" id="{00000000-0008-0000-0500-00001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78" name="Picture 1">
          <a:extLst>
            <a:ext uri="{FF2B5EF4-FFF2-40B4-BE49-F238E27FC236}">
              <a16:creationId xmlns:a16="http://schemas.microsoft.com/office/drawing/2014/main" id="{00000000-0008-0000-0500-00001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79" name="Picture 1">
          <a:extLst>
            <a:ext uri="{FF2B5EF4-FFF2-40B4-BE49-F238E27FC236}">
              <a16:creationId xmlns:a16="http://schemas.microsoft.com/office/drawing/2014/main" id="{00000000-0008-0000-0500-00001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80" name="Picture 1">
          <a:extLst>
            <a:ext uri="{FF2B5EF4-FFF2-40B4-BE49-F238E27FC236}">
              <a16:creationId xmlns:a16="http://schemas.microsoft.com/office/drawing/2014/main" id="{00000000-0008-0000-0500-00001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81" name="Picture 1">
          <a:extLst>
            <a:ext uri="{FF2B5EF4-FFF2-40B4-BE49-F238E27FC236}">
              <a16:creationId xmlns:a16="http://schemas.microsoft.com/office/drawing/2014/main" id="{00000000-0008-0000-0500-00001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2" name="Picture 1">
          <a:extLst>
            <a:ext uri="{FF2B5EF4-FFF2-40B4-BE49-F238E27FC236}">
              <a16:creationId xmlns:a16="http://schemas.microsoft.com/office/drawing/2014/main" id="{00000000-0008-0000-0500-00001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3" name="Picture 1">
          <a:extLst>
            <a:ext uri="{FF2B5EF4-FFF2-40B4-BE49-F238E27FC236}">
              <a16:creationId xmlns:a16="http://schemas.microsoft.com/office/drawing/2014/main" id="{00000000-0008-0000-0500-00001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4" name="Picture 1">
          <a:extLst>
            <a:ext uri="{FF2B5EF4-FFF2-40B4-BE49-F238E27FC236}">
              <a16:creationId xmlns:a16="http://schemas.microsoft.com/office/drawing/2014/main" id="{00000000-0008-0000-0500-00001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5" name="Picture 1">
          <a:extLst>
            <a:ext uri="{FF2B5EF4-FFF2-40B4-BE49-F238E27FC236}">
              <a16:creationId xmlns:a16="http://schemas.microsoft.com/office/drawing/2014/main" id="{00000000-0008-0000-0500-00001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86" name="Picture 1">
          <a:extLst>
            <a:ext uri="{FF2B5EF4-FFF2-40B4-BE49-F238E27FC236}">
              <a16:creationId xmlns:a16="http://schemas.microsoft.com/office/drawing/2014/main" id="{00000000-0008-0000-0500-00001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87" name="Picture 1">
          <a:extLst>
            <a:ext uri="{FF2B5EF4-FFF2-40B4-BE49-F238E27FC236}">
              <a16:creationId xmlns:a16="http://schemas.microsoft.com/office/drawing/2014/main" id="{00000000-0008-0000-0500-00001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88" name="Picture 1">
          <a:extLst>
            <a:ext uri="{FF2B5EF4-FFF2-40B4-BE49-F238E27FC236}">
              <a16:creationId xmlns:a16="http://schemas.microsoft.com/office/drawing/2014/main" id="{00000000-0008-0000-0500-00001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89" name="Picture 1">
          <a:extLst>
            <a:ext uri="{FF2B5EF4-FFF2-40B4-BE49-F238E27FC236}">
              <a16:creationId xmlns:a16="http://schemas.microsoft.com/office/drawing/2014/main" id="{00000000-0008-0000-0500-00001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0" name="Picture 1">
          <a:extLst>
            <a:ext uri="{FF2B5EF4-FFF2-40B4-BE49-F238E27FC236}">
              <a16:creationId xmlns:a16="http://schemas.microsoft.com/office/drawing/2014/main" id="{00000000-0008-0000-0500-00001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91" name="Picture 1">
          <a:extLst>
            <a:ext uri="{FF2B5EF4-FFF2-40B4-BE49-F238E27FC236}">
              <a16:creationId xmlns:a16="http://schemas.microsoft.com/office/drawing/2014/main" id="{00000000-0008-0000-0500-00001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92" name="Picture 1">
          <a:extLst>
            <a:ext uri="{FF2B5EF4-FFF2-40B4-BE49-F238E27FC236}">
              <a16:creationId xmlns:a16="http://schemas.microsoft.com/office/drawing/2014/main" id="{00000000-0008-0000-0500-00002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93" name="Picture 1">
          <a:extLst>
            <a:ext uri="{FF2B5EF4-FFF2-40B4-BE49-F238E27FC236}">
              <a16:creationId xmlns:a16="http://schemas.microsoft.com/office/drawing/2014/main" id="{00000000-0008-0000-0500-00002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4" name="Picture 1">
          <a:extLst>
            <a:ext uri="{FF2B5EF4-FFF2-40B4-BE49-F238E27FC236}">
              <a16:creationId xmlns:a16="http://schemas.microsoft.com/office/drawing/2014/main" id="{00000000-0008-0000-0500-00002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5" name="Picture 1">
          <a:extLst>
            <a:ext uri="{FF2B5EF4-FFF2-40B4-BE49-F238E27FC236}">
              <a16:creationId xmlns:a16="http://schemas.microsoft.com/office/drawing/2014/main" id="{00000000-0008-0000-0500-00002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6" name="Picture 1">
          <a:extLst>
            <a:ext uri="{FF2B5EF4-FFF2-40B4-BE49-F238E27FC236}">
              <a16:creationId xmlns:a16="http://schemas.microsoft.com/office/drawing/2014/main" id="{00000000-0008-0000-0500-00002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7" name="Picture 1">
          <a:extLst>
            <a:ext uri="{FF2B5EF4-FFF2-40B4-BE49-F238E27FC236}">
              <a16:creationId xmlns:a16="http://schemas.microsoft.com/office/drawing/2014/main" id="{00000000-0008-0000-0500-00002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8998" name="Picture 1">
          <a:extLst>
            <a:ext uri="{FF2B5EF4-FFF2-40B4-BE49-F238E27FC236}">
              <a16:creationId xmlns:a16="http://schemas.microsoft.com/office/drawing/2014/main" id="{00000000-0008-0000-0500-00002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8999" name="Picture 1">
          <a:extLst>
            <a:ext uri="{FF2B5EF4-FFF2-40B4-BE49-F238E27FC236}">
              <a16:creationId xmlns:a16="http://schemas.microsoft.com/office/drawing/2014/main" id="{00000000-0008-0000-0500-00002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00" name="Picture 1">
          <a:extLst>
            <a:ext uri="{FF2B5EF4-FFF2-40B4-BE49-F238E27FC236}">
              <a16:creationId xmlns:a16="http://schemas.microsoft.com/office/drawing/2014/main" id="{00000000-0008-0000-0500-00002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01" name="Picture 1">
          <a:extLst>
            <a:ext uri="{FF2B5EF4-FFF2-40B4-BE49-F238E27FC236}">
              <a16:creationId xmlns:a16="http://schemas.microsoft.com/office/drawing/2014/main" id="{00000000-0008-0000-0500-00002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2" name="Picture 1">
          <a:extLst>
            <a:ext uri="{FF2B5EF4-FFF2-40B4-BE49-F238E27FC236}">
              <a16:creationId xmlns:a16="http://schemas.microsoft.com/office/drawing/2014/main" id="{00000000-0008-0000-0500-00002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3" name="Picture 1">
          <a:extLst>
            <a:ext uri="{FF2B5EF4-FFF2-40B4-BE49-F238E27FC236}">
              <a16:creationId xmlns:a16="http://schemas.microsoft.com/office/drawing/2014/main" id="{00000000-0008-0000-0500-00002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4" name="Picture 1">
          <a:extLst>
            <a:ext uri="{FF2B5EF4-FFF2-40B4-BE49-F238E27FC236}">
              <a16:creationId xmlns:a16="http://schemas.microsoft.com/office/drawing/2014/main" id="{00000000-0008-0000-0500-00002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5" name="Picture 1">
          <a:extLst>
            <a:ext uri="{FF2B5EF4-FFF2-40B4-BE49-F238E27FC236}">
              <a16:creationId xmlns:a16="http://schemas.microsoft.com/office/drawing/2014/main" id="{00000000-0008-0000-0500-00002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06" name="Picture 1">
          <a:extLst>
            <a:ext uri="{FF2B5EF4-FFF2-40B4-BE49-F238E27FC236}">
              <a16:creationId xmlns:a16="http://schemas.microsoft.com/office/drawing/2014/main" id="{00000000-0008-0000-0500-00002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07" name="Picture 1">
          <a:extLst>
            <a:ext uri="{FF2B5EF4-FFF2-40B4-BE49-F238E27FC236}">
              <a16:creationId xmlns:a16="http://schemas.microsoft.com/office/drawing/2014/main" id="{00000000-0008-0000-0500-00002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08" name="Picture 1">
          <a:extLst>
            <a:ext uri="{FF2B5EF4-FFF2-40B4-BE49-F238E27FC236}">
              <a16:creationId xmlns:a16="http://schemas.microsoft.com/office/drawing/2014/main" id="{00000000-0008-0000-0500-00003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09" name="Picture 1">
          <a:extLst>
            <a:ext uri="{FF2B5EF4-FFF2-40B4-BE49-F238E27FC236}">
              <a16:creationId xmlns:a16="http://schemas.microsoft.com/office/drawing/2014/main" id="{00000000-0008-0000-0500-00003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0" name="Picture 1">
          <a:extLst>
            <a:ext uri="{FF2B5EF4-FFF2-40B4-BE49-F238E27FC236}">
              <a16:creationId xmlns:a16="http://schemas.microsoft.com/office/drawing/2014/main" id="{00000000-0008-0000-0500-00003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11" name="Picture 1">
          <a:extLst>
            <a:ext uri="{FF2B5EF4-FFF2-40B4-BE49-F238E27FC236}">
              <a16:creationId xmlns:a16="http://schemas.microsoft.com/office/drawing/2014/main" id="{00000000-0008-0000-0500-00003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12" name="Picture 1">
          <a:extLst>
            <a:ext uri="{FF2B5EF4-FFF2-40B4-BE49-F238E27FC236}">
              <a16:creationId xmlns:a16="http://schemas.microsoft.com/office/drawing/2014/main" id="{00000000-0008-0000-0500-00003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13" name="Picture 1">
          <a:extLst>
            <a:ext uri="{FF2B5EF4-FFF2-40B4-BE49-F238E27FC236}">
              <a16:creationId xmlns:a16="http://schemas.microsoft.com/office/drawing/2014/main" id="{00000000-0008-0000-0500-00003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4" name="Picture 1">
          <a:extLst>
            <a:ext uri="{FF2B5EF4-FFF2-40B4-BE49-F238E27FC236}">
              <a16:creationId xmlns:a16="http://schemas.microsoft.com/office/drawing/2014/main" id="{00000000-0008-0000-0500-00003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5" name="Picture 1">
          <a:extLst>
            <a:ext uri="{FF2B5EF4-FFF2-40B4-BE49-F238E27FC236}">
              <a16:creationId xmlns:a16="http://schemas.microsoft.com/office/drawing/2014/main" id="{00000000-0008-0000-0500-00003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6" name="Picture 1">
          <a:extLst>
            <a:ext uri="{FF2B5EF4-FFF2-40B4-BE49-F238E27FC236}">
              <a16:creationId xmlns:a16="http://schemas.microsoft.com/office/drawing/2014/main" id="{00000000-0008-0000-0500-00003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7" name="Picture 1">
          <a:extLst>
            <a:ext uri="{FF2B5EF4-FFF2-40B4-BE49-F238E27FC236}">
              <a16:creationId xmlns:a16="http://schemas.microsoft.com/office/drawing/2014/main" id="{00000000-0008-0000-0500-00003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18" name="Picture 1">
          <a:extLst>
            <a:ext uri="{FF2B5EF4-FFF2-40B4-BE49-F238E27FC236}">
              <a16:creationId xmlns:a16="http://schemas.microsoft.com/office/drawing/2014/main" id="{00000000-0008-0000-0500-00003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19" name="Picture 1">
          <a:extLst>
            <a:ext uri="{FF2B5EF4-FFF2-40B4-BE49-F238E27FC236}">
              <a16:creationId xmlns:a16="http://schemas.microsoft.com/office/drawing/2014/main" id="{00000000-0008-0000-0500-00003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20" name="Picture 1">
          <a:extLst>
            <a:ext uri="{FF2B5EF4-FFF2-40B4-BE49-F238E27FC236}">
              <a16:creationId xmlns:a16="http://schemas.microsoft.com/office/drawing/2014/main" id="{00000000-0008-0000-0500-00003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21" name="Picture 1">
          <a:extLst>
            <a:ext uri="{FF2B5EF4-FFF2-40B4-BE49-F238E27FC236}">
              <a16:creationId xmlns:a16="http://schemas.microsoft.com/office/drawing/2014/main" id="{00000000-0008-0000-0500-00003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2" name="Picture 1">
          <a:extLst>
            <a:ext uri="{FF2B5EF4-FFF2-40B4-BE49-F238E27FC236}">
              <a16:creationId xmlns:a16="http://schemas.microsoft.com/office/drawing/2014/main" id="{00000000-0008-0000-0500-00003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3" name="Picture 1">
          <a:extLst>
            <a:ext uri="{FF2B5EF4-FFF2-40B4-BE49-F238E27FC236}">
              <a16:creationId xmlns:a16="http://schemas.microsoft.com/office/drawing/2014/main" id="{00000000-0008-0000-0500-00003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4" name="Picture 1">
          <a:extLst>
            <a:ext uri="{FF2B5EF4-FFF2-40B4-BE49-F238E27FC236}">
              <a16:creationId xmlns:a16="http://schemas.microsoft.com/office/drawing/2014/main" id="{00000000-0008-0000-0500-00004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5" name="Picture 1">
          <a:extLst>
            <a:ext uri="{FF2B5EF4-FFF2-40B4-BE49-F238E27FC236}">
              <a16:creationId xmlns:a16="http://schemas.microsoft.com/office/drawing/2014/main" id="{00000000-0008-0000-0500-00004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6" name="Picture 1">
          <a:extLst>
            <a:ext uri="{FF2B5EF4-FFF2-40B4-BE49-F238E27FC236}">
              <a16:creationId xmlns:a16="http://schemas.microsoft.com/office/drawing/2014/main" id="{00000000-0008-0000-0500-00004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7" name="Picture 1">
          <a:extLst>
            <a:ext uri="{FF2B5EF4-FFF2-40B4-BE49-F238E27FC236}">
              <a16:creationId xmlns:a16="http://schemas.microsoft.com/office/drawing/2014/main" id="{00000000-0008-0000-0500-00004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28" name="Picture 1">
          <a:extLst>
            <a:ext uri="{FF2B5EF4-FFF2-40B4-BE49-F238E27FC236}">
              <a16:creationId xmlns:a16="http://schemas.microsoft.com/office/drawing/2014/main" id="{00000000-0008-0000-0500-00004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29" name="Picture 1">
          <a:extLst>
            <a:ext uri="{FF2B5EF4-FFF2-40B4-BE49-F238E27FC236}">
              <a16:creationId xmlns:a16="http://schemas.microsoft.com/office/drawing/2014/main" id="{00000000-0008-0000-0500-00004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0" name="Picture 1">
          <a:extLst>
            <a:ext uri="{FF2B5EF4-FFF2-40B4-BE49-F238E27FC236}">
              <a16:creationId xmlns:a16="http://schemas.microsoft.com/office/drawing/2014/main" id="{00000000-0008-0000-0500-00004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1" name="Picture 1">
          <a:extLst>
            <a:ext uri="{FF2B5EF4-FFF2-40B4-BE49-F238E27FC236}">
              <a16:creationId xmlns:a16="http://schemas.microsoft.com/office/drawing/2014/main" id="{00000000-0008-0000-0500-00004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32" name="Picture 1">
          <a:extLst>
            <a:ext uri="{FF2B5EF4-FFF2-40B4-BE49-F238E27FC236}">
              <a16:creationId xmlns:a16="http://schemas.microsoft.com/office/drawing/2014/main" id="{00000000-0008-0000-0500-00004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33" name="Picture 1">
          <a:extLst>
            <a:ext uri="{FF2B5EF4-FFF2-40B4-BE49-F238E27FC236}">
              <a16:creationId xmlns:a16="http://schemas.microsoft.com/office/drawing/2014/main" id="{00000000-0008-0000-0500-00004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34" name="Picture 1">
          <a:extLst>
            <a:ext uri="{FF2B5EF4-FFF2-40B4-BE49-F238E27FC236}">
              <a16:creationId xmlns:a16="http://schemas.microsoft.com/office/drawing/2014/main" id="{00000000-0008-0000-0500-00004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35" name="Picture 1">
          <a:extLst>
            <a:ext uri="{FF2B5EF4-FFF2-40B4-BE49-F238E27FC236}">
              <a16:creationId xmlns:a16="http://schemas.microsoft.com/office/drawing/2014/main" id="{00000000-0008-0000-0500-00004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6" name="Picture 1">
          <a:extLst>
            <a:ext uri="{FF2B5EF4-FFF2-40B4-BE49-F238E27FC236}">
              <a16:creationId xmlns:a16="http://schemas.microsoft.com/office/drawing/2014/main" id="{00000000-0008-0000-0500-00004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7" name="Picture 1">
          <a:extLst>
            <a:ext uri="{FF2B5EF4-FFF2-40B4-BE49-F238E27FC236}">
              <a16:creationId xmlns:a16="http://schemas.microsoft.com/office/drawing/2014/main" id="{00000000-0008-0000-0500-00004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38" name="Picture 1">
          <a:extLst>
            <a:ext uri="{FF2B5EF4-FFF2-40B4-BE49-F238E27FC236}">
              <a16:creationId xmlns:a16="http://schemas.microsoft.com/office/drawing/2014/main" id="{00000000-0008-0000-0500-00004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39" name="Picture 1">
          <a:extLst>
            <a:ext uri="{FF2B5EF4-FFF2-40B4-BE49-F238E27FC236}">
              <a16:creationId xmlns:a16="http://schemas.microsoft.com/office/drawing/2014/main" id="{00000000-0008-0000-0500-00004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40" name="Picture 1">
          <a:extLst>
            <a:ext uri="{FF2B5EF4-FFF2-40B4-BE49-F238E27FC236}">
              <a16:creationId xmlns:a16="http://schemas.microsoft.com/office/drawing/2014/main" id="{00000000-0008-0000-0500-00005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1" name="Picture 1">
          <a:extLst>
            <a:ext uri="{FF2B5EF4-FFF2-40B4-BE49-F238E27FC236}">
              <a16:creationId xmlns:a16="http://schemas.microsoft.com/office/drawing/2014/main" id="{00000000-0008-0000-0500-00005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2" name="Picture 1">
          <a:extLst>
            <a:ext uri="{FF2B5EF4-FFF2-40B4-BE49-F238E27FC236}">
              <a16:creationId xmlns:a16="http://schemas.microsoft.com/office/drawing/2014/main" id="{00000000-0008-0000-0500-00005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3" name="Picture 1">
          <a:extLst>
            <a:ext uri="{FF2B5EF4-FFF2-40B4-BE49-F238E27FC236}">
              <a16:creationId xmlns:a16="http://schemas.microsoft.com/office/drawing/2014/main" id="{00000000-0008-0000-0500-00005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44" name="Picture 1">
          <a:extLst>
            <a:ext uri="{FF2B5EF4-FFF2-40B4-BE49-F238E27FC236}">
              <a16:creationId xmlns:a16="http://schemas.microsoft.com/office/drawing/2014/main" id="{00000000-0008-0000-0500-00005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45" name="Picture 1">
          <a:extLst>
            <a:ext uri="{FF2B5EF4-FFF2-40B4-BE49-F238E27FC236}">
              <a16:creationId xmlns:a16="http://schemas.microsoft.com/office/drawing/2014/main" id="{00000000-0008-0000-0500-00005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6" name="Picture 1">
          <a:extLst>
            <a:ext uri="{FF2B5EF4-FFF2-40B4-BE49-F238E27FC236}">
              <a16:creationId xmlns:a16="http://schemas.microsoft.com/office/drawing/2014/main" id="{00000000-0008-0000-0500-00005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7" name="Picture 1">
          <a:extLst>
            <a:ext uri="{FF2B5EF4-FFF2-40B4-BE49-F238E27FC236}">
              <a16:creationId xmlns:a16="http://schemas.microsoft.com/office/drawing/2014/main" id="{00000000-0008-0000-0500-00005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48" name="Picture 1">
          <a:extLst>
            <a:ext uri="{FF2B5EF4-FFF2-40B4-BE49-F238E27FC236}">
              <a16:creationId xmlns:a16="http://schemas.microsoft.com/office/drawing/2014/main" id="{00000000-0008-0000-0500-00005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49" name="Picture 1">
          <a:extLst>
            <a:ext uri="{FF2B5EF4-FFF2-40B4-BE49-F238E27FC236}">
              <a16:creationId xmlns:a16="http://schemas.microsoft.com/office/drawing/2014/main" id="{00000000-0008-0000-0500-00005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0" name="Picture 1">
          <a:extLst>
            <a:ext uri="{FF2B5EF4-FFF2-40B4-BE49-F238E27FC236}">
              <a16:creationId xmlns:a16="http://schemas.microsoft.com/office/drawing/2014/main" id="{00000000-0008-0000-0500-00005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1" name="Picture 1">
          <a:extLst>
            <a:ext uri="{FF2B5EF4-FFF2-40B4-BE49-F238E27FC236}">
              <a16:creationId xmlns:a16="http://schemas.microsoft.com/office/drawing/2014/main" id="{00000000-0008-0000-0500-00005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2" name="Picture 1">
          <a:extLst>
            <a:ext uri="{FF2B5EF4-FFF2-40B4-BE49-F238E27FC236}">
              <a16:creationId xmlns:a16="http://schemas.microsoft.com/office/drawing/2014/main" id="{00000000-0008-0000-0500-00005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53" name="Picture 1">
          <a:extLst>
            <a:ext uri="{FF2B5EF4-FFF2-40B4-BE49-F238E27FC236}">
              <a16:creationId xmlns:a16="http://schemas.microsoft.com/office/drawing/2014/main" id="{00000000-0008-0000-0500-00005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54" name="Picture 1">
          <a:extLst>
            <a:ext uri="{FF2B5EF4-FFF2-40B4-BE49-F238E27FC236}">
              <a16:creationId xmlns:a16="http://schemas.microsoft.com/office/drawing/2014/main" id="{00000000-0008-0000-0500-00005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55" name="Picture 1">
          <a:extLst>
            <a:ext uri="{FF2B5EF4-FFF2-40B4-BE49-F238E27FC236}">
              <a16:creationId xmlns:a16="http://schemas.microsoft.com/office/drawing/2014/main" id="{00000000-0008-0000-0500-00005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6" name="Picture 1">
          <a:extLst>
            <a:ext uri="{FF2B5EF4-FFF2-40B4-BE49-F238E27FC236}">
              <a16:creationId xmlns:a16="http://schemas.microsoft.com/office/drawing/2014/main" id="{00000000-0008-0000-0500-00006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57" name="Picture 1">
          <a:extLst>
            <a:ext uri="{FF2B5EF4-FFF2-40B4-BE49-F238E27FC236}">
              <a16:creationId xmlns:a16="http://schemas.microsoft.com/office/drawing/2014/main" id="{00000000-0008-0000-0500-00006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58" name="Picture 1">
          <a:extLst>
            <a:ext uri="{FF2B5EF4-FFF2-40B4-BE49-F238E27FC236}">
              <a16:creationId xmlns:a16="http://schemas.microsoft.com/office/drawing/2014/main" id="{00000000-0008-0000-0500-00006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59" name="Picture 1">
          <a:extLst>
            <a:ext uri="{FF2B5EF4-FFF2-40B4-BE49-F238E27FC236}">
              <a16:creationId xmlns:a16="http://schemas.microsoft.com/office/drawing/2014/main" id="{00000000-0008-0000-0500-00006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60" name="Picture 1">
          <a:extLst>
            <a:ext uri="{FF2B5EF4-FFF2-40B4-BE49-F238E27FC236}">
              <a16:creationId xmlns:a16="http://schemas.microsoft.com/office/drawing/2014/main" id="{00000000-0008-0000-0500-00006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1" name="Picture 1">
          <a:extLst>
            <a:ext uri="{FF2B5EF4-FFF2-40B4-BE49-F238E27FC236}">
              <a16:creationId xmlns:a16="http://schemas.microsoft.com/office/drawing/2014/main" id="{00000000-0008-0000-0500-00006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2" name="Picture 1">
          <a:extLst>
            <a:ext uri="{FF2B5EF4-FFF2-40B4-BE49-F238E27FC236}">
              <a16:creationId xmlns:a16="http://schemas.microsoft.com/office/drawing/2014/main" id="{00000000-0008-0000-0500-00006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3" name="Picture 1">
          <a:extLst>
            <a:ext uri="{FF2B5EF4-FFF2-40B4-BE49-F238E27FC236}">
              <a16:creationId xmlns:a16="http://schemas.microsoft.com/office/drawing/2014/main" id="{00000000-0008-0000-0500-00006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4" name="Picture 1">
          <a:extLst>
            <a:ext uri="{FF2B5EF4-FFF2-40B4-BE49-F238E27FC236}">
              <a16:creationId xmlns:a16="http://schemas.microsoft.com/office/drawing/2014/main" id="{00000000-0008-0000-0500-00006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5" name="Picture 1">
          <a:extLst>
            <a:ext uri="{FF2B5EF4-FFF2-40B4-BE49-F238E27FC236}">
              <a16:creationId xmlns:a16="http://schemas.microsoft.com/office/drawing/2014/main" id="{00000000-0008-0000-0500-00006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66" name="Picture 1">
          <a:extLst>
            <a:ext uri="{FF2B5EF4-FFF2-40B4-BE49-F238E27FC236}">
              <a16:creationId xmlns:a16="http://schemas.microsoft.com/office/drawing/2014/main" id="{00000000-0008-0000-0500-00006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67" name="Picture 1">
          <a:extLst>
            <a:ext uri="{FF2B5EF4-FFF2-40B4-BE49-F238E27FC236}">
              <a16:creationId xmlns:a16="http://schemas.microsoft.com/office/drawing/2014/main" id="{00000000-0008-0000-0500-00006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68" name="Picture 1">
          <a:extLst>
            <a:ext uri="{FF2B5EF4-FFF2-40B4-BE49-F238E27FC236}">
              <a16:creationId xmlns:a16="http://schemas.microsoft.com/office/drawing/2014/main" id="{00000000-0008-0000-0500-00006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69" name="Picture 1">
          <a:extLst>
            <a:ext uri="{FF2B5EF4-FFF2-40B4-BE49-F238E27FC236}">
              <a16:creationId xmlns:a16="http://schemas.microsoft.com/office/drawing/2014/main" id="{00000000-0008-0000-0500-00006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0" name="Picture 1">
          <a:extLst>
            <a:ext uri="{FF2B5EF4-FFF2-40B4-BE49-F238E27FC236}">
              <a16:creationId xmlns:a16="http://schemas.microsoft.com/office/drawing/2014/main" id="{00000000-0008-0000-0500-00006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1" name="Picture 1">
          <a:extLst>
            <a:ext uri="{FF2B5EF4-FFF2-40B4-BE49-F238E27FC236}">
              <a16:creationId xmlns:a16="http://schemas.microsoft.com/office/drawing/2014/main" id="{00000000-0008-0000-0500-00006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72" name="Picture 1">
          <a:extLst>
            <a:ext uri="{FF2B5EF4-FFF2-40B4-BE49-F238E27FC236}">
              <a16:creationId xmlns:a16="http://schemas.microsoft.com/office/drawing/2014/main" id="{00000000-0008-0000-0500-00007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73" name="Picture 1">
          <a:extLst>
            <a:ext uri="{FF2B5EF4-FFF2-40B4-BE49-F238E27FC236}">
              <a16:creationId xmlns:a16="http://schemas.microsoft.com/office/drawing/2014/main" id="{00000000-0008-0000-0500-00007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74" name="Picture 1">
          <a:extLst>
            <a:ext uri="{FF2B5EF4-FFF2-40B4-BE49-F238E27FC236}">
              <a16:creationId xmlns:a16="http://schemas.microsoft.com/office/drawing/2014/main" id="{00000000-0008-0000-0500-00007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5" name="Picture 1">
          <a:extLst>
            <a:ext uri="{FF2B5EF4-FFF2-40B4-BE49-F238E27FC236}">
              <a16:creationId xmlns:a16="http://schemas.microsoft.com/office/drawing/2014/main" id="{00000000-0008-0000-0500-00007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6" name="Picture 1">
          <a:extLst>
            <a:ext uri="{FF2B5EF4-FFF2-40B4-BE49-F238E27FC236}">
              <a16:creationId xmlns:a16="http://schemas.microsoft.com/office/drawing/2014/main" id="{00000000-0008-0000-0500-00007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7" name="Picture 1">
          <a:extLst>
            <a:ext uri="{FF2B5EF4-FFF2-40B4-BE49-F238E27FC236}">
              <a16:creationId xmlns:a16="http://schemas.microsoft.com/office/drawing/2014/main" id="{00000000-0008-0000-0500-00007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78" name="Picture 1">
          <a:extLst>
            <a:ext uri="{FF2B5EF4-FFF2-40B4-BE49-F238E27FC236}">
              <a16:creationId xmlns:a16="http://schemas.microsoft.com/office/drawing/2014/main" id="{00000000-0008-0000-0500-00007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79" name="Picture 1">
          <a:extLst>
            <a:ext uri="{FF2B5EF4-FFF2-40B4-BE49-F238E27FC236}">
              <a16:creationId xmlns:a16="http://schemas.microsoft.com/office/drawing/2014/main" id="{00000000-0008-0000-0500-00007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0" name="Picture 1">
          <a:extLst>
            <a:ext uri="{FF2B5EF4-FFF2-40B4-BE49-F238E27FC236}">
              <a16:creationId xmlns:a16="http://schemas.microsoft.com/office/drawing/2014/main" id="{00000000-0008-0000-0500-00007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1" name="Picture 1">
          <a:extLst>
            <a:ext uri="{FF2B5EF4-FFF2-40B4-BE49-F238E27FC236}">
              <a16:creationId xmlns:a16="http://schemas.microsoft.com/office/drawing/2014/main" id="{00000000-0008-0000-0500-00007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82" name="Picture 1">
          <a:extLst>
            <a:ext uri="{FF2B5EF4-FFF2-40B4-BE49-F238E27FC236}">
              <a16:creationId xmlns:a16="http://schemas.microsoft.com/office/drawing/2014/main" id="{00000000-0008-0000-0500-00007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83" name="Picture 1">
          <a:extLst>
            <a:ext uri="{FF2B5EF4-FFF2-40B4-BE49-F238E27FC236}">
              <a16:creationId xmlns:a16="http://schemas.microsoft.com/office/drawing/2014/main" id="{00000000-0008-0000-0500-00007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4" name="Picture 1">
          <a:extLst>
            <a:ext uri="{FF2B5EF4-FFF2-40B4-BE49-F238E27FC236}">
              <a16:creationId xmlns:a16="http://schemas.microsoft.com/office/drawing/2014/main" id="{00000000-0008-0000-0500-00007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5" name="Picture 1">
          <a:extLst>
            <a:ext uri="{FF2B5EF4-FFF2-40B4-BE49-F238E27FC236}">
              <a16:creationId xmlns:a16="http://schemas.microsoft.com/office/drawing/2014/main" id="{00000000-0008-0000-0500-00007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6" name="Picture 1">
          <a:extLst>
            <a:ext uri="{FF2B5EF4-FFF2-40B4-BE49-F238E27FC236}">
              <a16:creationId xmlns:a16="http://schemas.microsoft.com/office/drawing/2014/main" id="{00000000-0008-0000-0500-00007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87" name="Picture 1">
          <a:extLst>
            <a:ext uri="{FF2B5EF4-FFF2-40B4-BE49-F238E27FC236}">
              <a16:creationId xmlns:a16="http://schemas.microsoft.com/office/drawing/2014/main" id="{00000000-0008-0000-0500-00007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88" name="Picture 1">
          <a:extLst>
            <a:ext uri="{FF2B5EF4-FFF2-40B4-BE49-F238E27FC236}">
              <a16:creationId xmlns:a16="http://schemas.microsoft.com/office/drawing/2014/main" id="{00000000-0008-0000-0500-00008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89" name="Picture 1">
          <a:extLst>
            <a:ext uri="{FF2B5EF4-FFF2-40B4-BE49-F238E27FC236}">
              <a16:creationId xmlns:a16="http://schemas.microsoft.com/office/drawing/2014/main" id="{00000000-0008-0000-0500-00008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0" name="Picture 1">
          <a:extLst>
            <a:ext uri="{FF2B5EF4-FFF2-40B4-BE49-F238E27FC236}">
              <a16:creationId xmlns:a16="http://schemas.microsoft.com/office/drawing/2014/main" id="{00000000-0008-0000-0500-00008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1" name="Picture 1">
          <a:extLst>
            <a:ext uri="{FF2B5EF4-FFF2-40B4-BE49-F238E27FC236}">
              <a16:creationId xmlns:a16="http://schemas.microsoft.com/office/drawing/2014/main" id="{00000000-0008-0000-0500-00008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92" name="Picture 1">
          <a:extLst>
            <a:ext uri="{FF2B5EF4-FFF2-40B4-BE49-F238E27FC236}">
              <a16:creationId xmlns:a16="http://schemas.microsoft.com/office/drawing/2014/main" id="{00000000-0008-0000-0500-00008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93" name="Picture 1">
          <a:extLst>
            <a:ext uri="{FF2B5EF4-FFF2-40B4-BE49-F238E27FC236}">
              <a16:creationId xmlns:a16="http://schemas.microsoft.com/office/drawing/2014/main" id="{00000000-0008-0000-0500-00008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94" name="Picture 1">
          <a:extLst>
            <a:ext uri="{FF2B5EF4-FFF2-40B4-BE49-F238E27FC236}">
              <a16:creationId xmlns:a16="http://schemas.microsoft.com/office/drawing/2014/main" id="{00000000-0008-0000-0500-00008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95" name="Picture 1">
          <a:extLst>
            <a:ext uri="{FF2B5EF4-FFF2-40B4-BE49-F238E27FC236}">
              <a16:creationId xmlns:a16="http://schemas.microsoft.com/office/drawing/2014/main" id="{00000000-0008-0000-0500-00008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6" name="Picture 1">
          <a:extLst>
            <a:ext uri="{FF2B5EF4-FFF2-40B4-BE49-F238E27FC236}">
              <a16:creationId xmlns:a16="http://schemas.microsoft.com/office/drawing/2014/main" id="{00000000-0008-0000-0500-00008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7" name="Picture 1">
          <a:extLst>
            <a:ext uri="{FF2B5EF4-FFF2-40B4-BE49-F238E27FC236}">
              <a16:creationId xmlns:a16="http://schemas.microsoft.com/office/drawing/2014/main" id="{00000000-0008-0000-0500-00008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098" name="Picture 1">
          <a:extLst>
            <a:ext uri="{FF2B5EF4-FFF2-40B4-BE49-F238E27FC236}">
              <a16:creationId xmlns:a16="http://schemas.microsoft.com/office/drawing/2014/main" id="{00000000-0008-0000-0500-00008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099" name="Picture 1">
          <a:extLst>
            <a:ext uri="{FF2B5EF4-FFF2-40B4-BE49-F238E27FC236}">
              <a16:creationId xmlns:a16="http://schemas.microsoft.com/office/drawing/2014/main" id="{00000000-0008-0000-0500-00008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0" name="Picture 1">
          <a:extLst>
            <a:ext uri="{FF2B5EF4-FFF2-40B4-BE49-F238E27FC236}">
              <a16:creationId xmlns:a16="http://schemas.microsoft.com/office/drawing/2014/main" id="{00000000-0008-0000-0500-00008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01" name="Picture 1">
          <a:extLst>
            <a:ext uri="{FF2B5EF4-FFF2-40B4-BE49-F238E27FC236}">
              <a16:creationId xmlns:a16="http://schemas.microsoft.com/office/drawing/2014/main" id="{00000000-0008-0000-0500-00008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02" name="Picture 1">
          <a:extLst>
            <a:ext uri="{FF2B5EF4-FFF2-40B4-BE49-F238E27FC236}">
              <a16:creationId xmlns:a16="http://schemas.microsoft.com/office/drawing/2014/main" id="{00000000-0008-0000-0500-00008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03" name="Picture 1">
          <a:extLst>
            <a:ext uri="{FF2B5EF4-FFF2-40B4-BE49-F238E27FC236}">
              <a16:creationId xmlns:a16="http://schemas.microsoft.com/office/drawing/2014/main" id="{00000000-0008-0000-0500-00008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4" name="Picture 1">
          <a:extLst>
            <a:ext uri="{FF2B5EF4-FFF2-40B4-BE49-F238E27FC236}">
              <a16:creationId xmlns:a16="http://schemas.microsoft.com/office/drawing/2014/main" id="{00000000-0008-0000-0500-00009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5" name="Picture 1">
          <a:extLst>
            <a:ext uri="{FF2B5EF4-FFF2-40B4-BE49-F238E27FC236}">
              <a16:creationId xmlns:a16="http://schemas.microsoft.com/office/drawing/2014/main" id="{00000000-0008-0000-0500-00009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6" name="Picture 1">
          <a:extLst>
            <a:ext uri="{FF2B5EF4-FFF2-40B4-BE49-F238E27FC236}">
              <a16:creationId xmlns:a16="http://schemas.microsoft.com/office/drawing/2014/main" id="{00000000-0008-0000-0500-00009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7" name="Picture 1">
          <a:extLst>
            <a:ext uri="{FF2B5EF4-FFF2-40B4-BE49-F238E27FC236}">
              <a16:creationId xmlns:a16="http://schemas.microsoft.com/office/drawing/2014/main" id="{00000000-0008-0000-0500-00009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08" name="Picture 1">
          <a:extLst>
            <a:ext uri="{FF2B5EF4-FFF2-40B4-BE49-F238E27FC236}">
              <a16:creationId xmlns:a16="http://schemas.microsoft.com/office/drawing/2014/main" id="{00000000-0008-0000-0500-00009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09" name="Picture 1">
          <a:extLst>
            <a:ext uri="{FF2B5EF4-FFF2-40B4-BE49-F238E27FC236}">
              <a16:creationId xmlns:a16="http://schemas.microsoft.com/office/drawing/2014/main" id="{00000000-0008-0000-0500-00009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10" name="Picture 1">
          <a:extLst>
            <a:ext uri="{FF2B5EF4-FFF2-40B4-BE49-F238E27FC236}">
              <a16:creationId xmlns:a16="http://schemas.microsoft.com/office/drawing/2014/main" id="{00000000-0008-0000-0500-00009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11" name="Picture 1">
          <a:extLst>
            <a:ext uri="{FF2B5EF4-FFF2-40B4-BE49-F238E27FC236}">
              <a16:creationId xmlns:a16="http://schemas.microsoft.com/office/drawing/2014/main" id="{00000000-0008-0000-0500-00009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12" name="Picture 1">
          <a:extLst>
            <a:ext uri="{FF2B5EF4-FFF2-40B4-BE49-F238E27FC236}">
              <a16:creationId xmlns:a16="http://schemas.microsoft.com/office/drawing/2014/main" id="{00000000-0008-0000-0500-00009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113" name="Picture 1">
          <a:extLst>
            <a:ext uri="{FF2B5EF4-FFF2-40B4-BE49-F238E27FC236}">
              <a16:creationId xmlns:a16="http://schemas.microsoft.com/office/drawing/2014/main" id="{00000000-0008-0000-0500-00009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114" name="Picture 1">
          <a:extLst>
            <a:ext uri="{FF2B5EF4-FFF2-40B4-BE49-F238E27FC236}">
              <a16:creationId xmlns:a16="http://schemas.microsoft.com/office/drawing/2014/main" id="{00000000-0008-0000-0500-00009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115" name="Picture 1">
          <a:extLst>
            <a:ext uri="{FF2B5EF4-FFF2-40B4-BE49-F238E27FC236}">
              <a16:creationId xmlns:a16="http://schemas.microsoft.com/office/drawing/2014/main" id="{00000000-0008-0000-0500-00009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116" name="Picture 1">
          <a:extLst>
            <a:ext uri="{FF2B5EF4-FFF2-40B4-BE49-F238E27FC236}">
              <a16:creationId xmlns:a16="http://schemas.microsoft.com/office/drawing/2014/main" id="{00000000-0008-0000-0500-00009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117" name="Picture 1">
          <a:extLst>
            <a:ext uri="{FF2B5EF4-FFF2-40B4-BE49-F238E27FC236}">
              <a16:creationId xmlns:a16="http://schemas.microsoft.com/office/drawing/2014/main" id="{00000000-0008-0000-0500-00009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118" name="Picture 1">
          <a:extLst>
            <a:ext uri="{FF2B5EF4-FFF2-40B4-BE49-F238E27FC236}">
              <a16:creationId xmlns:a16="http://schemas.microsoft.com/office/drawing/2014/main" id="{00000000-0008-0000-0500-00009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119" name="Picture 1">
          <a:extLst>
            <a:ext uri="{FF2B5EF4-FFF2-40B4-BE49-F238E27FC236}">
              <a16:creationId xmlns:a16="http://schemas.microsoft.com/office/drawing/2014/main" id="{00000000-0008-0000-0500-00009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120" name="Picture 1">
          <a:extLst>
            <a:ext uri="{FF2B5EF4-FFF2-40B4-BE49-F238E27FC236}">
              <a16:creationId xmlns:a16="http://schemas.microsoft.com/office/drawing/2014/main" id="{00000000-0008-0000-0500-0000A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21" name="Picture 1">
          <a:extLst>
            <a:ext uri="{FF2B5EF4-FFF2-40B4-BE49-F238E27FC236}">
              <a16:creationId xmlns:a16="http://schemas.microsoft.com/office/drawing/2014/main" id="{00000000-0008-0000-0500-0000A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22" name="Picture 1">
          <a:extLst>
            <a:ext uri="{FF2B5EF4-FFF2-40B4-BE49-F238E27FC236}">
              <a16:creationId xmlns:a16="http://schemas.microsoft.com/office/drawing/2014/main" id="{00000000-0008-0000-0500-0000A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23" name="Picture 1">
          <a:extLst>
            <a:ext uri="{FF2B5EF4-FFF2-40B4-BE49-F238E27FC236}">
              <a16:creationId xmlns:a16="http://schemas.microsoft.com/office/drawing/2014/main" id="{00000000-0008-0000-0500-0000A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24" name="Picture 1">
          <a:extLst>
            <a:ext uri="{FF2B5EF4-FFF2-40B4-BE49-F238E27FC236}">
              <a16:creationId xmlns:a16="http://schemas.microsoft.com/office/drawing/2014/main" id="{00000000-0008-0000-0500-0000A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25" name="Picture 1">
          <a:extLst>
            <a:ext uri="{FF2B5EF4-FFF2-40B4-BE49-F238E27FC236}">
              <a16:creationId xmlns:a16="http://schemas.microsoft.com/office/drawing/2014/main" id="{00000000-0008-0000-0500-0000A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26" name="Picture 1">
          <a:extLst>
            <a:ext uri="{FF2B5EF4-FFF2-40B4-BE49-F238E27FC236}">
              <a16:creationId xmlns:a16="http://schemas.microsoft.com/office/drawing/2014/main" id="{00000000-0008-0000-0500-0000A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27" name="Picture 1">
          <a:extLst>
            <a:ext uri="{FF2B5EF4-FFF2-40B4-BE49-F238E27FC236}">
              <a16:creationId xmlns:a16="http://schemas.microsoft.com/office/drawing/2014/main" id="{00000000-0008-0000-0500-0000A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28" name="Picture 1">
          <a:extLst>
            <a:ext uri="{FF2B5EF4-FFF2-40B4-BE49-F238E27FC236}">
              <a16:creationId xmlns:a16="http://schemas.microsoft.com/office/drawing/2014/main" id="{00000000-0008-0000-0500-0000A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29" name="Picture 1">
          <a:extLst>
            <a:ext uri="{FF2B5EF4-FFF2-40B4-BE49-F238E27FC236}">
              <a16:creationId xmlns:a16="http://schemas.microsoft.com/office/drawing/2014/main" id="{00000000-0008-0000-0500-0000A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0" name="Picture 1">
          <a:extLst>
            <a:ext uri="{FF2B5EF4-FFF2-40B4-BE49-F238E27FC236}">
              <a16:creationId xmlns:a16="http://schemas.microsoft.com/office/drawing/2014/main" id="{00000000-0008-0000-0500-0000A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1" name="Picture 1">
          <a:extLst>
            <a:ext uri="{FF2B5EF4-FFF2-40B4-BE49-F238E27FC236}">
              <a16:creationId xmlns:a16="http://schemas.microsoft.com/office/drawing/2014/main" id="{00000000-0008-0000-0500-0000A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32" name="Picture 1">
          <a:extLst>
            <a:ext uri="{FF2B5EF4-FFF2-40B4-BE49-F238E27FC236}">
              <a16:creationId xmlns:a16="http://schemas.microsoft.com/office/drawing/2014/main" id="{00000000-0008-0000-0500-0000A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33" name="Picture 1">
          <a:extLst>
            <a:ext uri="{FF2B5EF4-FFF2-40B4-BE49-F238E27FC236}">
              <a16:creationId xmlns:a16="http://schemas.microsoft.com/office/drawing/2014/main" id="{00000000-0008-0000-0500-0000A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34" name="Picture 1">
          <a:extLst>
            <a:ext uri="{FF2B5EF4-FFF2-40B4-BE49-F238E27FC236}">
              <a16:creationId xmlns:a16="http://schemas.microsoft.com/office/drawing/2014/main" id="{00000000-0008-0000-0500-0000A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35" name="Picture 1">
          <a:extLst>
            <a:ext uri="{FF2B5EF4-FFF2-40B4-BE49-F238E27FC236}">
              <a16:creationId xmlns:a16="http://schemas.microsoft.com/office/drawing/2014/main" id="{00000000-0008-0000-0500-0000A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6" name="Picture 1">
          <a:extLst>
            <a:ext uri="{FF2B5EF4-FFF2-40B4-BE49-F238E27FC236}">
              <a16:creationId xmlns:a16="http://schemas.microsoft.com/office/drawing/2014/main" id="{00000000-0008-0000-0500-0000B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7" name="Picture 1">
          <a:extLst>
            <a:ext uri="{FF2B5EF4-FFF2-40B4-BE49-F238E27FC236}">
              <a16:creationId xmlns:a16="http://schemas.microsoft.com/office/drawing/2014/main" id="{00000000-0008-0000-0500-0000B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38" name="Picture 1">
          <a:extLst>
            <a:ext uri="{FF2B5EF4-FFF2-40B4-BE49-F238E27FC236}">
              <a16:creationId xmlns:a16="http://schemas.microsoft.com/office/drawing/2014/main" id="{00000000-0008-0000-0500-0000B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39" name="Picture 1">
          <a:extLst>
            <a:ext uri="{FF2B5EF4-FFF2-40B4-BE49-F238E27FC236}">
              <a16:creationId xmlns:a16="http://schemas.microsoft.com/office/drawing/2014/main" id="{00000000-0008-0000-0500-0000B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40" name="Picture 1">
          <a:extLst>
            <a:ext uri="{FF2B5EF4-FFF2-40B4-BE49-F238E27FC236}">
              <a16:creationId xmlns:a16="http://schemas.microsoft.com/office/drawing/2014/main" id="{00000000-0008-0000-0500-0000B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41" name="Picture 1">
          <a:extLst>
            <a:ext uri="{FF2B5EF4-FFF2-40B4-BE49-F238E27FC236}">
              <a16:creationId xmlns:a16="http://schemas.microsoft.com/office/drawing/2014/main" id="{00000000-0008-0000-0500-0000B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42" name="Picture 1">
          <a:extLst>
            <a:ext uri="{FF2B5EF4-FFF2-40B4-BE49-F238E27FC236}">
              <a16:creationId xmlns:a16="http://schemas.microsoft.com/office/drawing/2014/main" id="{00000000-0008-0000-0500-0000B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3" name="Picture 1">
          <a:extLst>
            <a:ext uri="{FF2B5EF4-FFF2-40B4-BE49-F238E27FC236}">
              <a16:creationId xmlns:a16="http://schemas.microsoft.com/office/drawing/2014/main" id="{00000000-0008-0000-0500-0000B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4" name="Picture 1">
          <a:extLst>
            <a:ext uri="{FF2B5EF4-FFF2-40B4-BE49-F238E27FC236}">
              <a16:creationId xmlns:a16="http://schemas.microsoft.com/office/drawing/2014/main" id="{00000000-0008-0000-0500-0000B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5" name="Picture 1">
          <a:extLst>
            <a:ext uri="{FF2B5EF4-FFF2-40B4-BE49-F238E27FC236}">
              <a16:creationId xmlns:a16="http://schemas.microsoft.com/office/drawing/2014/main" id="{00000000-0008-0000-0500-0000B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46" name="Picture 1">
          <a:extLst>
            <a:ext uri="{FF2B5EF4-FFF2-40B4-BE49-F238E27FC236}">
              <a16:creationId xmlns:a16="http://schemas.microsoft.com/office/drawing/2014/main" id="{00000000-0008-0000-0500-0000B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47" name="Picture 1">
          <a:extLst>
            <a:ext uri="{FF2B5EF4-FFF2-40B4-BE49-F238E27FC236}">
              <a16:creationId xmlns:a16="http://schemas.microsoft.com/office/drawing/2014/main" id="{00000000-0008-0000-0500-0000B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8" name="Picture 1">
          <a:extLst>
            <a:ext uri="{FF2B5EF4-FFF2-40B4-BE49-F238E27FC236}">
              <a16:creationId xmlns:a16="http://schemas.microsoft.com/office/drawing/2014/main" id="{00000000-0008-0000-0500-0000B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49" name="Picture 1">
          <a:extLst>
            <a:ext uri="{FF2B5EF4-FFF2-40B4-BE49-F238E27FC236}">
              <a16:creationId xmlns:a16="http://schemas.microsoft.com/office/drawing/2014/main" id="{00000000-0008-0000-0500-0000B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50" name="Picture 1">
          <a:extLst>
            <a:ext uri="{FF2B5EF4-FFF2-40B4-BE49-F238E27FC236}">
              <a16:creationId xmlns:a16="http://schemas.microsoft.com/office/drawing/2014/main" id="{00000000-0008-0000-0500-0000B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1" name="Picture 1">
          <a:extLst>
            <a:ext uri="{FF2B5EF4-FFF2-40B4-BE49-F238E27FC236}">
              <a16:creationId xmlns:a16="http://schemas.microsoft.com/office/drawing/2014/main" id="{00000000-0008-0000-0500-0000B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2" name="Picture 1">
          <a:extLst>
            <a:ext uri="{FF2B5EF4-FFF2-40B4-BE49-F238E27FC236}">
              <a16:creationId xmlns:a16="http://schemas.microsoft.com/office/drawing/2014/main" id="{00000000-0008-0000-0500-0000C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3" name="Picture 1">
          <a:extLst>
            <a:ext uri="{FF2B5EF4-FFF2-40B4-BE49-F238E27FC236}">
              <a16:creationId xmlns:a16="http://schemas.microsoft.com/office/drawing/2014/main" id="{00000000-0008-0000-0500-0000C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4" name="Picture 1">
          <a:extLst>
            <a:ext uri="{FF2B5EF4-FFF2-40B4-BE49-F238E27FC236}">
              <a16:creationId xmlns:a16="http://schemas.microsoft.com/office/drawing/2014/main" id="{00000000-0008-0000-0500-0000C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5" name="Picture 1">
          <a:extLst>
            <a:ext uri="{FF2B5EF4-FFF2-40B4-BE49-F238E27FC236}">
              <a16:creationId xmlns:a16="http://schemas.microsoft.com/office/drawing/2014/main" id="{00000000-0008-0000-0500-0000C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56" name="Picture 1">
          <a:extLst>
            <a:ext uri="{FF2B5EF4-FFF2-40B4-BE49-F238E27FC236}">
              <a16:creationId xmlns:a16="http://schemas.microsoft.com/office/drawing/2014/main" id="{00000000-0008-0000-0500-0000C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57" name="Picture 1">
          <a:extLst>
            <a:ext uri="{FF2B5EF4-FFF2-40B4-BE49-F238E27FC236}">
              <a16:creationId xmlns:a16="http://schemas.microsoft.com/office/drawing/2014/main" id="{00000000-0008-0000-0500-0000C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58" name="Picture 1">
          <a:extLst>
            <a:ext uri="{FF2B5EF4-FFF2-40B4-BE49-F238E27FC236}">
              <a16:creationId xmlns:a16="http://schemas.microsoft.com/office/drawing/2014/main" id="{00000000-0008-0000-0500-0000C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59" name="Picture 1">
          <a:extLst>
            <a:ext uri="{FF2B5EF4-FFF2-40B4-BE49-F238E27FC236}">
              <a16:creationId xmlns:a16="http://schemas.microsoft.com/office/drawing/2014/main" id="{00000000-0008-0000-0500-0000C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0" name="Picture 1">
          <a:extLst>
            <a:ext uri="{FF2B5EF4-FFF2-40B4-BE49-F238E27FC236}">
              <a16:creationId xmlns:a16="http://schemas.microsoft.com/office/drawing/2014/main" id="{00000000-0008-0000-0500-0000C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1" name="Picture 1">
          <a:extLst>
            <a:ext uri="{FF2B5EF4-FFF2-40B4-BE49-F238E27FC236}">
              <a16:creationId xmlns:a16="http://schemas.microsoft.com/office/drawing/2014/main" id="{00000000-0008-0000-0500-0000C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2" name="Picture 1">
          <a:extLst>
            <a:ext uri="{FF2B5EF4-FFF2-40B4-BE49-F238E27FC236}">
              <a16:creationId xmlns:a16="http://schemas.microsoft.com/office/drawing/2014/main" id="{00000000-0008-0000-0500-0000C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63" name="Picture 1">
          <a:extLst>
            <a:ext uri="{FF2B5EF4-FFF2-40B4-BE49-F238E27FC236}">
              <a16:creationId xmlns:a16="http://schemas.microsoft.com/office/drawing/2014/main" id="{00000000-0008-0000-0500-0000C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64" name="Picture 1">
          <a:extLst>
            <a:ext uri="{FF2B5EF4-FFF2-40B4-BE49-F238E27FC236}">
              <a16:creationId xmlns:a16="http://schemas.microsoft.com/office/drawing/2014/main" id="{00000000-0008-0000-0500-0000C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65" name="Picture 1">
          <a:extLst>
            <a:ext uri="{FF2B5EF4-FFF2-40B4-BE49-F238E27FC236}">
              <a16:creationId xmlns:a16="http://schemas.microsoft.com/office/drawing/2014/main" id="{00000000-0008-0000-0500-0000C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6" name="Picture 1">
          <a:extLst>
            <a:ext uri="{FF2B5EF4-FFF2-40B4-BE49-F238E27FC236}">
              <a16:creationId xmlns:a16="http://schemas.microsoft.com/office/drawing/2014/main" id="{00000000-0008-0000-0500-0000C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67" name="Picture 1">
          <a:extLst>
            <a:ext uri="{FF2B5EF4-FFF2-40B4-BE49-F238E27FC236}">
              <a16:creationId xmlns:a16="http://schemas.microsoft.com/office/drawing/2014/main" id="{00000000-0008-0000-0500-0000C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68" name="Picture 1">
          <a:extLst>
            <a:ext uri="{FF2B5EF4-FFF2-40B4-BE49-F238E27FC236}">
              <a16:creationId xmlns:a16="http://schemas.microsoft.com/office/drawing/2014/main" id="{00000000-0008-0000-0500-0000D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69" name="Picture 1">
          <a:extLst>
            <a:ext uri="{FF2B5EF4-FFF2-40B4-BE49-F238E27FC236}">
              <a16:creationId xmlns:a16="http://schemas.microsoft.com/office/drawing/2014/main" id="{00000000-0008-0000-0500-0000D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70" name="Picture 1">
          <a:extLst>
            <a:ext uri="{FF2B5EF4-FFF2-40B4-BE49-F238E27FC236}">
              <a16:creationId xmlns:a16="http://schemas.microsoft.com/office/drawing/2014/main" id="{00000000-0008-0000-0500-0000D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1" name="Picture 1">
          <a:extLst>
            <a:ext uri="{FF2B5EF4-FFF2-40B4-BE49-F238E27FC236}">
              <a16:creationId xmlns:a16="http://schemas.microsoft.com/office/drawing/2014/main" id="{00000000-0008-0000-0500-0000D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2" name="Picture 1">
          <a:extLst>
            <a:ext uri="{FF2B5EF4-FFF2-40B4-BE49-F238E27FC236}">
              <a16:creationId xmlns:a16="http://schemas.microsoft.com/office/drawing/2014/main" id="{00000000-0008-0000-0500-0000D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3" name="Picture 1">
          <a:extLst>
            <a:ext uri="{FF2B5EF4-FFF2-40B4-BE49-F238E27FC236}">
              <a16:creationId xmlns:a16="http://schemas.microsoft.com/office/drawing/2014/main" id="{00000000-0008-0000-0500-0000D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4" name="Picture 1">
          <a:extLst>
            <a:ext uri="{FF2B5EF4-FFF2-40B4-BE49-F238E27FC236}">
              <a16:creationId xmlns:a16="http://schemas.microsoft.com/office/drawing/2014/main" id="{00000000-0008-0000-0500-0000D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5" name="Picture 1">
          <a:extLst>
            <a:ext uri="{FF2B5EF4-FFF2-40B4-BE49-F238E27FC236}">
              <a16:creationId xmlns:a16="http://schemas.microsoft.com/office/drawing/2014/main" id="{00000000-0008-0000-0500-0000D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76" name="Picture 1">
          <a:extLst>
            <a:ext uri="{FF2B5EF4-FFF2-40B4-BE49-F238E27FC236}">
              <a16:creationId xmlns:a16="http://schemas.microsoft.com/office/drawing/2014/main" id="{00000000-0008-0000-0500-0000D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77" name="Picture 1">
          <a:extLst>
            <a:ext uri="{FF2B5EF4-FFF2-40B4-BE49-F238E27FC236}">
              <a16:creationId xmlns:a16="http://schemas.microsoft.com/office/drawing/2014/main" id="{00000000-0008-0000-0500-0000D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78" name="Picture 1">
          <a:extLst>
            <a:ext uri="{FF2B5EF4-FFF2-40B4-BE49-F238E27FC236}">
              <a16:creationId xmlns:a16="http://schemas.microsoft.com/office/drawing/2014/main" id="{00000000-0008-0000-0500-0000D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79" name="Picture 1">
          <a:extLst>
            <a:ext uri="{FF2B5EF4-FFF2-40B4-BE49-F238E27FC236}">
              <a16:creationId xmlns:a16="http://schemas.microsoft.com/office/drawing/2014/main" id="{00000000-0008-0000-0500-0000D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0" name="Picture 1">
          <a:extLst>
            <a:ext uri="{FF2B5EF4-FFF2-40B4-BE49-F238E27FC236}">
              <a16:creationId xmlns:a16="http://schemas.microsoft.com/office/drawing/2014/main" id="{00000000-0008-0000-0500-0000D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1" name="Picture 1">
          <a:extLst>
            <a:ext uri="{FF2B5EF4-FFF2-40B4-BE49-F238E27FC236}">
              <a16:creationId xmlns:a16="http://schemas.microsoft.com/office/drawing/2014/main" id="{00000000-0008-0000-0500-0000D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2" name="Picture 1">
          <a:extLst>
            <a:ext uri="{FF2B5EF4-FFF2-40B4-BE49-F238E27FC236}">
              <a16:creationId xmlns:a16="http://schemas.microsoft.com/office/drawing/2014/main" id="{00000000-0008-0000-0500-0000D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3" name="Picture 1">
          <a:extLst>
            <a:ext uri="{FF2B5EF4-FFF2-40B4-BE49-F238E27FC236}">
              <a16:creationId xmlns:a16="http://schemas.microsoft.com/office/drawing/2014/main" id="{00000000-0008-0000-0500-0000D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4" name="Picture 1">
          <a:extLst>
            <a:ext uri="{FF2B5EF4-FFF2-40B4-BE49-F238E27FC236}">
              <a16:creationId xmlns:a16="http://schemas.microsoft.com/office/drawing/2014/main" id="{00000000-0008-0000-0500-0000E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5" name="Picture 1">
          <a:extLst>
            <a:ext uri="{FF2B5EF4-FFF2-40B4-BE49-F238E27FC236}">
              <a16:creationId xmlns:a16="http://schemas.microsoft.com/office/drawing/2014/main" id="{00000000-0008-0000-0500-0000E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86" name="Picture 1">
          <a:extLst>
            <a:ext uri="{FF2B5EF4-FFF2-40B4-BE49-F238E27FC236}">
              <a16:creationId xmlns:a16="http://schemas.microsoft.com/office/drawing/2014/main" id="{00000000-0008-0000-0500-0000E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87" name="Picture 1">
          <a:extLst>
            <a:ext uri="{FF2B5EF4-FFF2-40B4-BE49-F238E27FC236}">
              <a16:creationId xmlns:a16="http://schemas.microsoft.com/office/drawing/2014/main" id="{00000000-0008-0000-0500-0000E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88" name="Picture 1">
          <a:extLst>
            <a:ext uri="{FF2B5EF4-FFF2-40B4-BE49-F238E27FC236}">
              <a16:creationId xmlns:a16="http://schemas.microsoft.com/office/drawing/2014/main" id="{00000000-0008-0000-0500-0000E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89" name="Picture 1">
          <a:extLst>
            <a:ext uri="{FF2B5EF4-FFF2-40B4-BE49-F238E27FC236}">
              <a16:creationId xmlns:a16="http://schemas.microsoft.com/office/drawing/2014/main" id="{00000000-0008-0000-0500-0000E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90" name="Picture 1">
          <a:extLst>
            <a:ext uri="{FF2B5EF4-FFF2-40B4-BE49-F238E27FC236}">
              <a16:creationId xmlns:a16="http://schemas.microsoft.com/office/drawing/2014/main" id="{00000000-0008-0000-0500-0000E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91" name="Picture 1">
          <a:extLst>
            <a:ext uri="{FF2B5EF4-FFF2-40B4-BE49-F238E27FC236}">
              <a16:creationId xmlns:a16="http://schemas.microsoft.com/office/drawing/2014/main" id="{00000000-0008-0000-0500-0000E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92" name="Picture 1">
          <a:extLst>
            <a:ext uri="{FF2B5EF4-FFF2-40B4-BE49-F238E27FC236}">
              <a16:creationId xmlns:a16="http://schemas.microsoft.com/office/drawing/2014/main" id="{00000000-0008-0000-0500-0000E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3" name="Picture 1">
          <a:extLst>
            <a:ext uri="{FF2B5EF4-FFF2-40B4-BE49-F238E27FC236}">
              <a16:creationId xmlns:a16="http://schemas.microsoft.com/office/drawing/2014/main" id="{00000000-0008-0000-0500-0000E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4" name="Picture 1">
          <a:extLst>
            <a:ext uri="{FF2B5EF4-FFF2-40B4-BE49-F238E27FC236}">
              <a16:creationId xmlns:a16="http://schemas.microsoft.com/office/drawing/2014/main" id="{00000000-0008-0000-0500-0000E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5" name="Picture 1">
          <a:extLst>
            <a:ext uri="{FF2B5EF4-FFF2-40B4-BE49-F238E27FC236}">
              <a16:creationId xmlns:a16="http://schemas.microsoft.com/office/drawing/2014/main" id="{00000000-0008-0000-0500-0000E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96" name="Picture 1">
          <a:extLst>
            <a:ext uri="{FF2B5EF4-FFF2-40B4-BE49-F238E27FC236}">
              <a16:creationId xmlns:a16="http://schemas.microsoft.com/office/drawing/2014/main" id="{00000000-0008-0000-0500-0000E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197" name="Picture 1">
          <a:extLst>
            <a:ext uri="{FF2B5EF4-FFF2-40B4-BE49-F238E27FC236}">
              <a16:creationId xmlns:a16="http://schemas.microsoft.com/office/drawing/2014/main" id="{00000000-0008-0000-0500-0000E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8" name="Picture 1">
          <a:extLst>
            <a:ext uri="{FF2B5EF4-FFF2-40B4-BE49-F238E27FC236}">
              <a16:creationId xmlns:a16="http://schemas.microsoft.com/office/drawing/2014/main" id="{00000000-0008-0000-0500-0000E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199" name="Picture 1">
          <a:extLst>
            <a:ext uri="{FF2B5EF4-FFF2-40B4-BE49-F238E27FC236}">
              <a16:creationId xmlns:a16="http://schemas.microsoft.com/office/drawing/2014/main" id="{00000000-0008-0000-0500-0000E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00" name="Picture 1">
          <a:extLst>
            <a:ext uri="{FF2B5EF4-FFF2-40B4-BE49-F238E27FC236}">
              <a16:creationId xmlns:a16="http://schemas.microsoft.com/office/drawing/2014/main" id="{00000000-0008-0000-0500-0000F0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1" name="Picture 1">
          <a:extLst>
            <a:ext uri="{FF2B5EF4-FFF2-40B4-BE49-F238E27FC236}">
              <a16:creationId xmlns:a16="http://schemas.microsoft.com/office/drawing/2014/main" id="{00000000-0008-0000-0500-0000F1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2" name="Picture 1">
          <a:extLst>
            <a:ext uri="{FF2B5EF4-FFF2-40B4-BE49-F238E27FC236}">
              <a16:creationId xmlns:a16="http://schemas.microsoft.com/office/drawing/2014/main" id="{00000000-0008-0000-0500-0000F2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03" name="Picture 1">
          <a:extLst>
            <a:ext uri="{FF2B5EF4-FFF2-40B4-BE49-F238E27FC236}">
              <a16:creationId xmlns:a16="http://schemas.microsoft.com/office/drawing/2014/main" id="{00000000-0008-0000-0500-0000F3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04" name="Picture 1">
          <a:extLst>
            <a:ext uri="{FF2B5EF4-FFF2-40B4-BE49-F238E27FC236}">
              <a16:creationId xmlns:a16="http://schemas.microsoft.com/office/drawing/2014/main" id="{00000000-0008-0000-0500-0000F4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05" name="Picture 1">
          <a:extLst>
            <a:ext uri="{FF2B5EF4-FFF2-40B4-BE49-F238E27FC236}">
              <a16:creationId xmlns:a16="http://schemas.microsoft.com/office/drawing/2014/main" id="{00000000-0008-0000-0500-0000F5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6" name="Picture 1">
          <a:extLst>
            <a:ext uri="{FF2B5EF4-FFF2-40B4-BE49-F238E27FC236}">
              <a16:creationId xmlns:a16="http://schemas.microsoft.com/office/drawing/2014/main" id="{00000000-0008-0000-0500-0000F6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7" name="Picture 1">
          <a:extLst>
            <a:ext uri="{FF2B5EF4-FFF2-40B4-BE49-F238E27FC236}">
              <a16:creationId xmlns:a16="http://schemas.microsoft.com/office/drawing/2014/main" id="{00000000-0008-0000-0500-0000F7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8" name="Picture 1">
          <a:extLst>
            <a:ext uri="{FF2B5EF4-FFF2-40B4-BE49-F238E27FC236}">
              <a16:creationId xmlns:a16="http://schemas.microsoft.com/office/drawing/2014/main" id="{00000000-0008-0000-0500-0000F8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09" name="Picture 1">
          <a:extLst>
            <a:ext uri="{FF2B5EF4-FFF2-40B4-BE49-F238E27FC236}">
              <a16:creationId xmlns:a16="http://schemas.microsoft.com/office/drawing/2014/main" id="{00000000-0008-0000-0500-0000F9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0" name="Picture 1">
          <a:extLst>
            <a:ext uri="{FF2B5EF4-FFF2-40B4-BE49-F238E27FC236}">
              <a16:creationId xmlns:a16="http://schemas.microsoft.com/office/drawing/2014/main" id="{00000000-0008-0000-0500-0000FA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1" name="Picture 1">
          <a:extLst>
            <a:ext uri="{FF2B5EF4-FFF2-40B4-BE49-F238E27FC236}">
              <a16:creationId xmlns:a16="http://schemas.microsoft.com/office/drawing/2014/main" id="{00000000-0008-0000-0500-0000FB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2" name="Picture 1">
          <a:extLst>
            <a:ext uri="{FF2B5EF4-FFF2-40B4-BE49-F238E27FC236}">
              <a16:creationId xmlns:a16="http://schemas.microsoft.com/office/drawing/2014/main" id="{00000000-0008-0000-0500-0000FC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13" name="Picture 1">
          <a:extLst>
            <a:ext uri="{FF2B5EF4-FFF2-40B4-BE49-F238E27FC236}">
              <a16:creationId xmlns:a16="http://schemas.microsoft.com/office/drawing/2014/main" id="{00000000-0008-0000-0500-0000FD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14" name="Picture 1">
          <a:extLst>
            <a:ext uri="{FF2B5EF4-FFF2-40B4-BE49-F238E27FC236}">
              <a16:creationId xmlns:a16="http://schemas.microsoft.com/office/drawing/2014/main" id="{00000000-0008-0000-0500-0000FE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5" name="Picture 1">
          <a:extLst>
            <a:ext uri="{FF2B5EF4-FFF2-40B4-BE49-F238E27FC236}">
              <a16:creationId xmlns:a16="http://schemas.microsoft.com/office/drawing/2014/main" id="{00000000-0008-0000-0500-0000FF2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6" name="Picture 1">
          <a:extLst>
            <a:ext uri="{FF2B5EF4-FFF2-40B4-BE49-F238E27FC236}">
              <a16:creationId xmlns:a16="http://schemas.microsoft.com/office/drawing/2014/main" id="{00000000-0008-0000-0500-00000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17" name="Picture 1">
          <a:extLst>
            <a:ext uri="{FF2B5EF4-FFF2-40B4-BE49-F238E27FC236}">
              <a16:creationId xmlns:a16="http://schemas.microsoft.com/office/drawing/2014/main" id="{00000000-0008-0000-0500-00000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18" name="Picture 1">
          <a:extLst>
            <a:ext uri="{FF2B5EF4-FFF2-40B4-BE49-F238E27FC236}">
              <a16:creationId xmlns:a16="http://schemas.microsoft.com/office/drawing/2014/main" id="{00000000-0008-0000-0500-00000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19" name="Picture 1">
          <a:extLst>
            <a:ext uri="{FF2B5EF4-FFF2-40B4-BE49-F238E27FC236}">
              <a16:creationId xmlns:a16="http://schemas.microsoft.com/office/drawing/2014/main" id="{00000000-0008-0000-0500-00000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0" name="Picture 1">
          <a:extLst>
            <a:ext uri="{FF2B5EF4-FFF2-40B4-BE49-F238E27FC236}">
              <a16:creationId xmlns:a16="http://schemas.microsoft.com/office/drawing/2014/main" id="{00000000-0008-0000-0500-00000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1" name="Picture 1">
          <a:extLst>
            <a:ext uri="{FF2B5EF4-FFF2-40B4-BE49-F238E27FC236}">
              <a16:creationId xmlns:a16="http://schemas.microsoft.com/office/drawing/2014/main" id="{00000000-0008-0000-0500-00000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2" name="Picture 1">
          <a:extLst>
            <a:ext uri="{FF2B5EF4-FFF2-40B4-BE49-F238E27FC236}">
              <a16:creationId xmlns:a16="http://schemas.microsoft.com/office/drawing/2014/main" id="{00000000-0008-0000-0500-00000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23" name="Picture 1">
          <a:extLst>
            <a:ext uri="{FF2B5EF4-FFF2-40B4-BE49-F238E27FC236}">
              <a16:creationId xmlns:a16="http://schemas.microsoft.com/office/drawing/2014/main" id="{00000000-0008-0000-0500-00000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24" name="Picture 1">
          <a:extLst>
            <a:ext uri="{FF2B5EF4-FFF2-40B4-BE49-F238E27FC236}">
              <a16:creationId xmlns:a16="http://schemas.microsoft.com/office/drawing/2014/main" id="{00000000-0008-0000-0500-00000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25" name="Picture 1">
          <a:extLst>
            <a:ext uri="{FF2B5EF4-FFF2-40B4-BE49-F238E27FC236}">
              <a16:creationId xmlns:a16="http://schemas.microsoft.com/office/drawing/2014/main" id="{00000000-0008-0000-0500-00000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6" name="Picture 1">
          <a:extLst>
            <a:ext uri="{FF2B5EF4-FFF2-40B4-BE49-F238E27FC236}">
              <a16:creationId xmlns:a16="http://schemas.microsoft.com/office/drawing/2014/main" id="{00000000-0008-0000-0500-00000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7" name="Picture 1">
          <a:extLst>
            <a:ext uri="{FF2B5EF4-FFF2-40B4-BE49-F238E27FC236}">
              <a16:creationId xmlns:a16="http://schemas.microsoft.com/office/drawing/2014/main" id="{00000000-0008-0000-0500-00000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28" name="Picture 1">
          <a:extLst>
            <a:ext uri="{FF2B5EF4-FFF2-40B4-BE49-F238E27FC236}">
              <a16:creationId xmlns:a16="http://schemas.microsoft.com/office/drawing/2014/main" id="{00000000-0008-0000-0500-00000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29" name="Picture 1">
          <a:extLst>
            <a:ext uri="{FF2B5EF4-FFF2-40B4-BE49-F238E27FC236}">
              <a16:creationId xmlns:a16="http://schemas.microsoft.com/office/drawing/2014/main" id="{00000000-0008-0000-0500-00000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30" name="Picture 1">
          <a:extLst>
            <a:ext uri="{FF2B5EF4-FFF2-40B4-BE49-F238E27FC236}">
              <a16:creationId xmlns:a16="http://schemas.microsoft.com/office/drawing/2014/main" id="{00000000-0008-0000-0500-00000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31" name="Picture 1">
          <a:extLst>
            <a:ext uri="{FF2B5EF4-FFF2-40B4-BE49-F238E27FC236}">
              <a16:creationId xmlns:a16="http://schemas.microsoft.com/office/drawing/2014/main" id="{00000000-0008-0000-0500-00000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2" name="Picture 1">
          <a:extLst>
            <a:ext uri="{FF2B5EF4-FFF2-40B4-BE49-F238E27FC236}">
              <a16:creationId xmlns:a16="http://schemas.microsoft.com/office/drawing/2014/main" id="{00000000-0008-0000-0500-00001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3" name="Picture 1">
          <a:extLst>
            <a:ext uri="{FF2B5EF4-FFF2-40B4-BE49-F238E27FC236}">
              <a16:creationId xmlns:a16="http://schemas.microsoft.com/office/drawing/2014/main" id="{00000000-0008-0000-0500-00001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4" name="Picture 1">
          <a:extLst>
            <a:ext uri="{FF2B5EF4-FFF2-40B4-BE49-F238E27FC236}">
              <a16:creationId xmlns:a16="http://schemas.microsoft.com/office/drawing/2014/main" id="{00000000-0008-0000-0500-00001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5" name="Picture 1">
          <a:extLst>
            <a:ext uri="{FF2B5EF4-FFF2-40B4-BE49-F238E27FC236}">
              <a16:creationId xmlns:a16="http://schemas.microsoft.com/office/drawing/2014/main" id="{00000000-0008-0000-0500-00001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36" name="Picture 1">
          <a:extLst>
            <a:ext uri="{FF2B5EF4-FFF2-40B4-BE49-F238E27FC236}">
              <a16:creationId xmlns:a16="http://schemas.microsoft.com/office/drawing/2014/main" id="{00000000-0008-0000-0500-00001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37" name="Picture 1">
          <a:extLst>
            <a:ext uri="{FF2B5EF4-FFF2-40B4-BE49-F238E27FC236}">
              <a16:creationId xmlns:a16="http://schemas.microsoft.com/office/drawing/2014/main" id="{00000000-0008-0000-0500-00001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38" name="Picture 1">
          <a:extLst>
            <a:ext uri="{FF2B5EF4-FFF2-40B4-BE49-F238E27FC236}">
              <a16:creationId xmlns:a16="http://schemas.microsoft.com/office/drawing/2014/main" id="{00000000-0008-0000-0500-00001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39" name="Picture 1">
          <a:extLst>
            <a:ext uri="{FF2B5EF4-FFF2-40B4-BE49-F238E27FC236}">
              <a16:creationId xmlns:a16="http://schemas.microsoft.com/office/drawing/2014/main" id="{00000000-0008-0000-0500-00001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40" name="Picture 1">
          <a:extLst>
            <a:ext uri="{FF2B5EF4-FFF2-40B4-BE49-F238E27FC236}">
              <a16:creationId xmlns:a16="http://schemas.microsoft.com/office/drawing/2014/main" id="{00000000-0008-0000-0500-00001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1" name="Picture 1">
          <a:extLst>
            <a:ext uri="{FF2B5EF4-FFF2-40B4-BE49-F238E27FC236}">
              <a16:creationId xmlns:a16="http://schemas.microsoft.com/office/drawing/2014/main" id="{00000000-0008-0000-0500-00001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2" name="Picture 1">
          <a:extLst>
            <a:ext uri="{FF2B5EF4-FFF2-40B4-BE49-F238E27FC236}">
              <a16:creationId xmlns:a16="http://schemas.microsoft.com/office/drawing/2014/main" id="{00000000-0008-0000-0500-00001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3" name="Picture 1">
          <a:extLst>
            <a:ext uri="{FF2B5EF4-FFF2-40B4-BE49-F238E27FC236}">
              <a16:creationId xmlns:a16="http://schemas.microsoft.com/office/drawing/2014/main" id="{00000000-0008-0000-0500-00001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44" name="Picture 1">
          <a:extLst>
            <a:ext uri="{FF2B5EF4-FFF2-40B4-BE49-F238E27FC236}">
              <a16:creationId xmlns:a16="http://schemas.microsoft.com/office/drawing/2014/main" id="{00000000-0008-0000-0500-00001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45" name="Picture 1">
          <a:extLst>
            <a:ext uri="{FF2B5EF4-FFF2-40B4-BE49-F238E27FC236}">
              <a16:creationId xmlns:a16="http://schemas.microsoft.com/office/drawing/2014/main" id="{00000000-0008-0000-0500-00001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6" name="Picture 1">
          <a:extLst>
            <a:ext uri="{FF2B5EF4-FFF2-40B4-BE49-F238E27FC236}">
              <a16:creationId xmlns:a16="http://schemas.microsoft.com/office/drawing/2014/main" id="{00000000-0008-0000-0500-00001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7" name="Picture 1">
          <a:extLst>
            <a:ext uri="{FF2B5EF4-FFF2-40B4-BE49-F238E27FC236}">
              <a16:creationId xmlns:a16="http://schemas.microsoft.com/office/drawing/2014/main" id="{00000000-0008-0000-0500-00001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48" name="Picture 1">
          <a:extLst>
            <a:ext uri="{FF2B5EF4-FFF2-40B4-BE49-F238E27FC236}">
              <a16:creationId xmlns:a16="http://schemas.microsoft.com/office/drawing/2014/main" id="{00000000-0008-0000-0500-00002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49" name="Picture 1">
          <a:extLst>
            <a:ext uri="{FF2B5EF4-FFF2-40B4-BE49-F238E27FC236}">
              <a16:creationId xmlns:a16="http://schemas.microsoft.com/office/drawing/2014/main" id="{00000000-0008-0000-0500-00002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50" name="Picture 1">
          <a:extLst>
            <a:ext uri="{FF2B5EF4-FFF2-40B4-BE49-F238E27FC236}">
              <a16:creationId xmlns:a16="http://schemas.microsoft.com/office/drawing/2014/main" id="{00000000-0008-0000-0500-00002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51" name="Picture 1">
          <a:extLst>
            <a:ext uri="{FF2B5EF4-FFF2-40B4-BE49-F238E27FC236}">
              <a16:creationId xmlns:a16="http://schemas.microsoft.com/office/drawing/2014/main" id="{00000000-0008-0000-0500-00002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52" name="Picture 1">
          <a:extLst>
            <a:ext uri="{FF2B5EF4-FFF2-40B4-BE49-F238E27FC236}">
              <a16:creationId xmlns:a16="http://schemas.microsoft.com/office/drawing/2014/main" id="{00000000-0008-0000-0500-00002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3" name="Picture 1">
          <a:extLst>
            <a:ext uri="{FF2B5EF4-FFF2-40B4-BE49-F238E27FC236}">
              <a16:creationId xmlns:a16="http://schemas.microsoft.com/office/drawing/2014/main" id="{00000000-0008-0000-0500-00002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4" name="Picture 1">
          <a:extLst>
            <a:ext uri="{FF2B5EF4-FFF2-40B4-BE49-F238E27FC236}">
              <a16:creationId xmlns:a16="http://schemas.microsoft.com/office/drawing/2014/main" id="{00000000-0008-0000-0500-00002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5" name="Picture 1">
          <a:extLst>
            <a:ext uri="{FF2B5EF4-FFF2-40B4-BE49-F238E27FC236}">
              <a16:creationId xmlns:a16="http://schemas.microsoft.com/office/drawing/2014/main" id="{00000000-0008-0000-0500-00002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56" name="Picture 1">
          <a:extLst>
            <a:ext uri="{FF2B5EF4-FFF2-40B4-BE49-F238E27FC236}">
              <a16:creationId xmlns:a16="http://schemas.microsoft.com/office/drawing/2014/main" id="{00000000-0008-0000-0500-00002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57" name="Picture 1">
          <a:extLst>
            <a:ext uri="{FF2B5EF4-FFF2-40B4-BE49-F238E27FC236}">
              <a16:creationId xmlns:a16="http://schemas.microsoft.com/office/drawing/2014/main" id="{00000000-0008-0000-0500-00002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8" name="Picture 1">
          <a:extLst>
            <a:ext uri="{FF2B5EF4-FFF2-40B4-BE49-F238E27FC236}">
              <a16:creationId xmlns:a16="http://schemas.microsoft.com/office/drawing/2014/main" id="{00000000-0008-0000-0500-00002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59" name="Picture 1">
          <a:extLst>
            <a:ext uri="{FF2B5EF4-FFF2-40B4-BE49-F238E27FC236}">
              <a16:creationId xmlns:a16="http://schemas.microsoft.com/office/drawing/2014/main" id="{00000000-0008-0000-0500-00002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60" name="Picture 1">
          <a:extLst>
            <a:ext uri="{FF2B5EF4-FFF2-40B4-BE49-F238E27FC236}">
              <a16:creationId xmlns:a16="http://schemas.microsoft.com/office/drawing/2014/main" id="{00000000-0008-0000-0500-00002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1" name="Picture 1">
          <a:extLst>
            <a:ext uri="{FF2B5EF4-FFF2-40B4-BE49-F238E27FC236}">
              <a16:creationId xmlns:a16="http://schemas.microsoft.com/office/drawing/2014/main" id="{00000000-0008-0000-0500-00002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2" name="Picture 1">
          <a:extLst>
            <a:ext uri="{FF2B5EF4-FFF2-40B4-BE49-F238E27FC236}">
              <a16:creationId xmlns:a16="http://schemas.microsoft.com/office/drawing/2014/main" id="{00000000-0008-0000-0500-00002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3" name="Picture 1">
          <a:extLst>
            <a:ext uri="{FF2B5EF4-FFF2-40B4-BE49-F238E27FC236}">
              <a16:creationId xmlns:a16="http://schemas.microsoft.com/office/drawing/2014/main" id="{00000000-0008-0000-0500-00002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4" name="Picture 1">
          <a:extLst>
            <a:ext uri="{FF2B5EF4-FFF2-40B4-BE49-F238E27FC236}">
              <a16:creationId xmlns:a16="http://schemas.microsoft.com/office/drawing/2014/main" id="{00000000-0008-0000-0500-00003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5" name="Picture 1">
          <a:extLst>
            <a:ext uri="{FF2B5EF4-FFF2-40B4-BE49-F238E27FC236}">
              <a16:creationId xmlns:a16="http://schemas.microsoft.com/office/drawing/2014/main" id="{00000000-0008-0000-0500-00003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66" name="Picture 1">
          <a:extLst>
            <a:ext uri="{FF2B5EF4-FFF2-40B4-BE49-F238E27FC236}">
              <a16:creationId xmlns:a16="http://schemas.microsoft.com/office/drawing/2014/main" id="{00000000-0008-0000-0500-00003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67" name="Picture 1">
          <a:extLst>
            <a:ext uri="{FF2B5EF4-FFF2-40B4-BE49-F238E27FC236}">
              <a16:creationId xmlns:a16="http://schemas.microsoft.com/office/drawing/2014/main" id="{00000000-0008-0000-0500-00003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68" name="Picture 1">
          <a:extLst>
            <a:ext uri="{FF2B5EF4-FFF2-40B4-BE49-F238E27FC236}">
              <a16:creationId xmlns:a16="http://schemas.microsoft.com/office/drawing/2014/main" id="{00000000-0008-0000-0500-00003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69" name="Picture 1">
          <a:extLst>
            <a:ext uri="{FF2B5EF4-FFF2-40B4-BE49-F238E27FC236}">
              <a16:creationId xmlns:a16="http://schemas.microsoft.com/office/drawing/2014/main" id="{00000000-0008-0000-0500-00003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270" name="Picture 1">
          <a:extLst>
            <a:ext uri="{FF2B5EF4-FFF2-40B4-BE49-F238E27FC236}">
              <a16:creationId xmlns:a16="http://schemas.microsoft.com/office/drawing/2014/main" id="{00000000-0008-0000-0500-00003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271" name="Picture 1">
          <a:extLst>
            <a:ext uri="{FF2B5EF4-FFF2-40B4-BE49-F238E27FC236}">
              <a16:creationId xmlns:a16="http://schemas.microsoft.com/office/drawing/2014/main" id="{00000000-0008-0000-0500-00003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272" name="Picture 1">
          <a:extLst>
            <a:ext uri="{FF2B5EF4-FFF2-40B4-BE49-F238E27FC236}">
              <a16:creationId xmlns:a16="http://schemas.microsoft.com/office/drawing/2014/main" id="{00000000-0008-0000-0500-00003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273" name="Picture 1">
          <a:extLst>
            <a:ext uri="{FF2B5EF4-FFF2-40B4-BE49-F238E27FC236}">
              <a16:creationId xmlns:a16="http://schemas.microsoft.com/office/drawing/2014/main" id="{00000000-0008-0000-0500-00003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274" name="Picture 1">
          <a:extLst>
            <a:ext uri="{FF2B5EF4-FFF2-40B4-BE49-F238E27FC236}">
              <a16:creationId xmlns:a16="http://schemas.microsoft.com/office/drawing/2014/main" id="{00000000-0008-0000-0500-00003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275" name="Picture 1">
          <a:extLst>
            <a:ext uri="{FF2B5EF4-FFF2-40B4-BE49-F238E27FC236}">
              <a16:creationId xmlns:a16="http://schemas.microsoft.com/office/drawing/2014/main" id="{00000000-0008-0000-0500-00003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276" name="Picture 1">
          <a:extLst>
            <a:ext uri="{FF2B5EF4-FFF2-40B4-BE49-F238E27FC236}">
              <a16:creationId xmlns:a16="http://schemas.microsoft.com/office/drawing/2014/main" id="{00000000-0008-0000-0500-00003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277" name="Picture 1">
          <a:extLst>
            <a:ext uri="{FF2B5EF4-FFF2-40B4-BE49-F238E27FC236}">
              <a16:creationId xmlns:a16="http://schemas.microsoft.com/office/drawing/2014/main" id="{00000000-0008-0000-0500-00003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78" name="Picture 1">
          <a:extLst>
            <a:ext uri="{FF2B5EF4-FFF2-40B4-BE49-F238E27FC236}">
              <a16:creationId xmlns:a16="http://schemas.microsoft.com/office/drawing/2014/main" id="{00000000-0008-0000-0500-00003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79" name="Picture 1">
          <a:extLst>
            <a:ext uri="{FF2B5EF4-FFF2-40B4-BE49-F238E27FC236}">
              <a16:creationId xmlns:a16="http://schemas.microsoft.com/office/drawing/2014/main" id="{00000000-0008-0000-0500-00003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80" name="Picture 1">
          <a:extLst>
            <a:ext uri="{FF2B5EF4-FFF2-40B4-BE49-F238E27FC236}">
              <a16:creationId xmlns:a16="http://schemas.microsoft.com/office/drawing/2014/main" id="{00000000-0008-0000-0500-00004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1" name="Picture 1">
          <a:extLst>
            <a:ext uri="{FF2B5EF4-FFF2-40B4-BE49-F238E27FC236}">
              <a16:creationId xmlns:a16="http://schemas.microsoft.com/office/drawing/2014/main" id="{00000000-0008-0000-0500-00004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2" name="Picture 1">
          <a:extLst>
            <a:ext uri="{FF2B5EF4-FFF2-40B4-BE49-F238E27FC236}">
              <a16:creationId xmlns:a16="http://schemas.microsoft.com/office/drawing/2014/main" id="{00000000-0008-0000-0500-00004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3" name="Picture 1">
          <a:extLst>
            <a:ext uri="{FF2B5EF4-FFF2-40B4-BE49-F238E27FC236}">
              <a16:creationId xmlns:a16="http://schemas.microsoft.com/office/drawing/2014/main" id="{00000000-0008-0000-0500-00004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84" name="Picture 1">
          <a:extLst>
            <a:ext uri="{FF2B5EF4-FFF2-40B4-BE49-F238E27FC236}">
              <a16:creationId xmlns:a16="http://schemas.microsoft.com/office/drawing/2014/main" id="{00000000-0008-0000-0500-00004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85" name="Picture 1">
          <a:extLst>
            <a:ext uri="{FF2B5EF4-FFF2-40B4-BE49-F238E27FC236}">
              <a16:creationId xmlns:a16="http://schemas.microsoft.com/office/drawing/2014/main" id="{00000000-0008-0000-0500-00004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6" name="Picture 1">
          <a:extLst>
            <a:ext uri="{FF2B5EF4-FFF2-40B4-BE49-F238E27FC236}">
              <a16:creationId xmlns:a16="http://schemas.microsoft.com/office/drawing/2014/main" id="{00000000-0008-0000-0500-00004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7" name="Picture 1">
          <a:extLst>
            <a:ext uri="{FF2B5EF4-FFF2-40B4-BE49-F238E27FC236}">
              <a16:creationId xmlns:a16="http://schemas.microsoft.com/office/drawing/2014/main" id="{00000000-0008-0000-0500-00004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88" name="Picture 1">
          <a:extLst>
            <a:ext uri="{FF2B5EF4-FFF2-40B4-BE49-F238E27FC236}">
              <a16:creationId xmlns:a16="http://schemas.microsoft.com/office/drawing/2014/main" id="{00000000-0008-0000-0500-00004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89" name="Picture 1">
          <a:extLst>
            <a:ext uri="{FF2B5EF4-FFF2-40B4-BE49-F238E27FC236}">
              <a16:creationId xmlns:a16="http://schemas.microsoft.com/office/drawing/2014/main" id="{00000000-0008-0000-0500-00004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0" name="Picture 1">
          <a:extLst>
            <a:ext uri="{FF2B5EF4-FFF2-40B4-BE49-F238E27FC236}">
              <a16:creationId xmlns:a16="http://schemas.microsoft.com/office/drawing/2014/main" id="{00000000-0008-0000-0500-00004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1" name="Picture 1">
          <a:extLst>
            <a:ext uri="{FF2B5EF4-FFF2-40B4-BE49-F238E27FC236}">
              <a16:creationId xmlns:a16="http://schemas.microsoft.com/office/drawing/2014/main" id="{00000000-0008-0000-0500-00004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2" name="Picture 1">
          <a:extLst>
            <a:ext uri="{FF2B5EF4-FFF2-40B4-BE49-F238E27FC236}">
              <a16:creationId xmlns:a16="http://schemas.microsoft.com/office/drawing/2014/main" id="{00000000-0008-0000-0500-00004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93" name="Picture 1">
          <a:extLst>
            <a:ext uri="{FF2B5EF4-FFF2-40B4-BE49-F238E27FC236}">
              <a16:creationId xmlns:a16="http://schemas.microsoft.com/office/drawing/2014/main" id="{00000000-0008-0000-0500-00004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94" name="Picture 1">
          <a:extLst>
            <a:ext uri="{FF2B5EF4-FFF2-40B4-BE49-F238E27FC236}">
              <a16:creationId xmlns:a16="http://schemas.microsoft.com/office/drawing/2014/main" id="{00000000-0008-0000-0500-00004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295" name="Picture 1">
          <a:extLst>
            <a:ext uri="{FF2B5EF4-FFF2-40B4-BE49-F238E27FC236}">
              <a16:creationId xmlns:a16="http://schemas.microsoft.com/office/drawing/2014/main" id="{00000000-0008-0000-0500-00004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6" name="Picture 1">
          <a:extLst>
            <a:ext uri="{FF2B5EF4-FFF2-40B4-BE49-F238E27FC236}">
              <a16:creationId xmlns:a16="http://schemas.microsoft.com/office/drawing/2014/main" id="{00000000-0008-0000-0500-00005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7" name="Picture 1">
          <a:extLst>
            <a:ext uri="{FF2B5EF4-FFF2-40B4-BE49-F238E27FC236}">
              <a16:creationId xmlns:a16="http://schemas.microsoft.com/office/drawing/2014/main" id="{00000000-0008-0000-0500-00005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8" name="Picture 1">
          <a:extLst>
            <a:ext uri="{FF2B5EF4-FFF2-40B4-BE49-F238E27FC236}">
              <a16:creationId xmlns:a16="http://schemas.microsoft.com/office/drawing/2014/main" id="{00000000-0008-0000-0500-00005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299" name="Picture 1">
          <a:extLst>
            <a:ext uri="{FF2B5EF4-FFF2-40B4-BE49-F238E27FC236}">
              <a16:creationId xmlns:a16="http://schemas.microsoft.com/office/drawing/2014/main" id="{00000000-0008-0000-0500-00005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0" name="Picture 1">
          <a:extLst>
            <a:ext uri="{FF2B5EF4-FFF2-40B4-BE49-F238E27FC236}">
              <a16:creationId xmlns:a16="http://schemas.microsoft.com/office/drawing/2014/main" id="{00000000-0008-0000-0500-00005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1" name="Picture 1">
          <a:extLst>
            <a:ext uri="{FF2B5EF4-FFF2-40B4-BE49-F238E27FC236}">
              <a16:creationId xmlns:a16="http://schemas.microsoft.com/office/drawing/2014/main" id="{00000000-0008-0000-0500-00005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2" name="Picture 1">
          <a:extLst>
            <a:ext uri="{FF2B5EF4-FFF2-40B4-BE49-F238E27FC236}">
              <a16:creationId xmlns:a16="http://schemas.microsoft.com/office/drawing/2014/main" id="{00000000-0008-0000-0500-00005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03" name="Picture 1">
          <a:extLst>
            <a:ext uri="{FF2B5EF4-FFF2-40B4-BE49-F238E27FC236}">
              <a16:creationId xmlns:a16="http://schemas.microsoft.com/office/drawing/2014/main" id="{00000000-0008-0000-0500-00005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04" name="Picture 1">
          <a:extLst>
            <a:ext uri="{FF2B5EF4-FFF2-40B4-BE49-F238E27FC236}">
              <a16:creationId xmlns:a16="http://schemas.microsoft.com/office/drawing/2014/main" id="{00000000-0008-0000-0500-00005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5" name="Picture 1">
          <a:extLst>
            <a:ext uri="{FF2B5EF4-FFF2-40B4-BE49-F238E27FC236}">
              <a16:creationId xmlns:a16="http://schemas.microsoft.com/office/drawing/2014/main" id="{00000000-0008-0000-0500-00005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6" name="Picture 1">
          <a:extLst>
            <a:ext uri="{FF2B5EF4-FFF2-40B4-BE49-F238E27FC236}">
              <a16:creationId xmlns:a16="http://schemas.microsoft.com/office/drawing/2014/main" id="{00000000-0008-0000-0500-00005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07" name="Picture 1">
          <a:extLst>
            <a:ext uri="{FF2B5EF4-FFF2-40B4-BE49-F238E27FC236}">
              <a16:creationId xmlns:a16="http://schemas.microsoft.com/office/drawing/2014/main" id="{00000000-0008-0000-0500-00005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08" name="Picture 1">
          <a:extLst>
            <a:ext uri="{FF2B5EF4-FFF2-40B4-BE49-F238E27FC236}">
              <a16:creationId xmlns:a16="http://schemas.microsoft.com/office/drawing/2014/main" id="{00000000-0008-0000-0500-00005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09" name="Picture 1">
          <a:extLst>
            <a:ext uri="{FF2B5EF4-FFF2-40B4-BE49-F238E27FC236}">
              <a16:creationId xmlns:a16="http://schemas.microsoft.com/office/drawing/2014/main" id="{00000000-0008-0000-0500-00005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0" name="Picture 1">
          <a:extLst>
            <a:ext uri="{FF2B5EF4-FFF2-40B4-BE49-F238E27FC236}">
              <a16:creationId xmlns:a16="http://schemas.microsoft.com/office/drawing/2014/main" id="{00000000-0008-0000-0500-00005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1" name="Picture 1">
          <a:extLst>
            <a:ext uri="{FF2B5EF4-FFF2-40B4-BE49-F238E27FC236}">
              <a16:creationId xmlns:a16="http://schemas.microsoft.com/office/drawing/2014/main" id="{00000000-0008-0000-0500-00005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2" name="Picture 1">
          <a:extLst>
            <a:ext uri="{FF2B5EF4-FFF2-40B4-BE49-F238E27FC236}">
              <a16:creationId xmlns:a16="http://schemas.microsoft.com/office/drawing/2014/main" id="{00000000-0008-0000-0500-00006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13" name="Picture 1">
          <a:extLst>
            <a:ext uri="{FF2B5EF4-FFF2-40B4-BE49-F238E27FC236}">
              <a16:creationId xmlns:a16="http://schemas.microsoft.com/office/drawing/2014/main" id="{00000000-0008-0000-0500-00006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14" name="Picture 1">
          <a:extLst>
            <a:ext uri="{FF2B5EF4-FFF2-40B4-BE49-F238E27FC236}">
              <a16:creationId xmlns:a16="http://schemas.microsoft.com/office/drawing/2014/main" id="{00000000-0008-0000-0500-00006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15" name="Picture 1">
          <a:extLst>
            <a:ext uri="{FF2B5EF4-FFF2-40B4-BE49-F238E27FC236}">
              <a16:creationId xmlns:a16="http://schemas.microsoft.com/office/drawing/2014/main" id="{00000000-0008-0000-0500-00006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6" name="Picture 1">
          <a:extLst>
            <a:ext uri="{FF2B5EF4-FFF2-40B4-BE49-F238E27FC236}">
              <a16:creationId xmlns:a16="http://schemas.microsoft.com/office/drawing/2014/main" id="{00000000-0008-0000-0500-00006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7" name="Picture 1">
          <a:extLst>
            <a:ext uri="{FF2B5EF4-FFF2-40B4-BE49-F238E27FC236}">
              <a16:creationId xmlns:a16="http://schemas.microsoft.com/office/drawing/2014/main" id="{00000000-0008-0000-0500-00006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8" name="Picture 1">
          <a:extLst>
            <a:ext uri="{FF2B5EF4-FFF2-40B4-BE49-F238E27FC236}">
              <a16:creationId xmlns:a16="http://schemas.microsoft.com/office/drawing/2014/main" id="{00000000-0008-0000-0500-00006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19" name="Picture 1">
          <a:extLst>
            <a:ext uri="{FF2B5EF4-FFF2-40B4-BE49-F238E27FC236}">
              <a16:creationId xmlns:a16="http://schemas.microsoft.com/office/drawing/2014/main" id="{00000000-0008-0000-0500-00006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0" name="Picture 1">
          <a:extLst>
            <a:ext uri="{FF2B5EF4-FFF2-40B4-BE49-F238E27FC236}">
              <a16:creationId xmlns:a16="http://schemas.microsoft.com/office/drawing/2014/main" id="{00000000-0008-0000-0500-00006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1" name="Picture 1">
          <a:extLst>
            <a:ext uri="{FF2B5EF4-FFF2-40B4-BE49-F238E27FC236}">
              <a16:creationId xmlns:a16="http://schemas.microsoft.com/office/drawing/2014/main" id="{00000000-0008-0000-0500-00006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2" name="Picture 1">
          <a:extLst>
            <a:ext uri="{FF2B5EF4-FFF2-40B4-BE49-F238E27FC236}">
              <a16:creationId xmlns:a16="http://schemas.microsoft.com/office/drawing/2014/main" id="{00000000-0008-0000-0500-00006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23" name="Picture 1">
          <a:extLst>
            <a:ext uri="{FF2B5EF4-FFF2-40B4-BE49-F238E27FC236}">
              <a16:creationId xmlns:a16="http://schemas.microsoft.com/office/drawing/2014/main" id="{00000000-0008-0000-0500-00006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24" name="Picture 1">
          <a:extLst>
            <a:ext uri="{FF2B5EF4-FFF2-40B4-BE49-F238E27FC236}">
              <a16:creationId xmlns:a16="http://schemas.microsoft.com/office/drawing/2014/main" id="{00000000-0008-0000-0500-00006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5" name="Picture 1">
          <a:extLst>
            <a:ext uri="{FF2B5EF4-FFF2-40B4-BE49-F238E27FC236}">
              <a16:creationId xmlns:a16="http://schemas.microsoft.com/office/drawing/2014/main" id="{00000000-0008-0000-0500-00006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6" name="Picture 1">
          <a:extLst>
            <a:ext uri="{FF2B5EF4-FFF2-40B4-BE49-F238E27FC236}">
              <a16:creationId xmlns:a16="http://schemas.microsoft.com/office/drawing/2014/main" id="{00000000-0008-0000-0500-00006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27" name="Picture 1">
          <a:extLst>
            <a:ext uri="{FF2B5EF4-FFF2-40B4-BE49-F238E27FC236}">
              <a16:creationId xmlns:a16="http://schemas.microsoft.com/office/drawing/2014/main" id="{00000000-0008-0000-0500-00006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28" name="Picture 1">
          <a:extLst>
            <a:ext uri="{FF2B5EF4-FFF2-40B4-BE49-F238E27FC236}">
              <a16:creationId xmlns:a16="http://schemas.microsoft.com/office/drawing/2014/main" id="{00000000-0008-0000-0500-00007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29" name="Picture 1">
          <a:extLst>
            <a:ext uri="{FF2B5EF4-FFF2-40B4-BE49-F238E27FC236}">
              <a16:creationId xmlns:a16="http://schemas.microsoft.com/office/drawing/2014/main" id="{00000000-0008-0000-0500-00007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0" name="Picture 1">
          <a:extLst>
            <a:ext uri="{FF2B5EF4-FFF2-40B4-BE49-F238E27FC236}">
              <a16:creationId xmlns:a16="http://schemas.microsoft.com/office/drawing/2014/main" id="{00000000-0008-0000-0500-00007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1" name="Picture 1">
          <a:extLst>
            <a:ext uri="{FF2B5EF4-FFF2-40B4-BE49-F238E27FC236}">
              <a16:creationId xmlns:a16="http://schemas.microsoft.com/office/drawing/2014/main" id="{00000000-0008-0000-0500-00007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2" name="Picture 1">
          <a:extLst>
            <a:ext uri="{FF2B5EF4-FFF2-40B4-BE49-F238E27FC236}">
              <a16:creationId xmlns:a16="http://schemas.microsoft.com/office/drawing/2014/main" id="{00000000-0008-0000-0500-00007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33" name="Picture 1">
          <a:extLst>
            <a:ext uri="{FF2B5EF4-FFF2-40B4-BE49-F238E27FC236}">
              <a16:creationId xmlns:a16="http://schemas.microsoft.com/office/drawing/2014/main" id="{00000000-0008-0000-0500-00007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34" name="Picture 1">
          <a:extLst>
            <a:ext uri="{FF2B5EF4-FFF2-40B4-BE49-F238E27FC236}">
              <a16:creationId xmlns:a16="http://schemas.microsoft.com/office/drawing/2014/main" id="{00000000-0008-0000-0500-00007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35" name="Picture 1">
          <a:extLst>
            <a:ext uri="{FF2B5EF4-FFF2-40B4-BE49-F238E27FC236}">
              <a16:creationId xmlns:a16="http://schemas.microsoft.com/office/drawing/2014/main" id="{00000000-0008-0000-0500-00007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6" name="Picture 1">
          <a:extLst>
            <a:ext uri="{FF2B5EF4-FFF2-40B4-BE49-F238E27FC236}">
              <a16:creationId xmlns:a16="http://schemas.microsoft.com/office/drawing/2014/main" id="{00000000-0008-0000-0500-00007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7" name="Picture 1">
          <a:extLst>
            <a:ext uri="{FF2B5EF4-FFF2-40B4-BE49-F238E27FC236}">
              <a16:creationId xmlns:a16="http://schemas.microsoft.com/office/drawing/2014/main" id="{00000000-0008-0000-0500-00007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8" name="Picture 1">
          <a:extLst>
            <a:ext uri="{FF2B5EF4-FFF2-40B4-BE49-F238E27FC236}">
              <a16:creationId xmlns:a16="http://schemas.microsoft.com/office/drawing/2014/main" id="{00000000-0008-0000-0500-00007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39" name="Picture 1">
          <a:extLst>
            <a:ext uri="{FF2B5EF4-FFF2-40B4-BE49-F238E27FC236}">
              <a16:creationId xmlns:a16="http://schemas.microsoft.com/office/drawing/2014/main" id="{00000000-0008-0000-0500-00007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0" name="Picture 1">
          <a:extLst>
            <a:ext uri="{FF2B5EF4-FFF2-40B4-BE49-F238E27FC236}">
              <a16:creationId xmlns:a16="http://schemas.microsoft.com/office/drawing/2014/main" id="{00000000-0008-0000-0500-00007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1" name="Picture 1">
          <a:extLst>
            <a:ext uri="{FF2B5EF4-FFF2-40B4-BE49-F238E27FC236}">
              <a16:creationId xmlns:a16="http://schemas.microsoft.com/office/drawing/2014/main" id="{00000000-0008-0000-0500-00007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2" name="Picture 1">
          <a:extLst>
            <a:ext uri="{FF2B5EF4-FFF2-40B4-BE49-F238E27FC236}">
              <a16:creationId xmlns:a16="http://schemas.microsoft.com/office/drawing/2014/main" id="{00000000-0008-0000-0500-00007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43" name="Picture 1">
          <a:extLst>
            <a:ext uri="{FF2B5EF4-FFF2-40B4-BE49-F238E27FC236}">
              <a16:creationId xmlns:a16="http://schemas.microsoft.com/office/drawing/2014/main" id="{00000000-0008-0000-0500-00007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44" name="Picture 1">
          <a:extLst>
            <a:ext uri="{FF2B5EF4-FFF2-40B4-BE49-F238E27FC236}">
              <a16:creationId xmlns:a16="http://schemas.microsoft.com/office/drawing/2014/main" id="{00000000-0008-0000-0500-00008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45" name="Picture 1">
          <a:extLst>
            <a:ext uri="{FF2B5EF4-FFF2-40B4-BE49-F238E27FC236}">
              <a16:creationId xmlns:a16="http://schemas.microsoft.com/office/drawing/2014/main" id="{00000000-0008-0000-0500-00008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6" name="Picture 1">
          <a:extLst>
            <a:ext uri="{FF2B5EF4-FFF2-40B4-BE49-F238E27FC236}">
              <a16:creationId xmlns:a16="http://schemas.microsoft.com/office/drawing/2014/main" id="{00000000-0008-0000-0500-00008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7" name="Picture 1">
          <a:extLst>
            <a:ext uri="{FF2B5EF4-FFF2-40B4-BE49-F238E27FC236}">
              <a16:creationId xmlns:a16="http://schemas.microsoft.com/office/drawing/2014/main" id="{00000000-0008-0000-0500-00008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8" name="Picture 1">
          <a:extLst>
            <a:ext uri="{FF2B5EF4-FFF2-40B4-BE49-F238E27FC236}">
              <a16:creationId xmlns:a16="http://schemas.microsoft.com/office/drawing/2014/main" id="{00000000-0008-0000-0500-00008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49" name="Picture 1">
          <a:extLst>
            <a:ext uri="{FF2B5EF4-FFF2-40B4-BE49-F238E27FC236}">
              <a16:creationId xmlns:a16="http://schemas.microsoft.com/office/drawing/2014/main" id="{00000000-0008-0000-0500-00008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0" name="Picture 1">
          <a:extLst>
            <a:ext uri="{FF2B5EF4-FFF2-40B4-BE49-F238E27FC236}">
              <a16:creationId xmlns:a16="http://schemas.microsoft.com/office/drawing/2014/main" id="{00000000-0008-0000-0500-00008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1" name="Picture 1">
          <a:extLst>
            <a:ext uri="{FF2B5EF4-FFF2-40B4-BE49-F238E27FC236}">
              <a16:creationId xmlns:a16="http://schemas.microsoft.com/office/drawing/2014/main" id="{00000000-0008-0000-0500-00008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2" name="Picture 1">
          <a:extLst>
            <a:ext uri="{FF2B5EF4-FFF2-40B4-BE49-F238E27FC236}">
              <a16:creationId xmlns:a16="http://schemas.microsoft.com/office/drawing/2014/main" id="{00000000-0008-0000-0500-00008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53" name="Picture 1">
          <a:extLst>
            <a:ext uri="{FF2B5EF4-FFF2-40B4-BE49-F238E27FC236}">
              <a16:creationId xmlns:a16="http://schemas.microsoft.com/office/drawing/2014/main" id="{00000000-0008-0000-0500-00008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54" name="Picture 1">
          <a:extLst>
            <a:ext uri="{FF2B5EF4-FFF2-40B4-BE49-F238E27FC236}">
              <a16:creationId xmlns:a16="http://schemas.microsoft.com/office/drawing/2014/main" id="{00000000-0008-0000-0500-00008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5" name="Picture 1">
          <a:extLst>
            <a:ext uri="{FF2B5EF4-FFF2-40B4-BE49-F238E27FC236}">
              <a16:creationId xmlns:a16="http://schemas.microsoft.com/office/drawing/2014/main" id="{00000000-0008-0000-0500-00008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6" name="Picture 1">
          <a:extLst>
            <a:ext uri="{FF2B5EF4-FFF2-40B4-BE49-F238E27FC236}">
              <a16:creationId xmlns:a16="http://schemas.microsoft.com/office/drawing/2014/main" id="{00000000-0008-0000-0500-00008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57" name="Picture 1">
          <a:extLst>
            <a:ext uri="{FF2B5EF4-FFF2-40B4-BE49-F238E27FC236}">
              <a16:creationId xmlns:a16="http://schemas.microsoft.com/office/drawing/2014/main" id="{00000000-0008-0000-0500-00008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58" name="Picture 1">
          <a:extLst>
            <a:ext uri="{FF2B5EF4-FFF2-40B4-BE49-F238E27FC236}">
              <a16:creationId xmlns:a16="http://schemas.microsoft.com/office/drawing/2014/main" id="{00000000-0008-0000-0500-00008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59" name="Picture 1">
          <a:extLst>
            <a:ext uri="{FF2B5EF4-FFF2-40B4-BE49-F238E27FC236}">
              <a16:creationId xmlns:a16="http://schemas.microsoft.com/office/drawing/2014/main" id="{00000000-0008-0000-0500-00008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0" name="Picture 1">
          <a:extLst>
            <a:ext uri="{FF2B5EF4-FFF2-40B4-BE49-F238E27FC236}">
              <a16:creationId xmlns:a16="http://schemas.microsoft.com/office/drawing/2014/main" id="{00000000-0008-0000-0500-00009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1" name="Picture 1">
          <a:extLst>
            <a:ext uri="{FF2B5EF4-FFF2-40B4-BE49-F238E27FC236}">
              <a16:creationId xmlns:a16="http://schemas.microsoft.com/office/drawing/2014/main" id="{00000000-0008-0000-0500-00009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2" name="Picture 1">
          <a:extLst>
            <a:ext uri="{FF2B5EF4-FFF2-40B4-BE49-F238E27FC236}">
              <a16:creationId xmlns:a16="http://schemas.microsoft.com/office/drawing/2014/main" id="{00000000-0008-0000-0500-00009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63" name="Picture 1">
          <a:extLst>
            <a:ext uri="{FF2B5EF4-FFF2-40B4-BE49-F238E27FC236}">
              <a16:creationId xmlns:a16="http://schemas.microsoft.com/office/drawing/2014/main" id="{00000000-0008-0000-0500-00009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64" name="Picture 1">
          <a:extLst>
            <a:ext uri="{FF2B5EF4-FFF2-40B4-BE49-F238E27FC236}">
              <a16:creationId xmlns:a16="http://schemas.microsoft.com/office/drawing/2014/main" id="{00000000-0008-0000-0500-00009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65" name="Picture 1">
          <a:extLst>
            <a:ext uri="{FF2B5EF4-FFF2-40B4-BE49-F238E27FC236}">
              <a16:creationId xmlns:a16="http://schemas.microsoft.com/office/drawing/2014/main" id="{00000000-0008-0000-0500-00009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66" name="Picture 1">
          <a:extLst>
            <a:ext uri="{FF2B5EF4-FFF2-40B4-BE49-F238E27FC236}">
              <a16:creationId xmlns:a16="http://schemas.microsoft.com/office/drawing/2014/main" id="{00000000-0008-0000-0500-00009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7" name="Picture 1">
          <a:extLst>
            <a:ext uri="{FF2B5EF4-FFF2-40B4-BE49-F238E27FC236}">
              <a16:creationId xmlns:a16="http://schemas.microsoft.com/office/drawing/2014/main" id="{00000000-0008-0000-0500-00009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8" name="Picture 1">
          <a:extLst>
            <a:ext uri="{FF2B5EF4-FFF2-40B4-BE49-F238E27FC236}">
              <a16:creationId xmlns:a16="http://schemas.microsoft.com/office/drawing/2014/main" id="{00000000-0008-0000-0500-00009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69" name="Picture 1">
          <a:extLst>
            <a:ext uri="{FF2B5EF4-FFF2-40B4-BE49-F238E27FC236}">
              <a16:creationId xmlns:a16="http://schemas.microsoft.com/office/drawing/2014/main" id="{00000000-0008-0000-0500-00009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0" name="Picture 1">
          <a:extLst>
            <a:ext uri="{FF2B5EF4-FFF2-40B4-BE49-F238E27FC236}">
              <a16:creationId xmlns:a16="http://schemas.microsoft.com/office/drawing/2014/main" id="{00000000-0008-0000-0500-00009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1" name="Picture 1">
          <a:extLst>
            <a:ext uri="{FF2B5EF4-FFF2-40B4-BE49-F238E27FC236}">
              <a16:creationId xmlns:a16="http://schemas.microsoft.com/office/drawing/2014/main" id="{00000000-0008-0000-0500-00009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72" name="Picture 1">
          <a:extLst>
            <a:ext uri="{FF2B5EF4-FFF2-40B4-BE49-F238E27FC236}">
              <a16:creationId xmlns:a16="http://schemas.microsoft.com/office/drawing/2014/main" id="{00000000-0008-0000-0500-00009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73" name="Picture 1">
          <a:extLst>
            <a:ext uri="{FF2B5EF4-FFF2-40B4-BE49-F238E27FC236}">
              <a16:creationId xmlns:a16="http://schemas.microsoft.com/office/drawing/2014/main" id="{00000000-0008-0000-0500-00009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74" name="Picture 1">
          <a:extLst>
            <a:ext uri="{FF2B5EF4-FFF2-40B4-BE49-F238E27FC236}">
              <a16:creationId xmlns:a16="http://schemas.microsoft.com/office/drawing/2014/main" id="{00000000-0008-0000-0500-00009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5" name="Picture 1">
          <a:extLst>
            <a:ext uri="{FF2B5EF4-FFF2-40B4-BE49-F238E27FC236}">
              <a16:creationId xmlns:a16="http://schemas.microsoft.com/office/drawing/2014/main" id="{00000000-0008-0000-0500-00009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6" name="Picture 1">
          <a:extLst>
            <a:ext uri="{FF2B5EF4-FFF2-40B4-BE49-F238E27FC236}">
              <a16:creationId xmlns:a16="http://schemas.microsoft.com/office/drawing/2014/main" id="{00000000-0008-0000-0500-0000A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7" name="Picture 1">
          <a:extLst>
            <a:ext uri="{FF2B5EF4-FFF2-40B4-BE49-F238E27FC236}">
              <a16:creationId xmlns:a16="http://schemas.microsoft.com/office/drawing/2014/main" id="{00000000-0008-0000-0500-0000A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8" name="Picture 1">
          <a:extLst>
            <a:ext uri="{FF2B5EF4-FFF2-40B4-BE49-F238E27FC236}">
              <a16:creationId xmlns:a16="http://schemas.microsoft.com/office/drawing/2014/main" id="{00000000-0008-0000-0500-0000A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79" name="Picture 1">
          <a:extLst>
            <a:ext uri="{FF2B5EF4-FFF2-40B4-BE49-F238E27FC236}">
              <a16:creationId xmlns:a16="http://schemas.microsoft.com/office/drawing/2014/main" id="{00000000-0008-0000-0500-0000A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0" name="Picture 1">
          <a:extLst>
            <a:ext uri="{FF2B5EF4-FFF2-40B4-BE49-F238E27FC236}">
              <a16:creationId xmlns:a16="http://schemas.microsoft.com/office/drawing/2014/main" id="{00000000-0008-0000-0500-0000A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1" name="Picture 1">
          <a:extLst>
            <a:ext uri="{FF2B5EF4-FFF2-40B4-BE49-F238E27FC236}">
              <a16:creationId xmlns:a16="http://schemas.microsoft.com/office/drawing/2014/main" id="{00000000-0008-0000-0500-0000A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2" name="Picture 1">
          <a:extLst>
            <a:ext uri="{FF2B5EF4-FFF2-40B4-BE49-F238E27FC236}">
              <a16:creationId xmlns:a16="http://schemas.microsoft.com/office/drawing/2014/main" id="{00000000-0008-0000-0500-0000A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83" name="Picture 1">
          <a:extLst>
            <a:ext uri="{FF2B5EF4-FFF2-40B4-BE49-F238E27FC236}">
              <a16:creationId xmlns:a16="http://schemas.microsoft.com/office/drawing/2014/main" id="{00000000-0008-0000-0500-0000A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84" name="Picture 1">
          <a:extLst>
            <a:ext uri="{FF2B5EF4-FFF2-40B4-BE49-F238E27FC236}">
              <a16:creationId xmlns:a16="http://schemas.microsoft.com/office/drawing/2014/main" id="{00000000-0008-0000-0500-0000A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85" name="Picture 1">
          <a:extLst>
            <a:ext uri="{FF2B5EF4-FFF2-40B4-BE49-F238E27FC236}">
              <a16:creationId xmlns:a16="http://schemas.microsoft.com/office/drawing/2014/main" id="{00000000-0008-0000-0500-0000A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6" name="Picture 1">
          <a:extLst>
            <a:ext uri="{FF2B5EF4-FFF2-40B4-BE49-F238E27FC236}">
              <a16:creationId xmlns:a16="http://schemas.microsoft.com/office/drawing/2014/main" id="{00000000-0008-0000-0500-0000A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7" name="Picture 1">
          <a:extLst>
            <a:ext uri="{FF2B5EF4-FFF2-40B4-BE49-F238E27FC236}">
              <a16:creationId xmlns:a16="http://schemas.microsoft.com/office/drawing/2014/main" id="{00000000-0008-0000-0500-0000A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88" name="Picture 1">
          <a:extLst>
            <a:ext uri="{FF2B5EF4-FFF2-40B4-BE49-F238E27FC236}">
              <a16:creationId xmlns:a16="http://schemas.microsoft.com/office/drawing/2014/main" id="{00000000-0008-0000-0500-0000A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89" name="Picture 1">
          <a:extLst>
            <a:ext uri="{FF2B5EF4-FFF2-40B4-BE49-F238E27FC236}">
              <a16:creationId xmlns:a16="http://schemas.microsoft.com/office/drawing/2014/main" id="{00000000-0008-0000-0500-0000A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90" name="Picture 1">
          <a:extLst>
            <a:ext uri="{FF2B5EF4-FFF2-40B4-BE49-F238E27FC236}">
              <a16:creationId xmlns:a16="http://schemas.microsoft.com/office/drawing/2014/main" id="{00000000-0008-0000-0500-0000A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91" name="Picture 1">
          <a:extLst>
            <a:ext uri="{FF2B5EF4-FFF2-40B4-BE49-F238E27FC236}">
              <a16:creationId xmlns:a16="http://schemas.microsoft.com/office/drawing/2014/main" id="{00000000-0008-0000-0500-0000A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92" name="Picture 1">
          <a:extLst>
            <a:ext uri="{FF2B5EF4-FFF2-40B4-BE49-F238E27FC236}">
              <a16:creationId xmlns:a16="http://schemas.microsoft.com/office/drawing/2014/main" id="{00000000-0008-0000-0500-0000B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93" name="Picture 1">
          <a:extLst>
            <a:ext uri="{FF2B5EF4-FFF2-40B4-BE49-F238E27FC236}">
              <a16:creationId xmlns:a16="http://schemas.microsoft.com/office/drawing/2014/main" id="{00000000-0008-0000-0500-0000B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94" name="Picture 1">
          <a:extLst>
            <a:ext uri="{FF2B5EF4-FFF2-40B4-BE49-F238E27FC236}">
              <a16:creationId xmlns:a16="http://schemas.microsoft.com/office/drawing/2014/main" id="{00000000-0008-0000-0500-0000B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95" name="Picture 1">
          <a:extLst>
            <a:ext uri="{FF2B5EF4-FFF2-40B4-BE49-F238E27FC236}">
              <a16:creationId xmlns:a16="http://schemas.microsoft.com/office/drawing/2014/main" id="{00000000-0008-0000-0500-0000B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96" name="Picture 1">
          <a:extLst>
            <a:ext uri="{FF2B5EF4-FFF2-40B4-BE49-F238E27FC236}">
              <a16:creationId xmlns:a16="http://schemas.microsoft.com/office/drawing/2014/main" id="{00000000-0008-0000-0500-0000B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397" name="Picture 1">
          <a:extLst>
            <a:ext uri="{FF2B5EF4-FFF2-40B4-BE49-F238E27FC236}">
              <a16:creationId xmlns:a16="http://schemas.microsoft.com/office/drawing/2014/main" id="{00000000-0008-0000-0500-0000B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98" name="Picture 1">
          <a:extLst>
            <a:ext uri="{FF2B5EF4-FFF2-40B4-BE49-F238E27FC236}">
              <a16:creationId xmlns:a16="http://schemas.microsoft.com/office/drawing/2014/main" id="{00000000-0008-0000-0500-0000B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399" name="Picture 1">
          <a:extLst>
            <a:ext uri="{FF2B5EF4-FFF2-40B4-BE49-F238E27FC236}">
              <a16:creationId xmlns:a16="http://schemas.microsoft.com/office/drawing/2014/main" id="{00000000-0008-0000-0500-0000B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00" name="Picture 1">
          <a:extLst>
            <a:ext uri="{FF2B5EF4-FFF2-40B4-BE49-F238E27FC236}">
              <a16:creationId xmlns:a16="http://schemas.microsoft.com/office/drawing/2014/main" id="{00000000-0008-0000-0500-0000B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1" name="Picture 1">
          <a:extLst>
            <a:ext uri="{FF2B5EF4-FFF2-40B4-BE49-F238E27FC236}">
              <a16:creationId xmlns:a16="http://schemas.microsoft.com/office/drawing/2014/main" id="{00000000-0008-0000-0500-0000B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2" name="Picture 1">
          <a:extLst>
            <a:ext uri="{FF2B5EF4-FFF2-40B4-BE49-F238E27FC236}">
              <a16:creationId xmlns:a16="http://schemas.microsoft.com/office/drawing/2014/main" id="{00000000-0008-0000-0500-0000B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03" name="Picture 1">
          <a:extLst>
            <a:ext uri="{FF2B5EF4-FFF2-40B4-BE49-F238E27FC236}">
              <a16:creationId xmlns:a16="http://schemas.microsoft.com/office/drawing/2014/main" id="{00000000-0008-0000-0500-0000B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04" name="Picture 1">
          <a:extLst>
            <a:ext uri="{FF2B5EF4-FFF2-40B4-BE49-F238E27FC236}">
              <a16:creationId xmlns:a16="http://schemas.microsoft.com/office/drawing/2014/main" id="{00000000-0008-0000-0500-0000B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05" name="Picture 1">
          <a:extLst>
            <a:ext uri="{FF2B5EF4-FFF2-40B4-BE49-F238E27FC236}">
              <a16:creationId xmlns:a16="http://schemas.microsoft.com/office/drawing/2014/main" id="{00000000-0008-0000-0500-0000B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6" name="Picture 1">
          <a:extLst>
            <a:ext uri="{FF2B5EF4-FFF2-40B4-BE49-F238E27FC236}">
              <a16:creationId xmlns:a16="http://schemas.microsoft.com/office/drawing/2014/main" id="{00000000-0008-0000-0500-0000B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7" name="Picture 1">
          <a:extLst>
            <a:ext uri="{FF2B5EF4-FFF2-40B4-BE49-F238E27FC236}">
              <a16:creationId xmlns:a16="http://schemas.microsoft.com/office/drawing/2014/main" id="{00000000-0008-0000-0500-0000B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8" name="Picture 1">
          <a:extLst>
            <a:ext uri="{FF2B5EF4-FFF2-40B4-BE49-F238E27FC236}">
              <a16:creationId xmlns:a16="http://schemas.microsoft.com/office/drawing/2014/main" id="{00000000-0008-0000-0500-0000C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09" name="Picture 1">
          <a:extLst>
            <a:ext uri="{FF2B5EF4-FFF2-40B4-BE49-F238E27FC236}">
              <a16:creationId xmlns:a16="http://schemas.microsoft.com/office/drawing/2014/main" id="{00000000-0008-0000-0500-0000C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0" name="Picture 1">
          <a:extLst>
            <a:ext uri="{FF2B5EF4-FFF2-40B4-BE49-F238E27FC236}">
              <a16:creationId xmlns:a16="http://schemas.microsoft.com/office/drawing/2014/main" id="{00000000-0008-0000-0500-0000C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1" name="Picture 1">
          <a:extLst>
            <a:ext uri="{FF2B5EF4-FFF2-40B4-BE49-F238E27FC236}">
              <a16:creationId xmlns:a16="http://schemas.microsoft.com/office/drawing/2014/main" id="{00000000-0008-0000-0500-0000C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2" name="Picture 1">
          <a:extLst>
            <a:ext uri="{FF2B5EF4-FFF2-40B4-BE49-F238E27FC236}">
              <a16:creationId xmlns:a16="http://schemas.microsoft.com/office/drawing/2014/main" id="{00000000-0008-0000-0500-0000C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13" name="Picture 1">
          <a:extLst>
            <a:ext uri="{FF2B5EF4-FFF2-40B4-BE49-F238E27FC236}">
              <a16:creationId xmlns:a16="http://schemas.microsoft.com/office/drawing/2014/main" id="{00000000-0008-0000-0500-0000C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14" name="Picture 1">
          <a:extLst>
            <a:ext uri="{FF2B5EF4-FFF2-40B4-BE49-F238E27FC236}">
              <a16:creationId xmlns:a16="http://schemas.microsoft.com/office/drawing/2014/main" id="{00000000-0008-0000-0500-0000C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5" name="Picture 1">
          <a:extLst>
            <a:ext uri="{FF2B5EF4-FFF2-40B4-BE49-F238E27FC236}">
              <a16:creationId xmlns:a16="http://schemas.microsoft.com/office/drawing/2014/main" id="{00000000-0008-0000-0500-0000C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6" name="Picture 1">
          <a:extLst>
            <a:ext uri="{FF2B5EF4-FFF2-40B4-BE49-F238E27FC236}">
              <a16:creationId xmlns:a16="http://schemas.microsoft.com/office/drawing/2014/main" id="{00000000-0008-0000-0500-0000C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17" name="Picture 1">
          <a:extLst>
            <a:ext uri="{FF2B5EF4-FFF2-40B4-BE49-F238E27FC236}">
              <a16:creationId xmlns:a16="http://schemas.microsoft.com/office/drawing/2014/main" id="{00000000-0008-0000-0500-0000C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18" name="Picture 1">
          <a:extLst>
            <a:ext uri="{FF2B5EF4-FFF2-40B4-BE49-F238E27FC236}">
              <a16:creationId xmlns:a16="http://schemas.microsoft.com/office/drawing/2014/main" id="{00000000-0008-0000-0500-0000C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19" name="Picture 1">
          <a:extLst>
            <a:ext uri="{FF2B5EF4-FFF2-40B4-BE49-F238E27FC236}">
              <a16:creationId xmlns:a16="http://schemas.microsoft.com/office/drawing/2014/main" id="{00000000-0008-0000-0500-0000C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20" name="Picture 1">
          <a:extLst>
            <a:ext uri="{FF2B5EF4-FFF2-40B4-BE49-F238E27FC236}">
              <a16:creationId xmlns:a16="http://schemas.microsoft.com/office/drawing/2014/main" id="{00000000-0008-0000-0500-0000C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21" name="Picture 1">
          <a:extLst>
            <a:ext uri="{FF2B5EF4-FFF2-40B4-BE49-F238E27FC236}">
              <a16:creationId xmlns:a16="http://schemas.microsoft.com/office/drawing/2014/main" id="{00000000-0008-0000-0500-0000C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22" name="Picture 1">
          <a:extLst>
            <a:ext uri="{FF2B5EF4-FFF2-40B4-BE49-F238E27FC236}">
              <a16:creationId xmlns:a16="http://schemas.microsoft.com/office/drawing/2014/main" id="{00000000-0008-0000-0500-0000C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23" name="Picture 1">
          <a:extLst>
            <a:ext uri="{FF2B5EF4-FFF2-40B4-BE49-F238E27FC236}">
              <a16:creationId xmlns:a16="http://schemas.microsoft.com/office/drawing/2014/main" id="{00000000-0008-0000-0500-0000C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24" name="Picture 1">
          <a:extLst>
            <a:ext uri="{FF2B5EF4-FFF2-40B4-BE49-F238E27FC236}">
              <a16:creationId xmlns:a16="http://schemas.microsoft.com/office/drawing/2014/main" id="{00000000-0008-0000-0500-0000D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25" name="Picture 1">
          <a:extLst>
            <a:ext uri="{FF2B5EF4-FFF2-40B4-BE49-F238E27FC236}">
              <a16:creationId xmlns:a16="http://schemas.microsoft.com/office/drawing/2014/main" id="{00000000-0008-0000-0500-0000D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26" name="Picture 1">
          <a:extLst>
            <a:ext uri="{FF2B5EF4-FFF2-40B4-BE49-F238E27FC236}">
              <a16:creationId xmlns:a16="http://schemas.microsoft.com/office/drawing/2014/main" id="{00000000-0008-0000-0500-0000D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27" name="Picture 1">
          <a:extLst>
            <a:ext uri="{FF2B5EF4-FFF2-40B4-BE49-F238E27FC236}">
              <a16:creationId xmlns:a16="http://schemas.microsoft.com/office/drawing/2014/main" id="{00000000-0008-0000-0500-0000D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28" name="Picture 1">
          <a:extLst>
            <a:ext uri="{FF2B5EF4-FFF2-40B4-BE49-F238E27FC236}">
              <a16:creationId xmlns:a16="http://schemas.microsoft.com/office/drawing/2014/main" id="{00000000-0008-0000-0500-0000D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29" name="Picture 1">
          <a:extLst>
            <a:ext uri="{FF2B5EF4-FFF2-40B4-BE49-F238E27FC236}">
              <a16:creationId xmlns:a16="http://schemas.microsoft.com/office/drawing/2014/main" id="{00000000-0008-0000-0500-0000D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30" name="Picture 1">
          <a:extLst>
            <a:ext uri="{FF2B5EF4-FFF2-40B4-BE49-F238E27FC236}">
              <a16:creationId xmlns:a16="http://schemas.microsoft.com/office/drawing/2014/main" id="{00000000-0008-0000-0500-0000D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31" name="Picture 1">
          <a:extLst>
            <a:ext uri="{FF2B5EF4-FFF2-40B4-BE49-F238E27FC236}">
              <a16:creationId xmlns:a16="http://schemas.microsoft.com/office/drawing/2014/main" id="{00000000-0008-0000-0500-0000D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32" name="Picture 1">
          <a:extLst>
            <a:ext uri="{FF2B5EF4-FFF2-40B4-BE49-F238E27FC236}">
              <a16:creationId xmlns:a16="http://schemas.microsoft.com/office/drawing/2014/main" id="{00000000-0008-0000-0500-0000D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433" name="Picture 1">
          <a:extLst>
            <a:ext uri="{FF2B5EF4-FFF2-40B4-BE49-F238E27FC236}">
              <a16:creationId xmlns:a16="http://schemas.microsoft.com/office/drawing/2014/main" id="{00000000-0008-0000-0500-0000D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434" name="Picture 1">
          <a:extLst>
            <a:ext uri="{FF2B5EF4-FFF2-40B4-BE49-F238E27FC236}">
              <a16:creationId xmlns:a16="http://schemas.microsoft.com/office/drawing/2014/main" id="{00000000-0008-0000-0500-0000D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35" name="Picture 1">
          <a:extLst>
            <a:ext uri="{FF2B5EF4-FFF2-40B4-BE49-F238E27FC236}">
              <a16:creationId xmlns:a16="http://schemas.microsoft.com/office/drawing/2014/main" id="{00000000-0008-0000-0500-0000D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36" name="Picture 1">
          <a:extLst>
            <a:ext uri="{FF2B5EF4-FFF2-40B4-BE49-F238E27FC236}">
              <a16:creationId xmlns:a16="http://schemas.microsoft.com/office/drawing/2014/main" id="{00000000-0008-0000-0500-0000D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37" name="Picture 1">
          <a:extLst>
            <a:ext uri="{FF2B5EF4-FFF2-40B4-BE49-F238E27FC236}">
              <a16:creationId xmlns:a16="http://schemas.microsoft.com/office/drawing/2014/main" id="{00000000-0008-0000-0500-0000D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38" name="Picture 1">
          <a:extLst>
            <a:ext uri="{FF2B5EF4-FFF2-40B4-BE49-F238E27FC236}">
              <a16:creationId xmlns:a16="http://schemas.microsoft.com/office/drawing/2014/main" id="{00000000-0008-0000-0500-0000D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39" name="Picture 1">
          <a:extLst>
            <a:ext uri="{FF2B5EF4-FFF2-40B4-BE49-F238E27FC236}">
              <a16:creationId xmlns:a16="http://schemas.microsoft.com/office/drawing/2014/main" id="{00000000-0008-0000-0500-0000D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40" name="Picture 1">
          <a:extLst>
            <a:ext uri="{FF2B5EF4-FFF2-40B4-BE49-F238E27FC236}">
              <a16:creationId xmlns:a16="http://schemas.microsoft.com/office/drawing/2014/main" id="{00000000-0008-0000-0500-0000E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1" name="Picture 1">
          <a:extLst>
            <a:ext uri="{FF2B5EF4-FFF2-40B4-BE49-F238E27FC236}">
              <a16:creationId xmlns:a16="http://schemas.microsoft.com/office/drawing/2014/main" id="{00000000-0008-0000-0500-0000E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2" name="Picture 1">
          <a:extLst>
            <a:ext uri="{FF2B5EF4-FFF2-40B4-BE49-F238E27FC236}">
              <a16:creationId xmlns:a16="http://schemas.microsoft.com/office/drawing/2014/main" id="{00000000-0008-0000-0500-0000E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43" name="Picture 1">
          <a:extLst>
            <a:ext uri="{FF2B5EF4-FFF2-40B4-BE49-F238E27FC236}">
              <a16:creationId xmlns:a16="http://schemas.microsoft.com/office/drawing/2014/main" id="{00000000-0008-0000-0500-0000E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44" name="Picture 1">
          <a:extLst>
            <a:ext uri="{FF2B5EF4-FFF2-40B4-BE49-F238E27FC236}">
              <a16:creationId xmlns:a16="http://schemas.microsoft.com/office/drawing/2014/main" id="{00000000-0008-0000-0500-0000E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45" name="Picture 1">
          <a:extLst>
            <a:ext uri="{FF2B5EF4-FFF2-40B4-BE49-F238E27FC236}">
              <a16:creationId xmlns:a16="http://schemas.microsoft.com/office/drawing/2014/main" id="{00000000-0008-0000-0500-0000E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6" name="Picture 1">
          <a:extLst>
            <a:ext uri="{FF2B5EF4-FFF2-40B4-BE49-F238E27FC236}">
              <a16:creationId xmlns:a16="http://schemas.microsoft.com/office/drawing/2014/main" id="{00000000-0008-0000-0500-0000E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7" name="Picture 1">
          <a:extLst>
            <a:ext uri="{FF2B5EF4-FFF2-40B4-BE49-F238E27FC236}">
              <a16:creationId xmlns:a16="http://schemas.microsoft.com/office/drawing/2014/main" id="{00000000-0008-0000-0500-0000E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8" name="Picture 1">
          <a:extLst>
            <a:ext uri="{FF2B5EF4-FFF2-40B4-BE49-F238E27FC236}">
              <a16:creationId xmlns:a16="http://schemas.microsoft.com/office/drawing/2014/main" id="{00000000-0008-0000-0500-0000E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49" name="Picture 1">
          <a:extLst>
            <a:ext uri="{FF2B5EF4-FFF2-40B4-BE49-F238E27FC236}">
              <a16:creationId xmlns:a16="http://schemas.microsoft.com/office/drawing/2014/main" id="{00000000-0008-0000-0500-0000E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0" name="Picture 1">
          <a:extLst>
            <a:ext uri="{FF2B5EF4-FFF2-40B4-BE49-F238E27FC236}">
              <a16:creationId xmlns:a16="http://schemas.microsoft.com/office/drawing/2014/main" id="{00000000-0008-0000-0500-0000E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1" name="Picture 1">
          <a:extLst>
            <a:ext uri="{FF2B5EF4-FFF2-40B4-BE49-F238E27FC236}">
              <a16:creationId xmlns:a16="http://schemas.microsoft.com/office/drawing/2014/main" id="{00000000-0008-0000-0500-0000E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2" name="Picture 1">
          <a:extLst>
            <a:ext uri="{FF2B5EF4-FFF2-40B4-BE49-F238E27FC236}">
              <a16:creationId xmlns:a16="http://schemas.microsoft.com/office/drawing/2014/main" id="{00000000-0008-0000-0500-0000E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53" name="Picture 1">
          <a:extLst>
            <a:ext uri="{FF2B5EF4-FFF2-40B4-BE49-F238E27FC236}">
              <a16:creationId xmlns:a16="http://schemas.microsoft.com/office/drawing/2014/main" id="{00000000-0008-0000-0500-0000E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54" name="Picture 1">
          <a:extLst>
            <a:ext uri="{FF2B5EF4-FFF2-40B4-BE49-F238E27FC236}">
              <a16:creationId xmlns:a16="http://schemas.microsoft.com/office/drawing/2014/main" id="{00000000-0008-0000-0500-0000E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55" name="Picture 1">
          <a:extLst>
            <a:ext uri="{FF2B5EF4-FFF2-40B4-BE49-F238E27FC236}">
              <a16:creationId xmlns:a16="http://schemas.microsoft.com/office/drawing/2014/main" id="{00000000-0008-0000-0500-0000E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56" name="Picture 1">
          <a:extLst>
            <a:ext uri="{FF2B5EF4-FFF2-40B4-BE49-F238E27FC236}">
              <a16:creationId xmlns:a16="http://schemas.microsoft.com/office/drawing/2014/main" id="{00000000-0008-0000-0500-0000F0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7" name="Picture 1">
          <a:extLst>
            <a:ext uri="{FF2B5EF4-FFF2-40B4-BE49-F238E27FC236}">
              <a16:creationId xmlns:a16="http://schemas.microsoft.com/office/drawing/2014/main" id="{00000000-0008-0000-0500-0000F1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8" name="Picture 1">
          <a:extLst>
            <a:ext uri="{FF2B5EF4-FFF2-40B4-BE49-F238E27FC236}">
              <a16:creationId xmlns:a16="http://schemas.microsoft.com/office/drawing/2014/main" id="{00000000-0008-0000-0500-0000F2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59" name="Picture 1">
          <a:extLst>
            <a:ext uri="{FF2B5EF4-FFF2-40B4-BE49-F238E27FC236}">
              <a16:creationId xmlns:a16="http://schemas.microsoft.com/office/drawing/2014/main" id="{00000000-0008-0000-0500-0000F3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0" name="Picture 1">
          <a:extLst>
            <a:ext uri="{FF2B5EF4-FFF2-40B4-BE49-F238E27FC236}">
              <a16:creationId xmlns:a16="http://schemas.microsoft.com/office/drawing/2014/main" id="{00000000-0008-0000-0500-0000F4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1" name="Picture 1">
          <a:extLst>
            <a:ext uri="{FF2B5EF4-FFF2-40B4-BE49-F238E27FC236}">
              <a16:creationId xmlns:a16="http://schemas.microsoft.com/office/drawing/2014/main" id="{00000000-0008-0000-0500-0000F5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62" name="Picture 1">
          <a:extLst>
            <a:ext uri="{FF2B5EF4-FFF2-40B4-BE49-F238E27FC236}">
              <a16:creationId xmlns:a16="http://schemas.microsoft.com/office/drawing/2014/main" id="{00000000-0008-0000-0500-0000F6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63" name="Picture 1">
          <a:extLst>
            <a:ext uri="{FF2B5EF4-FFF2-40B4-BE49-F238E27FC236}">
              <a16:creationId xmlns:a16="http://schemas.microsoft.com/office/drawing/2014/main" id="{00000000-0008-0000-0500-0000F7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64" name="Picture 1">
          <a:extLst>
            <a:ext uri="{FF2B5EF4-FFF2-40B4-BE49-F238E27FC236}">
              <a16:creationId xmlns:a16="http://schemas.microsoft.com/office/drawing/2014/main" id="{00000000-0008-0000-0500-0000F8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5" name="Picture 1">
          <a:extLst>
            <a:ext uri="{FF2B5EF4-FFF2-40B4-BE49-F238E27FC236}">
              <a16:creationId xmlns:a16="http://schemas.microsoft.com/office/drawing/2014/main" id="{00000000-0008-0000-0500-0000F9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6" name="Picture 1">
          <a:extLst>
            <a:ext uri="{FF2B5EF4-FFF2-40B4-BE49-F238E27FC236}">
              <a16:creationId xmlns:a16="http://schemas.microsoft.com/office/drawing/2014/main" id="{00000000-0008-0000-0500-0000FA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7" name="Picture 1">
          <a:extLst>
            <a:ext uri="{FF2B5EF4-FFF2-40B4-BE49-F238E27FC236}">
              <a16:creationId xmlns:a16="http://schemas.microsoft.com/office/drawing/2014/main" id="{00000000-0008-0000-0500-0000FB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8" name="Picture 1">
          <a:extLst>
            <a:ext uri="{FF2B5EF4-FFF2-40B4-BE49-F238E27FC236}">
              <a16:creationId xmlns:a16="http://schemas.microsoft.com/office/drawing/2014/main" id="{00000000-0008-0000-0500-0000FC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69" name="Picture 1">
          <a:extLst>
            <a:ext uri="{FF2B5EF4-FFF2-40B4-BE49-F238E27FC236}">
              <a16:creationId xmlns:a16="http://schemas.microsoft.com/office/drawing/2014/main" id="{00000000-0008-0000-0500-0000FD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0" name="Picture 1">
          <a:extLst>
            <a:ext uri="{FF2B5EF4-FFF2-40B4-BE49-F238E27FC236}">
              <a16:creationId xmlns:a16="http://schemas.microsoft.com/office/drawing/2014/main" id="{00000000-0008-0000-0500-0000FE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1" name="Picture 1">
          <a:extLst>
            <a:ext uri="{FF2B5EF4-FFF2-40B4-BE49-F238E27FC236}">
              <a16:creationId xmlns:a16="http://schemas.microsoft.com/office/drawing/2014/main" id="{00000000-0008-0000-0500-0000FF2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2" name="Picture 1">
          <a:extLst>
            <a:ext uri="{FF2B5EF4-FFF2-40B4-BE49-F238E27FC236}">
              <a16:creationId xmlns:a16="http://schemas.microsoft.com/office/drawing/2014/main" id="{00000000-0008-0000-0500-00000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73" name="Picture 1">
          <a:extLst>
            <a:ext uri="{FF2B5EF4-FFF2-40B4-BE49-F238E27FC236}">
              <a16:creationId xmlns:a16="http://schemas.microsoft.com/office/drawing/2014/main" id="{00000000-0008-0000-0500-00000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74" name="Picture 1">
          <a:extLst>
            <a:ext uri="{FF2B5EF4-FFF2-40B4-BE49-F238E27FC236}">
              <a16:creationId xmlns:a16="http://schemas.microsoft.com/office/drawing/2014/main" id="{00000000-0008-0000-0500-00000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75" name="Picture 1">
          <a:extLst>
            <a:ext uri="{FF2B5EF4-FFF2-40B4-BE49-F238E27FC236}">
              <a16:creationId xmlns:a16="http://schemas.microsoft.com/office/drawing/2014/main" id="{00000000-0008-0000-0500-00000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76" name="Picture 1">
          <a:extLst>
            <a:ext uri="{FF2B5EF4-FFF2-40B4-BE49-F238E27FC236}">
              <a16:creationId xmlns:a16="http://schemas.microsoft.com/office/drawing/2014/main" id="{00000000-0008-0000-0500-00000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7" name="Picture 1">
          <a:extLst>
            <a:ext uri="{FF2B5EF4-FFF2-40B4-BE49-F238E27FC236}">
              <a16:creationId xmlns:a16="http://schemas.microsoft.com/office/drawing/2014/main" id="{00000000-0008-0000-0500-00000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8" name="Picture 1">
          <a:extLst>
            <a:ext uri="{FF2B5EF4-FFF2-40B4-BE49-F238E27FC236}">
              <a16:creationId xmlns:a16="http://schemas.microsoft.com/office/drawing/2014/main" id="{00000000-0008-0000-0500-00000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79" name="Picture 1">
          <a:extLst>
            <a:ext uri="{FF2B5EF4-FFF2-40B4-BE49-F238E27FC236}">
              <a16:creationId xmlns:a16="http://schemas.microsoft.com/office/drawing/2014/main" id="{00000000-0008-0000-0500-00000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0" name="Picture 1">
          <a:extLst>
            <a:ext uri="{FF2B5EF4-FFF2-40B4-BE49-F238E27FC236}">
              <a16:creationId xmlns:a16="http://schemas.microsoft.com/office/drawing/2014/main" id="{00000000-0008-0000-0500-00000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1" name="Picture 1">
          <a:extLst>
            <a:ext uri="{FF2B5EF4-FFF2-40B4-BE49-F238E27FC236}">
              <a16:creationId xmlns:a16="http://schemas.microsoft.com/office/drawing/2014/main" id="{00000000-0008-0000-0500-00000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82" name="Picture 1">
          <a:extLst>
            <a:ext uri="{FF2B5EF4-FFF2-40B4-BE49-F238E27FC236}">
              <a16:creationId xmlns:a16="http://schemas.microsoft.com/office/drawing/2014/main" id="{00000000-0008-0000-0500-00000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83" name="Picture 1">
          <a:extLst>
            <a:ext uri="{FF2B5EF4-FFF2-40B4-BE49-F238E27FC236}">
              <a16:creationId xmlns:a16="http://schemas.microsoft.com/office/drawing/2014/main" id="{00000000-0008-0000-0500-00000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84" name="Picture 1">
          <a:extLst>
            <a:ext uri="{FF2B5EF4-FFF2-40B4-BE49-F238E27FC236}">
              <a16:creationId xmlns:a16="http://schemas.microsoft.com/office/drawing/2014/main" id="{00000000-0008-0000-0500-00000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5" name="Picture 1">
          <a:extLst>
            <a:ext uri="{FF2B5EF4-FFF2-40B4-BE49-F238E27FC236}">
              <a16:creationId xmlns:a16="http://schemas.microsoft.com/office/drawing/2014/main" id="{00000000-0008-0000-0500-00000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6" name="Picture 1">
          <a:extLst>
            <a:ext uri="{FF2B5EF4-FFF2-40B4-BE49-F238E27FC236}">
              <a16:creationId xmlns:a16="http://schemas.microsoft.com/office/drawing/2014/main" id="{00000000-0008-0000-0500-00000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7" name="Picture 1">
          <a:extLst>
            <a:ext uri="{FF2B5EF4-FFF2-40B4-BE49-F238E27FC236}">
              <a16:creationId xmlns:a16="http://schemas.microsoft.com/office/drawing/2014/main" id="{00000000-0008-0000-0500-00000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8" name="Picture 1">
          <a:extLst>
            <a:ext uri="{FF2B5EF4-FFF2-40B4-BE49-F238E27FC236}">
              <a16:creationId xmlns:a16="http://schemas.microsoft.com/office/drawing/2014/main" id="{00000000-0008-0000-0500-00001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89" name="Picture 1">
          <a:extLst>
            <a:ext uri="{FF2B5EF4-FFF2-40B4-BE49-F238E27FC236}">
              <a16:creationId xmlns:a16="http://schemas.microsoft.com/office/drawing/2014/main" id="{00000000-0008-0000-0500-00001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90" name="Picture 1">
          <a:extLst>
            <a:ext uri="{FF2B5EF4-FFF2-40B4-BE49-F238E27FC236}">
              <a16:creationId xmlns:a16="http://schemas.microsoft.com/office/drawing/2014/main" id="{00000000-0008-0000-0500-00001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91" name="Picture 1">
          <a:extLst>
            <a:ext uri="{FF2B5EF4-FFF2-40B4-BE49-F238E27FC236}">
              <a16:creationId xmlns:a16="http://schemas.microsoft.com/office/drawing/2014/main" id="{00000000-0008-0000-0500-00001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492" name="Picture 1">
          <a:extLst>
            <a:ext uri="{FF2B5EF4-FFF2-40B4-BE49-F238E27FC236}">
              <a16:creationId xmlns:a16="http://schemas.microsoft.com/office/drawing/2014/main" id="{00000000-0008-0000-0500-00001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3" name="Picture 1">
          <a:extLst>
            <a:ext uri="{FF2B5EF4-FFF2-40B4-BE49-F238E27FC236}">
              <a16:creationId xmlns:a16="http://schemas.microsoft.com/office/drawing/2014/main" id="{00000000-0008-0000-0500-00001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4" name="Picture 1">
          <a:extLst>
            <a:ext uri="{FF2B5EF4-FFF2-40B4-BE49-F238E27FC236}">
              <a16:creationId xmlns:a16="http://schemas.microsoft.com/office/drawing/2014/main" id="{00000000-0008-0000-0500-00001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5" name="Picture 1">
          <a:extLst>
            <a:ext uri="{FF2B5EF4-FFF2-40B4-BE49-F238E27FC236}">
              <a16:creationId xmlns:a16="http://schemas.microsoft.com/office/drawing/2014/main" id="{00000000-0008-0000-0500-00001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6" name="Picture 1">
          <a:extLst>
            <a:ext uri="{FF2B5EF4-FFF2-40B4-BE49-F238E27FC236}">
              <a16:creationId xmlns:a16="http://schemas.microsoft.com/office/drawing/2014/main" id="{00000000-0008-0000-0500-00001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7" name="Picture 1">
          <a:extLst>
            <a:ext uri="{FF2B5EF4-FFF2-40B4-BE49-F238E27FC236}">
              <a16:creationId xmlns:a16="http://schemas.microsoft.com/office/drawing/2014/main" id="{00000000-0008-0000-0500-00001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8" name="Picture 1">
          <a:extLst>
            <a:ext uri="{FF2B5EF4-FFF2-40B4-BE49-F238E27FC236}">
              <a16:creationId xmlns:a16="http://schemas.microsoft.com/office/drawing/2014/main" id="{00000000-0008-0000-0500-00001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499" name="Picture 1">
          <a:extLst>
            <a:ext uri="{FF2B5EF4-FFF2-40B4-BE49-F238E27FC236}">
              <a16:creationId xmlns:a16="http://schemas.microsoft.com/office/drawing/2014/main" id="{00000000-0008-0000-0500-00001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0" name="Picture 1">
          <a:extLst>
            <a:ext uri="{FF2B5EF4-FFF2-40B4-BE49-F238E27FC236}">
              <a16:creationId xmlns:a16="http://schemas.microsoft.com/office/drawing/2014/main" id="{00000000-0008-0000-0500-00001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1" name="Picture 1">
          <a:extLst>
            <a:ext uri="{FF2B5EF4-FFF2-40B4-BE49-F238E27FC236}">
              <a16:creationId xmlns:a16="http://schemas.microsoft.com/office/drawing/2014/main" id="{00000000-0008-0000-0500-00001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2" name="Picture 1">
          <a:extLst>
            <a:ext uri="{FF2B5EF4-FFF2-40B4-BE49-F238E27FC236}">
              <a16:creationId xmlns:a16="http://schemas.microsoft.com/office/drawing/2014/main" id="{00000000-0008-0000-0500-00001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03" name="Picture 1">
          <a:extLst>
            <a:ext uri="{FF2B5EF4-FFF2-40B4-BE49-F238E27FC236}">
              <a16:creationId xmlns:a16="http://schemas.microsoft.com/office/drawing/2014/main" id="{00000000-0008-0000-0500-00001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04" name="Picture 1">
          <a:extLst>
            <a:ext uri="{FF2B5EF4-FFF2-40B4-BE49-F238E27FC236}">
              <a16:creationId xmlns:a16="http://schemas.microsoft.com/office/drawing/2014/main" id="{00000000-0008-0000-0500-00002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05" name="Picture 1">
          <a:extLst>
            <a:ext uri="{FF2B5EF4-FFF2-40B4-BE49-F238E27FC236}">
              <a16:creationId xmlns:a16="http://schemas.microsoft.com/office/drawing/2014/main" id="{00000000-0008-0000-0500-00002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06" name="Picture 1">
          <a:extLst>
            <a:ext uri="{FF2B5EF4-FFF2-40B4-BE49-F238E27FC236}">
              <a16:creationId xmlns:a16="http://schemas.microsoft.com/office/drawing/2014/main" id="{00000000-0008-0000-0500-00002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7" name="Picture 1">
          <a:extLst>
            <a:ext uri="{FF2B5EF4-FFF2-40B4-BE49-F238E27FC236}">
              <a16:creationId xmlns:a16="http://schemas.microsoft.com/office/drawing/2014/main" id="{00000000-0008-0000-0500-00002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8" name="Picture 1">
          <a:extLst>
            <a:ext uri="{FF2B5EF4-FFF2-40B4-BE49-F238E27FC236}">
              <a16:creationId xmlns:a16="http://schemas.microsoft.com/office/drawing/2014/main" id="{00000000-0008-0000-0500-00002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09" name="Picture 1">
          <a:extLst>
            <a:ext uri="{FF2B5EF4-FFF2-40B4-BE49-F238E27FC236}">
              <a16:creationId xmlns:a16="http://schemas.microsoft.com/office/drawing/2014/main" id="{00000000-0008-0000-0500-00002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10" name="Picture 1">
          <a:extLst>
            <a:ext uri="{FF2B5EF4-FFF2-40B4-BE49-F238E27FC236}">
              <a16:creationId xmlns:a16="http://schemas.microsoft.com/office/drawing/2014/main" id="{00000000-0008-0000-0500-00002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11" name="Picture 1">
          <a:extLst>
            <a:ext uri="{FF2B5EF4-FFF2-40B4-BE49-F238E27FC236}">
              <a16:creationId xmlns:a16="http://schemas.microsoft.com/office/drawing/2014/main" id="{00000000-0008-0000-0500-00002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2" name="Picture 1">
          <a:extLst>
            <a:ext uri="{FF2B5EF4-FFF2-40B4-BE49-F238E27FC236}">
              <a16:creationId xmlns:a16="http://schemas.microsoft.com/office/drawing/2014/main" id="{00000000-0008-0000-0500-00002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3" name="Picture 1">
          <a:extLst>
            <a:ext uri="{FF2B5EF4-FFF2-40B4-BE49-F238E27FC236}">
              <a16:creationId xmlns:a16="http://schemas.microsoft.com/office/drawing/2014/main" id="{00000000-0008-0000-0500-00002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4" name="Picture 1">
          <a:extLst>
            <a:ext uri="{FF2B5EF4-FFF2-40B4-BE49-F238E27FC236}">
              <a16:creationId xmlns:a16="http://schemas.microsoft.com/office/drawing/2014/main" id="{00000000-0008-0000-0500-00002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15" name="Picture 1">
          <a:extLst>
            <a:ext uri="{FF2B5EF4-FFF2-40B4-BE49-F238E27FC236}">
              <a16:creationId xmlns:a16="http://schemas.microsoft.com/office/drawing/2014/main" id="{00000000-0008-0000-0500-00002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16" name="Picture 1">
          <a:extLst>
            <a:ext uri="{FF2B5EF4-FFF2-40B4-BE49-F238E27FC236}">
              <a16:creationId xmlns:a16="http://schemas.microsoft.com/office/drawing/2014/main" id="{00000000-0008-0000-0500-00002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7" name="Picture 1">
          <a:extLst>
            <a:ext uri="{FF2B5EF4-FFF2-40B4-BE49-F238E27FC236}">
              <a16:creationId xmlns:a16="http://schemas.microsoft.com/office/drawing/2014/main" id="{00000000-0008-0000-0500-00002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8" name="Picture 1">
          <a:extLst>
            <a:ext uri="{FF2B5EF4-FFF2-40B4-BE49-F238E27FC236}">
              <a16:creationId xmlns:a16="http://schemas.microsoft.com/office/drawing/2014/main" id="{00000000-0008-0000-0500-00002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19" name="Picture 1">
          <a:extLst>
            <a:ext uri="{FF2B5EF4-FFF2-40B4-BE49-F238E27FC236}">
              <a16:creationId xmlns:a16="http://schemas.microsoft.com/office/drawing/2014/main" id="{00000000-0008-0000-0500-00002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0" name="Picture 1">
          <a:extLst>
            <a:ext uri="{FF2B5EF4-FFF2-40B4-BE49-F238E27FC236}">
              <a16:creationId xmlns:a16="http://schemas.microsoft.com/office/drawing/2014/main" id="{00000000-0008-0000-0500-00003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1" name="Picture 1">
          <a:extLst>
            <a:ext uri="{FF2B5EF4-FFF2-40B4-BE49-F238E27FC236}">
              <a16:creationId xmlns:a16="http://schemas.microsoft.com/office/drawing/2014/main" id="{00000000-0008-0000-0500-00003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2" name="Picture 1">
          <a:extLst>
            <a:ext uri="{FF2B5EF4-FFF2-40B4-BE49-F238E27FC236}">
              <a16:creationId xmlns:a16="http://schemas.microsoft.com/office/drawing/2014/main" id="{00000000-0008-0000-0500-00003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3" name="Picture 1">
          <a:extLst>
            <a:ext uri="{FF2B5EF4-FFF2-40B4-BE49-F238E27FC236}">
              <a16:creationId xmlns:a16="http://schemas.microsoft.com/office/drawing/2014/main" id="{00000000-0008-0000-0500-00003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24" name="Picture 1">
          <a:extLst>
            <a:ext uri="{FF2B5EF4-FFF2-40B4-BE49-F238E27FC236}">
              <a16:creationId xmlns:a16="http://schemas.microsoft.com/office/drawing/2014/main" id="{00000000-0008-0000-0500-00003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25" name="Picture 1">
          <a:extLst>
            <a:ext uri="{FF2B5EF4-FFF2-40B4-BE49-F238E27FC236}">
              <a16:creationId xmlns:a16="http://schemas.microsoft.com/office/drawing/2014/main" id="{00000000-0008-0000-0500-00003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26" name="Picture 1">
          <a:extLst>
            <a:ext uri="{FF2B5EF4-FFF2-40B4-BE49-F238E27FC236}">
              <a16:creationId xmlns:a16="http://schemas.microsoft.com/office/drawing/2014/main" id="{00000000-0008-0000-0500-00003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7" name="Picture 1">
          <a:extLst>
            <a:ext uri="{FF2B5EF4-FFF2-40B4-BE49-F238E27FC236}">
              <a16:creationId xmlns:a16="http://schemas.microsoft.com/office/drawing/2014/main" id="{00000000-0008-0000-0500-00003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28" name="Picture 1">
          <a:extLst>
            <a:ext uri="{FF2B5EF4-FFF2-40B4-BE49-F238E27FC236}">
              <a16:creationId xmlns:a16="http://schemas.microsoft.com/office/drawing/2014/main" id="{00000000-0008-0000-0500-00003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29" name="Picture 1">
          <a:extLst>
            <a:ext uri="{FF2B5EF4-FFF2-40B4-BE49-F238E27FC236}">
              <a16:creationId xmlns:a16="http://schemas.microsoft.com/office/drawing/2014/main" id="{00000000-0008-0000-0500-00003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0" name="Picture 1">
          <a:extLst>
            <a:ext uri="{FF2B5EF4-FFF2-40B4-BE49-F238E27FC236}">
              <a16:creationId xmlns:a16="http://schemas.microsoft.com/office/drawing/2014/main" id="{00000000-0008-0000-0500-00003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1" name="Picture 1">
          <a:extLst>
            <a:ext uri="{FF2B5EF4-FFF2-40B4-BE49-F238E27FC236}">
              <a16:creationId xmlns:a16="http://schemas.microsoft.com/office/drawing/2014/main" id="{00000000-0008-0000-0500-00003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32" name="Picture 1">
          <a:extLst>
            <a:ext uri="{FF2B5EF4-FFF2-40B4-BE49-F238E27FC236}">
              <a16:creationId xmlns:a16="http://schemas.microsoft.com/office/drawing/2014/main" id="{00000000-0008-0000-0500-00003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33" name="Picture 1">
          <a:extLst>
            <a:ext uri="{FF2B5EF4-FFF2-40B4-BE49-F238E27FC236}">
              <a16:creationId xmlns:a16="http://schemas.microsoft.com/office/drawing/2014/main" id="{00000000-0008-0000-0500-00003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34" name="Picture 1">
          <a:extLst>
            <a:ext uri="{FF2B5EF4-FFF2-40B4-BE49-F238E27FC236}">
              <a16:creationId xmlns:a16="http://schemas.microsoft.com/office/drawing/2014/main" id="{00000000-0008-0000-0500-00003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35" name="Picture 1">
          <a:extLst>
            <a:ext uri="{FF2B5EF4-FFF2-40B4-BE49-F238E27FC236}">
              <a16:creationId xmlns:a16="http://schemas.microsoft.com/office/drawing/2014/main" id="{00000000-0008-0000-0500-00003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36" name="Picture 1">
          <a:extLst>
            <a:ext uri="{FF2B5EF4-FFF2-40B4-BE49-F238E27FC236}">
              <a16:creationId xmlns:a16="http://schemas.microsoft.com/office/drawing/2014/main" id="{00000000-0008-0000-0500-00004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7" name="Picture 1">
          <a:extLst>
            <a:ext uri="{FF2B5EF4-FFF2-40B4-BE49-F238E27FC236}">
              <a16:creationId xmlns:a16="http://schemas.microsoft.com/office/drawing/2014/main" id="{00000000-0008-0000-0500-00004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8" name="Picture 1">
          <a:extLst>
            <a:ext uri="{FF2B5EF4-FFF2-40B4-BE49-F238E27FC236}">
              <a16:creationId xmlns:a16="http://schemas.microsoft.com/office/drawing/2014/main" id="{00000000-0008-0000-0500-00004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39" name="Picture 1">
          <a:extLst>
            <a:ext uri="{FF2B5EF4-FFF2-40B4-BE49-F238E27FC236}">
              <a16:creationId xmlns:a16="http://schemas.microsoft.com/office/drawing/2014/main" id="{00000000-0008-0000-0500-00004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0" name="Picture 1">
          <a:extLst>
            <a:ext uri="{FF2B5EF4-FFF2-40B4-BE49-F238E27FC236}">
              <a16:creationId xmlns:a16="http://schemas.microsoft.com/office/drawing/2014/main" id="{00000000-0008-0000-0500-00004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1" name="Picture 1">
          <a:extLst>
            <a:ext uri="{FF2B5EF4-FFF2-40B4-BE49-F238E27FC236}">
              <a16:creationId xmlns:a16="http://schemas.microsoft.com/office/drawing/2014/main" id="{00000000-0008-0000-0500-00004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2" name="Picture 1">
          <a:extLst>
            <a:ext uri="{FF2B5EF4-FFF2-40B4-BE49-F238E27FC236}">
              <a16:creationId xmlns:a16="http://schemas.microsoft.com/office/drawing/2014/main" id="{00000000-0008-0000-0500-00004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43" name="Picture 1">
          <a:extLst>
            <a:ext uri="{FF2B5EF4-FFF2-40B4-BE49-F238E27FC236}">
              <a16:creationId xmlns:a16="http://schemas.microsoft.com/office/drawing/2014/main" id="{00000000-0008-0000-0500-00004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44" name="Picture 1">
          <a:extLst>
            <a:ext uri="{FF2B5EF4-FFF2-40B4-BE49-F238E27FC236}">
              <a16:creationId xmlns:a16="http://schemas.microsoft.com/office/drawing/2014/main" id="{00000000-0008-0000-0500-00004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45" name="Picture 1">
          <a:extLst>
            <a:ext uri="{FF2B5EF4-FFF2-40B4-BE49-F238E27FC236}">
              <a16:creationId xmlns:a16="http://schemas.microsoft.com/office/drawing/2014/main" id="{00000000-0008-0000-0500-00004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6" name="Picture 1">
          <a:extLst>
            <a:ext uri="{FF2B5EF4-FFF2-40B4-BE49-F238E27FC236}">
              <a16:creationId xmlns:a16="http://schemas.microsoft.com/office/drawing/2014/main" id="{00000000-0008-0000-0500-00004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7" name="Picture 1">
          <a:extLst>
            <a:ext uri="{FF2B5EF4-FFF2-40B4-BE49-F238E27FC236}">
              <a16:creationId xmlns:a16="http://schemas.microsoft.com/office/drawing/2014/main" id="{00000000-0008-0000-0500-00004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8" name="Picture 1">
          <a:extLst>
            <a:ext uri="{FF2B5EF4-FFF2-40B4-BE49-F238E27FC236}">
              <a16:creationId xmlns:a16="http://schemas.microsoft.com/office/drawing/2014/main" id="{00000000-0008-0000-0500-00004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49" name="Picture 1">
          <a:extLst>
            <a:ext uri="{FF2B5EF4-FFF2-40B4-BE49-F238E27FC236}">
              <a16:creationId xmlns:a16="http://schemas.microsoft.com/office/drawing/2014/main" id="{00000000-0008-0000-0500-00004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0" name="Picture 1">
          <a:extLst>
            <a:ext uri="{FF2B5EF4-FFF2-40B4-BE49-F238E27FC236}">
              <a16:creationId xmlns:a16="http://schemas.microsoft.com/office/drawing/2014/main" id="{00000000-0008-0000-0500-00004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1" name="Picture 1">
          <a:extLst>
            <a:ext uri="{FF2B5EF4-FFF2-40B4-BE49-F238E27FC236}">
              <a16:creationId xmlns:a16="http://schemas.microsoft.com/office/drawing/2014/main" id="{00000000-0008-0000-0500-00004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2" name="Picture 1">
          <a:extLst>
            <a:ext uri="{FF2B5EF4-FFF2-40B4-BE49-F238E27FC236}">
              <a16:creationId xmlns:a16="http://schemas.microsoft.com/office/drawing/2014/main" id="{00000000-0008-0000-0500-00005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53" name="Picture 1">
          <a:extLst>
            <a:ext uri="{FF2B5EF4-FFF2-40B4-BE49-F238E27FC236}">
              <a16:creationId xmlns:a16="http://schemas.microsoft.com/office/drawing/2014/main" id="{00000000-0008-0000-0500-00005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54" name="Picture 1">
          <a:extLst>
            <a:ext uri="{FF2B5EF4-FFF2-40B4-BE49-F238E27FC236}">
              <a16:creationId xmlns:a16="http://schemas.microsoft.com/office/drawing/2014/main" id="{00000000-0008-0000-0500-00005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5" name="Picture 1">
          <a:extLst>
            <a:ext uri="{FF2B5EF4-FFF2-40B4-BE49-F238E27FC236}">
              <a16:creationId xmlns:a16="http://schemas.microsoft.com/office/drawing/2014/main" id="{00000000-0008-0000-0500-00005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6" name="Picture 1">
          <a:extLst>
            <a:ext uri="{FF2B5EF4-FFF2-40B4-BE49-F238E27FC236}">
              <a16:creationId xmlns:a16="http://schemas.microsoft.com/office/drawing/2014/main" id="{00000000-0008-0000-0500-00005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57" name="Picture 1">
          <a:extLst>
            <a:ext uri="{FF2B5EF4-FFF2-40B4-BE49-F238E27FC236}">
              <a16:creationId xmlns:a16="http://schemas.microsoft.com/office/drawing/2014/main" id="{00000000-0008-0000-0500-00005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58" name="Picture 1">
          <a:extLst>
            <a:ext uri="{FF2B5EF4-FFF2-40B4-BE49-F238E27FC236}">
              <a16:creationId xmlns:a16="http://schemas.microsoft.com/office/drawing/2014/main" id="{00000000-0008-0000-0500-00005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59" name="Picture 1">
          <a:extLst>
            <a:ext uri="{FF2B5EF4-FFF2-40B4-BE49-F238E27FC236}">
              <a16:creationId xmlns:a16="http://schemas.microsoft.com/office/drawing/2014/main" id="{00000000-0008-0000-0500-00005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0" name="Picture 1">
          <a:extLst>
            <a:ext uri="{FF2B5EF4-FFF2-40B4-BE49-F238E27FC236}">
              <a16:creationId xmlns:a16="http://schemas.microsoft.com/office/drawing/2014/main" id="{00000000-0008-0000-0500-00005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1" name="Picture 1">
          <a:extLst>
            <a:ext uri="{FF2B5EF4-FFF2-40B4-BE49-F238E27FC236}">
              <a16:creationId xmlns:a16="http://schemas.microsoft.com/office/drawing/2014/main" id="{00000000-0008-0000-0500-00005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2" name="Picture 1">
          <a:extLst>
            <a:ext uri="{FF2B5EF4-FFF2-40B4-BE49-F238E27FC236}">
              <a16:creationId xmlns:a16="http://schemas.microsoft.com/office/drawing/2014/main" id="{00000000-0008-0000-0500-00005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63" name="Picture 1">
          <a:extLst>
            <a:ext uri="{FF2B5EF4-FFF2-40B4-BE49-F238E27FC236}">
              <a16:creationId xmlns:a16="http://schemas.microsoft.com/office/drawing/2014/main" id="{00000000-0008-0000-0500-00005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64" name="Picture 1">
          <a:extLst>
            <a:ext uri="{FF2B5EF4-FFF2-40B4-BE49-F238E27FC236}">
              <a16:creationId xmlns:a16="http://schemas.microsoft.com/office/drawing/2014/main" id="{00000000-0008-0000-0500-00005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65" name="Picture 1">
          <a:extLst>
            <a:ext uri="{FF2B5EF4-FFF2-40B4-BE49-F238E27FC236}">
              <a16:creationId xmlns:a16="http://schemas.microsoft.com/office/drawing/2014/main" id="{00000000-0008-0000-0500-00005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66" name="Picture 1">
          <a:extLst>
            <a:ext uri="{FF2B5EF4-FFF2-40B4-BE49-F238E27FC236}">
              <a16:creationId xmlns:a16="http://schemas.microsoft.com/office/drawing/2014/main" id="{00000000-0008-0000-0500-00005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7" name="Picture 1">
          <a:extLst>
            <a:ext uri="{FF2B5EF4-FFF2-40B4-BE49-F238E27FC236}">
              <a16:creationId xmlns:a16="http://schemas.microsoft.com/office/drawing/2014/main" id="{00000000-0008-0000-0500-00005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8" name="Picture 1">
          <a:extLst>
            <a:ext uri="{FF2B5EF4-FFF2-40B4-BE49-F238E27FC236}">
              <a16:creationId xmlns:a16="http://schemas.microsoft.com/office/drawing/2014/main" id="{00000000-0008-0000-0500-00006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69" name="Picture 1">
          <a:extLst>
            <a:ext uri="{FF2B5EF4-FFF2-40B4-BE49-F238E27FC236}">
              <a16:creationId xmlns:a16="http://schemas.microsoft.com/office/drawing/2014/main" id="{00000000-0008-0000-0500-00006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0" name="Picture 1">
          <a:extLst>
            <a:ext uri="{FF2B5EF4-FFF2-40B4-BE49-F238E27FC236}">
              <a16:creationId xmlns:a16="http://schemas.microsoft.com/office/drawing/2014/main" id="{00000000-0008-0000-0500-00006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1" name="Picture 1">
          <a:extLst>
            <a:ext uri="{FF2B5EF4-FFF2-40B4-BE49-F238E27FC236}">
              <a16:creationId xmlns:a16="http://schemas.microsoft.com/office/drawing/2014/main" id="{00000000-0008-0000-0500-00006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72" name="Picture 1">
          <a:extLst>
            <a:ext uri="{FF2B5EF4-FFF2-40B4-BE49-F238E27FC236}">
              <a16:creationId xmlns:a16="http://schemas.microsoft.com/office/drawing/2014/main" id="{00000000-0008-0000-0500-00006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73" name="Picture 1">
          <a:extLst>
            <a:ext uri="{FF2B5EF4-FFF2-40B4-BE49-F238E27FC236}">
              <a16:creationId xmlns:a16="http://schemas.microsoft.com/office/drawing/2014/main" id="{00000000-0008-0000-0500-00006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74" name="Picture 1">
          <a:extLst>
            <a:ext uri="{FF2B5EF4-FFF2-40B4-BE49-F238E27FC236}">
              <a16:creationId xmlns:a16="http://schemas.microsoft.com/office/drawing/2014/main" id="{00000000-0008-0000-0500-00006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5" name="Picture 1">
          <a:extLst>
            <a:ext uri="{FF2B5EF4-FFF2-40B4-BE49-F238E27FC236}">
              <a16:creationId xmlns:a16="http://schemas.microsoft.com/office/drawing/2014/main" id="{00000000-0008-0000-0500-00006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6" name="Picture 1">
          <a:extLst>
            <a:ext uri="{FF2B5EF4-FFF2-40B4-BE49-F238E27FC236}">
              <a16:creationId xmlns:a16="http://schemas.microsoft.com/office/drawing/2014/main" id="{00000000-0008-0000-0500-00006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7" name="Picture 1">
          <a:extLst>
            <a:ext uri="{FF2B5EF4-FFF2-40B4-BE49-F238E27FC236}">
              <a16:creationId xmlns:a16="http://schemas.microsoft.com/office/drawing/2014/main" id="{00000000-0008-0000-0500-00006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8" name="Picture 1">
          <a:extLst>
            <a:ext uri="{FF2B5EF4-FFF2-40B4-BE49-F238E27FC236}">
              <a16:creationId xmlns:a16="http://schemas.microsoft.com/office/drawing/2014/main" id="{00000000-0008-0000-0500-00006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79" name="Picture 1">
          <a:extLst>
            <a:ext uri="{FF2B5EF4-FFF2-40B4-BE49-F238E27FC236}">
              <a16:creationId xmlns:a16="http://schemas.microsoft.com/office/drawing/2014/main" id="{00000000-0008-0000-0500-00006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80" name="Picture 1">
          <a:extLst>
            <a:ext uri="{FF2B5EF4-FFF2-40B4-BE49-F238E27FC236}">
              <a16:creationId xmlns:a16="http://schemas.microsoft.com/office/drawing/2014/main" id="{00000000-0008-0000-0500-00006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81" name="Picture 1">
          <a:extLst>
            <a:ext uri="{FF2B5EF4-FFF2-40B4-BE49-F238E27FC236}">
              <a16:creationId xmlns:a16="http://schemas.microsoft.com/office/drawing/2014/main" id="{00000000-0008-0000-0500-00006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82" name="Picture 1">
          <a:extLst>
            <a:ext uri="{FF2B5EF4-FFF2-40B4-BE49-F238E27FC236}">
              <a16:creationId xmlns:a16="http://schemas.microsoft.com/office/drawing/2014/main" id="{00000000-0008-0000-0500-00006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83" name="Picture 1">
          <a:extLst>
            <a:ext uri="{FF2B5EF4-FFF2-40B4-BE49-F238E27FC236}">
              <a16:creationId xmlns:a16="http://schemas.microsoft.com/office/drawing/2014/main" id="{00000000-0008-0000-0500-00006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584" name="Picture 1">
          <a:extLst>
            <a:ext uri="{FF2B5EF4-FFF2-40B4-BE49-F238E27FC236}">
              <a16:creationId xmlns:a16="http://schemas.microsoft.com/office/drawing/2014/main" id="{00000000-0008-0000-0500-00007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585" name="Picture 1">
          <a:extLst>
            <a:ext uri="{FF2B5EF4-FFF2-40B4-BE49-F238E27FC236}">
              <a16:creationId xmlns:a16="http://schemas.microsoft.com/office/drawing/2014/main" id="{00000000-0008-0000-0500-00007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586" name="Picture 1">
          <a:extLst>
            <a:ext uri="{FF2B5EF4-FFF2-40B4-BE49-F238E27FC236}">
              <a16:creationId xmlns:a16="http://schemas.microsoft.com/office/drawing/2014/main" id="{00000000-0008-0000-0500-00007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587" name="Picture 1">
          <a:extLst>
            <a:ext uri="{FF2B5EF4-FFF2-40B4-BE49-F238E27FC236}">
              <a16:creationId xmlns:a16="http://schemas.microsoft.com/office/drawing/2014/main" id="{00000000-0008-0000-0500-00007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588" name="Picture 1">
          <a:extLst>
            <a:ext uri="{FF2B5EF4-FFF2-40B4-BE49-F238E27FC236}">
              <a16:creationId xmlns:a16="http://schemas.microsoft.com/office/drawing/2014/main" id="{00000000-0008-0000-0500-00007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589" name="Picture 1">
          <a:extLst>
            <a:ext uri="{FF2B5EF4-FFF2-40B4-BE49-F238E27FC236}">
              <a16:creationId xmlns:a16="http://schemas.microsoft.com/office/drawing/2014/main" id="{00000000-0008-0000-0500-00007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590" name="Picture 1">
          <a:extLst>
            <a:ext uri="{FF2B5EF4-FFF2-40B4-BE49-F238E27FC236}">
              <a16:creationId xmlns:a16="http://schemas.microsoft.com/office/drawing/2014/main" id="{00000000-0008-0000-0500-00007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591" name="Picture 1">
          <a:extLst>
            <a:ext uri="{FF2B5EF4-FFF2-40B4-BE49-F238E27FC236}">
              <a16:creationId xmlns:a16="http://schemas.microsoft.com/office/drawing/2014/main" id="{00000000-0008-0000-0500-00007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92" name="Picture 1">
          <a:extLst>
            <a:ext uri="{FF2B5EF4-FFF2-40B4-BE49-F238E27FC236}">
              <a16:creationId xmlns:a16="http://schemas.microsoft.com/office/drawing/2014/main" id="{00000000-0008-0000-0500-00007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93" name="Picture 1">
          <a:extLst>
            <a:ext uri="{FF2B5EF4-FFF2-40B4-BE49-F238E27FC236}">
              <a16:creationId xmlns:a16="http://schemas.microsoft.com/office/drawing/2014/main" id="{00000000-0008-0000-0500-00007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94" name="Picture 1">
          <a:extLst>
            <a:ext uri="{FF2B5EF4-FFF2-40B4-BE49-F238E27FC236}">
              <a16:creationId xmlns:a16="http://schemas.microsoft.com/office/drawing/2014/main" id="{00000000-0008-0000-0500-00007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95" name="Picture 1">
          <a:extLst>
            <a:ext uri="{FF2B5EF4-FFF2-40B4-BE49-F238E27FC236}">
              <a16:creationId xmlns:a16="http://schemas.microsoft.com/office/drawing/2014/main" id="{00000000-0008-0000-0500-00007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96" name="Picture 1">
          <a:extLst>
            <a:ext uri="{FF2B5EF4-FFF2-40B4-BE49-F238E27FC236}">
              <a16:creationId xmlns:a16="http://schemas.microsoft.com/office/drawing/2014/main" id="{00000000-0008-0000-0500-00007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597" name="Picture 1">
          <a:extLst>
            <a:ext uri="{FF2B5EF4-FFF2-40B4-BE49-F238E27FC236}">
              <a16:creationId xmlns:a16="http://schemas.microsoft.com/office/drawing/2014/main" id="{00000000-0008-0000-0500-00007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98" name="Picture 1">
          <a:extLst>
            <a:ext uri="{FF2B5EF4-FFF2-40B4-BE49-F238E27FC236}">
              <a16:creationId xmlns:a16="http://schemas.microsoft.com/office/drawing/2014/main" id="{00000000-0008-0000-0500-00007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599" name="Picture 1">
          <a:extLst>
            <a:ext uri="{FF2B5EF4-FFF2-40B4-BE49-F238E27FC236}">
              <a16:creationId xmlns:a16="http://schemas.microsoft.com/office/drawing/2014/main" id="{00000000-0008-0000-0500-00007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0" name="Picture 1">
          <a:extLst>
            <a:ext uri="{FF2B5EF4-FFF2-40B4-BE49-F238E27FC236}">
              <a16:creationId xmlns:a16="http://schemas.microsoft.com/office/drawing/2014/main" id="{00000000-0008-0000-0500-00008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1" name="Picture 1">
          <a:extLst>
            <a:ext uri="{FF2B5EF4-FFF2-40B4-BE49-F238E27FC236}">
              <a16:creationId xmlns:a16="http://schemas.microsoft.com/office/drawing/2014/main" id="{00000000-0008-0000-0500-00008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2" name="Picture 1">
          <a:extLst>
            <a:ext uri="{FF2B5EF4-FFF2-40B4-BE49-F238E27FC236}">
              <a16:creationId xmlns:a16="http://schemas.microsoft.com/office/drawing/2014/main" id="{00000000-0008-0000-0500-00008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03" name="Picture 1">
          <a:extLst>
            <a:ext uri="{FF2B5EF4-FFF2-40B4-BE49-F238E27FC236}">
              <a16:creationId xmlns:a16="http://schemas.microsoft.com/office/drawing/2014/main" id="{00000000-0008-0000-0500-00008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04" name="Picture 1">
          <a:extLst>
            <a:ext uri="{FF2B5EF4-FFF2-40B4-BE49-F238E27FC236}">
              <a16:creationId xmlns:a16="http://schemas.microsoft.com/office/drawing/2014/main" id="{00000000-0008-0000-0500-00008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05" name="Picture 1">
          <a:extLst>
            <a:ext uri="{FF2B5EF4-FFF2-40B4-BE49-F238E27FC236}">
              <a16:creationId xmlns:a16="http://schemas.microsoft.com/office/drawing/2014/main" id="{00000000-0008-0000-0500-00008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06" name="Picture 1">
          <a:extLst>
            <a:ext uri="{FF2B5EF4-FFF2-40B4-BE49-F238E27FC236}">
              <a16:creationId xmlns:a16="http://schemas.microsoft.com/office/drawing/2014/main" id="{00000000-0008-0000-0500-00008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7" name="Picture 1">
          <a:extLst>
            <a:ext uri="{FF2B5EF4-FFF2-40B4-BE49-F238E27FC236}">
              <a16:creationId xmlns:a16="http://schemas.microsoft.com/office/drawing/2014/main" id="{00000000-0008-0000-0500-00008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8" name="Picture 1">
          <a:extLst>
            <a:ext uri="{FF2B5EF4-FFF2-40B4-BE49-F238E27FC236}">
              <a16:creationId xmlns:a16="http://schemas.microsoft.com/office/drawing/2014/main" id="{00000000-0008-0000-0500-00008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09" name="Picture 1">
          <a:extLst>
            <a:ext uri="{FF2B5EF4-FFF2-40B4-BE49-F238E27FC236}">
              <a16:creationId xmlns:a16="http://schemas.microsoft.com/office/drawing/2014/main" id="{00000000-0008-0000-0500-00008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0" name="Picture 1">
          <a:extLst>
            <a:ext uri="{FF2B5EF4-FFF2-40B4-BE49-F238E27FC236}">
              <a16:creationId xmlns:a16="http://schemas.microsoft.com/office/drawing/2014/main" id="{00000000-0008-0000-0500-00008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1" name="Picture 1">
          <a:extLst>
            <a:ext uri="{FF2B5EF4-FFF2-40B4-BE49-F238E27FC236}">
              <a16:creationId xmlns:a16="http://schemas.microsoft.com/office/drawing/2014/main" id="{00000000-0008-0000-0500-00008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2" name="Picture 1">
          <a:extLst>
            <a:ext uri="{FF2B5EF4-FFF2-40B4-BE49-F238E27FC236}">
              <a16:creationId xmlns:a16="http://schemas.microsoft.com/office/drawing/2014/main" id="{00000000-0008-0000-0500-00008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3" name="Picture 1">
          <a:extLst>
            <a:ext uri="{FF2B5EF4-FFF2-40B4-BE49-F238E27FC236}">
              <a16:creationId xmlns:a16="http://schemas.microsoft.com/office/drawing/2014/main" id="{00000000-0008-0000-0500-00008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14" name="Picture 1">
          <a:extLst>
            <a:ext uri="{FF2B5EF4-FFF2-40B4-BE49-F238E27FC236}">
              <a16:creationId xmlns:a16="http://schemas.microsoft.com/office/drawing/2014/main" id="{00000000-0008-0000-0500-00008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15" name="Picture 1">
          <a:extLst>
            <a:ext uri="{FF2B5EF4-FFF2-40B4-BE49-F238E27FC236}">
              <a16:creationId xmlns:a16="http://schemas.microsoft.com/office/drawing/2014/main" id="{00000000-0008-0000-0500-00008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16" name="Picture 1">
          <a:extLst>
            <a:ext uri="{FF2B5EF4-FFF2-40B4-BE49-F238E27FC236}">
              <a16:creationId xmlns:a16="http://schemas.microsoft.com/office/drawing/2014/main" id="{00000000-0008-0000-0500-00009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7" name="Picture 1">
          <a:extLst>
            <a:ext uri="{FF2B5EF4-FFF2-40B4-BE49-F238E27FC236}">
              <a16:creationId xmlns:a16="http://schemas.microsoft.com/office/drawing/2014/main" id="{00000000-0008-0000-0500-00009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18" name="Picture 1">
          <a:extLst>
            <a:ext uri="{FF2B5EF4-FFF2-40B4-BE49-F238E27FC236}">
              <a16:creationId xmlns:a16="http://schemas.microsoft.com/office/drawing/2014/main" id="{00000000-0008-0000-0500-00009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19" name="Picture 1">
          <a:extLst>
            <a:ext uri="{FF2B5EF4-FFF2-40B4-BE49-F238E27FC236}">
              <a16:creationId xmlns:a16="http://schemas.microsoft.com/office/drawing/2014/main" id="{00000000-0008-0000-0500-00009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20" name="Picture 1">
          <a:extLst>
            <a:ext uri="{FF2B5EF4-FFF2-40B4-BE49-F238E27FC236}">
              <a16:creationId xmlns:a16="http://schemas.microsoft.com/office/drawing/2014/main" id="{00000000-0008-0000-0500-00009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21" name="Picture 1">
          <a:extLst>
            <a:ext uri="{FF2B5EF4-FFF2-40B4-BE49-F238E27FC236}">
              <a16:creationId xmlns:a16="http://schemas.microsoft.com/office/drawing/2014/main" id="{00000000-0008-0000-0500-00009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2" name="Picture 1">
          <a:extLst>
            <a:ext uri="{FF2B5EF4-FFF2-40B4-BE49-F238E27FC236}">
              <a16:creationId xmlns:a16="http://schemas.microsoft.com/office/drawing/2014/main" id="{00000000-0008-0000-0500-00009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3" name="Picture 1">
          <a:extLst>
            <a:ext uri="{FF2B5EF4-FFF2-40B4-BE49-F238E27FC236}">
              <a16:creationId xmlns:a16="http://schemas.microsoft.com/office/drawing/2014/main" id="{00000000-0008-0000-0500-00009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4" name="Picture 1">
          <a:extLst>
            <a:ext uri="{FF2B5EF4-FFF2-40B4-BE49-F238E27FC236}">
              <a16:creationId xmlns:a16="http://schemas.microsoft.com/office/drawing/2014/main" id="{00000000-0008-0000-0500-00009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5" name="Picture 1">
          <a:extLst>
            <a:ext uri="{FF2B5EF4-FFF2-40B4-BE49-F238E27FC236}">
              <a16:creationId xmlns:a16="http://schemas.microsoft.com/office/drawing/2014/main" id="{00000000-0008-0000-0500-00009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26" name="Picture 1">
          <a:extLst>
            <a:ext uri="{FF2B5EF4-FFF2-40B4-BE49-F238E27FC236}">
              <a16:creationId xmlns:a16="http://schemas.microsoft.com/office/drawing/2014/main" id="{00000000-0008-0000-0500-00009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27" name="Picture 1">
          <a:extLst>
            <a:ext uri="{FF2B5EF4-FFF2-40B4-BE49-F238E27FC236}">
              <a16:creationId xmlns:a16="http://schemas.microsoft.com/office/drawing/2014/main" id="{00000000-0008-0000-0500-00009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28" name="Picture 1">
          <a:extLst>
            <a:ext uri="{FF2B5EF4-FFF2-40B4-BE49-F238E27FC236}">
              <a16:creationId xmlns:a16="http://schemas.microsoft.com/office/drawing/2014/main" id="{00000000-0008-0000-0500-00009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29" name="Picture 1">
          <a:extLst>
            <a:ext uri="{FF2B5EF4-FFF2-40B4-BE49-F238E27FC236}">
              <a16:creationId xmlns:a16="http://schemas.microsoft.com/office/drawing/2014/main" id="{00000000-0008-0000-0500-00009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0" name="Picture 1">
          <a:extLst>
            <a:ext uri="{FF2B5EF4-FFF2-40B4-BE49-F238E27FC236}">
              <a16:creationId xmlns:a16="http://schemas.microsoft.com/office/drawing/2014/main" id="{00000000-0008-0000-0500-00009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1" name="Picture 1">
          <a:extLst>
            <a:ext uri="{FF2B5EF4-FFF2-40B4-BE49-F238E27FC236}">
              <a16:creationId xmlns:a16="http://schemas.microsoft.com/office/drawing/2014/main" id="{00000000-0008-0000-0500-00009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2" name="Picture 1">
          <a:extLst>
            <a:ext uri="{FF2B5EF4-FFF2-40B4-BE49-F238E27FC236}">
              <a16:creationId xmlns:a16="http://schemas.microsoft.com/office/drawing/2014/main" id="{00000000-0008-0000-0500-0000A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3" name="Picture 1">
          <a:extLst>
            <a:ext uri="{FF2B5EF4-FFF2-40B4-BE49-F238E27FC236}">
              <a16:creationId xmlns:a16="http://schemas.microsoft.com/office/drawing/2014/main" id="{00000000-0008-0000-0500-0000A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34" name="Picture 1">
          <a:extLst>
            <a:ext uri="{FF2B5EF4-FFF2-40B4-BE49-F238E27FC236}">
              <a16:creationId xmlns:a16="http://schemas.microsoft.com/office/drawing/2014/main" id="{00000000-0008-0000-0500-0000A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35" name="Picture 1">
          <a:extLst>
            <a:ext uri="{FF2B5EF4-FFF2-40B4-BE49-F238E27FC236}">
              <a16:creationId xmlns:a16="http://schemas.microsoft.com/office/drawing/2014/main" id="{00000000-0008-0000-0500-0000A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36" name="Picture 1">
          <a:extLst>
            <a:ext uri="{FF2B5EF4-FFF2-40B4-BE49-F238E27FC236}">
              <a16:creationId xmlns:a16="http://schemas.microsoft.com/office/drawing/2014/main" id="{00000000-0008-0000-0500-0000A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7" name="Picture 1">
          <a:extLst>
            <a:ext uri="{FF2B5EF4-FFF2-40B4-BE49-F238E27FC236}">
              <a16:creationId xmlns:a16="http://schemas.microsoft.com/office/drawing/2014/main" id="{00000000-0008-0000-0500-0000A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38" name="Picture 1">
          <a:extLst>
            <a:ext uri="{FF2B5EF4-FFF2-40B4-BE49-F238E27FC236}">
              <a16:creationId xmlns:a16="http://schemas.microsoft.com/office/drawing/2014/main" id="{00000000-0008-0000-0500-0000A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39" name="Picture 1">
          <a:extLst>
            <a:ext uri="{FF2B5EF4-FFF2-40B4-BE49-F238E27FC236}">
              <a16:creationId xmlns:a16="http://schemas.microsoft.com/office/drawing/2014/main" id="{00000000-0008-0000-0500-0000A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40" name="Picture 1">
          <a:extLst>
            <a:ext uri="{FF2B5EF4-FFF2-40B4-BE49-F238E27FC236}">
              <a16:creationId xmlns:a16="http://schemas.microsoft.com/office/drawing/2014/main" id="{00000000-0008-0000-0500-0000A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41" name="Picture 1">
          <a:extLst>
            <a:ext uri="{FF2B5EF4-FFF2-40B4-BE49-F238E27FC236}">
              <a16:creationId xmlns:a16="http://schemas.microsoft.com/office/drawing/2014/main" id="{00000000-0008-0000-0500-0000A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2" name="Picture 1">
          <a:extLst>
            <a:ext uri="{FF2B5EF4-FFF2-40B4-BE49-F238E27FC236}">
              <a16:creationId xmlns:a16="http://schemas.microsoft.com/office/drawing/2014/main" id="{00000000-0008-0000-0500-0000A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3" name="Picture 1">
          <a:extLst>
            <a:ext uri="{FF2B5EF4-FFF2-40B4-BE49-F238E27FC236}">
              <a16:creationId xmlns:a16="http://schemas.microsoft.com/office/drawing/2014/main" id="{00000000-0008-0000-0500-0000A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4" name="Picture 1">
          <a:extLst>
            <a:ext uri="{FF2B5EF4-FFF2-40B4-BE49-F238E27FC236}">
              <a16:creationId xmlns:a16="http://schemas.microsoft.com/office/drawing/2014/main" id="{00000000-0008-0000-0500-0000A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5" name="Picture 1">
          <a:extLst>
            <a:ext uri="{FF2B5EF4-FFF2-40B4-BE49-F238E27FC236}">
              <a16:creationId xmlns:a16="http://schemas.microsoft.com/office/drawing/2014/main" id="{00000000-0008-0000-0500-0000A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46" name="Picture 1">
          <a:extLst>
            <a:ext uri="{FF2B5EF4-FFF2-40B4-BE49-F238E27FC236}">
              <a16:creationId xmlns:a16="http://schemas.microsoft.com/office/drawing/2014/main" id="{00000000-0008-0000-0500-0000A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47" name="Picture 1">
          <a:extLst>
            <a:ext uri="{FF2B5EF4-FFF2-40B4-BE49-F238E27FC236}">
              <a16:creationId xmlns:a16="http://schemas.microsoft.com/office/drawing/2014/main" id="{00000000-0008-0000-0500-0000A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48" name="Picture 1">
          <a:extLst>
            <a:ext uri="{FF2B5EF4-FFF2-40B4-BE49-F238E27FC236}">
              <a16:creationId xmlns:a16="http://schemas.microsoft.com/office/drawing/2014/main" id="{00000000-0008-0000-0500-0000B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49" name="Picture 1">
          <a:extLst>
            <a:ext uri="{FF2B5EF4-FFF2-40B4-BE49-F238E27FC236}">
              <a16:creationId xmlns:a16="http://schemas.microsoft.com/office/drawing/2014/main" id="{00000000-0008-0000-0500-0000B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0" name="Picture 1">
          <a:extLst>
            <a:ext uri="{FF2B5EF4-FFF2-40B4-BE49-F238E27FC236}">
              <a16:creationId xmlns:a16="http://schemas.microsoft.com/office/drawing/2014/main" id="{00000000-0008-0000-0500-0000B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1" name="Picture 1">
          <a:extLst>
            <a:ext uri="{FF2B5EF4-FFF2-40B4-BE49-F238E27FC236}">
              <a16:creationId xmlns:a16="http://schemas.microsoft.com/office/drawing/2014/main" id="{00000000-0008-0000-0500-0000B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2" name="Picture 1">
          <a:extLst>
            <a:ext uri="{FF2B5EF4-FFF2-40B4-BE49-F238E27FC236}">
              <a16:creationId xmlns:a16="http://schemas.microsoft.com/office/drawing/2014/main" id="{00000000-0008-0000-0500-0000B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3" name="Picture 1">
          <a:extLst>
            <a:ext uri="{FF2B5EF4-FFF2-40B4-BE49-F238E27FC236}">
              <a16:creationId xmlns:a16="http://schemas.microsoft.com/office/drawing/2014/main" id="{00000000-0008-0000-0500-0000B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4" name="Picture 1">
          <a:extLst>
            <a:ext uri="{FF2B5EF4-FFF2-40B4-BE49-F238E27FC236}">
              <a16:creationId xmlns:a16="http://schemas.microsoft.com/office/drawing/2014/main" id="{00000000-0008-0000-0500-0000B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5" name="Picture 1">
          <a:extLst>
            <a:ext uri="{FF2B5EF4-FFF2-40B4-BE49-F238E27FC236}">
              <a16:creationId xmlns:a16="http://schemas.microsoft.com/office/drawing/2014/main" id="{00000000-0008-0000-0500-0000B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56" name="Picture 1">
          <a:extLst>
            <a:ext uri="{FF2B5EF4-FFF2-40B4-BE49-F238E27FC236}">
              <a16:creationId xmlns:a16="http://schemas.microsoft.com/office/drawing/2014/main" id="{00000000-0008-0000-0500-0000B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57" name="Picture 1">
          <a:extLst>
            <a:ext uri="{FF2B5EF4-FFF2-40B4-BE49-F238E27FC236}">
              <a16:creationId xmlns:a16="http://schemas.microsoft.com/office/drawing/2014/main" id="{00000000-0008-0000-0500-0000B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58" name="Picture 1">
          <a:extLst>
            <a:ext uri="{FF2B5EF4-FFF2-40B4-BE49-F238E27FC236}">
              <a16:creationId xmlns:a16="http://schemas.microsoft.com/office/drawing/2014/main" id="{00000000-0008-0000-0500-0000B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59" name="Picture 1">
          <a:extLst>
            <a:ext uri="{FF2B5EF4-FFF2-40B4-BE49-F238E27FC236}">
              <a16:creationId xmlns:a16="http://schemas.microsoft.com/office/drawing/2014/main" id="{00000000-0008-0000-0500-0000B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0" name="Picture 1">
          <a:extLst>
            <a:ext uri="{FF2B5EF4-FFF2-40B4-BE49-F238E27FC236}">
              <a16:creationId xmlns:a16="http://schemas.microsoft.com/office/drawing/2014/main" id="{00000000-0008-0000-0500-0000B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1" name="Picture 1">
          <a:extLst>
            <a:ext uri="{FF2B5EF4-FFF2-40B4-BE49-F238E27FC236}">
              <a16:creationId xmlns:a16="http://schemas.microsoft.com/office/drawing/2014/main" id="{00000000-0008-0000-0500-0000B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2" name="Picture 1">
          <a:extLst>
            <a:ext uri="{FF2B5EF4-FFF2-40B4-BE49-F238E27FC236}">
              <a16:creationId xmlns:a16="http://schemas.microsoft.com/office/drawing/2014/main" id="{00000000-0008-0000-0500-0000B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3" name="Picture 1">
          <a:extLst>
            <a:ext uri="{FF2B5EF4-FFF2-40B4-BE49-F238E27FC236}">
              <a16:creationId xmlns:a16="http://schemas.microsoft.com/office/drawing/2014/main" id="{00000000-0008-0000-0500-0000B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64" name="Picture 1">
          <a:extLst>
            <a:ext uri="{FF2B5EF4-FFF2-40B4-BE49-F238E27FC236}">
              <a16:creationId xmlns:a16="http://schemas.microsoft.com/office/drawing/2014/main" id="{00000000-0008-0000-0500-0000C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65" name="Picture 1">
          <a:extLst>
            <a:ext uri="{FF2B5EF4-FFF2-40B4-BE49-F238E27FC236}">
              <a16:creationId xmlns:a16="http://schemas.microsoft.com/office/drawing/2014/main" id="{00000000-0008-0000-0500-0000C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66" name="Picture 1">
          <a:extLst>
            <a:ext uri="{FF2B5EF4-FFF2-40B4-BE49-F238E27FC236}">
              <a16:creationId xmlns:a16="http://schemas.microsoft.com/office/drawing/2014/main" id="{00000000-0008-0000-0500-0000C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7" name="Picture 1">
          <a:extLst>
            <a:ext uri="{FF2B5EF4-FFF2-40B4-BE49-F238E27FC236}">
              <a16:creationId xmlns:a16="http://schemas.microsoft.com/office/drawing/2014/main" id="{00000000-0008-0000-0500-0000C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68" name="Picture 1">
          <a:extLst>
            <a:ext uri="{FF2B5EF4-FFF2-40B4-BE49-F238E27FC236}">
              <a16:creationId xmlns:a16="http://schemas.microsoft.com/office/drawing/2014/main" id="{00000000-0008-0000-0500-0000C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69" name="Picture 1">
          <a:extLst>
            <a:ext uri="{FF2B5EF4-FFF2-40B4-BE49-F238E27FC236}">
              <a16:creationId xmlns:a16="http://schemas.microsoft.com/office/drawing/2014/main" id="{00000000-0008-0000-0500-0000C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0" name="Picture 1">
          <a:extLst>
            <a:ext uri="{FF2B5EF4-FFF2-40B4-BE49-F238E27FC236}">
              <a16:creationId xmlns:a16="http://schemas.microsoft.com/office/drawing/2014/main" id="{00000000-0008-0000-0500-0000C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1" name="Picture 1">
          <a:extLst>
            <a:ext uri="{FF2B5EF4-FFF2-40B4-BE49-F238E27FC236}">
              <a16:creationId xmlns:a16="http://schemas.microsoft.com/office/drawing/2014/main" id="{00000000-0008-0000-0500-0000C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72" name="Picture 1">
          <a:extLst>
            <a:ext uri="{FF2B5EF4-FFF2-40B4-BE49-F238E27FC236}">
              <a16:creationId xmlns:a16="http://schemas.microsoft.com/office/drawing/2014/main" id="{00000000-0008-0000-0500-0000C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73" name="Picture 1">
          <a:extLst>
            <a:ext uri="{FF2B5EF4-FFF2-40B4-BE49-F238E27FC236}">
              <a16:creationId xmlns:a16="http://schemas.microsoft.com/office/drawing/2014/main" id="{00000000-0008-0000-0500-0000C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4" name="Picture 1">
          <a:extLst>
            <a:ext uri="{FF2B5EF4-FFF2-40B4-BE49-F238E27FC236}">
              <a16:creationId xmlns:a16="http://schemas.microsoft.com/office/drawing/2014/main" id="{00000000-0008-0000-0500-0000C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5" name="Picture 1">
          <a:extLst>
            <a:ext uri="{FF2B5EF4-FFF2-40B4-BE49-F238E27FC236}">
              <a16:creationId xmlns:a16="http://schemas.microsoft.com/office/drawing/2014/main" id="{00000000-0008-0000-0500-0000C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76" name="Picture 1">
          <a:extLst>
            <a:ext uri="{FF2B5EF4-FFF2-40B4-BE49-F238E27FC236}">
              <a16:creationId xmlns:a16="http://schemas.microsoft.com/office/drawing/2014/main" id="{00000000-0008-0000-0500-0000C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77" name="Picture 1">
          <a:extLst>
            <a:ext uri="{FF2B5EF4-FFF2-40B4-BE49-F238E27FC236}">
              <a16:creationId xmlns:a16="http://schemas.microsoft.com/office/drawing/2014/main" id="{00000000-0008-0000-0500-0000C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78" name="Picture 1">
          <a:extLst>
            <a:ext uri="{FF2B5EF4-FFF2-40B4-BE49-F238E27FC236}">
              <a16:creationId xmlns:a16="http://schemas.microsoft.com/office/drawing/2014/main" id="{00000000-0008-0000-0500-0000C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79" name="Picture 1">
          <a:extLst>
            <a:ext uri="{FF2B5EF4-FFF2-40B4-BE49-F238E27FC236}">
              <a16:creationId xmlns:a16="http://schemas.microsoft.com/office/drawing/2014/main" id="{00000000-0008-0000-0500-0000C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80" name="Picture 1">
          <a:extLst>
            <a:ext uri="{FF2B5EF4-FFF2-40B4-BE49-F238E27FC236}">
              <a16:creationId xmlns:a16="http://schemas.microsoft.com/office/drawing/2014/main" id="{00000000-0008-0000-0500-0000D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1" name="Picture 1">
          <a:extLst>
            <a:ext uri="{FF2B5EF4-FFF2-40B4-BE49-F238E27FC236}">
              <a16:creationId xmlns:a16="http://schemas.microsoft.com/office/drawing/2014/main" id="{00000000-0008-0000-0500-0000D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2" name="Picture 1">
          <a:extLst>
            <a:ext uri="{FF2B5EF4-FFF2-40B4-BE49-F238E27FC236}">
              <a16:creationId xmlns:a16="http://schemas.microsoft.com/office/drawing/2014/main" id="{00000000-0008-0000-0500-0000D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3" name="Picture 1">
          <a:extLst>
            <a:ext uri="{FF2B5EF4-FFF2-40B4-BE49-F238E27FC236}">
              <a16:creationId xmlns:a16="http://schemas.microsoft.com/office/drawing/2014/main" id="{00000000-0008-0000-0500-0000D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84" name="Picture 1">
          <a:extLst>
            <a:ext uri="{FF2B5EF4-FFF2-40B4-BE49-F238E27FC236}">
              <a16:creationId xmlns:a16="http://schemas.microsoft.com/office/drawing/2014/main" id="{00000000-0008-0000-0500-0000D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85" name="Picture 1">
          <a:extLst>
            <a:ext uri="{FF2B5EF4-FFF2-40B4-BE49-F238E27FC236}">
              <a16:creationId xmlns:a16="http://schemas.microsoft.com/office/drawing/2014/main" id="{00000000-0008-0000-0500-0000D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6" name="Picture 1">
          <a:extLst>
            <a:ext uri="{FF2B5EF4-FFF2-40B4-BE49-F238E27FC236}">
              <a16:creationId xmlns:a16="http://schemas.microsoft.com/office/drawing/2014/main" id="{00000000-0008-0000-0500-0000D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7" name="Picture 1">
          <a:extLst>
            <a:ext uri="{FF2B5EF4-FFF2-40B4-BE49-F238E27FC236}">
              <a16:creationId xmlns:a16="http://schemas.microsoft.com/office/drawing/2014/main" id="{00000000-0008-0000-0500-0000D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88" name="Picture 1">
          <a:extLst>
            <a:ext uri="{FF2B5EF4-FFF2-40B4-BE49-F238E27FC236}">
              <a16:creationId xmlns:a16="http://schemas.microsoft.com/office/drawing/2014/main" id="{00000000-0008-0000-0500-0000D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89" name="Picture 1">
          <a:extLst>
            <a:ext uri="{FF2B5EF4-FFF2-40B4-BE49-F238E27FC236}">
              <a16:creationId xmlns:a16="http://schemas.microsoft.com/office/drawing/2014/main" id="{00000000-0008-0000-0500-0000D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0" name="Picture 1">
          <a:extLst>
            <a:ext uri="{FF2B5EF4-FFF2-40B4-BE49-F238E27FC236}">
              <a16:creationId xmlns:a16="http://schemas.microsoft.com/office/drawing/2014/main" id="{00000000-0008-0000-0500-0000D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1" name="Picture 1">
          <a:extLst>
            <a:ext uri="{FF2B5EF4-FFF2-40B4-BE49-F238E27FC236}">
              <a16:creationId xmlns:a16="http://schemas.microsoft.com/office/drawing/2014/main" id="{00000000-0008-0000-0500-0000D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2" name="Picture 1">
          <a:extLst>
            <a:ext uri="{FF2B5EF4-FFF2-40B4-BE49-F238E27FC236}">
              <a16:creationId xmlns:a16="http://schemas.microsoft.com/office/drawing/2014/main" id="{00000000-0008-0000-0500-0000D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3" name="Picture 1">
          <a:extLst>
            <a:ext uri="{FF2B5EF4-FFF2-40B4-BE49-F238E27FC236}">
              <a16:creationId xmlns:a16="http://schemas.microsoft.com/office/drawing/2014/main" id="{00000000-0008-0000-0500-0000D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94" name="Picture 1">
          <a:extLst>
            <a:ext uri="{FF2B5EF4-FFF2-40B4-BE49-F238E27FC236}">
              <a16:creationId xmlns:a16="http://schemas.microsoft.com/office/drawing/2014/main" id="{00000000-0008-0000-0500-0000D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95" name="Picture 1">
          <a:extLst>
            <a:ext uri="{FF2B5EF4-FFF2-40B4-BE49-F238E27FC236}">
              <a16:creationId xmlns:a16="http://schemas.microsoft.com/office/drawing/2014/main" id="{00000000-0008-0000-0500-0000D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696" name="Picture 1">
          <a:extLst>
            <a:ext uri="{FF2B5EF4-FFF2-40B4-BE49-F238E27FC236}">
              <a16:creationId xmlns:a16="http://schemas.microsoft.com/office/drawing/2014/main" id="{00000000-0008-0000-0500-0000E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7" name="Picture 1">
          <a:extLst>
            <a:ext uri="{FF2B5EF4-FFF2-40B4-BE49-F238E27FC236}">
              <a16:creationId xmlns:a16="http://schemas.microsoft.com/office/drawing/2014/main" id="{00000000-0008-0000-0500-0000E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8" name="Picture 1">
          <a:extLst>
            <a:ext uri="{FF2B5EF4-FFF2-40B4-BE49-F238E27FC236}">
              <a16:creationId xmlns:a16="http://schemas.microsoft.com/office/drawing/2014/main" id="{00000000-0008-0000-0500-0000E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699" name="Picture 1">
          <a:extLst>
            <a:ext uri="{FF2B5EF4-FFF2-40B4-BE49-F238E27FC236}">
              <a16:creationId xmlns:a16="http://schemas.microsoft.com/office/drawing/2014/main" id="{00000000-0008-0000-0500-0000E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0" name="Picture 1">
          <a:extLst>
            <a:ext uri="{FF2B5EF4-FFF2-40B4-BE49-F238E27FC236}">
              <a16:creationId xmlns:a16="http://schemas.microsoft.com/office/drawing/2014/main" id="{00000000-0008-0000-0500-0000E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1" name="Picture 1">
          <a:extLst>
            <a:ext uri="{FF2B5EF4-FFF2-40B4-BE49-F238E27FC236}">
              <a16:creationId xmlns:a16="http://schemas.microsoft.com/office/drawing/2014/main" id="{00000000-0008-0000-0500-0000E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2" name="Picture 1">
          <a:extLst>
            <a:ext uri="{FF2B5EF4-FFF2-40B4-BE49-F238E27FC236}">
              <a16:creationId xmlns:a16="http://schemas.microsoft.com/office/drawing/2014/main" id="{00000000-0008-0000-0500-0000E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03" name="Picture 1">
          <a:extLst>
            <a:ext uri="{FF2B5EF4-FFF2-40B4-BE49-F238E27FC236}">
              <a16:creationId xmlns:a16="http://schemas.microsoft.com/office/drawing/2014/main" id="{00000000-0008-0000-0500-0000E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04" name="Picture 1">
          <a:extLst>
            <a:ext uri="{FF2B5EF4-FFF2-40B4-BE49-F238E27FC236}">
              <a16:creationId xmlns:a16="http://schemas.microsoft.com/office/drawing/2014/main" id="{00000000-0008-0000-0500-0000E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05" name="Picture 1">
          <a:extLst>
            <a:ext uri="{FF2B5EF4-FFF2-40B4-BE49-F238E27FC236}">
              <a16:creationId xmlns:a16="http://schemas.microsoft.com/office/drawing/2014/main" id="{00000000-0008-0000-0500-0000E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06" name="Picture 1">
          <a:extLst>
            <a:ext uri="{FF2B5EF4-FFF2-40B4-BE49-F238E27FC236}">
              <a16:creationId xmlns:a16="http://schemas.microsoft.com/office/drawing/2014/main" id="{00000000-0008-0000-0500-0000E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7" name="Picture 1">
          <a:extLst>
            <a:ext uri="{FF2B5EF4-FFF2-40B4-BE49-F238E27FC236}">
              <a16:creationId xmlns:a16="http://schemas.microsoft.com/office/drawing/2014/main" id="{00000000-0008-0000-0500-0000E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8" name="Picture 1">
          <a:extLst>
            <a:ext uri="{FF2B5EF4-FFF2-40B4-BE49-F238E27FC236}">
              <a16:creationId xmlns:a16="http://schemas.microsoft.com/office/drawing/2014/main" id="{00000000-0008-0000-0500-0000E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09" name="Picture 1">
          <a:extLst>
            <a:ext uri="{FF2B5EF4-FFF2-40B4-BE49-F238E27FC236}">
              <a16:creationId xmlns:a16="http://schemas.microsoft.com/office/drawing/2014/main" id="{00000000-0008-0000-0500-0000E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10" name="Picture 1">
          <a:extLst>
            <a:ext uri="{FF2B5EF4-FFF2-40B4-BE49-F238E27FC236}">
              <a16:creationId xmlns:a16="http://schemas.microsoft.com/office/drawing/2014/main" id="{00000000-0008-0000-0500-0000E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11" name="Picture 1">
          <a:extLst>
            <a:ext uri="{FF2B5EF4-FFF2-40B4-BE49-F238E27FC236}">
              <a16:creationId xmlns:a16="http://schemas.microsoft.com/office/drawing/2014/main" id="{00000000-0008-0000-0500-0000E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2" name="Picture 1">
          <a:extLst>
            <a:ext uri="{FF2B5EF4-FFF2-40B4-BE49-F238E27FC236}">
              <a16:creationId xmlns:a16="http://schemas.microsoft.com/office/drawing/2014/main" id="{00000000-0008-0000-0500-0000F0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3" name="Picture 1">
          <a:extLst>
            <a:ext uri="{FF2B5EF4-FFF2-40B4-BE49-F238E27FC236}">
              <a16:creationId xmlns:a16="http://schemas.microsoft.com/office/drawing/2014/main" id="{00000000-0008-0000-0500-0000F1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4" name="Picture 1">
          <a:extLst>
            <a:ext uri="{FF2B5EF4-FFF2-40B4-BE49-F238E27FC236}">
              <a16:creationId xmlns:a16="http://schemas.microsoft.com/office/drawing/2014/main" id="{00000000-0008-0000-0500-0000F2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15" name="Picture 1">
          <a:extLst>
            <a:ext uri="{FF2B5EF4-FFF2-40B4-BE49-F238E27FC236}">
              <a16:creationId xmlns:a16="http://schemas.microsoft.com/office/drawing/2014/main" id="{00000000-0008-0000-0500-0000F3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16" name="Picture 1">
          <a:extLst>
            <a:ext uri="{FF2B5EF4-FFF2-40B4-BE49-F238E27FC236}">
              <a16:creationId xmlns:a16="http://schemas.microsoft.com/office/drawing/2014/main" id="{00000000-0008-0000-0500-0000F4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7" name="Picture 1">
          <a:extLst>
            <a:ext uri="{FF2B5EF4-FFF2-40B4-BE49-F238E27FC236}">
              <a16:creationId xmlns:a16="http://schemas.microsoft.com/office/drawing/2014/main" id="{00000000-0008-0000-0500-0000F5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8" name="Picture 1">
          <a:extLst>
            <a:ext uri="{FF2B5EF4-FFF2-40B4-BE49-F238E27FC236}">
              <a16:creationId xmlns:a16="http://schemas.microsoft.com/office/drawing/2014/main" id="{00000000-0008-0000-0500-0000F6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19" name="Picture 1">
          <a:extLst>
            <a:ext uri="{FF2B5EF4-FFF2-40B4-BE49-F238E27FC236}">
              <a16:creationId xmlns:a16="http://schemas.microsoft.com/office/drawing/2014/main" id="{00000000-0008-0000-0500-0000F7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0" name="Picture 1">
          <a:extLst>
            <a:ext uri="{FF2B5EF4-FFF2-40B4-BE49-F238E27FC236}">
              <a16:creationId xmlns:a16="http://schemas.microsoft.com/office/drawing/2014/main" id="{00000000-0008-0000-0500-0000F8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1" name="Picture 1">
          <a:extLst>
            <a:ext uri="{FF2B5EF4-FFF2-40B4-BE49-F238E27FC236}">
              <a16:creationId xmlns:a16="http://schemas.microsoft.com/office/drawing/2014/main" id="{00000000-0008-0000-0500-0000F9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2" name="Picture 1">
          <a:extLst>
            <a:ext uri="{FF2B5EF4-FFF2-40B4-BE49-F238E27FC236}">
              <a16:creationId xmlns:a16="http://schemas.microsoft.com/office/drawing/2014/main" id="{00000000-0008-0000-0500-0000FA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3" name="Picture 1">
          <a:extLst>
            <a:ext uri="{FF2B5EF4-FFF2-40B4-BE49-F238E27FC236}">
              <a16:creationId xmlns:a16="http://schemas.microsoft.com/office/drawing/2014/main" id="{00000000-0008-0000-0500-0000FB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24" name="Picture 1">
          <a:extLst>
            <a:ext uri="{FF2B5EF4-FFF2-40B4-BE49-F238E27FC236}">
              <a16:creationId xmlns:a16="http://schemas.microsoft.com/office/drawing/2014/main" id="{00000000-0008-0000-0500-0000FC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25" name="Picture 1">
          <a:extLst>
            <a:ext uri="{FF2B5EF4-FFF2-40B4-BE49-F238E27FC236}">
              <a16:creationId xmlns:a16="http://schemas.microsoft.com/office/drawing/2014/main" id="{00000000-0008-0000-0500-0000FD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26" name="Picture 1">
          <a:extLst>
            <a:ext uri="{FF2B5EF4-FFF2-40B4-BE49-F238E27FC236}">
              <a16:creationId xmlns:a16="http://schemas.microsoft.com/office/drawing/2014/main" id="{00000000-0008-0000-0500-0000FE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7" name="Picture 1">
          <a:extLst>
            <a:ext uri="{FF2B5EF4-FFF2-40B4-BE49-F238E27FC236}">
              <a16:creationId xmlns:a16="http://schemas.microsoft.com/office/drawing/2014/main" id="{00000000-0008-0000-0500-0000FF2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28" name="Picture 1">
          <a:extLst>
            <a:ext uri="{FF2B5EF4-FFF2-40B4-BE49-F238E27FC236}">
              <a16:creationId xmlns:a16="http://schemas.microsoft.com/office/drawing/2014/main" id="{00000000-0008-0000-0500-00000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29" name="Picture 1">
          <a:extLst>
            <a:ext uri="{FF2B5EF4-FFF2-40B4-BE49-F238E27FC236}">
              <a16:creationId xmlns:a16="http://schemas.microsoft.com/office/drawing/2014/main" id="{00000000-0008-0000-0500-00000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0" name="Picture 1">
          <a:extLst>
            <a:ext uri="{FF2B5EF4-FFF2-40B4-BE49-F238E27FC236}">
              <a16:creationId xmlns:a16="http://schemas.microsoft.com/office/drawing/2014/main" id="{00000000-0008-0000-0500-00000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1" name="Picture 1">
          <a:extLst>
            <a:ext uri="{FF2B5EF4-FFF2-40B4-BE49-F238E27FC236}">
              <a16:creationId xmlns:a16="http://schemas.microsoft.com/office/drawing/2014/main" id="{00000000-0008-0000-0500-00000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32" name="Picture 1">
          <a:extLst>
            <a:ext uri="{FF2B5EF4-FFF2-40B4-BE49-F238E27FC236}">
              <a16:creationId xmlns:a16="http://schemas.microsoft.com/office/drawing/2014/main" id="{00000000-0008-0000-0500-00000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33" name="Picture 1">
          <a:extLst>
            <a:ext uri="{FF2B5EF4-FFF2-40B4-BE49-F238E27FC236}">
              <a16:creationId xmlns:a16="http://schemas.microsoft.com/office/drawing/2014/main" id="{00000000-0008-0000-0500-00000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34" name="Picture 1">
          <a:extLst>
            <a:ext uri="{FF2B5EF4-FFF2-40B4-BE49-F238E27FC236}">
              <a16:creationId xmlns:a16="http://schemas.microsoft.com/office/drawing/2014/main" id="{00000000-0008-0000-0500-00000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35" name="Picture 1">
          <a:extLst>
            <a:ext uri="{FF2B5EF4-FFF2-40B4-BE49-F238E27FC236}">
              <a16:creationId xmlns:a16="http://schemas.microsoft.com/office/drawing/2014/main" id="{00000000-0008-0000-0500-00000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36" name="Picture 1">
          <a:extLst>
            <a:ext uri="{FF2B5EF4-FFF2-40B4-BE49-F238E27FC236}">
              <a16:creationId xmlns:a16="http://schemas.microsoft.com/office/drawing/2014/main" id="{00000000-0008-0000-0500-00000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7" name="Picture 1">
          <a:extLst>
            <a:ext uri="{FF2B5EF4-FFF2-40B4-BE49-F238E27FC236}">
              <a16:creationId xmlns:a16="http://schemas.microsoft.com/office/drawing/2014/main" id="{00000000-0008-0000-0500-00000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8" name="Picture 1">
          <a:extLst>
            <a:ext uri="{FF2B5EF4-FFF2-40B4-BE49-F238E27FC236}">
              <a16:creationId xmlns:a16="http://schemas.microsoft.com/office/drawing/2014/main" id="{00000000-0008-0000-0500-00000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39" name="Picture 1">
          <a:extLst>
            <a:ext uri="{FF2B5EF4-FFF2-40B4-BE49-F238E27FC236}">
              <a16:creationId xmlns:a16="http://schemas.microsoft.com/office/drawing/2014/main" id="{00000000-0008-0000-0500-00000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40" name="Picture 1">
          <a:extLst>
            <a:ext uri="{FF2B5EF4-FFF2-40B4-BE49-F238E27FC236}">
              <a16:creationId xmlns:a16="http://schemas.microsoft.com/office/drawing/2014/main" id="{00000000-0008-0000-0500-00000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741" name="Picture 1">
          <a:extLst>
            <a:ext uri="{FF2B5EF4-FFF2-40B4-BE49-F238E27FC236}">
              <a16:creationId xmlns:a16="http://schemas.microsoft.com/office/drawing/2014/main" id="{00000000-0008-0000-0500-00000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742" name="Picture 1">
          <a:extLst>
            <a:ext uri="{FF2B5EF4-FFF2-40B4-BE49-F238E27FC236}">
              <a16:creationId xmlns:a16="http://schemas.microsoft.com/office/drawing/2014/main" id="{00000000-0008-0000-0500-00000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743" name="Picture 1">
          <a:extLst>
            <a:ext uri="{FF2B5EF4-FFF2-40B4-BE49-F238E27FC236}">
              <a16:creationId xmlns:a16="http://schemas.microsoft.com/office/drawing/2014/main" id="{00000000-0008-0000-0500-00000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744" name="Picture 1">
          <a:extLst>
            <a:ext uri="{FF2B5EF4-FFF2-40B4-BE49-F238E27FC236}">
              <a16:creationId xmlns:a16="http://schemas.microsoft.com/office/drawing/2014/main" id="{00000000-0008-0000-0500-00001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745" name="Picture 1">
          <a:extLst>
            <a:ext uri="{FF2B5EF4-FFF2-40B4-BE49-F238E27FC236}">
              <a16:creationId xmlns:a16="http://schemas.microsoft.com/office/drawing/2014/main" id="{00000000-0008-0000-0500-00001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746" name="Picture 1">
          <a:extLst>
            <a:ext uri="{FF2B5EF4-FFF2-40B4-BE49-F238E27FC236}">
              <a16:creationId xmlns:a16="http://schemas.microsoft.com/office/drawing/2014/main" id="{00000000-0008-0000-0500-00001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747" name="Picture 1">
          <a:extLst>
            <a:ext uri="{FF2B5EF4-FFF2-40B4-BE49-F238E27FC236}">
              <a16:creationId xmlns:a16="http://schemas.microsoft.com/office/drawing/2014/main" id="{00000000-0008-0000-0500-00001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748" name="Picture 1">
          <a:extLst>
            <a:ext uri="{FF2B5EF4-FFF2-40B4-BE49-F238E27FC236}">
              <a16:creationId xmlns:a16="http://schemas.microsoft.com/office/drawing/2014/main" id="{00000000-0008-0000-0500-00001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49" name="Picture 1">
          <a:extLst>
            <a:ext uri="{FF2B5EF4-FFF2-40B4-BE49-F238E27FC236}">
              <a16:creationId xmlns:a16="http://schemas.microsoft.com/office/drawing/2014/main" id="{00000000-0008-0000-0500-00001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50" name="Picture 1">
          <a:extLst>
            <a:ext uri="{FF2B5EF4-FFF2-40B4-BE49-F238E27FC236}">
              <a16:creationId xmlns:a16="http://schemas.microsoft.com/office/drawing/2014/main" id="{00000000-0008-0000-0500-00001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51" name="Picture 1">
          <a:extLst>
            <a:ext uri="{FF2B5EF4-FFF2-40B4-BE49-F238E27FC236}">
              <a16:creationId xmlns:a16="http://schemas.microsoft.com/office/drawing/2014/main" id="{00000000-0008-0000-0500-00001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2" name="Picture 1">
          <a:extLst>
            <a:ext uri="{FF2B5EF4-FFF2-40B4-BE49-F238E27FC236}">
              <a16:creationId xmlns:a16="http://schemas.microsoft.com/office/drawing/2014/main" id="{00000000-0008-0000-0500-00001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3" name="Picture 1">
          <a:extLst>
            <a:ext uri="{FF2B5EF4-FFF2-40B4-BE49-F238E27FC236}">
              <a16:creationId xmlns:a16="http://schemas.microsoft.com/office/drawing/2014/main" id="{00000000-0008-0000-0500-00001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4" name="Picture 1">
          <a:extLst>
            <a:ext uri="{FF2B5EF4-FFF2-40B4-BE49-F238E27FC236}">
              <a16:creationId xmlns:a16="http://schemas.microsoft.com/office/drawing/2014/main" id="{00000000-0008-0000-0500-00001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55" name="Picture 1">
          <a:extLst>
            <a:ext uri="{FF2B5EF4-FFF2-40B4-BE49-F238E27FC236}">
              <a16:creationId xmlns:a16="http://schemas.microsoft.com/office/drawing/2014/main" id="{00000000-0008-0000-0500-00001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56" name="Picture 1">
          <a:extLst>
            <a:ext uri="{FF2B5EF4-FFF2-40B4-BE49-F238E27FC236}">
              <a16:creationId xmlns:a16="http://schemas.microsoft.com/office/drawing/2014/main" id="{00000000-0008-0000-0500-00001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7" name="Picture 1">
          <a:extLst>
            <a:ext uri="{FF2B5EF4-FFF2-40B4-BE49-F238E27FC236}">
              <a16:creationId xmlns:a16="http://schemas.microsoft.com/office/drawing/2014/main" id="{00000000-0008-0000-0500-00001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8" name="Picture 1">
          <a:extLst>
            <a:ext uri="{FF2B5EF4-FFF2-40B4-BE49-F238E27FC236}">
              <a16:creationId xmlns:a16="http://schemas.microsoft.com/office/drawing/2014/main" id="{00000000-0008-0000-0500-00001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59" name="Picture 1">
          <a:extLst>
            <a:ext uri="{FF2B5EF4-FFF2-40B4-BE49-F238E27FC236}">
              <a16:creationId xmlns:a16="http://schemas.microsoft.com/office/drawing/2014/main" id="{00000000-0008-0000-0500-00001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0" name="Picture 1">
          <a:extLst>
            <a:ext uri="{FF2B5EF4-FFF2-40B4-BE49-F238E27FC236}">
              <a16:creationId xmlns:a16="http://schemas.microsoft.com/office/drawing/2014/main" id="{00000000-0008-0000-0500-00002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1" name="Picture 1">
          <a:extLst>
            <a:ext uri="{FF2B5EF4-FFF2-40B4-BE49-F238E27FC236}">
              <a16:creationId xmlns:a16="http://schemas.microsoft.com/office/drawing/2014/main" id="{00000000-0008-0000-0500-00002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2" name="Picture 1">
          <a:extLst>
            <a:ext uri="{FF2B5EF4-FFF2-40B4-BE49-F238E27FC236}">
              <a16:creationId xmlns:a16="http://schemas.microsoft.com/office/drawing/2014/main" id="{00000000-0008-0000-0500-00002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3" name="Picture 1">
          <a:extLst>
            <a:ext uri="{FF2B5EF4-FFF2-40B4-BE49-F238E27FC236}">
              <a16:creationId xmlns:a16="http://schemas.microsoft.com/office/drawing/2014/main" id="{00000000-0008-0000-0500-00002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64" name="Picture 1">
          <a:extLst>
            <a:ext uri="{FF2B5EF4-FFF2-40B4-BE49-F238E27FC236}">
              <a16:creationId xmlns:a16="http://schemas.microsoft.com/office/drawing/2014/main" id="{00000000-0008-0000-0500-00002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65" name="Picture 1">
          <a:extLst>
            <a:ext uri="{FF2B5EF4-FFF2-40B4-BE49-F238E27FC236}">
              <a16:creationId xmlns:a16="http://schemas.microsoft.com/office/drawing/2014/main" id="{00000000-0008-0000-0500-00002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66" name="Picture 1">
          <a:extLst>
            <a:ext uri="{FF2B5EF4-FFF2-40B4-BE49-F238E27FC236}">
              <a16:creationId xmlns:a16="http://schemas.microsoft.com/office/drawing/2014/main" id="{00000000-0008-0000-0500-00002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7" name="Picture 1">
          <a:extLst>
            <a:ext uri="{FF2B5EF4-FFF2-40B4-BE49-F238E27FC236}">
              <a16:creationId xmlns:a16="http://schemas.microsoft.com/office/drawing/2014/main" id="{00000000-0008-0000-0500-00002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8" name="Picture 1">
          <a:extLst>
            <a:ext uri="{FF2B5EF4-FFF2-40B4-BE49-F238E27FC236}">
              <a16:creationId xmlns:a16="http://schemas.microsoft.com/office/drawing/2014/main" id="{00000000-0008-0000-0500-00002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69" name="Picture 1">
          <a:extLst>
            <a:ext uri="{FF2B5EF4-FFF2-40B4-BE49-F238E27FC236}">
              <a16:creationId xmlns:a16="http://schemas.microsoft.com/office/drawing/2014/main" id="{00000000-0008-0000-0500-00002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70" name="Picture 1">
          <a:extLst>
            <a:ext uri="{FF2B5EF4-FFF2-40B4-BE49-F238E27FC236}">
              <a16:creationId xmlns:a16="http://schemas.microsoft.com/office/drawing/2014/main" id="{00000000-0008-0000-0500-00002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1" name="Picture 1">
          <a:extLst>
            <a:ext uri="{FF2B5EF4-FFF2-40B4-BE49-F238E27FC236}">
              <a16:creationId xmlns:a16="http://schemas.microsoft.com/office/drawing/2014/main" id="{00000000-0008-0000-0500-00002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2" name="Picture 1">
          <a:extLst>
            <a:ext uri="{FF2B5EF4-FFF2-40B4-BE49-F238E27FC236}">
              <a16:creationId xmlns:a16="http://schemas.microsoft.com/office/drawing/2014/main" id="{00000000-0008-0000-0500-00002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3" name="Picture 1">
          <a:extLst>
            <a:ext uri="{FF2B5EF4-FFF2-40B4-BE49-F238E27FC236}">
              <a16:creationId xmlns:a16="http://schemas.microsoft.com/office/drawing/2014/main" id="{00000000-0008-0000-0500-00002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74" name="Picture 1">
          <a:extLst>
            <a:ext uri="{FF2B5EF4-FFF2-40B4-BE49-F238E27FC236}">
              <a16:creationId xmlns:a16="http://schemas.microsoft.com/office/drawing/2014/main" id="{00000000-0008-0000-0500-00002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75" name="Picture 1">
          <a:extLst>
            <a:ext uri="{FF2B5EF4-FFF2-40B4-BE49-F238E27FC236}">
              <a16:creationId xmlns:a16="http://schemas.microsoft.com/office/drawing/2014/main" id="{00000000-0008-0000-0500-00002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6" name="Picture 1">
          <a:extLst>
            <a:ext uri="{FF2B5EF4-FFF2-40B4-BE49-F238E27FC236}">
              <a16:creationId xmlns:a16="http://schemas.microsoft.com/office/drawing/2014/main" id="{00000000-0008-0000-0500-00003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7" name="Picture 1">
          <a:extLst>
            <a:ext uri="{FF2B5EF4-FFF2-40B4-BE49-F238E27FC236}">
              <a16:creationId xmlns:a16="http://schemas.microsoft.com/office/drawing/2014/main" id="{00000000-0008-0000-0500-00003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78" name="Picture 1">
          <a:extLst>
            <a:ext uri="{FF2B5EF4-FFF2-40B4-BE49-F238E27FC236}">
              <a16:creationId xmlns:a16="http://schemas.microsoft.com/office/drawing/2014/main" id="{00000000-0008-0000-0500-00003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79" name="Picture 1">
          <a:extLst>
            <a:ext uri="{FF2B5EF4-FFF2-40B4-BE49-F238E27FC236}">
              <a16:creationId xmlns:a16="http://schemas.microsoft.com/office/drawing/2014/main" id="{00000000-0008-0000-0500-00003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0" name="Picture 1">
          <a:extLst>
            <a:ext uri="{FF2B5EF4-FFF2-40B4-BE49-F238E27FC236}">
              <a16:creationId xmlns:a16="http://schemas.microsoft.com/office/drawing/2014/main" id="{00000000-0008-0000-0500-00003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1" name="Picture 1">
          <a:extLst>
            <a:ext uri="{FF2B5EF4-FFF2-40B4-BE49-F238E27FC236}">
              <a16:creationId xmlns:a16="http://schemas.microsoft.com/office/drawing/2014/main" id="{00000000-0008-0000-0500-00003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2" name="Picture 1">
          <a:extLst>
            <a:ext uri="{FF2B5EF4-FFF2-40B4-BE49-F238E27FC236}">
              <a16:creationId xmlns:a16="http://schemas.microsoft.com/office/drawing/2014/main" id="{00000000-0008-0000-0500-00003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3" name="Picture 1">
          <a:extLst>
            <a:ext uri="{FF2B5EF4-FFF2-40B4-BE49-F238E27FC236}">
              <a16:creationId xmlns:a16="http://schemas.microsoft.com/office/drawing/2014/main" id="{00000000-0008-0000-0500-00003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84" name="Picture 1">
          <a:extLst>
            <a:ext uri="{FF2B5EF4-FFF2-40B4-BE49-F238E27FC236}">
              <a16:creationId xmlns:a16="http://schemas.microsoft.com/office/drawing/2014/main" id="{00000000-0008-0000-0500-00003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85" name="Picture 1">
          <a:extLst>
            <a:ext uri="{FF2B5EF4-FFF2-40B4-BE49-F238E27FC236}">
              <a16:creationId xmlns:a16="http://schemas.microsoft.com/office/drawing/2014/main" id="{00000000-0008-0000-0500-00003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86" name="Picture 1">
          <a:extLst>
            <a:ext uri="{FF2B5EF4-FFF2-40B4-BE49-F238E27FC236}">
              <a16:creationId xmlns:a16="http://schemas.microsoft.com/office/drawing/2014/main" id="{00000000-0008-0000-0500-00003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7" name="Picture 1">
          <a:extLst>
            <a:ext uri="{FF2B5EF4-FFF2-40B4-BE49-F238E27FC236}">
              <a16:creationId xmlns:a16="http://schemas.microsoft.com/office/drawing/2014/main" id="{00000000-0008-0000-0500-00003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8" name="Picture 1">
          <a:extLst>
            <a:ext uri="{FF2B5EF4-FFF2-40B4-BE49-F238E27FC236}">
              <a16:creationId xmlns:a16="http://schemas.microsoft.com/office/drawing/2014/main" id="{00000000-0008-0000-0500-00003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89" name="Picture 1">
          <a:extLst>
            <a:ext uri="{FF2B5EF4-FFF2-40B4-BE49-F238E27FC236}">
              <a16:creationId xmlns:a16="http://schemas.microsoft.com/office/drawing/2014/main" id="{00000000-0008-0000-0500-00003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90" name="Picture 1">
          <a:extLst>
            <a:ext uri="{FF2B5EF4-FFF2-40B4-BE49-F238E27FC236}">
              <a16:creationId xmlns:a16="http://schemas.microsoft.com/office/drawing/2014/main" id="{00000000-0008-0000-0500-00003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1" name="Picture 1">
          <a:extLst>
            <a:ext uri="{FF2B5EF4-FFF2-40B4-BE49-F238E27FC236}">
              <a16:creationId xmlns:a16="http://schemas.microsoft.com/office/drawing/2014/main" id="{00000000-0008-0000-0500-00003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2" name="Picture 1">
          <a:extLst>
            <a:ext uri="{FF2B5EF4-FFF2-40B4-BE49-F238E27FC236}">
              <a16:creationId xmlns:a16="http://schemas.microsoft.com/office/drawing/2014/main" id="{00000000-0008-0000-0500-00004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3" name="Picture 1">
          <a:extLst>
            <a:ext uri="{FF2B5EF4-FFF2-40B4-BE49-F238E27FC236}">
              <a16:creationId xmlns:a16="http://schemas.microsoft.com/office/drawing/2014/main" id="{00000000-0008-0000-0500-00004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94" name="Picture 1">
          <a:extLst>
            <a:ext uri="{FF2B5EF4-FFF2-40B4-BE49-F238E27FC236}">
              <a16:creationId xmlns:a16="http://schemas.microsoft.com/office/drawing/2014/main" id="{00000000-0008-0000-0500-00004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95" name="Picture 1">
          <a:extLst>
            <a:ext uri="{FF2B5EF4-FFF2-40B4-BE49-F238E27FC236}">
              <a16:creationId xmlns:a16="http://schemas.microsoft.com/office/drawing/2014/main" id="{00000000-0008-0000-0500-00004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6" name="Picture 1">
          <a:extLst>
            <a:ext uri="{FF2B5EF4-FFF2-40B4-BE49-F238E27FC236}">
              <a16:creationId xmlns:a16="http://schemas.microsoft.com/office/drawing/2014/main" id="{00000000-0008-0000-0500-00004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7" name="Picture 1">
          <a:extLst>
            <a:ext uri="{FF2B5EF4-FFF2-40B4-BE49-F238E27FC236}">
              <a16:creationId xmlns:a16="http://schemas.microsoft.com/office/drawing/2014/main" id="{00000000-0008-0000-0500-00004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798" name="Picture 1">
          <a:extLst>
            <a:ext uri="{FF2B5EF4-FFF2-40B4-BE49-F238E27FC236}">
              <a16:creationId xmlns:a16="http://schemas.microsoft.com/office/drawing/2014/main" id="{00000000-0008-0000-0500-00004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799" name="Picture 1">
          <a:extLst>
            <a:ext uri="{FF2B5EF4-FFF2-40B4-BE49-F238E27FC236}">
              <a16:creationId xmlns:a16="http://schemas.microsoft.com/office/drawing/2014/main" id="{00000000-0008-0000-0500-00004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0" name="Picture 1">
          <a:extLst>
            <a:ext uri="{FF2B5EF4-FFF2-40B4-BE49-F238E27FC236}">
              <a16:creationId xmlns:a16="http://schemas.microsoft.com/office/drawing/2014/main" id="{00000000-0008-0000-0500-00004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1" name="Picture 1">
          <a:extLst>
            <a:ext uri="{FF2B5EF4-FFF2-40B4-BE49-F238E27FC236}">
              <a16:creationId xmlns:a16="http://schemas.microsoft.com/office/drawing/2014/main" id="{00000000-0008-0000-0500-00004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2" name="Picture 1">
          <a:extLst>
            <a:ext uri="{FF2B5EF4-FFF2-40B4-BE49-F238E27FC236}">
              <a16:creationId xmlns:a16="http://schemas.microsoft.com/office/drawing/2014/main" id="{00000000-0008-0000-0500-00004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3" name="Picture 1">
          <a:extLst>
            <a:ext uri="{FF2B5EF4-FFF2-40B4-BE49-F238E27FC236}">
              <a16:creationId xmlns:a16="http://schemas.microsoft.com/office/drawing/2014/main" id="{00000000-0008-0000-0500-00004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04" name="Picture 1">
          <a:extLst>
            <a:ext uri="{FF2B5EF4-FFF2-40B4-BE49-F238E27FC236}">
              <a16:creationId xmlns:a16="http://schemas.microsoft.com/office/drawing/2014/main" id="{00000000-0008-0000-0500-00004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05" name="Picture 1">
          <a:extLst>
            <a:ext uri="{FF2B5EF4-FFF2-40B4-BE49-F238E27FC236}">
              <a16:creationId xmlns:a16="http://schemas.microsoft.com/office/drawing/2014/main" id="{00000000-0008-0000-0500-00004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06" name="Picture 1">
          <a:extLst>
            <a:ext uri="{FF2B5EF4-FFF2-40B4-BE49-F238E27FC236}">
              <a16:creationId xmlns:a16="http://schemas.microsoft.com/office/drawing/2014/main" id="{00000000-0008-0000-0500-00004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7" name="Picture 1">
          <a:extLst>
            <a:ext uri="{FF2B5EF4-FFF2-40B4-BE49-F238E27FC236}">
              <a16:creationId xmlns:a16="http://schemas.microsoft.com/office/drawing/2014/main" id="{00000000-0008-0000-0500-00004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8" name="Picture 1">
          <a:extLst>
            <a:ext uri="{FF2B5EF4-FFF2-40B4-BE49-F238E27FC236}">
              <a16:creationId xmlns:a16="http://schemas.microsoft.com/office/drawing/2014/main" id="{00000000-0008-0000-0500-00005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09" name="Picture 1">
          <a:extLst>
            <a:ext uri="{FF2B5EF4-FFF2-40B4-BE49-F238E27FC236}">
              <a16:creationId xmlns:a16="http://schemas.microsoft.com/office/drawing/2014/main" id="{00000000-0008-0000-0500-00005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0" name="Picture 1">
          <a:extLst>
            <a:ext uri="{FF2B5EF4-FFF2-40B4-BE49-F238E27FC236}">
              <a16:creationId xmlns:a16="http://schemas.microsoft.com/office/drawing/2014/main" id="{00000000-0008-0000-0500-00005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1" name="Picture 1">
          <a:extLst>
            <a:ext uri="{FF2B5EF4-FFF2-40B4-BE49-F238E27FC236}">
              <a16:creationId xmlns:a16="http://schemas.microsoft.com/office/drawing/2014/main" id="{00000000-0008-0000-0500-00005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2" name="Picture 1">
          <a:extLst>
            <a:ext uri="{FF2B5EF4-FFF2-40B4-BE49-F238E27FC236}">
              <a16:creationId xmlns:a16="http://schemas.microsoft.com/office/drawing/2014/main" id="{00000000-0008-0000-0500-00005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3" name="Picture 1">
          <a:extLst>
            <a:ext uri="{FF2B5EF4-FFF2-40B4-BE49-F238E27FC236}">
              <a16:creationId xmlns:a16="http://schemas.microsoft.com/office/drawing/2014/main" id="{00000000-0008-0000-0500-00005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14" name="Picture 1">
          <a:extLst>
            <a:ext uri="{FF2B5EF4-FFF2-40B4-BE49-F238E27FC236}">
              <a16:creationId xmlns:a16="http://schemas.microsoft.com/office/drawing/2014/main" id="{00000000-0008-0000-0500-00005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15" name="Picture 1">
          <a:extLst>
            <a:ext uri="{FF2B5EF4-FFF2-40B4-BE49-F238E27FC236}">
              <a16:creationId xmlns:a16="http://schemas.microsoft.com/office/drawing/2014/main" id="{00000000-0008-0000-0500-00005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16" name="Picture 1">
          <a:extLst>
            <a:ext uri="{FF2B5EF4-FFF2-40B4-BE49-F238E27FC236}">
              <a16:creationId xmlns:a16="http://schemas.microsoft.com/office/drawing/2014/main" id="{00000000-0008-0000-0500-00005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7" name="Picture 1">
          <a:extLst>
            <a:ext uri="{FF2B5EF4-FFF2-40B4-BE49-F238E27FC236}">
              <a16:creationId xmlns:a16="http://schemas.microsoft.com/office/drawing/2014/main" id="{00000000-0008-0000-0500-00005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8" name="Picture 1">
          <a:extLst>
            <a:ext uri="{FF2B5EF4-FFF2-40B4-BE49-F238E27FC236}">
              <a16:creationId xmlns:a16="http://schemas.microsoft.com/office/drawing/2014/main" id="{00000000-0008-0000-0500-00005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19" name="Picture 1">
          <a:extLst>
            <a:ext uri="{FF2B5EF4-FFF2-40B4-BE49-F238E27FC236}">
              <a16:creationId xmlns:a16="http://schemas.microsoft.com/office/drawing/2014/main" id="{00000000-0008-0000-0500-00005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20" name="Picture 1">
          <a:extLst>
            <a:ext uri="{FF2B5EF4-FFF2-40B4-BE49-F238E27FC236}">
              <a16:creationId xmlns:a16="http://schemas.microsoft.com/office/drawing/2014/main" id="{00000000-0008-0000-0500-00005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1" name="Picture 1">
          <a:extLst>
            <a:ext uri="{FF2B5EF4-FFF2-40B4-BE49-F238E27FC236}">
              <a16:creationId xmlns:a16="http://schemas.microsoft.com/office/drawing/2014/main" id="{00000000-0008-0000-0500-00005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2" name="Picture 1">
          <a:extLst>
            <a:ext uri="{FF2B5EF4-FFF2-40B4-BE49-F238E27FC236}">
              <a16:creationId xmlns:a16="http://schemas.microsoft.com/office/drawing/2014/main" id="{00000000-0008-0000-0500-00005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3" name="Picture 1">
          <a:extLst>
            <a:ext uri="{FF2B5EF4-FFF2-40B4-BE49-F238E27FC236}">
              <a16:creationId xmlns:a16="http://schemas.microsoft.com/office/drawing/2014/main" id="{00000000-0008-0000-0500-00005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24" name="Picture 1">
          <a:extLst>
            <a:ext uri="{FF2B5EF4-FFF2-40B4-BE49-F238E27FC236}">
              <a16:creationId xmlns:a16="http://schemas.microsoft.com/office/drawing/2014/main" id="{00000000-0008-0000-0500-00006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25" name="Picture 1">
          <a:extLst>
            <a:ext uri="{FF2B5EF4-FFF2-40B4-BE49-F238E27FC236}">
              <a16:creationId xmlns:a16="http://schemas.microsoft.com/office/drawing/2014/main" id="{00000000-0008-0000-0500-00006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6" name="Picture 1">
          <a:extLst>
            <a:ext uri="{FF2B5EF4-FFF2-40B4-BE49-F238E27FC236}">
              <a16:creationId xmlns:a16="http://schemas.microsoft.com/office/drawing/2014/main" id="{00000000-0008-0000-0500-00006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7" name="Picture 1">
          <a:extLst>
            <a:ext uri="{FF2B5EF4-FFF2-40B4-BE49-F238E27FC236}">
              <a16:creationId xmlns:a16="http://schemas.microsoft.com/office/drawing/2014/main" id="{00000000-0008-0000-0500-00006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28" name="Picture 1">
          <a:extLst>
            <a:ext uri="{FF2B5EF4-FFF2-40B4-BE49-F238E27FC236}">
              <a16:creationId xmlns:a16="http://schemas.microsoft.com/office/drawing/2014/main" id="{00000000-0008-0000-0500-00006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29" name="Picture 1">
          <a:extLst>
            <a:ext uri="{FF2B5EF4-FFF2-40B4-BE49-F238E27FC236}">
              <a16:creationId xmlns:a16="http://schemas.microsoft.com/office/drawing/2014/main" id="{00000000-0008-0000-0500-00006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0" name="Picture 1">
          <a:extLst>
            <a:ext uri="{FF2B5EF4-FFF2-40B4-BE49-F238E27FC236}">
              <a16:creationId xmlns:a16="http://schemas.microsoft.com/office/drawing/2014/main" id="{00000000-0008-0000-0500-00006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31" name="Picture 1">
          <a:extLst>
            <a:ext uri="{FF2B5EF4-FFF2-40B4-BE49-F238E27FC236}">
              <a16:creationId xmlns:a16="http://schemas.microsoft.com/office/drawing/2014/main" id="{00000000-0008-0000-0500-00006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32" name="Picture 1">
          <a:extLst>
            <a:ext uri="{FF2B5EF4-FFF2-40B4-BE49-F238E27FC236}">
              <a16:creationId xmlns:a16="http://schemas.microsoft.com/office/drawing/2014/main" id="{00000000-0008-0000-0500-00006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33" name="Picture 1">
          <a:extLst>
            <a:ext uri="{FF2B5EF4-FFF2-40B4-BE49-F238E27FC236}">
              <a16:creationId xmlns:a16="http://schemas.microsoft.com/office/drawing/2014/main" id="{00000000-0008-0000-0500-00006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4" name="Picture 1">
          <a:extLst>
            <a:ext uri="{FF2B5EF4-FFF2-40B4-BE49-F238E27FC236}">
              <a16:creationId xmlns:a16="http://schemas.microsoft.com/office/drawing/2014/main" id="{00000000-0008-0000-0500-00006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5" name="Picture 1">
          <a:extLst>
            <a:ext uri="{FF2B5EF4-FFF2-40B4-BE49-F238E27FC236}">
              <a16:creationId xmlns:a16="http://schemas.microsoft.com/office/drawing/2014/main" id="{00000000-0008-0000-0500-00006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6" name="Picture 1">
          <a:extLst>
            <a:ext uri="{FF2B5EF4-FFF2-40B4-BE49-F238E27FC236}">
              <a16:creationId xmlns:a16="http://schemas.microsoft.com/office/drawing/2014/main" id="{00000000-0008-0000-0500-00006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37" name="Picture 1">
          <a:extLst>
            <a:ext uri="{FF2B5EF4-FFF2-40B4-BE49-F238E27FC236}">
              <a16:creationId xmlns:a16="http://schemas.microsoft.com/office/drawing/2014/main" id="{00000000-0008-0000-0500-00006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38" name="Picture 1">
          <a:extLst>
            <a:ext uri="{FF2B5EF4-FFF2-40B4-BE49-F238E27FC236}">
              <a16:creationId xmlns:a16="http://schemas.microsoft.com/office/drawing/2014/main" id="{00000000-0008-0000-0500-00006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39" name="Picture 1">
          <a:extLst>
            <a:ext uri="{FF2B5EF4-FFF2-40B4-BE49-F238E27FC236}">
              <a16:creationId xmlns:a16="http://schemas.microsoft.com/office/drawing/2014/main" id="{00000000-0008-0000-0500-00006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40" name="Picture 1">
          <a:extLst>
            <a:ext uri="{FF2B5EF4-FFF2-40B4-BE49-F238E27FC236}">
              <a16:creationId xmlns:a16="http://schemas.microsoft.com/office/drawing/2014/main" id="{00000000-0008-0000-0500-00007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1" name="Picture 1">
          <a:extLst>
            <a:ext uri="{FF2B5EF4-FFF2-40B4-BE49-F238E27FC236}">
              <a16:creationId xmlns:a16="http://schemas.microsoft.com/office/drawing/2014/main" id="{00000000-0008-0000-0500-00007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2" name="Picture 1">
          <a:extLst>
            <a:ext uri="{FF2B5EF4-FFF2-40B4-BE49-F238E27FC236}">
              <a16:creationId xmlns:a16="http://schemas.microsoft.com/office/drawing/2014/main" id="{00000000-0008-0000-0500-00007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43" name="Picture 1">
          <a:extLst>
            <a:ext uri="{FF2B5EF4-FFF2-40B4-BE49-F238E27FC236}">
              <a16:creationId xmlns:a16="http://schemas.microsoft.com/office/drawing/2014/main" id="{00000000-0008-0000-0500-00007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44" name="Picture 1">
          <a:extLst>
            <a:ext uri="{FF2B5EF4-FFF2-40B4-BE49-F238E27FC236}">
              <a16:creationId xmlns:a16="http://schemas.microsoft.com/office/drawing/2014/main" id="{00000000-0008-0000-0500-00007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45" name="Picture 1">
          <a:extLst>
            <a:ext uri="{FF2B5EF4-FFF2-40B4-BE49-F238E27FC236}">
              <a16:creationId xmlns:a16="http://schemas.microsoft.com/office/drawing/2014/main" id="{00000000-0008-0000-0500-00007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6" name="Picture 1">
          <a:extLst>
            <a:ext uri="{FF2B5EF4-FFF2-40B4-BE49-F238E27FC236}">
              <a16:creationId xmlns:a16="http://schemas.microsoft.com/office/drawing/2014/main" id="{00000000-0008-0000-0500-00007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7" name="Picture 1">
          <a:extLst>
            <a:ext uri="{FF2B5EF4-FFF2-40B4-BE49-F238E27FC236}">
              <a16:creationId xmlns:a16="http://schemas.microsoft.com/office/drawing/2014/main" id="{00000000-0008-0000-0500-00007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8" name="Picture 1">
          <a:extLst>
            <a:ext uri="{FF2B5EF4-FFF2-40B4-BE49-F238E27FC236}">
              <a16:creationId xmlns:a16="http://schemas.microsoft.com/office/drawing/2014/main" id="{00000000-0008-0000-0500-00007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49" name="Picture 1">
          <a:extLst>
            <a:ext uri="{FF2B5EF4-FFF2-40B4-BE49-F238E27FC236}">
              <a16:creationId xmlns:a16="http://schemas.microsoft.com/office/drawing/2014/main" id="{00000000-0008-0000-0500-00007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50" name="Picture 1">
          <a:extLst>
            <a:ext uri="{FF2B5EF4-FFF2-40B4-BE49-F238E27FC236}">
              <a16:creationId xmlns:a16="http://schemas.microsoft.com/office/drawing/2014/main" id="{00000000-0008-0000-0500-00007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1" name="Picture 1">
          <a:extLst>
            <a:ext uri="{FF2B5EF4-FFF2-40B4-BE49-F238E27FC236}">
              <a16:creationId xmlns:a16="http://schemas.microsoft.com/office/drawing/2014/main" id="{00000000-0008-0000-0500-00007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2" name="Picture 1">
          <a:extLst>
            <a:ext uri="{FF2B5EF4-FFF2-40B4-BE49-F238E27FC236}">
              <a16:creationId xmlns:a16="http://schemas.microsoft.com/office/drawing/2014/main" id="{00000000-0008-0000-0500-00007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3" name="Picture 1">
          <a:extLst>
            <a:ext uri="{FF2B5EF4-FFF2-40B4-BE49-F238E27FC236}">
              <a16:creationId xmlns:a16="http://schemas.microsoft.com/office/drawing/2014/main" id="{00000000-0008-0000-0500-00007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54" name="Picture 1">
          <a:extLst>
            <a:ext uri="{FF2B5EF4-FFF2-40B4-BE49-F238E27FC236}">
              <a16:creationId xmlns:a16="http://schemas.microsoft.com/office/drawing/2014/main" id="{00000000-0008-0000-0500-00007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55" name="Picture 1">
          <a:extLst>
            <a:ext uri="{FF2B5EF4-FFF2-40B4-BE49-F238E27FC236}">
              <a16:creationId xmlns:a16="http://schemas.microsoft.com/office/drawing/2014/main" id="{00000000-0008-0000-0500-00007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56" name="Picture 1">
          <a:extLst>
            <a:ext uri="{FF2B5EF4-FFF2-40B4-BE49-F238E27FC236}">
              <a16:creationId xmlns:a16="http://schemas.microsoft.com/office/drawing/2014/main" id="{00000000-0008-0000-0500-00008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7" name="Picture 1">
          <a:extLst>
            <a:ext uri="{FF2B5EF4-FFF2-40B4-BE49-F238E27FC236}">
              <a16:creationId xmlns:a16="http://schemas.microsoft.com/office/drawing/2014/main" id="{00000000-0008-0000-0500-00008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8" name="Picture 1">
          <a:extLst>
            <a:ext uri="{FF2B5EF4-FFF2-40B4-BE49-F238E27FC236}">
              <a16:creationId xmlns:a16="http://schemas.microsoft.com/office/drawing/2014/main" id="{00000000-0008-0000-0500-00008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59" name="Picture 1">
          <a:extLst>
            <a:ext uri="{FF2B5EF4-FFF2-40B4-BE49-F238E27FC236}">
              <a16:creationId xmlns:a16="http://schemas.microsoft.com/office/drawing/2014/main" id="{00000000-0008-0000-0500-00008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0" name="Picture 1">
          <a:extLst>
            <a:ext uri="{FF2B5EF4-FFF2-40B4-BE49-F238E27FC236}">
              <a16:creationId xmlns:a16="http://schemas.microsoft.com/office/drawing/2014/main" id="{00000000-0008-0000-0500-00008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1" name="Picture 1">
          <a:extLst>
            <a:ext uri="{FF2B5EF4-FFF2-40B4-BE49-F238E27FC236}">
              <a16:creationId xmlns:a16="http://schemas.microsoft.com/office/drawing/2014/main" id="{00000000-0008-0000-0500-00008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2" name="Picture 1">
          <a:extLst>
            <a:ext uri="{FF2B5EF4-FFF2-40B4-BE49-F238E27FC236}">
              <a16:creationId xmlns:a16="http://schemas.microsoft.com/office/drawing/2014/main" id="{00000000-0008-0000-0500-00008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3" name="Picture 1">
          <a:extLst>
            <a:ext uri="{FF2B5EF4-FFF2-40B4-BE49-F238E27FC236}">
              <a16:creationId xmlns:a16="http://schemas.microsoft.com/office/drawing/2014/main" id="{00000000-0008-0000-0500-00008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64" name="Picture 1">
          <a:extLst>
            <a:ext uri="{FF2B5EF4-FFF2-40B4-BE49-F238E27FC236}">
              <a16:creationId xmlns:a16="http://schemas.microsoft.com/office/drawing/2014/main" id="{00000000-0008-0000-0500-00008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65" name="Picture 1">
          <a:extLst>
            <a:ext uri="{FF2B5EF4-FFF2-40B4-BE49-F238E27FC236}">
              <a16:creationId xmlns:a16="http://schemas.microsoft.com/office/drawing/2014/main" id="{00000000-0008-0000-0500-00008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66" name="Picture 1">
          <a:extLst>
            <a:ext uri="{FF2B5EF4-FFF2-40B4-BE49-F238E27FC236}">
              <a16:creationId xmlns:a16="http://schemas.microsoft.com/office/drawing/2014/main" id="{00000000-0008-0000-0500-00008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7" name="Picture 1">
          <a:extLst>
            <a:ext uri="{FF2B5EF4-FFF2-40B4-BE49-F238E27FC236}">
              <a16:creationId xmlns:a16="http://schemas.microsoft.com/office/drawing/2014/main" id="{00000000-0008-0000-0500-00008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68" name="Picture 1">
          <a:extLst>
            <a:ext uri="{FF2B5EF4-FFF2-40B4-BE49-F238E27FC236}">
              <a16:creationId xmlns:a16="http://schemas.microsoft.com/office/drawing/2014/main" id="{00000000-0008-0000-0500-00008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69" name="Picture 1">
          <a:extLst>
            <a:ext uri="{FF2B5EF4-FFF2-40B4-BE49-F238E27FC236}">
              <a16:creationId xmlns:a16="http://schemas.microsoft.com/office/drawing/2014/main" id="{00000000-0008-0000-0500-00008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0" name="Picture 1">
          <a:extLst>
            <a:ext uri="{FF2B5EF4-FFF2-40B4-BE49-F238E27FC236}">
              <a16:creationId xmlns:a16="http://schemas.microsoft.com/office/drawing/2014/main" id="{00000000-0008-0000-0500-00008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1" name="Picture 1">
          <a:extLst>
            <a:ext uri="{FF2B5EF4-FFF2-40B4-BE49-F238E27FC236}">
              <a16:creationId xmlns:a16="http://schemas.microsoft.com/office/drawing/2014/main" id="{00000000-0008-0000-0500-00008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72" name="Picture 1">
          <a:extLst>
            <a:ext uri="{FF2B5EF4-FFF2-40B4-BE49-F238E27FC236}">
              <a16:creationId xmlns:a16="http://schemas.microsoft.com/office/drawing/2014/main" id="{00000000-0008-0000-0500-00009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73" name="Picture 1">
          <a:extLst>
            <a:ext uri="{FF2B5EF4-FFF2-40B4-BE49-F238E27FC236}">
              <a16:creationId xmlns:a16="http://schemas.microsoft.com/office/drawing/2014/main" id="{00000000-0008-0000-0500-00009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4" name="Picture 1">
          <a:extLst>
            <a:ext uri="{FF2B5EF4-FFF2-40B4-BE49-F238E27FC236}">
              <a16:creationId xmlns:a16="http://schemas.microsoft.com/office/drawing/2014/main" id="{00000000-0008-0000-0500-00009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5" name="Picture 1">
          <a:extLst>
            <a:ext uri="{FF2B5EF4-FFF2-40B4-BE49-F238E27FC236}">
              <a16:creationId xmlns:a16="http://schemas.microsoft.com/office/drawing/2014/main" id="{00000000-0008-0000-0500-00009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76" name="Picture 1">
          <a:extLst>
            <a:ext uri="{FF2B5EF4-FFF2-40B4-BE49-F238E27FC236}">
              <a16:creationId xmlns:a16="http://schemas.microsoft.com/office/drawing/2014/main" id="{00000000-0008-0000-0500-00009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77" name="Picture 1">
          <a:extLst>
            <a:ext uri="{FF2B5EF4-FFF2-40B4-BE49-F238E27FC236}">
              <a16:creationId xmlns:a16="http://schemas.microsoft.com/office/drawing/2014/main" id="{00000000-0008-0000-0500-00009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78" name="Picture 1">
          <a:extLst>
            <a:ext uri="{FF2B5EF4-FFF2-40B4-BE49-F238E27FC236}">
              <a16:creationId xmlns:a16="http://schemas.microsoft.com/office/drawing/2014/main" id="{00000000-0008-0000-0500-00009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79" name="Picture 1">
          <a:extLst>
            <a:ext uri="{FF2B5EF4-FFF2-40B4-BE49-F238E27FC236}">
              <a16:creationId xmlns:a16="http://schemas.microsoft.com/office/drawing/2014/main" id="{00000000-0008-0000-0500-00009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80" name="Picture 1">
          <a:extLst>
            <a:ext uri="{FF2B5EF4-FFF2-40B4-BE49-F238E27FC236}">
              <a16:creationId xmlns:a16="http://schemas.microsoft.com/office/drawing/2014/main" id="{00000000-0008-0000-0500-00009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1" name="Picture 1">
          <a:extLst>
            <a:ext uri="{FF2B5EF4-FFF2-40B4-BE49-F238E27FC236}">
              <a16:creationId xmlns:a16="http://schemas.microsoft.com/office/drawing/2014/main" id="{00000000-0008-0000-0500-00009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2" name="Picture 1">
          <a:extLst>
            <a:ext uri="{FF2B5EF4-FFF2-40B4-BE49-F238E27FC236}">
              <a16:creationId xmlns:a16="http://schemas.microsoft.com/office/drawing/2014/main" id="{00000000-0008-0000-0500-00009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3" name="Picture 1">
          <a:extLst>
            <a:ext uri="{FF2B5EF4-FFF2-40B4-BE49-F238E27FC236}">
              <a16:creationId xmlns:a16="http://schemas.microsoft.com/office/drawing/2014/main" id="{00000000-0008-0000-0500-00009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84" name="Picture 1">
          <a:extLst>
            <a:ext uri="{FF2B5EF4-FFF2-40B4-BE49-F238E27FC236}">
              <a16:creationId xmlns:a16="http://schemas.microsoft.com/office/drawing/2014/main" id="{00000000-0008-0000-0500-00009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85" name="Picture 1">
          <a:extLst>
            <a:ext uri="{FF2B5EF4-FFF2-40B4-BE49-F238E27FC236}">
              <a16:creationId xmlns:a16="http://schemas.microsoft.com/office/drawing/2014/main" id="{00000000-0008-0000-0500-00009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6" name="Picture 1">
          <a:extLst>
            <a:ext uri="{FF2B5EF4-FFF2-40B4-BE49-F238E27FC236}">
              <a16:creationId xmlns:a16="http://schemas.microsoft.com/office/drawing/2014/main" id="{00000000-0008-0000-0500-00009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7" name="Picture 1">
          <a:extLst>
            <a:ext uri="{FF2B5EF4-FFF2-40B4-BE49-F238E27FC236}">
              <a16:creationId xmlns:a16="http://schemas.microsoft.com/office/drawing/2014/main" id="{00000000-0008-0000-0500-00009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88" name="Picture 1">
          <a:extLst>
            <a:ext uri="{FF2B5EF4-FFF2-40B4-BE49-F238E27FC236}">
              <a16:creationId xmlns:a16="http://schemas.microsoft.com/office/drawing/2014/main" id="{00000000-0008-0000-0500-0000A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89" name="Picture 1">
          <a:extLst>
            <a:ext uri="{FF2B5EF4-FFF2-40B4-BE49-F238E27FC236}">
              <a16:creationId xmlns:a16="http://schemas.microsoft.com/office/drawing/2014/main" id="{00000000-0008-0000-0500-0000A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0" name="Picture 1">
          <a:extLst>
            <a:ext uri="{FF2B5EF4-FFF2-40B4-BE49-F238E27FC236}">
              <a16:creationId xmlns:a16="http://schemas.microsoft.com/office/drawing/2014/main" id="{00000000-0008-0000-0500-0000A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1" name="Picture 1">
          <a:extLst>
            <a:ext uri="{FF2B5EF4-FFF2-40B4-BE49-F238E27FC236}">
              <a16:creationId xmlns:a16="http://schemas.microsoft.com/office/drawing/2014/main" id="{00000000-0008-0000-0500-0000A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2" name="Picture 1">
          <a:extLst>
            <a:ext uri="{FF2B5EF4-FFF2-40B4-BE49-F238E27FC236}">
              <a16:creationId xmlns:a16="http://schemas.microsoft.com/office/drawing/2014/main" id="{00000000-0008-0000-0500-0000A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3" name="Picture 1">
          <a:extLst>
            <a:ext uri="{FF2B5EF4-FFF2-40B4-BE49-F238E27FC236}">
              <a16:creationId xmlns:a16="http://schemas.microsoft.com/office/drawing/2014/main" id="{00000000-0008-0000-0500-0000A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94" name="Picture 1">
          <a:extLst>
            <a:ext uri="{FF2B5EF4-FFF2-40B4-BE49-F238E27FC236}">
              <a16:creationId xmlns:a16="http://schemas.microsoft.com/office/drawing/2014/main" id="{00000000-0008-0000-0500-0000A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95" name="Picture 1">
          <a:extLst>
            <a:ext uri="{FF2B5EF4-FFF2-40B4-BE49-F238E27FC236}">
              <a16:creationId xmlns:a16="http://schemas.microsoft.com/office/drawing/2014/main" id="{00000000-0008-0000-0500-0000A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896" name="Picture 1">
          <a:extLst>
            <a:ext uri="{FF2B5EF4-FFF2-40B4-BE49-F238E27FC236}">
              <a16:creationId xmlns:a16="http://schemas.microsoft.com/office/drawing/2014/main" id="{00000000-0008-0000-0500-0000A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897" name="Picture 1">
          <a:extLst>
            <a:ext uri="{FF2B5EF4-FFF2-40B4-BE49-F238E27FC236}">
              <a16:creationId xmlns:a16="http://schemas.microsoft.com/office/drawing/2014/main" id="{00000000-0008-0000-0500-0000A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898" name="Picture 1">
          <a:extLst>
            <a:ext uri="{FF2B5EF4-FFF2-40B4-BE49-F238E27FC236}">
              <a16:creationId xmlns:a16="http://schemas.microsoft.com/office/drawing/2014/main" id="{00000000-0008-0000-0500-0000A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899" name="Picture 1">
          <a:extLst>
            <a:ext uri="{FF2B5EF4-FFF2-40B4-BE49-F238E27FC236}">
              <a16:creationId xmlns:a16="http://schemas.microsoft.com/office/drawing/2014/main" id="{00000000-0008-0000-0500-0000A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900" name="Picture 1">
          <a:extLst>
            <a:ext uri="{FF2B5EF4-FFF2-40B4-BE49-F238E27FC236}">
              <a16:creationId xmlns:a16="http://schemas.microsoft.com/office/drawing/2014/main" id="{00000000-0008-0000-0500-0000A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901" name="Picture 1">
          <a:extLst>
            <a:ext uri="{FF2B5EF4-FFF2-40B4-BE49-F238E27FC236}">
              <a16:creationId xmlns:a16="http://schemas.microsoft.com/office/drawing/2014/main" id="{00000000-0008-0000-0500-0000A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902" name="Picture 1">
          <a:extLst>
            <a:ext uri="{FF2B5EF4-FFF2-40B4-BE49-F238E27FC236}">
              <a16:creationId xmlns:a16="http://schemas.microsoft.com/office/drawing/2014/main" id="{00000000-0008-0000-0500-0000A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903" name="Picture 1">
          <a:extLst>
            <a:ext uri="{FF2B5EF4-FFF2-40B4-BE49-F238E27FC236}">
              <a16:creationId xmlns:a16="http://schemas.microsoft.com/office/drawing/2014/main" id="{00000000-0008-0000-0500-0000A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9904" name="Picture 1">
          <a:extLst>
            <a:ext uri="{FF2B5EF4-FFF2-40B4-BE49-F238E27FC236}">
              <a16:creationId xmlns:a16="http://schemas.microsoft.com/office/drawing/2014/main" id="{00000000-0008-0000-0500-0000B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9905" name="Picture 1">
          <a:extLst>
            <a:ext uri="{FF2B5EF4-FFF2-40B4-BE49-F238E27FC236}">
              <a16:creationId xmlns:a16="http://schemas.microsoft.com/office/drawing/2014/main" id="{00000000-0008-0000-0500-0000B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06" name="Picture 1">
          <a:extLst>
            <a:ext uri="{FF2B5EF4-FFF2-40B4-BE49-F238E27FC236}">
              <a16:creationId xmlns:a16="http://schemas.microsoft.com/office/drawing/2014/main" id="{00000000-0008-0000-0500-0000B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07" name="Picture 1">
          <a:extLst>
            <a:ext uri="{FF2B5EF4-FFF2-40B4-BE49-F238E27FC236}">
              <a16:creationId xmlns:a16="http://schemas.microsoft.com/office/drawing/2014/main" id="{00000000-0008-0000-0500-0000B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08" name="Picture 1">
          <a:extLst>
            <a:ext uri="{FF2B5EF4-FFF2-40B4-BE49-F238E27FC236}">
              <a16:creationId xmlns:a16="http://schemas.microsoft.com/office/drawing/2014/main" id="{00000000-0008-0000-0500-0000B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09" name="Picture 1">
          <a:extLst>
            <a:ext uri="{FF2B5EF4-FFF2-40B4-BE49-F238E27FC236}">
              <a16:creationId xmlns:a16="http://schemas.microsoft.com/office/drawing/2014/main" id="{00000000-0008-0000-0500-0000B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0" name="Picture 1">
          <a:extLst>
            <a:ext uri="{FF2B5EF4-FFF2-40B4-BE49-F238E27FC236}">
              <a16:creationId xmlns:a16="http://schemas.microsoft.com/office/drawing/2014/main" id="{00000000-0008-0000-0500-0000B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1" name="Picture 1">
          <a:extLst>
            <a:ext uri="{FF2B5EF4-FFF2-40B4-BE49-F238E27FC236}">
              <a16:creationId xmlns:a16="http://schemas.microsoft.com/office/drawing/2014/main" id="{00000000-0008-0000-0500-0000B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12" name="Picture 1">
          <a:extLst>
            <a:ext uri="{FF2B5EF4-FFF2-40B4-BE49-F238E27FC236}">
              <a16:creationId xmlns:a16="http://schemas.microsoft.com/office/drawing/2014/main" id="{00000000-0008-0000-0500-0000B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13" name="Picture 1">
          <a:extLst>
            <a:ext uri="{FF2B5EF4-FFF2-40B4-BE49-F238E27FC236}">
              <a16:creationId xmlns:a16="http://schemas.microsoft.com/office/drawing/2014/main" id="{00000000-0008-0000-0500-0000B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4" name="Picture 1">
          <a:extLst>
            <a:ext uri="{FF2B5EF4-FFF2-40B4-BE49-F238E27FC236}">
              <a16:creationId xmlns:a16="http://schemas.microsoft.com/office/drawing/2014/main" id="{00000000-0008-0000-0500-0000B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5" name="Picture 1">
          <a:extLst>
            <a:ext uri="{FF2B5EF4-FFF2-40B4-BE49-F238E27FC236}">
              <a16:creationId xmlns:a16="http://schemas.microsoft.com/office/drawing/2014/main" id="{00000000-0008-0000-0500-0000B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16" name="Picture 1">
          <a:extLst>
            <a:ext uri="{FF2B5EF4-FFF2-40B4-BE49-F238E27FC236}">
              <a16:creationId xmlns:a16="http://schemas.microsoft.com/office/drawing/2014/main" id="{00000000-0008-0000-0500-0000B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17" name="Picture 1">
          <a:extLst>
            <a:ext uri="{FF2B5EF4-FFF2-40B4-BE49-F238E27FC236}">
              <a16:creationId xmlns:a16="http://schemas.microsoft.com/office/drawing/2014/main" id="{00000000-0008-0000-0500-0000B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18" name="Picture 1">
          <a:extLst>
            <a:ext uri="{FF2B5EF4-FFF2-40B4-BE49-F238E27FC236}">
              <a16:creationId xmlns:a16="http://schemas.microsoft.com/office/drawing/2014/main" id="{00000000-0008-0000-0500-0000B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19" name="Picture 1">
          <a:extLst>
            <a:ext uri="{FF2B5EF4-FFF2-40B4-BE49-F238E27FC236}">
              <a16:creationId xmlns:a16="http://schemas.microsoft.com/office/drawing/2014/main" id="{00000000-0008-0000-0500-0000B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20" name="Picture 1">
          <a:extLst>
            <a:ext uri="{FF2B5EF4-FFF2-40B4-BE49-F238E27FC236}">
              <a16:creationId xmlns:a16="http://schemas.microsoft.com/office/drawing/2014/main" id="{00000000-0008-0000-0500-0000C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1" name="Picture 1">
          <a:extLst>
            <a:ext uri="{FF2B5EF4-FFF2-40B4-BE49-F238E27FC236}">
              <a16:creationId xmlns:a16="http://schemas.microsoft.com/office/drawing/2014/main" id="{00000000-0008-0000-0500-0000C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2" name="Picture 1">
          <a:extLst>
            <a:ext uri="{FF2B5EF4-FFF2-40B4-BE49-F238E27FC236}">
              <a16:creationId xmlns:a16="http://schemas.microsoft.com/office/drawing/2014/main" id="{00000000-0008-0000-0500-0000C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3" name="Picture 1">
          <a:extLst>
            <a:ext uri="{FF2B5EF4-FFF2-40B4-BE49-F238E27FC236}">
              <a16:creationId xmlns:a16="http://schemas.microsoft.com/office/drawing/2014/main" id="{00000000-0008-0000-0500-0000C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24" name="Picture 1">
          <a:extLst>
            <a:ext uri="{FF2B5EF4-FFF2-40B4-BE49-F238E27FC236}">
              <a16:creationId xmlns:a16="http://schemas.microsoft.com/office/drawing/2014/main" id="{00000000-0008-0000-0500-0000C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25" name="Picture 1">
          <a:extLst>
            <a:ext uri="{FF2B5EF4-FFF2-40B4-BE49-F238E27FC236}">
              <a16:creationId xmlns:a16="http://schemas.microsoft.com/office/drawing/2014/main" id="{00000000-0008-0000-0500-0000C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26" name="Picture 1">
          <a:extLst>
            <a:ext uri="{FF2B5EF4-FFF2-40B4-BE49-F238E27FC236}">
              <a16:creationId xmlns:a16="http://schemas.microsoft.com/office/drawing/2014/main" id="{00000000-0008-0000-0500-0000C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27" name="Picture 1">
          <a:extLst>
            <a:ext uri="{FF2B5EF4-FFF2-40B4-BE49-F238E27FC236}">
              <a16:creationId xmlns:a16="http://schemas.microsoft.com/office/drawing/2014/main" id="{00000000-0008-0000-0500-0000C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8" name="Picture 1">
          <a:extLst>
            <a:ext uri="{FF2B5EF4-FFF2-40B4-BE49-F238E27FC236}">
              <a16:creationId xmlns:a16="http://schemas.microsoft.com/office/drawing/2014/main" id="{00000000-0008-0000-0500-0000C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29" name="Picture 1">
          <a:extLst>
            <a:ext uri="{FF2B5EF4-FFF2-40B4-BE49-F238E27FC236}">
              <a16:creationId xmlns:a16="http://schemas.microsoft.com/office/drawing/2014/main" id="{00000000-0008-0000-0500-0000C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30" name="Picture 1">
          <a:extLst>
            <a:ext uri="{FF2B5EF4-FFF2-40B4-BE49-F238E27FC236}">
              <a16:creationId xmlns:a16="http://schemas.microsoft.com/office/drawing/2014/main" id="{00000000-0008-0000-0500-0000C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1" name="Picture 1">
          <a:extLst>
            <a:ext uri="{FF2B5EF4-FFF2-40B4-BE49-F238E27FC236}">
              <a16:creationId xmlns:a16="http://schemas.microsoft.com/office/drawing/2014/main" id="{00000000-0008-0000-0500-0000C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2" name="Picture 1">
          <a:extLst>
            <a:ext uri="{FF2B5EF4-FFF2-40B4-BE49-F238E27FC236}">
              <a16:creationId xmlns:a16="http://schemas.microsoft.com/office/drawing/2014/main" id="{00000000-0008-0000-0500-0000C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33" name="Picture 1">
          <a:extLst>
            <a:ext uri="{FF2B5EF4-FFF2-40B4-BE49-F238E27FC236}">
              <a16:creationId xmlns:a16="http://schemas.microsoft.com/office/drawing/2014/main" id="{00000000-0008-0000-0500-0000C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34" name="Picture 1">
          <a:extLst>
            <a:ext uri="{FF2B5EF4-FFF2-40B4-BE49-F238E27FC236}">
              <a16:creationId xmlns:a16="http://schemas.microsoft.com/office/drawing/2014/main" id="{00000000-0008-0000-0500-0000C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35" name="Picture 1">
          <a:extLst>
            <a:ext uri="{FF2B5EF4-FFF2-40B4-BE49-F238E27FC236}">
              <a16:creationId xmlns:a16="http://schemas.microsoft.com/office/drawing/2014/main" id="{00000000-0008-0000-0500-0000C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6" name="Picture 1">
          <a:extLst>
            <a:ext uri="{FF2B5EF4-FFF2-40B4-BE49-F238E27FC236}">
              <a16:creationId xmlns:a16="http://schemas.microsoft.com/office/drawing/2014/main" id="{00000000-0008-0000-0500-0000D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7" name="Picture 1">
          <a:extLst>
            <a:ext uri="{FF2B5EF4-FFF2-40B4-BE49-F238E27FC236}">
              <a16:creationId xmlns:a16="http://schemas.microsoft.com/office/drawing/2014/main" id="{00000000-0008-0000-0500-0000D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8" name="Picture 1">
          <a:extLst>
            <a:ext uri="{FF2B5EF4-FFF2-40B4-BE49-F238E27FC236}">
              <a16:creationId xmlns:a16="http://schemas.microsoft.com/office/drawing/2014/main" id="{00000000-0008-0000-0500-0000D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39" name="Picture 1">
          <a:extLst>
            <a:ext uri="{FF2B5EF4-FFF2-40B4-BE49-F238E27FC236}">
              <a16:creationId xmlns:a16="http://schemas.microsoft.com/office/drawing/2014/main" id="{00000000-0008-0000-0500-0000D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0" name="Picture 1">
          <a:extLst>
            <a:ext uri="{FF2B5EF4-FFF2-40B4-BE49-F238E27FC236}">
              <a16:creationId xmlns:a16="http://schemas.microsoft.com/office/drawing/2014/main" id="{00000000-0008-0000-0500-0000D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41" name="Picture 1">
          <a:extLst>
            <a:ext uri="{FF2B5EF4-FFF2-40B4-BE49-F238E27FC236}">
              <a16:creationId xmlns:a16="http://schemas.microsoft.com/office/drawing/2014/main" id="{00000000-0008-0000-0500-0000D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42" name="Picture 1">
          <a:extLst>
            <a:ext uri="{FF2B5EF4-FFF2-40B4-BE49-F238E27FC236}">
              <a16:creationId xmlns:a16="http://schemas.microsoft.com/office/drawing/2014/main" id="{00000000-0008-0000-0500-0000D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43" name="Picture 1">
          <a:extLst>
            <a:ext uri="{FF2B5EF4-FFF2-40B4-BE49-F238E27FC236}">
              <a16:creationId xmlns:a16="http://schemas.microsoft.com/office/drawing/2014/main" id="{00000000-0008-0000-0500-0000D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4" name="Picture 1">
          <a:extLst>
            <a:ext uri="{FF2B5EF4-FFF2-40B4-BE49-F238E27FC236}">
              <a16:creationId xmlns:a16="http://schemas.microsoft.com/office/drawing/2014/main" id="{00000000-0008-0000-0500-0000D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5" name="Picture 1">
          <a:extLst>
            <a:ext uri="{FF2B5EF4-FFF2-40B4-BE49-F238E27FC236}">
              <a16:creationId xmlns:a16="http://schemas.microsoft.com/office/drawing/2014/main" id="{00000000-0008-0000-0500-0000D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6" name="Picture 1">
          <a:extLst>
            <a:ext uri="{FF2B5EF4-FFF2-40B4-BE49-F238E27FC236}">
              <a16:creationId xmlns:a16="http://schemas.microsoft.com/office/drawing/2014/main" id="{00000000-0008-0000-0500-0000D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47" name="Picture 1">
          <a:extLst>
            <a:ext uri="{FF2B5EF4-FFF2-40B4-BE49-F238E27FC236}">
              <a16:creationId xmlns:a16="http://schemas.microsoft.com/office/drawing/2014/main" id="{00000000-0008-0000-0500-0000D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48" name="Picture 1">
          <a:extLst>
            <a:ext uri="{FF2B5EF4-FFF2-40B4-BE49-F238E27FC236}">
              <a16:creationId xmlns:a16="http://schemas.microsoft.com/office/drawing/2014/main" id="{00000000-0008-0000-0500-0000D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49" name="Picture 1">
          <a:extLst>
            <a:ext uri="{FF2B5EF4-FFF2-40B4-BE49-F238E27FC236}">
              <a16:creationId xmlns:a16="http://schemas.microsoft.com/office/drawing/2014/main" id="{00000000-0008-0000-0500-0000D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50" name="Picture 1">
          <a:extLst>
            <a:ext uri="{FF2B5EF4-FFF2-40B4-BE49-F238E27FC236}">
              <a16:creationId xmlns:a16="http://schemas.microsoft.com/office/drawing/2014/main" id="{00000000-0008-0000-0500-0000D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1" name="Picture 1">
          <a:extLst>
            <a:ext uri="{FF2B5EF4-FFF2-40B4-BE49-F238E27FC236}">
              <a16:creationId xmlns:a16="http://schemas.microsoft.com/office/drawing/2014/main" id="{00000000-0008-0000-0500-0000D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2" name="Picture 1">
          <a:extLst>
            <a:ext uri="{FF2B5EF4-FFF2-40B4-BE49-F238E27FC236}">
              <a16:creationId xmlns:a16="http://schemas.microsoft.com/office/drawing/2014/main" id="{00000000-0008-0000-0500-0000E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53" name="Picture 1">
          <a:extLst>
            <a:ext uri="{FF2B5EF4-FFF2-40B4-BE49-F238E27FC236}">
              <a16:creationId xmlns:a16="http://schemas.microsoft.com/office/drawing/2014/main" id="{00000000-0008-0000-0500-0000E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54" name="Picture 1">
          <a:extLst>
            <a:ext uri="{FF2B5EF4-FFF2-40B4-BE49-F238E27FC236}">
              <a16:creationId xmlns:a16="http://schemas.microsoft.com/office/drawing/2014/main" id="{00000000-0008-0000-0500-0000E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55" name="Picture 1">
          <a:extLst>
            <a:ext uri="{FF2B5EF4-FFF2-40B4-BE49-F238E27FC236}">
              <a16:creationId xmlns:a16="http://schemas.microsoft.com/office/drawing/2014/main" id="{00000000-0008-0000-0500-0000E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6" name="Picture 1">
          <a:extLst>
            <a:ext uri="{FF2B5EF4-FFF2-40B4-BE49-F238E27FC236}">
              <a16:creationId xmlns:a16="http://schemas.microsoft.com/office/drawing/2014/main" id="{00000000-0008-0000-0500-0000E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7" name="Picture 1">
          <a:extLst>
            <a:ext uri="{FF2B5EF4-FFF2-40B4-BE49-F238E27FC236}">
              <a16:creationId xmlns:a16="http://schemas.microsoft.com/office/drawing/2014/main" id="{00000000-0008-0000-0500-0000E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8" name="Picture 1">
          <a:extLst>
            <a:ext uri="{FF2B5EF4-FFF2-40B4-BE49-F238E27FC236}">
              <a16:creationId xmlns:a16="http://schemas.microsoft.com/office/drawing/2014/main" id="{00000000-0008-0000-0500-0000E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59" name="Picture 1">
          <a:extLst>
            <a:ext uri="{FF2B5EF4-FFF2-40B4-BE49-F238E27FC236}">
              <a16:creationId xmlns:a16="http://schemas.microsoft.com/office/drawing/2014/main" id="{00000000-0008-0000-0500-0000E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0" name="Picture 1">
          <a:extLst>
            <a:ext uri="{FF2B5EF4-FFF2-40B4-BE49-F238E27FC236}">
              <a16:creationId xmlns:a16="http://schemas.microsoft.com/office/drawing/2014/main" id="{00000000-0008-0000-0500-0000E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61" name="Picture 1">
          <a:extLst>
            <a:ext uri="{FF2B5EF4-FFF2-40B4-BE49-F238E27FC236}">
              <a16:creationId xmlns:a16="http://schemas.microsoft.com/office/drawing/2014/main" id="{00000000-0008-0000-0500-0000E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62" name="Picture 1">
          <a:extLst>
            <a:ext uri="{FF2B5EF4-FFF2-40B4-BE49-F238E27FC236}">
              <a16:creationId xmlns:a16="http://schemas.microsoft.com/office/drawing/2014/main" id="{00000000-0008-0000-0500-0000E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63" name="Picture 1">
          <a:extLst>
            <a:ext uri="{FF2B5EF4-FFF2-40B4-BE49-F238E27FC236}">
              <a16:creationId xmlns:a16="http://schemas.microsoft.com/office/drawing/2014/main" id="{00000000-0008-0000-0500-0000E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4" name="Picture 1">
          <a:extLst>
            <a:ext uri="{FF2B5EF4-FFF2-40B4-BE49-F238E27FC236}">
              <a16:creationId xmlns:a16="http://schemas.microsoft.com/office/drawing/2014/main" id="{00000000-0008-0000-0500-0000E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5" name="Picture 1">
          <a:extLst>
            <a:ext uri="{FF2B5EF4-FFF2-40B4-BE49-F238E27FC236}">
              <a16:creationId xmlns:a16="http://schemas.microsoft.com/office/drawing/2014/main" id="{00000000-0008-0000-0500-0000E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6" name="Picture 1">
          <a:extLst>
            <a:ext uri="{FF2B5EF4-FFF2-40B4-BE49-F238E27FC236}">
              <a16:creationId xmlns:a16="http://schemas.microsoft.com/office/drawing/2014/main" id="{00000000-0008-0000-0500-0000E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7" name="Picture 1">
          <a:extLst>
            <a:ext uri="{FF2B5EF4-FFF2-40B4-BE49-F238E27FC236}">
              <a16:creationId xmlns:a16="http://schemas.microsoft.com/office/drawing/2014/main" id="{00000000-0008-0000-0500-0000E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8" name="Picture 1">
          <a:extLst>
            <a:ext uri="{FF2B5EF4-FFF2-40B4-BE49-F238E27FC236}">
              <a16:creationId xmlns:a16="http://schemas.microsoft.com/office/drawing/2014/main" id="{00000000-0008-0000-0500-0000F0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69" name="Picture 1">
          <a:extLst>
            <a:ext uri="{FF2B5EF4-FFF2-40B4-BE49-F238E27FC236}">
              <a16:creationId xmlns:a16="http://schemas.microsoft.com/office/drawing/2014/main" id="{00000000-0008-0000-0500-0000F1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0" name="Picture 1">
          <a:extLst>
            <a:ext uri="{FF2B5EF4-FFF2-40B4-BE49-F238E27FC236}">
              <a16:creationId xmlns:a16="http://schemas.microsoft.com/office/drawing/2014/main" id="{00000000-0008-0000-0500-0000F2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71" name="Picture 1">
          <a:extLst>
            <a:ext uri="{FF2B5EF4-FFF2-40B4-BE49-F238E27FC236}">
              <a16:creationId xmlns:a16="http://schemas.microsoft.com/office/drawing/2014/main" id="{00000000-0008-0000-0500-0000F3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72" name="Picture 1">
          <a:extLst>
            <a:ext uri="{FF2B5EF4-FFF2-40B4-BE49-F238E27FC236}">
              <a16:creationId xmlns:a16="http://schemas.microsoft.com/office/drawing/2014/main" id="{00000000-0008-0000-0500-0000F4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73" name="Picture 1">
          <a:extLst>
            <a:ext uri="{FF2B5EF4-FFF2-40B4-BE49-F238E27FC236}">
              <a16:creationId xmlns:a16="http://schemas.microsoft.com/office/drawing/2014/main" id="{00000000-0008-0000-0500-0000F5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4" name="Picture 1">
          <a:extLst>
            <a:ext uri="{FF2B5EF4-FFF2-40B4-BE49-F238E27FC236}">
              <a16:creationId xmlns:a16="http://schemas.microsoft.com/office/drawing/2014/main" id="{00000000-0008-0000-0500-0000F6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5" name="Picture 1">
          <a:extLst>
            <a:ext uri="{FF2B5EF4-FFF2-40B4-BE49-F238E27FC236}">
              <a16:creationId xmlns:a16="http://schemas.microsoft.com/office/drawing/2014/main" id="{00000000-0008-0000-0500-0000F7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6" name="Picture 1">
          <a:extLst>
            <a:ext uri="{FF2B5EF4-FFF2-40B4-BE49-F238E27FC236}">
              <a16:creationId xmlns:a16="http://schemas.microsoft.com/office/drawing/2014/main" id="{00000000-0008-0000-0500-0000F8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77" name="Picture 1">
          <a:extLst>
            <a:ext uri="{FF2B5EF4-FFF2-40B4-BE49-F238E27FC236}">
              <a16:creationId xmlns:a16="http://schemas.microsoft.com/office/drawing/2014/main" id="{00000000-0008-0000-0500-0000F9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78" name="Picture 1">
          <a:extLst>
            <a:ext uri="{FF2B5EF4-FFF2-40B4-BE49-F238E27FC236}">
              <a16:creationId xmlns:a16="http://schemas.microsoft.com/office/drawing/2014/main" id="{00000000-0008-0000-0500-0000FA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79" name="Picture 1">
          <a:extLst>
            <a:ext uri="{FF2B5EF4-FFF2-40B4-BE49-F238E27FC236}">
              <a16:creationId xmlns:a16="http://schemas.microsoft.com/office/drawing/2014/main" id="{00000000-0008-0000-0500-0000FB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0" name="Picture 1">
          <a:extLst>
            <a:ext uri="{FF2B5EF4-FFF2-40B4-BE49-F238E27FC236}">
              <a16:creationId xmlns:a16="http://schemas.microsoft.com/office/drawing/2014/main" id="{00000000-0008-0000-0500-0000FC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81" name="Picture 1">
          <a:extLst>
            <a:ext uri="{FF2B5EF4-FFF2-40B4-BE49-F238E27FC236}">
              <a16:creationId xmlns:a16="http://schemas.microsoft.com/office/drawing/2014/main" id="{00000000-0008-0000-0500-0000FD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82" name="Picture 1">
          <a:extLst>
            <a:ext uri="{FF2B5EF4-FFF2-40B4-BE49-F238E27FC236}">
              <a16:creationId xmlns:a16="http://schemas.microsoft.com/office/drawing/2014/main" id="{00000000-0008-0000-0500-0000FE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3" name="Picture 1">
          <a:extLst>
            <a:ext uri="{FF2B5EF4-FFF2-40B4-BE49-F238E27FC236}">
              <a16:creationId xmlns:a16="http://schemas.microsoft.com/office/drawing/2014/main" id="{00000000-0008-0000-0500-0000FF26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4" name="Picture 1">
          <a:extLst>
            <a:ext uri="{FF2B5EF4-FFF2-40B4-BE49-F238E27FC236}">
              <a16:creationId xmlns:a16="http://schemas.microsoft.com/office/drawing/2014/main" id="{00000000-0008-0000-0500-000000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5" name="Picture 1">
          <a:extLst>
            <a:ext uri="{FF2B5EF4-FFF2-40B4-BE49-F238E27FC236}">
              <a16:creationId xmlns:a16="http://schemas.microsoft.com/office/drawing/2014/main" id="{00000000-0008-0000-0500-000001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86" name="Picture 1">
          <a:extLst>
            <a:ext uri="{FF2B5EF4-FFF2-40B4-BE49-F238E27FC236}">
              <a16:creationId xmlns:a16="http://schemas.microsoft.com/office/drawing/2014/main" id="{00000000-0008-0000-0500-000002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87" name="Picture 1">
          <a:extLst>
            <a:ext uri="{FF2B5EF4-FFF2-40B4-BE49-F238E27FC236}">
              <a16:creationId xmlns:a16="http://schemas.microsoft.com/office/drawing/2014/main" id="{00000000-0008-0000-0500-000003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8" name="Picture 1">
          <a:extLst>
            <a:ext uri="{FF2B5EF4-FFF2-40B4-BE49-F238E27FC236}">
              <a16:creationId xmlns:a16="http://schemas.microsoft.com/office/drawing/2014/main" id="{00000000-0008-0000-0500-000004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89" name="Picture 1">
          <a:extLst>
            <a:ext uri="{FF2B5EF4-FFF2-40B4-BE49-F238E27FC236}">
              <a16:creationId xmlns:a16="http://schemas.microsoft.com/office/drawing/2014/main" id="{00000000-0008-0000-0500-000005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90" name="Picture 1">
          <a:extLst>
            <a:ext uri="{FF2B5EF4-FFF2-40B4-BE49-F238E27FC236}">
              <a16:creationId xmlns:a16="http://schemas.microsoft.com/office/drawing/2014/main" id="{00000000-0008-0000-0500-000006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1" name="Picture 1">
          <a:extLst>
            <a:ext uri="{FF2B5EF4-FFF2-40B4-BE49-F238E27FC236}">
              <a16:creationId xmlns:a16="http://schemas.microsoft.com/office/drawing/2014/main" id="{00000000-0008-0000-0500-000007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2" name="Picture 1">
          <a:extLst>
            <a:ext uri="{FF2B5EF4-FFF2-40B4-BE49-F238E27FC236}">
              <a16:creationId xmlns:a16="http://schemas.microsoft.com/office/drawing/2014/main" id="{00000000-0008-0000-0500-000008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3" name="Picture 1">
          <a:extLst>
            <a:ext uri="{FF2B5EF4-FFF2-40B4-BE49-F238E27FC236}">
              <a16:creationId xmlns:a16="http://schemas.microsoft.com/office/drawing/2014/main" id="{00000000-0008-0000-0500-000009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4" name="Picture 1">
          <a:extLst>
            <a:ext uri="{FF2B5EF4-FFF2-40B4-BE49-F238E27FC236}">
              <a16:creationId xmlns:a16="http://schemas.microsoft.com/office/drawing/2014/main" id="{00000000-0008-0000-0500-00000A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95" name="Picture 1">
          <a:extLst>
            <a:ext uri="{FF2B5EF4-FFF2-40B4-BE49-F238E27FC236}">
              <a16:creationId xmlns:a16="http://schemas.microsoft.com/office/drawing/2014/main" id="{00000000-0008-0000-0500-00000B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96" name="Picture 1">
          <a:extLst>
            <a:ext uri="{FF2B5EF4-FFF2-40B4-BE49-F238E27FC236}">
              <a16:creationId xmlns:a16="http://schemas.microsoft.com/office/drawing/2014/main" id="{00000000-0008-0000-0500-00000C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9997" name="Picture 1">
          <a:extLst>
            <a:ext uri="{FF2B5EF4-FFF2-40B4-BE49-F238E27FC236}">
              <a16:creationId xmlns:a16="http://schemas.microsoft.com/office/drawing/2014/main" id="{00000000-0008-0000-0500-00000D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8" name="Picture 1">
          <a:extLst>
            <a:ext uri="{FF2B5EF4-FFF2-40B4-BE49-F238E27FC236}">
              <a16:creationId xmlns:a16="http://schemas.microsoft.com/office/drawing/2014/main" id="{00000000-0008-0000-0500-00000E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9999" name="Picture 1">
          <a:extLst>
            <a:ext uri="{FF2B5EF4-FFF2-40B4-BE49-F238E27FC236}">
              <a16:creationId xmlns:a16="http://schemas.microsoft.com/office/drawing/2014/main" id="{00000000-0008-0000-0500-00000F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0" name="Picture 1">
          <a:extLst>
            <a:ext uri="{FF2B5EF4-FFF2-40B4-BE49-F238E27FC236}">
              <a16:creationId xmlns:a16="http://schemas.microsoft.com/office/drawing/2014/main" id="{00000000-0008-0000-0500-000010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1" name="Picture 1">
          <a:extLst>
            <a:ext uri="{FF2B5EF4-FFF2-40B4-BE49-F238E27FC236}">
              <a16:creationId xmlns:a16="http://schemas.microsoft.com/office/drawing/2014/main" id="{00000000-0008-0000-0500-000011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2" name="Picture 1">
          <a:extLst>
            <a:ext uri="{FF2B5EF4-FFF2-40B4-BE49-F238E27FC236}">
              <a16:creationId xmlns:a16="http://schemas.microsoft.com/office/drawing/2014/main" id="{00000000-0008-0000-0500-000012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03" name="Picture 1">
          <a:extLst>
            <a:ext uri="{FF2B5EF4-FFF2-40B4-BE49-F238E27FC236}">
              <a16:creationId xmlns:a16="http://schemas.microsoft.com/office/drawing/2014/main" id="{00000000-0008-0000-0500-000013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04" name="Picture 1">
          <a:extLst>
            <a:ext uri="{FF2B5EF4-FFF2-40B4-BE49-F238E27FC236}">
              <a16:creationId xmlns:a16="http://schemas.microsoft.com/office/drawing/2014/main" id="{00000000-0008-0000-0500-000014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05" name="Picture 1">
          <a:extLst>
            <a:ext uri="{FF2B5EF4-FFF2-40B4-BE49-F238E27FC236}">
              <a16:creationId xmlns:a16="http://schemas.microsoft.com/office/drawing/2014/main" id="{00000000-0008-0000-0500-000015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06" name="Picture 1">
          <a:extLst>
            <a:ext uri="{FF2B5EF4-FFF2-40B4-BE49-F238E27FC236}">
              <a16:creationId xmlns:a16="http://schemas.microsoft.com/office/drawing/2014/main" id="{00000000-0008-0000-0500-000016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07" name="Picture 1">
          <a:extLst>
            <a:ext uri="{FF2B5EF4-FFF2-40B4-BE49-F238E27FC236}">
              <a16:creationId xmlns:a16="http://schemas.microsoft.com/office/drawing/2014/main" id="{00000000-0008-0000-0500-000017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8" name="Picture 1">
          <a:extLst>
            <a:ext uri="{FF2B5EF4-FFF2-40B4-BE49-F238E27FC236}">
              <a16:creationId xmlns:a16="http://schemas.microsoft.com/office/drawing/2014/main" id="{00000000-0008-0000-0500-000018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09" name="Picture 1">
          <a:extLst>
            <a:ext uri="{FF2B5EF4-FFF2-40B4-BE49-F238E27FC236}">
              <a16:creationId xmlns:a16="http://schemas.microsoft.com/office/drawing/2014/main" id="{00000000-0008-0000-0500-000019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10" name="Picture 1">
          <a:extLst>
            <a:ext uri="{FF2B5EF4-FFF2-40B4-BE49-F238E27FC236}">
              <a16:creationId xmlns:a16="http://schemas.microsoft.com/office/drawing/2014/main" id="{00000000-0008-0000-0500-00001A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1" name="Picture 1">
          <a:extLst>
            <a:ext uri="{FF2B5EF4-FFF2-40B4-BE49-F238E27FC236}">
              <a16:creationId xmlns:a16="http://schemas.microsoft.com/office/drawing/2014/main" id="{00000000-0008-0000-0500-00001B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2" name="Picture 1">
          <a:extLst>
            <a:ext uri="{FF2B5EF4-FFF2-40B4-BE49-F238E27FC236}">
              <a16:creationId xmlns:a16="http://schemas.microsoft.com/office/drawing/2014/main" id="{00000000-0008-0000-0500-00001C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3" name="Picture 1">
          <a:extLst>
            <a:ext uri="{FF2B5EF4-FFF2-40B4-BE49-F238E27FC236}">
              <a16:creationId xmlns:a16="http://schemas.microsoft.com/office/drawing/2014/main" id="{00000000-0008-0000-0500-00001D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14" name="Picture 1">
          <a:extLst>
            <a:ext uri="{FF2B5EF4-FFF2-40B4-BE49-F238E27FC236}">
              <a16:creationId xmlns:a16="http://schemas.microsoft.com/office/drawing/2014/main" id="{00000000-0008-0000-0500-00001E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15" name="Picture 1">
          <a:extLst>
            <a:ext uri="{FF2B5EF4-FFF2-40B4-BE49-F238E27FC236}">
              <a16:creationId xmlns:a16="http://schemas.microsoft.com/office/drawing/2014/main" id="{00000000-0008-0000-0500-00001F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16" name="Picture 1">
          <a:extLst>
            <a:ext uri="{FF2B5EF4-FFF2-40B4-BE49-F238E27FC236}">
              <a16:creationId xmlns:a16="http://schemas.microsoft.com/office/drawing/2014/main" id="{00000000-0008-0000-0500-000020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7" name="Picture 1">
          <a:extLst>
            <a:ext uri="{FF2B5EF4-FFF2-40B4-BE49-F238E27FC236}">
              <a16:creationId xmlns:a16="http://schemas.microsoft.com/office/drawing/2014/main" id="{00000000-0008-0000-0500-000021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8" name="Picture 1">
          <a:extLst>
            <a:ext uri="{FF2B5EF4-FFF2-40B4-BE49-F238E27FC236}">
              <a16:creationId xmlns:a16="http://schemas.microsoft.com/office/drawing/2014/main" id="{00000000-0008-0000-0500-000022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19" name="Picture 1">
          <a:extLst>
            <a:ext uri="{FF2B5EF4-FFF2-40B4-BE49-F238E27FC236}">
              <a16:creationId xmlns:a16="http://schemas.microsoft.com/office/drawing/2014/main" id="{00000000-0008-0000-0500-000023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20" name="Picture 1">
          <a:extLst>
            <a:ext uri="{FF2B5EF4-FFF2-40B4-BE49-F238E27FC236}">
              <a16:creationId xmlns:a16="http://schemas.microsoft.com/office/drawing/2014/main" id="{00000000-0008-0000-0500-000024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1" name="Picture 1">
          <a:extLst>
            <a:ext uri="{FF2B5EF4-FFF2-40B4-BE49-F238E27FC236}">
              <a16:creationId xmlns:a16="http://schemas.microsoft.com/office/drawing/2014/main" id="{00000000-0008-0000-0500-000025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2" name="Picture 1">
          <a:extLst>
            <a:ext uri="{FF2B5EF4-FFF2-40B4-BE49-F238E27FC236}">
              <a16:creationId xmlns:a16="http://schemas.microsoft.com/office/drawing/2014/main" id="{00000000-0008-0000-0500-000026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3" name="Picture 1">
          <a:extLst>
            <a:ext uri="{FF2B5EF4-FFF2-40B4-BE49-F238E27FC236}">
              <a16:creationId xmlns:a16="http://schemas.microsoft.com/office/drawing/2014/main" id="{00000000-0008-0000-0500-000027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24" name="Picture 1">
          <a:extLst>
            <a:ext uri="{FF2B5EF4-FFF2-40B4-BE49-F238E27FC236}">
              <a16:creationId xmlns:a16="http://schemas.microsoft.com/office/drawing/2014/main" id="{00000000-0008-0000-0500-000028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25" name="Picture 1">
          <a:extLst>
            <a:ext uri="{FF2B5EF4-FFF2-40B4-BE49-F238E27FC236}">
              <a16:creationId xmlns:a16="http://schemas.microsoft.com/office/drawing/2014/main" id="{00000000-0008-0000-0500-000029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6" name="Picture 1">
          <a:extLst>
            <a:ext uri="{FF2B5EF4-FFF2-40B4-BE49-F238E27FC236}">
              <a16:creationId xmlns:a16="http://schemas.microsoft.com/office/drawing/2014/main" id="{00000000-0008-0000-0500-00002A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7" name="Picture 1">
          <a:extLst>
            <a:ext uri="{FF2B5EF4-FFF2-40B4-BE49-F238E27FC236}">
              <a16:creationId xmlns:a16="http://schemas.microsoft.com/office/drawing/2014/main" id="{00000000-0008-0000-0500-00002B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28" name="Picture 1">
          <a:extLst>
            <a:ext uri="{FF2B5EF4-FFF2-40B4-BE49-F238E27FC236}">
              <a16:creationId xmlns:a16="http://schemas.microsoft.com/office/drawing/2014/main" id="{00000000-0008-0000-0500-00002C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29" name="Picture 1">
          <a:extLst>
            <a:ext uri="{FF2B5EF4-FFF2-40B4-BE49-F238E27FC236}">
              <a16:creationId xmlns:a16="http://schemas.microsoft.com/office/drawing/2014/main" id="{00000000-0008-0000-0500-00002D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0" name="Picture 1">
          <a:extLst>
            <a:ext uri="{FF2B5EF4-FFF2-40B4-BE49-F238E27FC236}">
              <a16:creationId xmlns:a16="http://schemas.microsoft.com/office/drawing/2014/main" id="{00000000-0008-0000-0500-00002E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31" name="Picture 1">
          <a:extLst>
            <a:ext uri="{FF2B5EF4-FFF2-40B4-BE49-F238E27FC236}">
              <a16:creationId xmlns:a16="http://schemas.microsoft.com/office/drawing/2014/main" id="{00000000-0008-0000-0500-00002F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32" name="Picture 1">
          <a:extLst>
            <a:ext uri="{FF2B5EF4-FFF2-40B4-BE49-F238E27FC236}">
              <a16:creationId xmlns:a16="http://schemas.microsoft.com/office/drawing/2014/main" id="{00000000-0008-0000-0500-000030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33" name="Picture 1">
          <a:extLst>
            <a:ext uri="{FF2B5EF4-FFF2-40B4-BE49-F238E27FC236}">
              <a16:creationId xmlns:a16="http://schemas.microsoft.com/office/drawing/2014/main" id="{00000000-0008-0000-0500-000031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4" name="Picture 1">
          <a:extLst>
            <a:ext uri="{FF2B5EF4-FFF2-40B4-BE49-F238E27FC236}">
              <a16:creationId xmlns:a16="http://schemas.microsoft.com/office/drawing/2014/main" id="{00000000-0008-0000-0500-000032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5" name="Picture 1">
          <a:extLst>
            <a:ext uri="{FF2B5EF4-FFF2-40B4-BE49-F238E27FC236}">
              <a16:creationId xmlns:a16="http://schemas.microsoft.com/office/drawing/2014/main" id="{00000000-0008-0000-0500-000033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6" name="Picture 1">
          <a:extLst>
            <a:ext uri="{FF2B5EF4-FFF2-40B4-BE49-F238E27FC236}">
              <a16:creationId xmlns:a16="http://schemas.microsoft.com/office/drawing/2014/main" id="{00000000-0008-0000-0500-000034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37" name="Picture 1">
          <a:extLst>
            <a:ext uri="{FF2B5EF4-FFF2-40B4-BE49-F238E27FC236}">
              <a16:creationId xmlns:a16="http://schemas.microsoft.com/office/drawing/2014/main" id="{00000000-0008-0000-0500-000035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38" name="Picture 1">
          <a:extLst>
            <a:ext uri="{FF2B5EF4-FFF2-40B4-BE49-F238E27FC236}">
              <a16:creationId xmlns:a16="http://schemas.microsoft.com/office/drawing/2014/main" id="{00000000-0008-0000-0500-000036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39" name="Picture 1">
          <a:extLst>
            <a:ext uri="{FF2B5EF4-FFF2-40B4-BE49-F238E27FC236}">
              <a16:creationId xmlns:a16="http://schemas.microsoft.com/office/drawing/2014/main" id="{00000000-0008-0000-0500-000037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40" name="Picture 1">
          <a:extLst>
            <a:ext uri="{FF2B5EF4-FFF2-40B4-BE49-F238E27FC236}">
              <a16:creationId xmlns:a16="http://schemas.microsoft.com/office/drawing/2014/main" id="{00000000-0008-0000-0500-000038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1" name="Picture 1">
          <a:extLst>
            <a:ext uri="{FF2B5EF4-FFF2-40B4-BE49-F238E27FC236}">
              <a16:creationId xmlns:a16="http://schemas.microsoft.com/office/drawing/2014/main" id="{00000000-0008-0000-0500-000039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2" name="Picture 1">
          <a:extLst>
            <a:ext uri="{FF2B5EF4-FFF2-40B4-BE49-F238E27FC236}">
              <a16:creationId xmlns:a16="http://schemas.microsoft.com/office/drawing/2014/main" id="{00000000-0008-0000-0500-00003A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43" name="Picture 1">
          <a:extLst>
            <a:ext uri="{FF2B5EF4-FFF2-40B4-BE49-F238E27FC236}">
              <a16:creationId xmlns:a16="http://schemas.microsoft.com/office/drawing/2014/main" id="{00000000-0008-0000-0500-00003B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44" name="Picture 1">
          <a:extLst>
            <a:ext uri="{FF2B5EF4-FFF2-40B4-BE49-F238E27FC236}">
              <a16:creationId xmlns:a16="http://schemas.microsoft.com/office/drawing/2014/main" id="{00000000-0008-0000-0500-00003C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45" name="Picture 1">
          <a:extLst>
            <a:ext uri="{FF2B5EF4-FFF2-40B4-BE49-F238E27FC236}">
              <a16:creationId xmlns:a16="http://schemas.microsoft.com/office/drawing/2014/main" id="{00000000-0008-0000-0500-00003D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6" name="Picture 1">
          <a:extLst>
            <a:ext uri="{FF2B5EF4-FFF2-40B4-BE49-F238E27FC236}">
              <a16:creationId xmlns:a16="http://schemas.microsoft.com/office/drawing/2014/main" id="{00000000-0008-0000-0500-00003E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7" name="Picture 1">
          <a:extLst>
            <a:ext uri="{FF2B5EF4-FFF2-40B4-BE49-F238E27FC236}">
              <a16:creationId xmlns:a16="http://schemas.microsoft.com/office/drawing/2014/main" id="{00000000-0008-0000-0500-00003F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8" name="Picture 1">
          <a:extLst>
            <a:ext uri="{FF2B5EF4-FFF2-40B4-BE49-F238E27FC236}">
              <a16:creationId xmlns:a16="http://schemas.microsoft.com/office/drawing/2014/main" id="{00000000-0008-0000-0500-000040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49" name="Picture 1">
          <a:extLst>
            <a:ext uri="{FF2B5EF4-FFF2-40B4-BE49-F238E27FC236}">
              <a16:creationId xmlns:a16="http://schemas.microsoft.com/office/drawing/2014/main" id="{00000000-0008-0000-0500-000041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50" name="Picture 1">
          <a:extLst>
            <a:ext uri="{FF2B5EF4-FFF2-40B4-BE49-F238E27FC236}">
              <a16:creationId xmlns:a16="http://schemas.microsoft.com/office/drawing/2014/main" id="{00000000-0008-0000-0500-000042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51" name="Picture 1">
          <a:extLst>
            <a:ext uri="{FF2B5EF4-FFF2-40B4-BE49-F238E27FC236}">
              <a16:creationId xmlns:a16="http://schemas.microsoft.com/office/drawing/2014/main" id="{00000000-0008-0000-0500-000043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52" name="Picture 1">
          <a:extLst>
            <a:ext uri="{FF2B5EF4-FFF2-40B4-BE49-F238E27FC236}">
              <a16:creationId xmlns:a16="http://schemas.microsoft.com/office/drawing/2014/main" id="{00000000-0008-0000-0500-000044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2536</xdr:row>
      <xdr:rowOff>0</xdr:rowOff>
    </xdr:from>
    <xdr:to>
      <xdr:col>7</xdr:col>
      <xdr:colOff>0</xdr:colOff>
      <xdr:row>2537</xdr:row>
      <xdr:rowOff>142875</xdr:rowOff>
    </xdr:to>
    <xdr:pic>
      <xdr:nvPicPr>
        <xdr:cNvPr id="10053" name="Picture 1">
          <a:extLst>
            <a:ext uri="{FF2B5EF4-FFF2-40B4-BE49-F238E27FC236}">
              <a16:creationId xmlns:a16="http://schemas.microsoft.com/office/drawing/2014/main" id="{00000000-0008-0000-0500-000045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610420"/>
          <a:ext cx="0" cy="531495"/>
        </a:xfrm>
        <a:prstGeom prst="rect">
          <a:avLst/>
        </a:prstGeom>
        <a:noFill/>
        <a:ln w="9525">
          <a:noFill/>
          <a:miter lim="800000"/>
          <a:headEnd/>
          <a:tailEnd/>
        </a:ln>
      </xdr:spPr>
    </xdr:pic>
    <xdr:clientData/>
  </xdr:twoCellAnchor>
  <xdr:twoCellAnchor>
    <xdr:from>
      <xdr:col>7</xdr:col>
      <xdr:colOff>0</xdr:colOff>
      <xdr:row>2537</xdr:row>
      <xdr:rowOff>0</xdr:rowOff>
    </xdr:from>
    <xdr:to>
      <xdr:col>7</xdr:col>
      <xdr:colOff>0</xdr:colOff>
      <xdr:row>2538</xdr:row>
      <xdr:rowOff>142875</xdr:rowOff>
    </xdr:to>
    <xdr:pic>
      <xdr:nvPicPr>
        <xdr:cNvPr id="10054" name="Picture 1">
          <a:extLst>
            <a:ext uri="{FF2B5EF4-FFF2-40B4-BE49-F238E27FC236}">
              <a16:creationId xmlns:a16="http://schemas.microsoft.com/office/drawing/2014/main" id="{00000000-0008-0000-0500-000046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479999040"/>
          <a:ext cx="0" cy="53149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055" name="Picture 1">
          <a:extLst>
            <a:ext uri="{FF2B5EF4-FFF2-40B4-BE49-F238E27FC236}">
              <a16:creationId xmlns:a16="http://schemas.microsoft.com/office/drawing/2014/main" id="{00000000-0008-0000-0500-000047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056" name="Picture 1">
          <a:extLst>
            <a:ext uri="{FF2B5EF4-FFF2-40B4-BE49-F238E27FC236}">
              <a16:creationId xmlns:a16="http://schemas.microsoft.com/office/drawing/2014/main" id="{00000000-0008-0000-0500-000048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057" name="Picture 1">
          <a:extLst>
            <a:ext uri="{FF2B5EF4-FFF2-40B4-BE49-F238E27FC236}">
              <a16:creationId xmlns:a16="http://schemas.microsoft.com/office/drawing/2014/main" id="{00000000-0008-0000-0500-000049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058" name="Picture 1">
          <a:extLst>
            <a:ext uri="{FF2B5EF4-FFF2-40B4-BE49-F238E27FC236}">
              <a16:creationId xmlns:a16="http://schemas.microsoft.com/office/drawing/2014/main" id="{00000000-0008-0000-0500-00004A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059" name="Picture 1">
          <a:extLst>
            <a:ext uri="{FF2B5EF4-FFF2-40B4-BE49-F238E27FC236}">
              <a16:creationId xmlns:a16="http://schemas.microsoft.com/office/drawing/2014/main" id="{00000000-0008-0000-0500-00004B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060" name="Picture 1">
          <a:extLst>
            <a:ext uri="{FF2B5EF4-FFF2-40B4-BE49-F238E27FC236}">
              <a16:creationId xmlns:a16="http://schemas.microsoft.com/office/drawing/2014/main" id="{00000000-0008-0000-0500-00004C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1258</xdr:row>
      <xdr:rowOff>0</xdr:rowOff>
    </xdr:from>
    <xdr:to>
      <xdr:col>7</xdr:col>
      <xdr:colOff>0</xdr:colOff>
      <xdr:row>1259</xdr:row>
      <xdr:rowOff>142875</xdr:rowOff>
    </xdr:to>
    <xdr:pic>
      <xdr:nvPicPr>
        <xdr:cNvPr id="10061" name="Picture 1">
          <a:extLst>
            <a:ext uri="{FF2B5EF4-FFF2-40B4-BE49-F238E27FC236}">
              <a16:creationId xmlns:a16="http://schemas.microsoft.com/office/drawing/2014/main" id="{00000000-0008-0000-0500-00004D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486700"/>
          <a:ext cx="0" cy="310515"/>
        </a:xfrm>
        <a:prstGeom prst="rect">
          <a:avLst/>
        </a:prstGeom>
        <a:noFill/>
        <a:ln w="9525">
          <a:noFill/>
          <a:miter lim="800000"/>
          <a:headEnd/>
          <a:tailEnd/>
        </a:ln>
      </xdr:spPr>
    </xdr:pic>
    <xdr:clientData/>
  </xdr:twoCellAnchor>
  <xdr:twoCellAnchor>
    <xdr:from>
      <xdr:col>7</xdr:col>
      <xdr:colOff>0</xdr:colOff>
      <xdr:row>1259</xdr:row>
      <xdr:rowOff>0</xdr:rowOff>
    </xdr:from>
    <xdr:to>
      <xdr:col>7</xdr:col>
      <xdr:colOff>0</xdr:colOff>
      <xdr:row>1260</xdr:row>
      <xdr:rowOff>142875</xdr:rowOff>
    </xdr:to>
    <xdr:pic>
      <xdr:nvPicPr>
        <xdr:cNvPr id="10062" name="Picture 1">
          <a:extLst>
            <a:ext uri="{FF2B5EF4-FFF2-40B4-BE49-F238E27FC236}">
              <a16:creationId xmlns:a16="http://schemas.microsoft.com/office/drawing/2014/main" id="{00000000-0008-0000-0500-00004E27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742920" y="236654340"/>
          <a:ext cx="0" cy="401955"/>
        </a:xfrm>
        <a:prstGeom prst="rect">
          <a:avLst/>
        </a:prstGeom>
        <a:noFill/>
        <a:ln w="9525">
          <a:noFill/>
          <a:miter lim="800000"/>
          <a:headEnd/>
          <a:tailEnd/>
        </a:ln>
      </xdr:spPr>
    </xdr:pic>
    <xdr:clientData/>
  </xdr:twoCellAnchor>
  <xdr:twoCellAnchor editAs="oneCell">
    <xdr:from>
      <xdr:col>5</xdr:col>
      <xdr:colOff>353486</xdr:colOff>
      <xdr:row>0</xdr:row>
      <xdr:rowOff>277906</xdr:rowOff>
    </xdr:from>
    <xdr:to>
      <xdr:col>5</xdr:col>
      <xdr:colOff>955868</xdr:colOff>
      <xdr:row>2</xdr:row>
      <xdr:rowOff>1627</xdr:rowOff>
    </xdr:to>
    <xdr:pic>
      <xdr:nvPicPr>
        <xdr:cNvPr id="10063" name="Imagem 10062">
          <a:extLst>
            <a:ext uri="{FF2B5EF4-FFF2-40B4-BE49-F238E27FC236}">
              <a16:creationId xmlns:a16="http://schemas.microsoft.com/office/drawing/2014/main" id="{00000000-0008-0000-0500-00004F2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3706" y="178846"/>
          <a:ext cx="602382" cy="17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518160</xdr:colOff>
          <xdr:row>1</xdr:row>
          <xdr:rowOff>274320</xdr:rowOff>
        </xdr:from>
        <xdr:to>
          <xdr:col>5</xdr:col>
          <xdr:colOff>266700</xdr:colOff>
          <xdr:row>1</xdr:row>
          <xdr:rowOff>152400</xdr:rowOff>
        </xdr:to>
        <xdr:sp macro="" textlink="">
          <xdr:nvSpPr>
            <xdr:cNvPr id="10064" name="Object 1" hidden="1">
              <a:extLst>
                <a:ext uri="{63B3BB69-23CF-44E3-9099-C40C66FF867C}">
                  <a14:compatExt spid="_x0000_s2055"/>
                </a:ext>
                <a:ext uri="{FF2B5EF4-FFF2-40B4-BE49-F238E27FC236}">
                  <a16:creationId xmlns:a16="http://schemas.microsoft.com/office/drawing/2014/main" id="{00000000-0008-0000-0500-00005027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xdr:row>
          <xdr:rowOff>289560</xdr:rowOff>
        </xdr:from>
        <xdr:to>
          <xdr:col>5</xdr:col>
          <xdr:colOff>312420</xdr:colOff>
          <xdr:row>1</xdr:row>
          <xdr:rowOff>152400</xdr:rowOff>
        </xdr:to>
        <xdr:sp macro="" textlink="">
          <xdr:nvSpPr>
            <xdr:cNvPr id="10065" name="Object 2" hidden="1">
              <a:extLst>
                <a:ext uri="{63B3BB69-23CF-44E3-9099-C40C66FF867C}">
                  <a14:compatExt spid="_x0000_s2056"/>
                </a:ext>
                <a:ext uri="{FF2B5EF4-FFF2-40B4-BE49-F238E27FC236}">
                  <a16:creationId xmlns:a16="http://schemas.microsoft.com/office/drawing/2014/main" id="{00000000-0008-0000-0500-000051270000}"/>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29377" name="Object 1" hidden="1">
              <a:extLst>
                <a:ext uri="{63B3BB69-23CF-44E3-9099-C40C66FF867C}">
                  <a14:compatExt spid="_x0000_s229377"/>
                </a:ext>
                <a:ext uri="{FF2B5EF4-FFF2-40B4-BE49-F238E27FC236}">
                  <a16:creationId xmlns:a16="http://schemas.microsoft.com/office/drawing/2014/main" id="{00000000-0008-0000-1C00-00000180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0401" name="Object 1" hidden="1">
              <a:extLst>
                <a:ext uri="{63B3BB69-23CF-44E3-9099-C40C66FF867C}">
                  <a14:compatExt spid="_x0000_s230401"/>
                </a:ext>
                <a:ext uri="{FF2B5EF4-FFF2-40B4-BE49-F238E27FC236}">
                  <a16:creationId xmlns:a16="http://schemas.microsoft.com/office/drawing/2014/main" id="{00000000-0008-0000-1D00-00000184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1425" name="Object 1" hidden="1">
              <a:extLst>
                <a:ext uri="{63B3BB69-23CF-44E3-9099-C40C66FF867C}">
                  <a14:compatExt spid="_x0000_s231425"/>
                </a:ext>
                <a:ext uri="{FF2B5EF4-FFF2-40B4-BE49-F238E27FC236}">
                  <a16:creationId xmlns:a16="http://schemas.microsoft.com/office/drawing/2014/main" id="{00000000-0008-0000-1E00-00000188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2449" name="Object 1" hidden="1">
              <a:extLst>
                <a:ext uri="{63B3BB69-23CF-44E3-9099-C40C66FF867C}">
                  <a14:compatExt spid="_x0000_s232449"/>
                </a:ext>
                <a:ext uri="{FF2B5EF4-FFF2-40B4-BE49-F238E27FC236}">
                  <a16:creationId xmlns:a16="http://schemas.microsoft.com/office/drawing/2014/main" id="{00000000-0008-0000-1F00-0000018C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3473" name="Object 1" hidden="1">
              <a:extLst>
                <a:ext uri="{63B3BB69-23CF-44E3-9099-C40C66FF867C}">
                  <a14:compatExt spid="_x0000_s233473"/>
                </a:ext>
                <a:ext uri="{FF2B5EF4-FFF2-40B4-BE49-F238E27FC236}">
                  <a16:creationId xmlns:a16="http://schemas.microsoft.com/office/drawing/2014/main" id="{00000000-0008-0000-2000-00000190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4497" name="Object 1" hidden="1">
              <a:extLst>
                <a:ext uri="{63B3BB69-23CF-44E3-9099-C40C66FF867C}">
                  <a14:compatExt spid="_x0000_s234497"/>
                </a:ext>
                <a:ext uri="{FF2B5EF4-FFF2-40B4-BE49-F238E27FC236}">
                  <a16:creationId xmlns:a16="http://schemas.microsoft.com/office/drawing/2014/main" id="{00000000-0008-0000-2100-00000194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5521" name="Object 1" hidden="1">
              <a:extLst>
                <a:ext uri="{63B3BB69-23CF-44E3-9099-C40C66FF867C}">
                  <a14:compatExt spid="_x0000_s235521"/>
                </a:ext>
                <a:ext uri="{FF2B5EF4-FFF2-40B4-BE49-F238E27FC236}">
                  <a16:creationId xmlns:a16="http://schemas.microsoft.com/office/drawing/2014/main" id="{00000000-0008-0000-2200-00000198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36545" name="Object 1" hidden="1">
              <a:extLst>
                <a:ext uri="{63B3BB69-23CF-44E3-9099-C40C66FF867C}">
                  <a14:compatExt spid="_x0000_s236545"/>
                </a:ext>
                <a:ext uri="{FF2B5EF4-FFF2-40B4-BE49-F238E27FC236}">
                  <a16:creationId xmlns:a16="http://schemas.microsoft.com/office/drawing/2014/main" id="{00000000-0008-0000-2300-0000019C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66241" name="Object 1" hidden="1">
              <a:extLst>
                <a:ext uri="{63B3BB69-23CF-44E3-9099-C40C66FF867C}">
                  <a14:compatExt spid="_x0000_s266241"/>
                </a:ext>
                <a:ext uri="{FF2B5EF4-FFF2-40B4-BE49-F238E27FC236}">
                  <a16:creationId xmlns:a16="http://schemas.microsoft.com/office/drawing/2014/main" id="{00000000-0008-0000-2400-0000011004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67265" name="Object 1" hidden="1">
              <a:extLst>
                <a:ext uri="{63B3BB69-23CF-44E3-9099-C40C66FF867C}">
                  <a14:compatExt spid="_x0000_s267265"/>
                </a:ext>
                <a:ext uri="{FF2B5EF4-FFF2-40B4-BE49-F238E27FC236}">
                  <a16:creationId xmlns:a16="http://schemas.microsoft.com/office/drawing/2014/main" id="{00000000-0008-0000-2500-0000011404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54428</xdr:colOff>
      <xdr:row>0</xdr:row>
      <xdr:rowOff>27214</xdr:rowOff>
    </xdr:from>
    <xdr:to>
      <xdr:col>1</xdr:col>
      <xdr:colOff>208017</xdr:colOff>
      <xdr:row>1</xdr:row>
      <xdr:rowOff>4823</xdr:rowOff>
    </xdr:to>
    <xdr:pic>
      <xdr:nvPicPr>
        <xdr:cNvPr id="2" name="Picture 372" descr="image00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27214"/>
          <a:ext cx="839389" cy="86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68289" name="Object 1" hidden="1">
              <a:extLst>
                <a:ext uri="{63B3BB69-23CF-44E3-9099-C40C66FF867C}">
                  <a14:compatExt spid="_x0000_s268289"/>
                </a:ext>
                <a:ext uri="{FF2B5EF4-FFF2-40B4-BE49-F238E27FC236}">
                  <a16:creationId xmlns:a16="http://schemas.microsoft.com/office/drawing/2014/main" id="{00000000-0008-0000-2600-0000011804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45720</xdr:colOff>
          <xdr:row>0</xdr:row>
          <xdr:rowOff>144780</xdr:rowOff>
        </xdr:from>
        <xdr:to>
          <xdr:col>7</xdr:col>
          <xdr:colOff>480060</xdr:colOff>
          <xdr:row>1</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54428</xdr:colOff>
      <xdr:row>0</xdr:row>
      <xdr:rowOff>27214</xdr:rowOff>
    </xdr:from>
    <xdr:to>
      <xdr:col>0</xdr:col>
      <xdr:colOff>851647</xdr:colOff>
      <xdr:row>0</xdr:row>
      <xdr:rowOff>719821</xdr:rowOff>
    </xdr:to>
    <xdr:pic>
      <xdr:nvPicPr>
        <xdr:cNvPr id="3" name="Picture 372" descr="image00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27214"/>
          <a:ext cx="797219" cy="69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0</xdr:row>
      <xdr:rowOff>27214</xdr:rowOff>
    </xdr:from>
    <xdr:to>
      <xdr:col>0</xdr:col>
      <xdr:colOff>938892</xdr:colOff>
      <xdr:row>1</xdr:row>
      <xdr:rowOff>4823</xdr:rowOff>
    </xdr:to>
    <xdr:pic>
      <xdr:nvPicPr>
        <xdr:cNvPr id="4" name="Picture 372" descr="image00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27214"/>
          <a:ext cx="884464" cy="777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54428</xdr:colOff>
      <xdr:row>0</xdr:row>
      <xdr:rowOff>27214</xdr:rowOff>
    </xdr:from>
    <xdr:to>
      <xdr:col>1</xdr:col>
      <xdr:colOff>208017</xdr:colOff>
      <xdr:row>1</xdr:row>
      <xdr:rowOff>4823</xdr:rowOff>
    </xdr:to>
    <xdr:pic>
      <xdr:nvPicPr>
        <xdr:cNvPr id="2" name="Picture 372" descr="image00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27214"/>
          <a:ext cx="847009" cy="815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E00-000001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000-0000014C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525780</xdr:colOff>
          <xdr:row>0</xdr:row>
          <xdr:rowOff>38100</xdr:rowOff>
        </xdr:from>
        <xdr:to>
          <xdr:col>10</xdr:col>
          <xdr:colOff>563880</xdr:colOff>
          <xdr:row>1</xdr:row>
          <xdr:rowOff>198120</xdr:rowOff>
        </xdr:to>
        <xdr:sp macro="" textlink="">
          <xdr:nvSpPr>
            <xdr:cNvPr id="246785" name="Object 1" hidden="1">
              <a:extLst>
                <a:ext uri="{63B3BB69-23CF-44E3-9099-C40C66FF867C}">
                  <a14:compatExt spid="_x0000_s246785"/>
                </a:ext>
                <a:ext uri="{FF2B5EF4-FFF2-40B4-BE49-F238E27FC236}">
                  <a16:creationId xmlns:a16="http://schemas.microsoft.com/office/drawing/2014/main" id="{00000000-0008-0000-1100-000001C403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9524</xdr:colOff>
      <xdr:row>0</xdr:row>
      <xdr:rowOff>19051</xdr:rowOff>
    </xdr:from>
    <xdr:to>
      <xdr:col>0</xdr:col>
      <xdr:colOff>577197</xdr:colOff>
      <xdr:row>0</xdr:row>
      <xdr:rowOff>561975</xdr:rowOff>
    </xdr:to>
    <xdr:pic>
      <xdr:nvPicPr>
        <xdr:cNvPr id="3" name="Picture 372" descr="image00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19051"/>
          <a:ext cx="567673"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FPB.CPU.AD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FPB.Mapa%20de%20Cot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R.C."/>
      <sheetName val="L.I.COTAÇÃO"/>
      <sheetName val="L.I.SICRO EQ"/>
      <sheetName val="L.I.SICRO MAT"/>
      <sheetName val="L.I.SICRO MO"/>
      <sheetName val="L.S.SICRO 2"/>
      <sheetName val="L.I.SINAPI"/>
      <sheetName val="L.S.SINAPI"/>
      <sheetName val="MODELO"/>
      <sheetName val="CCOMPS0001"/>
      <sheetName val="CCOMPS0002"/>
      <sheetName val="CCOMPS0003"/>
      <sheetName val="CCOMPS0004"/>
      <sheetName val="CCOMPS0005"/>
      <sheetName val="CCOMPS0006"/>
      <sheetName val="CCOMPS0007"/>
      <sheetName val="CCOMPS0010"/>
      <sheetName val="CCMOBILIZACAO"/>
      <sheetName val="E.S.MENSAL"/>
      <sheetName val="E.S."/>
      <sheetName val="BDI OBRA"/>
      <sheetName val="BDI DIF"/>
    </sheetNames>
    <sheetDataSet>
      <sheetData sheetId="0">
        <row r="1">
          <cell r="A1"/>
        </row>
      </sheetData>
      <sheetData sheetId="1">
        <row r="3">
          <cell r="G3" t="str">
            <v>TRIBUTAÇÃO:</v>
          </cell>
          <cell r="H3" t="str">
            <v>com desoneração</v>
          </cell>
        </row>
        <row r="10">
          <cell r="A10" t="str">
            <v>RESUMO DAS COMPOSIÇÕES - ADMINISTRAÇÃO/ CANTEIRO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
      <sheetName val="CADASTRO DE FORNECEDORES"/>
      <sheetName val="MAPA"/>
    </sheetNames>
    <sheetDataSet>
      <sheetData sheetId="0"/>
      <sheetData sheetId="1"/>
      <sheetData sheetId="2">
        <row r="1">
          <cell r="E1"/>
          <cell r="I1"/>
          <cell r="M1"/>
        </row>
        <row r="2">
          <cell r="A2"/>
          <cell r="B2" t="str">
            <v xml:space="preserve">     PROJETO: RECUPERAÇÃO DO SISTEMA DE TRENS URBANOS DE JOÃO PESSOA</v>
          </cell>
          <cell r="C2"/>
          <cell r="D2"/>
          <cell r="E2"/>
          <cell r="F2"/>
          <cell r="G2"/>
          <cell r="H2"/>
          <cell r="I2"/>
          <cell r="J2"/>
          <cell r="M2"/>
        </row>
        <row r="3">
          <cell r="A3"/>
          <cell r="B3"/>
          <cell r="C3"/>
          <cell r="D3"/>
          <cell r="E3"/>
          <cell r="F3"/>
          <cell r="G3"/>
          <cell r="H3"/>
          <cell r="I3"/>
          <cell r="J3"/>
          <cell r="M3"/>
        </row>
        <row r="4">
          <cell r="A4"/>
          <cell r="B4" t="str">
            <v xml:space="preserve">     ENDEREÇO: JOÃO PESSOA / PB</v>
          </cell>
          <cell r="C4"/>
          <cell r="D4"/>
          <cell r="E4"/>
          <cell r="F4"/>
          <cell r="G4"/>
          <cell r="H4"/>
          <cell r="I4"/>
          <cell r="J4"/>
          <cell r="M4"/>
        </row>
        <row r="5">
          <cell r="A5"/>
          <cell r="B5"/>
          <cell r="C5"/>
          <cell r="D5"/>
          <cell r="E5"/>
          <cell r="F5"/>
          <cell r="G5"/>
          <cell r="H5"/>
          <cell r="I5"/>
          <cell r="J5"/>
          <cell r="K5"/>
          <cell r="L5"/>
          <cell r="M5"/>
          <cell r="N5"/>
          <cell r="O5"/>
          <cell r="P5"/>
        </row>
        <row r="6">
          <cell r="A6"/>
          <cell r="B6"/>
          <cell r="E6"/>
          <cell r="H6"/>
          <cell r="I6"/>
          <cell r="M6"/>
        </row>
        <row r="7">
          <cell r="A7" t="str">
            <v>MAPA DE COTAÇÕES</v>
          </cell>
          <cell r="B7"/>
          <cell r="C7"/>
          <cell r="D7"/>
          <cell r="E7"/>
          <cell r="F7"/>
          <cell r="G7"/>
          <cell r="H7"/>
          <cell r="I7"/>
          <cell r="J7"/>
          <cell r="K7"/>
          <cell r="L7"/>
          <cell r="M7"/>
          <cell r="N7"/>
          <cell r="O7"/>
          <cell r="P7"/>
        </row>
        <row r="8">
          <cell r="A8" t="str">
            <v>CÓD.</v>
          </cell>
          <cell r="B8" t="str">
            <v>DESCRIÇÃO DOS INUSMOS COTADOS</v>
          </cell>
          <cell r="C8" t="str">
            <v>UNID</v>
          </cell>
          <cell r="D8" t="str">
            <v>FORNECEDOR 01</v>
          </cell>
          <cell r="E8"/>
          <cell r="F8"/>
          <cell r="G8"/>
          <cell r="H8" t="str">
            <v>FORNECEDOR 02</v>
          </cell>
          <cell r="I8"/>
          <cell r="J8"/>
          <cell r="K8"/>
          <cell r="L8" t="str">
            <v>FORNECEDOR 03</v>
          </cell>
          <cell r="M8"/>
          <cell r="N8"/>
          <cell r="O8"/>
          <cell r="P8" t="str">
            <v>PREÇO MÍNIMO</v>
          </cell>
        </row>
        <row r="9">
          <cell r="A9"/>
          <cell r="B9"/>
          <cell r="C9"/>
          <cell r="D9" t="str">
            <v>P. UNIT (R$)</v>
          </cell>
          <cell r="E9" t="str">
            <v>CÓD</v>
          </cell>
          <cell r="F9" t="str">
            <v>NOME</v>
          </cell>
          <cell r="G9" t="str">
            <v>DATA</v>
          </cell>
          <cell r="H9" t="str">
            <v>P. UNIT (R$)</v>
          </cell>
          <cell r="I9" t="str">
            <v>CÓD</v>
          </cell>
          <cell r="J9" t="str">
            <v>NOME</v>
          </cell>
          <cell r="K9" t="str">
            <v>DATA</v>
          </cell>
          <cell r="L9" t="str">
            <v>P. UNIT (R$)</v>
          </cell>
          <cell r="M9" t="str">
            <v>CÓD</v>
          </cell>
          <cell r="N9" t="str">
            <v>NOME</v>
          </cell>
          <cell r="O9" t="str">
            <v>DATA</v>
          </cell>
          <cell r="P9"/>
        </row>
        <row r="10">
          <cell r="A10"/>
          <cell r="B10" t="str">
            <v>ADMINISTRAÇÃO</v>
          </cell>
          <cell r="C10"/>
          <cell r="D10"/>
          <cell r="E10"/>
          <cell r="F10"/>
          <cell r="G10"/>
          <cell r="H10"/>
          <cell r="I10"/>
          <cell r="J10"/>
          <cell r="K10"/>
          <cell r="L10"/>
          <cell r="M10"/>
          <cell r="N10"/>
          <cell r="O10"/>
          <cell r="P10"/>
        </row>
        <row r="11">
          <cell r="A11" t="str">
            <v>COTSV0006</v>
          </cell>
          <cell r="B11" t="str">
            <v xml:space="preserve">CUSTO COM ART PRINCIPAL </v>
          </cell>
          <cell r="C11" t="str">
            <v xml:space="preserve">UN </v>
          </cell>
          <cell r="D11">
            <v>218.54</v>
          </cell>
          <cell r="E11">
            <v>25</v>
          </cell>
          <cell r="F11" t="str">
            <v>CREA/ CONFEA</v>
          </cell>
          <cell r="G11">
            <v>43311</v>
          </cell>
          <cell r="H11"/>
          <cell r="I11"/>
          <cell r="J11" t="str">
            <v/>
          </cell>
          <cell r="K11"/>
          <cell r="L11"/>
          <cell r="M11"/>
          <cell r="N11" t="str">
            <v/>
          </cell>
          <cell r="O11"/>
          <cell r="P11">
            <v>218.54</v>
          </cell>
        </row>
        <row r="12">
          <cell r="A12" t="str">
            <v>COTSV0007</v>
          </cell>
          <cell r="B12" t="str">
            <v>CUSTO COM ART VINCULADA</v>
          </cell>
          <cell r="C12" t="str">
            <v xml:space="preserve">UN </v>
          </cell>
          <cell r="D12">
            <v>82.94</v>
          </cell>
          <cell r="E12">
            <v>25</v>
          </cell>
          <cell r="F12" t="str">
            <v>CREA/ CONFEA</v>
          </cell>
          <cell r="G12">
            <v>43311</v>
          </cell>
          <cell r="H12"/>
          <cell r="I12"/>
          <cell r="J12" t="str">
            <v/>
          </cell>
          <cell r="K12"/>
          <cell r="L12"/>
          <cell r="M12"/>
          <cell r="N12" t="str">
            <v/>
          </cell>
          <cell r="O12"/>
          <cell r="P12">
            <v>82.94</v>
          </cell>
        </row>
        <row r="13">
          <cell r="A13"/>
          <cell r="B13"/>
          <cell r="C13"/>
          <cell r="D13"/>
          <cell r="E13"/>
          <cell r="F13" t="str">
            <v/>
          </cell>
          <cell r="G13"/>
          <cell r="H13"/>
          <cell r="I13"/>
          <cell r="J13" t="str">
            <v/>
          </cell>
          <cell r="K13"/>
          <cell r="L13"/>
          <cell r="M13"/>
          <cell r="N13" t="str">
            <v/>
          </cell>
          <cell r="O13"/>
          <cell r="P13">
            <v>0</v>
          </cell>
        </row>
        <row r="14">
          <cell r="A14"/>
          <cell r="B14" t="str">
            <v>ARQUITETURA</v>
          </cell>
          <cell r="C14"/>
          <cell r="D14"/>
          <cell r="E14"/>
          <cell r="F14"/>
          <cell r="G14"/>
          <cell r="H14"/>
          <cell r="I14"/>
          <cell r="J14"/>
          <cell r="K14"/>
          <cell r="L14"/>
          <cell r="M14"/>
          <cell r="N14"/>
          <cell r="O14"/>
          <cell r="P14"/>
        </row>
        <row r="15">
          <cell r="A15" t="str">
            <v>COTIS3096</v>
          </cell>
          <cell r="B15" t="str">
            <v>ASSENTO VOGUE PLUS PLASTICO DECA AP.50.17</v>
          </cell>
          <cell r="C15" t="str">
            <v xml:space="preserve">UN </v>
          </cell>
          <cell r="D15">
            <v>100.61</v>
          </cell>
          <cell r="E15">
            <v>1</v>
          </cell>
          <cell r="F15" t="str">
            <v>LOJA OBRAFÁCIL</v>
          </cell>
          <cell r="G15">
            <v>43311</v>
          </cell>
          <cell r="H15">
            <v>163.9</v>
          </cell>
          <cell r="I15">
            <v>2</v>
          </cell>
          <cell r="J15" t="str">
            <v>LOJA CASA E CONSTRUÇÃO</v>
          </cell>
          <cell r="K15">
            <v>43311</v>
          </cell>
          <cell r="L15">
            <v>214.5</v>
          </cell>
          <cell r="M15">
            <v>3</v>
          </cell>
          <cell r="N15" t="str">
            <v xml:space="preserve">LOJA MERC COM </v>
          </cell>
          <cell r="O15">
            <v>43311</v>
          </cell>
          <cell r="P15">
            <v>100.61</v>
          </cell>
        </row>
        <row r="16">
          <cell r="A16" t="str">
            <v>COTIS3098</v>
          </cell>
          <cell r="B16" t="str">
            <v>BACIA CONVENCIONAL ABNT SEM ABERTURA FRONTAL VOGUE PLUS DECA P.510.17</v>
          </cell>
          <cell r="C16" t="str">
            <v xml:space="preserve">UN </v>
          </cell>
          <cell r="D16">
            <v>419.56</v>
          </cell>
          <cell r="E16">
            <v>1</v>
          </cell>
          <cell r="F16" t="str">
            <v>LOJA OBRAFÁCIL</v>
          </cell>
          <cell r="G16">
            <v>43311</v>
          </cell>
          <cell r="H16">
            <v>489.99</v>
          </cell>
          <cell r="I16">
            <v>2</v>
          </cell>
          <cell r="J16" t="str">
            <v>LOJA CASA E CONSTRUÇÃO</v>
          </cell>
          <cell r="K16">
            <v>43311</v>
          </cell>
          <cell r="L16">
            <v>402.89</v>
          </cell>
          <cell r="M16">
            <v>3</v>
          </cell>
          <cell r="N16" t="str">
            <v xml:space="preserve">LOJA MERC COM </v>
          </cell>
          <cell r="O16">
            <v>43311</v>
          </cell>
          <cell r="P16">
            <v>402.89</v>
          </cell>
        </row>
        <row r="17">
          <cell r="A17" t="str">
            <v>COTIS3099</v>
          </cell>
          <cell r="B17" t="str">
            <v>BACIA PARA CAIXA ACOPLADA VOGUE PLUS DECA P.505.17, INCLUSIVE CAIXA ACOPLADA DUAL FLUX (3 A 6) LITROS</v>
          </cell>
          <cell r="C17" t="str">
            <v xml:space="preserve">UN </v>
          </cell>
          <cell r="D17">
            <v>653.29999999999995</v>
          </cell>
          <cell r="E17">
            <v>1</v>
          </cell>
          <cell r="F17" t="str">
            <v>LOJA OBRAFÁCIL</v>
          </cell>
          <cell r="G17">
            <v>43311</v>
          </cell>
          <cell r="H17">
            <v>679.8</v>
          </cell>
          <cell r="I17">
            <v>2</v>
          </cell>
          <cell r="J17" t="str">
            <v>LOJA CASA E CONSTRUÇÃO</v>
          </cell>
          <cell r="K17">
            <v>43311</v>
          </cell>
          <cell r="L17">
            <v>385.54</v>
          </cell>
          <cell r="M17">
            <v>3</v>
          </cell>
          <cell r="N17" t="str">
            <v xml:space="preserve">LOJA MERC COM </v>
          </cell>
          <cell r="O17">
            <v>43311</v>
          </cell>
          <cell r="P17">
            <v>385.54</v>
          </cell>
        </row>
        <row r="18">
          <cell r="A18" t="str">
            <v>COTIS3100</v>
          </cell>
          <cell r="B18" t="str">
            <v xml:space="preserve">LAVATÓRIO DE CANTO EM LOUÇA BRANCA, LINHA IZY, REF.: L.101,  </v>
          </cell>
          <cell r="C18" t="str">
            <v xml:space="preserve">UN </v>
          </cell>
          <cell r="D18">
            <v>556.14</v>
          </cell>
          <cell r="E18">
            <v>1</v>
          </cell>
          <cell r="F18" t="str">
            <v>LOJA OBRAFÁCIL</v>
          </cell>
          <cell r="G18">
            <v>43311</v>
          </cell>
          <cell r="H18">
            <v>699.99</v>
          </cell>
          <cell r="I18">
            <v>2</v>
          </cell>
          <cell r="J18" t="str">
            <v>LOJA CASA E CONSTRUÇÃO</v>
          </cell>
          <cell r="K18">
            <v>43311</v>
          </cell>
          <cell r="L18">
            <v>572.54</v>
          </cell>
          <cell r="M18">
            <v>3</v>
          </cell>
          <cell r="N18" t="str">
            <v xml:space="preserve">LOJA MERC COM </v>
          </cell>
          <cell r="O18">
            <v>43311</v>
          </cell>
          <cell r="P18">
            <v>556.14</v>
          </cell>
        </row>
        <row r="19">
          <cell r="A19" t="str">
            <v>COTIS3105</v>
          </cell>
          <cell r="B19" t="str">
            <v>CUBA DECA SEMI-ENCAIXE QUADRADA COM DECK L.830.17</v>
          </cell>
          <cell r="C19" t="str">
            <v xml:space="preserve">UN </v>
          </cell>
          <cell r="D19">
            <v>465.36</v>
          </cell>
          <cell r="E19">
            <v>1</v>
          </cell>
          <cell r="F19" t="str">
            <v>LOJA OBRAFÁCIL</v>
          </cell>
          <cell r="G19">
            <v>43311</v>
          </cell>
          <cell r="H19">
            <v>649.9</v>
          </cell>
          <cell r="I19">
            <v>2</v>
          </cell>
          <cell r="J19" t="str">
            <v>LOJA CASA E CONSTRUÇÃO</v>
          </cell>
          <cell r="K19">
            <v>43311</v>
          </cell>
          <cell r="L19">
            <v>505.13</v>
          </cell>
          <cell r="M19">
            <v>3</v>
          </cell>
          <cell r="N19" t="str">
            <v xml:space="preserve">LOJA MERC COM </v>
          </cell>
          <cell r="O19">
            <v>43311</v>
          </cell>
          <cell r="P19">
            <v>465.36</v>
          </cell>
        </row>
        <row r="20">
          <cell r="A20" t="str">
            <v>COTIS3106</v>
          </cell>
          <cell r="B20" t="str">
            <v>CUBA EM AÇO INOXIDÁVEL 0,34X0,40X0,17M  TRAMONTINA OU EQUIVALENTE TÉCNICO</v>
          </cell>
          <cell r="C20" t="str">
            <v xml:space="preserve">UN </v>
          </cell>
          <cell r="D20">
            <v>180.26</v>
          </cell>
          <cell r="E20">
            <v>1</v>
          </cell>
          <cell r="F20" t="str">
            <v>LOJA OBRAFÁCIL</v>
          </cell>
          <cell r="G20">
            <v>43311</v>
          </cell>
          <cell r="H20">
            <v>239.99</v>
          </cell>
          <cell r="I20">
            <v>2</v>
          </cell>
          <cell r="J20" t="str">
            <v>LOJA CASA E CONSTRUÇÃO</v>
          </cell>
          <cell r="K20">
            <v>43311</v>
          </cell>
          <cell r="L20">
            <v>176.57</v>
          </cell>
          <cell r="M20">
            <v>3</v>
          </cell>
          <cell r="N20" t="str">
            <v xml:space="preserve">LOJA MERC COM </v>
          </cell>
          <cell r="O20">
            <v>43311</v>
          </cell>
          <cell r="P20">
            <v>176.57</v>
          </cell>
        </row>
        <row r="21">
          <cell r="A21" t="str">
            <v>COTIS3108</v>
          </cell>
          <cell r="B21" t="str">
            <v xml:space="preserve">DESVIADOR UNIVERSAL COM DUCHA MANUAL BELLE ÉPOQUE CÓDIGO 1972.C.BEP </v>
          </cell>
          <cell r="C21" t="str">
            <v xml:space="preserve">UN </v>
          </cell>
          <cell r="D21">
            <v>41.9</v>
          </cell>
          <cell r="E21">
            <v>2</v>
          </cell>
          <cell r="F21" t="str">
            <v>LOJA CASA E CONSTRUÇÃO</v>
          </cell>
          <cell r="G21">
            <v>43311</v>
          </cell>
          <cell r="H21">
            <v>26.22</v>
          </cell>
          <cell r="I21">
            <v>18</v>
          </cell>
          <cell r="J21" t="str">
            <v>MADEIRA MADEIRA</v>
          </cell>
          <cell r="K21">
            <v>43311</v>
          </cell>
          <cell r="L21">
            <v>39.47</v>
          </cell>
          <cell r="M21">
            <v>19</v>
          </cell>
          <cell r="N21" t="str">
            <v>TELHA NORTE</v>
          </cell>
          <cell r="O21">
            <v>43311</v>
          </cell>
          <cell r="P21">
            <v>26.22</v>
          </cell>
        </row>
        <row r="22">
          <cell r="A22" t="str">
            <v>COTIS3109</v>
          </cell>
          <cell r="B22" t="str">
            <v>DISPENSADOR PARA SABÃO LÍQUIDO</v>
          </cell>
          <cell r="C22" t="str">
            <v xml:space="preserve">UN </v>
          </cell>
          <cell r="D22">
            <v>70.900000000000006</v>
          </cell>
          <cell r="E22">
            <v>2</v>
          </cell>
          <cell r="F22" t="str">
            <v>LOJA CASA E CONSTRUÇÃO</v>
          </cell>
          <cell r="G22">
            <v>43311</v>
          </cell>
          <cell r="H22">
            <v>36.020000000000003</v>
          </cell>
          <cell r="I22">
            <v>4</v>
          </cell>
          <cell r="J22" t="str">
            <v>LOJA COMALI</v>
          </cell>
          <cell r="K22">
            <v>43311</v>
          </cell>
          <cell r="L22">
            <v>35.9</v>
          </cell>
          <cell r="M22">
            <v>4</v>
          </cell>
          <cell r="N22" t="str">
            <v>LOJA COMALI</v>
          </cell>
          <cell r="O22">
            <v>43311</v>
          </cell>
          <cell r="P22">
            <v>35.9</v>
          </cell>
        </row>
        <row r="23">
          <cell r="A23" t="str">
            <v>COTIS3110</v>
          </cell>
          <cell r="B23" t="str">
            <v>DUCHA HIGIÊNICA, LINHA ASPEN, C35, DECA OU EQUIVALENTE TÉCNICO.</v>
          </cell>
          <cell r="C23" t="str">
            <v xml:space="preserve">UN </v>
          </cell>
          <cell r="D23">
            <v>207.55</v>
          </cell>
          <cell r="E23">
            <v>1</v>
          </cell>
          <cell r="F23" t="str">
            <v>LOJA OBRAFÁCIL</v>
          </cell>
          <cell r="G23">
            <v>43311</v>
          </cell>
          <cell r="H23">
            <v>310.07</v>
          </cell>
          <cell r="I23">
            <v>2</v>
          </cell>
          <cell r="J23" t="str">
            <v>LOJA CASA E CONSTRUÇÃO</v>
          </cell>
          <cell r="K23">
            <v>43311</v>
          </cell>
          <cell r="L23">
            <v>192.65</v>
          </cell>
          <cell r="M23">
            <v>3</v>
          </cell>
          <cell r="N23" t="str">
            <v xml:space="preserve">LOJA MERC COM </v>
          </cell>
          <cell r="O23">
            <v>43311</v>
          </cell>
          <cell r="P23">
            <v>192.65</v>
          </cell>
        </row>
        <row r="24">
          <cell r="A24" t="str">
            <v>COTIS3111</v>
          </cell>
          <cell r="B24" t="str">
            <v>TORNEIRA PARA COZINHA DE MESA BICA MÓVEL ASPEN, CÓD.: 1167.C35, ACABAMENTO CROMADO, DECA, OU EQUIVALENTE TÉCNICO</v>
          </cell>
          <cell r="C24" t="str">
            <v xml:space="preserve">UN </v>
          </cell>
          <cell r="D24">
            <v>170.09</v>
          </cell>
          <cell r="E24">
            <v>1</v>
          </cell>
          <cell r="F24" t="str">
            <v>LOJA OBRAFÁCIL</v>
          </cell>
          <cell r="G24">
            <v>43311</v>
          </cell>
          <cell r="H24">
            <v>184.9</v>
          </cell>
          <cell r="I24">
            <v>2</v>
          </cell>
          <cell r="J24" t="str">
            <v>LOJA CASA E CONSTRUÇÃO</v>
          </cell>
          <cell r="K24">
            <v>43311</v>
          </cell>
          <cell r="L24">
            <v>153.62</v>
          </cell>
          <cell r="M24">
            <v>3</v>
          </cell>
          <cell r="N24" t="str">
            <v xml:space="preserve">LOJA MERC COM </v>
          </cell>
          <cell r="O24">
            <v>43311</v>
          </cell>
          <cell r="P24">
            <v>153.62</v>
          </cell>
        </row>
        <row r="25">
          <cell r="A25" t="str">
            <v>COTIS3112</v>
          </cell>
          <cell r="B25" t="str">
            <v>TORNEIRA PARA LAVATÓRIO DE MESA, LINHA DECAMATIC, REF. 1173, ACABAMENTO CROMADO, DECA, OU EQUIVALENTE TÉCNICO.</v>
          </cell>
          <cell r="C25" t="str">
            <v xml:space="preserve">UN </v>
          </cell>
          <cell r="D25">
            <v>292.45999999999998</v>
          </cell>
          <cell r="E25">
            <v>1</v>
          </cell>
          <cell r="F25" t="str">
            <v>LOJA OBRAFÁCIL</v>
          </cell>
          <cell r="G25">
            <v>43311</v>
          </cell>
          <cell r="H25">
            <v>599.99</v>
          </cell>
          <cell r="I25">
            <v>2</v>
          </cell>
          <cell r="J25" t="str">
            <v>LOJA CASA E CONSTRUÇÃO</v>
          </cell>
          <cell r="K25">
            <v>43311</v>
          </cell>
          <cell r="L25">
            <v>281.48</v>
          </cell>
          <cell r="M25">
            <v>3</v>
          </cell>
          <cell r="N25" t="str">
            <v xml:space="preserve">LOJA MERC COM </v>
          </cell>
          <cell r="O25">
            <v>43311</v>
          </cell>
          <cell r="P25">
            <v>281.48</v>
          </cell>
        </row>
        <row r="26">
          <cell r="A26" t="str">
            <v>COTIS3116</v>
          </cell>
          <cell r="B26" t="str">
            <v>DISPENSER PARA PAPEL HIGIÊNICO ROLO BRANCO</v>
          </cell>
          <cell r="C26" t="str">
            <v xml:space="preserve">UN </v>
          </cell>
          <cell r="D26">
            <v>73.59</v>
          </cell>
          <cell r="E26">
            <v>2</v>
          </cell>
          <cell r="F26" t="str">
            <v>LOJA CASA E CONSTRUÇÃO</v>
          </cell>
          <cell r="G26">
            <v>43311</v>
          </cell>
          <cell r="H26">
            <v>38.64</v>
          </cell>
          <cell r="I26">
            <v>4</v>
          </cell>
          <cell r="J26" t="str">
            <v>LOJA COMALI</v>
          </cell>
          <cell r="K26">
            <v>43311</v>
          </cell>
          <cell r="L26">
            <v>35.9</v>
          </cell>
          <cell r="M26">
            <v>5</v>
          </cell>
          <cell r="N26" t="str">
            <v>KALUNGA</v>
          </cell>
          <cell r="O26">
            <v>43311</v>
          </cell>
          <cell r="P26">
            <v>35.9</v>
          </cell>
        </row>
        <row r="27">
          <cell r="A27" t="str">
            <v>COTIS3117</v>
          </cell>
          <cell r="B27" t="str">
            <v>DISPENSER PARA PAPEL TOALHA INTERFOLHAS BRANCO</v>
          </cell>
          <cell r="C27" t="str">
            <v xml:space="preserve">UN </v>
          </cell>
          <cell r="D27">
            <v>62.9</v>
          </cell>
          <cell r="E27">
            <v>2</v>
          </cell>
          <cell r="F27" t="str">
            <v>LOJA CASA E CONSTRUÇÃO</v>
          </cell>
          <cell r="G27">
            <v>43311</v>
          </cell>
          <cell r="H27">
            <v>52.82</v>
          </cell>
          <cell r="I27">
            <v>4</v>
          </cell>
          <cell r="J27" t="str">
            <v>LOJA COMALI</v>
          </cell>
          <cell r="K27">
            <v>43311</v>
          </cell>
          <cell r="L27">
            <v>31.6</v>
          </cell>
          <cell r="M27">
            <v>5</v>
          </cell>
          <cell r="N27" t="str">
            <v>KALUNGA</v>
          </cell>
          <cell r="O27">
            <v>43311</v>
          </cell>
          <cell r="P27">
            <v>31.6</v>
          </cell>
        </row>
        <row r="28">
          <cell r="A28" t="str">
            <v>COTIS4009</v>
          </cell>
          <cell r="B28" t="str">
            <v>CUBA TANQUE INOX CT500 50X40X23CM FURO 2 1/2"</v>
          </cell>
          <cell r="C28" t="str">
            <v>UN</v>
          </cell>
          <cell r="D28">
            <v>587.54999999999995</v>
          </cell>
          <cell r="E28">
            <v>1</v>
          </cell>
          <cell r="F28" t="str">
            <v>LOJA OBRAFÁCIL</v>
          </cell>
          <cell r="G28">
            <v>43311</v>
          </cell>
          <cell r="H28">
            <v>1225.78</v>
          </cell>
          <cell r="I28">
            <v>2</v>
          </cell>
          <cell r="J28" t="str">
            <v>LOJA CASA E CONSTRUÇÃO</v>
          </cell>
          <cell r="K28">
            <v>43311</v>
          </cell>
          <cell r="L28">
            <v>356.92</v>
          </cell>
          <cell r="M28">
            <v>3</v>
          </cell>
          <cell r="N28" t="str">
            <v xml:space="preserve">LOJA MERC COM </v>
          </cell>
          <cell r="O28">
            <v>43311</v>
          </cell>
          <cell r="P28">
            <v>356.92</v>
          </cell>
        </row>
        <row r="29">
          <cell r="A29" t="str">
            <v>COTIS4001</v>
          </cell>
          <cell r="B29" t="str">
            <v>CONECTOR FORRO GESSO KNAUF</v>
          </cell>
          <cell r="C29" t="str">
            <v>UN</v>
          </cell>
          <cell r="D29">
            <v>2.15</v>
          </cell>
          <cell r="E29">
            <v>29</v>
          </cell>
          <cell r="F29" t="str">
            <v>VOCÊ CONSTROI</v>
          </cell>
          <cell r="G29"/>
          <cell r="H29"/>
          <cell r="I29"/>
          <cell r="J29" t="str">
            <v/>
          </cell>
          <cell r="K29"/>
          <cell r="L29"/>
          <cell r="M29"/>
          <cell r="N29" t="str">
            <v/>
          </cell>
          <cell r="O29"/>
          <cell r="P29">
            <v>2.15</v>
          </cell>
        </row>
        <row r="30">
          <cell r="A30" t="str">
            <v>COTIS4002</v>
          </cell>
          <cell r="B30" t="str">
            <v>SUPORTE NIVELADO PARA FORRO KNAUF</v>
          </cell>
          <cell r="C30" t="str">
            <v>UN</v>
          </cell>
          <cell r="D30">
            <v>2.15</v>
          </cell>
          <cell r="E30">
            <v>29</v>
          </cell>
          <cell r="F30" t="str">
            <v>VOCÊ CONSTROI</v>
          </cell>
          <cell r="G30"/>
          <cell r="H30"/>
          <cell r="I30"/>
          <cell r="J30" t="str">
            <v/>
          </cell>
          <cell r="K30"/>
          <cell r="L30"/>
          <cell r="M30"/>
          <cell r="N30" t="str">
            <v/>
          </cell>
          <cell r="O30"/>
          <cell r="P30">
            <v>2.15</v>
          </cell>
        </row>
        <row r="31">
          <cell r="A31" t="str">
            <v>COTIS4003</v>
          </cell>
          <cell r="B31" t="str">
            <v>PUXADOR EM AÇO INOX POLIDO PARA PORTA DE CORRER COM 60CM DE COMPRIMENTO</v>
          </cell>
          <cell r="C31" t="str">
            <v>UN</v>
          </cell>
          <cell r="D31">
            <v>153.58000000000001</v>
          </cell>
          <cell r="E31">
            <v>52</v>
          </cell>
          <cell r="F31" t="str">
            <v>LOJA DO PUXADOR</v>
          </cell>
          <cell r="G31"/>
          <cell r="H31"/>
          <cell r="I31"/>
          <cell r="J31" t="str">
            <v/>
          </cell>
          <cell r="K31"/>
          <cell r="L31"/>
          <cell r="M31"/>
          <cell r="N31" t="str">
            <v/>
          </cell>
          <cell r="O31"/>
          <cell r="P31">
            <v>153.58000000000001</v>
          </cell>
        </row>
        <row r="32">
          <cell r="A32" t="str">
            <v>COTIS4004</v>
          </cell>
          <cell r="B32" t="str">
            <v>PEDESTAL DE AÇO GALVANIZADO ROSQUEADO C/PORCAS E TRAVANTES, C/BASE EM PVC DE ENGENHARIA E ALETAS DE INOX</v>
          </cell>
          <cell r="C32" t="str">
            <v>UN</v>
          </cell>
          <cell r="D32">
            <v>8.92</v>
          </cell>
          <cell r="E32"/>
          <cell r="F32" t="str">
            <v>REGISTRO DE PREÇO</v>
          </cell>
          <cell r="G32"/>
          <cell r="H32"/>
          <cell r="I32"/>
          <cell r="J32" t="str">
            <v/>
          </cell>
          <cell r="K32"/>
          <cell r="L32"/>
          <cell r="M32"/>
          <cell r="N32" t="str">
            <v/>
          </cell>
          <cell r="O32"/>
          <cell r="P32">
            <v>8.92</v>
          </cell>
        </row>
        <row r="33">
          <cell r="A33" t="str">
            <v>COTIS4005</v>
          </cell>
          <cell r="B33" t="str">
            <v>PISO TÁTIL DE ALERTA EM AÇO INOX FABRICAÇÃO: PLANETA ACESSÍVEL, MOSAIK ACCESSUS OU EQUIVALENTE TÉCNICO</v>
          </cell>
          <cell r="C33" t="str">
            <v>M2</v>
          </cell>
          <cell r="D33">
            <v>125</v>
          </cell>
          <cell r="E33">
            <v>6</v>
          </cell>
          <cell r="F33" t="str">
            <v>SHOPPING BRAILLE</v>
          </cell>
          <cell r="G33">
            <v>43311</v>
          </cell>
          <cell r="H33"/>
          <cell r="I33"/>
          <cell r="J33" t="str">
            <v/>
          </cell>
          <cell r="K33"/>
          <cell r="L33"/>
          <cell r="M33"/>
          <cell r="N33" t="str">
            <v/>
          </cell>
          <cell r="O33"/>
          <cell r="P33">
            <v>125</v>
          </cell>
        </row>
        <row r="34">
          <cell r="A34" t="str">
            <v>COTIS4006</v>
          </cell>
          <cell r="B34" t="str">
            <v xml:space="preserve">PISO TÁTIL DIRECIONAL EM AÇO INOX FABRICAÇÃO: PLANETA ACESSÍVEL, MOSAIK ACCESSUS OU EQUIVALENTE TÉCNICO 
</v>
          </cell>
          <cell r="C34" t="str">
            <v>M2</v>
          </cell>
          <cell r="D34">
            <v>125</v>
          </cell>
          <cell r="E34">
            <v>6</v>
          </cell>
          <cell r="F34" t="str">
            <v>SHOPPING BRAILLE</v>
          </cell>
          <cell r="G34">
            <v>43311</v>
          </cell>
          <cell r="H34"/>
          <cell r="I34"/>
          <cell r="J34" t="str">
            <v/>
          </cell>
          <cell r="K34"/>
          <cell r="L34"/>
          <cell r="M34"/>
          <cell r="N34" t="str">
            <v/>
          </cell>
          <cell r="O34"/>
          <cell r="P34">
            <v>125</v>
          </cell>
        </row>
        <row r="35">
          <cell r="A35" t="str">
            <v>COTIS4007</v>
          </cell>
          <cell r="B35" t="str">
            <v>BARRA DE APOIO RETA, EM ACO INOX POLIDO, COMPRIMENTO 40CM, DIAMETRO MINIMO 3 CM - FORNECIMENTO E INSTALAÇÃO</v>
          </cell>
          <cell r="C35" t="str">
            <v>UN</v>
          </cell>
          <cell r="D35">
            <v>326.87</v>
          </cell>
          <cell r="E35">
            <v>1</v>
          </cell>
          <cell r="F35" t="str">
            <v>LOJA OBRAFÁCIL</v>
          </cell>
          <cell r="G35"/>
          <cell r="H35">
            <v>302.23</v>
          </cell>
          <cell r="I35">
            <v>3</v>
          </cell>
          <cell r="J35" t="str">
            <v xml:space="preserve">LOJA MERC COM </v>
          </cell>
          <cell r="K35"/>
          <cell r="L35"/>
          <cell r="M35"/>
          <cell r="N35" t="str">
            <v/>
          </cell>
          <cell r="O35"/>
          <cell r="P35">
            <v>302.23</v>
          </cell>
        </row>
        <row r="36">
          <cell r="A36" t="str">
            <v>COTIS4008</v>
          </cell>
          <cell r="B36" t="str">
            <v>BORRACHA AMORTECEDORA PARA PORTA</v>
          </cell>
          <cell r="C36" t="str">
            <v>M</v>
          </cell>
          <cell r="D36">
            <v>6.8</v>
          </cell>
          <cell r="E36">
            <v>27</v>
          </cell>
          <cell r="F36" t="str">
            <v/>
          </cell>
          <cell r="G36"/>
          <cell r="H36"/>
          <cell r="I36"/>
          <cell r="J36" t="str">
            <v/>
          </cell>
          <cell r="K36"/>
          <cell r="L36"/>
          <cell r="M36"/>
          <cell r="N36" t="str">
            <v/>
          </cell>
          <cell r="O36"/>
          <cell r="P36">
            <v>6.8</v>
          </cell>
        </row>
        <row r="37">
          <cell r="A37" t="str">
            <v>COTIS4010</v>
          </cell>
          <cell r="B37" t="str">
            <v>DIVISÓRIA PISO TETO EM ALUMÍNIO ANODIZADO/ VIDRO DUPLO JATEADO - FORNECIMENTO E INSTALAÇÃO</v>
          </cell>
          <cell r="C37" t="str">
            <v>M2</v>
          </cell>
          <cell r="D37">
            <v>1736</v>
          </cell>
          <cell r="E37">
            <v>36</v>
          </cell>
          <cell r="F37" t="str">
            <v xml:space="preserve">ATA DE REGISTRO DE PREÇO UASG </v>
          </cell>
          <cell r="G37"/>
          <cell r="H37"/>
          <cell r="I37"/>
          <cell r="J37" t="str">
            <v/>
          </cell>
          <cell r="K37"/>
          <cell r="L37"/>
          <cell r="M37"/>
          <cell r="N37" t="str">
            <v/>
          </cell>
          <cell r="O37"/>
          <cell r="P37">
            <v>1736</v>
          </cell>
        </row>
        <row r="38">
          <cell r="A38" t="str">
            <v>COTIS4011</v>
          </cell>
          <cell r="B38" t="str">
            <v xml:space="preserve">PUXADOR TIPO ORION </v>
          </cell>
          <cell r="C38" t="str">
            <v>UN</v>
          </cell>
          <cell r="D38">
            <v>22</v>
          </cell>
          <cell r="E38">
            <v>39</v>
          </cell>
          <cell r="F38" t="str">
            <v>MULTIFER</v>
          </cell>
          <cell r="G38"/>
          <cell r="H38"/>
          <cell r="I38"/>
          <cell r="J38" t="str">
            <v/>
          </cell>
          <cell r="K38"/>
          <cell r="L38"/>
          <cell r="M38"/>
          <cell r="N38" t="str">
            <v/>
          </cell>
          <cell r="O38"/>
          <cell r="P38">
            <v>22</v>
          </cell>
        </row>
        <row r="39">
          <cell r="A39" t="str">
            <v>COTIS4012</v>
          </cell>
          <cell r="B39" t="str">
            <v>FECHADURA DE SOBREPOR PARA PORTA OU GAVETA 21MM</v>
          </cell>
          <cell r="C39" t="str">
            <v>UN</v>
          </cell>
          <cell r="D39">
            <v>12</v>
          </cell>
          <cell r="E39">
            <v>39</v>
          </cell>
          <cell r="F39" t="str">
            <v>MULTIFER</v>
          </cell>
          <cell r="G39"/>
          <cell r="H39"/>
          <cell r="I39"/>
          <cell r="J39" t="str">
            <v/>
          </cell>
          <cell r="K39"/>
          <cell r="L39"/>
          <cell r="M39"/>
          <cell r="N39" t="str">
            <v/>
          </cell>
          <cell r="O39"/>
          <cell r="P39">
            <v>12</v>
          </cell>
        </row>
        <row r="40">
          <cell r="A40" t="str">
            <v>COTIS4013</v>
          </cell>
          <cell r="B40" t="str">
            <v>REVESTIMENTO CERÂMICO PARA PISO OU PAREDE, 30 X 60 CM, PORCELANATO, LINHA WHITE HOME, ANTÁRTIDA, PORTOBELLO OU SIMILAR</v>
          </cell>
          <cell r="C40" t="str">
            <v>UN</v>
          </cell>
          <cell r="D40">
            <v>46.992957746478879</v>
          </cell>
          <cell r="E40">
            <v>2</v>
          </cell>
          <cell r="F40" t="str">
            <v>LOJA CASA E CONSTRUÇÃO</v>
          </cell>
          <cell r="G40"/>
          <cell r="H40">
            <v>47.9</v>
          </cell>
          <cell r="I40">
            <v>1</v>
          </cell>
          <cell r="J40" t="str">
            <v>LOJA OBRAFÁCIL</v>
          </cell>
          <cell r="K40"/>
          <cell r="L40">
            <v>43.9</v>
          </cell>
          <cell r="M40">
            <v>51</v>
          </cell>
          <cell r="N40" t="str">
            <v>CASA SHOW</v>
          </cell>
          <cell r="O40"/>
          <cell r="P40">
            <v>43.9</v>
          </cell>
        </row>
        <row r="41">
          <cell r="A41" t="str">
            <v>COTIS4014</v>
          </cell>
          <cell r="B41" t="str">
            <v>CAIXA DE EMBUTIR MONTANA - M9000 - COM ACABAMENTO</v>
          </cell>
          <cell r="C41" t="str">
            <v>UN</v>
          </cell>
          <cell r="D41">
            <v>344.79999999999995</v>
          </cell>
          <cell r="E41">
            <v>2</v>
          </cell>
          <cell r="F41" t="str">
            <v>LOJA CASA E CONSTRUÇÃO</v>
          </cell>
          <cell r="G41"/>
          <cell r="H41"/>
          <cell r="I41"/>
          <cell r="J41" t="str">
            <v/>
          </cell>
          <cell r="K41"/>
          <cell r="L41"/>
          <cell r="M41"/>
          <cell r="N41" t="str">
            <v/>
          </cell>
          <cell r="O41"/>
          <cell r="P41">
            <v>344.79999999999995</v>
          </cell>
        </row>
        <row r="42">
          <cell r="A42" t="str">
            <v>COTIS4015</v>
          </cell>
          <cell r="B42" t="str">
            <v>TORNEIRA PARA COZINHA DE MESA BICA MÓVEL LINK, CÓD.: 1166.C37, ACABAMENTO CROMADO, DECA, OU EQUIVALENTE TÉCNICO</v>
          </cell>
          <cell r="C42" t="str">
            <v xml:space="preserve">UN </v>
          </cell>
          <cell r="D42">
            <v>154.99</v>
          </cell>
          <cell r="E42">
            <v>1</v>
          </cell>
          <cell r="F42" t="str">
            <v>LOJA OBRAFÁCIL</v>
          </cell>
          <cell r="G42"/>
          <cell r="H42">
            <v>238.09</v>
          </cell>
          <cell r="I42">
            <v>1</v>
          </cell>
          <cell r="J42" t="str">
            <v>LOJA OBRAFÁCIL</v>
          </cell>
          <cell r="K42"/>
          <cell r="L42"/>
          <cell r="M42"/>
          <cell r="N42" t="str">
            <v/>
          </cell>
          <cell r="O42"/>
          <cell r="P42">
            <v>154.99</v>
          </cell>
        </row>
        <row r="43">
          <cell r="A43" t="str">
            <v>COTIS4016</v>
          </cell>
          <cell r="B43" t="str">
            <v>TORNEIRA PARA TANQUE PAREDEL LINK, CÓD.: 1159.C37, ACABAMENTO CROMADO, DECA, OU EQUIVALENTE TÉCNICO</v>
          </cell>
          <cell r="C43" t="str">
            <v xml:space="preserve">UN </v>
          </cell>
          <cell r="D43">
            <v>43.49</v>
          </cell>
          <cell r="E43">
            <v>2</v>
          </cell>
          <cell r="F43" t="str">
            <v>LOJA CASA E CONSTRUÇÃO</v>
          </cell>
          <cell r="G43"/>
          <cell r="H43">
            <v>176.56</v>
          </cell>
          <cell r="I43">
            <v>1</v>
          </cell>
          <cell r="J43" t="str">
            <v>LOJA OBRAFÁCIL</v>
          </cell>
          <cell r="K43"/>
          <cell r="L43">
            <v>163.91</v>
          </cell>
          <cell r="M43">
            <v>3</v>
          </cell>
          <cell r="N43" t="str">
            <v xml:space="preserve">LOJA MERC COM </v>
          </cell>
          <cell r="O43"/>
          <cell r="P43">
            <v>43.49</v>
          </cell>
        </row>
        <row r="44">
          <cell r="A44" t="str">
            <v>COTIS4017</v>
          </cell>
          <cell r="B44" t="str">
            <v xml:space="preserve">PLACA DE MDF 18MM COM REVESTIMENTO MADEIRADO </v>
          </cell>
          <cell r="C44" t="str">
            <v>M2</v>
          </cell>
          <cell r="D44">
            <v>109.9</v>
          </cell>
          <cell r="E44">
            <v>43</v>
          </cell>
          <cell r="F44" t="str">
            <v>LEROY MERLIN</v>
          </cell>
          <cell r="G44"/>
          <cell r="H44">
            <v>37.326781326781322</v>
          </cell>
          <cell r="I44">
            <v>42</v>
          </cell>
          <cell r="J44" t="str">
            <v>LAB MADEIRA</v>
          </cell>
          <cell r="K44"/>
          <cell r="L44">
            <v>44.542506142506141</v>
          </cell>
          <cell r="M44">
            <v>41</v>
          </cell>
          <cell r="N44" t="str">
            <v>CASA MARCENEIRO</v>
          </cell>
          <cell r="O44"/>
          <cell r="P44">
            <v>37.326781326781322</v>
          </cell>
        </row>
        <row r="45">
          <cell r="A45" t="str">
            <v>COTIS4018</v>
          </cell>
          <cell r="B45" t="str">
            <v>VÁLVULA ESCOAMENTO TAMPA METAL P/ LAVATÓRIO,CUBAS DECA 1602.C</v>
          </cell>
          <cell r="C45" t="str">
            <v xml:space="preserve">UN </v>
          </cell>
          <cell r="D45">
            <v>32.74</v>
          </cell>
          <cell r="E45">
            <v>1</v>
          </cell>
          <cell r="F45" t="str">
            <v>LOJA OBRAFÁCIL</v>
          </cell>
          <cell r="G45">
            <v>43312</v>
          </cell>
          <cell r="H45">
            <v>33.21</v>
          </cell>
          <cell r="I45">
            <v>2</v>
          </cell>
          <cell r="J45" t="str">
            <v>LOJA CASA E CONSTRUÇÃO</v>
          </cell>
          <cell r="K45">
            <v>43312</v>
          </cell>
          <cell r="L45">
            <v>31.97</v>
          </cell>
          <cell r="M45">
            <v>3</v>
          </cell>
          <cell r="N45" t="str">
            <v xml:space="preserve">LOJA MERC COM </v>
          </cell>
          <cell r="O45">
            <v>43312</v>
          </cell>
          <cell r="P45">
            <v>31.97</v>
          </cell>
        </row>
        <row r="46">
          <cell r="A46" t="str">
            <v>COTIS4019</v>
          </cell>
          <cell r="B46" t="str">
            <v>DOBRADIÇA ROBOCO 165 GRAUS</v>
          </cell>
          <cell r="C46" t="str">
            <v xml:space="preserve">UN </v>
          </cell>
          <cell r="D46">
            <v>21.61</v>
          </cell>
          <cell r="E46">
            <v>46</v>
          </cell>
          <cell r="F46" t="str">
            <v>VAROTTI</v>
          </cell>
          <cell r="G46"/>
          <cell r="H46"/>
          <cell r="I46"/>
          <cell r="J46" t="str">
            <v/>
          </cell>
          <cell r="K46"/>
          <cell r="L46"/>
          <cell r="M46"/>
          <cell r="N46" t="str">
            <v/>
          </cell>
          <cell r="O46"/>
          <cell r="P46">
            <v>21.61</v>
          </cell>
        </row>
        <row r="47">
          <cell r="A47"/>
          <cell r="B47"/>
          <cell r="C47"/>
          <cell r="D47"/>
          <cell r="E47"/>
          <cell r="F47" t="str">
            <v/>
          </cell>
          <cell r="G47"/>
          <cell r="H47"/>
          <cell r="I47"/>
          <cell r="J47" t="str">
            <v/>
          </cell>
          <cell r="K47"/>
          <cell r="L47"/>
          <cell r="M47"/>
          <cell r="N47" t="str">
            <v/>
          </cell>
          <cell r="O47"/>
          <cell r="P47">
            <v>0</v>
          </cell>
        </row>
        <row r="48">
          <cell r="A48"/>
          <cell r="B48"/>
          <cell r="C48"/>
          <cell r="D48"/>
          <cell r="E48"/>
          <cell r="F48" t="str">
            <v/>
          </cell>
          <cell r="G48"/>
          <cell r="H48"/>
          <cell r="I48"/>
          <cell r="J48" t="str">
            <v/>
          </cell>
          <cell r="K48"/>
          <cell r="L48"/>
          <cell r="M48"/>
          <cell r="N48" t="str">
            <v/>
          </cell>
          <cell r="O48"/>
          <cell r="P48">
            <v>0</v>
          </cell>
        </row>
        <row r="49">
          <cell r="A49"/>
          <cell r="B49"/>
          <cell r="C49"/>
          <cell r="D49"/>
          <cell r="E49"/>
          <cell r="F49" t="str">
            <v/>
          </cell>
          <cell r="G49"/>
          <cell r="H49"/>
          <cell r="I49"/>
          <cell r="J49" t="str">
            <v/>
          </cell>
          <cell r="K49"/>
          <cell r="L49"/>
          <cell r="M49"/>
          <cell r="N49" t="str">
            <v/>
          </cell>
          <cell r="O49"/>
          <cell r="P49">
            <v>0</v>
          </cell>
        </row>
        <row r="50">
          <cell r="A50"/>
          <cell r="B50" t="str">
            <v>HIDROSSANITÁRIO</v>
          </cell>
          <cell r="C50"/>
          <cell r="D50"/>
          <cell r="E50"/>
          <cell r="F50"/>
          <cell r="G50"/>
          <cell r="H50"/>
          <cell r="I50"/>
          <cell r="J50"/>
          <cell r="K50"/>
          <cell r="L50"/>
          <cell r="M50"/>
          <cell r="N50"/>
          <cell r="O50"/>
          <cell r="P50"/>
        </row>
        <row r="51">
          <cell r="A51" t="str">
            <v>COTIS30041</v>
          </cell>
          <cell r="B51" t="str">
            <v>INTERRUPTOR DIFERENCIAL RESIDUAL  DR  BIPOLAR CORRENTE RESIDUAL 30MA, CORRENTE NOMINAL DE 25A</v>
          </cell>
          <cell r="C51" t="str">
            <v>UN</v>
          </cell>
          <cell r="D51">
            <v>103.5</v>
          </cell>
          <cell r="E51">
            <v>45</v>
          </cell>
          <cell r="F51" t="str">
            <v>VIEWTECH</v>
          </cell>
          <cell r="G51"/>
          <cell r="H51"/>
          <cell r="I51"/>
          <cell r="J51" t="str">
            <v/>
          </cell>
          <cell r="K51"/>
          <cell r="L51"/>
          <cell r="M51"/>
          <cell r="N51" t="str">
            <v/>
          </cell>
          <cell r="O51"/>
          <cell r="P51">
            <v>103.5</v>
          </cell>
        </row>
        <row r="52">
          <cell r="A52" t="str">
            <v>COTIS30045</v>
          </cell>
          <cell r="B52" t="str">
            <v>DISJUNTOR TRIPOLAR DE CAPACIDADE PARA 100A, CURVA C</v>
          </cell>
          <cell r="C52" t="str">
            <v>UN</v>
          </cell>
          <cell r="D52">
            <v>142.4</v>
          </cell>
          <cell r="E52">
            <v>45</v>
          </cell>
          <cell r="F52" t="str">
            <v>VIEWTECH</v>
          </cell>
          <cell r="G52"/>
          <cell r="H52"/>
          <cell r="I52"/>
          <cell r="J52" t="str">
            <v/>
          </cell>
          <cell r="K52"/>
          <cell r="L52"/>
          <cell r="M52"/>
          <cell r="N52" t="str">
            <v/>
          </cell>
          <cell r="O52"/>
          <cell r="P52">
            <v>142.4</v>
          </cell>
        </row>
        <row r="53">
          <cell r="A53"/>
          <cell r="B53"/>
          <cell r="C53"/>
          <cell r="D53"/>
          <cell r="E53"/>
          <cell r="F53" t="str">
            <v/>
          </cell>
          <cell r="G53"/>
          <cell r="H53"/>
          <cell r="I53"/>
          <cell r="J53" t="str">
            <v/>
          </cell>
          <cell r="K53"/>
          <cell r="L53"/>
          <cell r="M53"/>
          <cell r="N53" t="str">
            <v/>
          </cell>
          <cell r="O53"/>
          <cell r="P53">
            <v>0</v>
          </cell>
        </row>
        <row r="54">
          <cell r="A54" t="str">
            <v>COTIS31102</v>
          </cell>
          <cell r="B54" t="str">
            <v>QUADRO DISTRIBUIÇÃO SCHNEIDER PRAGMA 24 MÓDULOS PRA25124 - 40A</v>
          </cell>
          <cell r="C54" t="str">
            <v xml:space="preserve">UN </v>
          </cell>
          <cell r="D54">
            <v>818</v>
          </cell>
          <cell r="E54">
            <v>53</v>
          </cell>
          <cell r="F54" t="str">
            <v>NORDIFE</v>
          </cell>
          <cell r="G54"/>
          <cell r="H54"/>
          <cell r="I54"/>
          <cell r="J54" t="str">
            <v/>
          </cell>
          <cell r="K54"/>
          <cell r="L54"/>
          <cell r="M54"/>
          <cell r="N54" t="str">
            <v/>
          </cell>
          <cell r="O54"/>
          <cell r="P54">
            <v>818</v>
          </cell>
        </row>
        <row r="55">
          <cell r="A55" t="str">
            <v>COTIS31103</v>
          </cell>
          <cell r="B55" t="str">
            <v>QUADRO DISTRIBUIÇÃO SCHNEIDER PRAGMA 36 MÓDULOS PRA25224 - 150A</v>
          </cell>
          <cell r="C55" t="str">
            <v xml:space="preserve">UN </v>
          </cell>
          <cell r="D55">
            <v>1032</v>
          </cell>
          <cell r="E55">
            <v>53</v>
          </cell>
          <cell r="F55" t="str">
            <v>NORDIFE</v>
          </cell>
          <cell r="G55"/>
          <cell r="H55"/>
          <cell r="I55"/>
          <cell r="J55" t="str">
            <v/>
          </cell>
          <cell r="K55"/>
          <cell r="L55"/>
          <cell r="M55"/>
          <cell r="N55" t="str">
            <v/>
          </cell>
          <cell r="O55"/>
          <cell r="P55">
            <v>1032</v>
          </cell>
        </row>
        <row r="56">
          <cell r="A56" t="str">
            <v>COTIS31104</v>
          </cell>
          <cell r="B56" t="str">
            <v>QUADRO DISTRIBUIÇÃO SCHNEIDER PRAGMA 48 MÓDULOS PRA25224 - 150A</v>
          </cell>
          <cell r="C56" t="str">
            <v xml:space="preserve">UN </v>
          </cell>
          <cell r="D56">
            <v>1256</v>
          </cell>
          <cell r="E56">
            <v>53</v>
          </cell>
          <cell r="F56" t="str">
            <v>NORDIFE</v>
          </cell>
          <cell r="G56"/>
          <cell r="H56"/>
          <cell r="I56"/>
          <cell r="J56" t="str">
            <v/>
          </cell>
          <cell r="K56"/>
          <cell r="L56"/>
          <cell r="M56"/>
          <cell r="N56" t="str">
            <v/>
          </cell>
          <cell r="O56"/>
          <cell r="P56">
            <v>1256</v>
          </cell>
        </row>
        <row r="57">
          <cell r="A57" t="str">
            <v>COTIS31105</v>
          </cell>
          <cell r="B57" t="str">
            <v>QUADRO DISTRIBUIÇÃO SCHNEIDER PRAGMA 54 MÓDULOS PRA25318 - 100A</v>
          </cell>
          <cell r="C57" t="str">
            <v xml:space="preserve">UN </v>
          </cell>
          <cell r="D57">
            <v>1496.54</v>
          </cell>
          <cell r="E57">
            <v>53</v>
          </cell>
          <cell r="F57" t="str">
            <v>NORDIFE</v>
          </cell>
          <cell r="G57"/>
          <cell r="H57"/>
          <cell r="I57"/>
          <cell r="J57" t="str">
            <v/>
          </cell>
          <cell r="K57"/>
          <cell r="L57"/>
          <cell r="M57"/>
          <cell r="N57" t="str">
            <v/>
          </cell>
          <cell r="O57"/>
          <cell r="P57">
            <v>1496.54</v>
          </cell>
        </row>
        <row r="58">
          <cell r="A58" t="str">
            <v>COTIS31106</v>
          </cell>
          <cell r="B58" t="str">
            <v>QUADRO DISTRIBUIÇÃO SCHNEIDER PRAGMA 72 MÓDULOS PRA25324 - 80A</v>
          </cell>
          <cell r="C58" t="str">
            <v xml:space="preserve">UN </v>
          </cell>
          <cell r="D58">
            <v>1992.74</v>
          </cell>
          <cell r="E58">
            <v>53</v>
          </cell>
          <cell r="F58" t="str">
            <v>NORDIFE</v>
          </cell>
          <cell r="G58"/>
          <cell r="H58"/>
          <cell r="I58"/>
          <cell r="J58" t="str">
            <v/>
          </cell>
          <cell r="K58"/>
          <cell r="L58"/>
          <cell r="M58"/>
          <cell r="N58" t="str">
            <v/>
          </cell>
          <cell r="O58"/>
          <cell r="P58">
            <v>1992.74</v>
          </cell>
        </row>
        <row r="59">
          <cell r="A59" t="str">
            <v>COTIS31107</v>
          </cell>
          <cell r="B59" t="str">
            <v>INTERRUPTOR DIFERENCIAL RESIDUAL  DR  TETRAPOLAR CORRENTE RESIDUAL 30MA, CORRENTE NOMINAL DE 40A - FORNECIMENTO E INSTALAÇÃO</v>
          </cell>
          <cell r="C59" t="str">
            <v xml:space="preserve">UN </v>
          </cell>
          <cell r="D59">
            <v>172.5</v>
          </cell>
          <cell r="E59">
            <v>45</v>
          </cell>
          <cell r="F59" t="str">
            <v>VIEWTECH</v>
          </cell>
          <cell r="G59"/>
          <cell r="H59"/>
          <cell r="I59"/>
          <cell r="J59" t="str">
            <v/>
          </cell>
          <cell r="K59"/>
          <cell r="L59"/>
          <cell r="M59"/>
          <cell r="N59" t="str">
            <v/>
          </cell>
          <cell r="O59"/>
          <cell r="P59">
            <v>172.5</v>
          </cell>
        </row>
        <row r="60">
          <cell r="A60" t="str">
            <v>COTIS30046</v>
          </cell>
          <cell r="B60" t="str">
            <v>DISJUNTOR TRIPOLAR DE CAPACIDADE PARA 80A, CURVA B</v>
          </cell>
          <cell r="C60" t="str">
            <v>UN</v>
          </cell>
          <cell r="D60">
            <v>142.4</v>
          </cell>
          <cell r="E60">
            <v>45</v>
          </cell>
          <cell r="F60" t="str">
            <v>VIEWTECH</v>
          </cell>
          <cell r="G60"/>
          <cell r="H60"/>
          <cell r="I60"/>
          <cell r="J60" t="str">
            <v/>
          </cell>
          <cell r="K60"/>
          <cell r="L60"/>
          <cell r="M60"/>
          <cell r="N60" t="str">
            <v/>
          </cell>
          <cell r="O60"/>
          <cell r="P60">
            <v>142.4</v>
          </cell>
        </row>
        <row r="61">
          <cell r="A61" t="str">
            <v>COTIS9001</v>
          </cell>
          <cell r="B61" t="str">
            <v>LUMINÁRIA DE EMBUTIR EM LED, QUADRADA, 3W - FORNECIMENTO</v>
          </cell>
          <cell r="C61" t="str">
            <v xml:space="preserve">UN </v>
          </cell>
          <cell r="D61">
            <v>9.9</v>
          </cell>
          <cell r="E61">
            <v>20</v>
          </cell>
          <cell r="F61" t="str">
            <v>GREEN AGE</v>
          </cell>
          <cell r="G61">
            <v>43311</v>
          </cell>
          <cell r="H61">
            <v>10.8</v>
          </cell>
          <cell r="I61">
            <v>21</v>
          </cell>
          <cell r="J61" t="str">
            <v>BOREAL LED</v>
          </cell>
          <cell r="K61">
            <v>43311</v>
          </cell>
          <cell r="L61">
            <v>9.9</v>
          </cell>
          <cell r="M61">
            <v>22</v>
          </cell>
          <cell r="N61" t="str">
            <v>LOJA SUPERCOM</v>
          </cell>
          <cell r="O61">
            <v>42946</v>
          </cell>
          <cell r="P61">
            <v>9.9</v>
          </cell>
        </row>
        <row r="62">
          <cell r="A62" t="str">
            <v>COTIS9002</v>
          </cell>
          <cell r="B62" t="str">
            <v>LUMINÁRIA DE EMBUTIR EM LED, QUADRADA, 6W - FORNECIMENTO</v>
          </cell>
          <cell r="C62" t="str">
            <v xml:space="preserve">UN </v>
          </cell>
          <cell r="D62">
            <v>15.9</v>
          </cell>
          <cell r="E62">
            <v>20</v>
          </cell>
          <cell r="F62" t="str">
            <v>GREEN AGE</v>
          </cell>
          <cell r="G62">
            <v>43311</v>
          </cell>
          <cell r="H62">
            <v>14.4</v>
          </cell>
          <cell r="I62">
            <v>21</v>
          </cell>
          <cell r="J62" t="str">
            <v>BOREAL LED</v>
          </cell>
          <cell r="K62">
            <v>43311</v>
          </cell>
          <cell r="L62">
            <v>14.9</v>
          </cell>
          <cell r="M62">
            <v>22</v>
          </cell>
          <cell r="N62" t="str">
            <v>LOJA SUPERCOM</v>
          </cell>
          <cell r="O62">
            <v>42946</v>
          </cell>
          <cell r="P62">
            <v>14.4</v>
          </cell>
        </row>
        <row r="63">
          <cell r="A63" t="str">
            <v>COTIS9003</v>
          </cell>
          <cell r="B63" t="str">
            <v>LUMINÁRIA DE EMBUTIR EM LED, QUADRADA, 9W - FORNECIMENTO</v>
          </cell>
          <cell r="C63" t="str">
            <v xml:space="preserve">UN </v>
          </cell>
          <cell r="D63">
            <v>20.9</v>
          </cell>
          <cell r="E63">
            <v>20</v>
          </cell>
          <cell r="F63" t="str">
            <v>GREEN AGE</v>
          </cell>
          <cell r="G63">
            <v>43311</v>
          </cell>
          <cell r="H63"/>
          <cell r="I63">
            <v>22</v>
          </cell>
          <cell r="J63" t="str">
            <v>LOJA SUPERCOM</v>
          </cell>
          <cell r="K63">
            <v>43311</v>
          </cell>
          <cell r="L63"/>
          <cell r="M63"/>
          <cell r="N63" t="str">
            <v/>
          </cell>
          <cell r="O63">
            <v>42946</v>
          </cell>
          <cell r="P63">
            <v>20.9</v>
          </cell>
        </row>
        <row r="64">
          <cell r="A64" t="str">
            <v>COTIS9004</v>
          </cell>
          <cell r="B64" t="str">
            <v>LUMINÁRIA DE EMBUTIR EM LED, QUADRADA, 12W - FORNECIMENTO</v>
          </cell>
          <cell r="C64" t="str">
            <v xml:space="preserve">UN </v>
          </cell>
          <cell r="D64">
            <v>21.9</v>
          </cell>
          <cell r="E64">
            <v>20</v>
          </cell>
          <cell r="F64" t="str">
            <v>GREEN AGE</v>
          </cell>
          <cell r="G64">
            <v>43311</v>
          </cell>
          <cell r="H64">
            <v>19.8</v>
          </cell>
          <cell r="I64">
            <v>21</v>
          </cell>
          <cell r="J64" t="str">
            <v>BOREAL LED</v>
          </cell>
          <cell r="K64">
            <v>43311</v>
          </cell>
          <cell r="L64">
            <v>19.96</v>
          </cell>
          <cell r="M64">
            <v>22</v>
          </cell>
          <cell r="N64" t="str">
            <v>LOJA SUPERCOM</v>
          </cell>
          <cell r="O64">
            <v>42946</v>
          </cell>
          <cell r="P64">
            <v>19.8</v>
          </cell>
        </row>
        <row r="65">
          <cell r="A65" t="str">
            <v>COTIS9005</v>
          </cell>
          <cell r="B65" t="str">
            <v>LUMINÁRIA DE EMBUTIR EM LED, QUADRADA, 18W - FORNECIMENTO</v>
          </cell>
          <cell r="C65" t="str">
            <v xml:space="preserve">UN </v>
          </cell>
          <cell r="D65">
            <v>26.9</v>
          </cell>
          <cell r="E65">
            <v>20</v>
          </cell>
          <cell r="F65" t="str">
            <v>GREEN AGE</v>
          </cell>
          <cell r="G65">
            <v>43311</v>
          </cell>
          <cell r="H65">
            <v>23.4</v>
          </cell>
          <cell r="I65">
            <v>21</v>
          </cell>
          <cell r="J65" t="str">
            <v>BOREAL LED</v>
          </cell>
          <cell r="K65">
            <v>43311</v>
          </cell>
          <cell r="L65">
            <v>29.9</v>
          </cell>
          <cell r="M65">
            <v>22</v>
          </cell>
          <cell r="N65" t="str">
            <v>LOJA SUPERCOM</v>
          </cell>
          <cell r="O65">
            <v>42946</v>
          </cell>
          <cell r="P65">
            <v>23.4</v>
          </cell>
        </row>
        <row r="66">
          <cell r="A66" t="str">
            <v>COTIS9006</v>
          </cell>
          <cell r="B66" t="str">
            <v>LUMINÁRIA DE EMBUTIR EM LED, QUADRADA, 24W - FORNECIMENTO</v>
          </cell>
          <cell r="C66" t="str">
            <v xml:space="preserve">UN </v>
          </cell>
          <cell r="D66">
            <v>41.4</v>
          </cell>
          <cell r="E66">
            <v>21</v>
          </cell>
          <cell r="F66" t="str">
            <v>BOREAL LED</v>
          </cell>
          <cell r="G66">
            <v>43311</v>
          </cell>
          <cell r="H66"/>
          <cell r="I66"/>
          <cell r="J66" t="str">
            <v/>
          </cell>
          <cell r="K66"/>
          <cell r="L66"/>
          <cell r="M66"/>
          <cell r="N66" t="str">
            <v/>
          </cell>
          <cell r="O66"/>
          <cell r="P66">
            <v>41.4</v>
          </cell>
        </row>
        <row r="67">
          <cell r="A67" t="str">
            <v>COTIS9007</v>
          </cell>
          <cell r="B67" t="str">
            <v>LUMINÁRIA DE EMBUTIR QUADRADA PARA 4 LÂMPADAS LED T8 ALETA ALUMÍNIO 4X9W=36W - FORNECIMENTO</v>
          </cell>
          <cell r="C67" t="str">
            <v xml:space="preserve">UN </v>
          </cell>
          <cell r="D67">
            <v>159</v>
          </cell>
          <cell r="E67">
            <v>20</v>
          </cell>
          <cell r="F67" t="str">
            <v>GREEN AGE</v>
          </cell>
          <cell r="G67">
            <v>43311</v>
          </cell>
          <cell r="H67">
            <v>117</v>
          </cell>
          <cell r="I67">
            <v>21</v>
          </cell>
          <cell r="J67" t="str">
            <v>BOREAL LED</v>
          </cell>
          <cell r="K67">
            <v>43311</v>
          </cell>
          <cell r="L67"/>
          <cell r="M67"/>
          <cell r="N67" t="str">
            <v/>
          </cell>
          <cell r="O67"/>
          <cell r="P67">
            <v>117</v>
          </cell>
        </row>
        <row r="68">
          <cell r="A68" t="str">
            <v>COTIS9008</v>
          </cell>
          <cell r="B68" t="str">
            <v>LUMINARIA DE EMBUTIR EM LED</v>
          </cell>
          <cell r="C68" t="str">
            <v xml:space="preserve">UN </v>
          </cell>
          <cell r="D68">
            <v>26.9</v>
          </cell>
          <cell r="E68">
            <v>20</v>
          </cell>
          <cell r="F68" t="str">
            <v>GREEN AGE</v>
          </cell>
          <cell r="G68">
            <v>43311</v>
          </cell>
          <cell r="H68">
            <v>23.4</v>
          </cell>
          <cell r="I68">
            <v>21</v>
          </cell>
          <cell r="J68" t="str">
            <v>BOREAL LED</v>
          </cell>
          <cell r="K68">
            <v>43311</v>
          </cell>
          <cell r="L68">
            <v>29.9</v>
          </cell>
          <cell r="M68">
            <v>22</v>
          </cell>
          <cell r="N68" t="str">
            <v>LOJA SUPERCOM</v>
          </cell>
          <cell r="O68">
            <v>42946</v>
          </cell>
          <cell r="P68">
            <v>23.4</v>
          </cell>
        </row>
        <row r="69">
          <cell r="A69"/>
          <cell r="B69" t="str">
            <v>HIDROSSANITÁRIO</v>
          </cell>
          <cell r="C69"/>
          <cell r="D69"/>
          <cell r="E69"/>
          <cell r="F69"/>
          <cell r="G69"/>
          <cell r="H69"/>
          <cell r="I69"/>
          <cell r="J69"/>
          <cell r="K69"/>
          <cell r="L69"/>
          <cell r="M69"/>
          <cell r="N69"/>
          <cell r="O69"/>
          <cell r="P69"/>
        </row>
        <row r="70">
          <cell r="A70" t="str">
            <v>COTIS28001</v>
          </cell>
          <cell r="B70" t="str">
            <v>GRELHA QUADRADA BRANCA 100MM - TIGRE - FORNECIMENTO</v>
          </cell>
          <cell r="C70" t="str">
            <v xml:space="preserve">UN </v>
          </cell>
          <cell r="D70">
            <v>4.49</v>
          </cell>
          <cell r="E70">
            <v>2</v>
          </cell>
          <cell r="F70" t="str">
            <v>LOJA CASA E CONSTRUÇÃO</v>
          </cell>
          <cell r="G70">
            <v>43311</v>
          </cell>
          <cell r="H70"/>
          <cell r="I70"/>
          <cell r="J70" t="str">
            <v/>
          </cell>
          <cell r="K70"/>
          <cell r="L70"/>
          <cell r="M70"/>
          <cell r="N70" t="str">
            <v/>
          </cell>
          <cell r="O70"/>
          <cell r="P70">
            <v>4.49</v>
          </cell>
        </row>
        <row r="71">
          <cell r="A71" t="str">
            <v>COTIS28002</v>
          </cell>
          <cell r="B71" t="str">
            <v xml:space="preserve">TÊ DERIVADOR P/ DUCHA E CAIXA ACOPLADA JAPI,  INSTALADO EM RAMAL OU SUB-RAMAL DE ÁGUA - FORNECIMENTO </v>
          </cell>
          <cell r="C71" t="str">
            <v xml:space="preserve">UN </v>
          </cell>
          <cell r="D71">
            <v>41.9</v>
          </cell>
          <cell r="E71">
            <v>2</v>
          </cell>
          <cell r="F71" t="str">
            <v>LOJA CASA E CONSTRUÇÃO</v>
          </cell>
          <cell r="G71">
            <v>43311</v>
          </cell>
          <cell r="H71">
            <v>26.22</v>
          </cell>
          <cell r="I71">
            <v>18</v>
          </cell>
          <cell r="J71" t="str">
            <v>MADEIRA MADEIRA</v>
          </cell>
          <cell r="K71">
            <v>43311</v>
          </cell>
          <cell r="L71">
            <v>39.47</v>
          </cell>
          <cell r="M71">
            <v>19</v>
          </cell>
          <cell r="N71" t="str">
            <v>TELHA NORTE</v>
          </cell>
          <cell r="O71">
            <v>43311</v>
          </cell>
          <cell r="P71">
            <v>26.22</v>
          </cell>
        </row>
        <row r="72">
          <cell r="A72" t="str">
            <v>COTIS28003</v>
          </cell>
          <cell r="B72" t="str">
            <v>PORTA GRELHA QUADRADO P/ GRELHA QUADRADA BRANCO 100MM - TIGRE - FORNECIMENTO</v>
          </cell>
          <cell r="C72" t="str">
            <v xml:space="preserve">UN </v>
          </cell>
          <cell r="D72">
            <v>5.9</v>
          </cell>
          <cell r="E72">
            <v>2</v>
          </cell>
          <cell r="F72" t="str">
            <v>LOJA CASA E CONSTRUÇÃO</v>
          </cell>
          <cell r="G72">
            <v>43311</v>
          </cell>
          <cell r="H72"/>
          <cell r="I72"/>
          <cell r="J72" t="str">
            <v/>
          </cell>
          <cell r="K72"/>
          <cell r="L72"/>
          <cell r="M72"/>
          <cell r="N72" t="str">
            <v/>
          </cell>
          <cell r="O72"/>
          <cell r="P72">
            <v>5.9</v>
          </cell>
        </row>
        <row r="73">
          <cell r="A73" t="str">
            <v>COTIS28004</v>
          </cell>
          <cell r="B73" t="str">
            <v>PORTA GRELHA QUADRADO P/ GRELHA QUADRADA BRANCO 150MM - TIGRE - FORNECIMENTO</v>
          </cell>
          <cell r="C73" t="str">
            <v xml:space="preserve">UN </v>
          </cell>
          <cell r="D73">
            <v>6.19</v>
          </cell>
          <cell r="E73">
            <v>2</v>
          </cell>
          <cell r="F73" t="str">
            <v>LOJA CASA E CONSTRUÇÃO</v>
          </cell>
          <cell r="G73">
            <v>43311</v>
          </cell>
          <cell r="H73"/>
          <cell r="I73"/>
          <cell r="J73" t="str">
            <v/>
          </cell>
          <cell r="K73"/>
          <cell r="L73"/>
          <cell r="M73"/>
          <cell r="N73" t="str">
            <v/>
          </cell>
          <cell r="O73"/>
          <cell r="P73">
            <v>6.19</v>
          </cell>
        </row>
        <row r="74">
          <cell r="A74" t="str">
            <v>COTIS28005</v>
          </cell>
          <cell r="B74" t="str">
            <v>LUVA SOLDAVEL COM ROSCA, DRYFIX PVC, 25 MM X 1/2", PARA AGUA FRIA PREDIAL - FORNECIMENTO</v>
          </cell>
          <cell r="C74" t="str">
            <v xml:space="preserve">UN </v>
          </cell>
          <cell r="D74">
            <v>4.99</v>
          </cell>
          <cell r="E74">
            <v>2</v>
          </cell>
          <cell r="F74" t="str">
            <v>LOJA CASA E CONSTRUÇÃO</v>
          </cell>
          <cell r="G74">
            <v>43311</v>
          </cell>
          <cell r="H74"/>
          <cell r="I74"/>
          <cell r="J74" t="str">
            <v/>
          </cell>
          <cell r="K74"/>
          <cell r="L74"/>
          <cell r="M74"/>
          <cell r="N74" t="str">
            <v/>
          </cell>
          <cell r="O74"/>
          <cell r="P74">
            <v>4.99</v>
          </cell>
        </row>
        <row r="75">
          <cell r="A75"/>
          <cell r="B75"/>
          <cell r="C75"/>
          <cell r="D75"/>
          <cell r="E75"/>
          <cell r="F75" t="str">
            <v/>
          </cell>
          <cell r="G75"/>
          <cell r="H75"/>
          <cell r="I75"/>
          <cell r="J75" t="str">
            <v/>
          </cell>
          <cell r="K75"/>
          <cell r="L75"/>
          <cell r="M75"/>
          <cell r="N75" t="str">
            <v/>
          </cell>
          <cell r="O75"/>
          <cell r="P75">
            <v>0</v>
          </cell>
        </row>
        <row r="76">
          <cell r="A76"/>
          <cell r="B76" t="str">
            <v>ELETRÔNICOS</v>
          </cell>
          <cell r="C76"/>
          <cell r="D76"/>
          <cell r="E76"/>
          <cell r="F76"/>
          <cell r="G76"/>
          <cell r="H76"/>
          <cell r="I76"/>
          <cell r="J76"/>
          <cell r="K76"/>
          <cell r="L76"/>
          <cell r="M76"/>
          <cell r="N76"/>
          <cell r="O76"/>
          <cell r="P76"/>
        </row>
        <row r="77">
          <cell r="A77" t="str">
            <v>COTIS34001</v>
          </cell>
          <cell r="B77" t="str">
            <v>CÂMERA IP MINI-DOME COM INFRAVERMELHO - FORNECIMENTO</v>
          </cell>
          <cell r="C77" t="str">
            <v xml:space="preserve">UN </v>
          </cell>
          <cell r="D77">
            <v>499</v>
          </cell>
          <cell r="E77">
            <v>48</v>
          </cell>
          <cell r="F77" t="str">
            <v>SEGURANÇA JATO</v>
          </cell>
          <cell r="G77"/>
          <cell r="H77">
            <v>199.9</v>
          </cell>
          <cell r="I77">
            <v>49</v>
          </cell>
          <cell r="J77" t="str">
            <v xml:space="preserve">KABUM </v>
          </cell>
          <cell r="K77"/>
          <cell r="L77">
            <v>307.83999999999997</v>
          </cell>
          <cell r="M77">
            <v>50</v>
          </cell>
          <cell r="N77" t="str">
            <v>CISSA MAGAZINE</v>
          </cell>
          <cell r="O77"/>
          <cell r="P77">
            <v>199.9</v>
          </cell>
        </row>
        <row r="78">
          <cell r="A78" t="str">
            <v>COTIS34002</v>
          </cell>
          <cell r="B78" t="str">
            <v>ELETROCALHA TIPO 'U' GALVANIZADA PERFURADA SEM TAMPA 100X50MM - FORNECIMENTO</v>
          </cell>
          <cell r="C78" t="str">
            <v>M</v>
          </cell>
          <cell r="D78">
            <v>14.853333333333333</v>
          </cell>
          <cell r="E78">
            <v>7</v>
          </cell>
          <cell r="F78" t="str">
            <v>LOJA CIGAME</v>
          </cell>
          <cell r="G78">
            <v>43311</v>
          </cell>
          <cell r="H78">
            <v>11.443333333333333</v>
          </cell>
          <cell r="I78">
            <v>8</v>
          </cell>
          <cell r="J78" t="str">
            <v>CEMAR</v>
          </cell>
          <cell r="K78">
            <v>43311</v>
          </cell>
          <cell r="L78">
            <v>10.983333333333334</v>
          </cell>
          <cell r="M78">
            <v>24</v>
          </cell>
          <cell r="N78" t="str">
            <v>INFRA ELETROCALHAS</v>
          </cell>
          <cell r="O78">
            <v>43311</v>
          </cell>
          <cell r="P78">
            <v>10.983333333333334</v>
          </cell>
        </row>
        <row r="79">
          <cell r="A79" t="str">
            <v>COTIS34003</v>
          </cell>
          <cell r="B79" t="str">
            <v>ELETROCALHA TIPO 'U' GALVANIZADA PERFURADA SEM TAMPA 100X100MM - FORNECIMENTO</v>
          </cell>
          <cell r="C79" t="str">
            <v>M</v>
          </cell>
          <cell r="D79">
            <v>22.39</v>
          </cell>
          <cell r="E79">
            <v>7</v>
          </cell>
          <cell r="F79" t="str">
            <v>LOJA CIGAME</v>
          </cell>
          <cell r="G79">
            <v>43311</v>
          </cell>
          <cell r="H79">
            <v>17.12</v>
          </cell>
          <cell r="I79">
            <v>8</v>
          </cell>
          <cell r="J79" t="str">
            <v>CEMAR</v>
          </cell>
          <cell r="K79">
            <v>43311</v>
          </cell>
          <cell r="L79">
            <v>17.666666666666668</v>
          </cell>
          <cell r="M79">
            <v>24</v>
          </cell>
          <cell r="N79" t="str">
            <v>INFRA ELETROCALHAS</v>
          </cell>
          <cell r="O79">
            <v>43311</v>
          </cell>
          <cell r="P79">
            <v>17.12</v>
          </cell>
        </row>
        <row r="80">
          <cell r="A80" t="str">
            <v>COTIS34004</v>
          </cell>
          <cell r="B80" t="str">
            <v>ELETROCALHA TIPO 'U' GALVANIZADA PERFURADA SEM TAMPA 200X100MM - FORNECIMENTO</v>
          </cell>
          <cell r="C80" t="str">
            <v>M</v>
          </cell>
          <cell r="D80">
            <v>34.42</v>
          </cell>
          <cell r="E80">
            <v>7</v>
          </cell>
          <cell r="F80" t="str">
            <v>LOJA CIGAME</v>
          </cell>
          <cell r="G80">
            <v>43311</v>
          </cell>
          <cell r="H80">
            <v>32.42</v>
          </cell>
          <cell r="I80">
            <v>8</v>
          </cell>
          <cell r="J80" t="str">
            <v>CEMAR</v>
          </cell>
          <cell r="K80">
            <v>43311</v>
          </cell>
          <cell r="L80">
            <v>26.650000000000002</v>
          </cell>
          <cell r="M80">
            <v>24</v>
          </cell>
          <cell r="N80" t="str">
            <v>INFRA ELETROCALHAS</v>
          </cell>
          <cell r="O80">
            <v>43311</v>
          </cell>
          <cell r="P80">
            <v>26.650000000000002</v>
          </cell>
        </row>
        <row r="81">
          <cell r="A81" t="str">
            <v>COTIS34005</v>
          </cell>
          <cell r="B81" t="str">
            <v>ELETROCALHA TIPO 'U' GALVANIZADA PERFURADA SEM TAMPA 50X50MM - FORNECIMENTO</v>
          </cell>
          <cell r="C81" t="str">
            <v>M</v>
          </cell>
          <cell r="D81">
            <v>10.24</v>
          </cell>
          <cell r="E81">
            <v>7</v>
          </cell>
          <cell r="F81" t="str">
            <v>LOJA CIGAME</v>
          </cell>
          <cell r="G81">
            <v>43311</v>
          </cell>
          <cell r="H81">
            <v>8.6033333333333335</v>
          </cell>
          <cell r="I81">
            <v>8</v>
          </cell>
          <cell r="J81" t="str">
            <v>CEMAR</v>
          </cell>
          <cell r="K81">
            <v>43311</v>
          </cell>
          <cell r="L81">
            <v>8.65</v>
          </cell>
          <cell r="M81">
            <v>24</v>
          </cell>
          <cell r="N81" t="str">
            <v>INFRA ELETROCALHAS</v>
          </cell>
          <cell r="O81">
            <v>43311</v>
          </cell>
          <cell r="P81">
            <v>8.6033333333333335</v>
          </cell>
        </row>
        <row r="82">
          <cell r="A82" t="str">
            <v>COTIS34006</v>
          </cell>
          <cell r="B82" t="str">
            <v>TÊ HORIZONTAL DE 90° 100X50MM - FORNECIMENTO</v>
          </cell>
          <cell r="C82" t="str">
            <v xml:space="preserve">UN </v>
          </cell>
          <cell r="D82">
            <v>21.83</v>
          </cell>
          <cell r="E82">
            <v>7</v>
          </cell>
          <cell r="F82" t="str">
            <v>LOJA CIGAME</v>
          </cell>
          <cell r="G82">
            <v>43311</v>
          </cell>
          <cell r="H82">
            <v>23.91</v>
          </cell>
          <cell r="I82">
            <v>8</v>
          </cell>
          <cell r="J82" t="str">
            <v>CEMAR</v>
          </cell>
          <cell r="K82">
            <v>43311</v>
          </cell>
          <cell r="L82">
            <v>15</v>
          </cell>
          <cell r="M82">
            <v>24</v>
          </cell>
          <cell r="N82" t="str">
            <v>INFRA ELETROCALHAS</v>
          </cell>
          <cell r="O82">
            <v>43311</v>
          </cell>
          <cell r="P82">
            <v>15</v>
          </cell>
        </row>
        <row r="83">
          <cell r="A83" t="str">
            <v>COTIS34007</v>
          </cell>
          <cell r="B83" t="str">
            <v>TÊ HORIZONTAL DE 90° 200X100MM - FORNECIMENTO</v>
          </cell>
          <cell r="C83" t="str">
            <v xml:space="preserve">UN </v>
          </cell>
          <cell r="D83">
            <v>29.33</v>
          </cell>
          <cell r="E83">
            <v>7</v>
          </cell>
          <cell r="F83" t="str">
            <v>LOJA CIGAME</v>
          </cell>
          <cell r="G83">
            <v>43311</v>
          </cell>
          <cell r="H83">
            <v>50.72</v>
          </cell>
          <cell r="I83">
            <v>8</v>
          </cell>
          <cell r="J83" t="str">
            <v>CEMAR</v>
          </cell>
          <cell r="K83">
            <v>43311</v>
          </cell>
          <cell r="L83">
            <v>28.3</v>
          </cell>
          <cell r="M83">
            <v>24</v>
          </cell>
          <cell r="N83" t="str">
            <v>INFRA ELETROCALHAS</v>
          </cell>
          <cell r="O83">
            <v>43311</v>
          </cell>
          <cell r="P83">
            <v>28.3</v>
          </cell>
        </row>
        <row r="84">
          <cell r="A84" t="str">
            <v>COTIS34008</v>
          </cell>
          <cell r="B84" t="str">
            <v>REDUÇÃO CONCÊNTRICA 100X50MM - FORNECIMENTO</v>
          </cell>
          <cell r="C84" t="str">
            <v xml:space="preserve">UN </v>
          </cell>
          <cell r="D84">
            <v>25.38</v>
          </cell>
          <cell r="E84">
            <v>8</v>
          </cell>
          <cell r="F84" t="str">
            <v>CEMAR</v>
          </cell>
          <cell r="G84">
            <v>43311</v>
          </cell>
          <cell r="H84">
            <v>5.9</v>
          </cell>
          <cell r="I84">
            <v>24</v>
          </cell>
          <cell r="J84" t="str">
            <v>INFRA ELETROCALHAS</v>
          </cell>
          <cell r="K84">
            <v>43311</v>
          </cell>
          <cell r="L84"/>
          <cell r="M84"/>
          <cell r="N84" t="str">
            <v/>
          </cell>
          <cell r="O84"/>
          <cell r="P84">
            <v>5.9</v>
          </cell>
        </row>
        <row r="85">
          <cell r="A85" t="str">
            <v>COTIS34009</v>
          </cell>
          <cell r="B85" t="str">
            <v>REDUÇÃO CONCÊNTRICA 200X100MM - FORNECIMENTO</v>
          </cell>
          <cell r="C85" t="str">
            <v xml:space="preserve">UN </v>
          </cell>
          <cell r="D85">
            <v>41.17</v>
          </cell>
          <cell r="E85">
            <v>8</v>
          </cell>
          <cell r="F85" t="str">
            <v>CEMAR</v>
          </cell>
          <cell r="G85">
            <v>43311</v>
          </cell>
          <cell r="H85">
            <v>26.35</v>
          </cell>
          <cell r="I85">
            <v>24</v>
          </cell>
          <cell r="J85" t="str">
            <v>INFRA ELETROCALHAS</v>
          </cell>
          <cell r="K85">
            <v>43311</v>
          </cell>
          <cell r="L85"/>
          <cell r="M85"/>
          <cell r="N85" t="str">
            <v/>
          </cell>
          <cell r="O85"/>
          <cell r="P85">
            <v>26.35</v>
          </cell>
        </row>
        <row r="86">
          <cell r="A86" t="str">
            <v>COTIS34010</v>
          </cell>
          <cell r="B86" t="str">
            <v>CURVA HORIZONTAL DE 90° 50MM - FORNECIMENTO</v>
          </cell>
          <cell r="C86" t="str">
            <v xml:space="preserve">UN </v>
          </cell>
          <cell r="D86">
            <v>15.94</v>
          </cell>
          <cell r="E86">
            <v>8</v>
          </cell>
          <cell r="F86" t="str">
            <v>CEMAR</v>
          </cell>
          <cell r="G86">
            <v>43311</v>
          </cell>
          <cell r="H86">
            <v>8.9499999999999993</v>
          </cell>
          <cell r="I86">
            <v>22</v>
          </cell>
          <cell r="J86" t="str">
            <v>LOJA SUPERCOM</v>
          </cell>
          <cell r="K86">
            <v>43311</v>
          </cell>
          <cell r="L86"/>
          <cell r="M86"/>
          <cell r="N86" t="str">
            <v/>
          </cell>
          <cell r="O86"/>
          <cell r="P86">
            <v>8.9499999999999993</v>
          </cell>
        </row>
        <row r="87">
          <cell r="A87" t="str">
            <v>COTIS34011</v>
          </cell>
          <cell r="B87" t="str">
            <v>CURVA HORIZONTAL DE 90° 200MM - FORNECIMENTO</v>
          </cell>
          <cell r="C87" t="str">
            <v xml:space="preserve">UN </v>
          </cell>
          <cell r="D87">
            <v>49.04</v>
          </cell>
          <cell r="E87">
            <v>7</v>
          </cell>
          <cell r="F87" t="str">
            <v>LOJA CIGAME</v>
          </cell>
          <cell r="G87">
            <v>43311</v>
          </cell>
          <cell r="H87">
            <v>46.8</v>
          </cell>
          <cell r="I87">
            <v>8</v>
          </cell>
          <cell r="J87" t="str">
            <v>CEMAR</v>
          </cell>
          <cell r="K87">
            <v>43311</v>
          </cell>
          <cell r="L87">
            <v>22.95</v>
          </cell>
          <cell r="M87">
            <v>24</v>
          </cell>
          <cell r="N87" t="str">
            <v>INFRA ELETROCALHAS</v>
          </cell>
          <cell r="O87">
            <v>43311</v>
          </cell>
          <cell r="P87">
            <v>22.95</v>
          </cell>
        </row>
        <row r="88">
          <cell r="A88" t="str">
            <v>COTIS34013</v>
          </cell>
          <cell r="B88" t="str">
            <v>RACK CABLING ALTA DENSIDADE 36U'S DO TIPO ABERTO. - FORNECIMENTO</v>
          </cell>
          <cell r="C88" t="str">
            <v xml:space="preserve">UN </v>
          </cell>
          <cell r="D88">
            <v>593.74</v>
          </cell>
          <cell r="E88">
            <v>9</v>
          </cell>
          <cell r="F88" t="str">
            <v>WBX RACKS</v>
          </cell>
          <cell r="G88">
            <v>43311</v>
          </cell>
          <cell r="H88">
            <v>234.48</v>
          </cell>
          <cell r="I88">
            <v>10</v>
          </cell>
          <cell r="J88" t="str">
            <v>NET COMPUTADORES</v>
          </cell>
          <cell r="K88">
            <v>43311</v>
          </cell>
          <cell r="L88">
            <v>370.5</v>
          </cell>
          <cell r="M88">
            <v>11</v>
          </cell>
          <cell r="N88" t="str">
            <v>CENTRAL CABOS</v>
          </cell>
          <cell r="O88">
            <v>43311</v>
          </cell>
          <cell r="P88">
            <v>234.48</v>
          </cell>
        </row>
        <row r="89">
          <cell r="A89" t="str">
            <v>COTIS34014</v>
          </cell>
          <cell r="B89" t="str">
            <v>SWITCH POE GERENCIÁVEL E EMPILHÁVEL 24 PORTAS 10/100 + 2 GIGABIT/SFP + 2 SFP 5G - FORNECIMENTO</v>
          </cell>
          <cell r="C89" t="str">
            <v xml:space="preserve">UN </v>
          </cell>
          <cell r="D89">
            <v>858.24</v>
          </cell>
          <cell r="E89">
            <v>10</v>
          </cell>
          <cell r="F89" t="str">
            <v>NET COMPUTADORES</v>
          </cell>
          <cell r="G89">
            <v>43311</v>
          </cell>
          <cell r="H89">
            <v>1850</v>
          </cell>
          <cell r="I89">
            <v>11</v>
          </cell>
          <cell r="J89" t="str">
            <v>CENTRAL CABOS</v>
          </cell>
          <cell r="K89">
            <v>43311</v>
          </cell>
          <cell r="L89"/>
          <cell r="M89"/>
          <cell r="N89" t="str">
            <v/>
          </cell>
          <cell r="O89"/>
          <cell r="P89">
            <v>858.24</v>
          </cell>
        </row>
        <row r="90">
          <cell r="A90" t="str">
            <v>COTIS34015</v>
          </cell>
          <cell r="B90" t="str">
            <v>ROTEADOR WIFI INDOOR UNIFI AP (UAP) 300MBPS, 400FT, 802.11 B/G/N - FORNECIMENTO</v>
          </cell>
          <cell r="C90" t="str">
            <v xml:space="preserve">UN </v>
          </cell>
          <cell r="D90">
            <v>116.12</v>
          </cell>
          <cell r="E90">
            <v>10</v>
          </cell>
          <cell r="F90" t="str">
            <v>NET COMPUTADORES</v>
          </cell>
          <cell r="G90">
            <v>43311</v>
          </cell>
          <cell r="H90">
            <v>395</v>
          </cell>
          <cell r="I90">
            <v>11</v>
          </cell>
          <cell r="J90" t="str">
            <v>CENTRAL CABOS</v>
          </cell>
          <cell r="K90">
            <v>43311</v>
          </cell>
          <cell r="L90"/>
          <cell r="M90"/>
          <cell r="N90" t="str">
            <v/>
          </cell>
          <cell r="O90"/>
          <cell r="P90">
            <v>116.12</v>
          </cell>
        </row>
        <row r="91">
          <cell r="A91" t="str">
            <v>COTIS34017</v>
          </cell>
          <cell r="B91" t="str">
            <v>VOICE PANEL 30 PORTAS 19" - FORNECIMENTO</v>
          </cell>
          <cell r="C91" t="str">
            <v xml:space="preserve">UN </v>
          </cell>
          <cell r="D91">
            <v>432.11</v>
          </cell>
          <cell r="E91">
            <v>10</v>
          </cell>
          <cell r="F91" t="str">
            <v>NET COMPUTADORES</v>
          </cell>
          <cell r="G91">
            <v>43311</v>
          </cell>
          <cell r="H91"/>
          <cell r="I91"/>
          <cell r="J91" t="str">
            <v/>
          </cell>
          <cell r="K91"/>
          <cell r="L91"/>
          <cell r="M91"/>
          <cell r="N91" t="str">
            <v/>
          </cell>
          <cell r="O91"/>
          <cell r="P91">
            <v>432.11</v>
          </cell>
        </row>
        <row r="92">
          <cell r="A92" t="str">
            <v>COTIS34018</v>
          </cell>
          <cell r="B92" t="str">
            <v>ORGANIZADOR DE CABOS HORIZONTAL FECHADO 1U ALTA DENSIDADE - FORNECIMENTO</v>
          </cell>
          <cell r="C92" t="str">
            <v xml:space="preserve">UN </v>
          </cell>
          <cell r="D92">
            <v>22.12</v>
          </cell>
          <cell r="E92">
            <v>9</v>
          </cell>
          <cell r="F92" t="str">
            <v>WBX RACKS</v>
          </cell>
          <cell r="G92">
            <v>43311</v>
          </cell>
          <cell r="H92">
            <v>22.35</v>
          </cell>
          <cell r="I92">
            <v>10</v>
          </cell>
          <cell r="J92" t="str">
            <v>NET COMPUTADORES</v>
          </cell>
          <cell r="K92">
            <v>43311</v>
          </cell>
          <cell r="L92">
            <v>17</v>
          </cell>
          <cell r="M92">
            <v>11</v>
          </cell>
          <cell r="N92" t="str">
            <v>CENTRAL CABOS</v>
          </cell>
          <cell r="O92">
            <v>43311</v>
          </cell>
          <cell r="P92">
            <v>17</v>
          </cell>
        </row>
        <row r="93">
          <cell r="A93" t="str">
            <v>COTIS34019</v>
          </cell>
          <cell r="B93" t="str">
            <v>CALHA COM 8 TOMADAS 2P+T 20A PARA RACK 19" 2M SEM INTERRUPTOR E FUSÍVEL. - FORNECIMENTO</v>
          </cell>
          <cell r="C93" t="str">
            <v xml:space="preserve">UN </v>
          </cell>
          <cell r="D93">
            <v>51.2</v>
          </cell>
          <cell r="E93">
            <v>9</v>
          </cell>
          <cell r="F93" t="str">
            <v>WBX RACKS</v>
          </cell>
          <cell r="G93">
            <v>43311</v>
          </cell>
          <cell r="H93">
            <v>66.84</v>
          </cell>
          <cell r="I93">
            <v>10</v>
          </cell>
          <cell r="J93" t="str">
            <v>NET COMPUTADORES</v>
          </cell>
          <cell r="K93">
            <v>43311</v>
          </cell>
          <cell r="L93">
            <v>55</v>
          </cell>
          <cell r="M93">
            <v>11</v>
          </cell>
          <cell r="N93" t="str">
            <v>CENTRAL CABOS</v>
          </cell>
          <cell r="O93">
            <v>43311</v>
          </cell>
          <cell r="P93">
            <v>51.2</v>
          </cell>
        </row>
        <row r="94">
          <cell r="A94" t="str">
            <v>COTIS34020</v>
          </cell>
          <cell r="B94" t="str">
            <v>BANDEJA PARA RACK 19" - FORNECIMENTO</v>
          </cell>
          <cell r="C94" t="str">
            <v xml:space="preserve">UN </v>
          </cell>
          <cell r="D94">
            <v>64.47</v>
          </cell>
          <cell r="E94">
            <v>9</v>
          </cell>
          <cell r="F94" t="str">
            <v>WBX RACKS</v>
          </cell>
          <cell r="G94">
            <v>43311</v>
          </cell>
          <cell r="H94">
            <v>32.85</v>
          </cell>
          <cell r="I94">
            <v>10</v>
          </cell>
          <cell r="J94" t="str">
            <v>NET COMPUTADORES</v>
          </cell>
          <cell r="K94">
            <v>43311</v>
          </cell>
          <cell r="L94">
            <v>70</v>
          </cell>
          <cell r="M94">
            <v>11</v>
          </cell>
          <cell r="N94" t="str">
            <v>CENTRAL CABOS</v>
          </cell>
          <cell r="O94">
            <v>43311</v>
          </cell>
          <cell r="P94">
            <v>32.85</v>
          </cell>
        </row>
        <row r="95">
          <cell r="A95" t="str">
            <v>COTIS34022</v>
          </cell>
          <cell r="B95" t="str">
            <v>CABO HDMI ᴓ32MM - FORNECIMENTO</v>
          </cell>
          <cell r="C95" t="str">
            <v xml:space="preserve">UN </v>
          </cell>
          <cell r="D95">
            <v>16.53</v>
          </cell>
          <cell r="E95">
            <v>10</v>
          </cell>
          <cell r="F95" t="str">
            <v>NET COMPUTADORES</v>
          </cell>
          <cell r="G95">
            <v>43311</v>
          </cell>
          <cell r="H95">
            <v>69</v>
          </cell>
          <cell r="I95">
            <v>17</v>
          </cell>
          <cell r="J95" t="str">
            <v>CIRILO CABOS</v>
          </cell>
          <cell r="K95">
            <v>43311</v>
          </cell>
          <cell r="L95"/>
          <cell r="M95"/>
          <cell r="N95" t="str">
            <v/>
          </cell>
          <cell r="O95"/>
          <cell r="P95">
            <v>16.53</v>
          </cell>
        </row>
        <row r="96">
          <cell r="A96" t="str">
            <v>COTIS35001</v>
          </cell>
          <cell r="B96" t="str">
            <v>CENTRAL ENDEREÇÁVEL DE 2 LOOPS (GAMA CF-2000) - FORNECIMENTO, INSTALAÇÃO, TESTE E COMISSIONAMENTO</v>
          </cell>
          <cell r="C96" t="str">
            <v>UN</v>
          </cell>
          <cell r="D96">
            <v>1619.26</v>
          </cell>
          <cell r="E96">
            <v>12</v>
          </cell>
          <cell r="F96" t="str">
            <v>AEROTEX.COM</v>
          </cell>
          <cell r="G96">
            <v>43311</v>
          </cell>
          <cell r="H96">
            <v>1690</v>
          </cell>
          <cell r="I96">
            <v>13</v>
          </cell>
          <cell r="J96" t="str">
            <v>CONCEITO SEGURANÇA</v>
          </cell>
          <cell r="K96">
            <v>43311</v>
          </cell>
          <cell r="L96">
            <v>1119.1300000000001</v>
          </cell>
          <cell r="M96">
            <v>14</v>
          </cell>
          <cell r="N96" t="str">
            <v>INTELMATEC</v>
          </cell>
          <cell r="O96">
            <v>43311</v>
          </cell>
          <cell r="P96">
            <v>1119.1300000000001</v>
          </cell>
        </row>
        <row r="97">
          <cell r="A97" t="str">
            <v>COTIS35002</v>
          </cell>
          <cell r="B97" t="str">
            <v>DETECTOR ÓPTICO ENDEREÇÁVEL - FORNECIMENTO, INSTALAÇÃO, TESTE E COMISSIONAMENTO</v>
          </cell>
          <cell r="C97" t="str">
            <v>UN</v>
          </cell>
          <cell r="D97">
            <v>163.88</v>
          </cell>
          <cell r="E97">
            <v>12</v>
          </cell>
          <cell r="F97" t="str">
            <v>AEROTEX.COM</v>
          </cell>
          <cell r="G97">
            <v>43311</v>
          </cell>
          <cell r="H97">
            <v>147.81</v>
          </cell>
          <cell r="I97">
            <v>14</v>
          </cell>
          <cell r="J97" t="str">
            <v>INTELMATEC</v>
          </cell>
          <cell r="K97">
            <v>43311</v>
          </cell>
          <cell r="L97">
            <v>195.96</v>
          </cell>
          <cell r="M97">
            <v>15</v>
          </cell>
          <cell r="N97" t="str">
            <v>ACQUAFORT</v>
          </cell>
          <cell r="O97">
            <v>43311</v>
          </cell>
          <cell r="P97">
            <v>147.81</v>
          </cell>
        </row>
        <row r="98">
          <cell r="A98" t="str">
            <v>COTIS35003</v>
          </cell>
          <cell r="B98" t="str">
            <v>DETECTOR TÉRMICO ENDEREÇÁVEL - FORNECIMENTO, INSTALAÇÃO, TESTE E COMISSIONAMENTO</v>
          </cell>
          <cell r="C98" t="str">
            <v>UN</v>
          </cell>
          <cell r="D98">
            <v>163.88</v>
          </cell>
          <cell r="E98">
            <v>12</v>
          </cell>
          <cell r="F98" t="str">
            <v>AEROTEX.COM</v>
          </cell>
          <cell r="G98">
            <v>43311</v>
          </cell>
          <cell r="H98">
            <v>147.81</v>
          </cell>
          <cell r="I98">
            <v>14</v>
          </cell>
          <cell r="J98" t="str">
            <v>INTELMATEC</v>
          </cell>
          <cell r="K98">
            <v>43311</v>
          </cell>
          <cell r="L98">
            <v>215.51</v>
          </cell>
          <cell r="M98">
            <v>15</v>
          </cell>
          <cell r="N98" t="str">
            <v>ACQUAFORT</v>
          </cell>
          <cell r="O98">
            <v>43311</v>
          </cell>
          <cell r="P98">
            <v>147.81</v>
          </cell>
        </row>
        <row r="99">
          <cell r="A99" t="str">
            <v>COTIS35005</v>
          </cell>
          <cell r="B99" t="str">
            <v>ACIONADOR MANUAL ENDEREÇÁVEL, MONTAGEM SALIENTE, IP42 - FORNECIMENTO, INSTALAÇÃO, TESTE E COMISSIONAMENTO</v>
          </cell>
          <cell r="C99" t="str">
            <v>UN</v>
          </cell>
          <cell r="D99">
            <v>137.80000000000001</v>
          </cell>
          <cell r="E99">
            <v>12</v>
          </cell>
          <cell r="F99" t="str">
            <v>AEROTEX.COM</v>
          </cell>
          <cell r="G99">
            <v>43311</v>
          </cell>
          <cell r="H99">
            <v>199</v>
          </cell>
          <cell r="I99">
            <v>13</v>
          </cell>
          <cell r="J99" t="str">
            <v>CONCEITO SEGURANÇA</v>
          </cell>
          <cell r="K99">
            <v>43311</v>
          </cell>
          <cell r="L99">
            <v>106.76</v>
          </cell>
          <cell r="M99">
            <v>14</v>
          </cell>
          <cell r="N99" t="str">
            <v>INTELMATEC</v>
          </cell>
          <cell r="O99">
            <v>43311</v>
          </cell>
          <cell r="P99">
            <v>106.76</v>
          </cell>
        </row>
        <row r="100">
          <cell r="A100" t="str">
            <v>COTIS35008</v>
          </cell>
          <cell r="B100" t="str">
            <v>SIRENE ENDEREÇÁVEL COM FLASH - FORNECIMENTO, INSTALAÇÃO, TESTE E COMISSIONAMENTO</v>
          </cell>
          <cell r="C100" t="str">
            <v>UN</v>
          </cell>
          <cell r="D100">
            <v>170.62</v>
          </cell>
          <cell r="E100">
            <v>12</v>
          </cell>
          <cell r="F100" t="str">
            <v>AEROTEX.COM</v>
          </cell>
          <cell r="G100">
            <v>43311</v>
          </cell>
          <cell r="H100">
            <v>179</v>
          </cell>
          <cell r="I100">
            <v>13</v>
          </cell>
          <cell r="J100" t="str">
            <v>CONCEITO SEGURANÇA</v>
          </cell>
          <cell r="K100">
            <v>43311</v>
          </cell>
          <cell r="L100"/>
          <cell r="M100"/>
          <cell r="N100" t="str">
            <v/>
          </cell>
          <cell r="O100"/>
          <cell r="P100">
            <v>170.62</v>
          </cell>
        </row>
        <row r="101">
          <cell r="A101" t="str">
            <v>COTIS35009</v>
          </cell>
          <cell r="B101" t="str">
            <v>MÓDULO COM 1 ENTRADA - FORNECIMENTO, INSTALAÇÃO, TESTE E COMISSIONAMENTO</v>
          </cell>
          <cell r="C101" t="str">
            <v>UN</v>
          </cell>
          <cell r="D101">
            <v>161.49</v>
          </cell>
          <cell r="E101">
            <v>12</v>
          </cell>
          <cell r="F101" t="str">
            <v>AEROTEX.COM</v>
          </cell>
          <cell r="G101">
            <v>43311</v>
          </cell>
          <cell r="H101">
            <v>70</v>
          </cell>
          <cell r="I101">
            <v>13</v>
          </cell>
          <cell r="J101" t="str">
            <v>CONCEITO SEGURANÇA</v>
          </cell>
          <cell r="K101">
            <v>43311</v>
          </cell>
          <cell r="L101">
            <v>204.57</v>
          </cell>
          <cell r="M101">
            <v>14</v>
          </cell>
          <cell r="N101" t="str">
            <v>INTELMATEC</v>
          </cell>
          <cell r="O101">
            <v>43311</v>
          </cell>
          <cell r="P101">
            <v>70</v>
          </cell>
        </row>
        <row r="102">
          <cell r="A102" t="str">
            <v>COTIS35010</v>
          </cell>
          <cell r="B102" t="str">
            <v>CABO BLINDADO PARA DETECÇÃO DE INCÊNDIO 600V - 1,5MM² - FORNECIMENTO, INSTALAÇÃO, TESTE E COMISSIONAMENTO</v>
          </cell>
          <cell r="C102" t="str">
            <v>M</v>
          </cell>
          <cell r="D102">
            <v>3.83</v>
          </cell>
          <cell r="E102">
            <v>16</v>
          </cell>
          <cell r="F102" t="str">
            <v>UPPERSERG</v>
          </cell>
          <cell r="G102">
            <v>43311</v>
          </cell>
          <cell r="H102">
            <v>5.28</v>
          </cell>
          <cell r="I102">
            <v>17</v>
          </cell>
          <cell r="J102" t="str">
            <v>CIRILO CABOS</v>
          </cell>
          <cell r="K102">
            <v>43311</v>
          </cell>
          <cell r="L102"/>
          <cell r="M102"/>
          <cell r="N102" t="str">
            <v/>
          </cell>
          <cell r="O102"/>
          <cell r="P102">
            <v>3.83</v>
          </cell>
        </row>
        <row r="103">
          <cell r="A103" t="str">
            <v>COTSV36001</v>
          </cell>
          <cell r="B103" t="str">
            <v>CERTIFICAÇÃO DO CABEAMENTO METÁLICO</v>
          </cell>
          <cell r="C103" t="str">
            <v>UND</v>
          </cell>
          <cell r="D103">
            <v>45</v>
          </cell>
          <cell r="E103">
            <v>999</v>
          </cell>
          <cell r="F103" t="str">
            <v>REGISTRO DE PREÇO</v>
          </cell>
          <cell r="G103"/>
          <cell r="H103"/>
          <cell r="I103"/>
          <cell r="J103" t="str">
            <v/>
          </cell>
          <cell r="K103"/>
          <cell r="L103"/>
          <cell r="M103"/>
          <cell r="N103" t="str">
            <v/>
          </cell>
          <cell r="O103"/>
          <cell r="P103">
            <v>45</v>
          </cell>
        </row>
        <row r="104">
          <cell r="A104" t="str">
            <v>COTIS34023</v>
          </cell>
          <cell r="B104" t="str">
            <v xml:space="preserve">PLUG RJ-45 PARA CABO CAT.6 - FORNECIMENTO E INSTALAÇÃO </v>
          </cell>
          <cell r="C104" t="str">
            <v xml:space="preserve">UN </v>
          </cell>
          <cell r="D104">
            <v>0.20599999999999999</v>
          </cell>
          <cell r="E104">
            <v>49</v>
          </cell>
          <cell r="F104" t="str">
            <v xml:space="preserve">KABUM </v>
          </cell>
          <cell r="G104"/>
          <cell r="H104">
            <v>1.5</v>
          </cell>
          <cell r="I104">
            <v>51</v>
          </cell>
          <cell r="J104" t="str">
            <v>CASA SHOW</v>
          </cell>
          <cell r="K104"/>
          <cell r="L104"/>
          <cell r="M104"/>
          <cell r="N104" t="str">
            <v/>
          </cell>
          <cell r="O104"/>
          <cell r="P104">
            <v>0.20599999999999999</v>
          </cell>
        </row>
        <row r="105">
          <cell r="A105"/>
          <cell r="B105" t="str">
            <v>CLIMATIZAÇÃO</v>
          </cell>
          <cell r="C105"/>
          <cell r="D105"/>
          <cell r="E105"/>
          <cell r="F105"/>
          <cell r="G105"/>
          <cell r="H105"/>
          <cell r="I105"/>
          <cell r="J105"/>
          <cell r="K105"/>
          <cell r="L105"/>
          <cell r="M105"/>
          <cell r="N105"/>
          <cell r="O105"/>
          <cell r="P105"/>
        </row>
        <row r="106">
          <cell r="A106" t="str">
            <v>COTIS45001</v>
          </cell>
          <cell r="B106" t="str">
            <v>UNIDADE CONDENSADORA, SEGUNDO CARACTERISTICAS TECNICAS: 380V, MODELO RAS14FSNS, HITACHI, SET FREE OU EQUIVALENTE TECNICO - FORNECIMENTO E INSTALAÇÃO</v>
          </cell>
          <cell r="C106" t="str">
            <v>UN</v>
          </cell>
          <cell r="D106">
            <v>49116.82</v>
          </cell>
          <cell r="E106">
            <v>32</v>
          </cell>
          <cell r="F106" t="str">
            <v>FRIGELAR</v>
          </cell>
          <cell r="G106">
            <v>43311</v>
          </cell>
          <cell r="H106">
            <v>36005.088799999998</v>
          </cell>
          <cell r="I106">
            <v>34</v>
          </cell>
          <cell r="J106" t="str">
            <v>ENGPRED</v>
          </cell>
          <cell r="K106"/>
          <cell r="L106">
            <v>25038.94</v>
          </cell>
          <cell r="M106">
            <v>35</v>
          </cell>
          <cell r="N106" t="str">
            <v>ORSE</v>
          </cell>
          <cell r="O106"/>
          <cell r="P106">
            <v>25038.94</v>
          </cell>
        </row>
        <row r="107">
          <cell r="A107" t="str">
            <v>COTIS45002</v>
          </cell>
          <cell r="B107" t="str">
            <v>UNIDADE CONDENSADORA, SEGUNDO CARACTERISTICAS TECNICAS: 380V, MODELO RAS16FSNS, HITACHI, SET FREE OU EQUIVALENTE TECNICO - FORNECIMENTO E INSTALAÇÃO</v>
          </cell>
          <cell r="C107" t="str">
            <v>UN</v>
          </cell>
          <cell r="D107">
            <v>82532.03</v>
          </cell>
          <cell r="E107">
            <v>32</v>
          </cell>
          <cell r="F107" t="str">
            <v>FRIGELAR</v>
          </cell>
          <cell r="G107">
            <v>43311</v>
          </cell>
          <cell r="H107">
            <v>36697.243800000004</v>
          </cell>
          <cell r="I107">
            <v>34</v>
          </cell>
          <cell r="J107" t="str">
            <v>ENGPRED</v>
          </cell>
          <cell r="K107"/>
          <cell r="L107">
            <v>30886.959999999999</v>
          </cell>
          <cell r="M107">
            <v>35</v>
          </cell>
          <cell r="N107" t="str">
            <v>ORSE</v>
          </cell>
          <cell r="O107"/>
          <cell r="P107">
            <v>30886.959999999999</v>
          </cell>
        </row>
        <row r="108">
          <cell r="A108" t="str">
            <v>COTIS45003</v>
          </cell>
          <cell r="B108" t="str">
            <v>UNIDADE CONDENSADORA, SEGUNDO CARACTERISTICAS TECNICAS: 380V, MODELO RAS18FSNS, HITACHI, SET FREE OU EQUIVALENTE TECNICO - FORNECIMENTO E INSTALAÇÃO</v>
          </cell>
          <cell r="C108" t="str">
            <v>UN</v>
          </cell>
          <cell r="D108">
            <v>88093.55</v>
          </cell>
          <cell r="E108">
            <v>32</v>
          </cell>
          <cell r="F108" t="str">
            <v>FRIGELAR</v>
          </cell>
          <cell r="G108">
            <v>43311</v>
          </cell>
          <cell r="H108">
            <v>38550.590600000003</v>
          </cell>
          <cell r="I108">
            <v>34</v>
          </cell>
          <cell r="J108" t="str">
            <v>ENGPRED</v>
          </cell>
          <cell r="K108"/>
          <cell r="L108">
            <v>37263</v>
          </cell>
          <cell r="M108">
            <v>35</v>
          </cell>
          <cell r="N108" t="str">
            <v>ORSE</v>
          </cell>
          <cell r="O108"/>
          <cell r="P108">
            <v>37263</v>
          </cell>
        </row>
        <row r="109">
          <cell r="A109" t="str">
            <v>COTIS45004</v>
          </cell>
          <cell r="B109" t="str">
            <v>UNIDADE EVAPORADORA, SEGUNDO CARACTERISTICAS TECNICAS: MODELO RCD1.0FSN3CI, 2 VIAS , HITACHI, SET FREE OU EQUIVALENTE TECNICO - FORNECIMENTO E INSTALAÇÃO</v>
          </cell>
          <cell r="C109" t="str">
            <v>UN</v>
          </cell>
          <cell r="D109">
            <v>2534.5300000000002</v>
          </cell>
          <cell r="E109">
            <v>32</v>
          </cell>
          <cell r="F109" t="str">
            <v>FRIGELAR</v>
          </cell>
          <cell r="G109">
            <v>43311</v>
          </cell>
          <cell r="H109">
            <v>7066.4953999999998</v>
          </cell>
          <cell r="I109">
            <v>34</v>
          </cell>
          <cell r="J109" t="str">
            <v>ENGPRED</v>
          </cell>
          <cell r="K109"/>
          <cell r="L109">
            <v>4400.28</v>
          </cell>
          <cell r="M109">
            <v>35</v>
          </cell>
          <cell r="N109" t="str">
            <v>ORSE</v>
          </cell>
          <cell r="O109"/>
          <cell r="P109">
            <v>2534.5300000000002</v>
          </cell>
        </row>
        <row r="110">
          <cell r="A110" t="str">
            <v>COTIS45005</v>
          </cell>
          <cell r="B110" t="str">
            <v>UNIDADE EVAPORADORA, SEGUNDO CARACTERISTICAS TECNICAS: MODELO RCD1.5FSN3CI, 2 VIAS , HITACHI, SET FREE OU EQUIVALENTE TECNICO - FORNECIMENTO E INSTALAÇÃO</v>
          </cell>
          <cell r="C110" t="str">
            <v>UN</v>
          </cell>
          <cell r="D110">
            <v>2798.78</v>
          </cell>
          <cell r="E110">
            <v>32</v>
          </cell>
          <cell r="F110" t="str">
            <v>FRIGELAR</v>
          </cell>
          <cell r="G110">
            <v>43311</v>
          </cell>
          <cell r="H110">
            <v>7186.1975000000002</v>
          </cell>
          <cell r="I110">
            <v>34</v>
          </cell>
          <cell r="J110" t="str">
            <v>ENGPRED</v>
          </cell>
          <cell r="K110"/>
          <cell r="L110">
            <v>4474.82</v>
          </cell>
          <cell r="M110">
            <v>35</v>
          </cell>
          <cell r="N110" t="str">
            <v>ORSE</v>
          </cell>
          <cell r="O110"/>
          <cell r="P110">
            <v>2798.78</v>
          </cell>
        </row>
        <row r="111">
          <cell r="A111" t="str">
            <v>COTIS45006</v>
          </cell>
          <cell r="B111" t="str">
            <v>UNIDADE EVAPORADORA, SEGUNDO CARACTERISTICAS TECNICAS: MODELO RCD2.5FSN3CI, 2 VIAS , HITACHI, SET FREE OU EQUIVALENTE TECNICO - FORNECIMENTO E INSTALAÇÃO</v>
          </cell>
          <cell r="C111" t="str">
            <v>UN</v>
          </cell>
          <cell r="D111">
            <v>3267.25</v>
          </cell>
          <cell r="E111">
            <v>32</v>
          </cell>
          <cell r="F111" t="str">
            <v>FRIGELAR</v>
          </cell>
          <cell r="G111">
            <v>43311</v>
          </cell>
          <cell r="H111">
            <v>7993.9831000000004</v>
          </cell>
          <cell r="I111">
            <v>34</v>
          </cell>
          <cell r="J111" t="str">
            <v>ENGPRED</v>
          </cell>
          <cell r="K111"/>
          <cell r="L111">
            <v>4977.83</v>
          </cell>
          <cell r="M111">
            <v>35</v>
          </cell>
          <cell r="N111" t="str">
            <v>ORSE</v>
          </cell>
          <cell r="O111"/>
          <cell r="P111">
            <v>3267.25</v>
          </cell>
        </row>
        <row r="112">
          <cell r="A112" t="str">
            <v>COTIS45007</v>
          </cell>
          <cell r="B112" t="str">
            <v>UNIDADE EVAPORADORA, SEGUNDO CARACTERISTICAS TECNICAS: MODELO RCI1.0FSN3B4, 4 VIAS , HITACHI, SET FREE OU EQUIVALENTE TECNICO - FORNECIMENTO E INSTALAÇÃO</v>
          </cell>
          <cell r="C112" t="str">
            <v>UN</v>
          </cell>
          <cell r="D112">
            <v>3188.54</v>
          </cell>
          <cell r="E112">
            <v>32</v>
          </cell>
          <cell r="F112" t="str">
            <v>FRIGELAR</v>
          </cell>
          <cell r="G112">
            <v>43311</v>
          </cell>
          <cell r="H112">
            <v>4082.0859</v>
          </cell>
          <cell r="I112">
            <v>34</v>
          </cell>
          <cell r="J112" t="str">
            <v>ENGPRED</v>
          </cell>
          <cell r="K112"/>
          <cell r="L112">
            <v>2541.9</v>
          </cell>
          <cell r="M112">
            <v>35</v>
          </cell>
          <cell r="N112" t="str">
            <v>ORSE</v>
          </cell>
          <cell r="O112"/>
          <cell r="P112">
            <v>2541.9</v>
          </cell>
        </row>
        <row r="113">
          <cell r="A113" t="str">
            <v>COTIS45008</v>
          </cell>
          <cell r="B113" t="str">
            <v>UNIDADE EVAPORADORA, SEGUNDO CARACTERISTICAS TECNICAS: MODELO RCI1.5FSN3B4, 4 VIAS , HITACHI, SET FREE OU EQUIVALENTE TECNICO - FORNECIMENTO E INSTALAÇÃO</v>
          </cell>
          <cell r="C113" t="str">
            <v>UN</v>
          </cell>
          <cell r="D113">
            <v>3452.81</v>
          </cell>
          <cell r="E113">
            <v>32</v>
          </cell>
          <cell r="F113" t="str">
            <v>FRIGELAR</v>
          </cell>
          <cell r="G113">
            <v>43311</v>
          </cell>
          <cell r="H113">
            <v>4437.1207000000004</v>
          </cell>
          <cell r="I113">
            <v>34</v>
          </cell>
          <cell r="J113" t="str">
            <v>ENGPRED</v>
          </cell>
          <cell r="K113"/>
          <cell r="L113">
            <v>2541.9</v>
          </cell>
          <cell r="M113">
            <v>35</v>
          </cell>
          <cell r="N113" t="str">
            <v>ORSE</v>
          </cell>
          <cell r="O113"/>
          <cell r="P113">
            <v>2541.9</v>
          </cell>
        </row>
        <row r="114">
          <cell r="A114" t="str">
            <v>COTIS45009</v>
          </cell>
          <cell r="B114" t="str">
            <v>UNIDADE EVAPORADORA, SEGUNDO CARACTERISTICAS TECNICAS: MODELO RCI2.0FSN3B4, 4 VIAS , HITACHI, SET FREE OU EQUIVALENTE TECNICO - FORNECIMENTO E INSTALAÇÃO</v>
          </cell>
          <cell r="C114" t="str">
            <v>UN</v>
          </cell>
          <cell r="D114">
            <v>3921.08</v>
          </cell>
          <cell r="E114">
            <v>32</v>
          </cell>
          <cell r="F114" t="str">
            <v>FRIGELAR</v>
          </cell>
          <cell r="G114">
            <v>43311</v>
          </cell>
          <cell r="H114">
            <v>4437.1207000000004</v>
          </cell>
          <cell r="I114">
            <v>34</v>
          </cell>
          <cell r="J114" t="str">
            <v>ENGPRED</v>
          </cell>
          <cell r="K114"/>
          <cell r="L114">
            <v>2762.98</v>
          </cell>
          <cell r="M114">
            <v>35</v>
          </cell>
          <cell r="N114" t="str">
            <v>ORSE</v>
          </cell>
          <cell r="O114"/>
          <cell r="P114">
            <v>2762.98</v>
          </cell>
        </row>
        <row r="115">
          <cell r="A115" t="str">
            <v>COTIS45010</v>
          </cell>
          <cell r="B115" t="str">
            <v>UNIDADE EVAPORADORA, SEGUNDO CARACTERISTICAS TECNICAS: MODELO RCI2.5FSN3B4, 4 VIAS , HITACHI, SET FREE OU EQUIVALENTE TECNICO - FORNECIMENTO E INSTALAÇÃO</v>
          </cell>
          <cell r="C115" t="str">
            <v>UN</v>
          </cell>
          <cell r="D115">
            <v>3921.08</v>
          </cell>
          <cell r="E115">
            <v>32</v>
          </cell>
          <cell r="F115" t="str">
            <v>FRIGELAR</v>
          </cell>
          <cell r="G115">
            <v>43311</v>
          </cell>
          <cell r="H115">
            <v>4433.0492000000004</v>
          </cell>
          <cell r="I115">
            <v>34</v>
          </cell>
          <cell r="J115" t="str">
            <v>ENGPRED</v>
          </cell>
          <cell r="K115"/>
          <cell r="L115">
            <v>2760.44</v>
          </cell>
          <cell r="M115">
            <v>35</v>
          </cell>
          <cell r="N115" t="str">
            <v>ORSE</v>
          </cell>
          <cell r="O115"/>
          <cell r="P115">
            <v>2760.44</v>
          </cell>
        </row>
        <row r="116">
          <cell r="A116" t="str">
            <v>COTIS45011</v>
          </cell>
          <cell r="B116" t="str">
            <v>UNIDADE EVAPORADORA, SEGUNDO CARACTERISTICAS TECNICAS: MODELO RCI3.0FSN3B4, 4 VIAS , HITACHI, SET FREE OU EQUIVALENTE TECNICO - FORNECIMENTO E INSTALAÇÃO</v>
          </cell>
          <cell r="C116" t="str">
            <v>UN</v>
          </cell>
          <cell r="D116">
            <v>3921.08</v>
          </cell>
          <cell r="E116">
            <v>32</v>
          </cell>
          <cell r="F116" t="str">
            <v>FRIGELAR</v>
          </cell>
          <cell r="G116">
            <v>43311</v>
          </cell>
          <cell r="H116">
            <v>4532.3937999999998</v>
          </cell>
          <cell r="I116">
            <v>34</v>
          </cell>
          <cell r="J116" t="str">
            <v>ENGPRED</v>
          </cell>
          <cell r="K116"/>
          <cell r="L116">
            <v>2739.57</v>
          </cell>
          <cell r="M116">
            <v>35</v>
          </cell>
          <cell r="N116" t="str">
            <v>ORSE</v>
          </cell>
          <cell r="O116"/>
          <cell r="P116">
            <v>2739.57</v>
          </cell>
        </row>
        <row r="117">
          <cell r="A117" t="str">
            <v>COTIS45012</v>
          </cell>
          <cell r="B117" t="str">
            <v>UNIDADE EVAPORADORA, SEGUNDO CARACTERISTICAS TECNICAS: MODELO RCI4.0FSN3B4, 4 VIAS , HITACHI, SET FREE OU EQUIVALENTE TECNICO - FORNECIMENTO E INSTALAÇÃO</v>
          </cell>
          <cell r="C117" t="str">
            <v>UN</v>
          </cell>
          <cell r="D117">
            <v>4077.25</v>
          </cell>
          <cell r="E117">
            <v>32</v>
          </cell>
          <cell r="F117" t="str">
            <v>FRIGELAR</v>
          </cell>
          <cell r="G117">
            <v>43311</v>
          </cell>
          <cell r="H117">
            <v>4595.0949000000001</v>
          </cell>
          <cell r="I117">
            <v>34</v>
          </cell>
          <cell r="J117" t="str">
            <v>ENGPRED</v>
          </cell>
          <cell r="K117"/>
          <cell r="L117">
            <v>2495.23</v>
          </cell>
          <cell r="M117">
            <v>35</v>
          </cell>
          <cell r="N117" t="str">
            <v>ORSE</v>
          </cell>
          <cell r="O117"/>
          <cell r="P117">
            <v>2495.23</v>
          </cell>
        </row>
        <row r="118">
          <cell r="A118" t="str">
            <v>COTIS45022</v>
          </cell>
          <cell r="B118" t="str">
            <v>FORNECIMENTO DE INTERCAMBIADOR DE CALOR, MODELOKPI 050 DA HITACHI, 500 m³/H, PF 220V, 60Hz, MONOFÁSICO, 600W OU EQUIVALENTE TECNICO</v>
          </cell>
          <cell r="C118" t="str">
            <v>UN</v>
          </cell>
          <cell r="D118">
            <v>12766</v>
          </cell>
          <cell r="E118">
            <v>34</v>
          </cell>
          <cell r="F118" t="str">
            <v>ENGPRED</v>
          </cell>
          <cell r="G118">
            <v>43311</v>
          </cell>
          <cell r="H118"/>
          <cell r="I118"/>
          <cell r="J118" t="str">
            <v/>
          </cell>
          <cell r="K118"/>
          <cell r="L118"/>
          <cell r="M118"/>
          <cell r="N118" t="str">
            <v/>
          </cell>
          <cell r="O118"/>
          <cell r="P118">
            <v>12766</v>
          </cell>
        </row>
        <row r="119">
          <cell r="A119" t="str">
            <v>COTIS45023</v>
          </cell>
          <cell r="B119" t="str">
            <v>FORNECIMENTO DE INTERCAMBIADOR DE CALOR, MODELOKPI 100 DA HITACHI, 1000 m³/H, PF 220V, 60Hz, MONOFÁSICO, 600W OU EQUIVALENTE TECNICO</v>
          </cell>
          <cell r="C119" t="str">
            <v>UN</v>
          </cell>
          <cell r="D119">
            <v>16441</v>
          </cell>
          <cell r="E119">
            <v>34</v>
          </cell>
          <cell r="F119" t="str">
            <v>ENGPRED</v>
          </cell>
          <cell r="G119">
            <v>43311</v>
          </cell>
          <cell r="H119"/>
          <cell r="I119"/>
          <cell r="J119" t="str">
            <v/>
          </cell>
          <cell r="K119"/>
          <cell r="L119"/>
          <cell r="M119"/>
          <cell r="N119" t="str">
            <v/>
          </cell>
          <cell r="O119"/>
          <cell r="P119">
            <v>16441</v>
          </cell>
        </row>
        <row r="120">
          <cell r="A120" t="str">
            <v>COTIS45019</v>
          </cell>
          <cell r="B120" t="str">
            <v>UNIDADE EVAPORADORA, SEGUNDO CARACTERISTICAS TECNICAS: MODELO RCS1.0FSNCII, 1 VIA , HITACHI, SET FREE OU EQUIVALENTE TECNICO - FORNECIMENTO E INSTALAÇÃO</v>
          </cell>
          <cell r="C120" t="str">
            <v>UN</v>
          </cell>
          <cell r="D120">
            <v>7382</v>
          </cell>
          <cell r="E120">
            <v>32</v>
          </cell>
          <cell r="F120" t="str">
            <v>FRIGELAR</v>
          </cell>
          <cell r="G120">
            <v>43311</v>
          </cell>
          <cell r="H120">
            <v>6814.0623999999998</v>
          </cell>
          <cell r="I120">
            <v>34</v>
          </cell>
          <cell r="J120" t="str">
            <v>ENGPRED</v>
          </cell>
          <cell r="K120"/>
          <cell r="L120">
            <v>4243.09</v>
          </cell>
          <cell r="M120">
            <v>35</v>
          </cell>
          <cell r="N120" t="str">
            <v>ORSE</v>
          </cell>
          <cell r="O120"/>
          <cell r="P120">
            <v>4243.09</v>
          </cell>
        </row>
        <row r="121">
          <cell r="A121"/>
          <cell r="B121"/>
          <cell r="C121"/>
          <cell r="D121"/>
          <cell r="E121"/>
          <cell r="F121" t="str">
            <v/>
          </cell>
          <cell r="G121"/>
          <cell r="H121"/>
          <cell r="I121"/>
          <cell r="J121" t="str">
            <v/>
          </cell>
          <cell r="K121"/>
          <cell r="L121"/>
          <cell r="M121"/>
          <cell r="N121" t="str">
            <v/>
          </cell>
          <cell r="O121"/>
          <cell r="P121">
            <v>0</v>
          </cell>
        </row>
        <row r="122">
          <cell r="A122"/>
          <cell r="B122"/>
          <cell r="C122"/>
          <cell r="D122"/>
          <cell r="E122"/>
          <cell r="F122" t="str">
            <v/>
          </cell>
          <cell r="G122"/>
          <cell r="H122"/>
          <cell r="I122"/>
          <cell r="J122" t="str">
            <v/>
          </cell>
          <cell r="K122"/>
          <cell r="L122"/>
          <cell r="M122"/>
          <cell r="N122" t="str">
            <v/>
          </cell>
          <cell r="O122"/>
          <cell r="P122">
            <v>0</v>
          </cell>
        </row>
        <row r="123">
          <cell r="A123" t="str">
            <v>COTIS45101</v>
          </cell>
          <cell r="B123" t="str">
            <v>CABO DE COBRE FLEXIVEL, BLINDADO 2X0,75MM2</v>
          </cell>
          <cell r="C123" t="str">
            <v>M</v>
          </cell>
          <cell r="D123">
            <v>6.5</v>
          </cell>
          <cell r="E123">
            <v>34</v>
          </cell>
          <cell r="F123" t="str">
            <v>ENGPRED</v>
          </cell>
          <cell r="G123"/>
          <cell r="H123"/>
          <cell r="I123"/>
          <cell r="J123" t="str">
            <v/>
          </cell>
          <cell r="K123"/>
          <cell r="L123"/>
          <cell r="M123"/>
          <cell r="N123" t="str">
            <v/>
          </cell>
          <cell r="O123"/>
          <cell r="P123">
            <v>6.5</v>
          </cell>
        </row>
        <row r="124">
          <cell r="A124" t="str">
            <v>COTIS45102</v>
          </cell>
          <cell r="B124" t="str">
            <v>GÁS REFRIGERANTE R-410</v>
          </cell>
          <cell r="C124" t="str">
            <v>KG</v>
          </cell>
          <cell r="D124">
            <v>45.806167400881058</v>
          </cell>
          <cell r="E124">
            <v>47</v>
          </cell>
          <cell r="F124" t="str">
            <v>ARTECH</v>
          </cell>
          <cell r="G124"/>
          <cell r="H124">
            <v>70.396475770925107</v>
          </cell>
          <cell r="I124">
            <v>37</v>
          </cell>
          <cell r="J124" t="str">
            <v>POLIPARTS</v>
          </cell>
          <cell r="K124"/>
          <cell r="L124"/>
          <cell r="M124"/>
          <cell r="N124" t="str">
            <v/>
          </cell>
          <cell r="O124"/>
          <cell r="P124">
            <v>45.806167400881058</v>
          </cell>
        </row>
        <row r="125">
          <cell r="A125" t="str">
            <v>COTIS45103</v>
          </cell>
          <cell r="B125" t="str">
            <v>VÁLVULA DE BLOQUEIO ¼” - FORNECIMENTO E INSTALAÇÃO</v>
          </cell>
          <cell r="C125" t="str">
            <v>UN</v>
          </cell>
          <cell r="D125">
            <v>110</v>
          </cell>
          <cell r="E125">
            <v>34</v>
          </cell>
          <cell r="F125" t="str">
            <v>ENGPRED</v>
          </cell>
          <cell r="G125"/>
          <cell r="H125"/>
          <cell r="I125"/>
          <cell r="J125" t="str">
            <v/>
          </cell>
          <cell r="K125"/>
          <cell r="L125"/>
          <cell r="M125"/>
          <cell r="N125" t="str">
            <v/>
          </cell>
          <cell r="O125"/>
          <cell r="P125">
            <v>110</v>
          </cell>
        </row>
        <row r="126">
          <cell r="A126" t="str">
            <v>COTIS45104</v>
          </cell>
          <cell r="B126" t="str">
            <v>VÁLVULA DE BLOQUEIO ½” - FORNECIMENTO E INSTALAÇÃO</v>
          </cell>
          <cell r="C126" t="str">
            <v>UN</v>
          </cell>
          <cell r="D126">
            <v>125</v>
          </cell>
          <cell r="E126">
            <v>34</v>
          </cell>
          <cell r="F126" t="str">
            <v>ENGPRED</v>
          </cell>
          <cell r="G126"/>
          <cell r="H126"/>
          <cell r="I126"/>
          <cell r="J126" t="str">
            <v/>
          </cell>
          <cell r="K126"/>
          <cell r="L126"/>
          <cell r="M126"/>
          <cell r="N126" t="str">
            <v/>
          </cell>
          <cell r="O126"/>
          <cell r="P126">
            <v>125</v>
          </cell>
        </row>
        <row r="127">
          <cell r="A127" t="str">
            <v>COTIS45105</v>
          </cell>
          <cell r="B127" t="str">
            <v>VÁLVULA DE BLOQUEIO 3/8” - FORNECIMENTO E INSTALAÇÃO</v>
          </cell>
          <cell r="C127" t="str">
            <v>UN</v>
          </cell>
          <cell r="D127">
            <v>115</v>
          </cell>
          <cell r="E127">
            <v>34</v>
          </cell>
          <cell r="F127" t="str">
            <v>ENGPRED</v>
          </cell>
          <cell r="G127"/>
          <cell r="H127"/>
          <cell r="I127"/>
          <cell r="J127" t="str">
            <v/>
          </cell>
          <cell r="K127"/>
          <cell r="L127"/>
          <cell r="M127"/>
          <cell r="N127" t="str">
            <v/>
          </cell>
          <cell r="O127"/>
          <cell r="P127">
            <v>115</v>
          </cell>
        </row>
        <row r="128">
          <cell r="A128" t="str">
            <v>COTIS45106</v>
          </cell>
          <cell r="B128" t="str">
            <v>VÁLVULA DE BLOQUEIO 5/8” - FORNECIMENTO E INSTALAÇÃO</v>
          </cell>
          <cell r="C128" t="str">
            <v>UN</v>
          </cell>
          <cell r="D128">
            <v>150</v>
          </cell>
          <cell r="E128">
            <v>34</v>
          </cell>
          <cell r="F128" t="str">
            <v>ENGPRED</v>
          </cell>
          <cell r="G128"/>
          <cell r="H128"/>
          <cell r="I128"/>
          <cell r="J128" t="str">
            <v/>
          </cell>
          <cell r="K128"/>
          <cell r="L128"/>
          <cell r="M128"/>
          <cell r="N128" t="str">
            <v/>
          </cell>
          <cell r="O128"/>
          <cell r="P128">
            <v>150</v>
          </cell>
        </row>
        <row r="129">
          <cell r="A129" t="str">
            <v>COTIS45107</v>
          </cell>
          <cell r="B129" t="str">
            <v>MULTIKIT E102SNB  - FORNECIMENTO E INSTALAÇÃO</v>
          </cell>
          <cell r="C129" t="str">
            <v xml:space="preserve">UN </v>
          </cell>
          <cell r="D129">
            <v>423</v>
          </cell>
          <cell r="E129">
            <v>34</v>
          </cell>
          <cell r="F129" t="str">
            <v>ENGPRED</v>
          </cell>
          <cell r="G129"/>
          <cell r="H129"/>
          <cell r="I129"/>
          <cell r="J129" t="str">
            <v/>
          </cell>
          <cell r="K129"/>
          <cell r="L129"/>
          <cell r="M129"/>
          <cell r="N129" t="str">
            <v/>
          </cell>
          <cell r="O129"/>
          <cell r="P129">
            <v>423</v>
          </cell>
        </row>
        <row r="130">
          <cell r="A130" t="str">
            <v>COTIS45108</v>
          </cell>
          <cell r="B130" t="str">
            <v>MULTIKIT E162SNB - FORNECIMENTO E INSTALAÇÃO</v>
          </cell>
          <cell r="C130" t="str">
            <v xml:space="preserve">UN </v>
          </cell>
          <cell r="D130">
            <v>455</v>
          </cell>
          <cell r="E130">
            <v>34</v>
          </cell>
          <cell r="F130" t="str">
            <v>ENGPRED</v>
          </cell>
          <cell r="G130"/>
          <cell r="H130"/>
          <cell r="I130"/>
          <cell r="J130" t="str">
            <v/>
          </cell>
          <cell r="K130"/>
          <cell r="L130"/>
          <cell r="M130"/>
          <cell r="N130" t="str">
            <v/>
          </cell>
          <cell r="O130"/>
          <cell r="P130">
            <v>455</v>
          </cell>
        </row>
        <row r="131">
          <cell r="A131" t="str">
            <v>COTIS45109</v>
          </cell>
          <cell r="B131" t="str">
            <v>REGULADOR DE VAZÃO KVR125 - FORNECIMENTO E INSTALAÇÃO</v>
          </cell>
          <cell r="C131" t="str">
            <v xml:space="preserve">UN </v>
          </cell>
          <cell r="D131">
            <v>80</v>
          </cell>
          <cell r="E131">
            <v>34</v>
          </cell>
          <cell r="F131" t="str">
            <v>ENGPRED</v>
          </cell>
          <cell r="G131"/>
          <cell r="H131"/>
          <cell r="I131"/>
          <cell r="J131" t="str">
            <v/>
          </cell>
          <cell r="K131"/>
          <cell r="L131"/>
          <cell r="M131"/>
          <cell r="N131" t="str">
            <v/>
          </cell>
          <cell r="O131"/>
          <cell r="P131">
            <v>80</v>
          </cell>
        </row>
        <row r="132">
          <cell r="A132" t="str">
            <v>COTIS45110</v>
          </cell>
          <cell r="B132" t="str">
            <v>REDE DE DUTO - TUBO PVC E CONEXÕES 10" - FORNECIMENTO E INSTALAÇÃO</v>
          </cell>
          <cell r="C132" t="str">
            <v>M</v>
          </cell>
          <cell r="D132">
            <v>110</v>
          </cell>
          <cell r="E132">
            <v>34</v>
          </cell>
          <cell r="F132" t="str">
            <v>ENGPRED</v>
          </cell>
          <cell r="G132"/>
          <cell r="H132"/>
          <cell r="I132"/>
          <cell r="J132" t="str">
            <v/>
          </cell>
          <cell r="K132"/>
          <cell r="L132"/>
          <cell r="M132"/>
          <cell r="N132" t="str">
            <v/>
          </cell>
          <cell r="O132"/>
          <cell r="P132">
            <v>110</v>
          </cell>
        </row>
        <row r="133">
          <cell r="A133" t="str">
            <v>COTIS45111</v>
          </cell>
          <cell r="B133" t="str">
            <v>REDE DE DUTO - TUBO PVC E CONEXÕES 6" - FORNECIMENTO E INSTALAÇÃO</v>
          </cell>
          <cell r="C133" t="str">
            <v>M</v>
          </cell>
          <cell r="D133">
            <v>75</v>
          </cell>
          <cell r="E133">
            <v>34</v>
          </cell>
          <cell r="F133" t="str">
            <v>ENGPRED</v>
          </cell>
          <cell r="G133"/>
          <cell r="H133"/>
          <cell r="I133"/>
          <cell r="J133" t="str">
            <v/>
          </cell>
          <cell r="K133"/>
          <cell r="L133"/>
          <cell r="M133"/>
          <cell r="N133" t="str">
            <v/>
          </cell>
          <cell r="O133"/>
          <cell r="P133">
            <v>75</v>
          </cell>
        </row>
        <row r="134">
          <cell r="A134" t="str">
            <v>COTIS45112</v>
          </cell>
          <cell r="B134" t="str">
            <v>REDE DE DUTO - TUBO PVC E CONEXÕES 8" - FORNECIMENTO E INSTALAÇÃO</v>
          </cell>
          <cell r="C134" t="str">
            <v>M</v>
          </cell>
          <cell r="D134">
            <v>40</v>
          </cell>
          <cell r="E134">
            <v>34</v>
          </cell>
          <cell r="F134" t="str">
            <v>ENGPRED</v>
          </cell>
          <cell r="G134"/>
          <cell r="H134"/>
          <cell r="I134"/>
          <cell r="J134" t="str">
            <v/>
          </cell>
          <cell r="K134"/>
          <cell r="L134"/>
          <cell r="M134"/>
          <cell r="N134" t="str">
            <v/>
          </cell>
          <cell r="O134"/>
          <cell r="P134">
            <v>40</v>
          </cell>
        </row>
        <row r="135">
          <cell r="A135" t="str">
            <v>COTIS45113</v>
          </cell>
          <cell r="B135" t="str">
            <v>CALÇO DE BORRACHA - FORNECIMENTO E INSTALAÇÃO</v>
          </cell>
          <cell r="C135" t="str">
            <v xml:space="preserve">UN </v>
          </cell>
          <cell r="D135">
            <v>3.52</v>
          </cell>
          <cell r="E135">
            <v>38</v>
          </cell>
          <cell r="F135" t="str">
            <v>FRIO SHOPPING</v>
          </cell>
          <cell r="G135"/>
          <cell r="H135">
            <v>5</v>
          </cell>
          <cell r="I135">
            <v>37</v>
          </cell>
          <cell r="J135" t="str">
            <v>POLIPARTS</v>
          </cell>
          <cell r="K135"/>
          <cell r="L135">
            <v>4.5999999999999996</v>
          </cell>
          <cell r="M135">
            <v>40</v>
          </cell>
          <cell r="N135" t="str">
            <v>BRISASUL</v>
          </cell>
          <cell r="O135"/>
          <cell r="P135">
            <v>3.52</v>
          </cell>
        </row>
        <row r="136">
          <cell r="A136" t="str">
            <v>COTIS45114</v>
          </cell>
          <cell r="B136" t="str">
            <v>CS NET WEB – MÓDULO DE CONTROLE CENTRAL - FORNECIMENTO E INSTALAÇÃO</v>
          </cell>
          <cell r="C136" t="str">
            <v xml:space="preserve">UN </v>
          </cell>
          <cell r="D136">
            <v>28800</v>
          </cell>
          <cell r="E136">
            <v>34</v>
          </cell>
          <cell r="F136" t="str">
            <v>ENGPRED</v>
          </cell>
          <cell r="G136"/>
          <cell r="H136"/>
          <cell r="I136"/>
          <cell r="J136" t="str">
            <v/>
          </cell>
          <cell r="K136"/>
          <cell r="L136"/>
          <cell r="M136"/>
          <cell r="N136" t="str">
            <v/>
          </cell>
          <cell r="O136"/>
          <cell r="P136">
            <v>28800</v>
          </cell>
        </row>
        <row r="137">
          <cell r="A137" t="str">
            <v>COTIS45115</v>
          </cell>
          <cell r="B137" t="str">
            <v>DIFUSOR VENTIDEC DVK200 - FORNECIMENTO E INSTALAÇÃO</v>
          </cell>
          <cell r="C137" t="str">
            <v xml:space="preserve">UN </v>
          </cell>
          <cell r="D137">
            <v>85</v>
          </cell>
          <cell r="E137">
            <v>34</v>
          </cell>
          <cell r="F137" t="str">
            <v>ENGPRED</v>
          </cell>
          <cell r="G137"/>
          <cell r="H137"/>
          <cell r="I137"/>
          <cell r="J137" t="str">
            <v/>
          </cell>
          <cell r="K137"/>
          <cell r="L137"/>
          <cell r="M137"/>
          <cell r="N137" t="str">
            <v/>
          </cell>
          <cell r="O137"/>
          <cell r="P137">
            <v>85</v>
          </cell>
        </row>
        <row r="138">
          <cell r="A138"/>
          <cell r="B138"/>
          <cell r="C138"/>
          <cell r="D138"/>
          <cell r="E138"/>
          <cell r="F138" t="str">
            <v/>
          </cell>
          <cell r="G138"/>
          <cell r="H138"/>
          <cell r="I138"/>
          <cell r="J138" t="str">
            <v/>
          </cell>
          <cell r="K138"/>
          <cell r="L138"/>
          <cell r="M138"/>
          <cell r="N138" t="str">
            <v/>
          </cell>
          <cell r="O138"/>
          <cell r="P138">
            <v>0</v>
          </cell>
        </row>
        <row r="139">
          <cell r="A139" t="str">
            <v>COTIS45034</v>
          </cell>
          <cell r="B139" t="str">
            <v>FORNECIMENTO DE TUBO DE COBRE 5/8" PARA AR CONDICIONADO</v>
          </cell>
          <cell r="C139" t="str">
            <v>M</v>
          </cell>
          <cell r="D139">
            <v>18.600000000000001</v>
          </cell>
          <cell r="E139">
            <v>37</v>
          </cell>
          <cell r="F139" t="str">
            <v>POLIPARTS</v>
          </cell>
          <cell r="G139"/>
          <cell r="H139"/>
          <cell r="I139"/>
          <cell r="J139" t="str">
            <v/>
          </cell>
          <cell r="K139"/>
          <cell r="L139"/>
          <cell r="M139"/>
          <cell r="N139" t="str">
            <v/>
          </cell>
          <cell r="O139"/>
          <cell r="P139">
            <v>18.600000000000001</v>
          </cell>
        </row>
        <row r="140">
          <cell r="A140" t="str">
            <v>COTIS45035</v>
          </cell>
          <cell r="B140" t="str">
            <v>FORNECIMENTO DE TUBO DE COBRE 7/8" PARA AR CONDICIONADO</v>
          </cell>
          <cell r="C140" t="str">
            <v>M</v>
          </cell>
          <cell r="D140">
            <v>9</v>
          </cell>
          <cell r="E140">
            <v>34</v>
          </cell>
          <cell r="F140" t="str">
            <v>ENGPRED</v>
          </cell>
          <cell r="G140"/>
          <cell r="H140"/>
          <cell r="I140"/>
          <cell r="J140" t="str">
            <v/>
          </cell>
          <cell r="K140"/>
          <cell r="L140"/>
          <cell r="M140"/>
          <cell r="N140" t="str">
            <v/>
          </cell>
          <cell r="O140"/>
          <cell r="P140">
            <v>9</v>
          </cell>
        </row>
        <row r="141">
          <cell r="A141" t="str">
            <v>COTIS45036</v>
          </cell>
          <cell r="B141" t="str">
            <v>FORNECIMENTO DE TUBO DE COBRE 1 1/8" PARA AR CONDICIONADO</v>
          </cell>
          <cell r="C141" t="str">
            <v>M</v>
          </cell>
          <cell r="D141">
            <v>12</v>
          </cell>
          <cell r="E141">
            <v>34</v>
          </cell>
          <cell r="F141" t="str">
            <v>ENGPRED</v>
          </cell>
          <cell r="G141"/>
          <cell r="H141"/>
          <cell r="I141"/>
          <cell r="J141" t="str">
            <v/>
          </cell>
          <cell r="K141"/>
          <cell r="L141"/>
          <cell r="M141"/>
          <cell r="N141" t="str">
            <v/>
          </cell>
          <cell r="O141"/>
          <cell r="P141">
            <v>12</v>
          </cell>
        </row>
        <row r="142">
          <cell r="A142"/>
          <cell r="B142"/>
          <cell r="C142"/>
          <cell r="D142"/>
          <cell r="E142"/>
          <cell r="F142" t="str">
            <v/>
          </cell>
          <cell r="G142"/>
          <cell r="H142"/>
          <cell r="I142"/>
          <cell r="J142" t="str">
            <v/>
          </cell>
          <cell r="K142"/>
          <cell r="L142"/>
          <cell r="M142"/>
          <cell r="N142" t="str">
            <v/>
          </cell>
          <cell r="O142"/>
          <cell r="P142">
            <v>0</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1.png"/><Relationship Id="rId4" Type="http://schemas.openxmlformats.org/officeDocument/2006/relationships/oleObject" Target="../embeddings/oleObject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image" Target="../media/image1.png"/><Relationship Id="rId4" Type="http://schemas.openxmlformats.org/officeDocument/2006/relationships/oleObject" Target="../embeddings/oleObject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openxmlformats.org/officeDocument/2006/relationships/image" Target="../media/image1.png"/><Relationship Id="rId4" Type="http://schemas.openxmlformats.org/officeDocument/2006/relationships/oleObject" Target="../embeddings/oleObject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image" Target="../media/image1.png"/><Relationship Id="rId4" Type="http://schemas.openxmlformats.org/officeDocument/2006/relationships/oleObject" Target="../embeddings/oleObject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8.bin"/><Relationship Id="rId5" Type="http://schemas.openxmlformats.org/officeDocument/2006/relationships/image" Target="../media/image1.png"/><Relationship Id="rId4" Type="http://schemas.openxmlformats.org/officeDocument/2006/relationships/oleObject" Target="../embeddings/oleObject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9.bin"/><Relationship Id="rId5" Type="http://schemas.openxmlformats.org/officeDocument/2006/relationships/image" Target="../media/image1.png"/><Relationship Id="rId4" Type="http://schemas.openxmlformats.org/officeDocument/2006/relationships/oleObject" Target="../embeddings/oleObject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0.bin"/><Relationship Id="rId5" Type="http://schemas.openxmlformats.org/officeDocument/2006/relationships/image" Target="../media/image1.png"/><Relationship Id="rId4" Type="http://schemas.openxmlformats.org/officeDocument/2006/relationships/oleObject" Target="../embeddings/oleObject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21.bin"/><Relationship Id="rId5" Type="http://schemas.openxmlformats.org/officeDocument/2006/relationships/image" Target="../media/image1.png"/><Relationship Id="rId4" Type="http://schemas.openxmlformats.org/officeDocument/2006/relationships/oleObject" Target="../embeddings/oleObject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2.bin"/><Relationship Id="rId5" Type="http://schemas.openxmlformats.org/officeDocument/2006/relationships/image" Target="../media/image1.png"/><Relationship Id="rId4" Type="http://schemas.openxmlformats.org/officeDocument/2006/relationships/oleObject" Target="../embeddings/oleObject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3.bin"/><Relationship Id="rId5" Type="http://schemas.openxmlformats.org/officeDocument/2006/relationships/image" Target="../media/image1.png"/><Relationship Id="rId4" Type="http://schemas.openxmlformats.org/officeDocument/2006/relationships/oleObject" Target="../embeddings/oleObject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4.bin"/><Relationship Id="rId5" Type="http://schemas.openxmlformats.org/officeDocument/2006/relationships/image" Target="../media/image1.png"/><Relationship Id="rId4" Type="http://schemas.openxmlformats.org/officeDocument/2006/relationships/oleObject" Target="../embeddings/oleObject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5.bin"/><Relationship Id="rId5" Type="http://schemas.openxmlformats.org/officeDocument/2006/relationships/image" Target="../media/image1.png"/><Relationship Id="rId4" Type="http://schemas.openxmlformats.org/officeDocument/2006/relationships/oleObject" Target="../embeddings/oleObject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6.bin"/><Relationship Id="rId5" Type="http://schemas.openxmlformats.org/officeDocument/2006/relationships/image" Target="../media/image1.png"/><Relationship Id="rId4" Type="http://schemas.openxmlformats.org/officeDocument/2006/relationships/oleObject" Target="../embeddings/oleObject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7.bin"/><Relationship Id="rId5" Type="http://schemas.openxmlformats.org/officeDocument/2006/relationships/image" Target="../media/image1.png"/><Relationship Id="rId4" Type="http://schemas.openxmlformats.org/officeDocument/2006/relationships/oleObject" Target="../embeddings/oleObject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8.bin"/><Relationship Id="rId5" Type="http://schemas.openxmlformats.org/officeDocument/2006/relationships/image" Target="../media/image1.png"/><Relationship Id="rId4" Type="http://schemas.openxmlformats.org/officeDocument/2006/relationships/oleObject" Target="../embeddings/oleObject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9.bin"/><Relationship Id="rId5" Type="http://schemas.openxmlformats.org/officeDocument/2006/relationships/image" Target="../media/image1.png"/><Relationship Id="rId4" Type="http://schemas.openxmlformats.org/officeDocument/2006/relationships/oleObject" Target="../embeddings/oleObject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30.bin"/><Relationship Id="rId5" Type="http://schemas.openxmlformats.org/officeDocument/2006/relationships/image" Target="../media/image1.png"/><Relationship Id="rId4" Type="http://schemas.openxmlformats.org/officeDocument/2006/relationships/oleObject" Target="../embeddings/oleObject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31.bin"/><Relationship Id="rId5" Type="http://schemas.openxmlformats.org/officeDocument/2006/relationships/image" Target="../media/image1.png"/><Relationship Id="rId4" Type="http://schemas.openxmlformats.org/officeDocument/2006/relationships/oleObject" Target="../embeddings/oleObject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32.bin"/><Relationship Id="rId5" Type="http://schemas.openxmlformats.org/officeDocument/2006/relationships/image" Target="../media/image1.png"/><Relationship Id="rId4" Type="http://schemas.openxmlformats.org/officeDocument/2006/relationships/oleObject" Target="../embeddings/oleObject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33.bin"/><Relationship Id="rId5" Type="http://schemas.openxmlformats.org/officeDocument/2006/relationships/image" Target="../media/image1.png"/><Relationship Id="rId4" Type="http://schemas.openxmlformats.org/officeDocument/2006/relationships/oleObject" Target="../embeddings/oleObject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34.bin"/><Relationship Id="rId5" Type="http://schemas.openxmlformats.org/officeDocument/2006/relationships/image" Target="../media/image1.png"/><Relationship Id="rId4" Type="http://schemas.openxmlformats.org/officeDocument/2006/relationships/oleObject" Target="../embeddings/oleObject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5.bin"/><Relationship Id="rId5" Type="http://schemas.openxmlformats.org/officeDocument/2006/relationships/image" Target="../media/image1.png"/><Relationship Id="rId4" Type="http://schemas.openxmlformats.org/officeDocument/2006/relationships/oleObject" Target="../embeddings/oleObject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6.bin"/><Relationship Id="rId5" Type="http://schemas.openxmlformats.org/officeDocument/2006/relationships/image" Target="../media/image1.png"/><Relationship Id="rId4" Type="http://schemas.openxmlformats.org/officeDocument/2006/relationships/oleObject" Target="../embeddings/oleObject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7.bin"/><Relationship Id="rId5" Type="http://schemas.openxmlformats.org/officeDocument/2006/relationships/image" Target="../media/image1.png"/><Relationship Id="rId4" Type="http://schemas.openxmlformats.org/officeDocument/2006/relationships/oleObject" Target="../embeddings/oleObject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38.bin"/><Relationship Id="rId5" Type="http://schemas.openxmlformats.org/officeDocument/2006/relationships/image" Target="../media/image1.png"/><Relationship Id="rId4" Type="http://schemas.openxmlformats.org/officeDocument/2006/relationships/oleObject" Target="../embeddings/oleObject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png"/><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7CC1A-ACBB-43C3-A02B-A7A6F7D3B67A}">
  <dimension ref="A1"/>
  <sheetViews>
    <sheetView topLeftCell="A16" workbookViewId="0"/>
  </sheetViews>
  <sheetFormatPr defaultRowHeight="14.4" x14ac:dyDescent="0.3"/>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DEE5B-56B8-4298-814E-493966DEDDCC}">
  <sheetPr>
    <tabColor theme="3" tint="0.59999389629810485"/>
  </sheetPr>
  <dimension ref="A1:F41"/>
  <sheetViews>
    <sheetView showGridLines="0" view="pageBreakPreview" topLeftCell="A18" workbookViewId="0">
      <selection activeCell="B19" sqref="B19"/>
    </sheetView>
  </sheetViews>
  <sheetFormatPr defaultColWidth="9.109375" defaultRowHeight="13.2" x14ac:dyDescent="0.3"/>
  <cols>
    <col min="1" max="1" width="7.6640625" style="178" customWidth="1"/>
    <col min="2" max="2" width="59.5546875" style="184" customWidth="1"/>
    <col min="3" max="3" width="17.5546875" style="185" customWidth="1"/>
    <col min="4" max="4" width="11.33203125" style="178" customWidth="1"/>
    <col min="5" max="5" width="12.88671875" style="182" customWidth="1"/>
    <col min="6" max="6" width="11.6640625" style="182" customWidth="1"/>
    <col min="7" max="16384" width="9.109375" style="178"/>
  </cols>
  <sheetData>
    <row r="1" spans="1:6" x14ac:dyDescent="0.3">
      <c r="A1" s="177"/>
      <c r="B1" s="178"/>
      <c r="C1" s="178"/>
      <c r="E1" s="178"/>
      <c r="F1" s="178"/>
    </row>
    <row r="2" spans="1:6" ht="18" x14ac:dyDescent="0.3">
      <c r="A2" s="177"/>
      <c r="B2" s="179"/>
      <c r="C2" s="178"/>
      <c r="E2" s="178"/>
      <c r="F2" s="178"/>
    </row>
    <row r="3" spans="1:6" ht="5.25" customHeight="1" x14ac:dyDescent="0.3">
      <c r="A3" s="180"/>
      <c r="B3" s="181"/>
      <c r="C3" s="178"/>
      <c r="E3" s="178"/>
      <c r="F3" s="178"/>
    </row>
    <row r="4" spans="1:6" ht="13.8" x14ac:dyDescent="0.3">
      <c r="A4" s="180"/>
      <c r="B4" s="180"/>
      <c r="C4" s="180"/>
      <c r="E4" s="178"/>
      <c r="F4" s="178"/>
    </row>
    <row r="5" spans="1:6" x14ac:dyDescent="0.3">
      <c r="A5" s="177"/>
      <c r="B5" s="178"/>
      <c r="C5" s="178"/>
      <c r="E5" s="178"/>
      <c r="F5" s="178"/>
    </row>
    <row r="6" spans="1:6" x14ac:dyDescent="0.3">
      <c r="A6" s="177"/>
      <c r="B6" s="178"/>
      <c r="C6" s="178"/>
      <c r="E6" s="178"/>
      <c r="F6" s="178"/>
    </row>
    <row r="7" spans="1:6" ht="29.25" customHeight="1" x14ac:dyDescent="0.3">
      <c r="A7" s="630" t="s">
        <v>8183</v>
      </c>
      <c r="B7" s="630"/>
      <c r="C7" s="630"/>
      <c r="E7" s="178"/>
      <c r="F7" s="178"/>
    </row>
    <row r="8" spans="1:6" ht="36.75" customHeight="1" x14ac:dyDescent="0.3">
      <c r="A8" s="630" t="s">
        <v>8184</v>
      </c>
      <c r="B8" s="630"/>
      <c r="C8" s="630"/>
    </row>
    <row r="9" spans="1:6" ht="13.8" x14ac:dyDescent="0.3">
      <c r="A9" s="631" t="s">
        <v>8185</v>
      </c>
      <c r="B9" s="631"/>
      <c r="C9" s="631"/>
    </row>
    <row r="10" spans="1:6" ht="12.75" customHeight="1" thickBot="1" x14ac:dyDescent="0.35">
      <c r="A10" s="632"/>
      <c r="B10" s="632"/>
      <c r="C10" s="632"/>
    </row>
    <row r="11" spans="1:6" ht="13.5" hidden="1" customHeight="1" thickBot="1" x14ac:dyDescent="0.35">
      <c r="A11" s="183"/>
      <c r="F11" s="186"/>
    </row>
    <row r="12" spans="1:6" ht="27.75" customHeight="1" thickTop="1" thickBot="1" x14ac:dyDescent="0.35">
      <c r="A12" s="187" t="s">
        <v>8186</v>
      </c>
      <c r="B12" s="188" t="s">
        <v>81</v>
      </c>
      <c r="C12" s="31" t="s">
        <v>6</v>
      </c>
    </row>
    <row r="13" spans="1:6" ht="17.25" customHeight="1" thickTop="1" x14ac:dyDescent="0.3">
      <c r="A13" s="189"/>
      <c r="B13" s="190"/>
      <c r="C13" s="191"/>
      <c r="E13" s="192"/>
    </row>
    <row r="14" spans="1:6" ht="18" customHeight="1" x14ac:dyDescent="0.3">
      <c r="A14" s="193"/>
      <c r="B14" s="194"/>
      <c r="C14" s="195"/>
      <c r="D14" s="196"/>
    </row>
    <row r="15" spans="1:6" ht="18" customHeight="1" x14ac:dyDescent="0.3">
      <c r="A15" s="193" t="s">
        <v>8187</v>
      </c>
      <c r="B15" s="194" t="s">
        <v>5</v>
      </c>
      <c r="C15" s="197">
        <f>SUM(C17:C19)</f>
        <v>4.7699999999999999E-2</v>
      </c>
    </row>
    <row r="16" spans="1:6" ht="18" customHeight="1" x14ac:dyDescent="0.3">
      <c r="A16" s="198"/>
      <c r="B16" s="199"/>
      <c r="C16" s="195"/>
    </row>
    <row r="17" spans="1:4" ht="18" customHeight="1" x14ac:dyDescent="0.3">
      <c r="A17" s="198">
        <v>1</v>
      </c>
      <c r="B17" s="200" t="s">
        <v>8188</v>
      </c>
      <c r="C17" s="201">
        <v>0.03</v>
      </c>
    </row>
    <row r="18" spans="1:4" ht="18" customHeight="1" x14ac:dyDescent="0.3">
      <c r="A18" s="198">
        <v>2</v>
      </c>
      <c r="B18" s="199" t="s">
        <v>8189</v>
      </c>
      <c r="C18" s="201">
        <v>9.7000000000000003E-3</v>
      </c>
    </row>
    <row r="19" spans="1:4" ht="18" customHeight="1" x14ac:dyDescent="0.3">
      <c r="A19" s="198">
        <v>3</v>
      </c>
      <c r="B19" s="200" t="s">
        <v>8190</v>
      </c>
      <c r="C19" s="201">
        <v>8.0000000000000002E-3</v>
      </c>
    </row>
    <row r="20" spans="1:4" ht="18" customHeight="1" x14ac:dyDescent="0.3">
      <c r="A20" s="193"/>
      <c r="B20" s="194"/>
      <c r="C20" s="202"/>
    </row>
    <row r="21" spans="1:4" ht="18" customHeight="1" x14ac:dyDescent="0.3">
      <c r="A21" s="193" t="s">
        <v>8191</v>
      </c>
      <c r="B21" s="194" t="s">
        <v>26</v>
      </c>
      <c r="C21" s="202">
        <f>SUM(C23:C23)</f>
        <v>5.8999999999999999E-3</v>
      </c>
    </row>
    <row r="22" spans="1:4" ht="18" customHeight="1" x14ac:dyDescent="0.3">
      <c r="A22" s="198"/>
      <c r="B22" s="200"/>
      <c r="C22" s="201"/>
    </row>
    <row r="23" spans="1:4" ht="18" customHeight="1" x14ac:dyDescent="0.3">
      <c r="A23" s="198">
        <v>4</v>
      </c>
      <c r="B23" s="200" t="s">
        <v>8192</v>
      </c>
      <c r="C23" s="201">
        <v>5.8999999999999999E-3</v>
      </c>
    </row>
    <row r="24" spans="1:4" ht="18" customHeight="1" x14ac:dyDescent="0.3">
      <c r="A24" s="198"/>
      <c r="B24" s="200"/>
      <c r="C24" s="201"/>
    </row>
    <row r="25" spans="1:4" ht="18" customHeight="1" x14ac:dyDescent="0.3">
      <c r="A25" s="193" t="s">
        <v>4895</v>
      </c>
      <c r="B25" s="194" t="s">
        <v>48</v>
      </c>
      <c r="C25" s="202">
        <f>SUM(C27)</f>
        <v>6.1600000000000002E-2</v>
      </c>
    </row>
    <row r="26" spans="1:4" ht="18" customHeight="1" x14ac:dyDescent="0.3">
      <c r="A26" s="198"/>
      <c r="B26" s="200"/>
      <c r="C26" s="201"/>
    </row>
    <row r="27" spans="1:4" ht="18" customHeight="1" x14ac:dyDescent="0.3">
      <c r="A27" s="198">
        <v>5</v>
      </c>
      <c r="B27" s="200" t="s">
        <v>8193</v>
      </c>
      <c r="C27" s="201">
        <v>6.1600000000000002E-2</v>
      </c>
    </row>
    <row r="28" spans="1:4" ht="18" customHeight="1" x14ac:dyDescent="0.3">
      <c r="A28" s="198"/>
      <c r="B28" s="200"/>
      <c r="C28" s="201"/>
    </row>
    <row r="29" spans="1:4" ht="18" customHeight="1" x14ac:dyDescent="0.3">
      <c r="A29" s="198"/>
      <c r="B29" s="200"/>
      <c r="C29" s="201"/>
    </row>
    <row r="30" spans="1:4" ht="18" customHeight="1" x14ac:dyDescent="0.3">
      <c r="A30" s="193" t="s">
        <v>4895</v>
      </c>
      <c r="B30" s="194" t="s">
        <v>60</v>
      </c>
      <c r="C30" s="202">
        <f>SUM(C32:C35)</f>
        <v>0.1215</v>
      </c>
    </row>
    <row r="31" spans="1:4" ht="18" customHeight="1" x14ac:dyDescent="0.3">
      <c r="A31" s="198"/>
      <c r="B31" s="200"/>
      <c r="C31" s="201"/>
    </row>
    <row r="32" spans="1:4" ht="18" customHeight="1" x14ac:dyDescent="0.3">
      <c r="A32" s="198">
        <v>7</v>
      </c>
      <c r="B32" s="200" t="s">
        <v>8194</v>
      </c>
      <c r="C32" s="201">
        <v>6.4999999999999997E-3</v>
      </c>
      <c r="D32" s="203"/>
    </row>
    <row r="33" spans="1:6" s="205" customFormat="1" ht="18" customHeight="1" x14ac:dyDescent="0.3">
      <c r="A33" s="198">
        <v>6</v>
      </c>
      <c r="B33" s="200" t="s">
        <v>8195</v>
      </c>
      <c r="C33" s="201">
        <v>0.03</v>
      </c>
      <c r="D33" s="203"/>
      <c r="E33" s="204"/>
      <c r="F33" s="204"/>
    </row>
    <row r="34" spans="1:6" ht="18" customHeight="1" x14ac:dyDescent="0.3">
      <c r="A34" s="198">
        <v>7</v>
      </c>
      <c r="B34" s="200" t="s">
        <v>8196</v>
      </c>
      <c r="C34" s="201">
        <v>0.04</v>
      </c>
      <c r="D34" s="203"/>
      <c r="E34" s="178"/>
      <c r="F34" s="178"/>
    </row>
    <row r="35" spans="1:6" ht="18" customHeight="1" x14ac:dyDescent="0.3">
      <c r="A35" s="198">
        <v>8</v>
      </c>
      <c r="B35" s="200" t="s">
        <v>8197</v>
      </c>
      <c r="C35" s="201">
        <v>4.4999999999999998E-2</v>
      </c>
      <c r="D35" s="203"/>
      <c r="E35" s="178"/>
      <c r="F35" s="178"/>
    </row>
    <row r="36" spans="1:6" ht="18" customHeight="1" x14ac:dyDescent="0.3">
      <c r="A36" s="198"/>
      <c r="B36" s="200"/>
      <c r="C36" s="195"/>
      <c r="E36" s="178"/>
      <c r="F36" s="178"/>
    </row>
    <row r="37" spans="1:6" ht="18" customHeight="1" thickBot="1" x14ac:dyDescent="0.35">
      <c r="A37" s="206" t="s">
        <v>1137</v>
      </c>
      <c r="B37" s="207" t="s">
        <v>8198</v>
      </c>
      <c r="C37" s="208">
        <f>ROUND((((1+C15)*(1+C21)*(1+C25))/(1-C30))-1,4)</f>
        <v>0.27350000000000002</v>
      </c>
      <c r="D37" s="178">
        <f>((1+C15)*(1+C21)*(1+C25)/(1-C30))-1</f>
        <v>0.27353503254183287</v>
      </c>
      <c r="E37" s="178"/>
      <c r="F37" s="178"/>
    </row>
    <row r="38" spans="1:6" ht="23.25" customHeight="1" thickTop="1" x14ac:dyDescent="0.3">
      <c r="A38" s="203" t="s">
        <v>8199</v>
      </c>
      <c r="E38" s="178"/>
      <c r="F38" s="178"/>
    </row>
    <row r="39" spans="1:6" ht="18" customHeight="1" x14ac:dyDescent="0.3">
      <c r="A39" s="633" t="s">
        <v>8200</v>
      </c>
      <c r="B39" s="634"/>
      <c r="C39" s="634"/>
      <c r="E39" s="178"/>
      <c r="F39" s="178"/>
    </row>
    <row r="41" spans="1:6" x14ac:dyDescent="0.3">
      <c r="B41" s="185"/>
      <c r="E41" s="178"/>
      <c r="F41" s="178"/>
    </row>
  </sheetData>
  <mergeCells count="5">
    <mergeCell ref="A7:C7"/>
    <mergeCell ref="A8:C8"/>
    <mergeCell ref="A9:C9"/>
    <mergeCell ref="A10:C10"/>
    <mergeCell ref="A39:C39"/>
  </mergeCells>
  <printOptions horizontalCentered="1"/>
  <pageMargins left="0.39370078740157483" right="0.39370078740157483" top="0.98425196850393704" bottom="0.59055118110236227" header="0.51181102362204722" footer="0.51181102362204722"/>
  <pageSetup paperSize="9" scale="88" orientation="portrait" horizontalDpi="4294967294" verticalDpi="300" r:id="rId1"/>
  <headerFooter alignWithMargins="0">
    <oddFooter>&amp;CVILBERTY VASCONCELOS
ENGENHEIRO CIVIL - CREA Nº. 32.632 
ART nº PE20180290820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E231-17E7-470B-A54D-AAF7D216F077}">
  <sheetPr>
    <tabColor theme="3" tint="0.59999389629810485"/>
  </sheetPr>
  <dimension ref="A1:G41"/>
  <sheetViews>
    <sheetView showGridLines="0" view="pageBreakPreview" workbookViewId="0">
      <selection activeCell="B19" sqref="B19"/>
    </sheetView>
  </sheetViews>
  <sheetFormatPr defaultColWidth="9.109375" defaultRowHeight="13.2" x14ac:dyDescent="0.3"/>
  <cols>
    <col min="1" max="1" width="10.6640625" style="178" customWidth="1"/>
    <col min="2" max="2" width="57.33203125" style="184" customWidth="1"/>
    <col min="3" max="3" width="17.5546875" style="185" customWidth="1"/>
    <col min="4" max="4" width="11.33203125" style="178" customWidth="1"/>
    <col min="5" max="5" width="12.88671875" style="182" customWidth="1"/>
    <col min="6" max="6" width="11.6640625" style="182" customWidth="1"/>
    <col min="7" max="16384" width="9.109375" style="178"/>
  </cols>
  <sheetData>
    <row r="1" spans="1:6" x14ac:dyDescent="0.3">
      <c r="A1" s="177"/>
      <c r="B1" s="178"/>
      <c r="C1" s="178"/>
      <c r="D1" s="178" t="s">
        <v>0</v>
      </c>
      <c r="E1" s="178"/>
      <c r="F1" s="178"/>
    </row>
    <row r="2" spans="1:6" ht="18" x14ac:dyDescent="0.3">
      <c r="A2" s="177"/>
      <c r="B2" s="179"/>
      <c r="C2" s="178"/>
      <c r="D2" s="178" t="s">
        <v>0</v>
      </c>
      <c r="E2" s="178"/>
      <c r="F2" s="178"/>
    </row>
    <row r="3" spans="1:6" ht="5.25" customHeight="1" x14ac:dyDescent="0.3">
      <c r="A3" s="180"/>
      <c r="B3" s="181"/>
      <c r="C3" s="178"/>
      <c r="D3" s="178" t="s">
        <v>0</v>
      </c>
      <c r="E3" s="178"/>
      <c r="F3" s="178"/>
    </row>
    <row r="4" spans="1:6" ht="13.8" x14ac:dyDescent="0.3">
      <c r="A4" s="180"/>
      <c r="B4" s="180"/>
      <c r="C4" s="180"/>
      <c r="D4" s="178" t="s">
        <v>0</v>
      </c>
      <c r="E4" s="178"/>
      <c r="F4" s="178"/>
    </row>
    <row r="5" spans="1:6" x14ac:dyDescent="0.3">
      <c r="A5" s="177"/>
      <c r="B5" s="178"/>
      <c r="C5" s="178"/>
      <c r="D5" s="178" t="s">
        <v>0</v>
      </c>
      <c r="E5" s="178"/>
      <c r="F5" s="178"/>
    </row>
    <row r="6" spans="1:6" x14ac:dyDescent="0.3">
      <c r="A6" s="177"/>
      <c r="B6" s="178"/>
      <c r="C6" s="178"/>
      <c r="D6" s="178" t="s">
        <v>0</v>
      </c>
      <c r="E6" s="178"/>
      <c r="F6" s="178"/>
    </row>
    <row r="7" spans="1:6" ht="29.25" customHeight="1" x14ac:dyDescent="0.3">
      <c r="A7" s="630" t="s">
        <v>8183</v>
      </c>
      <c r="B7" s="630"/>
      <c r="C7" s="630"/>
      <c r="D7" s="178" t="s">
        <v>0</v>
      </c>
      <c r="E7" s="178"/>
      <c r="F7" s="178"/>
    </row>
    <row r="8" spans="1:6" ht="36.75" customHeight="1" x14ac:dyDescent="0.3">
      <c r="A8" s="630" t="s">
        <v>8201</v>
      </c>
      <c r="B8" s="630"/>
      <c r="C8" s="630"/>
    </row>
    <row r="9" spans="1:6" ht="13.8" x14ac:dyDescent="0.3">
      <c r="A9" s="631" t="s">
        <v>8202</v>
      </c>
      <c r="B9" s="631"/>
      <c r="C9" s="631"/>
    </row>
    <row r="10" spans="1:6" ht="12.75" customHeight="1" thickBot="1" x14ac:dyDescent="0.35">
      <c r="A10" s="632"/>
      <c r="B10" s="632"/>
      <c r="C10" s="632"/>
    </row>
    <row r="11" spans="1:6" ht="13.5" hidden="1" customHeight="1" thickBot="1" x14ac:dyDescent="0.35">
      <c r="A11" s="183"/>
      <c r="F11" s="186"/>
    </row>
    <row r="12" spans="1:6" ht="27.75" customHeight="1" thickTop="1" thickBot="1" x14ac:dyDescent="0.35">
      <c r="A12" s="187" t="s">
        <v>8186</v>
      </c>
      <c r="B12" s="188" t="s">
        <v>81</v>
      </c>
      <c r="C12" s="31" t="s">
        <v>6</v>
      </c>
    </row>
    <row r="13" spans="1:6" ht="17.25" customHeight="1" thickTop="1" x14ac:dyDescent="0.3">
      <c r="A13" s="189"/>
      <c r="B13" s="190"/>
      <c r="C13" s="191"/>
      <c r="E13" s="192"/>
    </row>
    <row r="14" spans="1:6" ht="18" customHeight="1" x14ac:dyDescent="0.3">
      <c r="A14" s="193"/>
      <c r="B14" s="194"/>
      <c r="C14" s="195"/>
      <c r="D14" s="196"/>
    </row>
    <row r="15" spans="1:6" ht="18" customHeight="1" x14ac:dyDescent="0.3">
      <c r="A15" s="193" t="s">
        <v>8187</v>
      </c>
      <c r="B15" s="194" t="s">
        <v>5</v>
      </c>
      <c r="C15" s="197">
        <f>SUM(C17:C19)</f>
        <v>4.0999999999999995E-2</v>
      </c>
    </row>
    <row r="16" spans="1:6" ht="18" customHeight="1" x14ac:dyDescent="0.3">
      <c r="A16" s="198"/>
      <c r="B16" s="199"/>
      <c r="C16" s="195"/>
    </row>
    <row r="17" spans="1:7" ht="18" customHeight="1" x14ac:dyDescent="0.3">
      <c r="A17" s="198">
        <v>1</v>
      </c>
      <c r="B17" s="200" t="s">
        <v>8188</v>
      </c>
      <c r="C17" s="201">
        <v>0.03</v>
      </c>
    </row>
    <row r="18" spans="1:7" ht="18" customHeight="1" x14ac:dyDescent="0.3">
      <c r="A18" s="198">
        <v>2</v>
      </c>
      <c r="B18" s="199" t="s">
        <v>8189</v>
      </c>
      <c r="C18" s="201">
        <v>5.0000000000000001E-3</v>
      </c>
    </row>
    <row r="19" spans="1:7" ht="18" customHeight="1" x14ac:dyDescent="0.3">
      <c r="A19" s="198">
        <v>3</v>
      </c>
      <c r="B19" s="200" t="s">
        <v>8190</v>
      </c>
      <c r="C19" s="201">
        <v>6.0000000000000001E-3</v>
      </c>
    </row>
    <row r="20" spans="1:7" ht="18" customHeight="1" x14ac:dyDescent="0.3">
      <c r="A20" s="193"/>
      <c r="B20" s="194"/>
      <c r="C20" s="202"/>
    </row>
    <row r="21" spans="1:7" ht="18" customHeight="1" x14ac:dyDescent="0.3">
      <c r="A21" s="193" t="s">
        <v>8191</v>
      </c>
      <c r="B21" s="194" t="s">
        <v>26</v>
      </c>
      <c r="C21" s="202">
        <f>SUM(C23:C23)</f>
        <v>5.8999999999999999E-3</v>
      </c>
    </row>
    <row r="22" spans="1:7" ht="18" customHeight="1" x14ac:dyDescent="0.3">
      <c r="A22" s="198"/>
      <c r="B22" s="200"/>
      <c r="C22" s="201"/>
    </row>
    <row r="23" spans="1:7" ht="18" customHeight="1" x14ac:dyDescent="0.3">
      <c r="A23" s="198">
        <v>4</v>
      </c>
      <c r="B23" s="200" t="s">
        <v>8192</v>
      </c>
      <c r="C23" s="201">
        <v>5.8999999999999999E-3</v>
      </c>
    </row>
    <row r="24" spans="1:7" ht="18" customHeight="1" x14ac:dyDescent="0.3">
      <c r="A24" s="198"/>
      <c r="B24" s="200"/>
      <c r="C24" s="201"/>
    </row>
    <row r="25" spans="1:7" ht="18" customHeight="1" x14ac:dyDescent="0.3">
      <c r="A25" s="193" t="s">
        <v>4895</v>
      </c>
      <c r="B25" s="194" t="s">
        <v>48</v>
      </c>
      <c r="C25" s="202">
        <f>SUM(C27)</f>
        <v>0.04</v>
      </c>
    </row>
    <row r="26" spans="1:7" ht="18" customHeight="1" x14ac:dyDescent="0.3">
      <c r="A26" s="198"/>
      <c r="B26" s="200"/>
      <c r="C26" s="201"/>
    </row>
    <row r="27" spans="1:7" ht="18" customHeight="1" x14ac:dyDescent="0.3">
      <c r="A27" s="198">
        <v>5</v>
      </c>
      <c r="B27" s="200" t="s">
        <v>8193</v>
      </c>
      <c r="C27" s="201">
        <v>0.04</v>
      </c>
    </row>
    <row r="28" spans="1:7" ht="18" customHeight="1" x14ac:dyDescent="0.3">
      <c r="A28" s="198"/>
      <c r="B28" s="200"/>
      <c r="C28" s="201"/>
    </row>
    <row r="29" spans="1:7" ht="18" customHeight="1" x14ac:dyDescent="0.3">
      <c r="A29" s="198"/>
      <c r="B29" s="200"/>
      <c r="C29" s="201"/>
    </row>
    <row r="30" spans="1:7" ht="18" customHeight="1" x14ac:dyDescent="0.3">
      <c r="A30" s="193" t="s">
        <v>4895</v>
      </c>
      <c r="B30" s="194" t="s">
        <v>60</v>
      </c>
      <c r="C30" s="202">
        <f>SUM(C32:C35)</f>
        <v>8.1499999999999989E-2</v>
      </c>
    </row>
    <row r="31" spans="1:7" ht="18" customHeight="1" x14ac:dyDescent="0.3">
      <c r="A31" s="198"/>
      <c r="B31" s="200"/>
      <c r="C31" s="201"/>
      <c r="F31" s="209"/>
      <c r="G31" s="209"/>
    </row>
    <row r="32" spans="1:7" ht="18" customHeight="1" x14ac:dyDescent="0.3">
      <c r="A32" s="198">
        <v>6</v>
      </c>
      <c r="B32" s="200" t="s">
        <v>8194</v>
      </c>
      <c r="C32" s="201">
        <v>6.4999999999999997E-3</v>
      </c>
    </row>
    <row r="33" spans="1:6" s="205" customFormat="1" ht="18" customHeight="1" x14ac:dyDescent="0.3">
      <c r="A33" s="198">
        <v>7</v>
      </c>
      <c r="B33" s="200" t="s">
        <v>8195</v>
      </c>
      <c r="C33" s="201">
        <v>0.03</v>
      </c>
      <c r="E33" s="204"/>
      <c r="F33" s="204"/>
    </row>
    <row r="34" spans="1:6" ht="18" customHeight="1" x14ac:dyDescent="0.3">
      <c r="A34" s="198">
        <v>8</v>
      </c>
      <c r="B34" s="200" t="s">
        <v>8196</v>
      </c>
      <c r="C34" s="201">
        <v>0</v>
      </c>
      <c r="D34" s="205"/>
      <c r="E34" s="178"/>
      <c r="F34" s="178"/>
    </row>
    <row r="35" spans="1:6" ht="18" customHeight="1" x14ac:dyDescent="0.3">
      <c r="A35" s="198">
        <v>9</v>
      </c>
      <c r="B35" s="200" t="s">
        <v>8197</v>
      </c>
      <c r="C35" s="201">
        <v>4.4999999999999998E-2</v>
      </c>
      <c r="D35" s="205"/>
      <c r="E35" s="178"/>
      <c r="F35" s="178"/>
    </row>
    <row r="36" spans="1:6" ht="18" customHeight="1" x14ac:dyDescent="0.3">
      <c r="A36" s="198"/>
      <c r="B36" s="200"/>
      <c r="C36" s="195"/>
      <c r="E36" s="178"/>
      <c r="F36" s="178"/>
    </row>
    <row r="37" spans="1:6" ht="18" customHeight="1" thickBot="1" x14ac:dyDescent="0.35">
      <c r="A37" s="206" t="s">
        <v>1137</v>
      </c>
      <c r="B37" s="207" t="s">
        <v>8198</v>
      </c>
      <c r="C37" s="208">
        <f>ROUND((((1+C15)*(1+C21)*(1+C25))/(1-C30))-1,4)</f>
        <v>0.1857</v>
      </c>
      <c r="D37" s="178">
        <v>14.02</v>
      </c>
      <c r="E37" s="178"/>
      <c r="F37" s="178"/>
    </row>
    <row r="38" spans="1:6" ht="23.25" customHeight="1" thickTop="1" x14ac:dyDescent="0.3">
      <c r="A38" s="203" t="s">
        <v>8199</v>
      </c>
      <c r="E38" s="178"/>
      <c r="F38" s="178"/>
    </row>
    <row r="39" spans="1:6" ht="18" customHeight="1" x14ac:dyDescent="0.3">
      <c r="A39" s="634" t="s">
        <v>8200</v>
      </c>
      <c r="B39" s="634"/>
      <c r="C39" s="634"/>
      <c r="E39" s="178"/>
      <c r="F39" s="178"/>
    </row>
    <row r="41" spans="1:6" x14ac:dyDescent="0.3">
      <c r="B41" s="185"/>
      <c r="E41" s="178"/>
      <c r="F41" s="178"/>
    </row>
  </sheetData>
  <mergeCells count="5">
    <mergeCell ref="A7:C7"/>
    <mergeCell ref="A8:C8"/>
    <mergeCell ref="A9:C9"/>
    <mergeCell ref="A10:C10"/>
    <mergeCell ref="A39:C39"/>
  </mergeCells>
  <printOptions horizontalCentered="1"/>
  <pageMargins left="0.39370078740157483" right="0.39370078740157483" top="0.98425196850393704" bottom="0.59055118110236227" header="0.51181102362204722" footer="0.51181102362204722"/>
  <pageSetup paperSize="9" scale="88" orientation="portrait" horizontalDpi="4294967294" verticalDpi="300" r:id="rId1"/>
  <headerFooter alignWithMargins="0">
    <oddFooter>&amp;CVILBERTY VASCONCELOS
ENGENHEIRO CIVIL - CREA Nº. 32.632 
ART nº PE20180290820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9E16-324C-4A39-8F4E-6DF105757BD3}">
  <sheetPr>
    <tabColor indexed="18"/>
  </sheetPr>
  <dimension ref="A1:J99"/>
  <sheetViews>
    <sheetView tabSelected="1" view="pageBreakPreview" topLeftCell="C1" zoomScaleSheetLayoutView="100" workbookViewId="0">
      <pane ySplit="12" topLeftCell="A13" activePane="bottomLeft" state="frozen"/>
      <selection activeCell="B19" sqref="B19"/>
      <selection pane="bottomLeft" activeCell="F24" sqref="F24"/>
    </sheetView>
  </sheetViews>
  <sheetFormatPr defaultColWidth="14" defaultRowHeight="10.199999999999999" x14ac:dyDescent="0.2"/>
  <cols>
    <col min="1" max="1" width="10" style="267" customWidth="1"/>
    <col min="2" max="2" width="17.33203125" style="118" customWidth="1"/>
    <col min="3" max="3" width="16.33203125" style="118" customWidth="1"/>
    <col min="4" max="4" width="73.109375" style="142" customWidth="1"/>
    <col min="5" max="5" width="9.88671875" style="143" customWidth="1"/>
    <col min="6" max="6" width="9.5546875" style="143" customWidth="1"/>
    <col min="7" max="7" width="15.44140625" style="143" customWidth="1"/>
    <col min="8" max="8" width="15.88671875" style="143" customWidth="1"/>
    <col min="9" max="16384" width="14" style="143"/>
  </cols>
  <sheetData>
    <row r="1" spans="1:10" s="211" customFormat="1" ht="69.75" customHeight="1" thickBot="1" x14ac:dyDescent="0.35">
      <c r="A1" s="210"/>
      <c r="B1" s="635" t="s">
        <v>8203</v>
      </c>
      <c r="C1" s="636"/>
      <c r="D1" s="636"/>
      <c r="E1" s="636"/>
      <c r="F1" s="636"/>
      <c r="G1" s="636"/>
      <c r="H1" s="637"/>
      <c r="I1" s="638" t="s">
        <v>8204</v>
      </c>
      <c r="J1" s="639"/>
    </row>
    <row r="2" spans="1:10" s="213" customFormat="1" ht="15.75" customHeight="1" x14ac:dyDescent="0.3">
      <c r="A2" s="640" t="s">
        <v>8205</v>
      </c>
      <c r="B2" s="642" t="s">
        <v>8206</v>
      </c>
      <c r="C2" s="643"/>
      <c r="D2" s="643"/>
      <c r="E2" s="643"/>
      <c r="F2" s="643"/>
      <c r="G2" s="644"/>
      <c r="H2" s="212" t="s">
        <v>1134</v>
      </c>
      <c r="I2" s="648">
        <v>43252</v>
      </c>
      <c r="J2" s="648"/>
    </row>
    <row r="3" spans="1:10" s="213" customFormat="1" ht="15.6" x14ac:dyDescent="0.3">
      <c r="A3" s="641"/>
      <c r="B3" s="645"/>
      <c r="C3" s="646"/>
      <c r="D3" s="646"/>
      <c r="E3" s="646"/>
      <c r="F3" s="646"/>
      <c r="G3" s="647"/>
      <c r="H3" s="214" t="s">
        <v>75</v>
      </c>
      <c r="I3" s="649" t="s">
        <v>8207</v>
      </c>
      <c r="J3" s="649"/>
    </row>
    <row r="4" spans="1:10" s="213" customFormat="1" ht="15.6" x14ac:dyDescent="0.3">
      <c r="A4" s="650" t="s">
        <v>8208</v>
      </c>
      <c r="B4" s="651" t="s">
        <v>8209</v>
      </c>
      <c r="C4" s="652"/>
      <c r="D4" s="652"/>
      <c r="E4" s="652"/>
      <c r="F4" s="652"/>
      <c r="G4" s="653"/>
      <c r="H4" s="657" t="s">
        <v>8210</v>
      </c>
      <c r="I4" s="657"/>
      <c r="J4" s="215">
        <v>0.49320000000000003</v>
      </c>
    </row>
    <row r="5" spans="1:10" s="213" customFormat="1" ht="15.6" x14ac:dyDescent="0.3">
      <c r="A5" s="641"/>
      <c r="B5" s="654"/>
      <c r="C5" s="655"/>
      <c r="D5" s="655"/>
      <c r="E5" s="655"/>
      <c r="F5" s="655"/>
      <c r="G5" s="656"/>
      <c r="H5" s="657" t="s">
        <v>8211</v>
      </c>
      <c r="I5" s="657"/>
      <c r="J5" s="215">
        <v>0.87849999999999995</v>
      </c>
    </row>
    <row r="6" spans="1:10" s="213" customFormat="1" ht="15.6" x14ac:dyDescent="0.3">
      <c r="A6" s="650" t="s">
        <v>8212</v>
      </c>
      <c r="B6" s="659" t="s">
        <v>8213</v>
      </c>
      <c r="C6" s="660"/>
      <c r="D6" s="660"/>
      <c r="E6" s="660"/>
      <c r="F6" s="660"/>
      <c r="G6" s="661"/>
      <c r="H6" s="657" t="s">
        <v>8214</v>
      </c>
      <c r="I6" s="657"/>
      <c r="J6" s="215">
        <f>'BDI DIF'!C37</f>
        <v>0.1857</v>
      </c>
    </row>
    <row r="7" spans="1:10" s="213" customFormat="1" ht="16.2" thickBot="1" x14ac:dyDescent="0.35">
      <c r="A7" s="658"/>
      <c r="B7" s="662"/>
      <c r="C7" s="663"/>
      <c r="D7" s="663"/>
      <c r="E7" s="663"/>
      <c r="F7" s="663"/>
      <c r="G7" s="664"/>
      <c r="H7" s="657" t="s">
        <v>8215</v>
      </c>
      <c r="I7" s="657"/>
      <c r="J7" s="215">
        <f>'BDI OBRA'!C37</f>
        <v>0.27350000000000002</v>
      </c>
    </row>
    <row r="8" spans="1:10" s="213" customFormat="1" ht="4.5" customHeight="1" thickBot="1" x14ac:dyDescent="0.35">
      <c r="A8" s="216"/>
      <c r="B8" s="217"/>
      <c r="C8" s="218"/>
      <c r="D8" s="219"/>
      <c r="E8" s="220"/>
      <c r="F8" s="221"/>
      <c r="G8" s="222"/>
      <c r="H8" s="222"/>
      <c r="I8" s="222"/>
      <c r="J8" s="223"/>
    </row>
    <row r="9" spans="1:10" s="213" customFormat="1" ht="16.2" thickBot="1" x14ac:dyDescent="0.35">
      <c r="A9" s="667" t="s">
        <v>8216</v>
      </c>
      <c r="B9" s="668"/>
      <c r="C9" s="668"/>
      <c r="D9" s="668"/>
      <c r="E9" s="668"/>
      <c r="F9" s="668"/>
      <c r="G9" s="668"/>
      <c r="H9" s="668"/>
      <c r="I9" s="668"/>
      <c r="J9" s="669"/>
    </row>
    <row r="10" spans="1:10" s="232" customFormat="1" ht="8.25" customHeight="1" thickBot="1" x14ac:dyDescent="0.35">
      <c r="A10" s="224"/>
      <c r="B10" s="225"/>
      <c r="C10" s="226"/>
      <c r="D10" s="227"/>
      <c r="E10" s="228"/>
      <c r="F10" s="229"/>
      <c r="G10" s="230"/>
      <c r="H10" s="230"/>
      <c r="I10" s="230"/>
      <c r="J10" s="231"/>
    </row>
    <row r="11" spans="1:10" s="233" customFormat="1" ht="13.95" customHeight="1" x14ac:dyDescent="0.3">
      <c r="A11" s="670" t="s">
        <v>8217</v>
      </c>
      <c r="B11" s="672" t="s">
        <v>80</v>
      </c>
      <c r="C11" s="674" t="s">
        <v>8218</v>
      </c>
      <c r="D11" s="674" t="s">
        <v>8219</v>
      </c>
      <c r="E11" s="672" t="s">
        <v>1216</v>
      </c>
      <c r="F11" s="676" t="s">
        <v>8220</v>
      </c>
      <c r="G11" s="678" t="s">
        <v>8221</v>
      </c>
      <c r="H11" s="680" t="s">
        <v>8222</v>
      </c>
      <c r="I11" s="682" t="s">
        <v>8223</v>
      </c>
      <c r="J11" s="665" t="s">
        <v>8224</v>
      </c>
    </row>
    <row r="12" spans="1:10" s="233" customFormat="1" ht="14.4" thickBot="1" x14ac:dyDescent="0.35">
      <c r="A12" s="671"/>
      <c r="B12" s="673"/>
      <c r="C12" s="675"/>
      <c r="D12" s="675"/>
      <c r="E12" s="673"/>
      <c r="F12" s="677"/>
      <c r="G12" s="679"/>
      <c r="H12" s="681"/>
      <c r="I12" s="683"/>
      <c r="J12" s="666"/>
    </row>
    <row r="13" spans="1:10" s="241" customFormat="1" ht="10.199999999999999" customHeight="1" x14ac:dyDescent="0.2">
      <c r="A13" s="234"/>
      <c r="B13" s="235"/>
      <c r="C13" s="235"/>
      <c r="D13" s="236"/>
      <c r="E13" s="237"/>
      <c r="F13" s="238"/>
      <c r="G13" s="239"/>
      <c r="H13" s="239" t="str">
        <f>IF(G13="","",ROUND(G13*(1+J13),2))</f>
        <v/>
      </c>
      <c r="I13" s="239" t="str">
        <f>IF(H13="","",ROUND(F13*H13,2))</f>
        <v/>
      </c>
      <c r="J13" s="240" t="str">
        <f>IF(AND(C13="COTAÇÃO",LEFT(B13,5)="COTIS"),$J$6,IF(C13="SINAPI INSUMO",$J$6,IF(C13="","",$J$7)))</f>
        <v/>
      </c>
    </row>
    <row r="14" spans="1:10" s="241" customFormat="1" x14ac:dyDescent="0.2">
      <c r="A14" s="242" t="s">
        <v>17367</v>
      </c>
      <c r="B14" s="243"/>
      <c r="C14" s="243"/>
      <c r="D14" s="244" t="s">
        <v>8225</v>
      </c>
      <c r="E14" s="245"/>
      <c r="F14" s="246"/>
      <c r="G14" s="247"/>
      <c r="H14" s="247" t="str">
        <f>IF(G14="","",ROUND(G14*(1+J14),2))</f>
        <v/>
      </c>
      <c r="I14" s="247" t="str">
        <f>IF(H14="","",ROUND(F14*H14,2))</f>
        <v/>
      </c>
      <c r="J14" s="248" t="str">
        <f>IF(AND(C14="COTAÇÃO",LEFT(B14,5)="COTIS"),$J$6,IF(C14="SINAPI INSUMO",$J$6,IF(C14="","",$J$7)))</f>
        <v/>
      </c>
    </row>
    <row r="15" spans="1:10" s="241" customFormat="1" x14ac:dyDescent="0.2">
      <c r="A15" s="234"/>
      <c r="B15" s="235"/>
      <c r="C15" s="235"/>
      <c r="D15" s="236"/>
      <c r="E15" s="237"/>
      <c r="F15" s="238"/>
      <c r="G15" s="239"/>
      <c r="H15" s="239" t="str">
        <f>IF(G15="","",ROUND(G15*(1+J15),2))</f>
        <v/>
      </c>
      <c r="I15" s="239" t="str">
        <f>IF(H15="","",ROUND(F15*H15,2))</f>
        <v/>
      </c>
      <c r="J15" s="240" t="str">
        <f>IF(AND(C15="COTAÇÃO",LEFT(B15,5)="COTIS"),$J$6,IF(C15="SINAPI INSUMO",$J$6,IF(C15="","",$J$7)))</f>
        <v/>
      </c>
    </row>
    <row r="16" spans="1:10" s="256" customFormat="1" x14ac:dyDescent="0.2">
      <c r="A16" s="249" t="s">
        <v>17368</v>
      </c>
      <c r="B16" s="250"/>
      <c r="C16" s="250"/>
      <c r="D16" s="251" t="s">
        <v>17345</v>
      </c>
      <c r="E16" s="252"/>
      <c r="F16" s="253"/>
      <c r="G16" s="254"/>
      <c r="H16" s="254" t="str">
        <f>IF(G16="","",ROUND(G16*(1+J16),2))</f>
        <v/>
      </c>
      <c r="I16" s="254" t="str">
        <f>IF(H16="","",ROUND(F16*H16,2))</f>
        <v/>
      </c>
      <c r="J16" s="255" t="str">
        <f>IF(AND(C16="COTAÇÃO",LEFT(B16,5)="COTIS"),$J$6,IF(C16="SINAPI INSUMO",$J$6,IF(C16="","",$J$7)))</f>
        <v/>
      </c>
    </row>
    <row r="17" spans="1:10" s="241" customFormat="1" x14ac:dyDescent="0.2">
      <c r="A17" s="234"/>
      <c r="B17" s="235"/>
      <c r="C17" s="235"/>
      <c r="D17" s="236" t="str">
        <f>IF(C17="","",IF(C17="SINAPI SERVIÇO",VLOOKUP(B17,L.S.SINAPI!B:F,2,),IF(C17="SINAPI INSUMO",VLOOKUP(B17,L.I.SINAPI!B:F,2,),IF(C17="SICRO 2/DNIT",VLOOKUP(B17,'L.S.SICRO 2'!B:G,2,),IF(C17="COTAÇÃO",VLOOKUP(B17,L.I.COTAÇÃO!A:D,2,),IF(C17="COMPOSIÇÃO",VLOOKUP(B17,'R.C.'!B:H,5,),""))))))</f>
        <v/>
      </c>
      <c r="E17" s="237" t="str">
        <f>IF(C17="","",IF(C17="SINAPI SERVIÇO",VLOOKUP(B17,L.S.SINAPI!B:F,3,),IF(C17="SINAPI INSUMO",VLOOKUP(B17,L.I.SINAPI!B:F,3,),IF(C17="SICRO 2/DNIT",VLOOKUP(B17,'L.S.SICRO 2'!B:G,3,),IF(C17="COTAÇÃO",VLOOKUP(B17,L.I.COTAÇÃO!A:D,3,),IF(C17="COMPOSIÇÃO",VLOOKUP(B17,'R.C.'!B:H,6,),""))))))</f>
        <v/>
      </c>
      <c r="F17" s="238"/>
      <c r="G17" s="239" t="str">
        <f>IF(C17="","",IF(C17="SINAPI SERVIÇO",VLOOKUP(B17,L.S.SINAPI!B:F,4,),IF(C17="SINAPI INSUMO",VLOOKUP(B17,L.I.SINAPI!B:F,4,),IF(C17="SICRO 2/DNIT",VLOOKUP(B17,'L.S.SICRO 2'!B:G,4,),IF(C17="COTAÇÃO",VLOOKUP(B17,L.I.COTAÇÃO!A:D,4,),IF(C17="COMPOSIÇÃO",VLOOKUP(B17,'R.C.'!B:H,7,),""))))))</f>
        <v/>
      </c>
      <c r="H17" s="239" t="str">
        <f>IF(G17="","",ROUND(G17*(1+J17),2))</f>
        <v/>
      </c>
      <c r="I17" s="239" t="str">
        <f>IF(H17="","",ROUND(F17*H17,2))</f>
        <v/>
      </c>
      <c r="J17" s="240" t="str">
        <f>IF(AND(C17="COTAÇÃO",LEFT(B17,5)="COTIS"),$J$6,IF(C17="SINAPI INSUMO",$J$6,IF(C17="","",$J$7)))</f>
        <v/>
      </c>
    </row>
    <row r="18" spans="1:10" s="470" customFormat="1" x14ac:dyDescent="0.2">
      <c r="A18" s="462" t="s">
        <v>17369</v>
      </c>
      <c r="B18" s="463"/>
      <c r="C18" s="463"/>
      <c r="D18" s="464" t="s">
        <v>17346</v>
      </c>
      <c r="E18" s="465"/>
      <c r="F18" s="466"/>
      <c r="G18" s="467"/>
      <c r="H18" s="468"/>
      <c r="I18" s="468">
        <f ca="1">SUM(I19:I30)</f>
        <v>69644.820000000007</v>
      </c>
      <c r="J18" s="469"/>
    </row>
    <row r="19" spans="1:10" s="265" customFormat="1" ht="20.399999999999999" x14ac:dyDescent="0.3">
      <c r="A19" s="257" t="s">
        <v>17370</v>
      </c>
      <c r="B19" s="258">
        <v>92000</v>
      </c>
      <c r="C19" s="258" t="s">
        <v>8227</v>
      </c>
      <c r="D19" s="259" t="str">
        <f>IF(C19="","",IF(C19="SINAPI SERVIÇO",VLOOKUP(B19,L.S.SINAPI!B:F,2,),IF(C19="SINAPI INSUMO",VLOOKUP(B19,L.I.SINAPI!B:F,2,),IF(C19="SICRO 2/DNIT",VLOOKUP(B19,'L.S.SICRO 2'!B:G,2,),IF(C19="COTAÇÃO",VLOOKUP(B19,L.I.COTAÇÃO!A:D,2,),IF(C19="COMPOSIÇÃO",VLOOKUP(B19,'R.C.'!B:H,5,),""))))))</f>
        <v>TOMADA BAIXA DE EMBUTIR (1 MÓDULO), 2P+T 10 A, INCLUINDO SUPORTE E PLACA - FORNECIMENTO E INSTALAÇÃO. AF_12/2015</v>
      </c>
      <c r="E19" s="258" t="str">
        <f>IF(C19="","",IF(C19="SINAPI SERVIÇO",VLOOKUP(B19,L.S.SINAPI!B:F,3,),IF(C19="SINAPI INSUMO",VLOOKUP(B19,L.I.SINAPI!B:F,3,),IF(C19="SICRO 2/DNIT",VLOOKUP(B19,'L.S.SICRO 2'!B:G,3,),IF(C19="COTAÇÃO",VLOOKUP(B19,L.I.COTAÇÃO!A:D,3,),IF(C19="COMPOSIÇÃO",VLOOKUP(B19,'R.C.'!B:H,6,),""))))))</f>
        <v>UN</v>
      </c>
      <c r="F19" s="260">
        <v>143</v>
      </c>
      <c r="G19" s="261">
        <f>IF(C19="","",IF(C19="SINAPI SERVIÇO",VLOOKUP(B19,L.S.SINAPI!B:F,4,),IF(C19="SINAPI INSUMO",VLOOKUP(B19,L.I.SINAPI!B:F,4,),IF(C19="SICRO 2/DNIT",VLOOKUP(B19,'L.S.SICRO 2'!B:G,4,),IF(C19="COTAÇÃO",VLOOKUP(B19,L.I.COTAÇÃO!A:D,4,),IF(C19="COMPOSIÇÃO",VLOOKUP(B19,'R.C.'!B:H,7,),""))))))</f>
        <v>15.17</v>
      </c>
      <c r="H19" s="262">
        <f>IF(G19="","",ROUND(G19*(1+J19),2))</f>
        <v>19.32</v>
      </c>
      <c r="I19" s="263">
        <f>IF(H19="","",ROUND(F19*H19,2))</f>
        <v>2762.76</v>
      </c>
      <c r="J19" s="264">
        <f>IF(AND(C19="COTAÇÃO",LEFT(B19,5)="COTIS"),$J$6,IF(C19="SINAPI INSUMO",$J$6,IF(C19="","",$J$7)))</f>
        <v>0.27350000000000002</v>
      </c>
    </row>
    <row r="20" spans="1:10" s="265" customFormat="1" ht="20.399999999999999" x14ac:dyDescent="0.3">
      <c r="A20" s="257" t="s">
        <v>17371</v>
      </c>
      <c r="B20" s="258">
        <v>92001</v>
      </c>
      <c r="C20" s="258" t="s">
        <v>8227</v>
      </c>
      <c r="D20" s="259" t="str">
        <f>IF(C20="","",IF(C20="SINAPI SERVIÇO",VLOOKUP(B20,L.S.SINAPI!B:F,2,),IF(C20="SINAPI INSUMO",VLOOKUP(B20,L.I.SINAPI!B:F,2,),IF(C20="SICRO 2/DNIT",VLOOKUP(B20,'L.S.SICRO 2'!B:G,2,),IF(C20="COTAÇÃO",VLOOKUP(B20,L.I.COTAÇÃO!A:D,2,),IF(C20="COMPOSIÇÃO",VLOOKUP(B20,'R.C.'!B:H,5,),""))))))</f>
        <v>TOMADA BAIXA DE EMBUTIR (1 MÓDULO), 2P+T 20 A, INCLUINDO SUPORTE E PLACA - FORNECIMENTO E INSTALAÇÃO. AF_12/2015</v>
      </c>
      <c r="E20" s="258" t="str">
        <f>IF(C20="","",IF(C20="SINAPI SERVIÇO",VLOOKUP(B20,L.S.SINAPI!B:F,3,),IF(C20="SINAPI INSUMO",VLOOKUP(B20,L.I.SINAPI!B:F,3,),IF(C20="SICRO 2/DNIT",VLOOKUP(B20,'L.S.SICRO 2'!B:G,3,),IF(C20="COTAÇÃO",VLOOKUP(B20,L.I.COTAÇÃO!A:D,3,),IF(C20="COMPOSIÇÃO",VLOOKUP(B20,'R.C.'!B:H,6,),""))))))</f>
        <v>UN</v>
      </c>
      <c r="F20" s="260">
        <v>58</v>
      </c>
      <c r="G20" s="261">
        <f>IF(C20="","",IF(C20="SINAPI SERVIÇO",VLOOKUP(B20,L.S.SINAPI!B:F,4,),IF(C20="SINAPI INSUMO",VLOOKUP(B20,L.I.SINAPI!B:F,4,),IF(C20="SICRO 2/DNIT",VLOOKUP(B20,'L.S.SICRO 2'!B:G,4,),IF(C20="COTAÇÃO",VLOOKUP(B20,L.I.COTAÇÃO!A:D,4,),IF(C20="COMPOSIÇÃO",VLOOKUP(B20,'R.C.'!B:H,7,),""))))))</f>
        <v>16.440000000000001</v>
      </c>
      <c r="H20" s="262">
        <f>IF(G20="","",ROUND(G20*(1+J20),2))</f>
        <v>20.94</v>
      </c>
      <c r="I20" s="263">
        <f>IF(H20="","",ROUND(F20*H20,2))</f>
        <v>1214.52</v>
      </c>
      <c r="J20" s="264">
        <f>IF(AND(C20="COTAÇÃO",LEFT(B20,5)="COTIS"),$J$6,IF(C20="SINAPI INSUMO",$J$6,IF(C20="","",$J$7)))</f>
        <v>0.27350000000000002</v>
      </c>
    </row>
    <row r="21" spans="1:10" s="265" customFormat="1" ht="20.399999999999999" x14ac:dyDescent="0.3">
      <c r="A21" s="257" t="s">
        <v>17372</v>
      </c>
      <c r="B21" s="258">
        <v>92002</v>
      </c>
      <c r="C21" s="258" t="s">
        <v>8227</v>
      </c>
      <c r="D21" s="259" t="str">
        <f>IF(C21="","",IF(C21="SINAPI SERVIÇO",VLOOKUP(B21,L.S.SINAPI!B:F,2,),IF(C21="SINAPI INSUMO",VLOOKUP(B21,L.I.SINAPI!B:F,2,),IF(C21="SICRO 2/DNIT",VLOOKUP(B21,'L.S.SICRO 2'!B:G,2,),IF(C21="COTAÇÃO",VLOOKUP(B21,L.I.COTAÇÃO!A:D,2,),IF(C21="COMPOSIÇÃO",VLOOKUP(B21,'R.C.'!B:H,5,),""))))))</f>
        <v>TOMADA MÉDIA DE EMBUTIR (2 MÓDULOS), 2P+T 10 A, SEM SUPORTE E SEM PLACA - FORNECIMENTO E INSTALAÇÃO. AF_12/2015</v>
      </c>
      <c r="E21" s="258" t="str">
        <f>IF(C21="","",IF(C21="SINAPI SERVIÇO",VLOOKUP(B21,L.S.SINAPI!B:F,3,),IF(C21="SINAPI INSUMO",VLOOKUP(B21,L.I.SINAPI!B:F,3,),IF(C21="SICRO 2/DNIT",VLOOKUP(B21,'L.S.SICRO 2'!B:G,3,),IF(C21="COTAÇÃO",VLOOKUP(B21,L.I.COTAÇÃO!A:D,3,),IF(C21="COMPOSIÇÃO",VLOOKUP(B21,'R.C.'!B:H,6,),""))))))</f>
        <v>UN</v>
      </c>
      <c r="F21" s="260">
        <v>31</v>
      </c>
      <c r="G21" s="261">
        <f>IF(C21="","",IF(C21="SINAPI SERVIÇO",VLOOKUP(B21,L.S.SINAPI!B:F,4,),IF(C21="SINAPI INSUMO",VLOOKUP(B21,L.I.SINAPI!B:F,4,),IF(C21="SICRO 2/DNIT",VLOOKUP(B21,'L.S.SICRO 2'!B:G,4,),IF(C21="COTAÇÃO",VLOOKUP(B21,L.I.COTAÇÃO!A:D,4,),IF(C21="COMPOSIÇÃO",VLOOKUP(B21,'R.C.'!B:H,7,),""))))))</f>
        <v>23.75</v>
      </c>
      <c r="H21" s="262">
        <f>IF(G21="","",ROUND(G21*(1+J21),2))</f>
        <v>30.25</v>
      </c>
      <c r="I21" s="263">
        <f>IF(H21="","",ROUND(F21*H21,2))</f>
        <v>937.75</v>
      </c>
      <c r="J21" s="264">
        <f>IF(AND(C21="COTAÇÃO",LEFT(B21,5)="COTIS"),$J$6,IF(C21="SINAPI INSUMO",$J$6,IF(C21="","",$J$7)))</f>
        <v>0.27350000000000002</v>
      </c>
    </row>
    <row r="22" spans="1:10" s="265" customFormat="1" ht="20.399999999999999" x14ac:dyDescent="0.3">
      <c r="A22" s="257" t="s">
        <v>17373</v>
      </c>
      <c r="B22" s="258">
        <v>92016</v>
      </c>
      <c r="C22" s="258" t="s">
        <v>8227</v>
      </c>
      <c r="D22" s="259" t="str">
        <f>IF(C22="","",IF(C22="SINAPI SERVIÇO",VLOOKUP(B22,L.S.SINAPI!B:F,2,),IF(C22="SINAPI INSUMO",VLOOKUP(B22,L.I.SINAPI!B:F,2,),IF(C22="SICRO 2/DNIT",VLOOKUP(B22,'L.S.SICRO 2'!B:G,2,),IF(C22="COTAÇÃO",VLOOKUP(B22,L.I.COTAÇÃO!A:D,2,),IF(C22="COMPOSIÇÃO",VLOOKUP(B22,'R.C.'!B:H,5,),""))))))</f>
        <v>TOMADA BAIXA DE EMBUTIR (3 MÓDULOS), 2P+T 10 A, INCLUINDO SUPORTE E PLACA - FORNECIMENTO E INSTALAÇÃO. AF_12/2015</v>
      </c>
      <c r="E22" s="258" t="str">
        <f>IF(C22="","",IF(C22="SINAPI SERVIÇO",VLOOKUP(B22,L.S.SINAPI!B:F,3,),IF(C22="SINAPI INSUMO",VLOOKUP(B22,L.I.SINAPI!B:F,3,),IF(C22="SICRO 2/DNIT",VLOOKUP(B22,'L.S.SICRO 2'!B:G,3,),IF(C22="COTAÇÃO",VLOOKUP(B22,L.I.COTAÇÃO!A:D,3,),IF(C22="COMPOSIÇÃO",VLOOKUP(B22,'R.C.'!B:H,6,),""))))))</f>
        <v>UN</v>
      </c>
      <c r="F22" s="260">
        <v>7</v>
      </c>
      <c r="G22" s="261">
        <f>IF(C22="","",IF(C22="SINAPI SERVIÇO",VLOOKUP(B22,L.S.SINAPI!B:F,4,),IF(C22="SINAPI INSUMO",VLOOKUP(B22,L.I.SINAPI!B:F,4,),IF(C22="SICRO 2/DNIT",VLOOKUP(B22,'L.S.SICRO 2'!B:G,4,),IF(C22="COTAÇÃO",VLOOKUP(B22,L.I.COTAÇÃO!A:D,4,),IF(C22="COMPOSIÇÃO",VLOOKUP(B22,'R.C.'!B:H,7,),""))))))</f>
        <v>33.47</v>
      </c>
      <c r="H22" s="262">
        <f>IF(G22="","",ROUND(G22*(1+J22),2))</f>
        <v>42.62</v>
      </c>
      <c r="I22" s="263">
        <f>IF(H22="","",ROUND(F22*H22,2))</f>
        <v>298.33999999999997</v>
      </c>
      <c r="J22" s="264">
        <f>IF(AND(C22="COTAÇÃO",LEFT(B22,5)="COTIS"),$J$6,IF(C22="SINAPI INSUMO",$J$6,IF(C22="","",$J$7)))</f>
        <v>0.27350000000000002</v>
      </c>
    </row>
    <row r="23" spans="1:10" s="265" customFormat="1" x14ac:dyDescent="0.3">
      <c r="A23" s="257" t="s">
        <v>17374</v>
      </c>
      <c r="B23" s="258" t="s">
        <v>17482</v>
      </c>
      <c r="C23" s="258" t="s">
        <v>8226</v>
      </c>
      <c r="D23" s="259" t="str">
        <f>IF(C23="","",IF(C23="SINAPI SERVIÇO",VLOOKUP(B23,L.S.SINAPI!B:F,2,),IF(C23="SINAPI INSUMO",VLOOKUP(B23,L.I.SINAPI!B:F,2,),IF(C23="SICRO 2/DNIT",VLOOKUP(B23,'L.S.SICRO 2'!B:G,2,),IF(C23="COTAÇÃO",VLOOKUP(B23,L.I.COTAÇÃO!A:D,2,),IF(C23="COMPOSIÇÃO",VLOOKUP(B23,'R.C.'!B:H,5,),""))))))</f>
        <v>CAIXA DE TOMADA 4, COM TAMPA - FORNECIMENTO E INSTALAÇÃO</v>
      </c>
      <c r="E23" s="258" t="str">
        <f>IF(C23="","",IF(C23="SINAPI SERVIÇO",VLOOKUP(B23,L.S.SINAPI!B:F,3,),IF(C23="SINAPI INSUMO",VLOOKUP(B23,L.I.SINAPI!B:F,3,),IF(C23="SICRO 2/DNIT",VLOOKUP(B23,'L.S.SICRO 2'!B:G,3,),IF(C23="COTAÇÃO",VLOOKUP(B23,L.I.COTAÇÃO!A:D,3,),IF(C23="COMPOSIÇÃO",VLOOKUP(B23,'R.C.'!B:H,6,),""))))))</f>
        <v xml:space="preserve">UN </v>
      </c>
      <c r="F23" s="260">
        <v>237</v>
      </c>
      <c r="G23" s="261">
        <f ca="1">IF(C23="","",IF(C23="SINAPI SERVIÇO",VLOOKUP(B23,L.S.SINAPI!B:F,4,),IF(C23="SINAPI INSUMO",VLOOKUP(B23,L.I.SINAPI!B:F,4,),IF(C23="SICRO 2/DNIT",VLOOKUP(B23,'L.S.SICRO 2'!B:G,4,),IF(C23="COTAÇÃO",VLOOKUP(B23,L.I.COTAÇÃO!A:D,4,),IF(C23="COMPOSIÇÃO",VLOOKUP(B23,'R.C.'!B:H,7,),""))))))</f>
        <v>197.82</v>
      </c>
      <c r="H23" s="262">
        <f ca="1">IF(G23="","",ROUND(G23*(1+J23),2))</f>
        <v>251.92</v>
      </c>
      <c r="I23" s="263">
        <f ca="1">IF(H23="","",ROUND(F23*H23,2))</f>
        <v>59705.04</v>
      </c>
      <c r="J23" s="264">
        <f>IF(AND(C23="COTAÇÃO",LEFT(B23,5)="COTIS"),$J$6,IF(C23="SINAPI INSUMO",$J$6,IF(C23="","",$J$7)))</f>
        <v>0.27350000000000002</v>
      </c>
    </row>
    <row r="24" spans="1:10" s="265" customFormat="1" ht="20.399999999999999" x14ac:dyDescent="0.3">
      <c r="A24" s="257" t="s">
        <v>17375</v>
      </c>
      <c r="B24" s="258">
        <v>92023</v>
      </c>
      <c r="C24" s="258" t="s">
        <v>8227</v>
      </c>
      <c r="D24" s="259" t="str">
        <f>IF(C24="","",IF(C24="SINAPI SERVIÇO",VLOOKUP(B24,L.S.SINAPI!B:F,2,),IF(C24="SINAPI INSUMO",VLOOKUP(B24,L.I.SINAPI!B:F,2,),IF(C24="SICRO 2/DNIT",VLOOKUP(B24,'L.S.SICRO 2'!B:G,2,),IF(C24="COTAÇÃO",VLOOKUP(B24,L.I.COTAÇÃO!A:D,2,),IF(C24="COMPOSIÇÃO",VLOOKUP(B24,'R.C.'!B:H,5,),""))))))</f>
        <v>INTERRUPTOR SIMPLES (1 MÓDULO) COM 1 TOMADA DE EMBUTIR 2P+T 10 A,  INCLUINDO SUPORTE E PLACA - FORNECIMENTO E INSTALAÇÃO. AF_12/2015</v>
      </c>
      <c r="E24" s="258" t="str">
        <f>IF(C24="","",IF(C24="SINAPI SERVIÇO",VLOOKUP(B24,L.S.SINAPI!B:F,3,),IF(C24="SINAPI INSUMO",VLOOKUP(B24,L.I.SINAPI!B:F,3,),IF(C24="SICRO 2/DNIT",VLOOKUP(B24,'L.S.SICRO 2'!B:G,3,),IF(C24="COTAÇÃO",VLOOKUP(B24,L.I.COTAÇÃO!A:D,3,),IF(C24="COMPOSIÇÃO",VLOOKUP(B24,'R.C.'!B:H,6,),""))))))</f>
        <v>UN</v>
      </c>
      <c r="F24" s="260">
        <v>8</v>
      </c>
      <c r="G24" s="261">
        <f>IF(C24="","",IF(C24="SINAPI SERVIÇO",VLOOKUP(B24,L.S.SINAPI!B:F,4,),IF(C24="SINAPI INSUMO",VLOOKUP(B24,L.I.SINAPI!B:F,4,),IF(C24="SICRO 2/DNIT",VLOOKUP(B24,'L.S.SICRO 2'!B:G,4,),IF(C24="COTAÇÃO",VLOOKUP(B24,L.I.COTAÇÃO!A:D,4,),IF(C24="COMPOSIÇÃO",VLOOKUP(B24,'R.C.'!B:H,7,),""))))))</f>
        <v>25.43</v>
      </c>
      <c r="H24" s="262">
        <f t="shared" ref="H24:H30" si="0">IF(G24="","",ROUND(G24*(1+J24),2))</f>
        <v>32.39</v>
      </c>
      <c r="I24" s="263">
        <f t="shared" ref="I24:I30" si="1">IF(H24="","",ROUND(F24*H24,2))</f>
        <v>259.12</v>
      </c>
      <c r="J24" s="264">
        <f t="shared" ref="J24:J30" si="2">IF(AND(C24="COTAÇÃO",LEFT(B24,5)="COTIS"),$J$6,IF(C24="SINAPI INSUMO",$J$6,IF(C24="","",$J$7)))</f>
        <v>0.27350000000000002</v>
      </c>
    </row>
    <row r="25" spans="1:10" s="265" customFormat="1" ht="20.399999999999999" x14ac:dyDescent="0.3">
      <c r="A25" s="257" t="s">
        <v>17376</v>
      </c>
      <c r="B25" s="258">
        <v>91953</v>
      </c>
      <c r="C25" s="258" t="s">
        <v>8227</v>
      </c>
      <c r="D25" s="259" t="str">
        <f>IF(C25="","",IF(C25="SINAPI SERVIÇO",VLOOKUP(B25,L.S.SINAPI!B:F,2,),IF(C25="SINAPI INSUMO",VLOOKUP(B25,L.I.SINAPI!B:F,2,),IF(C25="SICRO 2/DNIT",VLOOKUP(B25,'L.S.SICRO 2'!B:G,2,),IF(C25="COTAÇÃO",VLOOKUP(B25,L.I.COTAÇÃO!A:D,2,),IF(C25="COMPOSIÇÃO",VLOOKUP(B25,'R.C.'!B:H,5,),""))))))</f>
        <v>INTERRUPTOR SIMPLES (1 MÓDULO), 10A/250V, INCLUINDO SUPORTE E PLACA - FORNECIMENTO E INSTALAÇÃO. AF_12/2015</v>
      </c>
      <c r="E25" s="258" t="str">
        <f>IF(C25="","",IF(C25="SINAPI SERVIÇO",VLOOKUP(B25,L.S.SINAPI!B:F,3,),IF(C25="SINAPI INSUMO",VLOOKUP(B25,L.I.SINAPI!B:F,3,),IF(C25="SICRO 2/DNIT",VLOOKUP(B25,'L.S.SICRO 2'!B:G,3,),IF(C25="COTAÇÃO",VLOOKUP(B25,L.I.COTAÇÃO!A:D,3,),IF(C25="COMPOSIÇÃO",VLOOKUP(B25,'R.C.'!B:H,6,),""))))))</f>
        <v>UN</v>
      </c>
      <c r="F25" s="260">
        <v>92</v>
      </c>
      <c r="G25" s="261">
        <f>IF(C25="","",IF(C25="SINAPI SERVIÇO",VLOOKUP(B25,L.S.SINAPI!B:F,4,),IF(C25="SINAPI INSUMO",VLOOKUP(B25,L.I.SINAPI!B:F,4,),IF(C25="SICRO 2/DNIT",VLOOKUP(B25,'L.S.SICRO 2'!B:G,4,),IF(C25="COTAÇÃO",VLOOKUP(B25,L.I.COTAÇÃO!A:D,4,),IF(C25="COMPOSIÇÃO",VLOOKUP(B25,'R.C.'!B:H,7,),""))))))</f>
        <v>14.36</v>
      </c>
      <c r="H25" s="262">
        <f t="shared" si="0"/>
        <v>18.29</v>
      </c>
      <c r="I25" s="263">
        <f t="shared" si="1"/>
        <v>1682.68</v>
      </c>
      <c r="J25" s="264">
        <f t="shared" si="2"/>
        <v>0.27350000000000002</v>
      </c>
    </row>
    <row r="26" spans="1:10" s="265" customFormat="1" ht="20.399999999999999" x14ac:dyDescent="0.3">
      <c r="A26" s="257" t="s">
        <v>17377</v>
      </c>
      <c r="B26" s="258">
        <v>91959</v>
      </c>
      <c r="C26" s="258" t="s">
        <v>8227</v>
      </c>
      <c r="D26" s="259" t="str">
        <f>IF(C26="","",IF(C26="SINAPI SERVIÇO",VLOOKUP(B26,L.S.SINAPI!B:F,2,),IF(C26="SINAPI INSUMO",VLOOKUP(B26,L.I.SINAPI!B:F,2,),IF(C26="SICRO 2/DNIT",VLOOKUP(B26,'L.S.SICRO 2'!B:G,2,),IF(C26="COTAÇÃO",VLOOKUP(B26,L.I.COTAÇÃO!A:D,2,),IF(C26="COMPOSIÇÃO",VLOOKUP(B26,'R.C.'!B:H,5,),""))))))</f>
        <v>INTERRUPTOR SIMPLES (2 MÓDULOS), 10A/250V, INCLUINDO SUPORTE E PLACA - FORNECIMENTO E INSTALAÇÃO. AF_12/2015</v>
      </c>
      <c r="E26" s="258" t="str">
        <f>IF(C26="","",IF(C26="SINAPI SERVIÇO",VLOOKUP(B26,L.S.SINAPI!B:F,3,),IF(C26="SINAPI INSUMO",VLOOKUP(B26,L.I.SINAPI!B:F,3,),IF(C26="SICRO 2/DNIT",VLOOKUP(B26,'L.S.SICRO 2'!B:G,3,),IF(C26="COTAÇÃO",VLOOKUP(B26,L.I.COTAÇÃO!A:D,3,),IF(C26="COMPOSIÇÃO",VLOOKUP(B26,'R.C.'!B:H,6,),""))))))</f>
        <v>UN</v>
      </c>
      <c r="F26" s="260">
        <v>30</v>
      </c>
      <c r="G26" s="261">
        <f>IF(C26="","",IF(C26="SINAPI SERVIÇO",VLOOKUP(B26,L.S.SINAPI!B:F,4,),IF(C26="SINAPI INSUMO",VLOOKUP(B26,L.I.SINAPI!B:F,4,),IF(C26="SICRO 2/DNIT",VLOOKUP(B26,'L.S.SICRO 2'!B:G,4,),IF(C26="COTAÇÃO",VLOOKUP(B26,L.I.COTAÇÃO!A:D,4,),IF(C26="COMPOSIÇÃO",VLOOKUP(B26,'R.C.'!B:H,7,),""))))))</f>
        <v>22.72</v>
      </c>
      <c r="H26" s="262">
        <f t="shared" si="0"/>
        <v>28.93</v>
      </c>
      <c r="I26" s="263">
        <f t="shared" si="1"/>
        <v>867.9</v>
      </c>
      <c r="J26" s="264">
        <f t="shared" si="2"/>
        <v>0.27350000000000002</v>
      </c>
    </row>
    <row r="27" spans="1:10" s="265" customFormat="1" ht="20.399999999999999" x14ac:dyDescent="0.3">
      <c r="A27" s="257" t="s">
        <v>17378</v>
      </c>
      <c r="B27" s="258">
        <v>91967</v>
      </c>
      <c r="C27" s="258" t="s">
        <v>8227</v>
      </c>
      <c r="D27" s="259" t="str">
        <f>IF(C27="","",IF(C27="SINAPI SERVIÇO",VLOOKUP(B27,L.S.SINAPI!B:F,2,),IF(C27="SINAPI INSUMO",VLOOKUP(B27,L.I.SINAPI!B:F,2,),IF(C27="SICRO 2/DNIT",VLOOKUP(B27,'L.S.SICRO 2'!B:G,2,),IF(C27="COTAÇÃO",VLOOKUP(B27,L.I.COTAÇÃO!A:D,2,),IF(C27="COMPOSIÇÃO",VLOOKUP(B27,'R.C.'!B:H,5,),""))))))</f>
        <v>INTERRUPTOR SIMPLES (3 MÓDULOS), 10A/250V, INCLUINDO SUPORTE E PLACA - FORNECIMENTO E INSTALAÇÃO. AF_12/2015</v>
      </c>
      <c r="E27" s="258" t="str">
        <f>IF(C27="","",IF(C27="SINAPI SERVIÇO",VLOOKUP(B27,L.S.SINAPI!B:F,3,),IF(C27="SINAPI INSUMO",VLOOKUP(B27,L.I.SINAPI!B:F,3,),IF(C27="SICRO 2/DNIT",VLOOKUP(B27,'L.S.SICRO 2'!B:G,3,),IF(C27="COTAÇÃO",VLOOKUP(B27,L.I.COTAÇÃO!A:D,3,),IF(C27="COMPOSIÇÃO",VLOOKUP(B27,'R.C.'!B:H,6,),""))))))</f>
        <v>UN</v>
      </c>
      <c r="F27" s="260">
        <v>27</v>
      </c>
      <c r="G27" s="261">
        <f>IF(C27="","",IF(C27="SINAPI SERVIÇO",VLOOKUP(B27,L.S.SINAPI!B:F,4,),IF(C27="SINAPI INSUMO",VLOOKUP(B27,L.I.SINAPI!B:F,4,),IF(C27="SICRO 2/DNIT",VLOOKUP(B27,'L.S.SICRO 2'!B:G,4,),IF(C27="COTAÇÃO",VLOOKUP(B27,L.I.COTAÇÃO!A:D,4,),IF(C27="COMPOSIÇÃO",VLOOKUP(B27,'R.C.'!B:H,7,),""))))))</f>
        <v>31.08</v>
      </c>
      <c r="H27" s="262">
        <f t="shared" si="0"/>
        <v>39.58</v>
      </c>
      <c r="I27" s="263">
        <f t="shared" si="1"/>
        <v>1068.6600000000001</v>
      </c>
      <c r="J27" s="264">
        <f t="shared" si="2"/>
        <v>0.27350000000000002</v>
      </c>
    </row>
    <row r="28" spans="1:10" s="265" customFormat="1" ht="20.399999999999999" x14ac:dyDescent="0.3">
      <c r="A28" s="257" t="s">
        <v>17485</v>
      </c>
      <c r="B28" s="258">
        <v>91955</v>
      </c>
      <c r="C28" s="258" t="s">
        <v>8227</v>
      </c>
      <c r="D28" s="259" t="str">
        <f>IF(C28="","",IF(C28="SINAPI SERVIÇO",VLOOKUP(B28,L.S.SINAPI!B:F,2,),IF(C28="SINAPI INSUMO",VLOOKUP(B28,L.I.SINAPI!B:F,2,),IF(C28="SICRO 2/DNIT",VLOOKUP(B28,'L.S.SICRO 2'!B:G,2,),IF(C28="COTAÇÃO",VLOOKUP(B28,L.I.COTAÇÃO!A:D,2,),IF(C28="COMPOSIÇÃO",VLOOKUP(B28,'R.C.'!B:H,5,),""))))))</f>
        <v>INTERRUPTOR PARALELO (1 MÓDULO), 10A/250V, INCLUINDO SUPORTE E PLACA - FORNECIMENTO E INSTALAÇÃO. AF_12/2015</v>
      </c>
      <c r="E28" s="258" t="str">
        <f>IF(C28="","",IF(C28="SINAPI SERVIÇO",VLOOKUP(B28,L.S.SINAPI!B:F,3,),IF(C28="SINAPI INSUMO",VLOOKUP(B28,L.I.SINAPI!B:F,3,),IF(C28="SICRO 2/DNIT",VLOOKUP(B28,'L.S.SICRO 2'!B:G,3,),IF(C28="COTAÇÃO",VLOOKUP(B28,L.I.COTAÇÃO!A:D,3,),IF(C28="COMPOSIÇÃO",VLOOKUP(B28,'R.C.'!B:H,6,),""))))))</f>
        <v>UN</v>
      </c>
      <c r="F28" s="260">
        <v>2</v>
      </c>
      <c r="G28" s="261">
        <f>IF(C28="","",IF(C28="SINAPI SERVIÇO",VLOOKUP(B28,L.S.SINAPI!B:F,4,),IF(C28="SINAPI INSUMO",VLOOKUP(B28,L.I.SINAPI!B:F,4,),IF(C28="SICRO 2/DNIT",VLOOKUP(B28,'L.S.SICRO 2'!B:G,4,),IF(C28="COTAÇÃO",VLOOKUP(B28,L.I.COTAÇÃO!A:D,4,),IF(C28="COMPOSIÇÃO",VLOOKUP(B28,'R.C.'!B:H,7,),""))))))</f>
        <v>17.760000000000002</v>
      </c>
      <c r="H28" s="262">
        <f>IF(G28="","",ROUND(G28*(1+J28),2))</f>
        <v>22.62</v>
      </c>
      <c r="I28" s="263">
        <f>IF(H28="","",ROUND(F28*H28,2))</f>
        <v>45.24</v>
      </c>
      <c r="J28" s="264">
        <f>IF(AND(C28="COTAÇÃO",LEFT(B28,5)="COTIS"),$J$6,IF(C28="SINAPI INSUMO",$J$6,IF(C28="","",$J$7)))</f>
        <v>0.27350000000000002</v>
      </c>
    </row>
    <row r="29" spans="1:10" s="265" customFormat="1" ht="20.399999999999999" x14ac:dyDescent="0.3">
      <c r="A29" s="257" t="s">
        <v>17486</v>
      </c>
      <c r="B29" s="258">
        <v>91961</v>
      </c>
      <c r="C29" s="258" t="s">
        <v>8227</v>
      </c>
      <c r="D29" s="259" t="str">
        <f>IF(C29="","",IF(C29="SINAPI SERVIÇO",VLOOKUP(B29,L.S.SINAPI!B:F,2,),IF(C29="SINAPI INSUMO",VLOOKUP(B29,L.I.SINAPI!B:F,2,),IF(C29="SICRO 2/DNIT",VLOOKUP(B29,'L.S.SICRO 2'!B:G,2,),IF(C29="COTAÇÃO",VLOOKUP(B29,L.I.COTAÇÃO!A:D,2,),IF(C29="COMPOSIÇÃO",VLOOKUP(B29,'R.C.'!B:H,5,),""))))))</f>
        <v>INTERRUPTOR PARALELO (2 MÓDULOS), 10A/250V, INCLUINDO SUPORTE E PLACA - FORNECIMENTO E INSTALAÇÃO. AF_12/2015</v>
      </c>
      <c r="E29" s="258" t="str">
        <f>IF(C29="","",IF(C29="SINAPI SERVIÇO",VLOOKUP(B29,L.S.SINAPI!B:F,3,),IF(C29="SINAPI INSUMO",VLOOKUP(B29,L.I.SINAPI!B:F,3,),IF(C29="SICRO 2/DNIT",VLOOKUP(B29,'L.S.SICRO 2'!B:G,3,),IF(C29="COTAÇÃO",VLOOKUP(B29,L.I.COTAÇÃO!A:D,3,),IF(C29="COMPOSIÇÃO",VLOOKUP(B29,'R.C.'!B:H,6,),""))))))</f>
        <v>UN</v>
      </c>
      <c r="F29" s="260">
        <v>6</v>
      </c>
      <c r="G29" s="261">
        <f>IF(C29="","",IF(C29="SINAPI SERVIÇO",VLOOKUP(B29,L.S.SINAPI!B:F,4,),IF(C29="SINAPI INSUMO",VLOOKUP(B29,L.I.SINAPI!B:F,4,),IF(C29="SICRO 2/DNIT",VLOOKUP(B29,'L.S.SICRO 2'!B:G,4,),IF(C29="COTAÇÃO",VLOOKUP(B29,L.I.COTAÇÃO!A:D,4,),IF(C29="COMPOSIÇÃO",VLOOKUP(B29,'R.C.'!B:H,7,),""))))))</f>
        <v>29.5</v>
      </c>
      <c r="H29" s="262">
        <f>IF(G29="","",ROUND(G29*(1+J29),2))</f>
        <v>37.57</v>
      </c>
      <c r="I29" s="263">
        <f>IF(H29="","",ROUND(F29*H29,2))</f>
        <v>225.42</v>
      </c>
      <c r="J29" s="264">
        <f>IF(AND(C29="COTAÇÃO",LEFT(B29,5)="COTIS"),$J$6,IF(C29="SINAPI INSUMO",$J$6,IF(C29="","",$J$7)))</f>
        <v>0.27350000000000002</v>
      </c>
    </row>
    <row r="30" spans="1:10" s="265" customFormat="1" ht="20.399999999999999" x14ac:dyDescent="0.3">
      <c r="A30" s="257" t="s">
        <v>17487</v>
      </c>
      <c r="B30" s="258">
        <v>91969</v>
      </c>
      <c r="C30" s="258" t="s">
        <v>8227</v>
      </c>
      <c r="D30" s="259" t="str">
        <f>IF(C30="","",IF(C30="SINAPI SERVIÇO",VLOOKUP(B30,L.S.SINAPI!B:F,2,),IF(C30="SINAPI INSUMO",VLOOKUP(B30,L.I.SINAPI!B:F,2,),IF(C30="SICRO 2/DNIT",VLOOKUP(B30,'L.S.SICRO 2'!B:G,2,),IF(C30="COTAÇÃO",VLOOKUP(B30,L.I.COTAÇÃO!A:D,2,),IF(C30="COMPOSIÇÃO",VLOOKUP(B30,'R.C.'!B:H,5,),""))))))</f>
        <v>INTERRUPTOR PARALELO (3 MÓDULOS), 10A/250V, INCLUINDO SUPORTE E PLACA - FORNECIMENTO E INSTALAÇÃO. AF_12/2015</v>
      </c>
      <c r="E30" s="258" t="str">
        <f>IF(C30="","",IF(C30="SINAPI SERVIÇO",VLOOKUP(B30,L.S.SINAPI!B:F,3,),IF(C30="SINAPI INSUMO",VLOOKUP(B30,L.I.SINAPI!B:F,3,),IF(C30="SICRO 2/DNIT",VLOOKUP(B30,'L.S.SICRO 2'!B:G,3,),IF(C30="COTAÇÃO",VLOOKUP(B30,L.I.COTAÇÃO!A:D,3,),IF(C30="COMPOSIÇÃO",VLOOKUP(B30,'R.C.'!B:H,6,),""))))))</f>
        <v>UN</v>
      </c>
      <c r="F30" s="260">
        <v>11</v>
      </c>
      <c r="G30" s="261">
        <f>IF(C30="","",IF(C30="SINAPI SERVIÇO",VLOOKUP(B30,L.S.SINAPI!B:F,4,),IF(C30="SINAPI INSUMO",VLOOKUP(B30,L.I.SINAPI!B:F,4,),IF(C30="SICRO 2/DNIT",VLOOKUP(B30,'L.S.SICRO 2'!B:G,4,),IF(C30="COTAÇÃO",VLOOKUP(B30,L.I.COTAÇÃO!A:D,4,),IF(C30="COMPOSIÇÃO",VLOOKUP(B30,'R.C.'!B:H,7,),""))))))</f>
        <v>41.22</v>
      </c>
      <c r="H30" s="262">
        <f t="shared" si="0"/>
        <v>52.49</v>
      </c>
      <c r="I30" s="263">
        <f t="shared" si="1"/>
        <v>577.39</v>
      </c>
      <c r="J30" s="264">
        <f t="shared" si="2"/>
        <v>0.27350000000000002</v>
      </c>
    </row>
    <row r="31" spans="1:10" s="265" customFormat="1" x14ac:dyDescent="0.3">
      <c r="A31" s="257"/>
      <c r="B31" s="258"/>
      <c r="C31" s="258"/>
      <c r="D31" s="259"/>
      <c r="E31" s="258"/>
      <c r="F31" s="260"/>
      <c r="G31" s="261"/>
      <c r="H31" s="262"/>
      <c r="I31" s="263"/>
      <c r="J31" s="264"/>
    </row>
    <row r="32" spans="1:10" s="470" customFormat="1" x14ac:dyDescent="0.2">
      <c r="A32" s="462" t="s">
        <v>17379</v>
      </c>
      <c r="B32" s="463"/>
      <c r="C32" s="463"/>
      <c r="D32" s="464" t="s">
        <v>17347</v>
      </c>
      <c r="E32" s="465"/>
      <c r="F32" s="466"/>
      <c r="G32" s="467"/>
      <c r="H32" s="468"/>
      <c r="I32" s="468">
        <f ca="1">SUM(I33:I38)</f>
        <v>14397.119999999999</v>
      </c>
      <c r="J32" s="469"/>
    </row>
    <row r="33" spans="1:10" s="266" customFormat="1" x14ac:dyDescent="0.2">
      <c r="A33" s="474" t="s">
        <v>17380</v>
      </c>
      <c r="B33" s="475" t="s">
        <v>17352</v>
      </c>
      <c r="C33" s="258" t="s">
        <v>8226</v>
      </c>
      <c r="D33" s="259" t="str">
        <f>IF(C33="","",IF(C33="SINAPI SERVIÇO",VLOOKUP(B33,L.S.SINAPI!B:F,2,),IF(C33="SINAPI INSUMO",VLOOKUP(B33,L.I.SINAPI!B:F,2,),IF(C33="SICRO 2/DNIT",VLOOKUP(B33,'L.S.SICRO 2'!B:G,2,),IF(C33="COTAÇÃO",VLOOKUP(B33,L.I.COTAÇÃO!A:D,2,),IF(C33="COMPOSIÇÃO",VLOOKUP(B33,'R.C.'!B:H,5,),""))))))</f>
        <v>QUADRO DISTRIBUIÇÃO SCHNEIDER PRAGMA 24 MÓDULOS PRA25124 - 40A</v>
      </c>
      <c r="E33" s="258" t="str">
        <f>IF(C33="","",IF(C33="SINAPI SERVIÇO",VLOOKUP(B33,L.S.SINAPI!B:F,3,),IF(C33="SINAPI INSUMO",VLOOKUP(B33,L.I.SINAPI!B:F,3,),IF(C33="SICRO 2/DNIT",VLOOKUP(B33,'L.S.SICRO 2'!B:G,3,),IF(C33="COTAÇÃO",VLOOKUP(B33,L.I.COTAÇÃO!A:D,3,),IF(C33="COMPOSIÇÃO",VLOOKUP(B33,'R.C.'!B:H,6,),""))))))</f>
        <v xml:space="preserve">UN </v>
      </c>
      <c r="F33" s="260">
        <v>5</v>
      </c>
      <c r="G33" s="261">
        <f ca="1">IF(C33="","",IF(C33="SINAPI SERVIÇO",VLOOKUP(B33,L.S.SINAPI!B:F,4,),IF(C33="SINAPI INSUMO",VLOOKUP(B33,L.I.SINAPI!B:F,4,),IF(C33="SICRO 2/DNIT",VLOOKUP(B33,'L.S.SICRO 2'!B:G,4,),IF(C33="COTAÇÃO",VLOOKUP(B33,L.I.COTAÇÃO!A:D,4,),IF(C33="COMPOSIÇÃO",VLOOKUP(B33,'R.C.'!B:H,7,),""))))))</f>
        <v>214.45</v>
      </c>
      <c r="H33" s="262">
        <f t="shared" ref="H33:H38" ca="1" si="3">IF(G33="","",ROUND(G33*(1+J33),2))</f>
        <v>273.10000000000002</v>
      </c>
      <c r="I33" s="263">
        <f t="shared" ref="I33:I38" ca="1" si="4">IF(H33="","",ROUND(F33*H33,2))</f>
        <v>1365.5</v>
      </c>
      <c r="J33" s="264">
        <f t="shared" ref="J33:J38" si="5">IF(AND(C33="COTAÇÃO",LEFT(B33,5)="COTIS"),$J$6,IF(C33="SINAPI INSUMO",$J$6,IF(C33="","",$J$7)))</f>
        <v>0.27350000000000002</v>
      </c>
    </row>
    <row r="34" spans="1:10" s="266" customFormat="1" x14ac:dyDescent="0.2">
      <c r="A34" s="474" t="s">
        <v>17381</v>
      </c>
      <c r="B34" s="475" t="s">
        <v>17353</v>
      </c>
      <c r="C34" s="258" t="s">
        <v>8226</v>
      </c>
      <c r="D34" s="259" t="str">
        <f>IF(C34="","",IF(C34="SINAPI SERVIÇO",VLOOKUP(B34,L.S.SINAPI!B:F,2,),IF(C34="SINAPI INSUMO",VLOOKUP(B34,L.I.SINAPI!B:F,2,),IF(C34="SICRO 2/DNIT",VLOOKUP(B34,'L.S.SICRO 2'!B:G,2,),IF(C34="COTAÇÃO",VLOOKUP(B34,L.I.COTAÇÃO!A:D,2,),IF(C34="COMPOSIÇÃO",VLOOKUP(B34,'R.C.'!B:H,5,),""))))))</f>
        <v>QUADRO DISTRIBUIÇÃO SCHNEIDER PRAGMA 36 MÓDULOS PRA25224 - 150A</v>
      </c>
      <c r="E34" s="258" t="str">
        <f>IF(C34="","",IF(C34="SINAPI SERVIÇO",VLOOKUP(B34,L.S.SINAPI!B:F,3,),IF(C34="SINAPI INSUMO",VLOOKUP(B34,L.I.SINAPI!B:F,3,),IF(C34="SICRO 2/DNIT",VLOOKUP(B34,'L.S.SICRO 2'!B:G,3,),IF(C34="COTAÇÃO",VLOOKUP(B34,L.I.COTAÇÃO!A:D,3,),IF(C34="COMPOSIÇÃO",VLOOKUP(B34,'R.C.'!B:H,6,),""))))))</f>
        <v xml:space="preserve">UN </v>
      </c>
      <c r="F34" s="260">
        <v>1</v>
      </c>
      <c r="G34" s="261">
        <f ca="1">IF(C34="","",IF(C34="SINAPI SERVIÇO",VLOOKUP(B34,L.S.SINAPI!B:F,4,),IF(C34="SINAPI INSUMO",VLOOKUP(B34,L.I.SINAPI!B:F,4,),IF(C34="SICRO 2/DNIT",VLOOKUP(B34,'L.S.SICRO 2'!B:G,4,),IF(C34="COTAÇÃO",VLOOKUP(B34,L.I.COTAÇÃO!A:D,4,),IF(C34="COMPOSIÇÃO",VLOOKUP(B34,'R.C.'!B:H,7,),""))))))</f>
        <v>275.10000000000002</v>
      </c>
      <c r="H34" s="262">
        <f t="shared" ca="1" si="3"/>
        <v>350.34</v>
      </c>
      <c r="I34" s="263">
        <f t="shared" ca="1" si="4"/>
        <v>350.34</v>
      </c>
      <c r="J34" s="264">
        <f t="shared" si="5"/>
        <v>0.27350000000000002</v>
      </c>
    </row>
    <row r="35" spans="1:10" s="266" customFormat="1" x14ac:dyDescent="0.2">
      <c r="A35" s="474" t="s">
        <v>17382</v>
      </c>
      <c r="B35" s="475" t="s">
        <v>17354</v>
      </c>
      <c r="C35" s="258" t="s">
        <v>8226</v>
      </c>
      <c r="D35" s="259" t="str">
        <f>IF(C35="","",IF(C35="SINAPI SERVIÇO",VLOOKUP(B35,L.S.SINAPI!B:F,2,),IF(C35="SINAPI INSUMO",VLOOKUP(B35,L.I.SINAPI!B:F,2,),IF(C35="SICRO 2/DNIT",VLOOKUP(B35,'L.S.SICRO 2'!B:G,2,),IF(C35="COTAÇÃO",VLOOKUP(B35,L.I.COTAÇÃO!A:D,2,),IF(C35="COMPOSIÇÃO",VLOOKUP(B35,'R.C.'!B:H,5,),""))))))</f>
        <v>QUADRO DISTRIBUIÇÃO SCHNEIDER PRAGMA 48 MÓDULOS PRA25224 - 150A</v>
      </c>
      <c r="E35" s="258" t="str">
        <f>IF(C35="","",IF(C35="SINAPI SERVIÇO",VLOOKUP(B35,L.S.SINAPI!B:F,3,),IF(C35="SINAPI INSUMO",VLOOKUP(B35,L.I.SINAPI!B:F,3,),IF(C35="SICRO 2/DNIT",VLOOKUP(B35,'L.S.SICRO 2'!B:G,3,),IF(C35="COTAÇÃO",VLOOKUP(B35,L.I.COTAÇÃO!A:D,3,),IF(C35="COMPOSIÇÃO",VLOOKUP(B35,'R.C.'!B:H,6,),""))))))</f>
        <v xml:space="preserve">UN </v>
      </c>
      <c r="F35" s="260">
        <v>4</v>
      </c>
      <c r="G35" s="261">
        <f ca="1">IF(C35="","",IF(C35="SINAPI SERVIÇO",VLOOKUP(B35,L.S.SINAPI!B:F,4,),IF(C35="SINAPI INSUMO",VLOOKUP(B35,L.I.SINAPI!B:F,4,),IF(C35="SICRO 2/DNIT",VLOOKUP(B35,'L.S.SICRO 2'!B:G,4,),IF(C35="COTAÇÃO",VLOOKUP(B35,L.I.COTAÇÃO!A:D,4,),IF(C35="COMPOSIÇÃO",VLOOKUP(B35,'R.C.'!B:H,7,),""))))))</f>
        <v>481.44</v>
      </c>
      <c r="H35" s="262">
        <f t="shared" ca="1" si="3"/>
        <v>613.11</v>
      </c>
      <c r="I35" s="263">
        <f t="shared" ca="1" si="4"/>
        <v>2452.44</v>
      </c>
      <c r="J35" s="264">
        <f t="shared" si="5"/>
        <v>0.27350000000000002</v>
      </c>
    </row>
    <row r="36" spans="1:10" s="266" customFormat="1" x14ac:dyDescent="0.2">
      <c r="A36" s="474" t="s">
        <v>17383</v>
      </c>
      <c r="B36" s="475" t="s">
        <v>17355</v>
      </c>
      <c r="C36" s="258" t="s">
        <v>8226</v>
      </c>
      <c r="D36" s="259" t="str">
        <f>IF(C36="","",IF(C36="SINAPI SERVIÇO",VLOOKUP(B36,L.S.SINAPI!B:F,2,),IF(C36="SINAPI INSUMO",VLOOKUP(B36,L.I.SINAPI!B:F,2,),IF(C36="SICRO 2/DNIT",VLOOKUP(B36,'L.S.SICRO 2'!B:G,2,),IF(C36="COTAÇÃO",VLOOKUP(B36,L.I.COTAÇÃO!A:D,2,),IF(C36="COMPOSIÇÃO",VLOOKUP(B36,'R.C.'!B:H,5,),""))))))</f>
        <v>QUADRO DISTRIBUIÇÃO SCHNEIDER PRAGMA 54 MÓDULOS PRA25318 - 100A</v>
      </c>
      <c r="E36" s="258" t="str">
        <f>IF(C36="","",IF(C36="SINAPI SERVIÇO",VLOOKUP(B36,L.S.SINAPI!B:F,3,),IF(C36="SINAPI INSUMO",VLOOKUP(B36,L.I.SINAPI!B:F,3,),IF(C36="SICRO 2/DNIT",VLOOKUP(B36,'L.S.SICRO 2'!B:G,3,),IF(C36="COTAÇÃO",VLOOKUP(B36,L.I.COTAÇÃO!A:D,3,),IF(C36="COMPOSIÇÃO",VLOOKUP(B36,'R.C.'!B:H,6,),""))))))</f>
        <v xml:space="preserve">UN </v>
      </c>
      <c r="F36" s="260">
        <v>9</v>
      </c>
      <c r="G36" s="261">
        <f ca="1">IF(C36="","",IF(C36="SINAPI SERVIÇO",VLOOKUP(B36,L.S.SINAPI!B:F,4,),IF(C36="SINAPI INSUMO",VLOOKUP(B36,L.I.SINAPI!B:F,4,),IF(C36="SICRO 2/DNIT",VLOOKUP(B36,'L.S.SICRO 2'!B:G,4,),IF(C36="COTAÇÃO",VLOOKUP(B36,L.I.COTAÇÃO!A:D,4,),IF(C36="COMPOSIÇÃO",VLOOKUP(B36,'R.C.'!B:H,7,),""))))))</f>
        <v>553.62</v>
      </c>
      <c r="H36" s="262">
        <f t="shared" ca="1" si="3"/>
        <v>705.04</v>
      </c>
      <c r="I36" s="263">
        <f t="shared" ca="1" si="4"/>
        <v>6345.36</v>
      </c>
      <c r="J36" s="264">
        <f t="shared" si="5"/>
        <v>0.27350000000000002</v>
      </c>
    </row>
    <row r="37" spans="1:10" s="266" customFormat="1" x14ac:dyDescent="0.2">
      <c r="A37" s="474" t="s">
        <v>17424</v>
      </c>
      <c r="B37" s="475" t="s">
        <v>17361</v>
      </c>
      <c r="C37" s="258" t="s">
        <v>8226</v>
      </c>
      <c r="D37" s="259" t="str">
        <f>IF(C37="","",IF(C37="SINAPI SERVIÇO",VLOOKUP(B37,L.S.SINAPI!B:F,2,),IF(C37="SINAPI INSUMO",VLOOKUP(B37,L.I.SINAPI!B:F,2,),IF(C37="SICRO 2/DNIT",VLOOKUP(B37,'L.S.SICRO 2'!B:G,2,),IF(C37="COTAÇÃO",VLOOKUP(B37,L.I.COTAÇÃO!A:D,2,),IF(C37="COMPOSIÇÃO",VLOOKUP(B37,'R.C.'!B:H,5,),""))))))</f>
        <v>QUADRO DISTRIBUIÇÃO SCHNEIDER PRAGMA 72 MÓDULOS PRA25324 - 80A</v>
      </c>
      <c r="E37" s="258" t="str">
        <f>IF(C37="","",IF(C37="SINAPI SERVIÇO",VLOOKUP(B37,L.S.SINAPI!B:F,3,),IF(C37="SINAPI INSUMO",VLOOKUP(B37,L.I.SINAPI!B:F,3,),IF(C37="SICRO 2/DNIT",VLOOKUP(B37,'L.S.SICRO 2'!B:G,3,),IF(C37="COTAÇÃO",VLOOKUP(B37,L.I.COTAÇÃO!A:D,3,),IF(C37="COMPOSIÇÃO",VLOOKUP(B37,'R.C.'!B:H,6,),""))))))</f>
        <v xml:space="preserve">UN </v>
      </c>
      <c r="F37" s="260">
        <v>4</v>
      </c>
      <c r="G37" s="261">
        <f ca="1">IF(C37="","",IF(C37="SINAPI SERVIÇO",VLOOKUP(B37,L.S.SINAPI!B:F,4,),IF(C37="SINAPI INSUMO",VLOOKUP(B37,L.I.SINAPI!B:F,4,),IF(C37="SICRO 2/DNIT",VLOOKUP(B37,'L.S.SICRO 2'!B:G,4,),IF(C37="COTAÇÃO",VLOOKUP(B37,L.I.COTAÇÃO!A:D,4,),IF(C37="COMPOSIÇÃO",VLOOKUP(B37,'R.C.'!B:H,7,),""))))))</f>
        <v>762.3599999999999</v>
      </c>
      <c r="H37" s="262">
        <f t="shared" ca="1" si="3"/>
        <v>970.87</v>
      </c>
      <c r="I37" s="263">
        <f t="shared" ca="1" si="4"/>
        <v>3883.48</v>
      </c>
      <c r="J37" s="264">
        <f t="shared" si="5"/>
        <v>0.27350000000000002</v>
      </c>
    </row>
    <row r="38" spans="1:10" s="473" customFormat="1" x14ac:dyDescent="0.2">
      <c r="A38" s="471"/>
      <c r="B38" s="472"/>
      <c r="C38" s="472"/>
      <c r="D38" s="259" t="str">
        <f>IF(C38="","",IF(C38="SINAPI SERVIÇO",VLOOKUP(B38,L.S.SINAPI!B:F,2,),IF(C38="SINAPI INSUMO",VLOOKUP(B38,L.I.SINAPI!B:F,2,),IF(C38="SICRO 2/DNIT",VLOOKUP(B38,'L.S.SICRO 2'!B:G,2,),IF(C38="COTAÇÃO",VLOOKUP(B38,L.I.COTAÇÃO!A:D,2,),IF(C38="COMPOSIÇÃO",VLOOKUP(B38,'R.C.'!B:H,5,),""))))))</f>
        <v/>
      </c>
      <c r="E38" s="258" t="str">
        <f>IF(C38="","",IF(C38="SINAPI SERVIÇO",VLOOKUP(B38,L.S.SINAPI!B:F,3,),IF(C38="SINAPI INSUMO",VLOOKUP(B38,L.I.SINAPI!B:F,3,),IF(C38="SICRO 2/DNIT",VLOOKUP(B38,'L.S.SICRO 2'!B:G,3,),IF(C38="COTAÇÃO",VLOOKUP(B38,L.I.COTAÇÃO!A:D,3,),IF(C38="COMPOSIÇÃO",VLOOKUP(B38,'R.C.'!B:H,6,),""))))))</f>
        <v/>
      </c>
      <c r="F38" s="260"/>
      <c r="G38" s="261" t="str">
        <f>IF(C38="","",IF(C38="SINAPI SERVIÇO",VLOOKUP(B38,L.S.SINAPI!B:F,4,),IF(C38="SINAPI INSUMO",VLOOKUP(B38,L.I.SINAPI!B:F,4,),IF(C38="SICRO 2/DNIT",VLOOKUP(B38,'L.S.SICRO 2'!B:G,4,),IF(C38="COTAÇÃO",VLOOKUP(B38,L.I.COTAÇÃO!A:D,4,),IF(C38="COMPOSIÇÃO",VLOOKUP(B38,'R.C.'!B:H,7,),""))))))</f>
        <v/>
      </c>
      <c r="H38" s="262" t="str">
        <f t="shared" si="3"/>
        <v/>
      </c>
      <c r="I38" s="263" t="str">
        <f t="shared" si="4"/>
        <v/>
      </c>
      <c r="J38" s="264" t="str">
        <f t="shared" si="5"/>
        <v/>
      </c>
    </row>
    <row r="39" spans="1:10" s="470" customFormat="1" x14ac:dyDescent="0.2">
      <c r="A39" s="462" t="s">
        <v>17384</v>
      </c>
      <c r="B39" s="463"/>
      <c r="C39" s="463"/>
      <c r="D39" s="464" t="s">
        <v>17356</v>
      </c>
      <c r="E39" s="465"/>
      <c r="F39" s="466"/>
      <c r="G39" s="467"/>
      <c r="H39" s="468"/>
      <c r="I39" s="468">
        <f ca="1">SUM(I40:I51)</f>
        <v>40381.369999999995</v>
      </c>
      <c r="J39" s="469"/>
    </row>
    <row r="40" spans="1:10" s="265" customFormat="1" x14ac:dyDescent="0.3">
      <c r="A40" s="257" t="s">
        <v>17385</v>
      </c>
      <c r="B40" s="258">
        <v>93653</v>
      </c>
      <c r="C40" s="258" t="s">
        <v>8227</v>
      </c>
      <c r="D40" s="259" t="str">
        <f>IF(C40="","",IF(C40="SINAPI SERVIÇO",VLOOKUP(B40,L.S.SINAPI!B:F,2,),IF(C40="SINAPI INSUMO",VLOOKUP(B40,L.I.SINAPI!B:F,2,),IF(C40="SICRO 2/DNIT",VLOOKUP(B40,'L.S.SICRO 2'!B:G,2,),IF(C40="COTAÇÃO",VLOOKUP(B40,L.I.COTAÇÃO!A:D,2,),IF(C40="COMPOSIÇÃO",VLOOKUP(B40,'R.C.'!B:H,5,),""))))))</f>
        <v>DISJUNTOR MONOPOLAR TIPO DIN, CORRENTE NOMINAL DE 10A - FORNECIMENTO E INSTALAÇÃO. AF_04/2016</v>
      </c>
      <c r="E40" s="258" t="str">
        <f>IF(C40="","",IF(C40="SINAPI SERVIÇO",VLOOKUP(B40,L.S.SINAPI!B:F,3,),IF(C40="SINAPI INSUMO",VLOOKUP(B40,L.I.SINAPI!B:F,3,),IF(C40="SICRO 2/DNIT",VLOOKUP(B40,'L.S.SICRO 2'!B:G,3,),IF(C40="COTAÇÃO",VLOOKUP(B40,L.I.COTAÇÃO!A:D,3,),IF(C40="COMPOSIÇÃO",VLOOKUP(B40,'R.C.'!B:H,6,),""))))))</f>
        <v>UN</v>
      </c>
      <c r="F40" s="260">
        <v>114</v>
      </c>
      <c r="G40" s="261">
        <f>IF(C40="","",IF(C40="SINAPI SERVIÇO",VLOOKUP(B40,L.S.SINAPI!B:F,4,),IF(C40="SINAPI INSUMO",VLOOKUP(B40,L.I.SINAPI!B:F,4,),IF(C40="SICRO 2/DNIT",VLOOKUP(B40,'L.S.SICRO 2'!B:G,4,),IF(C40="COTAÇÃO",VLOOKUP(B40,L.I.COTAÇÃO!A:D,4,),IF(C40="COMPOSIÇÃO",VLOOKUP(B40,'R.C.'!B:H,7,),""))))))</f>
        <v>9.81</v>
      </c>
      <c r="H40" s="262">
        <f t="shared" ref="H40:H48" si="6">IF(G40="","",ROUND(G40*(1+J40),2))</f>
        <v>12.49</v>
      </c>
      <c r="I40" s="263">
        <f t="shared" ref="I40:I48" si="7">IF(H40="","",ROUND(F40*H40,2))</f>
        <v>1423.86</v>
      </c>
      <c r="J40" s="264">
        <f t="shared" ref="J40:J48" si="8">IF(AND(C40="COTAÇÃO",LEFT(B40,5)="COTIS"),$J$6,IF(C40="SINAPI INSUMO",$J$6,IF(C40="","",$J$7)))</f>
        <v>0.27350000000000002</v>
      </c>
    </row>
    <row r="41" spans="1:10" s="265" customFormat="1" x14ac:dyDescent="0.3">
      <c r="A41" s="257" t="s">
        <v>17386</v>
      </c>
      <c r="B41" s="258">
        <v>93654</v>
      </c>
      <c r="C41" s="258" t="s">
        <v>8227</v>
      </c>
      <c r="D41" s="259" t="str">
        <f>IF(C41="","",IF(C41="SINAPI SERVIÇO",VLOOKUP(B41,L.S.SINAPI!B:F,2,),IF(C41="SINAPI INSUMO",VLOOKUP(B41,L.I.SINAPI!B:F,2,),IF(C41="SICRO 2/DNIT",VLOOKUP(B41,'L.S.SICRO 2'!B:G,2,),IF(C41="COTAÇÃO",VLOOKUP(B41,L.I.COTAÇÃO!A:D,2,),IF(C41="COMPOSIÇÃO",VLOOKUP(B41,'R.C.'!B:H,5,),""))))))</f>
        <v>DISJUNTOR MONOPOLAR TIPO DIN, CORRENTE NOMINAL DE 16A - FORNECIMENTO E INSTALAÇÃO. AF_04/2016</v>
      </c>
      <c r="E41" s="258" t="str">
        <f>IF(C41="","",IF(C41="SINAPI SERVIÇO",VLOOKUP(B41,L.S.SINAPI!B:F,3,),IF(C41="SINAPI INSUMO",VLOOKUP(B41,L.I.SINAPI!B:F,3,),IF(C41="SICRO 2/DNIT",VLOOKUP(B41,'L.S.SICRO 2'!B:G,3,),IF(C41="COTAÇÃO",VLOOKUP(B41,L.I.COTAÇÃO!A:D,3,),IF(C41="COMPOSIÇÃO",VLOOKUP(B41,'R.C.'!B:H,6,),""))))))</f>
        <v>UN</v>
      </c>
      <c r="F41" s="260">
        <v>61</v>
      </c>
      <c r="G41" s="261">
        <f>IF(C41="","",IF(C41="SINAPI SERVIÇO",VLOOKUP(B41,L.S.SINAPI!B:F,4,),IF(C41="SINAPI INSUMO",VLOOKUP(B41,L.I.SINAPI!B:F,4,),IF(C41="SICRO 2/DNIT",VLOOKUP(B41,'L.S.SICRO 2'!B:G,4,),IF(C41="COTAÇÃO",VLOOKUP(B41,L.I.COTAÇÃO!A:D,4,),IF(C41="COMPOSIÇÃO",VLOOKUP(B41,'R.C.'!B:H,7,),""))))))</f>
        <v>10.16</v>
      </c>
      <c r="H41" s="262">
        <f t="shared" si="6"/>
        <v>12.94</v>
      </c>
      <c r="I41" s="263">
        <f t="shared" si="7"/>
        <v>789.34</v>
      </c>
      <c r="J41" s="264">
        <f t="shared" si="8"/>
        <v>0.27350000000000002</v>
      </c>
    </row>
    <row r="42" spans="1:10" s="265" customFormat="1" x14ac:dyDescent="0.3">
      <c r="A42" s="257" t="s">
        <v>17387</v>
      </c>
      <c r="B42" s="258">
        <v>93655</v>
      </c>
      <c r="C42" s="258" t="s">
        <v>8227</v>
      </c>
      <c r="D42" s="259" t="str">
        <f>IF(C42="","",IF(C42="SINAPI SERVIÇO",VLOOKUP(B42,L.S.SINAPI!B:F,2,),IF(C42="SINAPI INSUMO",VLOOKUP(B42,L.I.SINAPI!B:F,2,),IF(C42="SICRO 2/DNIT",VLOOKUP(B42,'L.S.SICRO 2'!B:G,2,),IF(C42="COTAÇÃO",VLOOKUP(B42,L.I.COTAÇÃO!A:D,2,),IF(C42="COMPOSIÇÃO",VLOOKUP(B42,'R.C.'!B:H,5,),""))))))</f>
        <v>DISJUNTOR MONOPOLAR TIPO DIN, CORRENTE NOMINAL DE 20A - FORNECIMENTO E INSTALAÇÃO. AF_04/2016</v>
      </c>
      <c r="E42" s="258" t="str">
        <f>IF(C42="","",IF(C42="SINAPI SERVIÇO",VLOOKUP(B42,L.S.SINAPI!B:F,3,),IF(C42="SINAPI INSUMO",VLOOKUP(B42,L.I.SINAPI!B:F,3,),IF(C42="SICRO 2/DNIT",VLOOKUP(B42,'L.S.SICRO 2'!B:G,3,),IF(C42="COTAÇÃO",VLOOKUP(B42,L.I.COTAÇÃO!A:D,3,),IF(C42="COMPOSIÇÃO",VLOOKUP(B42,'R.C.'!B:H,6,),""))))))</f>
        <v>UN</v>
      </c>
      <c r="F42" s="260">
        <v>10</v>
      </c>
      <c r="G42" s="261">
        <f>IF(C42="","",IF(C42="SINAPI SERVIÇO",VLOOKUP(B42,L.S.SINAPI!B:F,4,),IF(C42="SINAPI INSUMO",VLOOKUP(B42,L.I.SINAPI!B:F,4,),IF(C42="SICRO 2/DNIT",VLOOKUP(B42,'L.S.SICRO 2'!B:G,4,),IF(C42="COTAÇÃO",VLOOKUP(B42,L.I.COTAÇÃO!A:D,4,),IF(C42="COMPOSIÇÃO",VLOOKUP(B42,'R.C.'!B:H,7,),""))))))</f>
        <v>10.79</v>
      </c>
      <c r="H42" s="262">
        <f>IF(G42="","",ROUND(G42*(1+J42),2))</f>
        <v>13.74</v>
      </c>
      <c r="I42" s="263">
        <f>IF(H42="","",ROUND(F42*H42,2))</f>
        <v>137.4</v>
      </c>
      <c r="J42" s="264">
        <f>IF(AND(C42="COTAÇÃO",LEFT(B42,5)="COTIS"),$J$6,IF(C42="SINAPI INSUMO",$J$6,IF(C42="","",$J$7)))</f>
        <v>0.27350000000000002</v>
      </c>
    </row>
    <row r="43" spans="1:10" s="265" customFormat="1" x14ac:dyDescent="0.3">
      <c r="A43" s="257" t="s">
        <v>17388</v>
      </c>
      <c r="B43" s="258">
        <v>93658</v>
      </c>
      <c r="C43" s="258" t="s">
        <v>8227</v>
      </c>
      <c r="D43" s="259" t="str">
        <f>IF(C43="","",IF(C43="SINAPI SERVIÇO",VLOOKUP(B43,L.S.SINAPI!B:F,2,),IF(C43="SINAPI INSUMO",VLOOKUP(B43,L.I.SINAPI!B:F,2,),IF(C43="SICRO 2/DNIT",VLOOKUP(B43,'L.S.SICRO 2'!B:G,2,),IF(C43="COTAÇÃO",VLOOKUP(B43,L.I.COTAÇÃO!A:D,2,),IF(C43="COMPOSIÇÃO",VLOOKUP(B43,'R.C.'!B:H,5,),""))))))</f>
        <v>DISJUNTOR MONOPOLAR TIPO DIN, CORRENTE NOMINAL DE 40A - FORNECIMENTO E INSTALAÇÃO. AF_04/2016</v>
      </c>
      <c r="E43" s="258" t="str">
        <f>IF(C43="","",IF(C43="SINAPI SERVIÇO",VLOOKUP(B43,L.S.SINAPI!B:F,3,),IF(C43="SINAPI INSUMO",VLOOKUP(B43,L.I.SINAPI!B:F,3,),IF(C43="SICRO 2/DNIT",VLOOKUP(B43,'L.S.SICRO 2'!B:G,3,),IF(C43="COTAÇÃO",VLOOKUP(B43,L.I.COTAÇÃO!A:D,3,),IF(C43="COMPOSIÇÃO",VLOOKUP(B43,'R.C.'!B:H,6,),""))))))</f>
        <v>UN</v>
      </c>
      <c r="F43" s="260">
        <v>9</v>
      </c>
      <c r="G43" s="261">
        <f>IF(C43="","",IF(C43="SINAPI SERVIÇO",VLOOKUP(B43,L.S.SINAPI!B:F,4,),IF(C43="SINAPI INSUMO",VLOOKUP(B43,L.I.SINAPI!B:F,4,),IF(C43="SICRO 2/DNIT",VLOOKUP(B43,'L.S.SICRO 2'!B:G,4,),IF(C43="COTAÇÃO",VLOOKUP(B43,L.I.COTAÇÃO!A:D,4,),IF(C43="COMPOSIÇÃO",VLOOKUP(B43,'R.C.'!B:H,7,),""))))))</f>
        <v>16.850000000000001</v>
      </c>
      <c r="H43" s="262">
        <f t="shared" si="6"/>
        <v>21.46</v>
      </c>
      <c r="I43" s="263">
        <f t="shared" si="7"/>
        <v>193.14</v>
      </c>
      <c r="J43" s="264">
        <f t="shared" si="8"/>
        <v>0.27350000000000002</v>
      </c>
    </row>
    <row r="44" spans="1:10" s="265" customFormat="1" x14ac:dyDescent="0.3">
      <c r="A44" s="257" t="s">
        <v>17389</v>
      </c>
      <c r="B44" s="258">
        <v>93672</v>
      </c>
      <c r="C44" s="258" t="s">
        <v>8227</v>
      </c>
      <c r="D44" s="259" t="str">
        <f>IF(C44="","",IF(C44="SINAPI SERVIÇO",VLOOKUP(B44,L.S.SINAPI!B:F,2,),IF(C44="SINAPI INSUMO",VLOOKUP(B44,L.I.SINAPI!B:F,2,),IF(C44="SICRO 2/DNIT",VLOOKUP(B44,'L.S.SICRO 2'!B:G,2,),IF(C44="COTAÇÃO",VLOOKUP(B44,L.I.COTAÇÃO!A:D,2,),IF(C44="COMPOSIÇÃO",VLOOKUP(B44,'R.C.'!B:H,5,),""))))))</f>
        <v>DISJUNTOR TRIPOLAR TIPO DIN, CORRENTE NOMINAL DE 40A - FORNECIMENTO E INSTALAÇÃO. AF_04/2016</v>
      </c>
      <c r="E44" s="258" t="str">
        <f>IF(C44="","",IF(C44="SINAPI SERVIÇO",VLOOKUP(B44,L.S.SINAPI!B:F,3,),IF(C44="SINAPI INSUMO",VLOOKUP(B44,L.I.SINAPI!B:F,3,),IF(C44="SICRO 2/DNIT",VLOOKUP(B44,'L.S.SICRO 2'!B:G,3,),IF(C44="COTAÇÃO",VLOOKUP(B44,L.I.COTAÇÃO!A:D,3,),IF(C44="COMPOSIÇÃO",VLOOKUP(B44,'R.C.'!B:H,6,),""))))))</f>
        <v>UN</v>
      </c>
      <c r="F44" s="260">
        <v>8</v>
      </c>
      <c r="G44" s="261">
        <f>IF(C44="","",IF(C44="SINAPI SERVIÇO",VLOOKUP(B44,L.S.SINAPI!B:F,4,),IF(C44="SINAPI INSUMO",VLOOKUP(B44,L.I.SINAPI!B:F,4,),IF(C44="SICRO 2/DNIT",VLOOKUP(B44,'L.S.SICRO 2'!B:G,4,),IF(C44="COTAÇÃO",VLOOKUP(B44,L.I.COTAÇÃO!A:D,4,),IF(C44="COMPOSIÇÃO",VLOOKUP(B44,'R.C.'!B:H,7,),""))))))</f>
        <v>72.27</v>
      </c>
      <c r="H44" s="262">
        <f>IF(G44="","",ROUND(G44*(1+J44),2))</f>
        <v>92.04</v>
      </c>
      <c r="I44" s="263">
        <f>IF(H44="","",ROUND(F44*H44,2))</f>
        <v>736.32</v>
      </c>
      <c r="J44" s="264">
        <f>IF(AND(C44="COTAÇÃO",LEFT(B44,5)="COTIS"),$J$6,IF(C44="SINAPI INSUMO",$J$6,IF(C44="","",$J$7)))</f>
        <v>0.27350000000000002</v>
      </c>
    </row>
    <row r="45" spans="1:10" s="265" customFormat="1" x14ac:dyDescent="0.3">
      <c r="A45" s="257" t="s">
        <v>17390</v>
      </c>
      <c r="B45" s="258" t="s">
        <v>17488</v>
      </c>
      <c r="C45" s="258" t="s">
        <v>8226</v>
      </c>
      <c r="D45" s="259" t="str">
        <f>IF(C45="","",IF(C45="SINAPI SERVIÇO",VLOOKUP(B45,L.S.SINAPI!B:F,2,),IF(C45="SINAPI INSUMO",VLOOKUP(B45,L.I.SINAPI!B:F,2,),IF(C45="SICRO 2/DNIT",VLOOKUP(B45,'L.S.SICRO 2'!B:G,2,),IF(C45="COTAÇÃO",VLOOKUP(B45,L.I.COTAÇÃO!A:D,2,),IF(C45="COMPOSIÇÃO",VLOOKUP(B45,'R.C.'!B:H,5,),""))))))</f>
        <v>DISJUNTOR TRIPOLAR DE CAPACIDADE PARA 80A, CURVA B - FORNECIMENTO E INSTALAÇÃO</v>
      </c>
      <c r="E45" s="258" t="str">
        <f>IF(C45="","",IF(C45="SINAPI SERVIÇO",VLOOKUP(B45,L.S.SINAPI!B:F,3,),IF(C45="SINAPI INSUMO",VLOOKUP(B45,L.I.SINAPI!B:F,3,),IF(C45="SICRO 2/DNIT",VLOOKUP(B45,'L.S.SICRO 2'!B:G,3,),IF(C45="COTAÇÃO",VLOOKUP(B45,L.I.COTAÇÃO!A:D,3,),IF(C45="COMPOSIÇÃO",VLOOKUP(B45,'R.C.'!B:H,6,),""))))))</f>
        <v>UN</v>
      </c>
      <c r="F45" s="260">
        <v>1</v>
      </c>
      <c r="G45" s="261">
        <f ca="1">IF(C45="","",IF(C45="SINAPI SERVIÇO",VLOOKUP(B45,L.S.SINAPI!B:F,4,),IF(C45="SINAPI INSUMO",VLOOKUP(B45,L.I.SINAPI!B:F,4,),IF(C45="SICRO 2/DNIT",VLOOKUP(B45,'L.S.SICRO 2'!B:G,4,),IF(C45="COTAÇÃO",VLOOKUP(B45,L.I.COTAÇÃO!A:D,4,),IF(C45="COMPOSIÇÃO",VLOOKUP(B45,'R.C.'!B:H,7,),""))))))</f>
        <v>169.16</v>
      </c>
      <c r="H45" s="262">
        <f ca="1">IF(G45="","",ROUND(G45*(1+J45),2))</f>
        <v>215.43</v>
      </c>
      <c r="I45" s="263">
        <f ca="1">IF(H45="","",ROUND(F45*H45,2))</f>
        <v>215.43</v>
      </c>
      <c r="J45" s="264">
        <f>IF(AND(C45="COTAÇÃO",LEFT(B45,5)="COTIS"),$J$6,IF(C45="SINAPI INSUMO",$J$6,IF(C45="","",$J$7)))</f>
        <v>0.27350000000000002</v>
      </c>
    </row>
    <row r="46" spans="1:10" s="265" customFormat="1" x14ac:dyDescent="0.3">
      <c r="A46" s="257" t="s">
        <v>17391</v>
      </c>
      <c r="B46" s="258" t="s">
        <v>8229</v>
      </c>
      <c r="C46" s="258" t="s">
        <v>8226</v>
      </c>
      <c r="D46" s="259" t="str">
        <f>IF(C46="","",IF(C46="SINAPI SERVIÇO",VLOOKUP(B46,L.S.SINAPI!B:F,2,),IF(C46="SINAPI INSUMO",VLOOKUP(B46,L.I.SINAPI!B:F,2,),IF(C46="SICRO 2/DNIT",VLOOKUP(B46,'L.S.SICRO 2'!B:G,2,),IF(C46="COTAÇÃO",VLOOKUP(B46,L.I.COTAÇÃO!A:D,2,),IF(C46="COMPOSIÇÃO",VLOOKUP(B46,'R.C.'!B:H,5,),""))))))</f>
        <v>DISJUNTOR TRIPOLAR DE CAPACIDADE PARA 60A, CURVA B - FORNECIMENTO E INSTALAÇÃO</v>
      </c>
      <c r="E46" s="258" t="str">
        <f>IF(C46="","",IF(C46="SINAPI SERVIÇO",VLOOKUP(B46,L.S.SINAPI!B:F,3,),IF(C46="SINAPI INSUMO",VLOOKUP(B46,L.I.SINAPI!B:F,3,),IF(C46="SICRO 2/DNIT",VLOOKUP(B46,'L.S.SICRO 2'!B:G,3,),IF(C46="COTAÇÃO",VLOOKUP(B46,L.I.COTAÇÃO!A:D,3,),IF(C46="COMPOSIÇÃO",VLOOKUP(B46,'R.C.'!B:H,6,),""))))))</f>
        <v>UN</v>
      </c>
      <c r="F46" s="260">
        <v>18</v>
      </c>
      <c r="G46" s="261">
        <f ca="1">IF(C46="","",IF(C46="SINAPI SERVIÇO",VLOOKUP(B46,L.S.SINAPI!B:F,4,),IF(C46="SINAPI INSUMO",VLOOKUP(B46,L.I.SINAPI!B:F,4,),IF(C46="SICRO 2/DNIT",VLOOKUP(B46,'L.S.SICRO 2'!B:G,4,),IF(C46="COTAÇÃO",VLOOKUP(B46,L.I.COTAÇÃO!A:D,4,),IF(C46="COMPOSIÇÃO",VLOOKUP(B46,'R.C.'!B:H,7,),""))))))</f>
        <v>97.35</v>
      </c>
      <c r="H46" s="262">
        <f ca="1">IF(G46="","",ROUND(G46*(1+J46),2))</f>
        <v>123.98</v>
      </c>
      <c r="I46" s="263">
        <f ca="1">IF(H46="","",ROUND(F46*H46,2))</f>
        <v>2231.64</v>
      </c>
      <c r="J46" s="264">
        <f>IF(AND(C46="COTAÇÃO",LEFT(B46,5)="COTIS"),$J$6,IF(C46="SINAPI INSUMO",$J$6,IF(C46="","",$J$7)))</f>
        <v>0.27350000000000002</v>
      </c>
    </row>
    <row r="47" spans="1:10" s="265" customFormat="1" x14ac:dyDescent="0.3">
      <c r="A47" s="257" t="s">
        <v>17392</v>
      </c>
      <c r="B47" s="258" t="s">
        <v>8230</v>
      </c>
      <c r="C47" s="258" t="s">
        <v>8226</v>
      </c>
      <c r="D47" s="259" t="str">
        <f>IF(C47="","",IF(C47="SINAPI SERVIÇO",VLOOKUP(B47,L.S.SINAPI!B:F,2,),IF(C47="SINAPI INSUMO",VLOOKUP(B47,L.I.SINAPI!B:F,2,),IF(C47="SICRO 2/DNIT",VLOOKUP(B47,'L.S.SICRO 2'!B:G,2,),IF(C47="COTAÇÃO",VLOOKUP(B47,L.I.COTAÇÃO!A:D,2,),IF(C47="COMPOSIÇÃO",VLOOKUP(B47,'R.C.'!B:H,5,),""))))))</f>
        <v>DISJUNTOR TRIPOLAR DE CAPACIDADE PARA 100A, CURVA C - FORNECIMENTO E INSTALAÇÃO</v>
      </c>
      <c r="E47" s="258" t="str">
        <f>IF(C47="","",IF(C47="SINAPI SERVIÇO",VLOOKUP(B47,L.S.SINAPI!B:F,3,),IF(C47="SINAPI INSUMO",VLOOKUP(B47,L.I.SINAPI!B:F,3,),IF(C47="SICRO 2/DNIT",VLOOKUP(B47,'L.S.SICRO 2'!B:G,3,),IF(C47="COTAÇÃO",VLOOKUP(B47,L.I.COTAÇÃO!A:D,3,),IF(C47="COMPOSIÇÃO",VLOOKUP(B47,'R.C.'!B:H,6,),""))))))</f>
        <v>UN</v>
      </c>
      <c r="F47" s="260">
        <v>4</v>
      </c>
      <c r="G47" s="261">
        <f ca="1">IF(C47="","",IF(C47="SINAPI SERVIÇO",VLOOKUP(B47,L.S.SINAPI!B:F,4,),IF(C47="SINAPI INSUMO",VLOOKUP(B47,L.I.SINAPI!B:F,4,),IF(C47="SICRO 2/DNIT",VLOOKUP(B47,'L.S.SICRO 2'!B:G,4,),IF(C47="COTAÇÃO",VLOOKUP(B47,L.I.COTAÇÃO!A:D,4,),IF(C47="COMPOSIÇÃO",VLOOKUP(B47,'R.C.'!B:H,7,),""))))))</f>
        <v>195.92000000000002</v>
      </c>
      <c r="H47" s="262">
        <f t="shared" ca="1" si="6"/>
        <v>249.5</v>
      </c>
      <c r="I47" s="263">
        <f t="shared" ca="1" si="7"/>
        <v>998</v>
      </c>
      <c r="J47" s="264">
        <f t="shared" si="8"/>
        <v>0.27350000000000002</v>
      </c>
    </row>
    <row r="48" spans="1:10" s="265" customFormat="1" ht="20.399999999999999" x14ac:dyDescent="0.3">
      <c r="A48" s="257" t="s">
        <v>17393</v>
      </c>
      <c r="B48" s="258" t="s">
        <v>8228</v>
      </c>
      <c r="C48" s="258" t="s">
        <v>8226</v>
      </c>
      <c r="D48" s="259" t="str">
        <f>IF(C48="","",IF(C48="SINAPI SERVIÇO",VLOOKUP(B48,L.S.SINAPI!B:F,2,),IF(C48="SINAPI INSUMO",VLOOKUP(B48,L.I.SINAPI!B:F,2,),IF(C48="SICRO 2/DNIT",VLOOKUP(B48,'L.S.SICRO 2'!B:G,2,),IF(C48="COTAÇÃO",VLOOKUP(B48,L.I.COTAÇÃO!A:D,2,),IF(C48="COMPOSIÇÃO",VLOOKUP(B48,'R.C.'!B:H,5,),""))))))</f>
        <v>INTERRUPTOR DIFERENCIAL RESIDUAL  DR  BIPOLAR CORRENTE RESIDUAL 30MA, CORRENTE NOMINAL DE 25A - FORNECIMENTO E INSTALAÇÃO</v>
      </c>
      <c r="E48" s="258" t="str">
        <f>IF(C48="","",IF(C48="SINAPI SERVIÇO",VLOOKUP(B48,L.S.SINAPI!B:F,3,),IF(C48="SINAPI INSUMO",VLOOKUP(B48,L.I.SINAPI!B:F,3,),IF(C48="SICRO 2/DNIT",VLOOKUP(B48,'L.S.SICRO 2'!B:G,3,),IF(C48="COTAÇÃO",VLOOKUP(B48,L.I.COTAÇÃO!A:D,3,),IF(C48="COMPOSIÇÃO",VLOOKUP(B48,'R.C.'!B:H,6,),""))))))</f>
        <v>UN</v>
      </c>
      <c r="F48" s="260">
        <v>179</v>
      </c>
      <c r="G48" s="261">
        <f ca="1">IF(C48="","",IF(C48="SINAPI SERVIÇO",VLOOKUP(B48,L.S.SINAPI!B:F,4,),IF(C48="SINAPI INSUMO",VLOOKUP(B48,L.I.SINAPI!B:F,4,),IF(C48="SICRO 2/DNIT",VLOOKUP(B48,'L.S.SICRO 2'!B:G,4,),IF(C48="COTAÇÃO",VLOOKUP(B48,L.I.COTAÇÃO!A:D,4,),IF(C48="COMPOSIÇÃO",VLOOKUP(B48,'R.C.'!B:H,7,),""))))))</f>
        <v>119.56</v>
      </c>
      <c r="H48" s="262">
        <f t="shared" ca="1" si="6"/>
        <v>152.26</v>
      </c>
      <c r="I48" s="263">
        <f t="shared" ca="1" si="7"/>
        <v>27254.54</v>
      </c>
      <c r="J48" s="264">
        <f t="shared" si="8"/>
        <v>0.27350000000000002</v>
      </c>
    </row>
    <row r="49" spans="1:10" s="473" customFormat="1" ht="20.399999999999999" x14ac:dyDescent="0.2">
      <c r="A49" s="257" t="s">
        <v>17506</v>
      </c>
      <c r="B49" s="475" t="s">
        <v>17357</v>
      </c>
      <c r="C49" s="258" t="s">
        <v>8226</v>
      </c>
      <c r="D49" s="259" t="str">
        <f>IF(C49="","",IF(C49="SINAPI SERVIÇO",VLOOKUP(B49,L.S.SINAPI!B:F,2,),IF(C49="SINAPI INSUMO",VLOOKUP(B49,L.I.SINAPI!B:F,2,),IF(C49="SICRO 2/DNIT",VLOOKUP(B49,'L.S.SICRO 2'!B:G,2,),IF(C49="COTAÇÃO",VLOOKUP(B49,L.I.COTAÇÃO!A:D,2,),IF(C49="COMPOSIÇÃO",VLOOKUP(B49,'R.C.'!B:H,5,),""))))))</f>
        <v>INTERRUPTOR DIFERENCIAL RESIDUAL  DR  TETRAPOLAR CORRENTE RESIDUAL 30MA, CORRENTE NOMINAL DE 40A - FORNECIMENTO E INSTALAÇÃO</v>
      </c>
      <c r="E49" s="258" t="str">
        <f>IF(C49="","",IF(C49="SINAPI SERVIÇO",VLOOKUP(B49,L.S.SINAPI!B:F,3,),IF(C49="SINAPI INSUMO",VLOOKUP(B49,L.I.SINAPI!B:F,3,),IF(C49="SICRO 2/DNIT",VLOOKUP(B49,'L.S.SICRO 2'!B:G,3,),IF(C49="COTAÇÃO",VLOOKUP(B49,L.I.COTAÇÃO!A:D,3,),IF(C49="COMPOSIÇÃO",VLOOKUP(B49,'R.C.'!B:H,6,),""))))))</f>
        <v xml:space="preserve">UN </v>
      </c>
      <c r="F49" s="260">
        <v>10</v>
      </c>
      <c r="G49" s="261">
        <f ca="1">IF(C49="","",IF(C49="SINAPI SERVIÇO",VLOOKUP(B49,L.S.SINAPI!B:F,4,),IF(C49="SINAPI INSUMO",VLOOKUP(B49,L.I.SINAPI!B:F,4,),IF(C49="SICRO 2/DNIT",VLOOKUP(B49,'L.S.SICRO 2'!B:G,4,),IF(C49="COTAÇÃO",VLOOKUP(B49,L.I.COTAÇÃO!A:D,4,),IF(C49="COMPOSIÇÃO",VLOOKUP(B49,'R.C.'!B:H,7,),""))))))</f>
        <v>188.34</v>
      </c>
      <c r="H49" s="262">
        <f ca="1">IF(G49="","",ROUND(G49*(1+J49),2))</f>
        <v>239.85</v>
      </c>
      <c r="I49" s="263">
        <f ca="1">IF(H49="","",ROUND(F49*H49,2))</f>
        <v>2398.5</v>
      </c>
      <c r="J49" s="264">
        <f>IF(AND(C49="COTAÇÃO",LEFT(B49,5)="COTIS"),$J$6,IF(C49="SINAPI INSUMO",$J$6,IF(C49="","",$J$7)))</f>
        <v>0.27350000000000002</v>
      </c>
    </row>
    <row r="50" spans="1:10" s="473" customFormat="1" x14ac:dyDescent="0.2">
      <c r="A50" s="257" t="s">
        <v>17507</v>
      </c>
      <c r="B50" s="475" t="s">
        <v>17358</v>
      </c>
      <c r="C50" s="258" t="s">
        <v>8226</v>
      </c>
      <c r="D50" s="259" t="str">
        <f>IF(C50="","",IF(C50="SINAPI SERVIÇO",VLOOKUP(B50,L.S.SINAPI!B:F,2,),IF(C50="SINAPI INSUMO",VLOOKUP(B50,L.I.SINAPI!B:F,2,),IF(C50="SICRO 2/DNIT",VLOOKUP(B50,'L.S.SICRO 2'!B:G,2,),IF(C50="COTAÇÃO",VLOOKUP(B50,L.I.COTAÇÃO!A:D,2,),IF(C50="COMPOSIÇÃO",VLOOKUP(B50,'R.C.'!B:H,5,),""))))))</f>
        <v>DPS DISPOSITIVOS DE PROTEÇÃO CONTRA SURTO CLASSE 2 - UC=385 V IN=20KA (8/20) - IMAX=40KA (8/20)</v>
      </c>
      <c r="E50" s="258" t="str">
        <f>IF(C50="","",IF(C50="SINAPI SERVIÇO",VLOOKUP(B50,L.S.SINAPI!B:F,3,),IF(C50="SINAPI INSUMO",VLOOKUP(B50,L.I.SINAPI!B:F,3,),IF(C50="SICRO 2/DNIT",VLOOKUP(B50,'L.S.SICRO 2'!B:G,3,),IF(C50="COTAÇÃO",VLOOKUP(B50,L.I.COTAÇÃO!A:D,3,),IF(C50="COMPOSIÇÃO",VLOOKUP(B50,'R.C.'!B:H,6,),""))))))</f>
        <v xml:space="preserve">UN </v>
      </c>
      <c r="F50" s="260">
        <v>30</v>
      </c>
      <c r="G50" s="261">
        <f ca="1">IF(C50="","",IF(C50="SINAPI SERVIÇO",VLOOKUP(B50,L.S.SINAPI!B:F,4,),IF(C50="SINAPI INSUMO",VLOOKUP(B50,L.I.SINAPI!B:F,4,),IF(C50="SICRO 2/DNIT",VLOOKUP(B50,'L.S.SICRO 2'!B:G,4,),IF(C50="COTAÇÃO",VLOOKUP(B50,L.I.COTAÇÃO!A:D,4,),IF(C50="COMPOSIÇÃO",VLOOKUP(B50,'R.C.'!B:H,7,),""))))))</f>
        <v>104.78</v>
      </c>
      <c r="H50" s="262">
        <f ca="1">IF(G50="","",ROUND(G50*(1+J50),2))</f>
        <v>133.44</v>
      </c>
      <c r="I50" s="263">
        <f ca="1">IF(H50="","",ROUND(F50*H50,2))</f>
        <v>4003.2</v>
      </c>
      <c r="J50" s="264">
        <f>IF(AND(C50="COTAÇÃO",LEFT(B50,5)="COTIS"),$J$6,IF(C50="SINAPI INSUMO",$J$6,IF(C50="","",$J$7)))</f>
        <v>0.27350000000000002</v>
      </c>
    </row>
    <row r="51" spans="1:10" s="473" customFormat="1" x14ac:dyDescent="0.2">
      <c r="A51" s="471"/>
      <c r="B51" s="472"/>
      <c r="C51" s="472"/>
      <c r="D51" s="259"/>
      <c r="E51" s="258"/>
      <c r="F51" s="260"/>
      <c r="G51" s="261"/>
      <c r="H51" s="262"/>
      <c r="I51" s="263"/>
      <c r="J51" s="264"/>
    </row>
    <row r="52" spans="1:10" s="470" customFormat="1" x14ac:dyDescent="0.2">
      <c r="A52" s="462" t="s">
        <v>17394</v>
      </c>
      <c r="B52" s="463"/>
      <c r="C52" s="463"/>
      <c r="D52" s="464" t="s">
        <v>17364</v>
      </c>
      <c r="E52" s="465"/>
      <c r="F52" s="466"/>
      <c r="G52" s="467"/>
      <c r="H52" s="468"/>
      <c r="I52" s="468">
        <f ca="1">SUM(I53:I60)</f>
        <v>24710.400000000001</v>
      </c>
      <c r="J52" s="469"/>
    </row>
    <row r="53" spans="1:10" s="265" customFormat="1" ht="20.399999999999999" x14ac:dyDescent="0.3">
      <c r="A53" s="257" t="s">
        <v>17395</v>
      </c>
      <c r="B53" s="258">
        <v>91834</v>
      </c>
      <c r="C53" s="258" t="s">
        <v>8227</v>
      </c>
      <c r="D53" s="259" t="str">
        <f>IF(C53="","",IF(C53="SINAPI SERVIÇO",VLOOKUP(B53,L.S.SINAPI!B:F,2,),IF(C53="SINAPI INSUMO",VLOOKUP(B53,L.I.SINAPI!B:F,2,),IF(C53="SICRO 2/DNIT",VLOOKUP(B53,'L.S.SICRO 2'!B:G,2,),IF(C53="COTAÇÃO",VLOOKUP(B53,L.I.COTAÇÃO!A:D,2,),IF(C53="COMPOSIÇÃO",VLOOKUP(B53,'R.C.'!B:H,5,),""))))))</f>
        <v>ELETRODUTO FLEXÍVEL CORRUGADO, PVC, DN 25 MM (3/4"), PARA CIRCUITOS TERMINAIS, INSTALADO EM FORRO - FORNECIMENTO E INSTALAÇÃO. AF_12/2015</v>
      </c>
      <c r="E53" s="258" t="str">
        <f>IF(C53="","",IF(C53="SINAPI SERVIÇO",VLOOKUP(B53,L.S.SINAPI!B:F,3,),IF(C53="SINAPI INSUMO",VLOOKUP(B53,L.I.SINAPI!B:F,3,),IF(C53="SICRO 2/DNIT",VLOOKUP(B53,'L.S.SICRO 2'!B:G,3,),IF(C53="COTAÇÃO",VLOOKUP(B53,L.I.COTAÇÃO!A:D,3,),IF(C53="COMPOSIÇÃO",VLOOKUP(B53,'R.C.'!B:H,6,),""))))))</f>
        <v>M</v>
      </c>
      <c r="F53" s="260">
        <v>782</v>
      </c>
      <c r="G53" s="261">
        <f>IF(C53="","",IF(C53="SINAPI SERVIÇO",VLOOKUP(B53,L.S.SINAPI!B:F,4,),IF(C53="SINAPI INSUMO",VLOOKUP(B53,L.I.SINAPI!B:F,4,),IF(C53="SICRO 2/DNIT",VLOOKUP(B53,'L.S.SICRO 2'!B:G,4,),IF(C53="COTAÇÃO",VLOOKUP(B53,L.I.COTAÇÃO!A:D,4,),IF(C53="COMPOSIÇÃO",VLOOKUP(B53,'R.C.'!B:H,7,),""))))))</f>
        <v>4.83</v>
      </c>
      <c r="H53" s="262">
        <f t="shared" ref="H53:H60" si="9">IF(G53="","",ROUND(G53*(1+J53),2))</f>
        <v>6.15</v>
      </c>
      <c r="I53" s="263">
        <f t="shared" ref="I53:I60" si="10">IF(H53="","",ROUND(F53*H53,2))</f>
        <v>4809.3</v>
      </c>
      <c r="J53" s="264">
        <f t="shared" ref="J53:J60" si="11">IF(AND(C53="COTAÇÃO",LEFT(B53,5)="COTIS"),$J$6,IF(C53="SINAPI INSUMO",$J$6,IF(C53="","",$J$7)))</f>
        <v>0.27350000000000002</v>
      </c>
    </row>
    <row r="54" spans="1:10" s="265" customFormat="1" ht="20.399999999999999" x14ac:dyDescent="0.3">
      <c r="A54" s="257" t="s">
        <v>17396</v>
      </c>
      <c r="B54" s="258">
        <v>91836</v>
      </c>
      <c r="C54" s="258" t="s">
        <v>8227</v>
      </c>
      <c r="D54" s="259" t="str">
        <f>IF(C54="","",IF(C54="SINAPI SERVIÇO",VLOOKUP(B54,L.S.SINAPI!B:F,2,),IF(C54="SINAPI INSUMO",VLOOKUP(B54,L.I.SINAPI!B:F,2,),IF(C54="SICRO 2/DNIT",VLOOKUP(B54,'L.S.SICRO 2'!B:G,2,),IF(C54="COTAÇÃO",VLOOKUP(B54,L.I.COTAÇÃO!A:D,2,),IF(C54="COMPOSIÇÃO",VLOOKUP(B54,'R.C.'!B:H,5,),""))))))</f>
        <v>ELETRODUTO FLEXÍVEL CORRUGADO, PVC, DN 32 MM (1"), PARA CIRCUITOS TERMINAIS, INSTALADO EM FORRO - FORNECIMENTO E INSTALAÇÃO. AF_12/2015</v>
      </c>
      <c r="E54" s="258" t="str">
        <f>IF(C54="","",IF(C54="SINAPI SERVIÇO",VLOOKUP(B54,L.S.SINAPI!B:F,3,),IF(C54="SINAPI INSUMO",VLOOKUP(B54,L.I.SINAPI!B:F,3,),IF(C54="SICRO 2/DNIT",VLOOKUP(B54,'L.S.SICRO 2'!B:G,3,),IF(C54="COTAÇÃO",VLOOKUP(B54,L.I.COTAÇÃO!A:D,3,),IF(C54="COMPOSIÇÃO",VLOOKUP(B54,'R.C.'!B:H,6,),""))))))</f>
        <v>M</v>
      </c>
      <c r="F54" s="260">
        <v>3</v>
      </c>
      <c r="G54" s="261">
        <f>IF(C54="","",IF(C54="SINAPI SERVIÇO",VLOOKUP(B54,L.S.SINAPI!B:F,4,),IF(C54="SINAPI INSUMO",VLOOKUP(B54,L.I.SINAPI!B:F,4,),IF(C54="SICRO 2/DNIT",VLOOKUP(B54,'L.S.SICRO 2'!B:G,4,),IF(C54="COTAÇÃO",VLOOKUP(B54,L.I.COTAÇÃO!A:D,4,),IF(C54="COMPOSIÇÃO",VLOOKUP(B54,'R.C.'!B:H,7,),""))))))</f>
        <v>6.22</v>
      </c>
      <c r="H54" s="262">
        <f t="shared" si="9"/>
        <v>7.92</v>
      </c>
      <c r="I54" s="263">
        <f t="shared" si="10"/>
        <v>23.76</v>
      </c>
      <c r="J54" s="264">
        <f t="shared" si="11"/>
        <v>0.27350000000000002</v>
      </c>
    </row>
    <row r="55" spans="1:10" s="265" customFormat="1" x14ac:dyDescent="0.3">
      <c r="A55" s="257" t="s">
        <v>17397</v>
      </c>
      <c r="B55" s="258" t="s">
        <v>8231</v>
      </c>
      <c r="C55" s="258" t="s">
        <v>8226</v>
      </c>
      <c r="D55" s="259" t="str">
        <f>IF(C55="","",IF(C55="SINAPI SERVIÇO",VLOOKUP(B55,L.S.SINAPI!B:F,2,),IF(C55="SINAPI INSUMO",VLOOKUP(B55,L.I.SINAPI!B:F,2,),IF(C55="SICRO 2/DNIT",VLOOKUP(B55,'L.S.SICRO 2'!B:G,2,),IF(C55="COTAÇÃO",VLOOKUP(B55,L.I.COTAÇÃO!A:D,2,),IF(C55="COMPOSIÇÃO",VLOOKUP(B55,'R.C.'!B:H,5,),""))))))</f>
        <v>ELETRODUTO DE FLEXÍVEL TIPO SELTUBO DE TAMANHO NOMINAL 3/4" - FORNECIMENTO E INSTALAÇÃO</v>
      </c>
      <c r="E55" s="258" t="str">
        <f>IF(C55="","",IF(C55="SINAPI SERVIÇO",VLOOKUP(B55,L.S.SINAPI!B:F,3,),IF(C55="SINAPI INSUMO",VLOOKUP(B55,L.I.SINAPI!B:F,3,),IF(C55="SICRO 2/DNIT",VLOOKUP(B55,'L.S.SICRO 2'!B:G,3,),IF(C55="COTAÇÃO",VLOOKUP(B55,L.I.COTAÇÃO!A:D,3,),IF(C55="COMPOSIÇÃO",VLOOKUP(B55,'R.C.'!B:H,6,),""))))))</f>
        <v>M</v>
      </c>
      <c r="F55" s="260">
        <v>515</v>
      </c>
      <c r="G55" s="261">
        <f ca="1">IF(C55="","",IF(C55="SINAPI SERVIÇO",VLOOKUP(B55,L.S.SINAPI!B:F,4,),IF(C55="SINAPI INSUMO",VLOOKUP(B55,L.I.SINAPI!B:F,4,),IF(C55="SICRO 2/DNIT",VLOOKUP(B55,'L.S.SICRO 2'!B:G,4,),IF(C55="COTAÇÃO",VLOOKUP(B55,L.I.COTAÇÃO!A:D,4,),IF(C55="COMPOSIÇÃO",VLOOKUP(B55,'R.C.'!B:H,7,),""))))))</f>
        <v>9.57</v>
      </c>
      <c r="H55" s="262">
        <f t="shared" ca="1" si="9"/>
        <v>12.19</v>
      </c>
      <c r="I55" s="263">
        <f t="shared" ca="1" si="10"/>
        <v>6277.85</v>
      </c>
      <c r="J55" s="264">
        <f t="shared" si="11"/>
        <v>0.27350000000000002</v>
      </c>
    </row>
    <row r="56" spans="1:10" s="265" customFormat="1" ht="20.399999999999999" x14ac:dyDescent="0.3">
      <c r="A56" s="257" t="s">
        <v>17398</v>
      </c>
      <c r="B56" s="258">
        <v>91871</v>
      </c>
      <c r="C56" s="258" t="s">
        <v>8227</v>
      </c>
      <c r="D56" s="259" t="str">
        <f>IF(C56="","",IF(C56="SINAPI SERVIÇO",VLOOKUP(B56,L.S.SINAPI!B:F,2,),IF(C56="SINAPI INSUMO",VLOOKUP(B56,L.I.SINAPI!B:F,2,),IF(C56="SICRO 2/DNIT",VLOOKUP(B56,'L.S.SICRO 2'!B:G,2,),IF(C56="COTAÇÃO",VLOOKUP(B56,L.I.COTAÇÃO!A:D,2,),IF(C56="COMPOSIÇÃO",VLOOKUP(B56,'R.C.'!B:H,5,),""))))))</f>
        <v>ELETRODUTO RÍGIDO ROSCÁVEL, PVC, DN 25 MM (3/4"), PARA CIRCUITOS TERMINAIS, INSTALADO EM PAREDE - FORNECIMENTO E INSTALAÇÃO. AF_12/2015</v>
      </c>
      <c r="E56" s="258" t="str">
        <f>IF(C56="","",IF(C56="SINAPI SERVIÇO",VLOOKUP(B56,L.S.SINAPI!B:F,3,),IF(C56="SINAPI INSUMO",VLOOKUP(B56,L.I.SINAPI!B:F,3,),IF(C56="SICRO 2/DNIT",VLOOKUP(B56,'L.S.SICRO 2'!B:G,3,),IF(C56="COTAÇÃO",VLOOKUP(B56,L.I.COTAÇÃO!A:D,3,),IF(C56="COMPOSIÇÃO",VLOOKUP(B56,'R.C.'!B:H,6,),""))))))</f>
        <v>M</v>
      </c>
      <c r="F56" s="260">
        <v>1205</v>
      </c>
      <c r="G56" s="261">
        <f>IF(C56="","",IF(C56="SINAPI SERVIÇO",VLOOKUP(B56,L.S.SINAPI!B:F,4,),IF(C56="SINAPI INSUMO",VLOOKUP(B56,L.I.SINAPI!B:F,4,),IF(C56="SICRO 2/DNIT",VLOOKUP(B56,'L.S.SICRO 2'!B:G,4,),IF(C56="COTAÇÃO",VLOOKUP(B56,L.I.COTAÇÃO!A:D,4,),IF(C56="COMPOSIÇÃO",VLOOKUP(B56,'R.C.'!B:H,7,),""))))))</f>
        <v>6.57</v>
      </c>
      <c r="H56" s="262">
        <f t="shared" si="9"/>
        <v>8.3699999999999992</v>
      </c>
      <c r="I56" s="263">
        <f t="shared" si="10"/>
        <v>10085.85</v>
      </c>
      <c r="J56" s="264">
        <f t="shared" si="11"/>
        <v>0.27350000000000002</v>
      </c>
    </row>
    <row r="57" spans="1:10" s="265" customFormat="1" ht="20.399999999999999" x14ac:dyDescent="0.3">
      <c r="A57" s="257" t="s">
        <v>17399</v>
      </c>
      <c r="B57" s="258">
        <v>91872</v>
      </c>
      <c r="C57" s="258" t="s">
        <v>8227</v>
      </c>
      <c r="D57" s="259" t="str">
        <f>IF(C57="","",IF(C57="SINAPI SERVIÇO",VLOOKUP(B57,L.S.SINAPI!B:F,2,),IF(C57="SINAPI INSUMO",VLOOKUP(B57,L.I.SINAPI!B:F,2,),IF(C57="SICRO 2/DNIT",VLOOKUP(B57,'L.S.SICRO 2'!B:G,2,),IF(C57="COTAÇÃO",VLOOKUP(B57,L.I.COTAÇÃO!A:D,2,),IF(C57="COMPOSIÇÃO",VLOOKUP(B57,'R.C.'!B:H,5,),""))))))</f>
        <v>ELETRODUTO RÍGIDO ROSCÁVEL, PVC, DN 32 MM (1"), PARA CIRCUITOS TERMINAIS, INSTALADO EM PAREDE - FORNECIMENTO E INSTALAÇÃO. AF_12/2015</v>
      </c>
      <c r="E57" s="258" t="str">
        <f>IF(C57="","",IF(C57="SINAPI SERVIÇO",VLOOKUP(B57,L.S.SINAPI!B:F,3,),IF(C57="SINAPI INSUMO",VLOOKUP(B57,L.I.SINAPI!B:F,3,),IF(C57="SICRO 2/DNIT",VLOOKUP(B57,'L.S.SICRO 2'!B:G,3,),IF(C57="COTAÇÃO",VLOOKUP(B57,L.I.COTAÇÃO!A:D,3,),IF(C57="COMPOSIÇÃO",VLOOKUP(B57,'R.C.'!B:H,6,),""))))))</f>
        <v>M</v>
      </c>
      <c r="F57" s="260">
        <v>53</v>
      </c>
      <c r="G57" s="261">
        <f>IF(C57="","",IF(C57="SINAPI SERVIÇO",VLOOKUP(B57,L.S.SINAPI!B:F,4,),IF(C57="SINAPI INSUMO",VLOOKUP(B57,L.I.SINAPI!B:F,4,),IF(C57="SICRO 2/DNIT",VLOOKUP(B57,'L.S.SICRO 2'!B:G,4,),IF(C57="COTAÇÃO",VLOOKUP(B57,L.I.COTAÇÃO!A:D,4,),IF(C57="COMPOSIÇÃO",VLOOKUP(B57,'R.C.'!B:H,7,),""))))))</f>
        <v>8.39</v>
      </c>
      <c r="H57" s="262">
        <f t="shared" si="9"/>
        <v>10.68</v>
      </c>
      <c r="I57" s="263">
        <f t="shared" si="10"/>
        <v>566.04</v>
      </c>
      <c r="J57" s="264">
        <f t="shared" si="11"/>
        <v>0.27350000000000002</v>
      </c>
    </row>
    <row r="58" spans="1:10" s="265" customFormat="1" ht="20.399999999999999" x14ac:dyDescent="0.3">
      <c r="A58" s="257" t="s">
        <v>17425</v>
      </c>
      <c r="B58" s="258">
        <v>91873</v>
      </c>
      <c r="C58" s="258" t="s">
        <v>8227</v>
      </c>
      <c r="D58" s="259" t="str">
        <f>IF(C58="","",IF(C58="SINAPI SERVIÇO",VLOOKUP(B58,L.S.SINAPI!B:F,2,),IF(C58="SINAPI INSUMO",VLOOKUP(B58,L.I.SINAPI!B:F,2,),IF(C58="SICRO 2/DNIT",VLOOKUP(B58,'L.S.SICRO 2'!B:G,2,),IF(C58="COTAÇÃO",VLOOKUP(B58,L.I.COTAÇÃO!A:D,2,),IF(C58="COMPOSIÇÃO",VLOOKUP(B58,'R.C.'!B:H,5,),""))))))</f>
        <v>ELETRODUTO RÍGIDO ROSCÁVEL, PVC, DN 40 MM (1 1/4"), PARA CIRCUITOS TERMINAIS, INSTALADO EM PAREDE - FORNECIMENTO E INSTALAÇÃO. AF_12/2015</v>
      </c>
      <c r="E58" s="258" t="str">
        <f>IF(C58="","",IF(C58="SINAPI SERVIÇO",VLOOKUP(B58,L.S.SINAPI!B:F,3,),IF(C58="SINAPI INSUMO",VLOOKUP(B58,L.I.SINAPI!B:F,3,),IF(C58="SICRO 2/DNIT",VLOOKUP(B58,'L.S.SICRO 2'!B:G,3,),IF(C58="COTAÇÃO",VLOOKUP(B58,L.I.COTAÇÃO!A:D,3,),IF(C58="COMPOSIÇÃO",VLOOKUP(B58,'R.C.'!B:H,6,),""))))))</f>
        <v>M</v>
      </c>
      <c r="F58" s="260">
        <v>59</v>
      </c>
      <c r="G58" s="261">
        <f>IF(C58="","",IF(C58="SINAPI SERVIÇO",VLOOKUP(B58,L.S.SINAPI!B:F,4,),IF(C58="SINAPI INSUMO",VLOOKUP(B58,L.I.SINAPI!B:F,4,),IF(C58="SICRO 2/DNIT",VLOOKUP(B58,'L.S.SICRO 2'!B:G,4,),IF(C58="COTAÇÃO",VLOOKUP(B58,L.I.COTAÇÃO!A:D,4,),IF(C58="COMPOSIÇÃO",VLOOKUP(B58,'R.C.'!B:H,7,),""))))))</f>
        <v>10.19</v>
      </c>
      <c r="H58" s="262">
        <f t="shared" si="9"/>
        <v>12.98</v>
      </c>
      <c r="I58" s="263">
        <f t="shared" si="10"/>
        <v>765.82</v>
      </c>
      <c r="J58" s="264">
        <f t="shared" si="11"/>
        <v>0.27350000000000002</v>
      </c>
    </row>
    <row r="59" spans="1:10" s="265" customFormat="1" x14ac:dyDescent="0.3">
      <c r="A59" s="257" t="s">
        <v>17426</v>
      </c>
      <c r="B59" s="258">
        <v>93009</v>
      </c>
      <c r="C59" s="258" t="s">
        <v>8227</v>
      </c>
      <c r="D59" s="259" t="str">
        <f>IF(C59="","",IF(C59="SINAPI SERVIÇO",VLOOKUP(B59,L.S.SINAPI!B:F,2,),IF(C59="SINAPI INSUMO",VLOOKUP(B59,L.I.SINAPI!B:F,2,),IF(C59="SICRO 2/DNIT",VLOOKUP(B59,'L.S.SICRO 2'!B:G,2,),IF(C59="COTAÇÃO",VLOOKUP(B59,L.I.COTAÇÃO!A:D,2,),IF(C59="COMPOSIÇÃO",VLOOKUP(B59,'R.C.'!B:H,5,),""))))))</f>
        <v>ELETRODUTO RÍGIDO ROSCÁVEL, PVC, DN 60 MM (2") - FORNECIMENTO E INSTALAÇÃO. AF_12/2015</v>
      </c>
      <c r="E59" s="258" t="str">
        <f>IF(C59="","",IF(C59="SINAPI SERVIÇO",VLOOKUP(B59,L.S.SINAPI!B:F,3,),IF(C59="SINAPI INSUMO",VLOOKUP(B59,L.I.SINAPI!B:F,3,),IF(C59="SICRO 2/DNIT",VLOOKUP(B59,'L.S.SICRO 2'!B:G,3,),IF(C59="COTAÇÃO",VLOOKUP(B59,L.I.COTAÇÃO!A:D,3,),IF(C59="COMPOSIÇÃO",VLOOKUP(B59,'R.C.'!B:H,6,),""))))))</f>
        <v>M</v>
      </c>
      <c r="F59" s="260">
        <v>15</v>
      </c>
      <c r="G59" s="261">
        <f>IF(C59="","",IF(C59="SINAPI SERVIÇO",VLOOKUP(B59,L.S.SINAPI!B:F,4,),IF(C59="SINAPI INSUMO",VLOOKUP(B59,L.I.SINAPI!B:F,4,),IF(C59="SICRO 2/DNIT",VLOOKUP(B59,'L.S.SICRO 2'!B:G,4,),IF(C59="COTAÇÃO",VLOOKUP(B59,L.I.COTAÇÃO!A:D,4,),IF(C59="COMPOSIÇÃO",VLOOKUP(B59,'R.C.'!B:H,7,),""))))))</f>
        <v>11.88</v>
      </c>
      <c r="H59" s="262">
        <f t="shared" ref="H59" si="12">IF(G59="","",ROUND(G59*(1+J59),2))</f>
        <v>15.13</v>
      </c>
      <c r="I59" s="263">
        <f t="shared" ref="I59" si="13">IF(H59="","",ROUND(F59*H59,2))</f>
        <v>226.95</v>
      </c>
      <c r="J59" s="264">
        <f t="shared" ref="J59" si="14">IF(AND(C59="COTAÇÃO",LEFT(B59,5)="COTIS"),$J$6,IF(C59="SINAPI INSUMO",$J$6,IF(C59="","",$J$7)))</f>
        <v>0.27350000000000002</v>
      </c>
    </row>
    <row r="60" spans="1:10" s="265" customFormat="1" x14ac:dyDescent="0.3">
      <c r="A60" s="257" t="s">
        <v>17508</v>
      </c>
      <c r="B60" s="258">
        <v>93012</v>
      </c>
      <c r="C60" s="258" t="s">
        <v>8227</v>
      </c>
      <c r="D60" s="259" t="str">
        <f>IF(C60="","",IF(C60="SINAPI SERVIÇO",VLOOKUP(B60,L.S.SINAPI!B:F,2,),IF(C60="SINAPI INSUMO",VLOOKUP(B60,L.I.SINAPI!B:F,2,),IF(C60="SICRO 2/DNIT",VLOOKUP(B60,'L.S.SICRO 2'!B:G,2,),IF(C60="COTAÇÃO",VLOOKUP(B60,L.I.COTAÇÃO!A:D,2,),IF(C60="COMPOSIÇÃO",VLOOKUP(B60,'R.C.'!B:H,5,),""))))))</f>
        <v>ELETRODUTO RÍGIDO ROSCÁVEL, PVC, DN 110 MM (4") - FORNECIMENTO E INSTALAÇÃO. AF_12/2015</v>
      </c>
      <c r="E60" s="258" t="str">
        <f>IF(C60="","",IF(C60="SINAPI SERVIÇO",VLOOKUP(B60,L.S.SINAPI!B:F,3,),IF(C60="SINAPI INSUMO",VLOOKUP(B60,L.I.SINAPI!B:F,3,),IF(C60="SICRO 2/DNIT",VLOOKUP(B60,'L.S.SICRO 2'!B:G,3,),IF(C60="COTAÇÃO",VLOOKUP(B60,L.I.COTAÇÃO!A:D,3,),IF(C60="COMPOSIÇÃO",VLOOKUP(B60,'R.C.'!B:H,6,),""))))))</f>
        <v>M</v>
      </c>
      <c r="F60" s="260">
        <v>51</v>
      </c>
      <c r="G60" s="261">
        <f>IF(C60="","",IF(C60="SINAPI SERVIÇO",VLOOKUP(B60,L.S.SINAPI!B:F,4,),IF(C60="SINAPI INSUMO",VLOOKUP(B60,L.I.SINAPI!B:F,4,),IF(C60="SICRO 2/DNIT",VLOOKUP(B60,'L.S.SICRO 2'!B:G,4,),IF(C60="COTAÇÃO",VLOOKUP(B60,L.I.COTAÇÃO!A:D,4,),IF(C60="COMPOSIÇÃO",VLOOKUP(B60,'R.C.'!B:H,7,),""))))))</f>
        <v>30.1</v>
      </c>
      <c r="H60" s="262">
        <f t="shared" si="9"/>
        <v>38.33</v>
      </c>
      <c r="I60" s="263">
        <f t="shared" si="10"/>
        <v>1954.83</v>
      </c>
      <c r="J60" s="264">
        <f t="shared" si="11"/>
        <v>0.27350000000000002</v>
      </c>
    </row>
    <row r="61" spans="1:10" s="265" customFormat="1" x14ac:dyDescent="0.3">
      <c r="A61" s="257"/>
      <c r="B61" s="258"/>
      <c r="C61" s="258"/>
      <c r="D61" s="259"/>
      <c r="E61" s="258"/>
      <c r="F61" s="260"/>
      <c r="G61" s="261"/>
      <c r="H61" s="262"/>
      <c r="I61" s="263"/>
      <c r="J61" s="264"/>
    </row>
    <row r="62" spans="1:10" s="470" customFormat="1" x14ac:dyDescent="0.2">
      <c r="A62" s="462" t="s">
        <v>17400</v>
      </c>
      <c r="B62" s="463"/>
      <c r="C62" s="463"/>
      <c r="D62" s="464" t="s">
        <v>17365</v>
      </c>
      <c r="E62" s="465"/>
      <c r="F62" s="466"/>
      <c r="G62" s="467"/>
      <c r="H62" s="468"/>
      <c r="I62" s="468">
        <f ca="1">SUM(I63:I74)</f>
        <v>19306.260000000002</v>
      </c>
      <c r="J62" s="469"/>
    </row>
    <row r="63" spans="1:10" s="265" customFormat="1" ht="20.399999999999999" x14ac:dyDescent="0.3">
      <c r="A63" s="257" t="s">
        <v>17401</v>
      </c>
      <c r="B63" s="258">
        <v>91914</v>
      </c>
      <c r="C63" s="258" t="s">
        <v>8227</v>
      </c>
      <c r="D63" s="259" t="str">
        <f>IF(C63="","",IF(C63="SINAPI SERVIÇO",VLOOKUP(B63,L.S.SINAPI!B:F,2,),IF(C63="SINAPI INSUMO",VLOOKUP(B63,L.I.SINAPI!B:F,2,),IF(C63="SICRO 2/DNIT",VLOOKUP(B63,'L.S.SICRO 2'!B:G,2,),IF(C63="COTAÇÃO",VLOOKUP(B63,L.I.COTAÇÃO!A:D,2,),IF(C63="COMPOSIÇÃO",VLOOKUP(B63,'R.C.'!B:H,5,),""))))))</f>
        <v>CURVA 90 GRAUS PARA ELETRODUTO, PVC, ROSCÁVEL, DN 25 MM (3/4"), PARA CIRCUITOS TERMINAIS, INSTALADA EM PAREDE - FORNECIMENTO E INSTALAÇÃO. AF_12/2015</v>
      </c>
      <c r="E63" s="258" t="str">
        <f>IF(C63="","",IF(C63="SINAPI SERVIÇO",VLOOKUP(B63,L.S.SINAPI!B:F,3,),IF(C63="SINAPI INSUMO",VLOOKUP(B63,L.I.SINAPI!B:F,3,),IF(C63="SICRO 2/DNIT",VLOOKUP(B63,'L.S.SICRO 2'!B:G,3,),IF(C63="COTAÇÃO",VLOOKUP(B63,L.I.COTAÇÃO!A:D,3,),IF(C63="COMPOSIÇÃO",VLOOKUP(B63,'R.C.'!B:H,6,),""))))))</f>
        <v>UN</v>
      </c>
      <c r="F63" s="260">
        <v>314</v>
      </c>
      <c r="G63" s="261">
        <f>IF(C63="","",IF(C63="SINAPI SERVIÇO",VLOOKUP(B63,L.S.SINAPI!B:F,4,),IF(C63="SINAPI INSUMO",VLOOKUP(B63,L.I.SINAPI!B:F,4,),IF(C63="SICRO 2/DNIT",VLOOKUP(B63,'L.S.SICRO 2'!B:G,4,),IF(C63="COTAÇÃO",VLOOKUP(B63,L.I.COTAÇÃO!A:D,4,),IF(C63="COMPOSIÇÃO",VLOOKUP(B63,'R.C.'!B:H,7,),""))))))</f>
        <v>7.67</v>
      </c>
      <c r="H63" s="262">
        <f>IF(G63="","",ROUND(G63*(1+J63),2))</f>
        <v>9.77</v>
      </c>
      <c r="I63" s="263">
        <f>IF(H63="","",ROUND(F63*H63,2))</f>
        <v>3067.78</v>
      </c>
      <c r="J63" s="264">
        <f>IF(AND(C63="COTAÇÃO",LEFT(B63,5)="COTIS"),$J$6,IF(C63="SINAPI INSUMO",$J$6,IF(C63="","",$J$7)))</f>
        <v>0.27350000000000002</v>
      </c>
    </row>
    <row r="64" spans="1:10" s="265" customFormat="1" ht="20.399999999999999" x14ac:dyDescent="0.3">
      <c r="A64" s="257" t="s">
        <v>17402</v>
      </c>
      <c r="B64" s="258">
        <v>91917</v>
      </c>
      <c r="C64" s="258" t="s">
        <v>8227</v>
      </c>
      <c r="D64" s="259" t="str">
        <f>IF(C64="","",IF(C64="SINAPI SERVIÇO",VLOOKUP(B64,L.S.SINAPI!B:F,2,),IF(C64="SINAPI INSUMO",VLOOKUP(B64,L.I.SINAPI!B:F,2,),IF(C64="SICRO 2/DNIT",VLOOKUP(B64,'L.S.SICRO 2'!B:G,2,),IF(C64="COTAÇÃO",VLOOKUP(B64,L.I.COTAÇÃO!A:D,2,),IF(C64="COMPOSIÇÃO",VLOOKUP(B64,'R.C.'!B:H,5,),""))))))</f>
        <v>CURVA 90 GRAUS PARA ELETRODUTO, PVC, ROSCÁVEL, DN 32 MM (1"), PARA CIRCUITOS TERMINAIS, INSTALADA EM PAREDE - FORNECIMENTO E INSTALAÇÃO. AF_12/2015</v>
      </c>
      <c r="E64" s="258" t="str">
        <f>IF(C64="","",IF(C64="SINAPI SERVIÇO",VLOOKUP(B64,L.S.SINAPI!B:F,3,),IF(C64="SINAPI INSUMO",VLOOKUP(B64,L.I.SINAPI!B:F,3,),IF(C64="SICRO 2/DNIT",VLOOKUP(B64,'L.S.SICRO 2'!B:G,3,),IF(C64="COTAÇÃO",VLOOKUP(B64,L.I.COTAÇÃO!A:D,3,),IF(C64="COMPOSIÇÃO",VLOOKUP(B64,'R.C.'!B:H,6,),""))))))</f>
        <v>UN</v>
      </c>
      <c r="F64" s="260">
        <v>1</v>
      </c>
      <c r="G64" s="261">
        <f>IF(C64="","",IF(C64="SINAPI SERVIÇO",VLOOKUP(B64,L.S.SINAPI!B:F,4,),IF(C64="SINAPI INSUMO",VLOOKUP(B64,L.I.SINAPI!B:F,4,),IF(C64="SICRO 2/DNIT",VLOOKUP(B64,'L.S.SICRO 2'!B:G,4,),IF(C64="COTAÇÃO",VLOOKUP(B64,L.I.COTAÇÃO!A:D,4,),IF(C64="COMPOSIÇÃO",VLOOKUP(B64,'R.C.'!B:H,7,),""))))))</f>
        <v>9.27</v>
      </c>
      <c r="H64" s="262">
        <f>IF(G64="","",ROUND(G64*(1+J64),2))</f>
        <v>11.81</v>
      </c>
      <c r="I64" s="263">
        <f>IF(H64="","",ROUND(F64*H64,2))</f>
        <v>11.81</v>
      </c>
      <c r="J64" s="264">
        <f>IF(AND(C64="COTAÇÃO",LEFT(B64,5)="COTIS"),$J$6,IF(C64="SINAPI INSUMO",$J$6,IF(C64="","",$J$7)))</f>
        <v>0.27350000000000002</v>
      </c>
    </row>
    <row r="65" spans="1:10" s="265" customFormat="1" ht="20.399999999999999" x14ac:dyDescent="0.3">
      <c r="A65" s="257" t="s">
        <v>17403</v>
      </c>
      <c r="B65" s="258">
        <v>91920</v>
      </c>
      <c r="C65" s="258" t="s">
        <v>8227</v>
      </c>
      <c r="D65" s="259" t="str">
        <f>IF(C65="","",IF(C65="SINAPI SERVIÇO",VLOOKUP(B65,L.S.SINAPI!B:F,2,),IF(C65="SINAPI INSUMO",VLOOKUP(B65,L.I.SINAPI!B:F,2,),IF(C65="SICRO 2/DNIT",VLOOKUP(B65,'L.S.SICRO 2'!B:G,2,),IF(C65="COTAÇÃO",VLOOKUP(B65,L.I.COTAÇÃO!A:D,2,),IF(C65="COMPOSIÇÃO",VLOOKUP(B65,'R.C.'!B:H,5,),""))))))</f>
        <v>CURVA 90 GRAUS PARA ELETRODUTO, PVC, ROSCÁVEL, DN 40 MM (1 1/4"), PARA CIRCUITOS TERMINAIS, INSTALADA EM PAREDE - FORNECIMENTO E INSTALAÇÃO. AF_12/2015</v>
      </c>
      <c r="E65" s="258" t="str">
        <f>IF(C65="","",IF(C65="SINAPI SERVIÇO",VLOOKUP(B65,L.S.SINAPI!B:F,3,),IF(C65="SINAPI INSUMO",VLOOKUP(B65,L.I.SINAPI!B:F,3,),IF(C65="SICRO 2/DNIT",VLOOKUP(B65,'L.S.SICRO 2'!B:G,3,),IF(C65="COTAÇÃO",VLOOKUP(B65,L.I.COTAÇÃO!A:D,3,),IF(C65="COMPOSIÇÃO",VLOOKUP(B65,'R.C.'!B:H,6,),""))))))</f>
        <v>UN</v>
      </c>
      <c r="F65" s="260">
        <v>8</v>
      </c>
      <c r="G65" s="261">
        <f>IF(C65="","",IF(C65="SINAPI SERVIÇO",VLOOKUP(B65,L.S.SINAPI!B:F,4,),IF(C65="SINAPI INSUMO",VLOOKUP(B65,L.I.SINAPI!B:F,4,),IF(C65="SICRO 2/DNIT",VLOOKUP(B65,'L.S.SICRO 2'!B:G,4,),IF(C65="COTAÇÃO",VLOOKUP(B65,L.I.COTAÇÃO!A:D,4,),IF(C65="COMPOSIÇÃO",VLOOKUP(B65,'R.C.'!B:H,7,),""))))))</f>
        <v>10.58</v>
      </c>
      <c r="H65" s="262">
        <f>IF(G65="","",ROUND(G65*(1+J65),2))</f>
        <v>13.47</v>
      </c>
      <c r="I65" s="263">
        <f>IF(H65="","",ROUND(F65*H65,2))</f>
        <v>107.76</v>
      </c>
      <c r="J65" s="264">
        <f>IF(AND(C65="COTAÇÃO",LEFT(B65,5)="COTIS"),$J$6,IF(C65="SINAPI INSUMO",$J$6,IF(C65="","",$J$7)))</f>
        <v>0.27350000000000002</v>
      </c>
    </row>
    <row r="66" spans="1:10" s="265" customFormat="1" x14ac:dyDescent="0.3">
      <c r="A66" s="257" t="s">
        <v>17456</v>
      </c>
      <c r="B66" s="258">
        <v>93018</v>
      </c>
      <c r="C66" s="258" t="s">
        <v>8227</v>
      </c>
      <c r="D66" s="259" t="str">
        <f>IF(C66="","",IF(C66="SINAPI SERVIÇO",VLOOKUP(B66,L.S.SINAPI!B:F,2,),IF(C66="SINAPI INSUMO",VLOOKUP(B66,L.I.SINAPI!B:F,2,),IF(C66="SICRO 2/DNIT",VLOOKUP(B66,'L.S.SICRO 2'!B:G,2,),IF(C66="COTAÇÃO",VLOOKUP(B66,L.I.COTAÇÃO!A:D,2,),IF(C66="COMPOSIÇÃO",VLOOKUP(B66,'R.C.'!B:H,5,),""))))))</f>
        <v>CURVA 90 GRAUS PARA ELETRODUTO, PVC, ROSCÁVEL, DN 50 MM (1 1/2") - FORNECIMENTO E INSTALAÇÃO. AF_12/2015</v>
      </c>
      <c r="E66" s="258" t="str">
        <f>IF(C66="","",IF(C66="SINAPI SERVIÇO",VLOOKUP(B66,L.S.SINAPI!B:F,3,),IF(C66="SINAPI INSUMO",VLOOKUP(B66,L.I.SINAPI!B:F,3,),IF(C66="SICRO 2/DNIT",VLOOKUP(B66,'L.S.SICRO 2'!B:G,3,),IF(C66="COTAÇÃO",VLOOKUP(B66,L.I.COTAÇÃO!A:D,3,),IF(C66="COMPOSIÇÃO",VLOOKUP(B66,'R.C.'!B:H,6,),""))))))</f>
        <v>UN</v>
      </c>
      <c r="F66" s="260">
        <v>5</v>
      </c>
      <c r="G66" s="261">
        <f>IF(C66="","",IF(C66="SINAPI SERVIÇO",VLOOKUP(B66,L.S.SINAPI!B:F,4,),IF(C66="SINAPI INSUMO",VLOOKUP(B66,L.I.SINAPI!B:F,4,),IF(C66="SICRO 2/DNIT",VLOOKUP(B66,'L.S.SICRO 2'!B:G,4,),IF(C66="COTAÇÃO",VLOOKUP(B66,L.I.COTAÇÃO!A:D,4,),IF(C66="COMPOSIÇÃO",VLOOKUP(B66,'R.C.'!B:H,7,),""))))))</f>
        <v>11.71</v>
      </c>
      <c r="H66" s="262">
        <f>IF(G66="","",ROUND(G66*(1+J66),2))</f>
        <v>14.91</v>
      </c>
      <c r="I66" s="263">
        <f>IF(H66="","",ROUND(F66*H66,2))</f>
        <v>74.55</v>
      </c>
      <c r="J66" s="264">
        <f>IF(AND(C66="COTAÇÃO",LEFT(B66,5)="COTIS"),$J$6,IF(C66="SINAPI INSUMO",$J$6,IF(C66="","",$J$7)))</f>
        <v>0.27350000000000002</v>
      </c>
    </row>
    <row r="67" spans="1:10" s="265" customFormat="1" x14ac:dyDescent="0.3">
      <c r="A67" s="257" t="s">
        <v>17404</v>
      </c>
      <c r="B67" s="258">
        <v>93026</v>
      </c>
      <c r="C67" s="258" t="s">
        <v>8227</v>
      </c>
      <c r="D67" s="259" t="str">
        <f>IF(C67="","",IF(C67="SINAPI SERVIÇO",VLOOKUP(B67,L.S.SINAPI!B:F,2,),IF(C67="SINAPI INSUMO",VLOOKUP(B67,L.I.SINAPI!B:F,2,),IF(C67="SICRO 2/DNIT",VLOOKUP(B67,'L.S.SICRO 2'!B:G,2,),IF(C67="COTAÇÃO",VLOOKUP(B67,L.I.COTAÇÃO!A:D,2,),IF(C67="COMPOSIÇÃO",VLOOKUP(B67,'R.C.'!B:H,5,),""))))))</f>
        <v>CURVA 90 GRAUS PARA ELETRODUTO, PVC, ROSCÁVEL, DN 110 MM (4") - FORNECIMENTO E INSTALAÇÃO. AF_12/2015</v>
      </c>
      <c r="E67" s="258" t="str">
        <f>IF(C67="","",IF(C67="SINAPI SERVIÇO",VLOOKUP(B67,L.S.SINAPI!B:F,3,),IF(C67="SINAPI INSUMO",VLOOKUP(B67,L.I.SINAPI!B:F,3,),IF(C67="SICRO 2/DNIT",VLOOKUP(B67,'L.S.SICRO 2'!B:G,3,),IF(C67="COTAÇÃO",VLOOKUP(B67,L.I.COTAÇÃO!A:D,3,),IF(C67="COMPOSIÇÃO",VLOOKUP(B67,'R.C.'!B:H,6,),""))))))</f>
        <v>UN</v>
      </c>
      <c r="F67" s="260">
        <v>19</v>
      </c>
      <c r="G67" s="261">
        <f>IF(C67="","",IF(C67="SINAPI SERVIÇO",VLOOKUP(B67,L.S.SINAPI!B:F,4,),IF(C67="SINAPI INSUMO",VLOOKUP(B67,L.I.SINAPI!B:F,4,),IF(C67="SICRO 2/DNIT",VLOOKUP(B67,'L.S.SICRO 2'!B:G,4,),IF(C67="COTAÇÃO",VLOOKUP(B67,L.I.COTAÇÃO!A:D,4,),IF(C67="COMPOSIÇÃO",VLOOKUP(B67,'R.C.'!B:H,7,),""))))))</f>
        <v>40.65</v>
      </c>
      <c r="H67" s="262">
        <f>IF(G67="","",ROUND(G67*(1+J67),2))</f>
        <v>51.77</v>
      </c>
      <c r="I67" s="263">
        <f>IF(H67="","",ROUND(F67*H67,2))</f>
        <v>983.63</v>
      </c>
      <c r="J67" s="264">
        <f>IF(AND(C67="COTAÇÃO",LEFT(B67,5)="COTIS"),$J$6,IF(C67="SINAPI INSUMO",$J$6,IF(C67="","",$J$7)))</f>
        <v>0.27350000000000002</v>
      </c>
    </row>
    <row r="68" spans="1:10" s="266" customFormat="1" ht="20.399999999999999" x14ac:dyDescent="0.2">
      <c r="A68" s="257" t="s">
        <v>17457</v>
      </c>
      <c r="B68" s="475">
        <v>91941</v>
      </c>
      <c r="C68" s="258" t="s">
        <v>8227</v>
      </c>
      <c r="D68" s="259" t="str">
        <f>IF(C68="","",IF(C68="SINAPI SERVIÇO",VLOOKUP(B68,L.S.SINAPI!B:F,2,),IF(C68="SINAPI INSUMO",VLOOKUP(B68,L.I.SINAPI!B:F,2,),IF(C68="SICRO 2/DNIT",VLOOKUP(B68,'L.S.SICRO 2'!B:G,2,),IF(C68="COTAÇÃO",VLOOKUP(B68,L.I.COTAÇÃO!A:D,2,),IF(C68="COMPOSIÇÃO",VLOOKUP(B68,'R.C.'!B:H,5,),""))))))</f>
        <v>CAIXA RETANGULAR 4" X 2" BAIXA (0,30 M DO PISO), PVC, INSTALADA EM PAREDE - FORNECIMENTO E INSTALAÇÃO. AF_12/2015</v>
      </c>
      <c r="E68" s="258" t="str">
        <f>IF(C68="","",IF(C68="SINAPI SERVIÇO",VLOOKUP(B68,L.S.SINAPI!B:F,3,),IF(C68="SINAPI INSUMO",VLOOKUP(B68,L.I.SINAPI!B:F,3,),IF(C68="SICRO 2/DNIT",VLOOKUP(B68,'L.S.SICRO 2'!B:G,3,),IF(C68="COTAÇÃO",VLOOKUP(B68,L.I.COTAÇÃO!A:D,3,),IF(C68="COMPOSIÇÃO",VLOOKUP(B68,'R.C.'!B:H,6,),""))))))</f>
        <v>UN</v>
      </c>
      <c r="F68" s="260">
        <v>456</v>
      </c>
      <c r="G68" s="261">
        <f>IF(C68="","",IF(C68="SINAPI SERVIÇO",VLOOKUP(B68,L.S.SINAPI!B:F,4,),IF(C68="SINAPI INSUMO",VLOOKUP(B68,L.I.SINAPI!B:F,4,),IF(C68="SICRO 2/DNIT",VLOOKUP(B68,'L.S.SICRO 2'!B:G,4,),IF(C68="COTAÇÃO",VLOOKUP(B68,L.I.COTAÇÃO!A:D,4,),IF(C68="COMPOSIÇÃO",VLOOKUP(B68,'R.C.'!B:H,7,),""))))))</f>
        <v>5.33</v>
      </c>
      <c r="H68" s="262">
        <f t="shared" ref="H68:H74" si="15">IF(G68="","",ROUND(G68*(1+J68),2))</f>
        <v>6.79</v>
      </c>
      <c r="I68" s="263">
        <f t="shared" ref="I68:I74" si="16">IF(H68="","",ROUND(F68*H68,2))</f>
        <v>3096.24</v>
      </c>
      <c r="J68" s="264">
        <f t="shared" ref="J68:J74" si="17">IF(AND(C68="COTAÇÃO",LEFT(B68,5)="COTIS"),$J$6,IF(C68="SINAPI INSUMO",$J$6,IF(C68="","",$J$7)))</f>
        <v>0.27350000000000002</v>
      </c>
    </row>
    <row r="69" spans="1:10" s="266" customFormat="1" x14ac:dyDescent="0.2">
      <c r="A69" s="257" t="s">
        <v>17458</v>
      </c>
      <c r="B69" s="475" t="s">
        <v>17483</v>
      </c>
      <c r="C69" s="475" t="s">
        <v>8226</v>
      </c>
      <c r="D69" s="259" t="str">
        <f>IF(C69="","",IF(C69="SINAPI SERVIÇO",VLOOKUP(B69,L.S.SINAPI!B:F,2,),IF(C69="SINAPI INSUMO",VLOOKUP(B69,L.I.SINAPI!B:F,2,),IF(C69="SICRO 2/DNIT",VLOOKUP(B69,'L.S.SICRO 2'!B:G,2,),IF(C69="COTAÇÃO",VLOOKUP(B69,L.I.COTAÇÃO!A:D,2,),IF(C69="COMPOSIÇÃO",VLOOKUP(B69,'R.C.'!B:H,5,),""))))))</f>
        <v xml:space="preserve">TOMADA 2P+T, ABNT, 10 A, PARA PISO, EXCETO CAIXA - FORNECIMENTO E INSTALAÇÃO </v>
      </c>
      <c r="E69" s="258" t="str">
        <f>IF(C69="","",IF(C69="SINAPI SERVIÇO",VLOOKUP(B69,L.S.SINAPI!B:F,3,),IF(C69="SINAPI INSUMO",VLOOKUP(B69,L.I.SINAPI!B:F,3,),IF(C69="SICRO 2/DNIT",VLOOKUP(B69,'L.S.SICRO 2'!B:G,3,),IF(C69="COTAÇÃO",VLOOKUP(B69,L.I.COTAÇÃO!A:D,3,),IF(C69="COMPOSIÇÃO",VLOOKUP(B69,'R.C.'!B:H,6,),""))))))</f>
        <v xml:space="preserve">UN </v>
      </c>
      <c r="F69" s="260">
        <v>237</v>
      </c>
      <c r="G69" s="261">
        <f ca="1">IF(C69="","",IF(C69="SINAPI SERVIÇO",VLOOKUP(B69,L.S.SINAPI!B:F,4,),IF(C69="SINAPI INSUMO",VLOOKUP(B69,L.I.SINAPI!B:F,4,),IF(C69="SICRO 2/DNIT",VLOOKUP(B69,'L.S.SICRO 2'!B:G,4,),IF(C69="COTAÇÃO",VLOOKUP(B69,L.I.COTAÇÃO!A:D,4,),IF(C69="COMPOSIÇÃO",VLOOKUP(B69,'R.C.'!B:H,7,),""))))))</f>
        <v>10.74</v>
      </c>
      <c r="H69" s="262">
        <f ca="1">IF(G69="","",ROUND(G69*(1+J69),2))</f>
        <v>13.68</v>
      </c>
      <c r="I69" s="263">
        <f ca="1">IF(H69="","",ROUND(F69*H69,2))</f>
        <v>3242.16</v>
      </c>
      <c r="J69" s="264">
        <f>IF(AND(C69="COTAÇÃO",LEFT(B69,5)="COTIS"),$J$6,IF(C69="SINAPI INSUMO",$J$6,IF(C69="","",$J$7)))</f>
        <v>0.27350000000000002</v>
      </c>
    </row>
    <row r="70" spans="1:10" s="473" customFormat="1" ht="20.399999999999999" x14ac:dyDescent="0.2">
      <c r="A70" s="257" t="s">
        <v>17405</v>
      </c>
      <c r="B70" s="475">
        <v>91875</v>
      </c>
      <c r="C70" s="258" t="s">
        <v>8227</v>
      </c>
      <c r="D70" s="259" t="str">
        <f>IF(C70="","",IF(C70="SINAPI SERVIÇO",VLOOKUP(B70,L.S.SINAPI!B:F,2,),IF(C70="SINAPI INSUMO",VLOOKUP(B70,L.I.SINAPI!B:F,2,),IF(C70="SICRO 2/DNIT",VLOOKUP(B70,'L.S.SICRO 2'!B:G,2,),IF(C70="COTAÇÃO",VLOOKUP(B70,L.I.COTAÇÃO!A:D,2,),IF(C70="COMPOSIÇÃO",VLOOKUP(B70,'R.C.'!B:H,5,),""))))))</f>
        <v>LUVA PARA ELETRODUTO, PVC, ROSCÁVEL, DN 25 MM (3/4"), PARA CIRCUITOS TERMINAIS, INSTALADA EM FORRO - FORNECIMENTO E INSTALAÇÃO. AF_12/2015</v>
      </c>
      <c r="E70" s="258" t="str">
        <f>IF(C70="","",IF(C70="SINAPI SERVIÇO",VLOOKUP(B70,L.S.SINAPI!B:F,3,),IF(C70="SINAPI INSUMO",VLOOKUP(B70,L.I.SINAPI!B:F,3,),IF(C70="SICRO 2/DNIT",VLOOKUP(B70,'L.S.SICRO 2'!B:G,3,),IF(C70="COTAÇÃO",VLOOKUP(B70,L.I.COTAÇÃO!A:D,3,),IF(C70="COMPOSIÇÃO",VLOOKUP(B70,'R.C.'!B:H,6,),""))))))</f>
        <v>UN</v>
      </c>
      <c r="F70" s="260">
        <v>510</v>
      </c>
      <c r="G70" s="261">
        <f>IF(C70="","",IF(C70="SINAPI SERVIÇO",VLOOKUP(B70,L.S.SINAPI!B:F,4,),IF(C70="SINAPI INSUMO",VLOOKUP(B70,L.I.SINAPI!B:F,4,),IF(C70="SICRO 2/DNIT",VLOOKUP(B70,'L.S.SICRO 2'!B:G,4,),IF(C70="COTAÇÃO",VLOOKUP(B70,L.I.COTAÇÃO!A:D,4,),IF(C70="COMPOSIÇÃO",VLOOKUP(B70,'R.C.'!B:H,7,),""))))))</f>
        <v>3.4</v>
      </c>
      <c r="H70" s="262">
        <f t="shared" si="15"/>
        <v>4.33</v>
      </c>
      <c r="I70" s="263">
        <f t="shared" si="16"/>
        <v>2208.3000000000002</v>
      </c>
      <c r="J70" s="264">
        <f t="shared" si="17"/>
        <v>0.27350000000000002</v>
      </c>
    </row>
    <row r="71" spans="1:10" s="473" customFormat="1" ht="20.399999999999999" x14ac:dyDescent="0.2">
      <c r="A71" s="257" t="s">
        <v>17406</v>
      </c>
      <c r="B71" s="475">
        <v>91876</v>
      </c>
      <c r="C71" s="258" t="s">
        <v>8227</v>
      </c>
      <c r="D71" s="259" t="str">
        <f>IF(C71="","",IF(C71="SINAPI SERVIÇO",VLOOKUP(B71,L.S.SINAPI!B:F,2,),IF(C71="SINAPI INSUMO",VLOOKUP(B71,L.I.SINAPI!B:F,2,),IF(C71="SICRO 2/DNIT",VLOOKUP(B71,'L.S.SICRO 2'!B:G,2,),IF(C71="COTAÇÃO",VLOOKUP(B71,L.I.COTAÇÃO!A:D,2,),IF(C71="COMPOSIÇÃO",VLOOKUP(B71,'R.C.'!B:H,5,),""))))))</f>
        <v>LUVA PARA ELETRODUTO, PVC, ROSCÁVEL, DN 32 MM (1"), PARA CIRCUITOS TERMINAIS, INSTALADA EM FORRO - FORNECIMENTO E INSTALAÇÃO. AF_12/2015</v>
      </c>
      <c r="E71" s="258" t="str">
        <f>IF(C71="","",IF(C71="SINAPI SERVIÇO",VLOOKUP(B71,L.S.SINAPI!B:F,3,),IF(C71="SINAPI INSUMO",VLOOKUP(B71,L.I.SINAPI!B:F,3,),IF(C71="SICRO 2/DNIT",VLOOKUP(B71,'L.S.SICRO 2'!B:G,3,),IF(C71="COTAÇÃO",VLOOKUP(B71,L.I.COTAÇÃO!A:D,3,),IF(C71="COMPOSIÇÃO",VLOOKUP(B71,'R.C.'!B:H,6,),""))))))</f>
        <v>UN</v>
      </c>
      <c r="F71" s="260">
        <v>2</v>
      </c>
      <c r="G71" s="261">
        <f>IF(C71="","",IF(C71="SINAPI SERVIÇO",VLOOKUP(B71,L.S.SINAPI!B:F,4,),IF(C71="SINAPI INSUMO",VLOOKUP(B71,L.I.SINAPI!B:F,4,),IF(C71="SICRO 2/DNIT",VLOOKUP(B71,'L.S.SICRO 2'!B:G,4,),IF(C71="COTAÇÃO",VLOOKUP(B71,L.I.COTAÇÃO!A:D,4,),IF(C71="COMPOSIÇÃO",VLOOKUP(B71,'R.C.'!B:H,7,),""))))))</f>
        <v>4.49</v>
      </c>
      <c r="H71" s="262">
        <f>IF(G71="","",ROUND(G71*(1+J71),2))</f>
        <v>5.72</v>
      </c>
      <c r="I71" s="263">
        <f>IF(H71="","",ROUND(F71*H71,2))</f>
        <v>11.44</v>
      </c>
      <c r="J71" s="264">
        <f>IF(AND(C71="COTAÇÃO",LEFT(B71,5)="COTIS"),$J$6,IF(C71="SINAPI INSUMO",$J$6,IF(C71="","",$J$7)))</f>
        <v>0.27350000000000002</v>
      </c>
    </row>
    <row r="72" spans="1:10" s="473" customFormat="1" ht="20.399999999999999" x14ac:dyDescent="0.2">
      <c r="A72" s="257" t="s">
        <v>17407</v>
      </c>
      <c r="B72" s="475">
        <v>91877</v>
      </c>
      <c r="C72" s="258" t="s">
        <v>8227</v>
      </c>
      <c r="D72" s="259" t="str">
        <f>IF(C72="","",IF(C72="SINAPI SERVIÇO",VLOOKUP(B72,L.S.SINAPI!B:F,2,),IF(C72="SINAPI INSUMO",VLOOKUP(B72,L.I.SINAPI!B:F,2,),IF(C72="SICRO 2/DNIT",VLOOKUP(B72,'L.S.SICRO 2'!B:G,2,),IF(C72="COTAÇÃO",VLOOKUP(B72,L.I.COTAÇÃO!A:D,2,),IF(C72="COMPOSIÇÃO",VLOOKUP(B72,'R.C.'!B:H,5,),""))))))</f>
        <v>LUVA PARA ELETRODUTO, PVC, ROSCÁVEL, DN 40 MM (1 1/4"), PARA CIRCUITOS TERMINAIS, INSTALADA EM FORRO - FORNECIMENTO E INSTALAÇÃO. AF_12/2015</v>
      </c>
      <c r="E72" s="258" t="str">
        <f>IF(C72="","",IF(C72="SINAPI SERVIÇO",VLOOKUP(B72,L.S.SINAPI!B:F,3,),IF(C72="SINAPI INSUMO",VLOOKUP(B72,L.I.SINAPI!B:F,3,),IF(C72="SICRO 2/DNIT",VLOOKUP(B72,'L.S.SICRO 2'!B:G,3,),IF(C72="COTAÇÃO",VLOOKUP(B72,L.I.COTAÇÃO!A:D,3,),IF(C72="COMPOSIÇÃO",VLOOKUP(B72,'R.C.'!B:H,6,),""))))))</f>
        <v>UN</v>
      </c>
      <c r="F72" s="260">
        <v>16</v>
      </c>
      <c r="G72" s="261">
        <f>IF(C72="","",IF(C72="SINAPI SERVIÇO",VLOOKUP(B72,L.S.SINAPI!B:F,4,),IF(C72="SINAPI INSUMO",VLOOKUP(B72,L.I.SINAPI!B:F,4,),IF(C72="SICRO 2/DNIT",VLOOKUP(B72,'L.S.SICRO 2'!B:G,4,),IF(C72="COTAÇÃO",VLOOKUP(B72,L.I.COTAÇÃO!A:D,4,),IF(C72="COMPOSIÇÃO",VLOOKUP(B72,'R.C.'!B:H,7,),""))))))</f>
        <v>5.93</v>
      </c>
      <c r="H72" s="262">
        <f t="shared" si="15"/>
        <v>7.55</v>
      </c>
      <c r="I72" s="263">
        <f t="shared" si="16"/>
        <v>120.8</v>
      </c>
      <c r="J72" s="264">
        <f t="shared" si="17"/>
        <v>0.27350000000000002</v>
      </c>
    </row>
    <row r="73" spans="1:10" s="266" customFormat="1" ht="20.399999999999999" x14ac:dyDescent="0.2">
      <c r="A73" s="257" t="s">
        <v>17408</v>
      </c>
      <c r="B73" s="475" t="s">
        <v>17359</v>
      </c>
      <c r="C73" s="475" t="s">
        <v>8226</v>
      </c>
      <c r="D73" s="259" t="str">
        <f>IF(C73="","",IF(C73="SINAPI SERVIÇO",VLOOKUP(B73,L.S.SINAPI!B:F,2,),IF(C73="SINAPI INSUMO",VLOOKUP(B73,L.I.SINAPI!B:F,2,),IF(C73="SICRO 2/DNIT",VLOOKUP(B73,'L.S.SICRO 2'!B:G,2,),IF(C73="COTAÇÃO",VLOOKUP(B73,L.I.COTAÇÃO!A:D,2,),IF(C73="COMPOSIÇÃO",VLOOKUP(B73,'R.C.'!B:H,5,),""))))))</f>
        <v>ELETROCALHA TIPO 'U' GALVANIZADA TETO PERFURADA SEM TAMPA 50X50MM - FORNECIMENTO, INSTALAÇÃO, TESTE E COMISSIONAMENTO</v>
      </c>
      <c r="E73" s="258" t="str">
        <f>IF(C73="","",IF(C73="SINAPI SERVIÇO",VLOOKUP(B73,L.S.SINAPI!B:F,3,),IF(C73="SINAPI INSUMO",VLOOKUP(B73,L.I.SINAPI!B:F,3,),IF(C73="SICRO 2/DNIT",VLOOKUP(B73,'L.S.SICRO 2'!B:G,3,),IF(C73="COTAÇÃO",VLOOKUP(B73,L.I.COTAÇÃO!A:D,3,),IF(C73="COMPOSIÇÃO",VLOOKUP(B73,'R.C.'!B:H,6,),""))))))</f>
        <v>M</v>
      </c>
      <c r="F73" s="260">
        <v>229</v>
      </c>
      <c r="G73" s="261">
        <f ca="1">IF(C73="","",IF(C73="SINAPI SERVIÇO",VLOOKUP(B73,L.S.SINAPI!B:F,4,),IF(C73="SINAPI INSUMO",VLOOKUP(B73,L.I.SINAPI!B:F,4,),IF(C73="SICRO 2/DNIT",VLOOKUP(B73,'L.S.SICRO 2'!B:G,4,),IF(C73="COTAÇÃO",VLOOKUP(B73,L.I.COTAÇÃO!A:D,4,),IF(C73="COMPOSIÇÃO",VLOOKUP(B73,'R.C.'!B:H,7,),""))))))</f>
        <v>7.09</v>
      </c>
      <c r="H73" s="262">
        <f t="shared" ca="1" si="15"/>
        <v>9.0299999999999994</v>
      </c>
      <c r="I73" s="263">
        <f t="shared" ca="1" si="16"/>
        <v>2067.87</v>
      </c>
      <c r="J73" s="264">
        <f t="shared" si="17"/>
        <v>0.27350000000000002</v>
      </c>
    </row>
    <row r="74" spans="1:10" s="266" customFormat="1" ht="20.399999999999999" x14ac:dyDescent="0.2">
      <c r="A74" s="257" t="s">
        <v>17409</v>
      </c>
      <c r="B74" s="475" t="s">
        <v>17360</v>
      </c>
      <c r="C74" s="475" t="s">
        <v>8226</v>
      </c>
      <c r="D74" s="259" t="str">
        <f>IF(C74="","",IF(C74="SINAPI SERVIÇO",VLOOKUP(B74,L.S.SINAPI!B:F,2,),IF(C74="SINAPI INSUMO",VLOOKUP(B74,L.I.SINAPI!B:F,2,),IF(C74="SICRO 2/DNIT",VLOOKUP(B74,'L.S.SICRO 2'!B:G,2,),IF(C74="COTAÇÃO",VLOOKUP(B74,L.I.COTAÇÃO!A:D,2,),IF(C74="COMPOSIÇÃO",VLOOKUP(B74,'R.C.'!B:H,5,),""))))))</f>
        <v>ELETROCALHA TIPO 'U' GALVANIZADA PISO PERFURADA SEM TAMPA 50X50MM - FORNECIMENTO, INSTALAÇÃO, TESTE E COMISSIONAMENTO</v>
      </c>
      <c r="E74" s="258" t="str">
        <f>IF(C74="","",IF(C74="SINAPI SERVIÇO",VLOOKUP(B74,L.S.SINAPI!B:F,3,),IF(C74="SINAPI INSUMO",VLOOKUP(B74,L.I.SINAPI!B:F,3,),IF(C74="SICRO 2/DNIT",VLOOKUP(B74,'L.S.SICRO 2'!B:G,3,),IF(C74="COTAÇÃO",VLOOKUP(B74,L.I.COTAÇÃO!A:D,3,),IF(C74="COMPOSIÇÃO",VLOOKUP(B74,'R.C.'!B:H,6,),""))))))</f>
        <v>M</v>
      </c>
      <c r="F74" s="260">
        <v>244</v>
      </c>
      <c r="G74" s="261">
        <f ca="1">IF(C74="","",IF(C74="SINAPI SERVIÇO",VLOOKUP(B74,L.S.SINAPI!B:F,4,),IF(C74="SINAPI INSUMO",VLOOKUP(B74,L.I.SINAPI!B:F,4,),IF(C74="SICRO 2/DNIT",VLOOKUP(B74,'L.S.SICRO 2'!B:G,4,),IF(C74="COTAÇÃO",VLOOKUP(B74,L.I.COTAÇÃO!A:D,4,),IF(C74="COMPOSIÇÃO",VLOOKUP(B74,'R.C.'!B:H,7,),""))))))</f>
        <v>13.879999999999999</v>
      </c>
      <c r="H74" s="262">
        <f t="shared" ca="1" si="15"/>
        <v>17.68</v>
      </c>
      <c r="I74" s="263">
        <f t="shared" ca="1" si="16"/>
        <v>4313.92</v>
      </c>
      <c r="J74" s="264">
        <f t="shared" si="17"/>
        <v>0.27350000000000002</v>
      </c>
    </row>
    <row r="75" spans="1:10" s="266" customFormat="1" x14ac:dyDescent="0.2">
      <c r="A75" s="257"/>
      <c r="B75" s="475"/>
      <c r="C75" s="475"/>
      <c r="D75" s="259"/>
      <c r="E75" s="258"/>
      <c r="F75" s="260"/>
      <c r="G75" s="483"/>
      <c r="H75" s="262"/>
      <c r="I75" s="262"/>
      <c r="J75" s="484"/>
    </row>
    <row r="76" spans="1:10" s="470" customFormat="1" x14ac:dyDescent="0.2">
      <c r="A76" s="462" t="s">
        <v>17410</v>
      </c>
      <c r="B76" s="463"/>
      <c r="C76" s="463"/>
      <c r="D76" s="464" t="s">
        <v>17366</v>
      </c>
      <c r="E76" s="465"/>
      <c r="F76" s="466"/>
      <c r="G76" s="467"/>
      <c r="H76" s="468"/>
      <c r="I76" s="468">
        <f>SUM(I77:I87)</f>
        <v>93378.51</v>
      </c>
      <c r="J76" s="469"/>
    </row>
    <row r="77" spans="1:10" s="473" customFormat="1" ht="20.399999999999999" x14ac:dyDescent="0.2">
      <c r="A77" s="474" t="s">
        <v>17411</v>
      </c>
      <c r="B77" s="475">
        <v>91924</v>
      </c>
      <c r="C77" s="258" t="s">
        <v>8227</v>
      </c>
      <c r="D77" s="259" t="str">
        <f>IF(C77="","",IF(C77="SINAPI SERVIÇO",VLOOKUP(B77,L.S.SINAPI!B:F,2,),IF(C77="SINAPI INSUMO",VLOOKUP(B77,L.I.SINAPI!B:F,2,),IF(C77="SICRO 2/DNIT",VLOOKUP(B77,'L.S.SICRO 2'!B:G,2,),IF(C77="COTAÇÃO",VLOOKUP(B77,L.I.COTAÇÃO!A:D,2,),IF(C77="COMPOSIÇÃO",VLOOKUP(B77,'R.C.'!B:H,5,),""))))))</f>
        <v>CABO DE COBRE FLEXÍVEL ISOLADO, 1,5 MM², ANTI-CHAMA 450/750 V, PARA CIRCUITOS TERMINAIS - FORNECIMENTO E INSTALAÇÃO. AF_12/2015</v>
      </c>
      <c r="E77" s="258" t="str">
        <f>IF(C77="","",IF(C77="SINAPI SERVIÇO",VLOOKUP(B77,L.S.SINAPI!B:F,3,),IF(C77="SINAPI INSUMO",VLOOKUP(B77,L.I.SINAPI!B:F,3,),IF(C77="SICRO 2/DNIT",VLOOKUP(B77,'L.S.SICRO 2'!B:G,3,),IF(C77="COTAÇÃO",VLOOKUP(B77,L.I.COTAÇÃO!A:D,3,),IF(C77="COMPOSIÇÃO",VLOOKUP(B77,'R.C.'!B:H,6,),""))))))</f>
        <v>M</v>
      </c>
      <c r="F77" s="260">
        <v>4895</v>
      </c>
      <c r="G77" s="261">
        <f>IF(C77="","",IF(C77="SINAPI SERVIÇO",VLOOKUP(B77,L.S.SINAPI!B:F,4,),IF(C77="SINAPI INSUMO",VLOOKUP(B77,L.I.SINAPI!B:F,4,),IF(C77="SICRO 2/DNIT",VLOOKUP(B77,'L.S.SICRO 2'!B:G,4,),IF(C77="COTAÇÃO",VLOOKUP(B77,L.I.COTAÇÃO!A:D,4,),IF(C77="COMPOSIÇÃO",VLOOKUP(B77,'R.C.'!B:H,7,),""))))))</f>
        <v>1.48</v>
      </c>
      <c r="H77" s="262">
        <f>IF(G77="","",ROUND(G77*(1+J77),2))</f>
        <v>1.88</v>
      </c>
      <c r="I77" s="263">
        <f>IF(H77="","",ROUND(F77*H77,2))</f>
        <v>9202.6</v>
      </c>
      <c r="J77" s="264">
        <f>IF(AND(C77="COTAÇÃO",LEFT(B77,5)="COTIS"),$J$6,IF(C77="SINAPI INSUMO",$J$6,IF(C77="","",$J$7)))</f>
        <v>0.27350000000000002</v>
      </c>
    </row>
    <row r="78" spans="1:10" s="473" customFormat="1" ht="20.399999999999999" x14ac:dyDescent="0.2">
      <c r="A78" s="474" t="s">
        <v>17412</v>
      </c>
      <c r="B78" s="475">
        <v>91926</v>
      </c>
      <c r="C78" s="258" t="s">
        <v>8227</v>
      </c>
      <c r="D78" s="259" t="str">
        <f>IF(C78="","",IF(C78="SINAPI SERVIÇO",VLOOKUP(B78,L.S.SINAPI!B:F,2,),IF(C78="SINAPI INSUMO",VLOOKUP(B78,L.I.SINAPI!B:F,2,),IF(C78="SICRO 2/DNIT",VLOOKUP(B78,'L.S.SICRO 2'!B:G,2,),IF(C78="COTAÇÃO",VLOOKUP(B78,L.I.COTAÇÃO!A:D,2,),IF(C78="COMPOSIÇÃO",VLOOKUP(B78,'R.C.'!B:H,5,),""))))))</f>
        <v>CABO DE COBRE FLEXÍVEL ISOLADO, 2,5 MM², ANTI-CHAMA 450/750 V, PARA CIRCUITOS TERMINAIS - FORNECIMENTO E INSTALAÇÃO. AF_12/2015</v>
      </c>
      <c r="E78" s="258" t="str">
        <f>IF(C78="","",IF(C78="SINAPI SERVIÇO",VLOOKUP(B78,L.S.SINAPI!B:F,3,),IF(C78="SINAPI INSUMO",VLOOKUP(B78,L.I.SINAPI!B:F,3,),IF(C78="SICRO 2/DNIT",VLOOKUP(B78,'L.S.SICRO 2'!B:G,3,),IF(C78="COTAÇÃO",VLOOKUP(B78,L.I.COTAÇÃO!A:D,3,),IF(C78="COMPOSIÇÃO",VLOOKUP(B78,'R.C.'!B:H,6,),""))))))</f>
        <v>M</v>
      </c>
      <c r="F78" s="260">
        <v>15289</v>
      </c>
      <c r="G78" s="261">
        <f>IF(C78="","",IF(C78="SINAPI SERVIÇO",VLOOKUP(B78,L.S.SINAPI!B:F,4,),IF(C78="SINAPI INSUMO",VLOOKUP(B78,L.I.SINAPI!B:F,4,),IF(C78="SICRO 2/DNIT",VLOOKUP(B78,'L.S.SICRO 2'!B:G,4,),IF(C78="COTAÇÃO",VLOOKUP(B78,L.I.COTAÇÃO!A:D,4,),IF(C78="COMPOSIÇÃO",VLOOKUP(B78,'R.C.'!B:H,7,),""))))))</f>
        <v>2.2000000000000002</v>
      </c>
      <c r="H78" s="262">
        <f>IF(G78="","",ROUND(G78*(1+J78),2))</f>
        <v>2.8</v>
      </c>
      <c r="I78" s="263">
        <f>IF(H78="","",ROUND(F78*H78,2))</f>
        <v>42809.2</v>
      </c>
      <c r="J78" s="264">
        <f>IF(AND(C78="COTAÇÃO",LEFT(B78,5)="COTIS"),$J$6,IF(C78="SINAPI INSUMO",$J$6,IF(C78="","",$J$7)))</f>
        <v>0.27350000000000002</v>
      </c>
    </row>
    <row r="79" spans="1:10" s="473" customFormat="1" ht="20.399999999999999" x14ac:dyDescent="0.2">
      <c r="A79" s="474" t="s">
        <v>17413</v>
      </c>
      <c r="B79" s="475">
        <v>91928</v>
      </c>
      <c r="C79" s="258" t="s">
        <v>8227</v>
      </c>
      <c r="D79" s="259" t="str">
        <f>IF(C79="","",IF(C79="SINAPI SERVIÇO",VLOOKUP(B79,L.S.SINAPI!B:F,2,),IF(C79="SINAPI INSUMO",VLOOKUP(B79,L.I.SINAPI!B:F,2,),IF(C79="SICRO 2/DNIT",VLOOKUP(B79,'L.S.SICRO 2'!B:G,2,),IF(C79="COTAÇÃO",VLOOKUP(B79,L.I.COTAÇÃO!A:D,2,),IF(C79="COMPOSIÇÃO",VLOOKUP(B79,'R.C.'!B:H,5,),""))))))</f>
        <v>CABO DE COBRE FLEXÍVEL ISOLADO, 4 MM², ANTI-CHAMA 450/750 V, PARA CIRCUITOS TERMINAIS - FORNECIMENTO E INSTALAÇÃO. AF_12/2015</v>
      </c>
      <c r="E79" s="258" t="str">
        <f>IF(C79="","",IF(C79="SINAPI SERVIÇO",VLOOKUP(B79,L.S.SINAPI!B:F,3,),IF(C79="SINAPI INSUMO",VLOOKUP(B79,L.I.SINAPI!B:F,3,),IF(C79="SICRO 2/DNIT",VLOOKUP(B79,'L.S.SICRO 2'!B:G,3,),IF(C79="COTAÇÃO",VLOOKUP(B79,L.I.COTAÇÃO!A:D,3,),IF(C79="COMPOSIÇÃO",VLOOKUP(B79,'R.C.'!B:H,6,),""))))))</f>
        <v>M</v>
      </c>
      <c r="F79" s="260">
        <v>35</v>
      </c>
      <c r="G79" s="261">
        <f>IF(C79="","",IF(C79="SINAPI SERVIÇO",VLOOKUP(B79,L.S.SINAPI!B:F,4,),IF(C79="SINAPI INSUMO",VLOOKUP(B79,L.I.SINAPI!B:F,4,),IF(C79="SICRO 2/DNIT",VLOOKUP(B79,'L.S.SICRO 2'!B:G,4,),IF(C79="COTAÇÃO",VLOOKUP(B79,L.I.COTAÇÃO!A:D,4,),IF(C79="COMPOSIÇÃO",VLOOKUP(B79,'R.C.'!B:H,7,),""))))))</f>
        <v>3.58</v>
      </c>
      <c r="H79" s="262">
        <f>IF(G79="","",ROUND(G79*(1+J79),2))</f>
        <v>4.5599999999999996</v>
      </c>
      <c r="I79" s="263">
        <f>IF(H79="","",ROUND(F79*H79,2))</f>
        <v>159.6</v>
      </c>
      <c r="J79" s="264">
        <f>IF(AND(C79="COTAÇÃO",LEFT(B79,5)="COTIS"),$J$6,IF(C79="SINAPI INSUMO",$J$6,IF(C79="","",$J$7)))</f>
        <v>0.27350000000000002</v>
      </c>
    </row>
    <row r="80" spans="1:10" s="473" customFormat="1" ht="20.399999999999999" x14ac:dyDescent="0.2">
      <c r="A80" s="474" t="s">
        <v>17414</v>
      </c>
      <c r="B80" s="475">
        <v>91932</v>
      </c>
      <c r="C80" s="258" t="s">
        <v>8227</v>
      </c>
      <c r="D80" s="259" t="str">
        <f>IF(C80="","",IF(C80="SINAPI SERVIÇO",VLOOKUP(B80,L.S.SINAPI!B:F,2,),IF(C80="SINAPI INSUMO",VLOOKUP(B80,L.I.SINAPI!B:F,2,),IF(C80="SICRO 2/DNIT",VLOOKUP(B80,'L.S.SICRO 2'!B:G,2,),IF(C80="COTAÇÃO",VLOOKUP(B80,L.I.COTAÇÃO!A:D,2,),IF(C80="COMPOSIÇÃO",VLOOKUP(B80,'R.C.'!B:H,5,),""))))))</f>
        <v>CABO DE COBRE FLEXÍVEL ISOLADO, 10 MM², ANTI-CHAMA 450/750 V, PARA CIRCUITOS TERMINAIS - FORNECIMENTO E INSTALAÇÃO. AF_12/2015</v>
      </c>
      <c r="E80" s="258" t="str">
        <f>IF(C80="","",IF(C80="SINAPI SERVIÇO",VLOOKUP(B80,L.S.SINAPI!B:F,3,),IF(C80="SINAPI INSUMO",VLOOKUP(B80,L.I.SINAPI!B:F,3,),IF(C80="SICRO 2/DNIT",VLOOKUP(B80,'L.S.SICRO 2'!B:G,3,),IF(C80="COTAÇÃO",VLOOKUP(B80,L.I.COTAÇÃO!A:D,3,),IF(C80="COMPOSIÇÃO",VLOOKUP(B80,'R.C.'!B:H,6,),""))))))</f>
        <v>M</v>
      </c>
      <c r="F80" s="260">
        <v>226</v>
      </c>
      <c r="G80" s="261">
        <f>IF(C80="","",IF(C80="SINAPI SERVIÇO",VLOOKUP(B80,L.S.SINAPI!B:F,4,),IF(C80="SINAPI INSUMO",VLOOKUP(B80,L.I.SINAPI!B:F,4,),IF(C80="SICRO 2/DNIT",VLOOKUP(B80,'L.S.SICRO 2'!B:G,4,),IF(C80="COTAÇÃO",VLOOKUP(B80,L.I.COTAÇÃO!A:D,4,),IF(C80="COMPOSIÇÃO",VLOOKUP(B80,'R.C.'!B:H,7,),""))))))</f>
        <v>8.06</v>
      </c>
      <c r="H80" s="262">
        <f>IF(G80="","",ROUND(G80*(1+J80),2))</f>
        <v>10.26</v>
      </c>
      <c r="I80" s="263">
        <f>IF(H80="","",ROUND(F80*H80,2))</f>
        <v>2318.7600000000002</v>
      </c>
      <c r="J80" s="264">
        <f>IF(AND(C80="COTAÇÃO",LEFT(B80,5)="COTIS"),$J$6,IF(C80="SINAPI INSUMO",$J$6,IF(C80="","",$J$7)))</f>
        <v>0.27350000000000002</v>
      </c>
    </row>
    <row r="81" spans="1:10" s="473" customFormat="1" ht="20.399999999999999" x14ac:dyDescent="0.2">
      <c r="A81" s="474" t="s">
        <v>17415</v>
      </c>
      <c r="B81" s="475">
        <v>91929</v>
      </c>
      <c r="C81" s="258" t="s">
        <v>8227</v>
      </c>
      <c r="D81" s="259" t="str">
        <f>IF(C81="","",IF(C81="SINAPI SERVIÇO",VLOOKUP(B81,L.S.SINAPI!B:F,2,),IF(C81="SINAPI INSUMO",VLOOKUP(B81,L.I.SINAPI!B:F,2,),IF(C81="SICRO 2/DNIT",VLOOKUP(B81,'L.S.SICRO 2'!B:G,2,),IF(C81="COTAÇÃO",VLOOKUP(B81,L.I.COTAÇÃO!A:D,2,),IF(C81="COMPOSIÇÃO",VLOOKUP(B81,'R.C.'!B:H,5,),""))))))</f>
        <v>CABO DE COBRE FLEXÍVEL ISOLADO, 4 MM², ANTI-CHAMA 0,6/1,0 KV, PARA CIRCUITOS TERMINAIS - FORNECIMENTO E INSTALAÇÃO. AF_12/2015</v>
      </c>
      <c r="E81" s="258" t="str">
        <f>IF(C81="","",IF(C81="SINAPI SERVIÇO",VLOOKUP(B81,L.S.SINAPI!B:F,3,),IF(C81="SINAPI INSUMO",VLOOKUP(B81,L.I.SINAPI!B:F,3,),IF(C81="SICRO 2/DNIT",VLOOKUP(B81,'L.S.SICRO 2'!B:G,3,),IF(C81="COTAÇÃO",VLOOKUP(B81,L.I.COTAÇÃO!A:D,3,),IF(C81="COMPOSIÇÃO",VLOOKUP(B81,'R.C.'!B:H,6,),""))))))</f>
        <v>M</v>
      </c>
      <c r="F81" s="260">
        <v>160</v>
      </c>
      <c r="G81" s="261">
        <f>IF(C81="","",IF(C81="SINAPI SERVIÇO",VLOOKUP(B81,L.S.SINAPI!B:F,4,),IF(C81="SINAPI INSUMO",VLOOKUP(B81,L.I.SINAPI!B:F,4,),IF(C81="SICRO 2/DNIT",VLOOKUP(B81,'L.S.SICRO 2'!B:G,4,),IF(C81="COTAÇÃO",VLOOKUP(B81,L.I.COTAÇÃO!A:D,4,),IF(C81="COMPOSIÇÃO",VLOOKUP(B81,'R.C.'!B:H,7,),""))))))</f>
        <v>4.05</v>
      </c>
      <c r="H81" s="262">
        <f t="shared" ref="H81:H88" si="18">IF(G81="","",ROUND(G81*(1+J81),2))</f>
        <v>5.16</v>
      </c>
      <c r="I81" s="263">
        <f t="shared" ref="I81:I88" si="19">IF(H81="","",ROUND(F81*H81,2))</f>
        <v>825.6</v>
      </c>
      <c r="J81" s="264">
        <f t="shared" ref="J81:J88" si="20">IF(AND(C81="COTAÇÃO",LEFT(B81,5)="COTIS"),$J$6,IF(C81="SINAPI INSUMO",$J$6,IF(C81="","",$J$7)))</f>
        <v>0.27350000000000002</v>
      </c>
    </row>
    <row r="82" spans="1:10" s="473" customFormat="1" ht="20.399999999999999" x14ac:dyDescent="0.2">
      <c r="A82" s="474" t="s">
        <v>17416</v>
      </c>
      <c r="B82" s="475">
        <v>91931</v>
      </c>
      <c r="C82" s="258" t="s">
        <v>8227</v>
      </c>
      <c r="D82" s="259" t="str">
        <f>IF(C82="","",IF(C82="SINAPI SERVIÇO",VLOOKUP(B82,L.S.SINAPI!B:F,2,),IF(C82="SINAPI INSUMO",VLOOKUP(B82,L.I.SINAPI!B:F,2,),IF(C82="SICRO 2/DNIT",VLOOKUP(B82,'L.S.SICRO 2'!B:G,2,),IF(C82="COTAÇÃO",VLOOKUP(B82,L.I.COTAÇÃO!A:D,2,),IF(C82="COMPOSIÇÃO",VLOOKUP(B82,'R.C.'!B:H,5,),""))))))</f>
        <v>CABO DE COBRE FLEXÍVEL ISOLADO, 6 MM², ANTI-CHAMA 0,6/1,0 KV, PARA CIRCUITOS TERMINAIS - FORNECIMENTO E INSTALAÇÃO. AF_12/2015</v>
      </c>
      <c r="E82" s="258" t="str">
        <f>IF(C82="","",IF(C82="SINAPI SERVIÇO",VLOOKUP(B82,L.S.SINAPI!B:F,3,),IF(C82="SINAPI INSUMO",VLOOKUP(B82,L.I.SINAPI!B:F,3,),IF(C82="SICRO 2/DNIT",VLOOKUP(B82,'L.S.SICRO 2'!B:G,3,),IF(C82="COTAÇÃO",VLOOKUP(B82,L.I.COTAÇÃO!A:D,3,),IF(C82="COMPOSIÇÃO",VLOOKUP(B82,'R.C.'!B:H,6,),""))))))</f>
        <v>M</v>
      </c>
      <c r="F82" s="260">
        <v>20</v>
      </c>
      <c r="G82" s="261">
        <f>IF(C82="","",IF(C82="SINAPI SERVIÇO",VLOOKUP(B82,L.S.SINAPI!B:F,4,),IF(C82="SINAPI INSUMO",VLOOKUP(B82,L.I.SINAPI!B:F,4,),IF(C82="SICRO 2/DNIT",VLOOKUP(B82,'L.S.SICRO 2'!B:G,4,),IF(C82="COTAÇÃO",VLOOKUP(B82,L.I.COTAÇÃO!A:D,4,),IF(C82="COMPOSIÇÃO",VLOOKUP(B82,'R.C.'!B:H,7,),""))))))</f>
        <v>5.48</v>
      </c>
      <c r="H82" s="262">
        <f>IF(G82="","",ROUND(G82*(1+J82),2))</f>
        <v>6.98</v>
      </c>
      <c r="I82" s="263">
        <f>IF(H82="","",ROUND(F82*H82,2))</f>
        <v>139.6</v>
      </c>
      <c r="J82" s="264">
        <f>IF(AND(C82="COTAÇÃO",LEFT(B82,5)="COTIS"),$J$6,IF(C82="SINAPI INSUMO",$J$6,IF(C82="","",$J$7)))</f>
        <v>0.27350000000000002</v>
      </c>
    </row>
    <row r="83" spans="1:10" s="473" customFormat="1" ht="20.399999999999999" x14ac:dyDescent="0.2">
      <c r="A83" s="474" t="s">
        <v>17417</v>
      </c>
      <c r="B83" s="475">
        <v>91933</v>
      </c>
      <c r="C83" s="258" t="s">
        <v>8227</v>
      </c>
      <c r="D83" s="259" t="str">
        <f>IF(C83="","",IF(C83="SINAPI SERVIÇO",VLOOKUP(B83,L.S.SINAPI!B:F,2,),IF(C83="SINAPI INSUMO",VLOOKUP(B83,L.I.SINAPI!B:F,2,),IF(C83="SICRO 2/DNIT",VLOOKUP(B83,'L.S.SICRO 2'!B:G,2,),IF(C83="COTAÇÃO",VLOOKUP(B83,L.I.COTAÇÃO!A:D,2,),IF(C83="COMPOSIÇÃO",VLOOKUP(B83,'R.C.'!B:H,5,),""))))))</f>
        <v>CABO DE COBRE FLEXÍVEL ISOLADO, 10 MM², ANTI-CHAMA 0,6/1,0 KV, PARA CIRCUITOS TERMINAIS - FORNECIMENTO E INSTALAÇÃO. AF_12/2015</v>
      </c>
      <c r="E83" s="258" t="str">
        <f>IF(C83="","",IF(C83="SINAPI SERVIÇO",VLOOKUP(B83,L.S.SINAPI!B:F,3,),IF(C83="SINAPI INSUMO",VLOOKUP(B83,L.I.SINAPI!B:F,3,),IF(C83="SICRO 2/DNIT",VLOOKUP(B83,'L.S.SICRO 2'!B:G,3,),IF(C83="COTAÇÃO",VLOOKUP(B83,L.I.COTAÇÃO!A:D,3,),IF(C83="COMPOSIÇÃO",VLOOKUP(B83,'R.C.'!B:H,6,),""))))))</f>
        <v>M</v>
      </c>
      <c r="F83" s="260">
        <v>140</v>
      </c>
      <c r="G83" s="261">
        <f>IF(C83="","",IF(C83="SINAPI SERVIÇO",VLOOKUP(B83,L.S.SINAPI!B:F,4,),IF(C83="SINAPI INSUMO",VLOOKUP(B83,L.I.SINAPI!B:F,4,),IF(C83="SICRO 2/DNIT",VLOOKUP(B83,'L.S.SICRO 2'!B:G,4,),IF(C83="COTAÇÃO",VLOOKUP(B83,L.I.COTAÇÃO!A:D,4,),IF(C83="COMPOSIÇÃO",VLOOKUP(B83,'R.C.'!B:H,7,),""))))))</f>
        <v>8.61</v>
      </c>
      <c r="H83" s="262">
        <f t="shared" si="18"/>
        <v>10.96</v>
      </c>
      <c r="I83" s="263">
        <f t="shared" si="19"/>
        <v>1534.4</v>
      </c>
      <c r="J83" s="264">
        <f t="shared" si="20"/>
        <v>0.27350000000000002</v>
      </c>
    </row>
    <row r="84" spans="1:10" s="473" customFormat="1" ht="20.399999999999999" x14ac:dyDescent="0.2">
      <c r="A84" s="474" t="s">
        <v>17418</v>
      </c>
      <c r="B84" s="475">
        <v>91935</v>
      </c>
      <c r="C84" s="258" t="s">
        <v>8227</v>
      </c>
      <c r="D84" s="259" t="str">
        <f>IF(C84="","",IF(C84="SINAPI SERVIÇO",VLOOKUP(B84,L.S.SINAPI!B:F,2,),IF(C84="SINAPI INSUMO",VLOOKUP(B84,L.I.SINAPI!B:F,2,),IF(C84="SICRO 2/DNIT",VLOOKUP(B84,'L.S.SICRO 2'!B:G,2,),IF(C84="COTAÇÃO",VLOOKUP(B84,L.I.COTAÇÃO!A:D,2,),IF(C84="COMPOSIÇÃO",VLOOKUP(B84,'R.C.'!B:H,5,),""))))))</f>
        <v>CABO DE COBRE FLEXÍVEL ISOLADO, 16 MM², ANTI-CHAMA 0,6/1,0 KV, PARA CIRCUITOS TERMINAIS - FORNECIMENTO E INSTALAÇÃO. AF_12/2015</v>
      </c>
      <c r="E84" s="258" t="str">
        <f>IF(C84="","",IF(C84="SINAPI SERVIÇO",VLOOKUP(B84,L.S.SINAPI!B:F,3,),IF(C84="SINAPI INSUMO",VLOOKUP(B84,L.I.SINAPI!B:F,3,),IF(C84="SICRO 2/DNIT",VLOOKUP(B84,'L.S.SICRO 2'!B:G,3,),IF(C84="COTAÇÃO",VLOOKUP(B84,L.I.COTAÇÃO!A:D,3,),IF(C84="COMPOSIÇÃO",VLOOKUP(B84,'R.C.'!B:H,6,),""))))))</f>
        <v>M</v>
      </c>
      <c r="F84" s="260">
        <v>1455</v>
      </c>
      <c r="G84" s="261">
        <f>IF(C84="","",IF(C84="SINAPI SERVIÇO",VLOOKUP(B84,L.S.SINAPI!B:F,4,),IF(C84="SINAPI INSUMO",VLOOKUP(B84,L.I.SINAPI!B:F,4,),IF(C84="SICRO 2/DNIT",VLOOKUP(B84,'L.S.SICRO 2'!B:G,4,),IF(C84="COTAÇÃO",VLOOKUP(B84,L.I.COTAÇÃO!A:D,4,),IF(C84="COMPOSIÇÃO",VLOOKUP(B84,'R.C.'!B:H,7,),""))))))</f>
        <v>13.12</v>
      </c>
      <c r="H84" s="262">
        <f t="shared" si="18"/>
        <v>16.71</v>
      </c>
      <c r="I84" s="263">
        <f t="shared" si="19"/>
        <v>24313.05</v>
      </c>
      <c r="J84" s="264">
        <f t="shared" si="20"/>
        <v>0.27350000000000002</v>
      </c>
    </row>
    <row r="85" spans="1:10" s="473" customFormat="1" ht="20.399999999999999" x14ac:dyDescent="0.2">
      <c r="A85" s="474" t="s">
        <v>17453</v>
      </c>
      <c r="B85" s="475">
        <v>92984</v>
      </c>
      <c r="C85" s="258" t="s">
        <v>8227</v>
      </c>
      <c r="D85" s="259" t="str">
        <f>IF(C85="","",IF(C85="SINAPI SERVIÇO",VLOOKUP(B85,L.S.SINAPI!B:F,2,),IF(C85="SINAPI INSUMO",VLOOKUP(B85,L.I.SINAPI!B:F,2,),IF(C85="SICRO 2/DNIT",VLOOKUP(B85,'L.S.SICRO 2'!B:G,2,),IF(C85="COTAÇÃO",VLOOKUP(B85,L.I.COTAÇÃO!A:D,2,),IF(C85="COMPOSIÇÃO",VLOOKUP(B85,'R.C.'!B:H,5,),""))))))</f>
        <v>CABO DE COBRE FLEXÍVEL ISOLADO, 25 MM², ANTI-CHAMA 0,6/1,0 KV, PARA DISTRIBUIÇÃO - FORNECIMENTO E INSTALAÇÃO. AF_12/2015</v>
      </c>
      <c r="E85" s="258" t="str">
        <f>IF(C85="","",IF(C85="SINAPI SERVIÇO",VLOOKUP(B85,L.S.SINAPI!B:F,3,),IF(C85="SINAPI INSUMO",VLOOKUP(B85,L.I.SINAPI!B:F,3,),IF(C85="SICRO 2/DNIT",VLOOKUP(B85,'L.S.SICRO 2'!B:G,3,),IF(C85="COTAÇÃO",VLOOKUP(B85,L.I.COTAÇÃO!A:D,3,),IF(C85="COMPOSIÇÃO",VLOOKUP(B85,'R.C.'!B:H,6,),""))))))</f>
        <v>M</v>
      </c>
      <c r="F85" s="260">
        <v>75</v>
      </c>
      <c r="G85" s="261">
        <f>IF(C85="","",IF(C85="SINAPI SERVIÇO",VLOOKUP(B85,L.S.SINAPI!B:F,4,),IF(C85="SINAPI INSUMO",VLOOKUP(B85,L.I.SINAPI!B:F,4,),IF(C85="SICRO 2/DNIT",VLOOKUP(B85,'L.S.SICRO 2'!B:G,4,),IF(C85="COTAÇÃO",VLOOKUP(B85,L.I.COTAÇÃO!A:D,4,),IF(C85="COMPOSIÇÃO",VLOOKUP(B85,'R.C.'!B:H,7,),""))))))</f>
        <v>14.8</v>
      </c>
      <c r="H85" s="262">
        <f>IF(G85="","",ROUND(G85*(1+J85),2))</f>
        <v>18.850000000000001</v>
      </c>
      <c r="I85" s="263">
        <f>IF(H85="","",ROUND(F85*H85,2))</f>
        <v>1413.75</v>
      </c>
      <c r="J85" s="264">
        <f>IF(AND(C85="COTAÇÃO",LEFT(B85,5)="COTIS"),$J$6,IF(C85="SINAPI INSUMO",$J$6,IF(C85="","",$J$7)))</f>
        <v>0.27350000000000002</v>
      </c>
    </row>
    <row r="86" spans="1:10" s="473" customFormat="1" ht="20.399999999999999" x14ac:dyDescent="0.2">
      <c r="A86" s="474" t="s">
        <v>17454</v>
      </c>
      <c r="B86" s="475">
        <v>92986</v>
      </c>
      <c r="C86" s="258" t="s">
        <v>8227</v>
      </c>
      <c r="D86" s="259" t="str">
        <f>IF(C86="","",IF(C86="SINAPI SERVIÇO",VLOOKUP(B86,L.S.SINAPI!B:F,2,),IF(C86="SINAPI INSUMO",VLOOKUP(B86,L.I.SINAPI!B:F,2,),IF(C86="SICRO 2/DNIT",VLOOKUP(B86,'L.S.SICRO 2'!B:G,2,),IF(C86="COTAÇÃO",VLOOKUP(B86,L.I.COTAÇÃO!A:D,2,),IF(C86="COMPOSIÇÃO",VLOOKUP(B86,'R.C.'!B:H,5,),""))))))</f>
        <v>CABO DE COBRE FLEXÍVEL ISOLADO, 35 MM², ANTI-CHAMA 0,6/1,0 KV, PARA DISTRIBUIÇÃO - FORNECIMENTO E INSTALAÇÃO. AF_12/2015</v>
      </c>
      <c r="E86" s="258" t="str">
        <f>IF(C86="","",IF(C86="SINAPI SERVIÇO",VLOOKUP(B86,L.S.SINAPI!B:F,3,),IF(C86="SINAPI INSUMO",VLOOKUP(B86,L.I.SINAPI!B:F,3,),IF(C86="SICRO 2/DNIT",VLOOKUP(B86,'L.S.SICRO 2'!B:G,3,),IF(C86="COTAÇÃO",VLOOKUP(B86,L.I.COTAÇÃO!A:D,3,),IF(C86="COMPOSIÇÃO",VLOOKUP(B86,'R.C.'!B:H,6,),""))))))</f>
        <v>M</v>
      </c>
      <c r="F86" s="260">
        <v>36</v>
      </c>
      <c r="G86" s="261">
        <f>IF(C86="","",IF(C86="SINAPI SERVIÇO",VLOOKUP(B86,L.S.SINAPI!B:F,4,),IF(C86="SINAPI INSUMO",VLOOKUP(B86,L.I.SINAPI!B:F,4,),IF(C86="SICRO 2/DNIT",VLOOKUP(B86,'L.S.SICRO 2'!B:G,4,),IF(C86="COTAÇÃO",VLOOKUP(B86,L.I.COTAÇÃO!A:D,4,),IF(C86="COMPOSIÇÃO",VLOOKUP(B86,'R.C.'!B:H,7,),""))))))</f>
        <v>20</v>
      </c>
      <c r="H86" s="262">
        <f t="shared" si="18"/>
        <v>25.47</v>
      </c>
      <c r="I86" s="263">
        <f t="shared" si="19"/>
        <v>916.92</v>
      </c>
      <c r="J86" s="264">
        <f t="shared" si="20"/>
        <v>0.27350000000000002</v>
      </c>
    </row>
    <row r="87" spans="1:10" s="473" customFormat="1" ht="20.399999999999999" x14ac:dyDescent="0.2">
      <c r="A87" s="474" t="s">
        <v>17455</v>
      </c>
      <c r="B87" s="475">
        <v>92990</v>
      </c>
      <c r="C87" s="258" t="s">
        <v>8227</v>
      </c>
      <c r="D87" s="259" t="str">
        <f>IF(C87="","",IF(C87="SINAPI SERVIÇO",VLOOKUP(B87,L.S.SINAPI!B:F,2,),IF(C87="SINAPI INSUMO",VLOOKUP(B87,L.I.SINAPI!B:F,2,),IF(C87="SICRO 2/DNIT",VLOOKUP(B87,'L.S.SICRO 2'!B:G,2,),IF(C87="COTAÇÃO",VLOOKUP(B87,L.I.COTAÇÃO!A:D,2,),IF(C87="COMPOSIÇÃO",VLOOKUP(B87,'R.C.'!B:H,5,),""))))))</f>
        <v>CABO DE COBRE FLEXÍVEL ISOLADO, 70 MM², ANTI-CHAMA 0,6/1,0 KV, PARA DISTRIBUIÇÃO - FORNECIMENTO E INSTALAÇÃO. AF_12/2015</v>
      </c>
      <c r="E87" s="258" t="str">
        <f>IF(C87="","",IF(C87="SINAPI SERVIÇO",VLOOKUP(B87,L.S.SINAPI!B:F,3,),IF(C87="SINAPI INSUMO",VLOOKUP(B87,L.I.SINAPI!B:F,3,),IF(C87="SICRO 2/DNIT",VLOOKUP(B87,'L.S.SICRO 2'!B:G,3,),IF(C87="COTAÇÃO",VLOOKUP(B87,L.I.COTAÇÃO!A:D,3,),IF(C87="COMPOSIÇÃO",VLOOKUP(B87,'R.C.'!B:H,6,),""))))))</f>
        <v>M</v>
      </c>
      <c r="F87" s="260">
        <v>199</v>
      </c>
      <c r="G87" s="261">
        <f>IF(C87="","",IF(C87="SINAPI SERVIÇO",VLOOKUP(B87,L.S.SINAPI!B:F,4,),IF(C87="SINAPI INSUMO",VLOOKUP(B87,L.I.SINAPI!B:F,4,),IF(C87="SICRO 2/DNIT",VLOOKUP(B87,'L.S.SICRO 2'!B:G,4,),IF(C87="COTAÇÃO",VLOOKUP(B87,L.I.COTAÇÃO!A:D,4,),IF(C87="COMPOSIÇÃO",VLOOKUP(B87,'R.C.'!B:H,7,),""))))))</f>
        <v>38.450000000000003</v>
      </c>
      <c r="H87" s="262">
        <f t="shared" si="18"/>
        <v>48.97</v>
      </c>
      <c r="I87" s="263">
        <f t="shared" si="19"/>
        <v>9745.0300000000007</v>
      </c>
      <c r="J87" s="264">
        <f t="shared" si="20"/>
        <v>0.27350000000000002</v>
      </c>
    </row>
    <row r="88" spans="1:10" s="473" customFormat="1" x14ac:dyDescent="0.2">
      <c r="A88" s="474"/>
      <c r="B88" s="475"/>
      <c r="C88" s="258"/>
      <c r="D88" s="259" t="str">
        <f>IF(C88="","",IF(C88="SINAPI SERVIÇO",VLOOKUP(B88,L.S.SINAPI!B:F,2,),IF(C88="SINAPI INSUMO",VLOOKUP(B88,L.I.SINAPI!B:F,2,),IF(C88="SICRO 2/DNIT",VLOOKUP(B88,'L.S.SICRO 2'!B:G,2,),IF(C88="COTAÇÃO",VLOOKUP(B88,L.I.COTAÇÃO!A:D,2,),IF(C88="COMPOSIÇÃO",VLOOKUP(B88,'R.C.'!B:H,5,),""))))))</f>
        <v/>
      </c>
      <c r="E88" s="258" t="str">
        <f>IF(C88="","",IF(C88="SINAPI SERVIÇO",VLOOKUP(B88,L.S.SINAPI!B:F,3,),IF(C88="SINAPI INSUMO",VLOOKUP(B88,L.I.SINAPI!B:F,3,),IF(C88="SICRO 2/DNIT",VLOOKUP(B88,'L.S.SICRO 2'!B:G,3,),IF(C88="COTAÇÃO",VLOOKUP(B88,L.I.COTAÇÃO!A:D,3,),IF(C88="COMPOSIÇÃO",VLOOKUP(B88,'R.C.'!B:H,6,),""))))))</f>
        <v/>
      </c>
      <c r="F88" s="260"/>
      <c r="G88" s="261" t="str">
        <f>IF(C88="","",IF(C88="SINAPI SERVIÇO",VLOOKUP(B88,L.S.SINAPI!B:F,4,),IF(C88="SINAPI INSUMO",VLOOKUP(B88,L.I.SINAPI!B:F,4,),IF(C88="SICRO 2/DNIT",VLOOKUP(B88,'L.S.SICRO 2'!B:G,4,),IF(C88="COTAÇÃO",VLOOKUP(B88,L.I.COTAÇÃO!A:D,4,),IF(C88="COMPOSIÇÃO",VLOOKUP(B88,'R.C.'!B:H,7,),""))))))</f>
        <v/>
      </c>
      <c r="H88" s="262" t="str">
        <f t="shared" si="18"/>
        <v/>
      </c>
      <c r="I88" s="263" t="str">
        <f t="shared" si="19"/>
        <v/>
      </c>
      <c r="J88" s="264" t="str">
        <f t="shared" si="20"/>
        <v/>
      </c>
    </row>
    <row r="90" spans="1:10" s="256" customFormat="1" x14ac:dyDescent="0.2">
      <c r="A90" s="249" t="s">
        <v>17419</v>
      </c>
      <c r="B90" s="250"/>
      <c r="C90" s="250"/>
      <c r="D90" s="251" t="s">
        <v>8232</v>
      </c>
      <c r="E90" s="252"/>
      <c r="F90" s="253"/>
      <c r="G90" s="254"/>
      <c r="H90" s="254" t="str">
        <f t="shared" ref="H90:H97" si="21">IF(G90="","",ROUND(G90*(1+J90),2))</f>
        <v/>
      </c>
      <c r="I90" s="254">
        <f ca="1">SUM(I91:I98)</f>
        <v>66832.52</v>
      </c>
      <c r="J90" s="255" t="str">
        <f t="shared" ref="J90:J97" si="22">IF(AND(C90="COTAÇÃO",LEFT(B90,5)="COTIS"),$J$6,IF(C90="SINAPI INSUMO",$J$6,IF(C90="","",$J$7)))</f>
        <v/>
      </c>
    </row>
    <row r="91" spans="1:10" x14ac:dyDescent="0.2">
      <c r="A91" s="474" t="s">
        <v>17420</v>
      </c>
      <c r="B91" s="258" t="s">
        <v>8233</v>
      </c>
      <c r="C91" s="258" t="s">
        <v>8226</v>
      </c>
      <c r="D91" s="259" t="str">
        <f>IF(C91="","",IF(C91="SINAPI SERVIÇO",VLOOKUP(B91,L.S.SINAPI!B:F,2,),IF(C91="SINAPI INSUMO",VLOOKUP(B91,L.I.SINAPI!B:F,2,),IF(C91="SICRO 2/DNIT",VLOOKUP(B91,'L.S.SICRO 2'!B:G,2,),IF(C91="COTAÇÃO",VLOOKUP(B91,L.I.COTAÇÃO!A:D,2,),IF(C91="COMPOSIÇÃO",VLOOKUP(B91,'R.C.'!B:H,5,),""))))))</f>
        <v>LUMINÁRIA DE EMBUTIR EM LED, QUADRADA, 3W - FORNECIMENTO E INSTALAÇÃO</v>
      </c>
      <c r="E91" s="258" t="str">
        <f>IF(C91="","",IF(C91="SINAPI SERVIÇO",VLOOKUP(B91,L.S.SINAPI!B:F,3,),IF(C91="SINAPI INSUMO",VLOOKUP(B91,L.I.SINAPI!B:F,3,),IF(C91="SICRO 2/DNIT",VLOOKUP(B91,'L.S.SICRO 2'!B:G,3,),IF(C91="COTAÇÃO",VLOOKUP(B91,L.I.COTAÇÃO!A:D,3,),IF(C91="COMPOSIÇÃO",VLOOKUP(B91,'R.C.'!B:H,6,),""))))))</f>
        <v xml:space="preserve">UN </v>
      </c>
      <c r="F91" s="260">
        <v>30</v>
      </c>
      <c r="G91" s="261">
        <f ca="1">IF(C91="","",IF(C91="SINAPI SERVIÇO",VLOOKUP(B91,L.S.SINAPI!B:F,4,),IF(C91="SINAPI INSUMO",VLOOKUP(B91,L.I.SINAPI!B:F,4,),IF(C91="SICRO 2/DNIT",VLOOKUP(B91,'L.S.SICRO 2'!B:G,4,),IF(C91="COTAÇÃO",VLOOKUP(B91,L.I.COTAÇÃO!A:D,4,),IF(C91="COMPOSIÇÃO",VLOOKUP(B91,'R.C.'!B:H,7,),""))))))</f>
        <v>36.299999999999997</v>
      </c>
      <c r="H91" s="262">
        <f t="shared" ca="1" si="21"/>
        <v>46.23</v>
      </c>
      <c r="I91" s="263">
        <f t="shared" ref="I91:I97" ca="1" si="23">IF(H91="","",ROUND(F91*H91,2))</f>
        <v>1386.9</v>
      </c>
      <c r="J91" s="264">
        <f t="shared" si="22"/>
        <v>0.27350000000000002</v>
      </c>
    </row>
    <row r="92" spans="1:10" x14ac:dyDescent="0.2">
      <c r="A92" s="474" t="s">
        <v>17421</v>
      </c>
      <c r="B92" s="258" t="s">
        <v>8234</v>
      </c>
      <c r="C92" s="258" t="s">
        <v>8226</v>
      </c>
      <c r="D92" s="259" t="str">
        <f>IF(C92="","",IF(C92="SINAPI SERVIÇO",VLOOKUP(B92,L.S.SINAPI!B:F,2,),IF(C92="SINAPI INSUMO",VLOOKUP(B92,L.I.SINAPI!B:F,2,),IF(C92="SICRO 2/DNIT",VLOOKUP(B92,'L.S.SICRO 2'!B:G,2,),IF(C92="COTAÇÃO",VLOOKUP(B92,L.I.COTAÇÃO!A:D,2,),IF(C92="COMPOSIÇÃO",VLOOKUP(B92,'R.C.'!B:H,5,),""))))))</f>
        <v>LUMINÁRIA DE EMBUTIR EM LED, QUADRADA, 6W - FORNECIMENTO E INSTALAÇÃO</v>
      </c>
      <c r="E92" s="258" t="str">
        <f>IF(C92="","",IF(C92="SINAPI SERVIÇO",VLOOKUP(B92,L.S.SINAPI!B:F,3,),IF(C92="SINAPI INSUMO",VLOOKUP(B92,L.I.SINAPI!B:F,3,),IF(C92="SICRO 2/DNIT",VLOOKUP(B92,'L.S.SICRO 2'!B:G,3,),IF(C92="COTAÇÃO",VLOOKUP(B92,L.I.COTAÇÃO!A:D,3,),IF(C92="COMPOSIÇÃO",VLOOKUP(B92,'R.C.'!B:H,6,),""))))))</f>
        <v xml:space="preserve">UN </v>
      </c>
      <c r="F92" s="260">
        <v>60</v>
      </c>
      <c r="G92" s="261">
        <f ca="1">IF(C92="","",IF(C92="SINAPI SERVIÇO",VLOOKUP(B92,L.S.SINAPI!B:F,4,),IF(C92="SINAPI INSUMO",VLOOKUP(B92,L.I.SINAPI!B:F,4,),IF(C92="SICRO 2/DNIT",VLOOKUP(B92,'L.S.SICRO 2'!B:G,4,),IF(C92="COTAÇÃO",VLOOKUP(B92,L.I.COTAÇÃO!A:D,4,),IF(C92="COMPOSIÇÃO",VLOOKUP(B92,'R.C.'!B:H,7,),""))))))</f>
        <v>40.799999999999997</v>
      </c>
      <c r="H92" s="262">
        <f t="shared" ca="1" si="21"/>
        <v>51.96</v>
      </c>
      <c r="I92" s="263">
        <f t="shared" ca="1" si="23"/>
        <v>3117.6</v>
      </c>
      <c r="J92" s="264">
        <f t="shared" si="22"/>
        <v>0.27350000000000002</v>
      </c>
    </row>
    <row r="93" spans="1:10" x14ac:dyDescent="0.2">
      <c r="A93" s="474" t="s">
        <v>17422</v>
      </c>
      <c r="B93" s="258" t="s">
        <v>8235</v>
      </c>
      <c r="C93" s="258" t="s">
        <v>8226</v>
      </c>
      <c r="D93" s="259" t="str">
        <f>IF(C93="","",IF(C93="SINAPI SERVIÇO",VLOOKUP(B93,L.S.SINAPI!B:F,2,),IF(C93="SINAPI INSUMO",VLOOKUP(B93,L.I.SINAPI!B:F,2,),IF(C93="SICRO 2/DNIT",VLOOKUP(B93,'L.S.SICRO 2'!B:G,2,),IF(C93="COTAÇÃO",VLOOKUP(B93,L.I.COTAÇÃO!A:D,2,),IF(C93="COMPOSIÇÃO",VLOOKUP(B93,'R.C.'!B:H,5,),""))))))</f>
        <v>LUMINÁRIA DE EMBUTIR EM LED, QUADRADA, 9W - FORNECIMENTO E INSTALAÇÃO</v>
      </c>
      <c r="E93" s="258" t="str">
        <f>IF(C93="","",IF(C93="SINAPI SERVIÇO",VLOOKUP(B93,L.S.SINAPI!B:F,3,),IF(C93="SINAPI INSUMO",VLOOKUP(B93,L.I.SINAPI!B:F,3,),IF(C93="SICRO 2/DNIT",VLOOKUP(B93,'L.S.SICRO 2'!B:G,3,),IF(C93="COTAÇÃO",VLOOKUP(B93,L.I.COTAÇÃO!A:D,3,),IF(C93="COMPOSIÇÃO",VLOOKUP(B93,'R.C.'!B:H,6,),""))))))</f>
        <v xml:space="preserve">UN </v>
      </c>
      <c r="F93" s="260">
        <v>87</v>
      </c>
      <c r="G93" s="261">
        <f ca="1">IF(C93="","",IF(C93="SINAPI SERVIÇO",VLOOKUP(B93,L.S.SINAPI!B:F,4,),IF(C93="SINAPI INSUMO",VLOOKUP(B93,L.I.SINAPI!B:F,4,),IF(C93="SICRO 2/DNIT",VLOOKUP(B93,'L.S.SICRO 2'!B:G,4,),IF(C93="COTAÇÃO",VLOOKUP(B93,L.I.COTAÇÃO!A:D,4,),IF(C93="COMPOSIÇÃO",VLOOKUP(B93,'R.C.'!B:H,7,),""))))))</f>
        <v>47.3</v>
      </c>
      <c r="H93" s="262">
        <f t="shared" ca="1" si="21"/>
        <v>60.24</v>
      </c>
      <c r="I93" s="263">
        <f t="shared" ca="1" si="23"/>
        <v>5240.88</v>
      </c>
      <c r="J93" s="264">
        <f t="shared" si="22"/>
        <v>0.27350000000000002</v>
      </c>
    </row>
    <row r="94" spans="1:10" x14ac:dyDescent="0.2">
      <c r="A94" s="474" t="s">
        <v>17477</v>
      </c>
      <c r="B94" s="258" t="s">
        <v>8236</v>
      </c>
      <c r="C94" s="258" t="s">
        <v>8226</v>
      </c>
      <c r="D94" s="259" t="str">
        <f>IF(C94="","",IF(C94="SINAPI SERVIÇO",VLOOKUP(B94,L.S.SINAPI!B:F,2,),IF(C94="SINAPI INSUMO",VLOOKUP(B94,L.I.SINAPI!B:F,2,),IF(C94="SICRO 2/DNIT",VLOOKUP(B94,'L.S.SICRO 2'!B:G,2,),IF(C94="COTAÇÃO",VLOOKUP(B94,L.I.COTAÇÃO!A:D,2,),IF(C94="COMPOSIÇÃO",VLOOKUP(B94,'R.C.'!B:H,5,),""))))))</f>
        <v>LUMINÁRIA DE EMBUTIR EM LED, QUADRADA, 12W - FORNECIMENTO E INSTALAÇÃO</v>
      </c>
      <c r="E94" s="258" t="str">
        <f>IF(C94="","",IF(C94="SINAPI SERVIÇO",VLOOKUP(B94,L.S.SINAPI!B:F,3,),IF(C94="SINAPI INSUMO",VLOOKUP(B94,L.I.SINAPI!B:F,3,),IF(C94="SICRO 2/DNIT",VLOOKUP(B94,'L.S.SICRO 2'!B:G,3,),IF(C94="COTAÇÃO",VLOOKUP(B94,L.I.COTAÇÃO!A:D,3,),IF(C94="COMPOSIÇÃO",VLOOKUP(B94,'R.C.'!B:H,6,),""))))))</f>
        <v xml:space="preserve">UN </v>
      </c>
      <c r="F94" s="260">
        <v>77</v>
      </c>
      <c r="G94" s="261">
        <f ca="1">IF(C94="","",IF(C94="SINAPI SERVIÇO",VLOOKUP(B94,L.S.SINAPI!B:F,4,),IF(C94="SINAPI INSUMO",VLOOKUP(B94,L.I.SINAPI!B:F,4,),IF(C94="SICRO 2/DNIT",VLOOKUP(B94,'L.S.SICRO 2'!B:G,4,),IF(C94="COTAÇÃO",VLOOKUP(B94,L.I.COTAÇÃO!A:D,4,),IF(C94="COMPOSIÇÃO",VLOOKUP(B94,'R.C.'!B:H,7,),""))))))</f>
        <v>46.2</v>
      </c>
      <c r="H94" s="262">
        <f t="shared" ca="1" si="21"/>
        <v>58.84</v>
      </c>
      <c r="I94" s="263">
        <f t="shared" ca="1" si="23"/>
        <v>4530.68</v>
      </c>
      <c r="J94" s="264">
        <f t="shared" si="22"/>
        <v>0.27350000000000002</v>
      </c>
    </row>
    <row r="95" spans="1:10" x14ac:dyDescent="0.2">
      <c r="A95" s="474" t="s">
        <v>17478</v>
      </c>
      <c r="B95" s="258" t="s">
        <v>8237</v>
      </c>
      <c r="C95" s="258" t="s">
        <v>8226</v>
      </c>
      <c r="D95" s="259" t="str">
        <f>IF(C95="","",IF(C95="SINAPI SERVIÇO",VLOOKUP(B95,L.S.SINAPI!B:F,2,),IF(C95="SINAPI INSUMO",VLOOKUP(B95,L.I.SINAPI!B:F,2,),IF(C95="SICRO 2/DNIT",VLOOKUP(B95,'L.S.SICRO 2'!B:G,2,),IF(C95="COTAÇÃO",VLOOKUP(B95,L.I.COTAÇÃO!A:D,2,),IF(C95="COMPOSIÇÃO",VLOOKUP(B95,'R.C.'!B:H,5,),""))))))</f>
        <v>LUMINÁRIA DE EMBUTIR EM LED, QUADRADA, 18W - FORNECIMENTO E INSTALAÇÃO</v>
      </c>
      <c r="E95" s="258" t="str">
        <f>IF(C95="","",IF(C95="SINAPI SERVIÇO",VLOOKUP(B95,L.S.SINAPI!B:F,3,),IF(C95="SINAPI INSUMO",VLOOKUP(B95,L.I.SINAPI!B:F,3,),IF(C95="SICRO 2/DNIT",VLOOKUP(B95,'L.S.SICRO 2'!B:G,3,),IF(C95="COTAÇÃO",VLOOKUP(B95,L.I.COTAÇÃO!A:D,3,),IF(C95="COMPOSIÇÃO",VLOOKUP(B95,'R.C.'!B:H,6,),""))))))</f>
        <v xml:space="preserve">UN </v>
      </c>
      <c r="F95" s="260">
        <v>18</v>
      </c>
      <c r="G95" s="261">
        <f ca="1">IF(C95="","",IF(C95="SINAPI SERVIÇO",VLOOKUP(B95,L.S.SINAPI!B:F,4,),IF(C95="SINAPI INSUMO",VLOOKUP(B95,L.I.SINAPI!B:F,4,),IF(C95="SICRO 2/DNIT",VLOOKUP(B95,'L.S.SICRO 2'!B:G,4,),IF(C95="COTAÇÃO",VLOOKUP(B95,L.I.COTAÇÃO!A:D,4,),IF(C95="COMPOSIÇÃO",VLOOKUP(B95,'R.C.'!B:H,7,),""))))))</f>
        <v>49.8</v>
      </c>
      <c r="H95" s="262">
        <f t="shared" ca="1" si="21"/>
        <v>63.42</v>
      </c>
      <c r="I95" s="263">
        <f t="shared" ca="1" si="23"/>
        <v>1141.56</v>
      </c>
      <c r="J95" s="264">
        <f t="shared" si="22"/>
        <v>0.27350000000000002</v>
      </c>
    </row>
    <row r="96" spans="1:10" x14ac:dyDescent="0.2">
      <c r="A96" s="474" t="s">
        <v>17479</v>
      </c>
      <c r="B96" s="258" t="s">
        <v>8238</v>
      </c>
      <c r="C96" s="258" t="s">
        <v>8226</v>
      </c>
      <c r="D96" s="259" t="str">
        <f>IF(C96="","",IF(C96="SINAPI SERVIÇO",VLOOKUP(B96,L.S.SINAPI!B:F,2,),IF(C96="SINAPI INSUMO",VLOOKUP(B96,L.I.SINAPI!B:F,2,),IF(C96="SICRO 2/DNIT",VLOOKUP(B96,'L.S.SICRO 2'!B:G,2,),IF(C96="COTAÇÃO",VLOOKUP(B96,L.I.COTAÇÃO!A:D,2,),IF(C96="COMPOSIÇÃO",VLOOKUP(B96,'R.C.'!B:H,5,),""))))))</f>
        <v>LUMINÁRIA DE EMBUTIR EM LED, QUADRADA, 24W - FORNECIMENTO E INSTALAÇÃO</v>
      </c>
      <c r="E96" s="258" t="str">
        <f>IF(C96="","",IF(C96="SINAPI SERVIÇO",VLOOKUP(B96,L.S.SINAPI!B:F,3,),IF(C96="SINAPI INSUMO",VLOOKUP(B96,L.I.SINAPI!B:F,3,),IF(C96="SICRO 2/DNIT",VLOOKUP(B96,'L.S.SICRO 2'!B:G,3,),IF(C96="COTAÇÃO",VLOOKUP(B96,L.I.COTAÇÃO!A:D,3,),IF(C96="COMPOSIÇÃO",VLOOKUP(B96,'R.C.'!B:H,6,),""))))))</f>
        <v xml:space="preserve">UN </v>
      </c>
      <c r="F96" s="260">
        <v>24</v>
      </c>
      <c r="G96" s="261">
        <f ca="1">IF(C96="","",IF(C96="SINAPI SERVIÇO",VLOOKUP(B96,L.S.SINAPI!B:F,4,),IF(C96="SINAPI INSUMO",VLOOKUP(B96,L.I.SINAPI!B:F,4,),IF(C96="SICRO 2/DNIT",VLOOKUP(B96,'L.S.SICRO 2'!B:G,4,),IF(C96="COTAÇÃO",VLOOKUP(B96,L.I.COTAÇÃO!A:D,4,),IF(C96="COMPOSIÇÃO",VLOOKUP(B96,'R.C.'!B:H,7,),""))))))</f>
        <v>67.8</v>
      </c>
      <c r="H96" s="262">
        <f t="shared" ca="1" si="21"/>
        <v>86.34</v>
      </c>
      <c r="I96" s="263">
        <f t="shared" ca="1" si="23"/>
        <v>2072.16</v>
      </c>
      <c r="J96" s="264">
        <f t="shared" si="22"/>
        <v>0.27350000000000002</v>
      </c>
    </row>
    <row r="97" spans="1:10" ht="20.399999999999999" x14ac:dyDescent="0.2">
      <c r="A97" s="474" t="s">
        <v>17480</v>
      </c>
      <c r="B97" s="258" t="s">
        <v>8239</v>
      </c>
      <c r="C97" s="258" t="s">
        <v>8226</v>
      </c>
      <c r="D97" s="259" t="str">
        <f>IF(C97="","",IF(C97="SINAPI SERVIÇO",VLOOKUP(B97,L.S.SINAPI!B:F,2,),IF(C97="SINAPI INSUMO",VLOOKUP(B97,L.I.SINAPI!B:F,2,),IF(C97="SICRO 2/DNIT",VLOOKUP(B97,'L.S.SICRO 2'!B:G,2,),IF(C97="COTAÇÃO",VLOOKUP(B97,L.I.COTAÇÃO!A:D,2,),IF(C97="COMPOSIÇÃO",VLOOKUP(B97,'R.C.'!B:H,5,),""))))))</f>
        <v>LUMINÁRIA DE EMBUTIR QUADRADA PARA 4 LÂMPADAS LED T8 ALETA ALUMÍNIO 4X9W=36W - FORNECIMENTO E INSTALAÇÃO</v>
      </c>
      <c r="E97" s="258" t="str">
        <f>IF(C97="","",IF(C97="SINAPI SERVIÇO",VLOOKUP(B97,L.S.SINAPI!B:F,3,),IF(C97="SINAPI INSUMO",VLOOKUP(B97,L.I.SINAPI!B:F,3,),IF(C97="SICRO 2/DNIT",VLOOKUP(B97,'L.S.SICRO 2'!B:G,3,),IF(C97="COTAÇÃO",VLOOKUP(B97,L.I.COTAÇÃO!A:D,3,),IF(C97="COMPOSIÇÃO",VLOOKUP(B97,'R.C.'!B:H,6,),""))))))</f>
        <v xml:space="preserve">UN </v>
      </c>
      <c r="F97" s="260">
        <v>267</v>
      </c>
      <c r="G97" s="261">
        <f ca="1">IF(C97="","",IF(C97="SINAPI SERVIÇO",VLOOKUP(B97,L.S.SINAPI!B:F,4,),IF(C97="SINAPI INSUMO",VLOOKUP(B97,L.I.SINAPI!B:F,4,),IF(C97="SICRO 2/DNIT",VLOOKUP(B97,'L.S.SICRO 2'!B:G,4,),IF(C97="COTAÇÃO",VLOOKUP(B97,L.I.COTAÇÃO!A:D,4,),IF(C97="COMPOSIÇÃO",VLOOKUP(B97,'R.C.'!B:H,7,),""))))))</f>
        <v>143.4</v>
      </c>
      <c r="H97" s="262">
        <f t="shared" ca="1" si="21"/>
        <v>182.62</v>
      </c>
      <c r="I97" s="263">
        <f t="shared" ca="1" si="23"/>
        <v>48759.54</v>
      </c>
      <c r="J97" s="264">
        <f t="shared" si="22"/>
        <v>0.27350000000000002</v>
      </c>
    </row>
    <row r="98" spans="1:10" x14ac:dyDescent="0.2">
      <c r="A98" s="474" t="s">
        <v>17503</v>
      </c>
      <c r="B98" s="258" t="s">
        <v>17500</v>
      </c>
      <c r="C98" s="258" t="s">
        <v>8226</v>
      </c>
      <c r="D98" s="259" t="str">
        <f>IF(C98="","",IF(C98="SINAPI SERVIÇO",VLOOKUP(B98,L.S.SINAPI!B:F,2,),IF(C98="SINAPI INSUMO",VLOOKUP(B98,L.I.SINAPI!B:F,2,),IF(C98="SICRO 2/DNIT",VLOOKUP(B98,'L.S.SICRO 2'!B:G,2,),IF(C98="COTAÇÃO",VLOOKUP(B98,L.I.COTAÇÃO!A:D,2,),IF(C98="COMPOSIÇÃO",VLOOKUP(B98,'R.C.'!B:H,5,),""))))))</f>
        <v>ARANDELA DE EMBUTIR EM LED 18W- FORNECIMENTO E INSTALAÇÃO</v>
      </c>
      <c r="E98" s="258" t="str">
        <f>IF(C98="","",IF(C98="SINAPI SERVIÇO",VLOOKUP(B98,L.S.SINAPI!B:F,3,),IF(C98="SINAPI INSUMO",VLOOKUP(B98,L.I.SINAPI!B:F,3,),IF(C98="SICRO 2/DNIT",VLOOKUP(B98,'L.S.SICRO 2'!B:G,3,),IF(C98="COTAÇÃO",VLOOKUP(B98,L.I.COTAÇÃO!A:D,3,),IF(C98="COMPOSIÇÃO",VLOOKUP(B98,'R.C.'!B:H,6,),""))))))</f>
        <v xml:space="preserve">UN </v>
      </c>
      <c r="F98" s="260">
        <v>18</v>
      </c>
      <c r="G98" s="261">
        <f ca="1">IF(C98="","",IF(C98="SINAPI SERVIÇO",VLOOKUP(B98,L.S.SINAPI!B:F,4,),IF(C98="SINAPI INSUMO",VLOOKUP(B98,L.I.SINAPI!B:F,4,),IF(C98="SICRO 2/DNIT",VLOOKUP(B98,'L.S.SICRO 2'!B:G,4,),IF(C98="COTAÇÃO",VLOOKUP(B98,L.I.COTAÇÃO!A:D,4,),IF(C98="COMPOSIÇÃO",VLOOKUP(B98,'R.C.'!B:H,7,),""))))))</f>
        <v>25.439999999999998</v>
      </c>
      <c r="H98" s="262">
        <f t="shared" ref="H98" ca="1" si="24">IF(G98="","",ROUND(G98*(1+J98),2))</f>
        <v>32.4</v>
      </c>
      <c r="I98" s="263">
        <f t="shared" ref="I98" ca="1" si="25">IF(H98="","",ROUND(F98*H98,2))</f>
        <v>583.20000000000005</v>
      </c>
      <c r="J98" s="264">
        <f t="shared" ref="J98" si="26">IF(AND(C98="COTAÇÃO",LEFT(B98,5)="COTIS"),$J$6,IF(C98="SINAPI INSUMO",$J$6,IF(C98="","",$J$7)))</f>
        <v>0.27350000000000002</v>
      </c>
    </row>
    <row r="99" spans="1:10" x14ac:dyDescent="0.2">
      <c r="A99" s="474"/>
      <c r="B99" s="258"/>
      <c r="C99" s="258"/>
      <c r="D99" s="259"/>
      <c r="E99" s="258"/>
      <c r="F99" s="260"/>
      <c r="G99" s="261"/>
      <c r="H99" s="262"/>
      <c r="I99" s="263"/>
      <c r="J99" s="264"/>
    </row>
  </sheetData>
  <autoFilter ref="A12:K99" xr:uid="{00000000-0009-0000-0000-00000B000000}"/>
  <mergeCells count="25">
    <mergeCell ref="J11:J12"/>
    <mergeCell ref="A9:J9"/>
    <mergeCell ref="A11:A12"/>
    <mergeCell ref="B11:B12"/>
    <mergeCell ref="C11:C12"/>
    <mergeCell ref="D11:D12"/>
    <mergeCell ref="E11:E12"/>
    <mergeCell ref="F11:F12"/>
    <mergeCell ref="G11:G12"/>
    <mergeCell ref="H11:H12"/>
    <mergeCell ref="I11:I12"/>
    <mergeCell ref="A4:A5"/>
    <mergeCell ref="B4:G5"/>
    <mergeCell ref="H4:I4"/>
    <mergeCell ref="H5:I5"/>
    <mergeCell ref="A6:A7"/>
    <mergeCell ref="B6:G7"/>
    <mergeCell ref="H6:I6"/>
    <mergeCell ref="H7:I7"/>
    <mergeCell ref="B1:H1"/>
    <mergeCell ref="I1:J1"/>
    <mergeCell ref="A2:A3"/>
    <mergeCell ref="B2:G3"/>
    <mergeCell ref="I2:J2"/>
    <mergeCell ref="I3:J3"/>
  </mergeCells>
  <printOptions horizontalCentered="1"/>
  <pageMargins left="0.39370078740157483" right="0.39370078740157483" top="0.98425196850393704" bottom="0.59055118110236227" header="0.51181102362204722" footer="0.51181102362204722"/>
  <pageSetup paperSize="9" scale="48" fitToHeight="100" orientation="portrait" r:id="rId1"/>
  <headerFooter alignWithMargins="0">
    <oddFooter>&amp;CVILBERTY VASCONCELOS
ENGENHEIRO CIVIL - CREA Nº. 32.632 
ART nº PE20180290820</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1F81-FCC8-4BC3-AE7F-3A846AD64E5E}">
  <sheetPr>
    <tabColor rgb="FF002060"/>
  </sheetPr>
  <dimension ref="A1:I47"/>
  <sheetViews>
    <sheetView view="pageBreakPreview" zoomScaleSheetLayoutView="100" workbookViewId="0">
      <pane ySplit="12" topLeftCell="A13" activePane="bottomLeft" state="frozen"/>
      <selection activeCell="B19" sqref="B19"/>
      <selection pane="bottomLeft" activeCell="B18" sqref="B18"/>
    </sheetView>
  </sheetViews>
  <sheetFormatPr defaultColWidth="14" defaultRowHeight="10.199999999999999" x14ac:dyDescent="0.2"/>
  <cols>
    <col min="1" max="1" width="15.6640625" style="320" customWidth="1"/>
    <col min="2" max="2" width="12.5546875" style="321" customWidth="1"/>
    <col min="3" max="3" width="11.88671875" style="321" bestFit="1" customWidth="1"/>
    <col min="4" max="5" width="12.6640625" style="322" customWidth="1"/>
    <col min="6" max="6" width="70.109375" style="323" customWidth="1"/>
    <col min="7" max="7" width="22.44140625" style="324" customWidth="1"/>
    <col min="8" max="8" width="20.5546875" style="325" customWidth="1"/>
    <col min="9" max="9" width="14" style="326"/>
    <col min="10" max="16384" width="14" style="327"/>
  </cols>
  <sheetData>
    <row r="1" spans="1:9" s="211" customFormat="1" ht="63" customHeight="1" thickBot="1" x14ac:dyDescent="0.35">
      <c r="A1" s="268"/>
      <c r="B1" s="635" t="s">
        <v>8203</v>
      </c>
      <c r="C1" s="635"/>
      <c r="D1" s="635"/>
      <c r="E1" s="635"/>
      <c r="F1" s="635"/>
      <c r="G1" s="684" t="s">
        <v>8204</v>
      </c>
      <c r="H1" s="685"/>
    </row>
    <row r="2" spans="1:9" s="271" customFormat="1" ht="13.8" x14ac:dyDescent="0.2">
      <c r="A2" s="686" t="s">
        <v>8205</v>
      </c>
      <c r="B2" s="642" t="s">
        <v>8206</v>
      </c>
      <c r="C2" s="643"/>
      <c r="D2" s="643"/>
      <c r="E2" s="643"/>
      <c r="F2" s="644"/>
      <c r="G2" s="490" t="s">
        <v>1134</v>
      </c>
      <c r="H2" s="269">
        <v>43252</v>
      </c>
      <c r="I2" s="270"/>
    </row>
    <row r="3" spans="1:9" s="271" customFormat="1" ht="13.8" x14ac:dyDescent="0.3">
      <c r="A3" s="687"/>
      <c r="B3" s="645"/>
      <c r="C3" s="646"/>
      <c r="D3" s="646"/>
      <c r="E3" s="646"/>
      <c r="F3" s="647"/>
      <c r="G3" s="491" t="s">
        <v>75</v>
      </c>
      <c r="H3" s="272" t="s">
        <v>8207</v>
      </c>
      <c r="I3" s="270"/>
    </row>
    <row r="4" spans="1:9" s="271" customFormat="1" ht="13.8" x14ac:dyDescent="0.3">
      <c r="A4" s="688" t="s">
        <v>8208</v>
      </c>
      <c r="B4" s="651" t="s">
        <v>8209</v>
      </c>
      <c r="C4" s="652"/>
      <c r="D4" s="652"/>
      <c r="E4" s="652"/>
      <c r="F4" s="653"/>
      <c r="G4" s="492" t="s">
        <v>8210</v>
      </c>
      <c r="H4" s="273">
        <f>E.S.MENSAL!C56</f>
        <v>0.49320000000000003</v>
      </c>
      <c r="I4" s="270"/>
    </row>
    <row r="5" spans="1:9" s="271" customFormat="1" ht="13.8" x14ac:dyDescent="0.3">
      <c r="A5" s="687"/>
      <c r="B5" s="654"/>
      <c r="C5" s="655"/>
      <c r="D5" s="655"/>
      <c r="E5" s="655"/>
      <c r="F5" s="656"/>
      <c r="G5" s="492" t="s">
        <v>8211</v>
      </c>
      <c r="H5" s="273">
        <f>E.S.!C56</f>
        <v>0.87849999999999995</v>
      </c>
      <c r="I5" s="270"/>
    </row>
    <row r="6" spans="1:9" s="271" customFormat="1" ht="13.8" x14ac:dyDescent="0.3">
      <c r="A6" s="689" t="s">
        <v>8212</v>
      </c>
      <c r="B6" s="691" t="s">
        <v>8213</v>
      </c>
      <c r="C6" s="691"/>
      <c r="D6" s="691"/>
      <c r="E6" s="691"/>
      <c r="F6" s="691"/>
      <c r="G6" s="493" t="s">
        <v>8214</v>
      </c>
      <c r="H6" s="273">
        <f>'BDI DIF'!C37</f>
        <v>0.1857</v>
      </c>
      <c r="I6" s="270"/>
    </row>
    <row r="7" spans="1:9" s="271" customFormat="1" ht="13.8" x14ac:dyDescent="0.3">
      <c r="A7" s="689"/>
      <c r="B7" s="691"/>
      <c r="C7" s="691"/>
      <c r="D7" s="691"/>
      <c r="E7" s="691"/>
      <c r="F7" s="691"/>
      <c r="G7" s="493" t="s">
        <v>8215</v>
      </c>
      <c r="H7" s="273">
        <f>'BDI OBRA'!C37</f>
        <v>0.27350000000000002</v>
      </c>
      <c r="I7" s="270"/>
    </row>
    <row r="8" spans="1:9" s="271" customFormat="1" ht="14.4" thickBot="1" x14ac:dyDescent="0.35">
      <c r="A8" s="690"/>
      <c r="B8" s="692"/>
      <c r="C8" s="692"/>
      <c r="D8" s="692"/>
      <c r="E8" s="692"/>
      <c r="F8" s="692"/>
      <c r="G8" s="494" t="s">
        <v>74</v>
      </c>
      <c r="H8" s="274" t="s">
        <v>17438</v>
      </c>
      <c r="I8" s="270"/>
    </row>
    <row r="9" spans="1:9" s="271" customFormat="1" ht="14.4" thickBot="1" x14ac:dyDescent="0.35">
      <c r="A9" s="275"/>
      <c r="B9" s="276"/>
      <c r="C9" s="276"/>
      <c r="D9" s="276"/>
      <c r="E9" s="276"/>
      <c r="F9" s="276"/>
      <c r="G9" s="277"/>
      <c r="H9" s="278"/>
      <c r="I9" s="270"/>
    </row>
    <row r="10" spans="1:9" s="279" customFormat="1" ht="30" customHeight="1" thickBot="1" x14ac:dyDescent="0.35">
      <c r="A10" s="693" t="s">
        <v>8240</v>
      </c>
      <c r="B10" s="694"/>
      <c r="C10" s="694"/>
      <c r="D10" s="694"/>
      <c r="E10" s="694"/>
      <c r="F10" s="694"/>
      <c r="G10" s="694"/>
      <c r="H10" s="695"/>
    </row>
    <row r="11" spans="1:9" s="282" customFormat="1" ht="18" customHeight="1" x14ac:dyDescent="0.3">
      <c r="A11" s="696" t="s">
        <v>8241</v>
      </c>
      <c r="B11" s="698" t="s">
        <v>8242</v>
      </c>
      <c r="C11" s="700" t="s">
        <v>8243</v>
      </c>
      <c r="D11" s="700"/>
      <c r="E11" s="701" t="s">
        <v>8244</v>
      </c>
      <c r="F11" s="703" t="s">
        <v>81</v>
      </c>
      <c r="G11" s="705" t="s">
        <v>82</v>
      </c>
      <c r="H11" s="280" t="s">
        <v>8245</v>
      </c>
      <c r="I11" s="281"/>
    </row>
    <row r="12" spans="1:9" s="282" customFormat="1" ht="18" customHeight="1" thickBot="1" x14ac:dyDescent="0.35">
      <c r="A12" s="697"/>
      <c r="B12" s="699"/>
      <c r="C12" s="283" t="s">
        <v>80</v>
      </c>
      <c r="D12" s="284" t="s">
        <v>8218</v>
      </c>
      <c r="E12" s="702"/>
      <c r="F12" s="704"/>
      <c r="G12" s="706"/>
      <c r="H12" s="285" t="s">
        <v>8246</v>
      </c>
      <c r="I12" s="281"/>
    </row>
    <row r="13" spans="1:9" s="293" customFormat="1" ht="13.8" x14ac:dyDescent="0.3">
      <c r="A13" s="286" t="str">
        <f>IF(B13="","",HYPERLINK(CONCATENATE("[JFPB.CPU.ELÉ.xlsx]","'","C",$B13,"'","!A1"),CONCATENATE("C",B13)))</f>
        <v/>
      </c>
      <c r="B13" s="287"/>
      <c r="C13" s="288"/>
      <c r="D13" s="289"/>
      <c r="E13" s="289"/>
      <c r="F13" s="290"/>
      <c r="G13" s="288"/>
      <c r="H13" s="291" t="str">
        <f ca="1">IF(A13="","",IFERROR(INDIRECT(ADDRESS(63,13,,,A13)),0))</f>
        <v/>
      </c>
      <c r="I13" s="292"/>
    </row>
    <row r="14" spans="1:9" s="301" customFormat="1" ht="15" customHeight="1" x14ac:dyDescent="0.3">
      <c r="A14" s="294" t="str">
        <f>IF(B14="","",HYPERLINK(CONCATENATE("[JFPB.CPU.ELÉ.xlsx]","'","C",$B14,"'","!A1"),CONCATENATE("C",B14)))</f>
        <v/>
      </c>
      <c r="B14" s="295"/>
      <c r="C14" s="295"/>
      <c r="D14" s="296"/>
      <c r="E14" s="296"/>
      <c r="F14" s="297" t="s">
        <v>8247</v>
      </c>
      <c r="G14" s="298"/>
      <c r="H14" s="299" t="str">
        <f ca="1">IF(A14="","",IFERROR(INDIRECT(ADDRESS(63,13,,,A14)),0))</f>
        <v/>
      </c>
      <c r="I14" s="300"/>
    </row>
    <row r="15" spans="1:9" s="309" customFormat="1" ht="13.8" x14ac:dyDescent="0.3">
      <c r="A15" s="302" t="str">
        <f>IF(B15="","",HYPERLINK(CONCATENATE("[JFPB.CPU.ELÉ.xlsx]","'","C",$B15,"'","!A1"),CONCATENATE("C",B15)))</f>
        <v/>
      </c>
      <c r="B15" s="303"/>
      <c r="C15" s="303"/>
      <c r="D15" s="304"/>
      <c r="E15" s="304"/>
      <c r="F15" s="305"/>
      <c r="G15" s="306"/>
      <c r="H15" s="307" t="str">
        <f ca="1">IF(A15="","",IFERROR(INDIRECT(ADDRESS(63,13,,,A15)),0))</f>
        <v/>
      </c>
      <c r="I15" s="308"/>
    </row>
    <row r="16" spans="1:9" s="309" customFormat="1" ht="27.6" x14ac:dyDescent="0.3">
      <c r="A16" s="302" t="str">
        <f t="shared" ref="A16:A31" si="0">IF(B16="","",HYPERLINK(CONCATENATE("[JFPB.CPU.ELÉ.xlsx]","'","C",$B16,"'","!A1"),CONCATENATE("C",B16)))</f>
        <v>CCOMPS30012</v>
      </c>
      <c r="B16" s="480" t="s">
        <v>8228</v>
      </c>
      <c r="C16" s="311" t="s">
        <v>8249</v>
      </c>
      <c r="D16" s="304" t="s">
        <v>8248</v>
      </c>
      <c r="E16" s="310">
        <v>43252</v>
      </c>
      <c r="F16" s="305" t="s">
        <v>8250</v>
      </c>
      <c r="G16" s="306" t="s">
        <v>513</v>
      </c>
      <c r="H16" s="307">
        <f t="shared" ref="H16:H31" ca="1" si="1">IF(A16="","",IFERROR(INDIRECT(ADDRESS(61,12,,,A16)),0))</f>
        <v>119.56</v>
      </c>
      <c r="I16" s="308"/>
    </row>
    <row r="17" spans="1:9" s="309" customFormat="1" ht="27.6" x14ac:dyDescent="0.3">
      <c r="A17" s="302" t="str">
        <f t="shared" si="0"/>
        <v>CCOMPS30014</v>
      </c>
      <c r="B17" s="480" t="s">
        <v>8229</v>
      </c>
      <c r="C17" s="311" t="s">
        <v>8251</v>
      </c>
      <c r="D17" s="304" t="s">
        <v>8248</v>
      </c>
      <c r="E17" s="310">
        <v>43252</v>
      </c>
      <c r="F17" s="305" t="s">
        <v>8252</v>
      </c>
      <c r="G17" s="306" t="s">
        <v>513</v>
      </c>
      <c r="H17" s="307">
        <f t="shared" ca="1" si="1"/>
        <v>97.35</v>
      </c>
      <c r="I17" s="308"/>
    </row>
    <row r="18" spans="1:9" s="309" customFormat="1" ht="27.6" x14ac:dyDescent="0.3">
      <c r="A18" s="302" t="str">
        <f>IF(B18="","",HYPERLINK(CONCATENATE("[JFPB.CPU.ELÉ.xlsx]","'","C",$B18,"'","!A1"),CONCATENATE("C",B18)))</f>
        <v>CCOMPS30015</v>
      </c>
      <c r="B18" s="480" t="s">
        <v>17488</v>
      </c>
      <c r="C18" s="311" t="s">
        <v>8251</v>
      </c>
      <c r="D18" s="304" t="s">
        <v>8248</v>
      </c>
      <c r="E18" s="310">
        <v>43252</v>
      </c>
      <c r="F18" s="305" t="s">
        <v>17489</v>
      </c>
      <c r="G18" s="306" t="s">
        <v>513</v>
      </c>
      <c r="H18" s="307">
        <f ca="1">IF(A18="","",IFERROR(INDIRECT(ADDRESS(61,12,,,A18)),0))</f>
        <v>169.16</v>
      </c>
      <c r="I18" s="308"/>
    </row>
    <row r="19" spans="1:9" s="309" customFormat="1" ht="27.6" x14ac:dyDescent="0.3">
      <c r="A19" s="302" t="str">
        <f t="shared" si="0"/>
        <v>CCOMPS30018</v>
      </c>
      <c r="B19" s="480" t="s">
        <v>8230</v>
      </c>
      <c r="C19" s="311" t="s">
        <v>8253</v>
      </c>
      <c r="D19" s="304" t="s">
        <v>8248</v>
      </c>
      <c r="E19" s="310">
        <v>43252</v>
      </c>
      <c r="F19" s="305" t="s">
        <v>8254</v>
      </c>
      <c r="G19" s="306" t="s">
        <v>513</v>
      </c>
      <c r="H19" s="307">
        <f t="shared" ca="1" si="1"/>
        <v>195.92000000000002</v>
      </c>
      <c r="I19" s="308"/>
    </row>
    <row r="20" spans="1:9" s="309" customFormat="1" ht="27.6" x14ac:dyDescent="0.3">
      <c r="A20" s="302" t="str">
        <f t="shared" si="0"/>
        <v>CCOMPS30028</v>
      </c>
      <c r="B20" s="480" t="s">
        <v>8231</v>
      </c>
      <c r="C20" s="311" t="s">
        <v>8255</v>
      </c>
      <c r="D20" s="304" t="s">
        <v>8256</v>
      </c>
      <c r="E20" s="310">
        <v>43252</v>
      </c>
      <c r="F20" s="305" t="s">
        <v>8257</v>
      </c>
      <c r="G20" s="306" t="s">
        <v>566</v>
      </c>
      <c r="H20" s="307">
        <f t="shared" ca="1" si="1"/>
        <v>9.57</v>
      </c>
      <c r="I20" s="308"/>
    </row>
    <row r="21" spans="1:9" s="309" customFormat="1" ht="13.8" x14ac:dyDescent="0.3">
      <c r="A21" s="302" t="str">
        <f t="shared" si="0"/>
        <v>CCOMPS31001</v>
      </c>
      <c r="B21" s="480" t="s">
        <v>17352</v>
      </c>
      <c r="C21" s="303" t="s">
        <v>17439</v>
      </c>
      <c r="D21" s="304" t="s">
        <v>8259</v>
      </c>
      <c r="E21" s="310">
        <v>43252</v>
      </c>
      <c r="F21" s="305" t="s">
        <v>17348</v>
      </c>
      <c r="G21" s="306" t="s">
        <v>8258</v>
      </c>
      <c r="H21" s="307">
        <f t="shared" ca="1" si="1"/>
        <v>214.45</v>
      </c>
      <c r="I21" s="308"/>
    </row>
    <row r="22" spans="1:9" s="309" customFormat="1" ht="13.8" x14ac:dyDescent="0.3">
      <c r="A22" s="302" t="str">
        <f t="shared" si="0"/>
        <v>CCOMPS31002</v>
      </c>
      <c r="B22" s="480" t="s">
        <v>17353</v>
      </c>
      <c r="C22" s="303" t="s">
        <v>17440</v>
      </c>
      <c r="D22" s="304" t="s">
        <v>8259</v>
      </c>
      <c r="E22" s="310">
        <v>43252</v>
      </c>
      <c r="F22" s="305" t="s">
        <v>17423</v>
      </c>
      <c r="G22" s="306" t="s">
        <v>8258</v>
      </c>
      <c r="H22" s="307">
        <f t="shared" ca="1" si="1"/>
        <v>275.10000000000002</v>
      </c>
      <c r="I22" s="308"/>
    </row>
    <row r="23" spans="1:9" s="309" customFormat="1" ht="13.8" x14ac:dyDescent="0.3">
      <c r="A23" s="302" t="str">
        <f t="shared" si="0"/>
        <v>CCOMPS31003</v>
      </c>
      <c r="B23" s="480" t="s">
        <v>17354</v>
      </c>
      <c r="C23" s="303" t="s">
        <v>17441</v>
      </c>
      <c r="D23" s="304" t="s">
        <v>8248</v>
      </c>
      <c r="E23" s="310">
        <v>43252</v>
      </c>
      <c r="F23" s="305" t="s">
        <v>17349</v>
      </c>
      <c r="G23" s="306" t="s">
        <v>8258</v>
      </c>
      <c r="H23" s="307">
        <f t="shared" ca="1" si="1"/>
        <v>481.44</v>
      </c>
      <c r="I23" s="308"/>
    </row>
    <row r="24" spans="1:9" s="309" customFormat="1" ht="13.8" x14ac:dyDescent="0.3">
      <c r="A24" s="302" t="str">
        <f t="shared" si="0"/>
        <v>CCOMPS31004</v>
      </c>
      <c r="B24" s="480" t="s">
        <v>17355</v>
      </c>
      <c r="C24" s="303" t="s">
        <v>17441</v>
      </c>
      <c r="D24" s="304" t="s">
        <v>8248</v>
      </c>
      <c r="E24" s="310">
        <v>43252</v>
      </c>
      <c r="F24" s="305" t="s">
        <v>17350</v>
      </c>
      <c r="G24" s="306" t="s">
        <v>8258</v>
      </c>
      <c r="H24" s="307">
        <f t="shared" ca="1" si="1"/>
        <v>553.62</v>
      </c>
      <c r="I24" s="308"/>
    </row>
    <row r="25" spans="1:9" s="312" customFormat="1" ht="13.8" x14ac:dyDescent="0.3">
      <c r="A25" s="302" t="str">
        <f>IF(B25="","",HYPERLINK(CONCATENATE("[JFPB.CPU.ELÉ.xlsx]","'","C",$B25,"'","!A1"),CONCATENATE("C",B25)))</f>
        <v>CCOMPS31009</v>
      </c>
      <c r="B25" s="480" t="s">
        <v>17361</v>
      </c>
      <c r="C25" s="303" t="s">
        <v>17441</v>
      </c>
      <c r="D25" s="304" t="s">
        <v>8248</v>
      </c>
      <c r="E25" s="310">
        <v>43252</v>
      </c>
      <c r="F25" s="305" t="s">
        <v>17351</v>
      </c>
      <c r="G25" s="306" t="s">
        <v>8258</v>
      </c>
      <c r="H25" s="307">
        <f ca="1">IF(A25="","",IFERROR(INDIRECT(ADDRESS(61,12,,,A25)),0))</f>
        <v>762.3599999999999</v>
      </c>
      <c r="I25" s="313">
        <f>VLOOKUP(B25,P.O!B:J,5,)</f>
        <v>4</v>
      </c>
    </row>
    <row r="26" spans="1:9" s="309" customFormat="1" ht="27.6" x14ac:dyDescent="0.3">
      <c r="A26" s="302" t="str">
        <f t="shared" si="0"/>
        <v>CCOMPS31005</v>
      </c>
      <c r="B26" s="480" t="s">
        <v>17357</v>
      </c>
      <c r="C26" s="303" t="s">
        <v>17451</v>
      </c>
      <c r="D26" s="304" t="s">
        <v>8248</v>
      </c>
      <c r="E26" s="310">
        <v>43252</v>
      </c>
      <c r="F26" s="305" t="s">
        <v>17363</v>
      </c>
      <c r="G26" s="306" t="s">
        <v>8258</v>
      </c>
      <c r="H26" s="307">
        <f t="shared" ca="1" si="1"/>
        <v>188.34</v>
      </c>
      <c r="I26" s="308"/>
    </row>
    <row r="27" spans="1:9" s="312" customFormat="1" ht="27.6" x14ac:dyDescent="0.3">
      <c r="A27" s="302" t="str">
        <f t="shared" si="0"/>
        <v>CCOMPS31006</v>
      </c>
      <c r="B27" s="480" t="s">
        <v>17358</v>
      </c>
      <c r="C27" s="303" t="s">
        <v>17443</v>
      </c>
      <c r="D27" s="304" t="s">
        <v>8248</v>
      </c>
      <c r="E27" s="310">
        <v>43252</v>
      </c>
      <c r="F27" s="305" t="s">
        <v>17362</v>
      </c>
      <c r="G27" s="306" t="s">
        <v>8258</v>
      </c>
      <c r="H27" s="307">
        <f t="shared" ca="1" si="1"/>
        <v>104.78</v>
      </c>
      <c r="I27" s="313">
        <f>VLOOKUP(B27,P.O!B:J,5,)</f>
        <v>30</v>
      </c>
    </row>
    <row r="28" spans="1:9" s="312" customFormat="1" ht="27.6" x14ac:dyDescent="0.3">
      <c r="A28" s="302" t="str">
        <f t="shared" si="0"/>
        <v>CCOMPS31007</v>
      </c>
      <c r="B28" s="480" t="s">
        <v>17359</v>
      </c>
      <c r="C28" s="303" t="s">
        <v>17435</v>
      </c>
      <c r="D28" s="304" t="s">
        <v>8248</v>
      </c>
      <c r="E28" s="310">
        <v>43252</v>
      </c>
      <c r="F28" s="305" t="s">
        <v>17436</v>
      </c>
      <c r="G28" s="306" t="s">
        <v>566</v>
      </c>
      <c r="H28" s="307">
        <f t="shared" ca="1" si="1"/>
        <v>7.09</v>
      </c>
      <c r="I28" s="308"/>
    </row>
    <row r="29" spans="1:9" s="312" customFormat="1" ht="27.6" x14ac:dyDescent="0.3">
      <c r="A29" s="302" t="str">
        <f t="shared" si="0"/>
        <v>CCOMPS31008</v>
      </c>
      <c r="B29" s="480" t="s">
        <v>17360</v>
      </c>
      <c r="C29" s="303" t="s">
        <v>17435</v>
      </c>
      <c r="D29" s="304" t="s">
        <v>8248</v>
      </c>
      <c r="E29" s="310">
        <v>43252</v>
      </c>
      <c r="F29" s="305" t="s">
        <v>17437</v>
      </c>
      <c r="G29" s="306" t="s">
        <v>566</v>
      </c>
      <c r="H29" s="307">
        <f t="shared" ca="1" si="1"/>
        <v>13.879999999999999</v>
      </c>
      <c r="I29" s="313">
        <f>VLOOKUP(B29,P.O!B:J,5,)</f>
        <v>244</v>
      </c>
    </row>
    <row r="30" spans="1:9" s="312" customFormat="1" ht="13.8" x14ac:dyDescent="0.3">
      <c r="A30" s="302" t="str">
        <f t="shared" si="0"/>
        <v>CCOMPS31011</v>
      </c>
      <c r="B30" s="480" t="s">
        <v>17483</v>
      </c>
      <c r="C30" s="303">
        <v>91998</v>
      </c>
      <c r="D30" s="304" t="s">
        <v>8256</v>
      </c>
      <c r="E30" s="310">
        <v>43252</v>
      </c>
      <c r="F30" s="305" t="str">
        <f>UPPER("Tomada 2p+t, ABNT, 10 A, para piso, EXCETO CAIXA - FORNECIMENTO E INSTALAÇÃO ")</f>
        <v xml:space="preserve">TOMADA 2P+T, ABNT, 10 A, PARA PISO, EXCETO CAIXA - FORNECIMENTO E INSTALAÇÃO </v>
      </c>
      <c r="G30" s="306" t="s">
        <v>8258</v>
      </c>
      <c r="H30" s="307">
        <f t="shared" ca="1" si="1"/>
        <v>10.74</v>
      </c>
      <c r="I30" s="313"/>
    </row>
    <row r="31" spans="1:9" s="312" customFormat="1" ht="13.8" x14ac:dyDescent="0.3">
      <c r="A31" s="302" t="str">
        <f t="shared" si="0"/>
        <v>CCOMPS31010</v>
      </c>
      <c r="B31" s="480" t="s">
        <v>17482</v>
      </c>
      <c r="C31" s="303" t="s">
        <v>17481</v>
      </c>
      <c r="D31" s="304" t="s">
        <v>8248</v>
      </c>
      <c r="E31" s="310">
        <v>43252</v>
      </c>
      <c r="F31" s="305" t="s">
        <v>17484</v>
      </c>
      <c r="G31" s="306" t="s">
        <v>8258</v>
      </c>
      <c r="H31" s="307">
        <f t="shared" ca="1" si="1"/>
        <v>197.82</v>
      </c>
      <c r="I31" s="313"/>
    </row>
    <row r="32" spans="1:9" s="312" customFormat="1" ht="13.8" x14ac:dyDescent="0.3">
      <c r="A32" s="302"/>
      <c r="B32" s="480"/>
      <c r="C32" s="303"/>
      <c r="D32" s="304"/>
      <c r="E32" s="310"/>
      <c r="F32" s="305"/>
      <c r="G32" s="316"/>
      <c r="H32" s="307"/>
      <c r="I32" s="313"/>
    </row>
    <row r="33" spans="1:9" s="312" customFormat="1" ht="13.8" x14ac:dyDescent="0.3">
      <c r="A33" s="302"/>
      <c r="B33" s="480"/>
      <c r="C33" s="303"/>
      <c r="D33" s="304"/>
      <c r="E33" s="310"/>
      <c r="F33" s="305"/>
      <c r="G33" s="316"/>
      <c r="H33" s="307"/>
      <c r="I33" s="313"/>
    </row>
    <row r="34" spans="1:9" s="309" customFormat="1" ht="13.8" x14ac:dyDescent="0.3">
      <c r="A34" s="302" t="str">
        <f t="shared" ref="A34:A41" si="2">IF(B34="","",HYPERLINK(CONCATENATE("[JFPB.CPU.ELÉ.xlsx]","'","C",$B34,"'","!A1"),CONCATENATE("C",B34)))</f>
        <v>CCOMPS9001</v>
      </c>
      <c r="B34" s="487" t="s">
        <v>8233</v>
      </c>
      <c r="C34" s="303"/>
      <c r="D34" s="304"/>
      <c r="E34" s="310">
        <v>43252</v>
      </c>
      <c r="F34" s="305" t="s">
        <v>17462</v>
      </c>
      <c r="G34" s="316" t="s">
        <v>8258</v>
      </c>
      <c r="H34" s="307">
        <f t="shared" ref="H34:H41" ca="1" si="3">IF(A34="","",IFERROR(INDIRECT(ADDRESS(61,12,,,A34)),0))</f>
        <v>36.299999999999997</v>
      </c>
      <c r="I34" s="308"/>
    </row>
    <row r="35" spans="1:9" s="309" customFormat="1" ht="13.8" x14ac:dyDescent="0.3">
      <c r="A35" s="302" t="str">
        <f t="shared" si="2"/>
        <v>CCOMPS9002</v>
      </c>
      <c r="B35" s="487" t="s">
        <v>8234</v>
      </c>
      <c r="C35" s="303"/>
      <c r="D35" s="304"/>
      <c r="E35" s="310">
        <v>43252</v>
      </c>
      <c r="F35" s="305" t="s">
        <v>17463</v>
      </c>
      <c r="G35" s="316" t="s">
        <v>8258</v>
      </c>
      <c r="H35" s="307">
        <f t="shared" ca="1" si="3"/>
        <v>40.799999999999997</v>
      </c>
      <c r="I35" s="308"/>
    </row>
    <row r="36" spans="1:9" s="309" customFormat="1" ht="13.8" x14ac:dyDescent="0.3">
      <c r="A36" s="302" t="str">
        <f t="shared" si="2"/>
        <v>CCOMPS9003</v>
      </c>
      <c r="B36" s="487" t="s">
        <v>8235</v>
      </c>
      <c r="C36" s="303"/>
      <c r="D36" s="304"/>
      <c r="E36" s="310">
        <v>43252</v>
      </c>
      <c r="F36" s="305" t="s">
        <v>17464</v>
      </c>
      <c r="G36" s="316" t="s">
        <v>8258</v>
      </c>
      <c r="H36" s="307">
        <f t="shared" ca="1" si="3"/>
        <v>47.3</v>
      </c>
      <c r="I36" s="308"/>
    </row>
    <row r="37" spans="1:9" s="309" customFormat="1" ht="13.8" x14ac:dyDescent="0.3">
      <c r="A37" s="302" t="str">
        <f t="shared" si="2"/>
        <v>CCOMPS9004</v>
      </c>
      <c r="B37" s="487" t="s">
        <v>8236</v>
      </c>
      <c r="C37" s="303"/>
      <c r="D37" s="304"/>
      <c r="E37" s="310">
        <v>43252</v>
      </c>
      <c r="F37" s="305" t="s">
        <v>17459</v>
      </c>
      <c r="G37" s="316" t="s">
        <v>8258</v>
      </c>
      <c r="H37" s="307">
        <f t="shared" ca="1" si="3"/>
        <v>46.2</v>
      </c>
      <c r="I37" s="308"/>
    </row>
    <row r="38" spans="1:9" s="309" customFormat="1" ht="13.8" x14ac:dyDescent="0.3">
      <c r="A38" s="302" t="str">
        <f t="shared" si="2"/>
        <v>CCOMPS9005</v>
      </c>
      <c r="B38" s="487" t="s">
        <v>8237</v>
      </c>
      <c r="C38" s="303"/>
      <c r="D38" s="304"/>
      <c r="E38" s="310">
        <v>43252</v>
      </c>
      <c r="F38" s="305" t="s">
        <v>17460</v>
      </c>
      <c r="G38" s="316" t="s">
        <v>8258</v>
      </c>
      <c r="H38" s="307">
        <f t="shared" ca="1" si="3"/>
        <v>49.8</v>
      </c>
      <c r="I38" s="308"/>
    </row>
    <row r="39" spans="1:9" s="309" customFormat="1" ht="13.8" x14ac:dyDescent="0.3">
      <c r="A39" s="302" t="str">
        <f t="shared" si="2"/>
        <v>CCOMPS9006</v>
      </c>
      <c r="B39" s="487" t="s">
        <v>8238</v>
      </c>
      <c r="C39" s="303"/>
      <c r="D39" s="304"/>
      <c r="E39" s="310">
        <v>43252</v>
      </c>
      <c r="F39" s="305" t="s">
        <v>17461</v>
      </c>
      <c r="G39" s="316" t="s">
        <v>8258</v>
      </c>
      <c r="H39" s="307">
        <f t="shared" ca="1" si="3"/>
        <v>67.8</v>
      </c>
      <c r="I39" s="308"/>
    </row>
    <row r="40" spans="1:9" s="309" customFormat="1" ht="27.6" x14ac:dyDescent="0.3">
      <c r="A40" s="302" t="str">
        <f t="shared" si="2"/>
        <v>CCOMPS9007</v>
      </c>
      <c r="B40" s="487" t="s">
        <v>8239</v>
      </c>
      <c r="C40" s="303"/>
      <c r="D40" s="304"/>
      <c r="E40" s="310">
        <v>43252</v>
      </c>
      <c r="F40" s="305" t="s">
        <v>17465</v>
      </c>
      <c r="G40" s="316" t="s">
        <v>8258</v>
      </c>
      <c r="H40" s="307">
        <f t="shared" ca="1" si="3"/>
        <v>143.4</v>
      </c>
      <c r="I40" s="308"/>
    </row>
    <row r="41" spans="1:9" s="309" customFormat="1" ht="13.8" x14ac:dyDescent="0.3">
      <c r="A41" s="302" t="str">
        <f t="shared" si="2"/>
        <v>CCOMPS9008</v>
      </c>
      <c r="B41" s="487" t="s">
        <v>17500</v>
      </c>
      <c r="C41" s="303"/>
      <c r="D41" s="304"/>
      <c r="E41" s="310"/>
      <c r="F41" s="305" t="s">
        <v>17505</v>
      </c>
      <c r="G41" s="316" t="s">
        <v>8258</v>
      </c>
      <c r="H41" s="307">
        <f t="shared" ca="1" si="3"/>
        <v>25.439999999999998</v>
      </c>
      <c r="I41" s="308"/>
    </row>
    <row r="42" spans="1:9" s="309" customFormat="1" ht="13.8" x14ac:dyDescent="0.3">
      <c r="A42" s="302" t="str">
        <f t="shared" ref="A42:A47" si="4">IF(B42="","",HYPERLINK(CONCATENATE("[JFPB.CPU.ELÉ.xlsx]","'","C",$B42,"'","!A1"),CONCATENATE("C",B42)))</f>
        <v/>
      </c>
      <c r="B42" s="303"/>
      <c r="C42" s="303"/>
      <c r="D42" s="304"/>
      <c r="E42" s="304"/>
      <c r="F42" s="305"/>
      <c r="G42" s="306"/>
      <c r="H42" s="307"/>
      <c r="I42" s="308"/>
    </row>
    <row r="43" spans="1:9" s="301" customFormat="1" ht="13.8" x14ac:dyDescent="0.3">
      <c r="A43" s="317" t="str">
        <f t="shared" si="4"/>
        <v/>
      </c>
      <c r="B43" s="295"/>
      <c r="C43" s="318"/>
      <c r="D43" s="319"/>
      <c r="E43" s="319"/>
      <c r="F43" s="297" t="s">
        <v>8260</v>
      </c>
      <c r="G43" s="296"/>
      <c r="H43" s="296" t="str">
        <f ca="1">IF(A43="","",IFERROR(INDIRECT(ADDRESS(63,12,,,A43)),0))</f>
        <v/>
      </c>
      <c r="I43" s="308"/>
    </row>
    <row r="44" spans="1:9" s="315" customFormat="1" ht="13.8" x14ac:dyDescent="0.3">
      <c r="A44" s="314" t="str">
        <f t="shared" si="4"/>
        <v/>
      </c>
      <c r="B44" s="303"/>
      <c r="C44" s="303"/>
      <c r="D44" s="304"/>
      <c r="E44" s="304"/>
      <c r="F44" s="305"/>
      <c r="G44" s="306"/>
      <c r="H44" s="307" t="str">
        <f ca="1">IF(A44="","",IFERROR(INDIRECT(ADDRESS(63,12,,,A44)),0))</f>
        <v/>
      </c>
      <c r="I44" s="308"/>
    </row>
    <row r="45" spans="1:9" s="309" customFormat="1" ht="13.8" x14ac:dyDescent="0.3">
      <c r="A45" s="302" t="str">
        <f t="shared" si="4"/>
        <v/>
      </c>
      <c r="B45" s="303"/>
      <c r="C45" s="303"/>
      <c r="D45" s="304"/>
      <c r="E45" s="310"/>
      <c r="F45" s="305"/>
      <c r="G45" s="306"/>
      <c r="H45" s="307" t="str">
        <f ca="1">IF(A45="","",IFERROR(INDIRECT(ADDRESS(63,12,,,A45)),0))</f>
        <v/>
      </c>
      <c r="I45" s="308"/>
    </row>
    <row r="46" spans="1:9" s="309" customFormat="1" ht="13.8" x14ac:dyDescent="0.3">
      <c r="A46" s="302" t="str">
        <f t="shared" si="4"/>
        <v/>
      </c>
      <c r="B46" s="303"/>
      <c r="C46" s="303"/>
      <c r="D46" s="304"/>
      <c r="E46" s="310"/>
      <c r="F46" s="305"/>
      <c r="G46" s="306"/>
      <c r="H46" s="307" t="str">
        <f ca="1">IF(A46="","",IFERROR(INDIRECT(ADDRESS(63,12,,,A46)),0))</f>
        <v/>
      </c>
      <c r="I46" s="308"/>
    </row>
    <row r="47" spans="1:9" s="309" customFormat="1" ht="13.8" x14ac:dyDescent="0.3">
      <c r="A47" s="302" t="str">
        <f t="shared" si="4"/>
        <v/>
      </c>
      <c r="B47" s="303"/>
      <c r="C47" s="303"/>
      <c r="D47" s="304"/>
      <c r="E47" s="310"/>
      <c r="F47" s="305"/>
      <c r="G47" s="306"/>
      <c r="H47" s="307" t="str">
        <f ca="1">IF(A47="","",IFERROR(INDIRECT(ADDRESS(63,12,,,A47)),0))</f>
        <v/>
      </c>
      <c r="I47" s="308"/>
    </row>
  </sheetData>
  <autoFilter ref="A12:H47" xr:uid="{00000000-0009-0000-0000-00000C000000}"/>
  <sortState ref="A16:H29">
    <sortCondition ref="B16:B29"/>
  </sortState>
  <mergeCells count="15">
    <mergeCell ref="A6:A8"/>
    <mergeCell ref="B6:F8"/>
    <mergeCell ref="A10:H10"/>
    <mergeCell ref="A11:A12"/>
    <mergeCell ref="B11:B12"/>
    <mergeCell ref="C11:D11"/>
    <mergeCell ref="E11:E12"/>
    <mergeCell ref="F11:F12"/>
    <mergeCell ref="G11:G12"/>
    <mergeCell ref="B1:F1"/>
    <mergeCell ref="G1:H1"/>
    <mergeCell ref="A2:A3"/>
    <mergeCell ref="B2:F3"/>
    <mergeCell ref="A4:A5"/>
    <mergeCell ref="B4:F5"/>
  </mergeCells>
  <printOptions horizontalCentered="1"/>
  <pageMargins left="0.39370078740157483" right="0.39370078740157483" top="0.98425196850393704" bottom="0.59055118110236227" header="0.51181102362204722" footer="0.51181102362204722"/>
  <pageSetup paperSize="9" scale="53" fitToHeight="10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4097" r:id="rId4">
          <objectPr defaultSize="0" autoPict="0" r:id="rId5">
            <anchor moveWithCells="1" sizeWithCells="1">
              <from>
                <xdr:col>6</xdr:col>
                <xdr:colOff>45720</xdr:colOff>
                <xdr:row>0</xdr:row>
                <xdr:rowOff>144780</xdr:rowOff>
              </from>
              <to>
                <xdr:col>7</xdr:col>
                <xdr:colOff>480060</xdr:colOff>
                <xdr:row>1</xdr:row>
                <xdr:rowOff>0</xdr:rowOff>
              </to>
            </anchor>
          </objectPr>
        </oleObject>
      </mc:Choice>
      <mc:Fallback>
        <oleObject progId="Figura" shapeId="4097"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4B220-B2D2-4757-8ED8-35EE45F36788}">
  <sheetPr>
    <tabColor rgb="FF002060"/>
    <pageSetUpPr fitToPage="1"/>
  </sheetPr>
  <dimension ref="A1:D32"/>
  <sheetViews>
    <sheetView view="pageBreakPreview" zoomScaleNormal="85" zoomScaleSheetLayoutView="100" workbookViewId="0">
      <pane ySplit="7" topLeftCell="A8" activePane="bottomLeft" state="frozen"/>
      <selection activeCell="B19" sqref="B19"/>
      <selection pane="bottomLeft" activeCell="B25" sqref="B25"/>
    </sheetView>
  </sheetViews>
  <sheetFormatPr defaultColWidth="14" defaultRowHeight="10.199999999999999" x14ac:dyDescent="0.2"/>
  <cols>
    <col min="1" max="1" width="10.109375" style="267" customWidth="1"/>
    <col min="2" max="2" width="75.5546875" style="142" customWidth="1"/>
    <col min="3" max="3" width="14.6640625" style="353" customWidth="1"/>
    <col min="4" max="4" width="17.33203125" style="143" customWidth="1"/>
    <col min="5" max="16384" width="14" style="143"/>
  </cols>
  <sheetData>
    <row r="1" spans="1:4" ht="66" customHeight="1" thickBot="1" x14ac:dyDescent="0.25">
      <c r="A1" s="328"/>
      <c r="B1" s="635" t="s">
        <v>8203</v>
      </c>
      <c r="C1" s="636"/>
      <c r="D1" s="636"/>
    </row>
    <row r="2" spans="1:4" ht="13.8" x14ac:dyDescent="0.2">
      <c r="A2" s="640" t="s">
        <v>8205</v>
      </c>
      <c r="B2" s="715" t="s">
        <v>8206</v>
      </c>
      <c r="C2" s="329" t="s">
        <v>1134</v>
      </c>
      <c r="D2" s="330">
        <f>'R.C.'!H2</f>
        <v>43252</v>
      </c>
    </row>
    <row r="3" spans="1:4" s="333" customFormat="1" ht="13.8" x14ac:dyDescent="0.3">
      <c r="A3" s="641"/>
      <c r="B3" s="716"/>
      <c r="C3" s="331" t="s">
        <v>75</v>
      </c>
      <c r="D3" s="332" t="s">
        <v>8207</v>
      </c>
    </row>
    <row r="4" spans="1:4" s="333" customFormat="1" ht="13.8" x14ac:dyDescent="0.3">
      <c r="A4" s="650" t="s">
        <v>8208</v>
      </c>
      <c r="B4" s="334" t="s">
        <v>8209</v>
      </c>
      <c r="C4" s="335" t="s">
        <v>8210</v>
      </c>
      <c r="D4" s="336">
        <f>'R.C.'!H4</f>
        <v>0.49320000000000003</v>
      </c>
    </row>
    <row r="5" spans="1:4" s="333" customFormat="1" ht="13.8" x14ac:dyDescent="0.3">
      <c r="A5" s="641"/>
      <c r="B5" s="337"/>
      <c r="C5" s="335" t="s">
        <v>8211</v>
      </c>
      <c r="D5" s="336">
        <f>'R.C.'!H5</f>
        <v>0.87849999999999995</v>
      </c>
    </row>
    <row r="6" spans="1:4" s="333" customFormat="1" ht="13.8" x14ac:dyDescent="0.3">
      <c r="A6" s="650" t="s">
        <v>8212</v>
      </c>
      <c r="B6" s="334" t="s">
        <v>8213</v>
      </c>
      <c r="C6" s="335" t="s">
        <v>8214</v>
      </c>
      <c r="D6" s="336">
        <f>'R.C.'!H6</f>
        <v>0.1857</v>
      </c>
    </row>
    <row r="7" spans="1:4" s="340" customFormat="1" ht="14.4" thickBot="1" x14ac:dyDescent="0.35">
      <c r="A7" s="658"/>
      <c r="B7" s="338"/>
      <c r="C7" s="339" t="s">
        <v>8261</v>
      </c>
      <c r="D7" s="336">
        <f>'R.C.'!H7</f>
        <v>0.27350000000000002</v>
      </c>
    </row>
    <row r="8" spans="1:4" s="168" customFormat="1" ht="14.4" thickBot="1" x14ac:dyDescent="0.25">
      <c r="A8" s="717" t="s">
        <v>8262</v>
      </c>
      <c r="B8" s="718"/>
      <c r="C8" s="718"/>
      <c r="D8" s="719"/>
    </row>
    <row r="9" spans="1:4" s="168" customFormat="1" x14ac:dyDescent="0.2">
      <c r="A9" s="707" t="s">
        <v>80</v>
      </c>
      <c r="B9" s="709" t="s">
        <v>81</v>
      </c>
      <c r="C9" s="711" t="s">
        <v>82</v>
      </c>
      <c r="D9" s="713" t="s">
        <v>8263</v>
      </c>
    </row>
    <row r="10" spans="1:4" s="168" customFormat="1" ht="10.8" thickBot="1" x14ac:dyDescent="0.25">
      <c r="A10" s="708"/>
      <c r="B10" s="710"/>
      <c r="C10" s="712"/>
      <c r="D10" s="714"/>
    </row>
    <row r="11" spans="1:4" s="168" customFormat="1" x14ac:dyDescent="0.2">
      <c r="A11" s="341"/>
      <c r="B11" s="342"/>
      <c r="C11" s="343"/>
      <c r="D11" s="344"/>
    </row>
    <row r="12" spans="1:4" x14ac:dyDescent="0.2">
      <c r="A12" s="345"/>
      <c r="B12" s="346" t="s">
        <v>8264</v>
      </c>
      <c r="C12" s="347"/>
      <c r="D12" s="348"/>
    </row>
    <row r="13" spans="1:4" s="482" customFormat="1" x14ac:dyDescent="0.2">
      <c r="A13" s="349" t="s">
        <v>8265</v>
      </c>
      <c r="B13" s="350" t="s">
        <v>8266</v>
      </c>
      <c r="C13" s="351" t="s">
        <v>513</v>
      </c>
      <c r="D13" s="481">
        <f>VLOOKUP(A13,[2]MAPA!$A:$P,16,)</f>
        <v>103.5</v>
      </c>
    </row>
    <row r="14" spans="1:4" s="482" customFormat="1" x14ac:dyDescent="0.2">
      <c r="A14" s="349" t="s">
        <v>8267</v>
      </c>
      <c r="B14" s="350" t="s">
        <v>8268</v>
      </c>
      <c r="C14" s="351" t="s">
        <v>513</v>
      </c>
      <c r="D14" s="481">
        <f>VLOOKUP(A14,[2]MAPA!$A:$P,16,)</f>
        <v>142.4</v>
      </c>
    </row>
    <row r="15" spans="1:4" s="482" customFormat="1" x14ac:dyDescent="0.2">
      <c r="A15" s="349" t="s">
        <v>8269</v>
      </c>
      <c r="B15" s="350" t="s">
        <v>8270</v>
      </c>
      <c r="C15" s="351" t="s">
        <v>566</v>
      </c>
      <c r="D15" s="481" t="e">
        <f>VLOOKUP(A15,[2]MAPA!$A:$P,16,)</f>
        <v>#N/A</v>
      </c>
    </row>
    <row r="16" spans="1:4" s="482" customFormat="1" x14ac:dyDescent="0.2">
      <c r="A16" s="349" t="s">
        <v>17491</v>
      </c>
      <c r="B16" s="350" t="s">
        <v>17492</v>
      </c>
      <c r="C16" s="351" t="s">
        <v>513</v>
      </c>
      <c r="D16" s="481">
        <f>VLOOKUP(A16,[2]MAPA!$A:$P,16,)</f>
        <v>142.4</v>
      </c>
    </row>
    <row r="17" spans="1:4" x14ac:dyDescent="0.2">
      <c r="A17" s="349" t="s">
        <v>17493</v>
      </c>
      <c r="B17" s="350" t="s">
        <v>17494</v>
      </c>
      <c r="C17" s="351" t="s">
        <v>566</v>
      </c>
      <c r="D17" s="481">
        <f>VLOOKUP(A17,[2]MAPA!$A:$P,16,)</f>
        <v>8.6033333333333335</v>
      </c>
    </row>
    <row r="18" spans="1:4" x14ac:dyDescent="0.2">
      <c r="A18" s="349" t="s">
        <v>17445</v>
      </c>
      <c r="B18" s="350" t="s">
        <v>17348</v>
      </c>
      <c r="C18" s="351" t="s">
        <v>8258</v>
      </c>
      <c r="D18" s="481">
        <v>135.25</v>
      </c>
    </row>
    <row r="19" spans="1:4" x14ac:dyDescent="0.2">
      <c r="A19" s="349" t="s">
        <v>17446</v>
      </c>
      <c r="B19" s="350" t="s">
        <v>17423</v>
      </c>
      <c r="C19" s="351" t="s">
        <v>8258</v>
      </c>
      <c r="D19" s="481">
        <v>169.5</v>
      </c>
    </row>
    <row r="20" spans="1:4" x14ac:dyDescent="0.2">
      <c r="A20" s="349" t="s">
        <v>17447</v>
      </c>
      <c r="B20" s="350" t="s">
        <v>17349</v>
      </c>
      <c r="C20" s="351" t="s">
        <v>8258</v>
      </c>
      <c r="D20" s="481">
        <v>228</v>
      </c>
    </row>
    <row r="21" spans="1:4" x14ac:dyDescent="0.2">
      <c r="A21" s="349" t="s">
        <v>17448</v>
      </c>
      <c r="B21" s="350" t="s">
        <v>17350</v>
      </c>
      <c r="C21" s="351" t="s">
        <v>8258</v>
      </c>
      <c r="D21" s="481">
        <v>268.5</v>
      </c>
    </row>
    <row r="22" spans="1:4" x14ac:dyDescent="0.2">
      <c r="A22" s="349" t="s">
        <v>17449</v>
      </c>
      <c r="B22" s="350" t="s">
        <v>17351</v>
      </c>
      <c r="C22" s="351" t="s">
        <v>8258</v>
      </c>
      <c r="D22" s="481">
        <v>382.2</v>
      </c>
    </row>
    <row r="23" spans="1:4" ht="20.399999999999999" x14ac:dyDescent="0.2">
      <c r="A23" s="349" t="s">
        <v>17452</v>
      </c>
      <c r="B23" s="350" t="s">
        <v>17363</v>
      </c>
      <c r="C23" s="351" t="s">
        <v>8258</v>
      </c>
      <c r="D23" s="481">
        <f>VLOOKUP(A23,[2]MAPA!$A:$P,16,)</f>
        <v>172.5</v>
      </c>
    </row>
    <row r="24" spans="1:4" x14ac:dyDescent="0.2">
      <c r="A24" s="349" t="s">
        <v>17498</v>
      </c>
      <c r="B24" s="350" t="s">
        <v>17499</v>
      </c>
      <c r="C24" s="351"/>
      <c r="D24" s="352">
        <v>189.9</v>
      </c>
    </row>
    <row r="25" spans="1:4" x14ac:dyDescent="0.2">
      <c r="A25" s="349" t="s">
        <v>8271</v>
      </c>
      <c r="B25" s="350" t="s">
        <v>17470</v>
      </c>
      <c r="C25" s="351" t="s">
        <v>8258</v>
      </c>
      <c r="D25" s="481">
        <f>VLOOKUP(A25,[2]MAPA!$A:$P,16,)</f>
        <v>9.9</v>
      </c>
    </row>
    <row r="26" spans="1:4" x14ac:dyDescent="0.2">
      <c r="A26" s="349" t="s">
        <v>8272</v>
      </c>
      <c r="B26" s="350" t="s">
        <v>17471</v>
      </c>
      <c r="C26" s="351" t="s">
        <v>8258</v>
      </c>
      <c r="D26" s="481">
        <f>VLOOKUP(A26,[2]MAPA!$A:$P,16,)</f>
        <v>14.4</v>
      </c>
    </row>
    <row r="27" spans="1:4" x14ac:dyDescent="0.2">
      <c r="A27" s="349" t="s">
        <v>8273</v>
      </c>
      <c r="B27" s="350" t="s">
        <v>17472</v>
      </c>
      <c r="C27" s="351" t="s">
        <v>8258</v>
      </c>
      <c r="D27" s="481">
        <f>VLOOKUP(A27,[2]MAPA!$A:$P,16,)</f>
        <v>20.9</v>
      </c>
    </row>
    <row r="28" spans="1:4" x14ac:dyDescent="0.2">
      <c r="A28" s="349" t="s">
        <v>8274</v>
      </c>
      <c r="B28" s="350" t="s">
        <v>17473</v>
      </c>
      <c r="C28" s="351" t="s">
        <v>8258</v>
      </c>
      <c r="D28" s="481">
        <f>VLOOKUP(A28,[2]MAPA!$A:$P,16,)</f>
        <v>19.8</v>
      </c>
    </row>
    <row r="29" spans="1:4" x14ac:dyDescent="0.2">
      <c r="A29" s="349" t="s">
        <v>8275</v>
      </c>
      <c r="B29" s="350" t="s">
        <v>17474</v>
      </c>
      <c r="C29" s="351" t="s">
        <v>8258</v>
      </c>
      <c r="D29" s="481">
        <f>VLOOKUP(A29,[2]MAPA!$A:$P,16,)</f>
        <v>23.4</v>
      </c>
    </row>
    <row r="30" spans="1:4" x14ac:dyDescent="0.2">
      <c r="A30" s="349" t="s">
        <v>8276</v>
      </c>
      <c r="B30" s="350" t="s">
        <v>17475</v>
      </c>
      <c r="C30" s="351" t="s">
        <v>8258</v>
      </c>
      <c r="D30" s="481">
        <f>VLOOKUP(A30,[2]MAPA!$A:$P,16,)</f>
        <v>41.4</v>
      </c>
    </row>
    <row r="31" spans="1:4" x14ac:dyDescent="0.2">
      <c r="A31" s="349" t="s">
        <v>8277</v>
      </c>
      <c r="B31" s="350" t="s">
        <v>17476</v>
      </c>
      <c r="C31" s="351" t="s">
        <v>8258</v>
      </c>
      <c r="D31" s="481">
        <f>VLOOKUP(A31,[2]MAPA!$A:$P,16,)</f>
        <v>117</v>
      </c>
    </row>
    <row r="32" spans="1:4" x14ac:dyDescent="0.2">
      <c r="A32" s="349" t="s">
        <v>17502</v>
      </c>
      <c r="B32" s="350" t="s">
        <v>17504</v>
      </c>
      <c r="C32" s="351" t="s">
        <v>8258</v>
      </c>
      <c r="D32" s="481">
        <f>VLOOKUP(A32,[2]MAPA!$A:$P,16,)</f>
        <v>23.4</v>
      </c>
    </row>
  </sheetData>
  <autoFilter ref="A10:D15" xr:uid="{00000000-0009-0000-0000-00000D000000}"/>
  <mergeCells count="10">
    <mergeCell ref="A9:A10"/>
    <mergeCell ref="B9:B10"/>
    <mergeCell ref="C9:C10"/>
    <mergeCell ref="D9:D10"/>
    <mergeCell ref="B1:D1"/>
    <mergeCell ref="A2:A3"/>
    <mergeCell ref="B2:B3"/>
    <mergeCell ref="A4:A5"/>
    <mergeCell ref="A6:A7"/>
    <mergeCell ref="A8:D8"/>
  </mergeCells>
  <printOptions horizontalCentered="1"/>
  <pageMargins left="0.39370078740157483" right="0.39370078740157483" top="0.98425196850393704" bottom="0.59055118110236227" header="0.51181102362204722" footer="0.51181102362204722"/>
  <pageSetup paperSize="9" scale="81" fitToHeight="10" orientation="portrait" r:id="rId1"/>
  <headerFooter alignWithMargins="0">
    <oddFooter>&amp;CVILBERTY VASCONCELOS
ENGENHEIRO CIVIL - CREA Nº. 32.632 
ART nº PE20180290820</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DC1D1-E2DB-4AF1-8C27-3214442B85E0}">
  <sheetPr>
    <tabColor rgb="FFFF0000"/>
    <pageSetUpPr fitToPage="1"/>
  </sheetPr>
  <dimension ref="A1:S64"/>
  <sheetViews>
    <sheetView showGridLines="0" showZeros="0" view="pageBreakPreview" topLeftCell="A29"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
      </c>
      <c r="D9" s="758"/>
      <c r="E9" s="758"/>
      <c r="F9" s="759" t="s">
        <v>8281</v>
      </c>
      <c r="G9" s="759"/>
      <c r="H9" s="758" t="str">
        <f>IF(A11="","",VLOOKUP(A11,'R.C.'!A$1:H$65037,4,))</f>
        <v/>
      </c>
      <c r="I9" s="758"/>
      <c r="J9" s="758"/>
      <c r="K9" s="365" t="s">
        <v>7569</v>
      </c>
      <c r="L9" s="366" t="str">
        <f>IF(A11="","",VLOOKUP(A11,'R.C.'!A$1:H$65037,5,))</f>
        <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
      </c>
      <c r="F10" s="742"/>
      <c r="G10" s="742"/>
      <c r="H10" s="742"/>
      <c r="I10" s="742"/>
      <c r="J10" s="742"/>
      <c r="K10" s="743"/>
      <c r="L10" s="369" t="s">
        <v>8284</v>
      </c>
      <c r="M10" s="367"/>
      <c r="N10" s="367"/>
      <c r="O10" s="367"/>
      <c r="P10" s="367"/>
      <c r="Q10" s="367"/>
      <c r="R10" s="367"/>
      <c r="S10" s="367"/>
    </row>
    <row r="11" spans="1:19" s="370" customFormat="1" ht="10.8" thickBot="1" x14ac:dyDescent="0.25">
      <c r="A11" s="746"/>
      <c r="B11" s="747"/>
      <c r="C11" s="748"/>
      <c r="D11" s="749"/>
      <c r="E11" s="744"/>
      <c r="F11" s="744"/>
      <c r="G11" s="744"/>
      <c r="H11" s="744"/>
      <c r="I11" s="744"/>
      <c r="J11" s="744"/>
      <c r="K11" s="745"/>
      <c r="L11" s="371" t="str">
        <f>IF(A11="","",VLOOKUP(A11,'R.C.'!A$1:H$65037,7,))</f>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39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02"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7.6999999999999999E-2</v>
      </c>
      <c r="K30" s="407">
        <f>IF($A30="","",IF(LEFT(A30,1)="T",VLOOKUP(A30,'L.I.SICRO MO'!A:F,6,),IF(LEFT(A30,3)="SN-",VLOOKUP(A30,L.S.SINAPI!A:J,5,),(VLOOKUP(A30,L.I.SINAPI!$B$10:$F$4937,4,)/(1+L.I.SINAPI!$J$4/100)))))</f>
        <v>15.01</v>
      </c>
      <c r="L30" s="408">
        <f t="shared" ref="L30:L37" si="1">IF(A30="","",ROUND((J30*K30),2))</f>
        <v>1.1599999999999999</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7.6999999999999999E-2</v>
      </c>
      <c r="K31" s="407">
        <f>IF($A31="","",IF(LEFT(A31,1)="T",VLOOKUP(A31,'L.I.SICRO MO'!A:F,6,),IF(LEFT(A31,3)="SN-",VLOOKUP(A31,L.S.SINAPI!A:J,5,),(VLOOKUP(A31,L.I.SINAPI!$B$10:$F$4937,4,)/(1+L.I.SINAPI!$J$4/100)))))</f>
        <v>11.39</v>
      </c>
      <c r="L31" s="411">
        <f t="shared" si="1"/>
        <v>0.88</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2.04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2.04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2.04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c r="B47" s="826" t="str">
        <f>IF(A47="","",IF(OR(LEFT(A47,2)="AM",LEFT(A47,1)="M",LEFT(A47,1)="F"),UPPER(VLOOKUP(A47,'L.I.SICRO MAT'!A:E,2,)),IF(OR(LEFT(A47,5)="COTSV",LEFT(A47,5)="COTIS"),UPPER(VLOOKUP(A47,L.I.COTAÇÃO!$A:$D,2,)),IF(LEFT(A47,2)="cc",VLOOKUP(A47,'R.C.'!A:H,6,),IF(LEFT(A47,2)="SN",VLOOKUP(A47,L.S.SINAPI!A:F,3,),IF(LEFT(A47,2)="SC",VLOOKUP(A47,'L.S.SICRO 2'!A:G,3,),VLOOKUP(A47,L.I.SINAPI!B:F,2,)))))))</f>
        <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c>
      <c r="J47" s="439"/>
      <c r="K47" s="385" t="str">
        <f>IF(A47="","",IF(OR(LEFT(A47,2)="AM",LEFT(A47,1)="M",LEFT(A47,1)="F"),VLOOKUP(A47,'L.I.SICRO MAT'!A:F,6,),IF(OR(LEFT(A47,5)="COTSV",LEFT(A47,5)="COTIS"),VLOOKUP(A47,L.I.COTAÇÃO!$A:$D,4,),IF(LEFT(A47,2)="cc",VLOOKUP(A47,'R.C.'!A:H,8,),IF(LEFT(A47,2)="SN",VLOOKUP(A47,L.S.SINAPI!A:F,5,),IF(LEFT(A47,2)="SC",VLOOKUP(A47,'L.S.SICRO 2'!A:G,5,),VLOOKUP(A47,L.I.SINAPI!B:F,4,)))))))</f>
        <v/>
      </c>
      <c r="L47" s="440" t="str">
        <f t="shared" ref="L47:L58" si="2">IF(A47="","",ROUND(J47*K47,2))</f>
        <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0</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2.04</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0.56000000000000005</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2.6</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614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6145"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AA49-4830-4A57-B645-DBF000733D62}">
  <sheetPr>
    <tabColor theme="9" tint="0.39997558519241921"/>
    <pageSetUpPr fitToPage="1"/>
  </sheetPr>
  <dimension ref="A1:S64"/>
  <sheetViews>
    <sheetView showGridLines="0" showZeros="0" view="pageBreakPreview" topLeftCell="A22"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7996</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INTERRUPTOR DIFERENCIAL RESIDUAL  DR  BIPOLAR CORRENTE RESIDUAL 30MA, CORRENTE NOMINAL DE 25A - FORNECIMENTO E INSTALAÇÃO</v>
      </c>
      <c r="F10" s="742"/>
      <c r="G10" s="742"/>
      <c r="H10" s="742"/>
      <c r="I10" s="742"/>
      <c r="J10" s="742"/>
      <c r="K10" s="743"/>
      <c r="L10" s="369" t="s">
        <v>8284</v>
      </c>
      <c r="M10" s="367"/>
      <c r="N10" s="367"/>
      <c r="O10" s="367"/>
      <c r="P10" s="367"/>
      <c r="Q10" s="367"/>
      <c r="R10" s="367"/>
      <c r="S10" s="367"/>
    </row>
    <row r="11" spans="1:19" s="459" customFormat="1" ht="31.2" customHeight="1" thickBot="1" x14ac:dyDescent="0.35">
      <c r="A11" s="833" t="s">
        <v>8316</v>
      </c>
      <c r="B11" s="834"/>
      <c r="C11" s="835"/>
      <c r="D11" s="836"/>
      <c r="E11" s="744"/>
      <c r="F11" s="744"/>
      <c r="G11" s="744"/>
      <c r="H11" s="744"/>
      <c r="I11" s="744"/>
      <c r="J11" s="744"/>
      <c r="K11" s="745"/>
      <c r="L11" s="457" t="str">
        <f>IF(A11="","",VLOOKUP(A11,'R.C.'!A$1:H$65037,7,))</f>
        <v>UN</v>
      </c>
      <c r="M11" s="458"/>
      <c r="N11" s="458"/>
      <c r="O11" s="458"/>
      <c r="P11" s="458"/>
      <c r="Q11" s="458"/>
      <c r="R11" s="458"/>
      <c r="S11" s="458"/>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39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02" t="s">
        <v>8297</v>
      </c>
      <c r="L29" s="403" t="s">
        <v>8292</v>
      </c>
      <c r="M29" s="400"/>
      <c r="N29" s="400"/>
      <c r="O29" s="400"/>
      <c r="P29" s="400"/>
      <c r="Q29" s="400"/>
      <c r="R29" s="400"/>
      <c r="S29" s="400"/>
    </row>
    <row r="30" spans="1:19" s="370" customFormat="1" ht="10.199999999999999" x14ac:dyDescent="0.2">
      <c r="A30" s="404" t="s">
        <v>8315</v>
      </c>
      <c r="B30" s="788" t="str">
        <f>IF($A30="","",IF(LEFT(A30,1)="T",UPPER(VLOOKUP(A30,'L.I.SICRO MO'!A:I,2,)),IF(LEFT(A30,3)="SN-",UPPER(VLOOKUP(A30,L.S.SINAPI!A:J,3,)),VLOOKUP(A30,L.I.SINAPI!$B$10:$F$4937,2,))))</f>
        <v>SERVENTE COM ENCARGOS COMPLEMENTARES</v>
      </c>
      <c r="C30" s="789"/>
      <c r="D30" s="789"/>
      <c r="E30" s="789"/>
      <c r="F30" s="789"/>
      <c r="G30" s="789"/>
      <c r="H30" s="790"/>
      <c r="I30" s="405" t="str">
        <f>IF($A30="","",IF(LEFT(A30,1)="T",UPPER(VLOOKUP(A30,'L.I.SICRO MO'!A:I,3,)),IF(LEFT(A30,3)="SN-",UPPER(VLOOKUP(A30,L.S.SINAPI!A:J,4,)),VLOOKUP(A30,L.I.SINAPI!$B$10:$G$4937,3,))))</f>
        <v>H</v>
      </c>
      <c r="J30" s="406">
        <v>0.6</v>
      </c>
      <c r="K30" s="407">
        <f>IF($A30="","",IF(LEFT(A30,1)="T",VLOOKUP(A30,'L.I.SICRO MO'!A:F,6,),IF(LEFT(A30,3)="SN-",VLOOKUP(A30,L.S.SINAPI!A:J,5,),(VLOOKUP(A30,L.I.SINAPI!$B$10:$F$4937,4,)/(1+L.I.SINAPI!$J$4/100)))))</f>
        <v>11.75</v>
      </c>
      <c r="L30" s="408">
        <f t="shared" ref="L30:L37" si="1">IF(A30="","",ROUND((J30*K30),2))</f>
        <v>7.05</v>
      </c>
      <c r="M30" s="367"/>
      <c r="N30" s="367"/>
      <c r="O30" s="367"/>
      <c r="P30" s="367"/>
      <c r="Q30" s="367"/>
      <c r="R30" s="367"/>
      <c r="S30" s="367"/>
    </row>
    <row r="31" spans="1:19" s="370" customFormat="1" ht="10.199999999999999" x14ac:dyDescent="0.2">
      <c r="A31" s="409" t="s">
        <v>8298</v>
      </c>
      <c r="B31" s="770" t="str">
        <f>IF($A31="","",IF(LEFT(A31,1)="T",UPPER(VLOOKUP(A31,'L.I.SICRO MO'!A:I,2,)),IF(LEFT(A31,3)="SN-",UPPER(VLOOKUP(A31,L.S.SINAPI!A:J,3,)),VLOOKUP(A31,L.I.SINAPI!$B$10:$F$4937,2,))))</f>
        <v>ELETRICISTA COM ENCARGOS COMPLEMENTARES</v>
      </c>
      <c r="C31" s="771"/>
      <c r="D31" s="771"/>
      <c r="E31" s="771"/>
      <c r="F31" s="771"/>
      <c r="G31" s="771"/>
      <c r="H31" s="772"/>
      <c r="I31" s="410" t="str">
        <f>IF($A31="","",IF(LEFT(A31,1)="T",UPPER(VLOOKUP(A31,'L.I.SICRO MO'!A:I,3,)),IF(LEFT(A31,3)="SN-",UPPER(VLOOKUP(A31,L.S.SINAPI!A:J,4,)),VLOOKUP(A31,L.I.SINAPI!$B$10:$G$4937,3,))))</f>
        <v>H</v>
      </c>
      <c r="J31" s="406">
        <v>0.6</v>
      </c>
      <c r="K31" s="407">
        <f>IF($A31="","",IF(LEFT(A31,1)="T",VLOOKUP(A31,'L.I.SICRO MO'!A:F,6,),IF(LEFT(A31,3)="SN-",VLOOKUP(A31,L.S.SINAPI!A:J,5,),(VLOOKUP(A31,L.I.SINAPI!$B$10:$F$4937,4,)/(1+L.I.SINAPI!$J$4/100)))))</f>
        <v>15.01</v>
      </c>
      <c r="L31" s="411">
        <f t="shared" si="1"/>
        <v>9.01</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16.059999999999999</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16.059999999999999</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16.059999999999999</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3.4" customHeight="1" x14ac:dyDescent="0.2">
      <c r="A47" s="437" t="s">
        <v>8265</v>
      </c>
      <c r="B47" s="826" t="str">
        <f>IF(A47="","",IF(OR(LEFT(A47,2)="AM",LEFT(A47,1)="M",LEFT(A47,1)="F"),UPPER(VLOOKUP(A47,'L.I.SICRO MAT'!A:E,2,)),IF(OR(LEFT(A47,5)="COTSV",LEFT(A47,5)="COTIS"),UPPER(VLOOKUP(A47,L.I.COTAÇÃO!$A:$D,2,)),IF(LEFT(A47,2)="cc",VLOOKUP(A47,'R.C.'!A:H,6,),IF(LEFT(A47,2)="SN",VLOOKUP(A47,L.S.SINAPI!A:F,3,),IF(LEFT(A47,2)="SC",VLOOKUP(A47,'L.S.SICRO 2'!A:G,3,),VLOOKUP(A47,L.I.SINAPI!B:F,2,)))))))</f>
        <v>INTERRUPTOR DIFERENCIAL RESIDUAL  DR  BIPOLAR CORRENTE RESIDUAL 30MA, CORRENTE NOMINAL DE 25A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UN</v>
      </c>
      <c r="J47" s="439">
        <v>1</v>
      </c>
      <c r="K47" s="385">
        <f>IF(A47="","",IF(OR(LEFT(A47,2)="AM",LEFT(A47,1)="M",LEFT(A47,1)="F"),VLOOKUP(A47,'L.I.SICRO MAT'!A:F,6,),IF(OR(LEFT(A47,5)="COTSV",LEFT(A47,5)="COTIS"),VLOOKUP(A47,L.I.COTAÇÃO!$A:$D,4,),IF(LEFT(A47,2)="cc",VLOOKUP(A47,'R.C.'!A:H,8,),IF(LEFT(A47,2)="SN",VLOOKUP(A47,L.S.SINAPI!A:F,5,),IF(LEFT(A47,2)="SC",VLOOKUP(A47,'L.S.SICRO 2'!A:G,5,),VLOOKUP(A47,L.I.SINAPI!B:F,4,)))))))</f>
        <v>103.5</v>
      </c>
      <c r="L47" s="440">
        <f t="shared" ref="L47:L58" si="2">IF(A47="","",ROUND(J47*K47,2))</f>
        <v>103.5</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103.5</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119.56</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32.700000000000003</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152.26</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1843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18433"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E6BD-BA50-4519-BD9F-8304CFC8331C}">
  <sheetPr>
    <tabColor theme="9" tint="0.39997558519241921"/>
    <pageSetUpPr fitToPage="1"/>
  </sheetPr>
  <dimension ref="A1:S64"/>
  <sheetViews>
    <sheetView showGridLines="0" showZeros="0" view="pageBreakPreview" topLeftCell="A25"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0452</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DISJUNTOR TRIPOLAR DE CAPACIDADE PARA 60A, CURVA B - FORNECIMENTO E INSTALAÇÃO</v>
      </c>
      <c r="F10" s="742"/>
      <c r="G10" s="742"/>
      <c r="H10" s="742"/>
      <c r="I10" s="742"/>
      <c r="J10" s="742"/>
      <c r="K10" s="743"/>
      <c r="L10" s="369" t="s">
        <v>8284</v>
      </c>
      <c r="M10" s="367"/>
      <c r="N10" s="367"/>
      <c r="O10" s="367"/>
      <c r="P10" s="367"/>
      <c r="Q10" s="367"/>
      <c r="R10" s="367"/>
      <c r="S10" s="367"/>
    </row>
    <row r="11" spans="1:19" s="459" customFormat="1" ht="31.2" customHeight="1" thickBot="1" x14ac:dyDescent="0.35">
      <c r="A11" s="833" t="s">
        <v>8317</v>
      </c>
      <c r="B11" s="834"/>
      <c r="C11" s="835"/>
      <c r="D11" s="836"/>
      <c r="E11" s="744"/>
      <c r="F11" s="744"/>
      <c r="G11" s="744"/>
      <c r="H11" s="744"/>
      <c r="I11" s="744"/>
      <c r="J11" s="744"/>
      <c r="K11" s="745"/>
      <c r="L11" s="457" t="str">
        <f>IF(A11="","",VLOOKUP(A11,'R.C.'!A$1:H$65037,7,))</f>
        <v>UN</v>
      </c>
      <c r="M11" s="458"/>
      <c r="N11" s="458"/>
      <c r="O11" s="458"/>
      <c r="P11" s="458"/>
      <c r="Q11" s="458"/>
      <c r="R11" s="458"/>
      <c r="S11" s="458"/>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39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02" t="s">
        <v>8297</v>
      </c>
      <c r="L29" s="403" t="s">
        <v>8292</v>
      </c>
      <c r="M29" s="400"/>
      <c r="N29" s="400"/>
      <c r="O29" s="400"/>
      <c r="P29" s="400"/>
      <c r="Q29" s="400"/>
      <c r="R29" s="400"/>
      <c r="S29" s="400"/>
    </row>
    <row r="30" spans="1:19" s="370" customFormat="1" ht="10.199999999999999" x14ac:dyDescent="0.2">
      <c r="A30" s="404" t="s">
        <v>8315</v>
      </c>
      <c r="B30" s="788" t="str">
        <f>IF($A30="","",IF(LEFT(A30,1)="T",UPPER(VLOOKUP(A30,'L.I.SICRO MO'!A:I,2,)),IF(LEFT(A30,3)="SN-",UPPER(VLOOKUP(A30,L.S.SINAPI!A:J,3,)),VLOOKUP(A30,L.I.SINAPI!$B$10:$F$4937,2,))))</f>
        <v>SERVENTE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11.75</v>
      </c>
      <c r="L30" s="408">
        <f t="shared" ref="L30:L37" si="1">IF(A30="","",ROUND((J30*K30),2))</f>
        <v>11.75</v>
      </c>
      <c r="M30" s="367"/>
      <c r="N30" s="367"/>
      <c r="O30" s="367"/>
      <c r="P30" s="367"/>
      <c r="Q30" s="367"/>
      <c r="R30" s="367"/>
      <c r="S30" s="367"/>
    </row>
    <row r="31" spans="1:19" s="370" customFormat="1" ht="10.199999999999999" x14ac:dyDescent="0.2">
      <c r="A31" s="409" t="s">
        <v>8298</v>
      </c>
      <c r="B31" s="770" t="str">
        <f>IF($A31="","",IF(LEFT(A31,1)="T",UPPER(VLOOKUP(A31,'L.I.SICRO MO'!A:I,2,)),IF(LEFT(A31,3)="SN-",UPPER(VLOOKUP(A31,L.S.SINAPI!A:J,3,)),VLOOKUP(A31,L.I.SINAPI!$B$10:$F$4937,2,))))</f>
        <v>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15.01</v>
      </c>
      <c r="L31" s="411">
        <f t="shared" si="1"/>
        <v>15.01</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26.759999999999998</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26.759999999999998</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26.759999999999998</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v>34714</v>
      </c>
      <c r="B47" s="826" t="str">
        <f>IF(A47="","",IF(OR(LEFT(A47,2)="AM",LEFT(A47,1)="M",LEFT(A47,1)="F"),UPPER(VLOOKUP(A47,'L.I.SICRO MAT'!A:E,2,)),IF(OR(LEFT(A47,5)="COTSV",LEFT(A47,5)="COTIS"),UPPER(VLOOKUP(A47,L.I.COTAÇÃO!$A:$D,2,)),IF(LEFT(A47,2)="cc",VLOOKUP(A47,'R.C.'!A:H,6,),IF(LEFT(A47,2)="SN",VLOOKUP(A47,L.S.SINAPI!A:F,3,),IF(LEFT(A47,2)="SC",VLOOKUP(A47,'L.S.SICRO 2'!A:G,3,),VLOOKUP(A47,L.I.SINAPI!B:F,2,)))))))</f>
        <v>DISJUNTOR TIPO DIN/IEC, TRIPOLAR 63 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70.59</v>
      </c>
      <c r="L47" s="440">
        <f t="shared" ref="L47:L58" si="2">IF(A47="","",ROUND(J47*K47,2))</f>
        <v>70.59</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70.59</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97.35</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26.63</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123.97999999999999</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19457"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19457"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DD2DB-613E-4160-B4A6-51C461EEA8EE}">
  <sheetPr>
    <tabColor theme="9" tint="0.39997558519241921"/>
    <pageSetUpPr fitToPage="1"/>
  </sheetPr>
  <dimension ref="A1:S64"/>
  <sheetViews>
    <sheetView showGridLines="0" showZeros="0" view="pageBreakPreview" topLeftCell="A19" zoomScaleSheetLayoutView="100" workbookViewId="0">
      <selection sqref="A1:L1"/>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0452</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DISJUNTOR TRIPOLAR DE CAPACIDADE PARA 80A, CURVA B - FORNECIMENTO E INSTALAÇÃO</v>
      </c>
      <c r="F10" s="742"/>
      <c r="G10" s="742"/>
      <c r="H10" s="742"/>
      <c r="I10" s="742"/>
      <c r="J10" s="742"/>
      <c r="K10" s="743"/>
      <c r="L10" s="369" t="s">
        <v>8284</v>
      </c>
      <c r="M10" s="367"/>
      <c r="N10" s="367"/>
      <c r="O10" s="367"/>
      <c r="P10" s="367"/>
      <c r="Q10" s="367"/>
      <c r="R10" s="367"/>
      <c r="S10" s="367"/>
    </row>
    <row r="11" spans="1:19" s="459" customFormat="1" ht="31.2" customHeight="1" thickBot="1" x14ac:dyDescent="0.35">
      <c r="A11" s="833" t="s">
        <v>17490</v>
      </c>
      <c r="B11" s="834"/>
      <c r="C11" s="835"/>
      <c r="D11" s="836"/>
      <c r="E11" s="744"/>
      <c r="F11" s="744"/>
      <c r="G11" s="744"/>
      <c r="H11" s="744"/>
      <c r="I11" s="744"/>
      <c r="J11" s="744"/>
      <c r="K11" s="745"/>
      <c r="L11" s="457" t="str">
        <f>IF(A11="","",VLOOKUP(A11,'R.C.'!A$1:H$65037,7,))</f>
        <v>UN</v>
      </c>
      <c r="M11" s="458"/>
      <c r="N11" s="458"/>
      <c r="O11" s="458"/>
      <c r="P11" s="458"/>
      <c r="Q11" s="458"/>
      <c r="R11" s="458"/>
      <c r="S11" s="458"/>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85"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86" t="s">
        <v>8297</v>
      </c>
      <c r="L29" s="403" t="s">
        <v>8292</v>
      </c>
      <c r="M29" s="400"/>
      <c r="N29" s="400"/>
      <c r="O29" s="400"/>
      <c r="P29" s="400"/>
      <c r="Q29" s="400"/>
      <c r="R29" s="400"/>
      <c r="S29" s="400"/>
    </row>
    <row r="30" spans="1:19" s="370" customFormat="1" ht="10.199999999999999" x14ac:dyDescent="0.2">
      <c r="A30" s="404" t="s">
        <v>8315</v>
      </c>
      <c r="B30" s="788" t="str">
        <f>IF($A30="","",IF(LEFT(A30,1)="T",UPPER(VLOOKUP(A30,'L.I.SICRO MO'!A:I,2,)),IF(LEFT(A30,3)="SN-",UPPER(VLOOKUP(A30,L.S.SINAPI!A:J,3,)),VLOOKUP(A30,L.I.SINAPI!$B$10:$F$4937,2,))))</f>
        <v>SERVENTE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11.75</v>
      </c>
      <c r="L30" s="408">
        <f t="shared" ref="L30:L37" si="1">IF(A30="","",ROUND((J30*K30),2))</f>
        <v>11.75</v>
      </c>
      <c r="M30" s="367"/>
      <c r="N30" s="367"/>
      <c r="O30" s="367"/>
      <c r="P30" s="367"/>
      <c r="Q30" s="367"/>
      <c r="R30" s="367"/>
      <c r="S30" s="367"/>
    </row>
    <row r="31" spans="1:19" s="370" customFormat="1" ht="10.199999999999999" x14ac:dyDescent="0.2">
      <c r="A31" s="409" t="s">
        <v>8298</v>
      </c>
      <c r="B31" s="770" t="str">
        <f>IF($A31="","",IF(LEFT(A31,1)="T",UPPER(VLOOKUP(A31,'L.I.SICRO MO'!A:I,2,)),IF(LEFT(A31,3)="SN-",UPPER(VLOOKUP(A31,L.S.SINAPI!A:J,3,)),VLOOKUP(A31,L.I.SINAPI!$B$10:$F$4937,2,))))</f>
        <v>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15.01</v>
      </c>
      <c r="L31" s="411">
        <f t="shared" si="1"/>
        <v>15.01</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26.759999999999998</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26.759999999999998</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26.759999999999998</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17491</v>
      </c>
      <c r="B47" s="826" t="str">
        <f>IF(A47="","",IF(OR(LEFT(A47,2)="AM",LEFT(A47,1)="M",LEFT(A47,1)="F"),UPPER(VLOOKUP(A47,'L.I.SICRO MAT'!A:E,2,)),IF(OR(LEFT(A47,5)="COTSV",LEFT(A47,5)="COTIS"),UPPER(VLOOKUP(A47,L.I.COTAÇÃO!$A:$D,2,)),IF(LEFT(A47,2)="cc",VLOOKUP(A47,'R.C.'!A:H,6,),IF(LEFT(A47,2)="SN",VLOOKUP(A47,L.S.SINAPI!A:F,3,),IF(LEFT(A47,2)="SC",VLOOKUP(A47,'L.S.SICRO 2'!A:G,3,),VLOOKUP(A47,L.I.SINAPI!B:F,2,)))))))</f>
        <v>DISJUNTOR TRIPOLAR DE CAPACIDADE PARA 80A, CURVA B</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UN</v>
      </c>
      <c r="J47" s="439">
        <v>1</v>
      </c>
      <c r="K47" s="385">
        <f>IF(A47="","",IF(OR(LEFT(A47,2)="AM",LEFT(A47,1)="M",LEFT(A47,1)="F"),VLOOKUP(A47,'L.I.SICRO MAT'!A:F,6,),IF(OR(LEFT(A47,5)="COTSV",LEFT(A47,5)="COTIS"),VLOOKUP(A47,L.I.COTAÇÃO!$A:$D,4,),IF(LEFT(A47,2)="cc",VLOOKUP(A47,'R.C.'!A:H,8,),IF(LEFT(A47,2)="SN",VLOOKUP(A47,L.S.SINAPI!A:F,5,),IF(LEFT(A47,2)="SC",VLOOKUP(A47,'L.S.SICRO 2'!A:G,5,),VLOOKUP(A47,L.I.SINAPI!B:F,4,)))))))</f>
        <v>142.4</v>
      </c>
      <c r="L47" s="440">
        <f t="shared" ref="L47:L58" si="2">IF(A47="","",ROUND(J47*K47,2))</f>
        <v>142.4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142.4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169.16</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46.27</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215.43</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4678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46785"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2A715-4976-44D2-948B-280BC01C02EC}">
  <sheetPr>
    <tabColor theme="9" tint="0.39997558519241921"/>
    <pageSetUpPr fitToPage="1"/>
  </sheetPr>
  <dimension ref="A1:S64"/>
  <sheetViews>
    <sheetView showGridLines="0" showZeros="0" view="pageBreakPreview" topLeftCell="A19"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0453</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DISJUNTOR TRIPOLAR DE CAPACIDADE PARA 100A, CURVA C - FORNECIMENTO E INSTALAÇÃO</v>
      </c>
      <c r="F10" s="742"/>
      <c r="G10" s="742"/>
      <c r="H10" s="742"/>
      <c r="I10" s="742"/>
      <c r="J10" s="742"/>
      <c r="K10" s="743"/>
      <c r="L10" s="369" t="s">
        <v>8284</v>
      </c>
      <c r="M10" s="367"/>
      <c r="N10" s="367"/>
      <c r="O10" s="367"/>
      <c r="P10" s="367"/>
      <c r="Q10" s="367"/>
      <c r="R10" s="367"/>
      <c r="S10" s="367"/>
    </row>
    <row r="11" spans="1:19" s="459" customFormat="1" ht="31.2" customHeight="1" thickBot="1" x14ac:dyDescent="0.35">
      <c r="A11" s="833" t="s">
        <v>8318</v>
      </c>
      <c r="B11" s="834"/>
      <c r="C11" s="835"/>
      <c r="D11" s="836"/>
      <c r="E11" s="744"/>
      <c r="F11" s="744"/>
      <c r="G11" s="744"/>
      <c r="H11" s="744"/>
      <c r="I11" s="744"/>
      <c r="J11" s="744"/>
      <c r="K11" s="745"/>
      <c r="L11" s="457" t="str">
        <f>IF(A11="","",VLOOKUP(A11,'R.C.'!A$1:H$65037,7,))</f>
        <v>UN</v>
      </c>
      <c r="M11" s="458"/>
      <c r="N11" s="458"/>
      <c r="O11" s="458"/>
      <c r="P11" s="458"/>
      <c r="Q11" s="458"/>
      <c r="R11" s="458"/>
      <c r="S11" s="458"/>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39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02" t="s">
        <v>8297</v>
      </c>
      <c r="L29" s="403" t="s">
        <v>8292</v>
      </c>
      <c r="M29" s="400"/>
      <c r="N29" s="400"/>
      <c r="O29" s="400"/>
      <c r="P29" s="400"/>
      <c r="Q29" s="400"/>
      <c r="R29" s="400"/>
      <c r="S29" s="400"/>
    </row>
    <row r="30" spans="1:19" s="370" customFormat="1" ht="10.199999999999999" x14ac:dyDescent="0.2">
      <c r="A30" s="404" t="s">
        <v>8315</v>
      </c>
      <c r="B30" s="788" t="str">
        <f>IF($A30="","",IF(LEFT(A30,1)="T",UPPER(VLOOKUP(A30,'L.I.SICRO MO'!A:I,2,)),IF(LEFT(A30,3)="SN-",UPPER(VLOOKUP(A30,L.S.SINAPI!A:J,3,)),VLOOKUP(A30,L.I.SINAPI!$B$10:$F$4937,2,))))</f>
        <v>SERVENTE COM ENCARGOS COMPLEMENTARES</v>
      </c>
      <c r="C30" s="789"/>
      <c r="D30" s="789"/>
      <c r="E30" s="789"/>
      <c r="F30" s="789"/>
      <c r="G30" s="789"/>
      <c r="H30" s="790"/>
      <c r="I30" s="405" t="str">
        <f>IF($A30="","",IF(LEFT(A30,1)="T",UPPER(VLOOKUP(A30,'L.I.SICRO MO'!A:I,3,)),IF(LEFT(A30,3)="SN-",UPPER(VLOOKUP(A30,L.S.SINAPI!A:J,4,)),VLOOKUP(A30,L.I.SINAPI!$B$10:$G$4937,3,))))</f>
        <v>H</v>
      </c>
      <c r="J30" s="406">
        <v>2</v>
      </c>
      <c r="K30" s="407">
        <f>IF($A30="","",IF(LEFT(A30,1)="T",VLOOKUP(A30,'L.I.SICRO MO'!A:F,6,),IF(LEFT(A30,3)="SN-",VLOOKUP(A30,L.S.SINAPI!A:J,5,),(VLOOKUP(A30,L.I.SINAPI!$B$10:$F$4937,4,)/(1+L.I.SINAPI!$J$4/100)))))</f>
        <v>11.75</v>
      </c>
      <c r="L30" s="408">
        <f t="shared" ref="L30:L37" si="1">IF(A30="","",ROUND((J30*K30),2))</f>
        <v>23.5</v>
      </c>
      <c r="M30" s="367"/>
      <c r="N30" s="367"/>
      <c r="O30" s="367"/>
      <c r="P30" s="367"/>
      <c r="Q30" s="367"/>
      <c r="R30" s="367"/>
      <c r="S30" s="367"/>
    </row>
    <row r="31" spans="1:19" s="370" customFormat="1" ht="10.199999999999999" x14ac:dyDescent="0.2">
      <c r="A31" s="409" t="s">
        <v>8298</v>
      </c>
      <c r="B31" s="770" t="str">
        <f>IF($A31="","",IF(LEFT(A31,1)="T",UPPER(VLOOKUP(A31,'L.I.SICRO MO'!A:I,2,)),IF(LEFT(A31,3)="SN-",UPPER(VLOOKUP(A31,L.S.SINAPI!A:J,3,)),VLOOKUP(A31,L.I.SINAPI!$B$10:$F$4937,2,))))</f>
        <v>ELETRICISTA COM ENCARGOS COMPLEMENTARES</v>
      </c>
      <c r="C31" s="771"/>
      <c r="D31" s="771"/>
      <c r="E31" s="771"/>
      <c r="F31" s="771"/>
      <c r="G31" s="771"/>
      <c r="H31" s="772"/>
      <c r="I31" s="410" t="str">
        <f>IF($A31="","",IF(LEFT(A31,1)="T",UPPER(VLOOKUP(A31,'L.I.SICRO MO'!A:I,3,)),IF(LEFT(A31,3)="SN-",UPPER(VLOOKUP(A31,L.S.SINAPI!A:J,4,)),VLOOKUP(A31,L.I.SINAPI!$B$10:$G$4937,3,))))</f>
        <v>H</v>
      </c>
      <c r="J31" s="406">
        <v>2</v>
      </c>
      <c r="K31" s="407">
        <f>IF($A31="","",IF(LEFT(A31,1)="T",VLOOKUP(A31,'L.I.SICRO MO'!A:F,6,),IF(LEFT(A31,3)="SN-",VLOOKUP(A31,L.S.SINAPI!A:J,5,),(VLOOKUP(A31,L.I.SINAPI!$B$10:$F$4937,4,)/(1+L.I.SINAPI!$J$4/100)))))</f>
        <v>15.01</v>
      </c>
      <c r="L31" s="411">
        <f t="shared" si="1"/>
        <v>30.02</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53.519999999999996</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53.519999999999996</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53.519999999999996</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8267</v>
      </c>
      <c r="B47" s="826" t="str">
        <f>IF(A47="","",IF(OR(LEFT(A47,2)="AM",LEFT(A47,1)="M",LEFT(A47,1)="F"),UPPER(VLOOKUP(A47,'L.I.SICRO MAT'!A:E,2,)),IF(OR(LEFT(A47,5)="COTSV",LEFT(A47,5)="COTIS"),UPPER(VLOOKUP(A47,L.I.COTAÇÃO!$A:$D,2,)),IF(LEFT(A47,2)="cc",VLOOKUP(A47,'R.C.'!A:H,6,),IF(LEFT(A47,2)="SN",VLOOKUP(A47,L.S.SINAPI!A:F,3,),IF(LEFT(A47,2)="SC",VLOOKUP(A47,'L.S.SICRO 2'!A:G,3,),VLOOKUP(A47,L.I.SINAPI!B:F,2,)))))))</f>
        <v>DISJUNTOR TRIPOLAR DE CAPACIDADE PARA 100A, CURVA C</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UN</v>
      </c>
      <c r="J47" s="439">
        <v>1</v>
      </c>
      <c r="K47" s="385">
        <f>IF(A47="","",IF(OR(LEFT(A47,2)="AM",LEFT(A47,1)="M",LEFT(A47,1)="F"),VLOOKUP(A47,'L.I.SICRO MAT'!A:F,6,),IF(OR(LEFT(A47,5)="COTSV",LEFT(A47,5)="COTIS"),VLOOKUP(A47,L.I.COTAÇÃO!$A:$D,4,),IF(LEFT(A47,2)="cc",VLOOKUP(A47,'R.C.'!A:H,8,),IF(LEFT(A47,2)="SN",VLOOKUP(A47,L.S.SINAPI!A:F,5,),IF(LEFT(A47,2)="SC",VLOOKUP(A47,'L.S.SICRO 2'!A:G,5,),VLOOKUP(A47,L.I.SINAPI!B:F,4,)))))))</f>
        <v>142.4</v>
      </c>
      <c r="L47" s="440">
        <f t="shared" ref="L47:L58" si="2">IF(A47="","",ROUND(J47*K47,2))</f>
        <v>142.4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142.4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195.92000000000002</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53.58</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249.5</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55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55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99A8-CC03-4DC7-9E9D-2047EA7AD92E}">
  <sheetPr>
    <tabColor theme="3" tint="0.59999389629810485"/>
  </sheetPr>
  <dimension ref="A1:H220"/>
  <sheetViews>
    <sheetView view="pageBreakPreview" zoomScale="70" zoomScaleNormal="85" zoomScaleSheetLayoutView="70" workbookViewId="0">
      <pane ySplit="9" topLeftCell="A110" activePane="bottomLeft" state="frozen"/>
      <selection activeCell="C128" activeCellId="1" sqref="E28 C128"/>
      <selection pane="bottomLeft" activeCell="C128" activeCellId="1" sqref="E28 C128"/>
    </sheetView>
  </sheetViews>
  <sheetFormatPr defaultColWidth="14" defaultRowHeight="13.2" x14ac:dyDescent="0.25"/>
  <cols>
    <col min="1" max="1" width="10.33203125" style="42" customWidth="1"/>
    <col min="2" max="2" width="109" style="70" customWidth="1"/>
    <col min="3" max="3" width="7.6640625" style="42" customWidth="1"/>
    <col min="4" max="4" width="18.5546875" style="42" customWidth="1"/>
    <col min="5" max="5" width="17.6640625" style="42" customWidth="1"/>
    <col min="6" max="6" width="21.6640625" style="42" customWidth="1"/>
    <col min="7" max="7" width="8.5546875" style="41" customWidth="1"/>
    <col min="8" max="16384" width="14" style="42"/>
  </cols>
  <sheetData>
    <row r="1" spans="1:8" ht="27.75" customHeight="1" x14ac:dyDescent="0.25">
      <c r="A1" s="39"/>
      <c r="B1" s="40"/>
      <c r="C1" s="501"/>
      <c r="D1" s="502"/>
      <c r="E1" s="502"/>
      <c r="F1" s="503"/>
    </row>
    <row r="2" spans="1:8" ht="27.75" customHeight="1" thickBot="1" x14ac:dyDescent="0.3">
      <c r="B2" s="43"/>
      <c r="C2" s="504"/>
      <c r="D2" s="505"/>
      <c r="E2" s="505"/>
      <c r="F2" s="506"/>
    </row>
    <row r="3" spans="1:8" s="48" customFormat="1" ht="13.8" x14ac:dyDescent="0.25">
      <c r="A3" s="44"/>
      <c r="B3" s="45"/>
      <c r="C3" s="507" t="s">
        <v>73</v>
      </c>
      <c r="D3" s="508"/>
      <c r="E3" s="509"/>
      <c r="F3" s="46" t="s">
        <v>74</v>
      </c>
      <c r="G3" s="47"/>
    </row>
    <row r="4" spans="1:8" s="48" customFormat="1" ht="13.8" x14ac:dyDescent="0.25">
      <c r="A4" s="44"/>
      <c r="B4" s="49"/>
      <c r="C4" s="510" t="s">
        <v>75</v>
      </c>
      <c r="D4" s="511"/>
      <c r="E4" s="512"/>
      <c r="F4" s="50" t="s">
        <v>76</v>
      </c>
      <c r="G4" s="47"/>
    </row>
    <row r="5" spans="1:8" s="48" customFormat="1" ht="13.8" x14ac:dyDescent="0.25">
      <c r="A5" s="44"/>
      <c r="B5" s="43" t="s">
        <v>77</v>
      </c>
      <c r="C5" s="513" t="s">
        <v>78</v>
      </c>
      <c r="D5" s="514"/>
      <c r="E5" s="515"/>
      <c r="F5" s="51" t="s">
        <v>79</v>
      </c>
      <c r="G5" s="47"/>
    </row>
    <row r="6" spans="1:8" s="48" customFormat="1" ht="13.8" thickBot="1" x14ac:dyDescent="0.3">
      <c r="A6" s="52"/>
      <c r="B6" s="52"/>
      <c r="C6" s="516">
        <v>42675</v>
      </c>
      <c r="D6" s="517"/>
      <c r="E6" s="518"/>
      <c r="F6" s="53">
        <f ca="1">TODAY()</f>
        <v>43334</v>
      </c>
      <c r="G6" s="47"/>
    </row>
    <row r="7" spans="1:8" s="55" customFormat="1" ht="30" customHeight="1" thickBot="1" x14ac:dyDescent="0.35">
      <c r="A7" s="519"/>
      <c r="B7" s="520"/>
      <c r="C7" s="520"/>
      <c r="D7" s="520"/>
      <c r="E7" s="520"/>
      <c r="F7" s="521"/>
      <c r="G7" s="54"/>
    </row>
    <row r="8" spans="1:8" s="48" customFormat="1" ht="14.1" customHeight="1" x14ac:dyDescent="0.25">
      <c r="A8" s="495" t="s">
        <v>80</v>
      </c>
      <c r="B8" s="497" t="s">
        <v>81</v>
      </c>
      <c r="C8" s="495" t="s">
        <v>82</v>
      </c>
      <c r="D8" s="499" t="s">
        <v>83</v>
      </c>
      <c r="E8" s="499"/>
      <c r="F8" s="500"/>
      <c r="G8" s="47"/>
    </row>
    <row r="9" spans="1:8" s="48" customFormat="1" ht="14.1" customHeight="1" thickBot="1" x14ac:dyDescent="0.3">
      <c r="A9" s="496"/>
      <c r="B9" s="498"/>
      <c r="C9" s="496"/>
      <c r="D9" s="56" t="s">
        <v>84</v>
      </c>
      <c r="E9" s="56" t="s">
        <v>85</v>
      </c>
      <c r="F9" s="57" t="s">
        <v>86</v>
      </c>
      <c r="G9" s="47"/>
    </row>
    <row r="10" spans="1:8" s="64" customFormat="1" ht="27.75" customHeight="1" x14ac:dyDescent="0.25">
      <c r="A10" s="58" t="s">
        <v>87</v>
      </c>
      <c r="B10" s="59" t="s">
        <v>88</v>
      </c>
      <c r="C10" s="60" t="s">
        <v>89</v>
      </c>
      <c r="D10" s="61">
        <v>2012524.05</v>
      </c>
      <c r="E10" s="61">
        <v>23.9757</v>
      </c>
      <c r="F10" s="62">
        <v>385.81849999999997</v>
      </c>
      <c r="G10" s="63"/>
      <c r="H10" s="63"/>
    </row>
    <row r="11" spans="1:8" s="64" customFormat="1" ht="27.75" customHeight="1" x14ac:dyDescent="0.3">
      <c r="A11" s="65" t="s">
        <v>90</v>
      </c>
      <c r="B11" s="66" t="s">
        <v>91</v>
      </c>
      <c r="C11" s="67" t="s">
        <v>89</v>
      </c>
      <c r="D11" s="68">
        <v>158760.47</v>
      </c>
      <c r="E11" s="68">
        <v>0</v>
      </c>
      <c r="F11" s="69">
        <v>16.317</v>
      </c>
      <c r="G11" s="63"/>
      <c r="H11" s="63"/>
    </row>
    <row r="12" spans="1:8" s="64" customFormat="1" ht="27.75" customHeight="1" x14ac:dyDescent="0.3">
      <c r="A12" s="65" t="s">
        <v>92</v>
      </c>
      <c r="B12" s="66" t="s">
        <v>93</v>
      </c>
      <c r="C12" s="67" t="s">
        <v>89</v>
      </c>
      <c r="D12" s="68">
        <v>186447</v>
      </c>
      <c r="E12" s="68">
        <v>15.883900000000001</v>
      </c>
      <c r="F12" s="69">
        <v>88.421000000000006</v>
      </c>
      <c r="G12" s="63"/>
      <c r="H12" s="63"/>
    </row>
    <row r="13" spans="1:8" s="64" customFormat="1" ht="27.75" customHeight="1" x14ac:dyDescent="0.3">
      <c r="A13" s="65" t="s">
        <v>94</v>
      </c>
      <c r="B13" s="66" t="s">
        <v>95</v>
      </c>
      <c r="C13" s="67" t="s">
        <v>89</v>
      </c>
      <c r="D13" s="68">
        <v>187154.29</v>
      </c>
      <c r="E13" s="68">
        <v>15.883900000000001</v>
      </c>
      <c r="F13" s="69">
        <v>91.819699999999997</v>
      </c>
      <c r="G13" s="63"/>
      <c r="H13" s="63"/>
    </row>
    <row r="14" spans="1:8" s="64" customFormat="1" ht="27.75" customHeight="1" x14ac:dyDescent="0.3">
      <c r="A14" s="65" t="s">
        <v>96</v>
      </c>
      <c r="B14" s="66" t="s">
        <v>97</v>
      </c>
      <c r="C14" s="67" t="s">
        <v>89</v>
      </c>
      <c r="D14" s="68">
        <v>231063.78</v>
      </c>
      <c r="E14" s="68">
        <v>15.883900000000001</v>
      </c>
      <c r="F14" s="69">
        <v>112.7829</v>
      </c>
      <c r="G14" s="63"/>
      <c r="H14" s="63"/>
    </row>
    <row r="15" spans="1:8" s="64" customFormat="1" ht="27.75" customHeight="1" x14ac:dyDescent="0.3">
      <c r="A15" s="65" t="s">
        <v>98</v>
      </c>
      <c r="B15" s="66" t="s">
        <v>99</v>
      </c>
      <c r="C15" s="67" t="s">
        <v>89</v>
      </c>
      <c r="D15" s="68">
        <v>159209.26999999999</v>
      </c>
      <c r="E15" s="68">
        <v>15.883900000000001</v>
      </c>
      <c r="F15" s="69">
        <v>69.010300000000001</v>
      </c>
      <c r="G15" s="63"/>
      <c r="H15" s="63"/>
    </row>
    <row r="16" spans="1:8" s="64" customFormat="1" ht="27.75" customHeight="1" x14ac:dyDescent="0.3">
      <c r="A16" s="65" t="s">
        <v>100</v>
      </c>
      <c r="B16" s="66" t="s">
        <v>101</v>
      </c>
      <c r="C16" s="67" t="s">
        <v>89</v>
      </c>
      <c r="D16" s="68">
        <v>343196.94</v>
      </c>
      <c r="E16" s="68">
        <v>19.4053</v>
      </c>
      <c r="F16" s="69">
        <v>166.42240000000001</v>
      </c>
      <c r="G16" s="63"/>
      <c r="H16" s="63"/>
    </row>
    <row r="17" spans="1:8" s="64" customFormat="1" ht="27.75" customHeight="1" x14ac:dyDescent="0.3">
      <c r="A17" s="65" t="s">
        <v>102</v>
      </c>
      <c r="B17" s="66" t="s">
        <v>103</v>
      </c>
      <c r="C17" s="67" t="s">
        <v>89</v>
      </c>
      <c r="D17" s="68">
        <v>188658.28</v>
      </c>
      <c r="E17" s="68">
        <v>0</v>
      </c>
      <c r="F17" s="69">
        <v>29.281300000000002</v>
      </c>
      <c r="G17" s="63"/>
      <c r="H17" s="63"/>
    </row>
    <row r="18" spans="1:8" s="64" customFormat="1" ht="27.75" customHeight="1" x14ac:dyDescent="0.3">
      <c r="A18" s="65" t="s">
        <v>104</v>
      </c>
      <c r="B18" s="66" t="s">
        <v>105</v>
      </c>
      <c r="C18" s="67" t="s">
        <v>89</v>
      </c>
      <c r="D18" s="68">
        <v>26247.21</v>
      </c>
      <c r="E18" s="68">
        <v>0</v>
      </c>
      <c r="F18" s="69">
        <v>4.4043999999999999</v>
      </c>
      <c r="G18" s="63"/>
      <c r="H18" s="63"/>
    </row>
    <row r="19" spans="1:8" s="64" customFormat="1" ht="27.75" customHeight="1" x14ac:dyDescent="0.3">
      <c r="A19" s="65" t="s">
        <v>106</v>
      </c>
      <c r="B19" s="66" t="s">
        <v>107</v>
      </c>
      <c r="C19" s="67" t="s">
        <v>89</v>
      </c>
      <c r="D19" s="68">
        <v>33604.160000000003</v>
      </c>
      <c r="E19" s="68">
        <v>0</v>
      </c>
      <c r="F19" s="69">
        <v>5.6391</v>
      </c>
      <c r="G19" s="63"/>
      <c r="H19" s="63"/>
    </row>
    <row r="20" spans="1:8" s="64" customFormat="1" ht="27.75" customHeight="1" x14ac:dyDescent="0.3">
      <c r="A20" s="65" t="s">
        <v>108</v>
      </c>
      <c r="B20" s="66" t="s">
        <v>109</v>
      </c>
      <c r="C20" s="67" t="s">
        <v>89</v>
      </c>
      <c r="D20" s="68">
        <v>35771.89</v>
      </c>
      <c r="E20" s="68">
        <v>0</v>
      </c>
      <c r="F20" s="69">
        <v>6.0027999999999997</v>
      </c>
      <c r="G20" s="63"/>
      <c r="H20" s="63"/>
    </row>
    <row r="21" spans="1:8" s="64" customFormat="1" ht="27.75" customHeight="1" x14ac:dyDescent="0.3">
      <c r="A21" s="65" t="s">
        <v>110</v>
      </c>
      <c r="B21" s="66" t="s">
        <v>111</v>
      </c>
      <c r="C21" s="67" t="s">
        <v>89</v>
      </c>
      <c r="D21" s="68">
        <v>26984.71</v>
      </c>
      <c r="E21" s="68">
        <v>0</v>
      </c>
      <c r="F21" s="69">
        <v>4.5282999999999998</v>
      </c>
      <c r="G21" s="63"/>
      <c r="H21" s="63"/>
    </row>
    <row r="22" spans="1:8" s="64" customFormat="1" ht="27.75" customHeight="1" x14ac:dyDescent="0.3">
      <c r="A22" s="65" t="s">
        <v>112</v>
      </c>
      <c r="B22" s="66" t="s">
        <v>113</v>
      </c>
      <c r="C22" s="67" t="s">
        <v>89</v>
      </c>
      <c r="D22" s="68">
        <v>88043.34</v>
      </c>
      <c r="E22" s="68">
        <v>0</v>
      </c>
      <c r="F22" s="69">
        <v>14.7743</v>
      </c>
      <c r="G22" s="63"/>
      <c r="H22" s="63"/>
    </row>
    <row r="23" spans="1:8" s="64" customFormat="1" ht="27.75" customHeight="1" x14ac:dyDescent="0.3">
      <c r="A23" s="65" t="s">
        <v>114</v>
      </c>
      <c r="B23" s="66" t="s">
        <v>115</v>
      </c>
      <c r="C23" s="67" t="s">
        <v>89</v>
      </c>
      <c r="D23" s="68">
        <v>45135</v>
      </c>
      <c r="E23" s="68">
        <v>0</v>
      </c>
      <c r="F23" s="69">
        <v>6.5563000000000002</v>
      </c>
      <c r="G23" s="63"/>
      <c r="H23" s="63"/>
    </row>
    <row r="24" spans="1:8" s="64" customFormat="1" ht="27.75" customHeight="1" x14ac:dyDescent="0.3">
      <c r="A24" s="65" t="s">
        <v>116</v>
      </c>
      <c r="B24" s="66" t="s">
        <v>117</v>
      </c>
      <c r="C24" s="67" t="s">
        <v>89</v>
      </c>
      <c r="D24" s="68">
        <v>60681.5</v>
      </c>
      <c r="E24" s="68">
        <v>0</v>
      </c>
      <c r="F24" s="69">
        <v>8.8143999999999991</v>
      </c>
      <c r="G24" s="63"/>
      <c r="H24" s="63"/>
    </row>
    <row r="25" spans="1:8" s="64" customFormat="1" ht="27.75" customHeight="1" x14ac:dyDescent="0.3">
      <c r="A25" s="65" t="s">
        <v>118</v>
      </c>
      <c r="B25" s="66" t="s">
        <v>119</v>
      </c>
      <c r="C25" s="67" t="s">
        <v>89</v>
      </c>
      <c r="D25" s="68">
        <v>149447</v>
      </c>
      <c r="E25" s="68">
        <v>0</v>
      </c>
      <c r="F25" s="69">
        <v>12.7964</v>
      </c>
      <c r="G25" s="63"/>
      <c r="H25" s="63"/>
    </row>
    <row r="26" spans="1:8" s="64" customFormat="1" ht="27.75" customHeight="1" x14ac:dyDescent="0.3">
      <c r="A26" s="65" t="s">
        <v>120</v>
      </c>
      <c r="B26" s="66" t="s">
        <v>121</v>
      </c>
      <c r="C26" s="67" t="s">
        <v>89</v>
      </c>
      <c r="D26" s="68">
        <v>17724.009999999998</v>
      </c>
      <c r="E26" s="68">
        <v>0</v>
      </c>
      <c r="F26" s="69">
        <v>2.5745</v>
      </c>
      <c r="G26" s="63"/>
      <c r="H26" s="63"/>
    </row>
    <row r="27" spans="1:8" s="64" customFormat="1" ht="27.75" customHeight="1" x14ac:dyDescent="0.3">
      <c r="A27" s="65" t="s">
        <v>122</v>
      </c>
      <c r="B27" s="66" t="s">
        <v>123</v>
      </c>
      <c r="C27" s="67" t="s">
        <v>89</v>
      </c>
      <c r="D27" s="68">
        <v>7582.68</v>
      </c>
      <c r="E27" s="68">
        <v>0</v>
      </c>
      <c r="F27" s="69">
        <v>1.1013999999999999</v>
      </c>
      <c r="G27" s="63"/>
      <c r="H27" s="63"/>
    </row>
    <row r="28" spans="1:8" s="64" customFormat="1" ht="27.75" customHeight="1" x14ac:dyDescent="0.3">
      <c r="A28" s="65" t="s">
        <v>124</v>
      </c>
      <c r="B28" s="66" t="s">
        <v>125</v>
      </c>
      <c r="C28" s="67" t="s">
        <v>89</v>
      </c>
      <c r="D28" s="68">
        <v>1922433.54</v>
      </c>
      <c r="E28" s="68">
        <v>0</v>
      </c>
      <c r="F28" s="69">
        <v>247.17</v>
      </c>
      <c r="G28" s="63"/>
      <c r="H28" s="63"/>
    </row>
    <row r="29" spans="1:8" s="64" customFormat="1" ht="27.75" customHeight="1" x14ac:dyDescent="0.3">
      <c r="A29" s="65" t="s">
        <v>126</v>
      </c>
      <c r="B29" s="66" t="s">
        <v>127</v>
      </c>
      <c r="C29" s="67" t="s">
        <v>89</v>
      </c>
      <c r="D29" s="68">
        <v>995.88</v>
      </c>
      <c r="E29" s="68">
        <v>11.9129</v>
      </c>
      <c r="F29" s="69">
        <v>12.119199999999999</v>
      </c>
      <c r="G29" s="63"/>
      <c r="H29" s="63"/>
    </row>
    <row r="30" spans="1:8" s="64" customFormat="1" ht="27.75" customHeight="1" x14ac:dyDescent="0.3">
      <c r="A30" s="65" t="s">
        <v>128</v>
      </c>
      <c r="B30" s="66" t="s">
        <v>129</v>
      </c>
      <c r="C30" s="67" t="s">
        <v>89</v>
      </c>
      <c r="D30" s="68">
        <v>758.37</v>
      </c>
      <c r="E30" s="68">
        <v>0</v>
      </c>
      <c r="F30" s="69">
        <v>1.1261000000000001</v>
      </c>
      <c r="G30" s="63"/>
      <c r="H30" s="63"/>
    </row>
    <row r="31" spans="1:8" s="64" customFormat="1" ht="27.75" customHeight="1" x14ac:dyDescent="0.3">
      <c r="A31" s="65" t="s">
        <v>130</v>
      </c>
      <c r="B31" s="66" t="s">
        <v>131</v>
      </c>
      <c r="C31" s="67" t="s">
        <v>89</v>
      </c>
      <c r="D31" s="68">
        <v>280840</v>
      </c>
      <c r="E31" s="68">
        <v>0</v>
      </c>
      <c r="F31" s="69">
        <v>47.126800000000003</v>
      </c>
      <c r="G31" s="63"/>
      <c r="H31" s="63"/>
    </row>
    <row r="32" spans="1:8" s="64" customFormat="1" ht="27.75" customHeight="1" x14ac:dyDescent="0.3">
      <c r="A32" s="65" t="s">
        <v>132</v>
      </c>
      <c r="B32" s="66" t="s">
        <v>133</v>
      </c>
      <c r="C32" s="67" t="s">
        <v>89</v>
      </c>
      <c r="D32" s="68">
        <v>126598.79</v>
      </c>
      <c r="E32" s="68">
        <v>0</v>
      </c>
      <c r="F32" s="69">
        <v>31.521799999999999</v>
      </c>
      <c r="G32" s="63"/>
      <c r="H32" s="63"/>
    </row>
    <row r="33" spans="1:8" s="64" customFormat="1" ht="27.75" customHeight="1" x14ac:dyDescent="0.3">
      <c r="A33" s="65" t="s">
        <v>134</v>
      </c>
      <c r="B33" s="66" t="s">
        <v>135</v>
      </c>
      <c r="C33" s="67" t="s">
        <v>89</v>
      </c>
      <c r="D33" s="68">
        <v>5967.71</v>
      </c>
      <c r="E33" s="68">
        <v>0</v>
      </c>
      <c r="F33" s="69">
        <v>1.0145</v>
      </c>
      <c r="G33" s="63"/>
      <c r="H33" s="63"/>
    </row>
    <row r="34" spans="1:8" s="64" customFormat="1" ht="27.75" customHeight="1" x14ac:dyDescent="0.3">
      <c r="A34" s="65" t="s">
        <v>136</v>
      </c>
      <c r="B34" s="66" t="s">
        <v>137</v>
      </c>
      <c r="C34" s="67" t="s">
        <v>89</v>
      </c>
      <c r="D34" s="68">
        <v>18154.599999999999</v>
      </c>
      <c r="E34" s="68">
        <v>0</v>
      </c>
      <c r="F34" s="69">
        <v>3.0465</v>
      </c>
      <c r="G34" s="63"/>
      <c r="H34" s="63"/>
    </row>
    <row r="35" spans="1:8" s="64" customFormat="1" ht="27.75" customHeight="1" x14ac:dyDescent="0.3">
      <c r="A35" s="65" t="s">
        <v>138</v>
      </c>
      <c r="B35" s="66" t="s">
        <v>139</v>
      </c>
      <c r="C35" s="67" t="s">
        <v>89</v>
      </c>
      <c r="D35" s="68">
        <v>313116.12</v>
      </c>
      <c r="E35" s="68">
        <v>15.883900000000001</v>
      </c>
      <c r="F35" s="69">
        <v>140.92679999999999</v>
      </c>
      <c r="G35" s="63"/>
      <c r="H35" s="63"/>
    </row>
    <row r="36" spans="1:8" s="64" customFormat="1" ht="27.75" customHeight="1" x14ac:dyDescent="0.3">
      <c r="A36" s="65" t="s">
        <v>140</v>
      </c>
      <c r="B36" s="66" t="s">
        <v>141</v>
      </c>
      <c r="C36" s="67" t="s">
        <v>89</v>
      </c>
      <c r="D36" s="68">
        <v>186008.49</v>
      </c>
      <c r="E36" s="68">
        <v>15.883900000000001</v>
      </c>
      <c r="F36" s="69">
        <v>82.973399999999998</v>
      </c>
      <c r="G36" s="63"/>
      <c r="H36" s="63"/>
    </row>
    <row r="37" spans="1:8" s="64" customFormat="1" ht="27.75" customHeight="1" x14ac:dyDescent="0.3">
      <c r="A37" s="65" t="s">
        <v>142</v>
      </c>
      <c r="B37" s="66" t="s">
        <v>143</v>
      </c>
      <c r="C37" s="67" t="s">
        <v>89</v>
      </c>
      <c r="D37" s="68">
        <v>38030.35</v>
      </c>
      <c r="E37" s="68">
        <v>0</v>
      </c>
      <c r="F37" s="69">
        <v>3.8721999999999999</v>
      </c>
      <c r="G37" s="63"/>
      <c r="H37" s="63"/>
    </row>
    <row r="38" spans="1:8" s="64" customFormat="1" ht="27.75" customHeight="1" x14ac:dyDescent="0.3">
      <c r="A38" s="65" t="s">
        <v>144</v>
      </c>
      <c r="B38" s="66" t="s">
        <v>145</v>
      </c>
      <c r="C38" s="67" t="s">
        <v>89</v>
      </c>
      <c r="D38" s="68">
        <v>22463.4</v>
      </c>
      <c r="E38" s="68">
        <v>0</v>
      </c>
      <c r="F38" s="69">
        <v>2.2871999999999999</v>
      </c>
      <c r="G38" s="63"/>
      <c r="H38" s="63"/>
    </row>
    <row r="39" spans="1:8" s="64" customFormat="1" ht="27.75" customHeight="1" x14ac:dyDescent="0.3">
      <c r="A39" s="65" t="s">
        <v>146</v>
      </c>
      <c r="B39" s="66" t="s">
        <v>147</v>
      </c>
      <c r="C39" s="67" t="s">
        <v>89</v>
      </c>
      <c r="D39" s="68">
        <v>29996.18</v>
      </c>
      <c r="E39" s="68">
        <v>0</v>
      </c>
      <c r="F39" s="69">
        <v>3.0541999999999998</v>
      </c>
      <c r="G39" s="63"/>
      <c r="H39" s="63"/>
    </row>
    <row r="40" spans="1:8" s="64" customFormat="1" ht="27.75" customHeight="1" x14ac:dyDescent="0.3">
      <c r="A40" s="65" t="s">
        <v>148</v>
      </c>
      <c r="B40" s="66" t="s">
        <v>149</v>
      </c>
      <c r="C40" s="67" t="s">
        <v>89</v>
      </c>
      <c r="D40" s="68">
        <v>13268.38</v>
      </c>
      <c r="E40" s="68">
        <v>0</v>
      </c>
      <c r="F40" s="69">
        <v>2.1396000000000002</v>
      </c>
      <c r="G40" s="63"/>
      <c r="H40" s="63"/>
    </row>
    <row r="41" spans="1:8" s="64" customFormat="1" ht="27.75" customHeight="1" x14ac:dyDescent="0.3">
      <c r="A41" s="65" t="s">
        <v>150</v>
      </c>
      <c r="B41" s="66" t="s">
        <v>151</v>
      </c>
      <c r="C41" s="67" t="s">
        <v>89</v>
      </c>
      <c r="D41" s="68">
        <v>330990</v>
      </c>
      <c r="E41" s="68">
        <v>0</v>
      </c>
      <c r="F41" s="69">
        <v>52.419800000000002</v>
      </c>
      <c r="G41" s="63"/>
      <c r="H41" s="63"/>
    </row>
    <row r="42" spans="1:8" s="64" customFormat="1" ht="27.75" customHeight="1" x14ac:dyDescent="0.3">
      <c r="A42" s="65" t="s">
        <v>152</v>
      </c>
      <c r="B42" s="66" t="s">
        <v>153</v>
      </c>
      <c r="C42" s="67" t="s">
        <v>89</v>
      </c>
      <c r="D42" s="68">
        <v>9478.35</v>
      </c>
      <c r="E42" s="68">
        <v>0</v>
      </c>
      <c r="F42" s="69">
        <v>1.3769</v>
      </c>
      <c r="G42" s="63"/>
      <c r="H42" s="63"/>
    </row>
    <row r="43" spans="1:8" s="64" customFormat="1" ht="27.75" customHeight="1" x14ac:dyDescent="0.3">
      <c r="A43" s="65" t="s">
        <v>154</v>
      </c>
      <c r="B43" s="66" t="s">
        <v>155</v>
      </c>
      <c r="C43" s="67" t="s">
        <v>89</v>
      </c>
      <c r="D43" s="68">
        <v>12532.49</v>
      </c>
      <c r="E43" s="68">
        <v>0</v>
      </c>
      <c r="F43" s="69">
        <v>1.8204</v>
      </c>
      <c r="G43" s="63"/>
      <c r="H43" s="63"/>
    </row>
    <row r="44" spans="1:8" s="64" customFormat="1" ht="27.75" customHeight="1" x14ac:dyDescent="0.3">
      <c r="A44" s="65" t="s">
        <v>156</v>
      </c>
      <c r="B44" s="66" t="s">
        <v>157</v>
      </c>
      <c r="C44" s="67" t="s">
        <v>89</v>
      </c>
      <c r="D44" s="68">
        <v>174732.21</v>
      </c>
      <c r="E44" s="68">
        <v>0</v>
      </c>
      <c r="F44" s="69">
        <v>17.958500000000001</v>
      </c>
      <c r="G44" s="63"/>
      <c r="H44" s="63"/>
    </row>
    <row r="45" spans="1:8" s="64" customFormat="1" ht="27.75" customHeight="1" x14ac:dyDescent="0.3">
      <c r="A45" s="65" t="s">
        <v>158</v>
      </c>
      <c r="B45" s="66" t="s">
        <v>159</v>
      </c>
      <c r="C45" s="67" t="s">
        <v>89</v>
      </c>
      <c r="D45" s="68">
        <v>9074.7099999999991</v>
      </c>
      <c r="E45" s="68">
        <v>0</v>
      </c>
      <c r="F45" s="69">
        <v>2.2686999999999999</v>
      </c>
      <c r="G45" s="63"/>
      <c r="H45" s="63"/>
    </row>
    <row r="46" spans="1:8" s="64" customFormat="1" ht="27.75" customHeight="1" x14ac:dyDescent="0.3">
      <c r="A46" s="65" t="s">
        <v>160</v>
      </c>
      <c r="B46" s="66" t="s">
        <v>161</v>
      </c>
      <c r="C46" s="67" t="s">
        <v>89</v>
      </c>
      <c r="D46" s="68">
        <v>732.93</v>
      </c>
      <c r="E46" s="68">
        <v>0</v>
      </c>
      <c r="F46" s="69">
        <v>1.8320000000000001E-5</v>
      </c>
      <c r="G46" s="63"/>
      <c r="H46" s="63"/>
    </row>
    <row r="47" spans="1:8" s="64" customFormat="1" ht="27.75" customHeight="1" x14ac:dyDescent="0.3">
      <c r="A47" s="65" t="s">
        <v>162</v>
      </c>
      <c r="B47" s="66" t="s">
        <v>163</v>
      </c>
      <c r="C47" s="67" t="s">
        <v>89</v>
      </c>
      <c r="D47" s="68">
        <v>930.42</v>
      </c>
      <c r="E47" s="68">
        <v>0</v>
      </c>
      <c r="F47" s="69">
        <v>2.3260000000000001E-5</v>
      </c>
      <c r="G47" s="63"/>
      <c r="H47" s="63"/>
    </row>
    <row r="48" spans="1:8" s="64" customFormat="1" ht="27.75" customHeight="1" x14ac:dyDescent="0.3">
      <c r="A48" s="65" t="s">
        <v>164</v>
      </c>
      <c r="B48" s="66" t="s">
        <v>165</v>
      </c>
      <c r="C48" s="67" t="s">
        <v>89</v>
      </c>
      <c r="D48" s="68">
        <v>1557.58</v>
      </c>
      <c r="E48" s="68">
        <v>0</v>
      </c>
      <c r="F48" s="69">
        <v>3.8940000000000003E-5</v>
      </c>
      <c r="G48" s="63"/>
      <c r="H48" s="63"/>
    </row>
    <row r="49" spans="1:8" s="64" customFormat="1" ht="27.75" customHeight="1" x14ac:dyDescent="0.3">
      <c r="A49" s="65" t="s">
        <v>166</v>
      </c>
      <c r="B49" s="66" t="s">
        <v>167</v>
      </c>
      <c r="C49" s="67" t="s">
        <v>89</v>
      </c>
      <c r="D49" s="68">
        <v>4562.5600000000004</v>
      </c>
      <c r="E49" s="68">
        <v>0</v>
      </c>
      <c r="F49" s="69">
        <v>1.1407</v>
      </c>
      <c r="G49" s="63"/>
      <c r="H49" s="63"/>
    </row>
    <row r="50" spans="1:8" s="64" customFormat="1" ht="27.75" customHeight="1" x14ac:dyDescent="0.3">
      <c r="A50" s="65" t="s">
        <v>168</v>
      </c>
      <c r="B50" s="66" t="s">
        <v>169</v>
      </c>
      <c r="C50" s="67" t="s">
        <v>89</v>
      </c>
      <c r="D50" s="68">
        <v>10268.11</v>
      </c>
      <c r="E50" s="68">
        <v>0</v>
      </c>
      <c r="F50" s="69">
        <v>3.536</v>
      </c>
      <c r="G50" s="63"/>
      <c r="H50" s="63"/>
    </row>
    <row r="51" spans="1:8" s="64" customFormat="1" ht="27.75" customHeight="1" x14ac:dyDescent="0.3">
      <c r="A51" s="65" t="s">
        <v>170</v>
      </c>
      <c r="B51" s="66" t="s">
        <v>171</v>
      </c>
      <c r="C51" s="67" t="s">
        <v>89</v>
      </c>
      <c r="D51" s="68">
        <v>11980.23</v>
      </c>
      <c r="E51" s="68">
        <v>0</v>
      </c>
      <c r="F51" s="69">
        <v>3.964</v>
      </c>
      <c r="G51" s="63"/>
      <c r="H51" s="63"/>
    </row>
    <row r="52" spans="1:8" s="64" customFormat="1" ht="27.75" customHeight="1" x14ac:dyDescent="0.3">
      <c r="A52" s="65" t="s">
        <v>172</v>
      </c>
      <c r="B52" s="66" t="s">
        <v>173</v>
      </c>
      <c r="C52" s="67" t="s">
        <v>89</v>
      </c>
      <c r="D52" s="68">
        <v>13196.87</v>
      </c>
      <c r="E52" s="68">
        <v>0</v>
      </c>
      <c r="F52" s="69">
        <v>4.2682000000000002</v>
      </c>
      <c r="G52" s="63"/>
      <c r="H52" s="63"/>
    </row>
    <row r="53" spans="1:8" s="64" customFormat="1" ht="27.75" customHeight="1" x14ac:dyDescent="0.3">
      <c r="A53" s="65" t="s">
        <v>174</v>
      </c>
      <c r="B53" s="66" t="s">
        <v>175</v>
      </c>
      <c r="C53" s="67" t="s">
        <v>89</v>
      </c>
      <c r="D53" s="68">
        <v>17071.419999999998</v>
      </c>
      <c r="E53" s="68">
        <v>0</v>
      </c>
      <c r="F53" s="69">
        <v>5.2367999999999997</v>
      </c>
      <c r="G53" s="63"/>
      <c r="H53" s="63"/>
    </row>
    <row r="54" spans="1:8" s="64" customFormat="1" ht="27.75" customHeight="1" x14ac:dyDescent="0.3">
      <c r="A54" s="65" t="s">
        <v>176</v>
      </c>
      <c r="B54" s="66" t="s">
        <v>177</v>
      </c>
      <c r="C54" s="67" t="s">
        <v>89</v>
      </c>
      <c r="D54" s="68">
        <v>18877.02</v>
      </c>
      <c r="E54" s="68">
        <v>0</v>
      </c>
      <c r="F54" s="69">
        <v>5.6882999999999999</v>
      </c>
      <c r="G54" s="63"/>
      <c r="H54" s="63"/>
    </row>
    <row r="55" spans="1:8" s="64" customFormat="1" ht="27.75" customHeight="1" x14ac:dyDescent="0.3">
      <c r="A55" s="65" t="s">
        <v>178</v>
      </c>
      <c r="B55" s="66" t="s">
        <v>179</v>
      </c>
      <c r="C55" s="67" t="s">
        <v>89</v>
      </c>
      <c r="D55" s="68">
        <v>20701.78</v>
      </c>
      <c r="E55" s="68">
        <v>0</v>
      </c>
      <c r="F55" s="69">
        <v>6.1444999999999999</v>
      </c>
      <c r="G55" s="63"/>
      <c r="H55" s="63"/>
    </row>
    <row r="56" spans="1:8" s="64" customFormat="1" ht="27.75" customHeight="1" x14ac:dyDescent="0.3">
      <c r="A56" s="65" t="s">
        <v>180</v>
      </c>
      <c r="B56" s="66" t="s">
        <v>181</v>
      </c>
      <c r="C56" s="67" t="s">
        <v>89</v>
      </c>
      <c r="D56" s="68">
        <v>20322.95</v>
      </c>
      <c r="E56" s="68">
        <v>0</v>
      </c>
      <c r="F56" s="69">
        <v>6.0496999999999996</v>
      </c>
      <c r="G56" s="63"/>
      <c r="H56" s="63"/>
    </row>
    <row r="57" spans="1:8" s="64" customFormat="1" ht="27.75" customHeight="1" x14ac:dyDescent="0.3">
      <c r="A57" s="65" t="s">
        <v>182</v>
      </c>
      <c r="B57" s="66" t="s">
        <v>183</v>
      </c>
      <c r="C57" s="67" t="s">
        <v>89</v>
      </c>
      <c r="D57" s="68">
        <v>18993.060000000001</v>
      </c>
      <c r="E57" s="68">
        <v>0</v>
      </c>
      <c r="F57" s="69">
        <v>5.7172999999999998</v>
      </c>
      <c r="G57" s="63"/>
      <c r="H57" s="63"/>
    </row>
    <row r="58" spans="1:8" s="64" customFormat="1" ht="27.75" customHeight="1" x14ac:dyDescent="0.3">
      <c r="A58" s="65" t="s">
        <v>184</v>
      </c>
      <c r="B58" s="66" t="s">
        <v>185</v>
      </c>
      <c r="C58" s="67" t="s">
        <v>89</v>
      </c>
      <c r="D58" s="68">
        <v>67201</v>
      </c>
      <c r="E58" s="68">
        <v>0</v>
      </c>
      <c r="F58" s="69">
        <v>9.7615999999999996</v>
      </c>
      <c r="G58" s="63"/>
      <c r="H58" s="63"/>
    </row>
    <row r="59" spans="1:8" s="64" customFormat="1" ht="27.75" customHeight="1" x14ac:dyDescent="0.3">
      <c r="A59" s="65" t="s">
        <v>186</v>
      </c>
      <c r="B59" s="66" t="s">
        <v>187</v>
      </c>
      <c r="C59" s="67" t="s">
        <v>89</v>
      </c>
      <c r="D59" s="68">
        <v>49849.1</v>
      </c>
      <c r="E59" s="68">
        <v>0</v>
      </c>
      <c r="F59" s="69">
        <v>7.2411000000000003</v>
      </c>
      <c r="G59" s="63"/>
      <c r="H59" s="63"/>
    </row>
    <row r="60" spans="1:8" s="64" customFormat="1" ht="27.75" customHeight="1" x14ac:dyDescent="0.3">
      <c r="A60" s="65" t="s">
        <v>188</v>
      </c>
      <c r="B60" s="66" t="s">
        <v>189</v>
      </c>
      <c r="C60" s="67" t="s">
        <v>89</v>
      </c>
      <c r="D60" s="68">
        <v>252218.54</v>
      </c>
      <c r="E60" s="68">
        <v>15.883900000000001</v>
      </c>
      <c r="F60" s="69">
        <v>130.7079</v>
      </c>
      <c r="G60" s="63"/>
      <c r="H60" s="63"/>
    </row>
    <row r="61" spans="1:8" s="64" customFormat="1" ht="27.75" customHeight="1" x14ac:dyDescent="0.3">
      <c r="A61" s="65" t="s">
        <v>190</v>
      </c>
      <c r="B61" s="66" t="s">
        <v>191</v>
      </c>
      <c r="C61" s="67" t="s">
        <v>89</v>
      </c>
      <c r="D61" s="68">
        <v>65195</v>
      </c>
      <c r="E61" s="68">
        <v>0</v>
      </c>
      <c r="F61" s="69">
        <v>10.940099999999999</v>
      </c>
      <c r="G61" s="63"/>
      <c r="H61" s="63"/>
    </row>
    <row r="62" spans="1:8" s="64" customFormat="1" ht="27.75" customHeight="1" x14ac:dyDescent="0.3">
      <c r="A62" s="65" t="s">
        <v>192</v>
      </c>
      <c r="B62" s="66" t="s">
        <v>193</v>
      </c>
      <c r="C62" s="67" t="s">
        <v>89</v>
      </c>
      <c r="D62" s="68">
        <v>433091.1</v>
      </c>
      <c r="E62" s="68">
        <v>15.883900000000001</v>
      </c>
      <c r="F62" s="69">
        <v>198.80940000000001</v>
      </c>
      <c r="G62" s="63"/>
      <c r="H62" s="63"/>
    </row>
    <row r="63" spans="1:8" s="64" customFormat="1" ht="27.75" customHeight="1" x14ac:dyDescent="0.3">
      <c r="A63" s="65" t="s">
        <v>194</v>
      </c>
      <c r="B63" s="66" t="s">
        <v>195</v>
      </c>
      <c r="C63" s="67" t="s">
        <v>89</v>
      </c>
      <c r="D63" s="68">
        <v>37482.11</v>
      </c>
      <c r="E63" s="68">
        <v>0</v>
      </c>
      <c r="F63" s="69">
        <v>6.2896999999999998</v>
      </c>
      <c r="G63" s="63"/>
      <c r="H63" s="63"/>
    </row>
    <row r="64" spans="1:8" s="64" customFormat="1" ht="27.75" customHeight="1" x14ac:dyDescent="0.3">
      <c r="A64" s="65" t="s">
        <v>196</v>
      </c>
      <c r="B64" s="66" t="s">
        <v>197</v>
      </c>
      <c r="C64" s="67" t="s">
        <v>89</v>
      </c>
      <c r="D64" s="68">
        <v>82135.67</v>
      </c>
      <c r="E64" s="68">
        <v>0</v>
      </c>
      <c r="F64" s="69">
        <v>13.7829</v>
      </c>
      <c r="G64" s="63"/>
      <c r="H64" s="63"/>
    </row>
    <row r="65" spans="1:8" s="64" customFormat="1" ht="27.75" customHeight="1" x14ac:dyDescent="0.3">
      <c r="A65" s="65" t="s">
        <v>198</v>
      </c>
      <c r="B65" s="66" t="s">
        <v>199</v>
      </c>
      <c r="C65" s="67" t="s">
        <v>89</v>
      </c>
      <c r="D65" s="68">
        <v>60330.45</v>
      </c>
      <c r="E65" s="68">
        <v>0</v>
      </c>
      <c r="F65" s="69">
        <v>8.7635000000000005</v>
      </c>
      <c r="G65" s="63"/>
      <c r="H65" s="63"/>
    </row>
    <row r="66" spans="1:8" s="64" customFormat="1" ht="27.75" customHeight="1" x14ac:dyDescent="0.3">
      <c r="A66" s="65" t="s">
        <v>200</v>
      </c>
      <c r="B66" s="66" t="s">
        <v>201</v>
      </c>
      <c r="C66" s="67" t="s">
        <v>89</v>
      </c>
      <c r="D66" s="68">
        <v>62198.239999999998</v>
      </c>
      <c r="E66" s="68">
        <v>0</v>
      </c>
      <c r="F66" s="69">
        <v>10.4373</v>
      </c>
      <c r="G66" s="63"/>
      <c r="H66" s="63"/>
    </row>
    <row r="67" spans="1:8" s="64" customFormat="1" ht="27.75" customHeight="1" x14ac:dyDescent="0.3">
      <c r="A67" s="65" t="s">
        <v>202</v>
      </c>
      <c r="B67" s="66" t="s">
        <v>203</v>
      </c>
      <c r="C67" s="67" t="s">
        <v>89</v>
      </c>
      <c r="D67" s="68">
        <v>656965</v>
      </c>
      <c r="E67" s="68">
        <v>0</v>
      </c>
      <c r="F67" s="69">
        <v>52.557200000000002</v>
      </c>
      <c r="G67" s="63"/>
      <c r="H67" s="63"/>
    </row>
    <row r="68" spans="1:8" s="64" customFormat="1" ht="27.75" customHeight="1" x14ac:dyDescent="0.3">
      <c r="A68" s="65" t="s">
        <v>204</v>
      </c>
      <c r="B68" s="66" t="s">
        <v>205</v>
      </c>
      <c r="C68" s="67" t="s">
        <v>89</v>
      </c>
      <c r="D68" s="68">
        <v>977925</v>
      </c>
      <c r="E68" s="68">
        <v>0</v>
      </c>
      <c r="F68" s="69">
        <v>78.233999999999995</v>
      </c>
      <c r="G68" s="63"/>
      <c r="H68" s="63"/>
    </row>
    <row r="69" spans="1:8" s="64" customFormat="1" ht="27.75" customHeight="1" x14ac:dyDescent="0.3">
      <c r="A69" s="65" t="s">
        <v>206</v>
      </c>
      <c r="B69" s="66" t="s">
        <v>207</v>
      </c>
      <c r="C69" s="67" t="s">
        <v>89</v>
      </c>
      <c r="D69" s="68">
        <v>676944.76</v>
      </c>
      <c r="E69" s="68">
        <v>0</v>
      </c>
      <c r="F69" s="69">
        <v>138.9006</v>
      </c>
      <c r="G69" s="63"/>
      <c r="H69" s="63"/>
    </row>
    <row r="70" spans="1:8" s="64" customFormat="1" ht="27.75" customHeight="1" x14ac:dyDescent="0.3">
      <c r="A70" s="65" t="s">
        <v>208</v>
      </c>
      <c r="B70" s="66" t="s">
        <v>209</v>
      </c>
      <c r="C70" s="67" t="s">
        <v>89</v>
      </c>
      <c r="D70" s="68">
        <v>2658.17</v>
      </c>
      <c r="E70" s="68">
        <v>0</v>
      </c>
      <c r="F70" s="69">
        <v>6.6450000000000002E-5</v>
      </c>
      <c r="G70" s="63"/>
      <c r="H70" s="63"/>
    </row>
    <row r="71" spans="1:8" s="64" customFormat="1" ht="27.75" customHeight="1" x14ac:dyDescent="0.3">
      <c r="A71" s="65" t="s">
        <v>210</v>
      </c>
      <c r="B71" s="66" t="s">
        <v>211</v>
      </c>
      <c r="C71" s="67" t="s">
        <v>89</v>
      </c>
      <c r="D71" s="68">
        <v>5540.05</v>
      </c>
      <c r="E71" s="68">
        <v>0</v>
      </c>
      <c r="F71" s="69">
        <v>1.385</v>
      </c>
      <c r="G71" s="63"/>
      <c r="H71" s="63"/>
    </row>
    <row r="72" spans="1:8" s="64" customFormat="1" ht="27.75" customHeight="1" x14ac:dyDescent="0.3">
      <c r="A72" s="65" t="s">
        <v>212</v>
      </c>
      <c r="B72" s="66" t="s">
        <v>213</v>
      </c>
      <c r="C72" s="67" t="s">
        <v>89</v>
      </c>
      <c r="D72" s="68">
        <v>364782.58</v>
      </c>
      <c r="E72" s="68">
        <v>23.9757</v>
      </c>
      <c r="F72" s="69">
        <v>122.54089999999999</v>
      </c>
      <c r="G72" s="63"/>
      <c r="H72" s="63"/>
    </row>
    <row r="73" spans="1:8" s="64" customFormat="1" ht="27.75" customHeight="1" x14ac:dyDescent="0.3">
      <c r="A73" s="65" t="s">
        <v>214</v>
      </c>
      <c r="B73" s="66" t="s">
        <v>215</v>
      </c>
      <c r="C73" s="67" t="s">
        <v>89</v>
      </c>
      <c r="D73" s="68">
        <v>790264.67</v>
      </c>
      <c r="E73" s="68">
        <v>23.9757</v>
      </c>
      <c r="F73" s="69">
        <v>215.41810000000001</v>
      </c>
      <c r="G73" s="63"/>
      <c r="H73" s="63"/>
    </row>
    <row r="74" spans="1:8" s="64" customFormat="1" ht="27.75" customHeight="1" x14ac:dyDescent="0.3">
      <c r="A74" s="65" t="s">
        <v>216</v>
      </c>
      <c r="B74" s="66" t="s">
        <v>217</v>
      </c>
      <c r="C74" s="67" t="s">
        <v>89</v>
      </c>
      <c r="D74" s="68">
        <v>2187256.2599999998</v>
      </c>
      <c r="E74" s="68">
        <v>23.9757</v>
      </c>
      <c r="F74" s="69">
        <v>403.77699999999999</v>
      </c>
      <c r="G74" s="63"/>
      <c r="H74" s="63"/>
    </row>
    <row r="75" spans="1:8" s="64" customFormat="1" ht="27.75" customHeight="1" x14ac:dyDescent="0.3">
      <c r="A75" s="65" t="s">
        <v>218</v>
      </c>
      <c r="B75" s="66" t="s">
        <v>219</v>
      </c>
      <c r="C75" s="67" t="s">
        <v>89</v>
      </c>
      <c r="D75" s="68">
        <v>3555212.96</v>
      </c>
      <c r="E75" s="68">
        <v>23.9757</v>
      </c>
      <c r="F75" s="69">
        <v>567.45349999999996</v>
      </c>
      <c r="G75" s="63"/>
      <c r="H75" s="63"/>
    </row>
    <row r="76" spans="1:8" s="64" customFormat="1" ht="27.75" customHeight="1" x14ac:dyDescent="0.3">
      <c r="A76" s="65" t="s">
        <v>220</v>
      </c>
      <c r="B76" s="66" t="s">
        <v>221</v>
      </c>
      <c r="C76" s="67" t="s">
        <v>89</v>
      </c>
      <c r="D76" s="68">
        <v>735429.63</v>
      </c>
      <c r="E76" s="68">
        <v>23.9757</v>
      </c>
      <c r="F76" s="69">
        <v>169.8244</v>
      </c>
      <c r="G76" s="63"/>
      <c r="H76" s="63"/>
    </row>
    <row r="77" spans="1:8" s="64" customFormat="1" ht="27.75" customHeight="1" x14ac:dyDescent="0.3">
      <c r="A77" s="65" t="s">
        <v>222</v>
      </c>
      <c r="B77" s="66" t="s">
        <v>223</v>
      </c>
      <c r="C77" s="67" t="s">
        <v>89</v>
      </c>
      <c r="D77" s="68">
        <v>134684.17000000001</v>
      </c>
      <c r="E77" s="68">
        <v>11.388400000000001</v>
      </c>
      <c r="F77" s="69">
        <v>69.090999999999994</v>
      </c>
      <c r="G77" s="63"/>
      <c r="H77" s="63"/>
    </row>
    <row r="78" spans="1:8" s="64" customFormat="1" ht="27.75" customHeight="1" x14ac:dyDescent="0.3">
      <c r="A78" s="65" t="s">
        <v>224</v>
      </c>
      <c r="B78" s="66" t="s">
        <v>225</v>
      </c>
      <c r="C78" s="67" t="s">
        <v>89</v>
      </c>
      <c r="D78" s="68">
        <v>431142.87</v>
      </c>
      <c r="E78" s="68">
        <v>23.9757</v>
      </c>
      <c r="F78" s="69">
        <v>136.14709999999999</v>
      </c>
      <c r="G78" s="63"/>
      <c r="H78" s="63"/>
    </row>
    <row r="79" spans="1:8" s="64" customFormat="1" ht="27.75" customHeight="1" x14ac:dyDescent="0.3">
      <c r="A79" s="65" t="s">
        <v>226</v>
      </c>
      <c r="B79" s="66" t="s">
        <v>227</v>
      </c>
      <c r="C79" s="67" t="s">
        <v>89</v>
      </c>
      <c r="D79" s="68">
        <v>828767.18</v>
      </c>
      <c r="E79" s="68">
        <v>23.9757</v>
      </c>
      <c r="F79" s="69">
        <v>223.29079999999999</v>
      </c>
      <c r="G79" s="63"/>
      <c r="H79" s="63"/>
    </row>
    <row r="80" spans="1:8" s="64" customFormat="1" ht="27.75" customHeight="1" x14ac:dyDescent="0.3">
      <c r="A80" s="65" t="s">
        <v>228</v>
      </c>
      <c r="B80" s="66" t="s">
        <v>229</v>
      </c>
      <c r="C80" s="67" t="s">
        <v>89</v>
      </c>
      <c r="D80" s="68">
        <v>189504.79</v>
      </c>
      <c r="E80" s="68">
        <v>23.9757</v>
      </c>
      <c r="F80" s="69">
        <v>86.651399999999995</v>
      </c>
      <c r="G80" s="63"/>
      <c r="H80" s="63"/>
    </row>
    <row r="81" spans="1:8" s="64" customFormat="1" ht="27.75" customHeight="1" x14ac:dyDescent="0.3">
      <c r="A81" s="65" t="s">
        <v>230</v>
      </c>
      <c r="B81" s="66" t="s">
        <v>231</v>
      </c>
      <c r="C81" s="67" t="s">
        <v>89</v>
      </c>
      <c r="D81" s="68">
        <v>361786.08</v>
      </c>
      <c r="E81" s="68">
        <v>11.388400000000001</v>
      </c>
      <c r="F81" s="69">
        <v>110.9633</v>
      </c>
      <c r="G81" s="63"/>
      <c r="H81" s="63"/>
    </row>
    <row r="82" spans="1:8" s="64" customFormat="1" ht="27.75" customHeight="1" x14ac:dyDescent="0.3">
      <c r="A82" s="65" t="s">
        <v>232</v>
      </c>
      <c r="B82" s="66" t="s">
        <v>233</v>
      </c>
      <c r="C82" s="67" t="s">
        <v>89</v>
      </c>
      <c r="D82" s="68">
        <v>2171284.52</v>
      </c>
      <c r="E82" s="68">
        <v>23.9757</v>
      </c>
      <c r="F82" s="69">
        <v>402.13549999999998</v>
      </c>
      <c r="G82" s="63"/>
      <c r="H82" s="63"/>
    </row>
    <row r="83" spans="1:8" s="64" customFormat="1" ht="27.75" customHeight="1" x14ac:dyDescent="0.3">
      <c r="A83" s="65" t="s">
        <v>234</v>
      </c>
      <c r="B83" s="66" t="s">
        <v>235</v>
      </c>
      <c r="C83" s="67" t="s">
        <v>89</v>
      </c>
      <c r="D83" s="68">
        <v>365361.12</v>
      </c>
      <c r="E83" s="68">
        <v>23.9757</v>
      </c>
      <c r="F83" s="69">
        <v>135.2799</v>
      </c>
      <c r="G83" s="63"/>
      <c r="H83" s="63"/>
    </row>
    <row r="84" spans="1:8" s="64" customFormat="1" ht="27.75" customHeight="1" x14ac:dyDescent="0.3">
      <c r="A84" s="65" t="s">
        <v>236</v>
      </c>
      <c r="B84" s="66" t="s">
        <v>237</v>
      </c>
      <c r="C84" s="67" t="s">
        <v>89</v>
      </c>
      <c r="D84" s="68">
        <v>1048395.41</v>
      </c>
      <c r="E84" s="68">
        <v>21.578099999999999</v>
      </c>
      <c r="F84" s="69">
        <v>278.8374</v>
      </c>
      <c r="G84" s="63"/>
      <c r="H84" s="63"/>
    </row>
    <row r="85" spans="1:8" s="64" customFormat="1" ht="27.75" customHeight="1" x14ac:dyDescent="0.3">
      <c r="A85" s="65" t="s">
        <v>238</v>
      </c>
      <c r="B85" s="66" t="s">
        <v>239</v>
      </c>
      <c r="C85" s="67" t="s">
        <v>89</v>
      </c>
      <c r="D85" s="68">
        <v>950946.3</v>
      </c>
      <c r="E85" s="68">
        <v>21.578099999999999</v>
      </c>
      <c r="F85" s="69">
        <v>215.72</v>
      </c>
      <c r="G85" s="63"/>
      <c r="H85" s="63"/>
    </row>
    <row r="86" spans="1:8" s="64" customFormat="1" ht="27.75" customHeight="1" x14ac:dyDescent="0.3">
      <c r="A86" s="65" t="s">
        <v>240</v>
      </c>
      <c r="B86" s="66" t="s">
        <v>241</v>
      </c>
      <c r="C86" s="67" t="s">
        <v>89</v>
      </c>
      <c r="D86" s="68">
        <v>420150.9</v>
      </c>
      <c r="E86" s="68">
        <v>0</v>
      </c>
      <c r="F86" s="69">
        <v>119.3249</v>
      </c>
      <c r="G86" s="63"/>
      <c r="H86" s="63"/>
    </row>
    <row r="87" spans="1:8" s="64" customFormat="1" ht="27.75" customHeight="1" x14ac:dyDescent="0.3">
      <c r="A87" s="65" t="s">
        <v>242</v>
      </c>
      <c r="B87" s="66" t="s">
        <v>243</v>
      </c>
      <c r="C87" s="67" t="s">
        <v>89</v>
      </c>
      <c r="D87" s="68">
        <v>565847.74</v>
      </c>
      <c r="E87" s="68">
        <v>19.4053</v>
      </c>
      <c r="F87" s="69">
        <v>162.77019999999999</v>
      </c>
      <c r="G87" s="63"/>
      <c r="H87" s="63"/>
    </row>
    <row r="88" spans="1:8" s="64" customFormat="1" ht="27.75" customHeight="1" x14ac:dyDescent="0.3">
      <c r="A88" s="65" t="s">
        <v>244</v>
      </c>
      <c r="B88" s="66" t="s">
        <v>245</v>
      </c>
      <c r="C88" s="67" t="s">
        <v>89</v>
      </c>
      <c r="D88" s="68">
        <v>23596.55</v>
      </c>
      <c r="E88" s="68">
        <v>0</v>
      </c>
      <c r="F88" s="69">
        <v>3.6575000000000002</v>
      </c>
      <c r="G88" s="63"/>
      <c r="H88" s="63"/>
    </row>
    <row r="89" spans="1:8" s="64" customFormat="1" ht="27.75" customHeight="1" x14ac:dyDescent="0.3">
      <c r="A89" s="65" t="s">
        <v>246</v>
      </c>
      <c r="B89" s="66" t="s">
        <v>247</v>
      </c>
      <c r="C89" s="67" t="s">
        <v>89</v>
      </c>
      <c r="D89" s="68">
        <v>373786.32</v>
      </c>
      <c r="E89" s="68">
        <v>11.388400000000001</v>
      </c>
      <c r="F89" s="69">
        <v>112.9062</v>
      </c>
      <c r="G89" s="63"/>
      <c r="H89" s="63"/>
    </row>
    <row r="90" spans="1:8" s="64" customFormat="1" ht="27.75" customHeight="1" x14ac:dyDescent="0.3">
      <c r="A90" s="65" t="s">
        <v>248</v>
      </c>
      <c r="B90" s="66" t="s">
        <v>249</v>
      </c>
      <c r="C90" s="67" t="s">
        <v>89</v>
      </c>
      <c r="D90" s="68">
        <v>635698.96</v>
      </c>
      <c r="E90" s="68">
        <v>11.388400000000001</v>
      </c>
      <c r="F90" s="69">
        <v>144.31110000000001</v>
      </c>
      <c r="G90" s="63"/>
      <c r="H90" s="63"/>
    </row>
    <row r="91" spans="1:8" s="64" customFormat="1" ht="27.75" customHeight="1" x14ac:dyDescent="0.3">
      <c r="A91" s="65" t="s">
        <v>250</v>
      </c>
      <c r="B91" s="66" t="s">
        <v>251</v>
      </c>
      <c r="C91" s="67" t="s">
        <v>89</v>
      </c>
      <c r="D91" s="68">
        <v>547132.16000000003</v>
      </c>
      <c r="E91" s="68">
        <v>11.388400000000001</v>
      </c>
      <c r="F91" s="69">
        <v>131.65350000000001</v>
      </c>
      <c r="G91" s="63"/>
      <c r="H91" s="63"/>
    </row>
    <row r="92" spans="1:8" s="64" customFormat="1" ht="27.75" customHeight="1" x14ac:dyDescent="0.3">
      <c r="A92" s="65" t="s">
        <v>252</v>
      </c>
      <c r="B92" s="66" t="s">
        <v>253</v>
      </c>
      <c r="C92" s="67" t="s">
        <v>89</v>
      </c>
      <c r="D92" s="68">
        <v>775728.17</v>
      </c>
      <c r="E92" s="68">
        <v>21.578099999999999</v>
      </c>
      <c r="F92" s="69">
        <v>110.23269999999999</v>
      </c>
      <c r="G92" s="63"/>
      <c r="H92" s="63"/>
    </row>
    <row r="93" spans="1:8" s="64" customFormat="1" ht="27.75" customHeight="1" x14ac:dyDescent="0.3">
      <c r="A93" s="65" t="s">
        <v>254</v>
      </c>
      <c r="B93" s="66" t="s">
        <v>255</v>
      </c>
      <c r="C93" s="67" t="s">
        <v>89</v>
      </c>
      <c r="D93" s="68">
        <v>31446.11</v>
      </c>
      <c r="E93" s="68">
        <v>0</v>
      </c>
      <c r="F93" s="69">
        <v>4.7168999999999999</v>
      </c>
      <c r="G93" s="63"/>
      <c r="H93" s="63"/>
    </row>
    <row r="94" spans="1:8" s="64" customFormat="1" ht="27.75" customHeight="1" x14ac:dyDescent="0.3">
      <c r="A94" s="65" t="s">
        <v>256</v>
      </c>
      <c r="B94" s="66" t="s">
        <v>257</v>
      </c>
      <c r="C94" s="67" t="s">
        <v>89</v>
      </c>
      <c r="D94" s="68">
        <v>41109.980000000003</v>
      </c>
      <c r="E94" s="68">
        <v>0</v>
      </c>
      <c r="F94" s="69">
        <v>4.6043000000000003</v>
      </c>
      <c r="G94" s="63"/>
      <c r="H94" s="63"/>
    </row>
    <row r="95" spans="1:8" s="64" customFormat="1" ht="27.75" customHeight="1" x14ac:dyDescent="0.3">
      <c r="A95" s="65" t="s">
        <v>258</v>
      </c>
      <c r="B95" s="66" t="s">
        <v>259</v>
      </c>
      <c r="C95" s="67" t="s">
        <v>89</v>
      </c>
      <c r="D95" s="68">
        <v>807474.34</v>
      </c>
      <c r="E95" s="68">
        <v>23.9757</v>
      </c>
      <c r="F95" s="69">
        <v>168.7585</v>
      </c>
      <c r="G95" s="63"/>
      <c r="H95" s="63"/>
    </row>
    <row r="96" spans="1:8" s="64" customFormat="1" ht="27.75" customHeight="1" x14ac:dyDescent="0.3">
      <c r="A96" s="65" t="s">
        <v>260</v>
      </c>
      <c r="B96" s="66" t="s">
        <v>261</v>
      </c>
      <c r="C96" s="67" t="s">
        <v>89</v>
      </c>
      <c r="D96" s="68">
        <v>291808.13</v>
      </c>
      <c r="E96" s="68">
        <v>0</v>
      </c>
      <c r="F96" s="69">
        <v>20.426600000000001</v>
      </c>
      <c r="G96" s="63"/>
      <c r="H96" s="63"/>
    </row>
    <row r="97" spans="1:8" s="64" customFormat="1" ht="27.75" customHeight="1" x14ac:dyDescent="0.3">
      <c r="A97" s="65" t="s">
        <v>262</v>
      </c>
      <c r="B97" s="66" t="s">
        <v>263</v>
      </c>
      <c r="C97" s="67" t="s">
        <v>89</v>
      </c>
      <c r="D97" s="68">
        <v>380510.78</v>
      </c>
      <c r="E97" s="68">
        <v>15.883900000000001</v>
      </c>
      <c r="F97" s="69">
        <v>125.5793</v>
      </c>
      <c r="G97" s="63"/>
      <c r="H97" s="63"/>
    </row>
    <row r="98" spans="1:8" s="64" customFormat="1" ht="27.75" customHeight="1" x14ac:dyDescent="0.3">
      <c r="A98" s="65" t="s">
        <v>264</v>
      </c>
      <c r="B98" s="66" t="s">
        <v>265</v>
      </c>
      <c r="C98" s="67" t="s">
        <v>89</v>
      </c>
      <c r="D98" s="68">
        <v>198852.04</v>
      </c>
      <c r="E98" s="68">
        <v>0</v>
      </c>
      <c r="F98" s="69">
        <v>102.4139</v>
      </c>
      <c r="G98" s="63"/>
      <c r="H98" s="63"/>
    </row>
    <row r="99" spans="1:8" s="64" customFormat="1" ht="27.75" customHeight="1" x14ac:dyDescent="0.3">
      <c r="A99" s="65" t="s">
        <v>266</v>
      </c>
      <c r="B99" s="66" t="s">
        <v>267</v>
      </c>
      <c r="C99" s="67" t="s">
        <v>89</v>
      </c>
      <c r="D99" s="68">
        <v>1922433.54</v>
      </c>
      <c r="E99" s="68">
        <v>0</v>
      </c>
      <c r="F99" s="69">
        <v>247.17</v>
      </c>
      <c r="G99" s="63"/>
      <c r="H99" s="63"/>
    </row>
    <row r="100" spans="1:8" s="64" customFormat="1" ht="27.75" customHeight="1" x14ac:dyDescent="0.3">
      <c r="A100" s="65" t="s">
        <v>268</v>
      </c>
      <c r="B100" s="66" t="s">
        <v>269</v>
      </c>
      <c r="C100" s="67" t="s">
        <v>89</v>
      </c>
      <c r="D100" s="68">
        <v>614374.24</v>
      </c>
      <c r="E100" s="68">
        <v>21.578099999999999</v>
      </c>
      <c r="F100" s="69">
        <v>137.56909999999999</v>
      </c>
      <c r="G100" s="63"/>
      <c r="H100" s="63"/>
    </row>
    <row r="101" spans="1:8" s="64" customFormat="1" ht="27.75" customHeight="1" x14ac:dyDescent="0.3">
      <c r="A101" s="65" t="s">
        <v>270</v>
      </c>
      <c r="B101" s="66" t="s">
        <v>271</v>
      </c>
      <c r="C101" s="67" t="s">
        <v>89</v>
      </c>
      <c r="D101" s="68">
        <v>121270.08</v>
      </c>
      <c r="E101" s="68">
        <v>21.578099999999999</v>
      </c>
      <c r="F101" s="69">
        <v>35.4375</v>
      </c>
      <c r="G101" s="63"/>
      <c r="H101" s="63"/>
    </row>
    <row r="102" spans="1:8" s="64" customFormat="1" ht="27.75" customHeight="1" x14ac:dyDescent="0.3">
      <c r="A102" s="65" t="s">
        <v>272</v>
      </c>
      <c r="B102" s="66" t="s">
        <v>273</v>
      </c>
      <c r="C102" s="67" t="s">
        <v>89</v>
      </c>
      <c r="D102" s="68">
        <v>102756.62</v>
      </c>
      <c r="E102" s="68">
        <v>21.578099999999999</v>
      </c>
      <c r="F102" s="69">
        <v>33.3217</v>
      </c>
      <c r="G102" s="63"/>
      <c r="H102" s="63"/>
    </row>
    <row r="103" spans="1:8" s="64" customFormat="1" ht="27.75" customHeight="1" x14ac:dyDescent="0.3">
      <c r="A103" s="65" t="s">
        <v>274</v>
      </c>
      <c r="B103" s="66" t="s">
        <v>275</v>
      </c>
      <c r="C103" s="67" t="s">
        <v>89</v>
      </c>
      <c r="D103" s="68">
        <v>196479.18</v>
      </c>
      <c r="E103" s="68">
        <v>11.388400000000001</v>
      </c>
      <c r="F103" s="69">
        <v>59.480200000000004</v>
      </c>
      <c r="G103" s="63"/>
      <c r="H103" s="63"/>
    </row>
    <row r="104" spans="1:8" s="64" customFormat="1" ht="27.75" customHeight="1" x14ac:dyDescent="0.3">
      <c r="A104" s="65" t="s">
        <v>276</v>
      </c>
      <c r="B104" s="66" t="s">
        <v>277</v>
      </c>
      <c r="C104" s="67" t="s">
        <v>89</v>
      </c>
      <c r="D104" s="68">
        <v>132447.72</v>
      </c>
      <c r="E104" s="68">
        <v>11.388400000000001</v>
      </c>
      <c r="F104" s="69">
        <v>41.3324</v>
      </c>
      <c r="G104" s="63"/>
      <c r="H104" s="63"/>
    </row>
    <row r="105" spans="1:8" s="64" customFormat="1" ht="27.75" customHeight="1" x14ac:dyDescent="0.3">
      <c r="A105" s="65" t="s">
        <v>278</v>
      </c>
      <c r="B105" s="66" t="s">
        <v>279</v>
      </c>
      <c r="C105" s="67" t="s">
        <v>89</v>
      </c>
      <c r="D105" s="68">
        <v>407154.44</v>
      </c>
      <c r="E105" s="68">
        <v>11.388400000000001</v>
      </c>
      <c r="F105" s="69">
        <v>101.4212</v>
      </c>
      <c r="G105" s="63"/>
      <c r="H105" s="63"/>
    </row>
    <row r="106" spans="1:8" s="64" customFormat="1" ht="27.75" customHeight="1" x14ac:dyDescent="0.3">
      <c r="A106" s="65" t="s">
        <v>280</v>
      </c>
      <c r="B106" s="66" t="s">
        <v>281</v>
      </c>
      <c r="C106" s="67" t="s">
        <v>89</v>
      </c>
      <c r="D106" s="68">
        <v>203224.94</v>
      </c>
      <c r="E106" s="68">
        <v>11.388400000000001</v>
      </c>
      <c r="F106" s="69">
        <v>74.291499999999999</v>
      </c>
      <c r="G106" s="63"/>
      <c r="H106" s="63"/>
    </row>
    <row r="107" spans="1:8" s="64" customFormat="1" ht="27.75" customHeight="1" x14ac:dyDescent="0.3">
      <c r="A107" s="65" t="s">
        <v>282</v>
      </c>
      <c r="B107" s="66" t="s">
        <v>283</v>
      </c>
      <c r="C107" s="67" t="s">
        <v>89</v>
      </c>
      <c r="D107" s="68">
        <v>644106.12</v>
      </c>
      <c r="E107" s="68">
        <v>15.883900000000001</v>
      </c>
      <c r="F107" s="69">
        <v>193.3466</v>
      </c>
      <c r="G107" s="63"/>
      <c r="H107" s="63"/>
    </row>
    <row r="108" spans="1:8" s="64" customFormat="1" ht="27.75" customHeight="1" x14ac:dyDescent="0.3">
      <c r="A108" s="65" t="s">
        <v>284</v>
      </c>
      <c r="B108" s="66" t="s">
        <v>285</v>
      </c>
      <c r="C108" s="67" t="s">
        <v>89</v>
      </c>
      <c r="D108" s="68">
        <v>83509.48</v>
      </c>
      <c r="E108" s="68">
        <v>0</v>
      </c>
      <c r="F108" s="69">
        <v>12.876899999999999</v>
      </c>
      <c r="G108" s="63"/>
      <c r="H108" s="63"/>
    </row>
    <row r="109" spans="1:8" s="64" customFormat="1" ht="27.75" customHeight="1" x14ac:dyDescent="0.3">
      <c r="A109" s="65" t="s">
        <v>286</v>
      </c>
      <c r="B109" s="66" t="s">
        <v>287</v>
      </c>
      <c r="C109" s="67" t="s">
        <v>89</v>
      </c>
      <c r="D109" s="68">
        <v>1108200.6000000001</v>
      </c>
      <c r="E109" s="68">
        <v>21.578099999999999</v>
      </c>
      <c r="F109" s="69">
        <v>418.53829999999999</v>
      </c>
      <c r="G109" s="63"/>
      <c r="H109" s="63"/>
    </row>
    <row r="110" spans="1:8" s="64" customFormat="1" ht="27.75" customHeight="1" x14ac:dyDescent="0.3">
      <c r="A110" s="65" t="s">
        <v>288</v>
      </c>
      <c r="B110" s="66" t="s">
        <v>289</v>
      </c>
      <c r="C110" s="67" t="s">
        <v>89</v>
      </c>
      <c r="D110" s="68">
        <v>3422288.47</v>
      </c>
      <c r="E110" s="68">
        <v>21.578099999999999</v>
      </c>
      <c r="F110" s="69">
        <v>0.12182646</v>
      </c>
      <c r="G110" s="63"/>
      <c r="H110" s="63"/>
    </row>
    <row r="111" spans="1:8" s="64" customFormat="1" ht="27.75" customHeight="1" x14ac:dyDescent="0.3">
      <c r="A111" s="65" t="s">
        <v>290</v>
      </c>
      <c r="B111" s="66" t="s">
        <v>291</v>
      </c>
      <c r="C111" s="67" t="s">
        <v>89</v>
      </c>
      <c r="D111" s="68">
        <v>2453688.71</v>
      </c>
      <c r="E111" s="68">
        <v>21.578099999999999</v>
      </c>
      <c r="F111" s="69">
        <v>690.74210000000005</v>
      </c>
      <c r="G111" s="63"/>
      <c r="H111" s="63"/>
    </row>
    <row r="112" spans="1:8" s="64" customFormat="1" ht="27.75" customHeight="1" x14ac:dyDescent="0.3">
      <c r="A112" s="65" t="s">
        <v>292</v>
      </c>
      <c r="B112" s="66" t="s">
        <v>293</v>
      </c>
      <c r="C112" s="67" t="s">
        <v>89</v>
      </c>
      <c r="D112" s="68">
        <v>3024586.9</v>
      </c>
      <c r="E112" s="68">
        <v>21.578099999999999</v>
      </c>
      <c r="F112" s="69">
        <v>768.50379999999996</v>
      </c>
      <c r="G112" s="63"/>
      <c r="H112" s="63"/>
    </row>
    <row r="113" spans="1:8" s="64" customFormat="1" ht="27.75" customHeight="1" x14ac:dyDescent="0.3">
      <c r="A113" s="65" t="s">
        <v>294</v>
      </c>
      <c r="B113" s="66" t="s">
        <v>295</v>
      </c>
      <c r="C113" s="67" t="s">
        <v>89</v>
      </c>
      <c r="D113" s="68">
        <v>354878.42</v>
      </c>
      <c r="E113" s="68">
        <v>11.388400000000001</v>
      </c>
      <c r="F113" s="69">
        <v>109.845</v>
      </c>
      <c r="G113" s="63"/>
      <c r="H113" s="63"/>
    </row>
    <row r="114" spans="1:8" s="64" customFormat="1" ht="27.75" customHeight="1" x14ac:dyDescent="0.3">
      <c r="A114" s="65" t="s">
        <v>296</v>
      </c>
      <c r="B114" s="66" t="s">
        <v>297</v>
      </c>
      <c r="C114" s="67" t="s">
        <v>89</v>
      </c>
      <c r="D114" s="68">
        <v>414949.07</v>
      </c>
      <c r="E114" s="68">
        <v>11.388400000000001</v>
      </c>
      <c r="F114" s="69">
        <v>102.93640000000001</v>
      </c>
      <c r="G114" s="63"/>
      <c r="H114" s="63"/>
    </row>
    <row r="115" spans="1:8" s="64" customFormat="1" ht="27.75" customHeight="1" x14ac:dyDescent="0.3">
      <c r="A115" s="65" t="s">
        <v>298</v>
      </c>
      <c r="B115" s="66" t="s">
        <v>299</v>
      </c>
      <c r="C115" s="67" t="s">
        <v>89</v>
      </c>
      <c r="D115" s="68">
        <v>1478568.96</v>
      </c>
      <c r="E115" s="68">
        <v>21.578099999999999</v>
      </c>
      <c r="F115" s="69">
        <v>211.6799</v>
      </c>
      <c r="G115" s="63"/>
      <c r="H115" s="63"/>
    </row>
    <row r="116" spans="1:8" s="64" customFormat="1" ht="27.75" customHeight="1" x14ac:dyDescent="0.3">
      <c r="A116" s="65" t="s">
        <v>300</v>
      </c>
      <c r="B116" s="66" t="s">
        <v>301</v>
      </c>
      <c r="C116" s="67" t="s">
        <v>89</v>
      </c>
      <c r="D116" s="68">
        <v>702509.17</v>
      </c>
      <c r="E116" s="68">
        <v>21.578099999999999</v>
      </c>
      <c r="F116" s="69">
        <v>152.9007</v>
      </c>
      <c r="G116" s="63"/>
      <c r="H116" s="63"/>
    </row>
    <row r="117" spans="1:8" s="64" customFormat="1" ht="27.75" customHeight="1" x14ac:dyDescent="0.3">
      <c r="A117" s="65" t="s">
        <v>302</v>
      </c>
      <c r="B117" s="66" t="s">
        <v>303</v>
      </c>
      <c r="C117" s="67" t="s">
        <v>89</v>
      </c>
      <c r="D117" s="68">
        <v>105383.52</v>
      </c>
      <c r="E117" s="68">
        <v>23.9757</v>
      </c>
      <c r="F117" s="69">
        <v>62.283200000000001</v>
      </c>
      <c r="G117" s="63"/>
      <c r="H117" s="63"/>
    </row>
    <row r="118" spans="1:8" s="64" customFormat="1" ht="27.75" customHeight="1" x14ac:dyDescent="0.3">
      <c r="A118" s="65" t="s">
        <v>304</v>
      </c>
      <c r="B118" s="66" t="s">
        <v>305</v>
      </c>
      <c r="C118" s="67" t="s">
        <v>89</v>
      </c>
      <c r="D118" s="68">
        <v>1735407.09</v>
      </c>
      <c r="E118" s="68">
        <v>21.578099999999999</v>
      </c>
      <c r="F118" s="69">
        <v>456.45139999999998</v>
      </c>
      <c r="G118" s="63"/>
      <c r="H118" s="63"/>
    </row>
    <row r="119" spans="1:8" s="64" customFormat="1" ht="27.75" customHeight="1" x14ac:dyDescent="0.3">
      <c r="A119" s="65" t="s">
        <v>306</v>
      </c>
      <c r="B119" s="66" t="s">
        <v>307</v>
      </c>
      <c r="C119" s="67" t="s">
        <v>89</v>
      </c>
      <c r="D119" s="68">
        <v>1020141.7</v>
      </c>
      <c r="E119" s="68">
        <v>19.4053</v>
      </c>
      <c r="F119" s="69">
        <v>305.32299999999998</v>
      </c>
      <c r="G119" s="63"/>
      <c r="H119" s="63"/>
    </row>
    <row r="120" spans="1:8" s="64" customFormat="1" ht="27.75" customHeight="1" x14ac:dyDescent="0.3">
      <c r="A120" s="65" t="s">
        <v>308</v>
      </c>
      <c r="B120" s="66" t="s">
        <v>309</v>
      </c>
      <c r="C120" s="67" t="s">
        <v>89</v>
      </c>
      <c r="D120" s="68">
        <v>131216.74</v>
      </c>
      <c r="E120" s="68">
        <v>11.388400000000001</v>
      </c>
      <c r="F120" s="69">
        <v>73.5625</v>
      </c>
      <c r="G120" s="63"/>
      <c r="H120" s="63"/>
    </row>
    <row r="121" spans="1:8" s="64" customFormat="1" ht="27.75" customHeight="1" x14ac:dyDescent="0.3">
      <c r="A121" s="65" t="s">
        <v>310</v>
      </c>
      <c r="B121" s="66" t="s">
        <v>311</v>
      </c>
      <c r="C121" s="67" t="s">
        <v>89</v>
      </c>
      <c r="D121" s="68">
        <v>117235.92</v>
      </c>
      <c r="E121" s="68">
        <v>11.388400000000001</v>
      </c>
      <c r="F121" s="69">
        <v>77.179299999999998</v>
      </c>
      <c r="G121" s="63"/>
      <c r="H121" s="63"/>
    </row>
    <row r="122" spans="1:8" s="64" customFormat="1" ht="27.75" customHeight="1" x14ac:dyDescent="0.3">
      <c r="A122" s="65" t="s">
        <v>312</v>
      </c>
      <c r="B122" s="66" t="s">
        <v>313</v>
      </c>
      <c r="C122" s="67" t="s">
        <v>89</v>
      </c>
      <c r="D122" s="68">
        <v>262255.87</v>
      </c>
      <c r="E122" s="68">
        <v>11.388400000000001</v>
      </c>
      <c r="F122" s="69">
        <v>131.96260000000001</v>
      </c>
      <c r="G122" s="63"/>
      <c r="H122" s="63"/>
    </row>
    <row r="123" spans="1:8" s="64" customFormat="1" ht="27.75" customHeight="1" x14ac:dyDescent="0.3">
      <c r="A123" s="65" t="s">
        <v>314</v>
      </c>
      <c r="B123" s="66" t="s">
        <v>315</v>
      </c>
      <c r="C123" s="67" t="s">
        <v>89</v>
      </c>
      <c r="D123" s="68">
        <v>11138.66</v>
      </c>
      <c r="E123" s="68">
        <v>11.9129</v>
      </c>
      <c r="F123" s="69">
        <v>13.769399999999999</v>
      </c>
      <c r="G123" s="63"/>
      <c r="H123" s="63"/>
    </row>
    <row r="124" spans="1:8" s="64" customFormat="1" ht="27.75" customHeight="1" x14ac:dyDescent="0.3">
      <c r="A124" s="65" t="s">
        <v>316</v>
      </c>
      <c r="B124" s="66" t="s">
        <v>317</v>
      </c>
      <c r="C124" s="67" t="s">
        <v>89</v>
      </c>
      <c r="D124" s="68">
        <v>125002.2</v>
      </c>
      <c r="E124" s="68">
        <v>11.388400000000001</v>
      </c>
      <c r="F124" s="69">
        <v>32.222099999999998</v>
      </c>
      <c r="G124" s="63"/>
      <c r="H124" s="63"/>
    </row>
    <row r="125" spans="1:8" s="64" customFormat="1" ht="27.75" customHeight="1" x14ac:dyDescent="0.3">
      <c r="A125" s="65" t="s">
        <v>318</v>
      </c>
      <c r="B125" s="66" t="s">
        <v>319</v>
      </c>
      <c r="C125" s="67" t="s">
        <v>89</v>
      </c>
      <c r="D125" s="68">
        <v>112437.57</v>
      </c>
      <c r="E125" s="68">
        <v>11.388400000000001</v>
      </c>
      <c r="F125" s="69">
        <v>56.533099999999997</v>
      </c>
      <c r="G125" s="63"/>
      <c r="H125" s="63"/>
    </row>
    <row r="126" spans="1:8" s="64" customFormat="1" ht="27.75" customHeight="1" x14ac:dyDescent="0.3">
      <c r="A126" s="65" t="s">
        <v>320</v>
      </c>
      <c r="B126" s="66" t="s">
        <v>321</v>
      </c>
      <c r="C126" s="67" t="s">
        <v>89</v>
      </c>
      <c r="D126" s="68">
        <v>9685.94</v>
      </c>
      <c r="E126" s="68">
        <v>11.9129</v>
      </c>
      <c r="F126" s="69">
        <v>13.527200000000001</v>
      </c>
      <c r="G126" s="63"/>
      <c r="H126" s="63"/>
    </row>
    <row r="127" spans="1:8" s="64" customFormat="1" ht="27.75" customHeight="1" x14ac:dyDescent="0.3">
      <c r="A127" s="65" t="s">
        <v>322</v>
      </c>
      <c r="B127" s="66" t="s">
        <v>323</v>
      </c>
      <c r="C127" s="67" t="s">
        <v>89</v>
      </c>
      <c r="D127" s="68">
        <v>10185.950000000001</v>
      </c>
      <c r="E127" s="68">
        <v>11.9129</v>
      </c>
      <c r="F127" s="69">
        <v>13.6106</v>
      </c>
      <c r="G127" s="63"/>
      <c r="H127" s="63"/>
    </row>
    <row r="128" spans="1:8" s="64" customFormat="1" ht="27.75" customHeight="1" x14ac:dyDescent="0.3">
      <c r="A128" s="65" t="s">
        <v>324</v>
      </c>
      <c r="B128" s="66" t="s">
        <v>325</v>
      </c>
      <c r="C128" s="67" t="s">
        <v>89</v>
      </c>
      <c r="D128" s="68">
        <v>1995.43</v>
      </c>
      <c r="E128" s="68">
        <v>0</v>
      </c>
      <c r="F128" s="69">
        <v>1.2825</v>
      </c>
      <c r="G128" s="63"/>
      <c r="H128" s="63"/>
    </row>
    <row r="129" spans="1:8" s="64" customFormat="1" ht="27.75" customHeight="1" x14ac:dyDescent="0.3">
      <c r="A129" s="65" t="s">
        <v>326</v>
      </c>
      <c r="B129" s="66" t="s">
        <v>327</v>
      </c>
      <c r="C129" s="67" t="s">
        <v>89</v>
      </c>
      <c r="D129" s="68">
        <v>137904.45000000001</v>
      </c>
      <c r="E129" s="68">
        <v>11.388400000000001</v>
      </c>
      <c r="F129" s="69">
        <v>74.963300000000004</v>
      </c>
      <c r="G129" s="63"/>
      <c r="H129" s="63"/>
    </row>
    <row r="130" spans="1:8" s="64" customFormat="1" ht="27.75" customHeight="1" x14ac:dyDescent="0.3">
      <c r="A130" s="65" t="s">
        <v>328</v>
      </c>
      <c r="B130" s="66" t="s">
        <v>329</v>
      </c>
      <c r="C130" s="67" t="s">
        <v>89</v>
      </c>
      <c r="D130" s="68">
        <v>4369786.04</v>
      </c>
      <c r="E130" s="68">
        <v>23.9757</v>
      </c>
      <c r="F130" s="69">
        <v>625.88900000000001</v>
      </c>
      <c r="G130" s="63"/>
      <c r="H130" s="63"/>
    </row>
    <row r="131" spans="1:8" s="64" customFormat="1" ht="27.75" customHeight="1" x14ac:dyDescent="0.3">
      <c r="A131" s="65" t="s">
        <v>330</v>
      </c>
      <c r="B131" s="66" t="s">
        <v>331</v>
      </c>
      <c r="C131" s="67" t="s">
        <v>89</v>
      </c>
      <c r="D131" s="68">
        <v>1400697.47</v>
      </c>
      <c r="E131" s="68">
        <v>23.9757</v>
      </c>
      <c r="F131" s="69">
        <v>232.19040000000001</v>
      </c>
      <c r="G131" s="63"/>
      <c r="H131" s="63"/>
    </row>
    <row r="132" spans="1:8" s="64" customFormat="1" ht="27.75" customHeight="1" x14ac:dyDescent="0.3">
      <c r="A132" s="65" t="s">
        <v>332</v>
      </c>
      <c r="B132" s="66" t="s">
        <v>333</v>
      </c>
      <c r="C132" s="67" t="s">
        <v>89</v>
      </c>
      <c r="D132" s="68">
        <v>5072.3900000000003</v>
      </c>
      <c r="E132" s="68">
        <v>11.388400000000001</v>
      </c>
      <c r="F132" s="69">
        <v>14.613099999999999</v>
      </c>
      <c r="G132" s="63"/>
      <c r="H132" s="63"/>
    </row>
    <row r="133" spans="1:8" s="64" customFormat="1" ht="27.75" customHeight="1" x14ac:dyDescent="0.3">
      <c r="A133" s="65" t="s">
        <v>334</v>
      </c>
      <c r="B133" s="66" t="s">
        <v>333</v>
      </c>
      <c r="C133" s="67" t="s">
        <v>89</v>
      </c>
      <c r="D133" s="68">
        <v>3525.35</v>
      </c>
      <c r="E133" s="68">
        <v>11.388400000000001</v>
      </c>
      <c r="F133" s="69">
        <v>13.83</v>
      </c>
      <c r="G133" s="63"/>
      <c r="H133" s="63"/>
    </row>
    <row r="134" spans="1:8" s="64" customFormat="1" ht="27.75" customHeight="1" x14ac:dyDescent="0.3">
      <c r="A134" s="65" t="s">
        <v>335</v>
      </c>
      <c r="B134" s="66" t="s">
        <v>336</v>
      </c>
      <c r="C134" s="67" t="s">
        <v>89</v>
      </c>
      <c r="D134" s="68">
        <v>39775.550000000003</v>
      </c>
      <c r="E134" s="68">
        <v>11.388400000000001</v>
      </c>
      <c r="F134" s="69">
        <v>21.630600000000001</v>
      </c>
      <c r="G134" s="63"/>
      <c r="H134" s="63"/>
    </row>
    <row r="135" spans="1:8" s="64" customFormat="1" ht="27.75" customHeight="1" x14ac:dyDescent="0.3">
      <c r="A135" s="65" t="s">
        <v>337</v>
      </c>
      <c r="B135" s="66" t="s">
        <v>338</v>
      </c>
      <c r="C135" s="67" t="s">
        <v>89</v>
      </c>
      <c r="D135" s="68">
        <v>164.09</v>
      </c>
      <c r="E135" s="68">
        <v>0</v>
      </c>
      <c r="F135" s="69">
        <v>2.3790000000000001E-5</v>
      </c>
      <c r="G135" s="63"/>
      <c r="H135" s="63"/>
    </row>
    <row r="136" spans="1:8" s="64" customFormat="1" ht="27.75" customHeight="1" x14ac:dyDescent="0.3">
      <c r="A136" s="65" t="s">
        <v>339</v>
      </c>
      <c r="B136" s="66" t="s">
        <v>340</v>
      </c>
      <c r="C136" s="67" t="s">
        <v>89</v>
      </c>
      <c r="D136" s="68">
        <v>415.3</v>
      </c>
      <c r="E136" s="68">
        <v>0</v>
      </c>
      <c r="F136" s="69">
        <v>6.0219999999999996E-5</v>
      </c>
      <c r="G136" s="63"/>
      <c r="H136" s="63"/>
    </row>
    <row r="137" spans="1:8" s="64" customFormat="1" ht="27.75" customHeight="1" x14ac:dyDescent="0.3">
      <c r="A137" s="65" t="s">
        <v>341</v>
      </c>
      <c r="B137" s="66" t="s">
        <v>342</v>
      </c>
      <c r="C137" s="67" t="s">
        <v>89</v>
      </c>
      <c r="D137" s="68">
        <v>1754.25</v>
      </c>
      <c r="E137" s="68">
        <v>11.9129</v>
      </c>
      <c r="F137" s="69">
        <v>13.2453</v>
      </c>
      <c r="G137" s="63"/>
      <c r="H137" s="63"/>
    </row>
    <row r="138" spans="1:8" s="64" customFormat="1" ht="27.75" customHeight="1" x14ac:dyDescent="0.3">
      <c r="A138" s="65" t="s">
        <v>343</v>
      </c>
      <c r="B138" s="66" t="s">
        <v>344</v>
      </c>
      <c r="C138" s="67" t="s">
        <v>89</v>
      </c>
      <c r="D138" s="68">
        <v>16388.25</v>
      </c>
      <c r="E138" s="68">
        <v>0</v>
      </c>
      <c r="F138" s="69">
        <v>5.0660999999999996</v>
      </c>
      <c r="G138" s="63"/>
      <c r="H138" s="63"/>
    </row>
    <row r="139" spans="1:8" s="64" customFormat="1" ht="27.75" customHeight="1" x14ac:dyDescent="0.3">
      <c r="A139" s="65" t="s">
        <v>345</v>
      </c>
      <c r="B139" s="66" t="s">
        <v>346</v>
      </c>
      <c r="C139" s="67" t="s">
        <v>89</v>
      </c>
      <c r="D139" s="68">
        <v>18100.37</v>
      </c>
      <c r="E139" s="68">
        <v>0</v>
      </c>
      <c r="F139" s="69">
        <v>5.4941000000000004</v>
      </c>
      <c r="G139" s="63"/>
      <c r="H139" s="63"/>
    </row>
    <row r="140" spans="1:8" s="64" customFormat="1" ht="27.75" customHeight="1" x14ac:dyDescent="0.3">
      <c r="A140" s="65" t="s">
        <v>347</v>
      </c>
      <c r="B140" s="66" t="s">
        <v>348</v>
      </c>
      <c r="C140" s="67" t="s">
        <v>89</v>
      </c>
      <c r="D140" s="68">
        <v>19317.009999999998</v>
      </c>
      <c r="E140" s="68">
        <v>0</v>
      </c>
      <c r="F140" s="69">
        <v>5.7983000000000002</v>
      </c>
      <c r="G140" s="63"/>
      <c r="H140" s="63"/>
    </row>
    <row r="141" spans="1:8" s="64" customFormat="1" ht="27.75" customHeight="1" x14ac:dyDescent="0.3">
      <c r="A141" s="65" t="s">
        <v>349</v>
      </c>
      <c r="B141" s="66" t="s">
        <v>350</v>
      </c>
      <c r="C141" s="67" t="s">
        <v>89</v>
      </c>
      <c r="D141" s="68">
        <v>23191.56</v>
      </c>
      <c r="E141" s="68">
        <v>0</v>
      </c>
      <c r="F141" s="69">
        <v>6.7668999999999997</v>
      </c>
      <c r="G141" s="63"/>
      <c r="H141" s="63"/>
    </row>
    <row r="142" spans="1:8" s="64" customFormat="1" ht="27.75" customHeight="1" x14ac:dyDescent="0.3">
      <c r="A142" s="65" t="s">
        <v>351</v>
      </c>
      <c r="B142" s="66" t="s">
        <v>352</v>
      </c>
      <c r="C142" s="67" t="s">
        <v>89</v>
      </c>
      <c r="D142" s="68">
        <v>24997.16</v>
      </c>
      <c r="E142" s="68">
        <v>0</v>
      </c>
      <c r="F142" s="69">
        <v>7.2183999999999999</v>
      </c>
      <c r="G142" s="63"/>
      <c r="H142" s="63"/>
    </row>
    <row r="143" spans="1:8" s="64" customFormat="1" ht="27.75" customHeight="1" x14ac:dyDescent="0.3">
      <c r="A143" s="65" t="s">
        <v>353</v>
      </c>
      <c r="B143" s="66" t="s">
        <v>354</v>
      </c>
      <c r="C143" s="67" t="s">
        <v>89</v>
      </c>
      <c r="D143" s="68">
        <v>26821.919999999998</v>
      </c>
      <c r="E143" s="68">
        <v>0</v>
      </c>
      <c r="F143" s="69">
        <v>7.6745999999999999</v>
      </c>
      <c r="G143" s="63"/>
      <c r="H143" s="63"/>
    </row>
    <row r="144" spans="1:8" s="64" customFormat="1" ht="27.75" customHeight="1" x14ac:dyDescent="0.3">
      <c r="A144" s="65" t="s">
        <v>355</v>
      </c>
      <c r="B144" s="66" t="s">
        <v>356</v>
      </c>
      <c r="C144" s="67" t="s">
        <v>89</v>
      </c>
      <c r="D144" s="68">
        <v>26443.09</v>
      </c>
      <c r="E144" s="68">
        <v>0</v>
      </c>
      <c r="F144" s="69">
        <v>7.5797999999999996</v>
      </c>
      <c r="G144" s="63"/>
      <c r="H144" s="63"/>
    </row>
    <row r="145" spans="1:8" s="64" customFormat="1" ht="27.75" customHeight="1" x14ac:dyDescent="0.3">
      <c r="A145" s="65" t="s">
        <v>357</v>
      </c>
      <c r="B145" s="66" t="s">
        <v>358</v>
      </c>
      <c r="C145" s="67" t="s">
        <v>89</v>
      </c>
      <c r="D145" s="68">
        <v>25113.200000000001</v>
      </c>
      <c r="E145" s="68">
        <v>0</v>
      </c>
      <c r="F145" s="69">
        <v>7.2473999999999998</v>
      </c>
      <c r="G145" s="63"/>
      <c r="H145" s="63"/>
    </row>
    <row r="146" spans="1:8" s="64" customFormat="1" ht="27.75" customHeight="1" x14ac:dyDescent="0.3">
      <c r="A146" s="65" t="s">
        <v>359</v>
      </c>
      <c r="B146" s="66" t="s">
        <v>360</v>
      </c>
      <c r="C146" s="67" t="s">
        <v>89</v>
      </c>
      <c r="D146" s="68">
        <v>9807.64</v>
      </c>
      <c r="E146" s="68">
        <v>0</v>
      </c>
      <c r="F146" s="69">
        <v>2.4519000000000002</v>
      </c>
      <c r="G146" s="63"/>
      <c r="H146" s="63"/>
    </row>
    <row r="147" spans="1:8" s="64" customFormat="1" ht="27.75" customHeight="1" x14ac:dyDescent="0.3">
      <c r="A147" s="65" t="s">
        <v>361</v>
      </c>
      <c r="B147" s="66" t="s">
        <v>362</v>
      </c>
      <c r="C147" s="67" t="s">
        <v>89</v>
      </c>
      <c r="D147" s="68">
        <v>11732.88</v>
      </c>
      <c r="E147" s="68">
        <v>0</v>
      </c>
      <c r="F147" s="69">
        <v>2.9331999999999998</v>
      </c>
      <c r="G147" s="63"/>
      <c r="H147" s="63"/>
    </row>
    <row r="148" spans="1:8" s="64" customFormat="1" ht="27.75" customHeight="1" x14ac:dyDescent="0.3">
      <c r="A148" s="65" t="s">
        <v>363</v>
      </c>
      <c r="B148" s="66" t="s">
        <v>364</v>
      </c>
      <c r="C148" s="67" t="s">
        <v>89</v>
      </c>
      <c r="D148" s="68">
        <v>14614.76</v>
      </c>
      <c r="E148" s="68">
        <v>0</v>
      </c>
      <c r="F148" s="69">
        <v>3.6537000000000002</v>
      </c>
      <c r="G148" s="63"/>
      <c r="H148" s="63"/>
    </row>
    <row r="149" spans="1:8" s="64" customFormat="1" ht="27.75" customHeight="1" x14ac:dyDescent="0.3">
      <c r="A149" s="65" t="s">
        <v>365</v>
      </c>
      <c r="B149" s="66" t="s">
        <v>366</v>
      </c>
      <c r="C149" s="67" t="s">
        <v>89</v>
      </c>
      <c r="D149" s="68">
        <v>1646894.54</v>
      </c>
      <c r="E149" s="68">
        <v>21.578099999999999</v>
      </c>
      <c r="F149" s="69">
        <v>371.08120000000002</v>
      </c>
      <c r="G149" s="63"/>
      <c r="H149" s="63"/>
    </row>
    <row r="150" spans="1:8" s="64" customFormat="1" ht="27.75" customHeight="1" x14ac:dyDescent="0.3">
      <c r="A150" s="65" t="s">
        <v>367</v>
      </c>
      <c r="B150" s="66" t="s">
        <v>368</v>
      </c>
      <c r="C150" s="67" t="s">
        <v>89</v>
      </c>
      <c r="D150" s="68">
        <v>2466810.2400000002</v>
      </c>
      <c r="E150" s="68">
        <v>21.578099999999999</v>
      </c>
      <c r="F150" s="69">
        <v>518.76769999999999</v>
      </c>
      <c r="G150" s="63"/>
      <c r="H150" s="63"/>
    </row>
    <row r="151" spans="1:8" s="64" customFormat="1" ht="27.75" customHeight="1" x14ac:dyDescent="0.3">
      <c r="A151" s="65" t="s">
        <v>369</v>
      </c>
      <c r="B151" s="66" t="s">
        <v>370</v>
      </c>
      <c r="C151" s="67" t="s">
        <v>89</v>
      </c>
      <c r="D151" s="68">
        <v>612788.31000000006</v>
      </c>
      <c r="E151" s="68">
        <v>11.388400000000001</v>
      </c>
      <c r="F151" s="69">
        <v>137.93450000000001</v>
      </c>
      <c r="G151" s="63"/>
      <c r="H151" s="63"/>
    </row>
    <row r="152" spans="1:8" s="64" customFormat="1" ht="27.75" customHeight="1" x14ac:dyDescent="0.3">
      <c r="A152" s="65" t="s">
        <v>371</v>
      </c>
      <c r="B152" s="66" t="s">
        <v>372</v>
      </c>
      <c r="C152" s="67" t="s">
        <v>89</v>
      </c>
      <c r="D152" s="68">
        <v>5584.8</v>
      </c>
      <c r="E152" s="68">
        <v>11.9129</v>
      </c>
      <c r="F152" s="69">
        <v>28.3584</v>
      </c>
      <c r="G152" s="63"/>
      <c r="H152" s="63"/>
    </row>
    <row r="153" spans="1:8" s="64" customFormat="1" ht="27.75" customHeight="1" x14ac:dyDescent="0.3">
      <c r="A153" s="65" t="s">
        <v>373</v>
      </c>
      <c r="B153" s="66" t="s">
        <v>374</v>
      </c>
      <c r="C153" s="67" t="s">
        <v>89</v>
      </c>
      <c r="D153" s="68">
        <v>734149.89</v>
      </c>
      <c r="E153" s="68">
        <v>11.9129</v>
      </c>
      <c r="F153" s="69">
        <v>135.8569</v>
      </c>
      <c r="G153" s="63"/>
      <c r="H153" s="63"/>
    </row>
    <row r="154" spans="1:8" s="64" customFormat="1" ht="27.75" customHeight="1" x14ac:dyDescent="0.3">
      <c r="A154" s="65" t="s">
        <v>375</v>
      </c>
      <c r="B154" s="66" t="s">
        <v>376</v>
      </c>
      <c r="C154" s="67" t="s">
        <v>89</v>
      </c>
      <c r="D154" s="68">
        <v>3388272.3</v>
      </c>
      <c r="E154" s="68">
        <v>21.578099999999999</v>
      </c>
      <c r="F154" s="69">
        <v>455.38380000000001</v>
      </c>
      <c r="G154" s="63"/>
      <c r="H154" s="63"/>
    </row>
    <row r="155" spans="1:8" s="64" customFormat="1" ht="27.75" customHeight="1" x14ac:dyDescent="0.3">
      <c r="A155" s="65" t="s">
        <v>377</v>
      </c>
      <c r="B155" s="66" t="s">
        <v>378</v>
      </c>
      <c r="C155" s="67" t="s">
        <v>89</v>
      </c>
      <c r="D155" s="68">
        <v>5983.39</v>
      </c>
      <c r="E155" s="68">
        <v>0</v>
      </c>
      <c r="F155" s="69">
        <v>4.8452999999999999</v>
      </c>
      <c r="G155" s="63"/>
      <c r="H155" s="63"/>
    </row>
    <row r="156" spans="1:8" s="64" customFormat="1" ht="27.75" customHeight="1" x14ac:dyDescent="0.3">
      <c r="A156" s="65" t="s">
        <v>379</v>
      </c>
      <c r="B156" s="66" t="s">
        <v>380</v>
      </c>
      <c r="C156" s="67" t="s">
        <v>89</v>
      </c>
      <c r="D156" s="68">
        <v>3358.03</v>
      </c>
      <c r="E156" s="68">
        <v>11.9129</v>
      </c>
      <c r="F156" s="69">
        <v>15.058999999999999</v>
      </c>
      <c r="G156" s="63"/>
      <c r="H156" s="63"/>
    </row>
    <row r="157" spans="1:8" s="64" customFormat="1" ht="27.75" customHeight="1" x14ac:dyDescent="0.3">
      <c r="A157" s="65" t="s">
        <v>381</v>
      </c>
      <c r="B157" s="66" t="s">
        <v>382</v>
      </c>
      <c r="C157" s="67" t="s">
        <v>89</v>
      </c>
      <c r="D157" s="68">
        <v>9445.74</v>
      </c>
      <c r="E157" s="68">
        <v>11.9129</v>
      </c>
      <c r="F157" s="69">
        <v>23.144200000000001</v>
      </c>
      <c r="G157" s="63"/>
      <c r="H157" s="63"/>
    </row>
    <row r="158" spans="1:8" s="64" customFormat="1" ht="27.75" customHeight="1" x14ac:dyDescent="0.3">
      <c r="A158" s="65" t="s">
        <v>383</v>
      </c>
      <c r="B158" s="66" t="s">
        <v>384</v>
      </c>
      <c r="C158" s="67" t="s">
        <v>89</v>
      </c>
      <c r="D158" s="68">
        <v>16125.27</v>
      </c>
      <c r="E158" s="68">
        <v>0</v>
      </c>
      <c r="F158" s="69">
        <v>4.0313999999999997</v>
      </c>
      <c r="G158" s="63"/>
      <c r="H158" s="63"/>
    </row>
    <row r="159" spans="1:8" s="64" customFormat="1" ht="27.75" customHeight="1" x14ac:dyDescent="0.3">
      <c r="A159" s="65" t="s">
        <v>385</v>
      </c>
      <c r="B159" s="66" t="s">
        <v>386</v>
      </c>
      <c r="C159" s="67" t="s">
        <v>89</v>
      </c>
      <c r="D159" s="68">
        <v>12306.62</v>
      </c>
      <c r="E159" s="68">
        <v>11.9129</v>
      </c>
      <c r="F159" s="69">
        <v>15.7074</v>
      </c>
      <c r="G159" s="63"/>
      <c r="H159" s="63"/>
    </row>
    <row r="160" spans="1:8" s="64" customFormat="1" ht="27.75" customHeight="1" x14ac:dyDescent="0.3">
      <c r="A160" s="65" t="s">
        <v>387</v>
      </c>
      <c r="B160" s="66" t="s">
        <v>388</v>
      </c>
      <c r="C160" s="67" t="s">
        <v>89</v>
      </c>
      <c r="D160" s="68">
        <v>11731.05</v>
      </c>
      <c r="E160" s="68">
        <v>11.388400000000001</v>
      </c>
      <c r="F160" s="69">
        <v>22.784199999999998</v>
      </c>
      <c r="G160" s="63"/>
      <c r="H160" s="63"/>
    </row>
    <row r="161" spans="1:8" s="64" customFormat="1" ht="27.75" customHeight="1" x14ac:dyDescent="0.3">
      <c r="A161" s="65" t="s">
        <v>389</v>
      </c>
      <c r="B161" s="66" t="s">
        <v>390</v>
      </c>
      <c r="C161" s="67" t="s">
        <v>89</v>
      </c>
      <c r="D161" s="68">
        <v>212993.2</v>
      </c>
      <c r="E161" s="68">
        <v>15.883900000000001</v>
      </c>
      <c r="F161" s="69">
        <v>87.5017</v>
      </c>
      <c r="G161" s="63"/>
      <c r="H161" s="63"/>
    </row>
    <row r="162" spans="1:8" s="64" customFormat="1" ht="27.75" customHeight="1" x14ac:dyDescent="0.3">
      <c r="A162" s="65" t="s">
        <v>391</v>
      </c>
      <c r="B162" s="66" t="s">
        <v>392</v>
      </c>
      <c r="C162" s="67" t="s">
        <v>89</v>
      </c>
      <c r="D162" s="68">
        <v>274051.83</v>
      </c>
      <c r="E162" s="68">
        <v>15.883900000000001</v>
      </c>
      <c r="F162" s="69">
        <v>97.747699999999995</v>
      </c>
      <c r="G162" s="63"/>
      <c r="H162" s="63"/>
    </row>
    <row r="163" spans="1:8" s="64" customFormat="1" ht="27.75" customHeight="1" x14ac:dyDescent="0.3">
      <c r="A163" s="65" t="s">
        <v>393</v>
      </c>
      <c r="B163" s="66" t="s">
        <v>394</v>
      </c>
      <c r="C163" s="67" t="s">
        <v>89</v>
      </c>
      <c r="D163" s="68">
        <v>330840.13</v>
      </c>
      <c r="E163" s="68">
        <v>15.883900000000001</v>
      </c>
      <c r="F163" s="69">
        <v>143.50129999999999</v>
      </c>
      <c r="G163" s="63"/>
      <c r="H163" s="63"/>
    </row>
    <row r="164" spans="1:8" s="64" customFormat="1" ht="27.75" customHeight="1" x14ac:dyDescent="0.3">
      <c r="A164" s="65" t="s">
        <v>395</v>
      </c>
      <c r="B164" s="66" t="s">
        <v>396</v>
      </c>
      <c r="C164" s="67" t="s">
        <v>89</v>
      </c>
      <c r="D164" s="68">
        <v>264667.94</v>
      </c>
      <c r="E164" s="68">
        <v>15.883900000000001</v>
      </c>
      <c r="F164" s="69">
        <v>118.422</v>
      </c>
      <c r="G164" s="63"/>
      <c r="H164" s="63"/>
    </row>
    <row r="165" spans="1:8" s="64" customFormat="1" ht="27.75" customHeight="1" x14ac:dyDescent="0.3">
      <c r="A165" s="65" t="s">
        <v>397</v>
      </c>
      <c r="B165" s="66" t="s">
        <v>398</v>
      </c>
      <c r="C165" s="67" t="s">
        <v>89</v>
      </c>
      <c r="D165" s="68">
        <v>348888.01</v>
      </c>
      <c r="E165" s="68">
        <v>15.883900000000001</v>
      </c>
      <c r="F165" s="69">
        <v>146.92959999999999</v>
      </c>
      <c r="G165" s="63"/>
      <c r="H165" s="63"/>
    </row>
    <row r="166" spans="1:8" s="64" customFormat="1" ht="27.75" customHeight="1" x14ac:dyDescent="0.3">
      <c r="A166" s="65" t="s">
        <v>399</v>
      </c>
      <c r="B166" s="66" t="s">
        <v>400</v>
      </c>
      <c r="C166" s="67" t="s">
        <v>89</v>
      </c>
      <c r="D166" s="68">
        <v>375314.36</v>
      </c>
      <c r="E166" s="68">
        <v>15.883900000000001</v>
      </c>
      <c r="F166" s="69">
        <v>151.36410000000001</v>
      </c>
      <c r="G166" s="63"/>
      <c r="H166" s="63"/>
    </row>
    <row r="167" spans="1:8" s="64" customFormat="1" ht="27.75" customHeight="1" x14ac:dyDescent="0.3">
      <c r="A167" s="65" t="s">
        <v>401</v>
      </c>
      <c r="B167" s="66" t="s">
        <v>402</v>
      </c>
      <c r="C167" s="67" t="s">
        <v>89</v>
      </c>
      <c r="D167" s="68">
        <v>232289.29</v>
      </c>
      <c r="E167" s="68">
        <v>15.883900000000001</v>
      </c>
      <c r="F167" s="69">
        <v>98.376000000000005</v>
      </c>
      <c r="G167" s="63"/>
      <c r="H167" s="63"/>
    </row>
    <row r="168" spans="1:8" s="64" customFormat="1" ht="27.75" customHeight="1" x14ac:dyDescent="0.3">
      <c r="A168" s="65" t="s">
        <v>403</v>
      </c>
      <c r="B168" s="66" t="s">
        <v>404</v>
      </c>
      <c r="C168" s="67" t="s">
        <v>89</v>
      </c>
      <c r="D168" s="68">
        <v>373797.62</v>
      </c>
      <c r="E168" s="68">
        <v>15.883900000000001</v>
      </c>
      <c r="F168" s="69">
        <v>149.74119999999999</v>
      </c>
      <c r="G168" s="63"/>
      <c r="H168" s="63"/>
    </row>
    <row r="169" spans="1:8" s="64" customFormat="1" ht="27.75" customHeight="1" x14ac:dyDescent="0.3">
      <c r="A169" s="65" t="s">
        <v>405</v>
      </c>
      <c r="B169" s="66" t="s">
        <v>406</v>
      </c>
      <c r="C169" s="67" t="s">
        <v>89</v>
      </c>
      <c r="D169" s="68">
        <v>166791.95000000001</v>
      </c>
      <c r="E169" s="68">
        <v>15.883900000000001</v>
      </c>
      <c r="F169" s="69">
        <v>70.111699999999999</v>
      </c>
      <c r="G169" s="63"/>
      <c r="H169" s="63"/>
    </row>
    <row r="170" spans="1:8" s="64" customFormat="1" ht="27.75" customHeight="1" x14ac:dyDescent="0.3">
      <c r="A170" s="65" t="s">
        <v>407</v>
      </c>
      <c r="B170" s="66" t="s">
        <v>408</v>
      </c>
      <c r="C170" s="67" t="s">
        <v>89</v>
      </c>
      <c r="D170" s="68">
        <v>199686.78</v>
      </c>
      <c r="E170" s="68">
        <v>15.883900000000001</v>
      </c>
      <c r="F170" s="69">
        <v>93.640100000000004</v>
      </c>
      <c r="G170" s="63"/>
      <c r="H170" s="63"/>
    </row>
    <row r="171" spans="1:8" s="64" customFormat="1" ht="27.75" customHeight="1" x14ac:dyDescent="0.3">
      <c r="A171" s="65" t="s">
        <v>409</v>
      </c>
      <c r="B171" s="66" t="s">
        <v>410</v>
      </c>
      <c r="C171" s="67" t="s">
        <v>89</v>
      </c>
      <c r="D171" s="68">
        <v>212694.21</v>
      </c>
      <c r="E171" s="68">
        <v>15.883900000000001</v>
      </c>
      <c r="F171" s="69">
        <v>92.825400000000002</v>
      </c>
      <c r="G171" s="63"/>
      <c r="H171" s="63"/>
    </row>
    <row r="172" spans="1:8" s="64" customFormat="1" ht="27.75" customHeight="1" x14ac:dyDescent="0.3">
      <c r="A172" s="65" t="s">
        <v>411</v>
      </c>
      <c r="B172" s="66" t="s">
        <v>412</v>
      </c>
      <c r="C172" s="67" t="s">
        <v>89</v>
      </c>
      <c r="D172" s="68">
        <v>531855.22</v>
      </c>
      <c r="E172" s="68">
        <v>19.4053</v>
      </c>
      <c r="F172" s="69">
        <v>195.7037</v>
      </c>
      <c r="G172" s="63"/>
      <c r="H172" s="63"/>
    </row>
    <row r="173" spans="1:8" s="64" customFormat="1" ht="27.75" customHeight="1" x14ac:dyDescent="0.3">
      <c r="A173" s="65" t="s">
        <v>413</v>
      </c>
      <c r="B173" s="66" t="s">
        <v>414</v>
      </c>
      <c r="C173" s="67" t="s">
        <v>89</v>
      </c>
      <c r="D173" s="68">
        <v>42489.35</v>
      </c>
      <c r="E173" s="68">
        <v>14.085699999999999</v>
      </c>
      <c r="F173" s="69">
        <v>57.6357</v>
      </c>
      <c r="G173" s="63"/>
      <c r="H173" s="63"/>
    </row>
    <row r="174" spans="1:8" s="64" customFormat="1" ht="27.75" customHeight="1" x14ac:dyDescent="0.3">
      <c r="A174" s="65" t="s">
        <v>415</v>
      </c>
      <c r="B174" s="66" t="s">
        <v>416</v>
      </c>
      <c r="C174" s="67" t="s">
        <v>89</v>
      </c>
      <c r="D174" s="68">
        <v>109269.85</v>
      </c>
      <c r="E174" s="68">
        <v>14.085699999999999</v>
      </c>
      <c r="F174" s="69">
        <v>70.591999999999999</v>
      </c>
      <c r="G174" s="63"/>
      <c r="H174" s="63"/>
    </row>
    <row r="175" spans="1:8" s="64" customFormat="1" ht="27.75" customHeight="1" x14ac:dyDescent="0.3">
      <c r="A175" s="65" t="s">
        <v>417</v>
      </c>
      <c r="B175" s="66" t="s">
        <v>418</v>
      </c>
      <c r="C175" s="67" t="s">
        <v>89</v>
      </c>
      <c r="D175" s="68">
        <v>380317.12</v>
      </c>
      <c r="E175" s="68">
        <v>15.883900000000001</v>
      </c>
      <c r="F175" s="69">
        <v>150.6884</v>
      </c>
      <c r="G175" s="63"/>
      <c r="H175" s="63"/>
    </row>
    <row r="176" spans="1:8" s="64" customFormat="1" ht="27.75" customHeight="1" x14ac:dyDescent="0.3">
      <c r="A176" s="65" t="s">
        <v>419</v>
      </c>
      <c r="B176" s="66" t="s">
        <v>420</v>
      </c>
      <c r="C176" s="67" t="s">
        <v>89</v>
      </c>
      <c r="D176" s="68">
        <v>237003.39</v>
      </c>
      <c r="E176" s="68">
        <v>15.883900000000001</v>
      </c>
      <c r="F176" s="69">
        <v>99.0608</v>
      </c>
      <c r="G176" s="63"/>
      <c r="H176" s="63"/>
    </row>
    <row r="177" spans="1:8" s="64" customFormat="1" ht="27.75" customHeight="1" x14ac:dyDescent="0.3">
      <c r="A177" s="65" t="s">
        <v>421</v>
      </c>
      <c r="B177" s="66" t="s">
        <v>422</v>
      </c>
      <c r="C177" s="67" t="s">
        <v>89</v>
      </c>
      <c r="D177" s="68">
        <v>317413.53999999998</v>
      </c>
      <c r="E177" s="68">
        <v>15.883900000000001</v>
      </c>
      <c r="F177" s="69">
        <v>141.648</v>
      </c>
      <c r="G177" s="63"/>
      <c r="H177" s="63"/>
    </row>
    <row r="178" spans="1:8" s="64" customFormat="1" ht="27.75" customHeight="1" x14ac:dyDescent="0.3">
      <c r="A178" s="65" t="s">
        <v>423</v>
      </c>
      <c r="B178" s="66" t="s">
        <v>424</v>
      </c>
      <c r="C178" s="67" t="s">
        <v>89</v>
      </c>
      <c r="D178" s="68">
        <v>470573.21</v>
      </c>
      <c r="E178" s="68">
        <v>15.883900000000001</v>
      </c>
      <c r="F178" s="69">
        <v>205.09909999999999</v>
      </c>
      <c r="G178" s="63"/>
      <c r="H178" s="63"/>
    </row>
    <row r="179" spans="1:8" s="64" customFormat="1" ht="27.75" customHeight="1" x14ac:dyDescent="0.3">
      <c r="A179" s="65" t="s">
        <v>425</v>
      </c>
      <c r="B179" s="66" t="s">
        <v>426</v>
      </c>
      <c r="C179" s="67" t="s">
        <v>89</v>
      </c>
      <c r="D179" s="68">
        <v>515226.77</v>
      </c>
      <c r="E179" s="68">
        <v>15.883900000000001</v>
      </c>
      <c r="F179" s="69">
        <v>212.59229999999999</v>
      </c>
      <c r="G179" s="63"/>
      <c r="H179" s="63"/>
    </row>
    <row r="180" spans="1:8" s="64" customFormat="1" ht="27.75" customHeight="1" x14ac:dyDescent="0.3">
      <c r="A180" s="65" t="s">
        <v>427</v>
      </c>
      <c r="B180" s="66" t="s">
        <v>428</v>
      </c>
      <c r="C180" s="67" t="s">
        <v>89</v>
      </c>
      <c r="D180" s="68">
        <v>255817.29</v>
      </c>
      <c r="E180" s="68">
        <v>15.883900000000001</v>
      </c>
      <c r="F180" s="69">
        <v>93.113799999999998</v>
      </c>
      <c r="G180" s="63"/>
      <c r="H180" s="63"/>
    </row>
    <row r="181" spans="1:8" s="64" customFormat="1" ht="27.75" customHeight="1" x14ac:dyDescent="0.3">
      <c r="A181" s="65" t="s">
        <v>429</v>
      </c>
      <c r="B181" s="66" t="s">
        <v>430</v>
      </c>
      <c r="C181" s="67" t="s">
        <v>89</v>
      </c>
      <c r="D181" s="68">
        <v>54737.18</v>
      </c>
      <c r="E181" s="68">
        <v>0</v>
      </c>
      <c r="F181" s="69">
        <v>22.8782</v>
      </c>
      <c r="G181" s="63"/>
      <c r="H181" s="63"/>
    </row>
    <row r="182" spans="1:8" s="64" customFormat="1" ht="27.75" customHeight="1" x14ac:dyDescent="0.3">
      <c r="A182" s="65" t="s">
        <v>431</v>
      </c>
      <c r="B182" s="66" t="s">
        <v>432</v>
      </c>
      <c r="C182" s="67" t="s">
        <v>89</v>
      </c>
      <c r="D182" s="68">
        <v>120243.19</v>
      </c>
      <c r="E182" s="68">
        <v>0</v>
      </c>
      <c r="F182" s="69">
        <v>77.594899999999996</v>
      </c>
      <c r="G182" s="63"/>
      <c r="H182" s="63"/>
    </row>
    <row r="183" spans="1:8" s="64" customFormat="1" ht="27.75" customHeight="1" x14ac:dyDescent="0.3">
      <c r="A183" s="65" t="s">
        <v>433</v>
      </c>
      <c r="B183" s="66" t="s">
        <v>434</v>
      </c>
      <c r="C183" s="67" t="s">
        <v>89</v>
      </c>
      <c r="D183" s="68">
        <v>131394.26999999999</v>
      </c>
      <c r="E183" s="68">
        <v>0</v>
      </c>
      <c r="F183" s="69">
        <v>92.670199999999994</v>
      </c>
      <c r="G183" s="63"/>
      <c r="H183" s="63"/>
    </row>
    <row r="184" spans="1:8" s="64" customFormat="1" ht="27.75" customHeight="1" x14ac:dyDescent="0.3">
      <c r="A184" s="65" t="s">
        <v>435</v>
      </c>
      <c r="B184" s="66" t="s">
        <v>436</v>
      </c>
      <c r="C184" s="67" t="s">
        <v>89</v>
      </c>
      <c r="D184" s="68">
        <v>144806.82</v>
      </c>
      <c r="E184" s="68">
        <v>0</v>
      </c>
      <c r="F184" s="69">
        <v>138.96350000000001</v>
      </c>
      <c r="G184" s="63"/>
      <c r="H184" s="63"/>
    </row>
    <row r="185" spans="1:8" s="64" customFormat="1" ht="27.75" customHeight="1" x14ac:dyDescent="0.3">
      <c r="A185" s="65" t="s">
        <v>437</v>
      </c>
      <c r="B185" s="66" t="s">
        <v>438</v>
      </c>
      <c r="C185" s="67" t="s">
        <v>89</v>
      </c>
      <c r="D185" s="68">
        <v>35192.54</v>
      </c>
      <c r="E185" s="68">
        <v>0</v>
      </c>
      <c r="F185" s="69">
        <v>10.893599999999999</v>
      </c>
      <c r="G185" s="63"/>
      <c r="H185" s="63"/>
    </row>
    <row r="186" spans="1:8" s="64" customFormat="1" ht="27.75" customHeight="1" x14ac:dyDescent="0.3">
      <c r="A186" s="65" t="s">
        <v>439</v>
      </c>
      <c r="B186" s="66" t="s">
        <v>440</v>
      </c>
      <c r="C186" s="67" t="s">
        <v>89</v>
      </c>
      <c r="D186" s="68">
        <v>85165.58</v>
      </c>
      <c r="E186" s="68">
        <v>0</v>
      </c>
      <c r="F186" s="69">
        <v>56.612400000000001</v>
      </c>
      <c r="G186" s="63"/>
      <c r="H186" s="63"/>
    </row>
    <row r="187" spans="1:8" s="64" customFormat="1" ht="27.75" customHeight="1" x14ac:dyDescent="0.3">
      <c r="A187" s="65" t="s">
        <v>441</v>
      </c>
      <c r="B187" s="66" t="s">
        <v>442</v>
      </c>
      <c r="C187" s="67" t="s">
        <v>89</v>
      </c>
      <c r="D187" s="68">
        <v>3337.63</v>
      </c>
      <c r="E187" s="68">
        <v>0</v>
      </c>
      <c r="F187" s="69">
        <v>7.8217999999999996</v>
      </c>
      <c r="G187" s="63"/>
      <c r="H187" s="63"/>
    </row>
    <row r="188" spans="1:8" s="64" customFormat="1" ht="27.75" customHeight="1" x14ac:dyDescent="0.3">
      <c r="A188" s="65" t="s">
        <v>443</v>
      </c>
      <c r="B188" s="66" t="s">
        <v>444</v>
      </c>
      <c r="C188" s="67" t="s">
        <v>89</v>
      </c>
      <c r="D188" s="68">
        <v>48015.45</v>
      </c>
      <c r="E188" s="68">
        <v>0</v>
      </c>
      <c r="F188" s="69">
        <v>19.63</v>
      </c>
      <c r="G188" s="63"/>
      <c r="H188" s="63"/>
    </row>
    <row r="189" spans="1:8" s="64" customFormat="1" ht="27.75" customHeight="1" x14ac:dyDescent="0.3">
      <c r="A189" s="65" t="s">
        <v>445</v>
      </c>
      <c r="B189" s="66" t="s">
        <v>446</v>
      </c>
      <c r="C189" s="67" t="s">
        <v>89</v>
      </c>
      <c r="D189" s="68">
        <v>147952.54999999999</v>
      </c>
      <c r="E189" s="68">
        <v>11.388400000000001</v>
      </c>
      <c r="F189" s="69">
        <v>71.230599999999995</v>
      </c>
      <c r="G189" s="63"/>
      <c r="H189" s="63"/>
    </row>
    <row r="190" spans="1:8" s="64" customFormat="1" ht="27.75" customHeight="1" x14ac:dyDescent="0.3">
      <c r="A190" s="65" t="s">
        <v>447</v>
      </c>
      <c r="B190" s="66" t="s">
        <v>448</v>
      </c>
      <c r="C190" s="67" t="s">
        <v>89</v>
      </c>
      <c r="D190" s="68">
        <v>27499.040000000001</v>
      </c>
      <c r="E190" s="68">
        <v>11.388400000000001</v>
      </c>
      <c r="F190" s="69">
        <v>23.721399999999999</v>
      </c>
      <c r="G190" s="63"/>
      <c r="H190" s="63"/>
    </row>
    <row r="191" spans="1:8" s="64" customFormat="1" ht="27.75" customHeight="1" x14ac:dyDescent="0.3">
      <c r="A191" s="65" t="s">
        <v>449</v>
      </c>
      <c r="B191" s="66" t="s">
        <v>450</v>
      </c>
      <c r="C191" s="67" t="s">
        <v>89</v>
      </c>
      <c r="D191" s="68">
        <v>90489.93</v>
      </c>
      <c r="E191" s="68">
        <v>0</v>
      </c>
      <c r="F191" s="69">
        <v>9.2135999999999996</v>
      </c>
      <c r="G191" s="63"/>
      <c r="H191" s="63"/>
    </row>
    <row r="192" spans="1:8" s="64" customFormat="1" ht="27.75" customHeight="1" x14ac:dyDescent="0.3">
      <c r="A192" s="65" t="s">
        <v>451</v>
      </c>
      <c r="B192" s="66" t="s">
        <v>452</v>
      </c>
      <c r="C192" s="67" t="s">
        <v>89</v>
      </c>
      <c r="D192" s="68">
        <v>774250.61</v>
      </c>
      <c r="E192" s="68">
        <v>11.388400000000001</v>
      </c>
      <c r="F192" s="69">
        <v>184.55600000000001</v>
      </c>
      <c r="G192" s="63"/>
      <c r="H192" s="63"/>
    </row>
    <row r="193" spans="1:8" s="64" customFormat="1" ht="27.75" customHeight="1" x14ac:dyDescent="0.3">
      <c r="A193" s="65" t="s">
        <v>453</v>
      </c>
      <c r="B193" s="66" t="s">
        <v>454</v>
      </c>
      <c r="C193" s="67" t="s">
        <v>89</v>
      </c>
      <c r="D193" s="68">
        <v>2975.62</v>
      </c>
      <c r="E193" s="68">
        <v>0</v>
      </c>
      <c r="F193" s="69">
        <v>2.2077</v>
      </c>
      <c r="G193" s="63"/>
      <c r="H193" s="63"/>
    </row>
    <row r="194" spans="1:8" s="64" customFormat="1" ht="27.75" customHeight="1" x14ac:dyDescent="0.3">
      <c r="A194" s="65" t="s">
        <v>455</v>
      </c>
      <c r="B194" s="66" t="s">
        <v>456</v>
      </c>
      <c r="C194" s="67" t="s">
        <v>89</v>
      </c>
      <c r="D194" s="68">
        <v>3117.89</v>
      </c>
      <c r="E194" s="68">
        <v>0</v>
      </c>
      <c r="F194" s="69">
        <v>3.2879999999999997E-5</v>
      </c>
      <c r="G194" s="63"/>
      <c r="H194" s="63"/>
    </row>
    <row r="195" spans="1:8" s="64" customFormat="1" ht="27.75" customHeight="1" x14ac:dyDescent="0.3">
      <c r="A195" s="65" t="s">
        <v>457</v>
      </c>
      <c r="B195" s="66" t="s">
        <v>458</v>
      </c>
      <c r="C195" s="67" t="s">
        <v>89</v>
      </c>
      <c r="D195" s="68">
        <v>19375.650000000001</v>
      </c>
      <c r="E195" s="68">
        <v>11.9129</v>
      </c>
      <c r="F195" s="69">
        <v>16.6494</v>
      </c>
      <c r="G195" s="63"/>
      <c r="H195" s="63"/>
    </row>
    <row r="196" spans="1:8" s="64" customFormat="1" ht="27.75" customHeight="1" x14ac:dyDescent="0.3">
      <c r="A196" s="65" t="s">
        <v>459</v>
      </c>
      <c r="B196" s="66" t="s">
        <v>460</v>
      </c>
      <c r="C196" s="67" t="s">
        <v>89</v>
      </c>
      <c r="D196" s="68">
        <v>48561.86</v>
      </c>
      <c r="E196" s="68">
        <v>0</v>
      </c>
      <c r="F196" s="69">
        <v>17.733499999999999</v>
      </c>
      <c r="G196" s="63"/>
      <c r="H196" s="63"/>
    </row>
    <row r="197" spans="1:8" s="64" customFormat="1" ht="27.75" customHeight="1" x14ac:dyDescent="0.3">
      <c r="A197" s="65" t="s">
        <v>461</v>
      </c>
      <c r="B197" s="66" t="s">
        <v>462</v>
      </c>
      <c r="C197" s="67" t="s">
        <v>89</v>
      </c>
      <c r="D197" s="68">
        <v>842973.49</v>
      </c>
      <c r="E197" s="68">
        <v>15.883900000000001</v>
      </c>
      <c r="F197" s="69">
        <v>135.53059999999999</v>
      </c>
      <c r="G197" s="63"/>
      <c r="H197" s="63"/>
    </row>
    <row r="198" spans="1:8" s="64" customFormat="1" ht="27.75" customHeight="1" x14ac:dyDescent="0.3">
      <c r="A198" s="65" t="s">
        <v>463</v>
      </c>
      <c r="B198" s="66" t="s">
        <v>464</v>
      </c>
      <c r="C198" s="67" t="s">
        <v>89</v>
      </c>
      <c r="D198" s="68">
        <v>466848.49</v>
      </c>
      <c r="E198" s="68">
        <v>15.883900000000001</v>
      </c>
      <c r="F198" s="69">
        <v>130.1002</v>
      </c>
      <c r="G198" s="63"/>
      <c r="H198" s="63"/>
    </row>
    <row r="199" spans="1:8" s="64" customFormat="1" ht="27.75" customHeight="1" x14ac:dyDescent="0.3">
      <c r="A199" s="65" t="s">
        <v>465</v>
      </c>
      <c r="B199" s="66" t="s">
        <v>466</v>
      </c>
      <c r="C199" s="67" t="s">
        <v>89</v>
      </c>
      <c r="D199" s="68">
        <v>132566.5</v>
      </c>
      <c r="E199" s="68">
        <v>0</v>
      </c>
      <c r="F199" s="69">
        <v>32.536299999999997</v>
      </c>
      <c r="G199" s="63"/>
      <c r="H199" s="63"/>
    </row>
    <row r="200" spans="1:8" s="64" customFormat="1" ht="27.75" customHeight="1" x14ac:dyDescent="0.3">
      <c r="A200" s="65" t="s">
        <v>467</v>
      </c>
      <c r="B200" s="66" t="s">
        <v>468</v>
      </c>
      <c r="C200" s="67" t="s">
        <v>89</v>
      </c>
      <c r="D200" s="68">
        <v>933.65</v>
      </c>
      <c r="E200" s="68">
        <v>0</v>
      </c>
      <c r="F200" s="69">
        <v>6.1989999999999994E-5</v>
      </c>
      <c r="G200" s="63"/>
      <c r="H200" s="63"/>
    </row>
    <row r="201" spans="1:8" s="64" customFormat="1" ht="27.75" customHeight="1" x14ac:dyDescent="0.3">
      <c r="A201" s="65" t="s">
        <v>469</v>
      </c>
      <c r="B201" s="66" t="s">
        <v>470</v>
      </c>
      <c r="C201" s="67" t="s">
        <v>89</v>
      </c>
      <c r="D201" s="68">
        <v>17404.259999999998</v>
      </c>
      <c r="E201" s="68">
        <v>11.9129</v>
      </c>
      <c r="F201" s="69">
        <v>15.936500000000001</v>
      </c>
      <c r="G201" s="63"/>
      <c r="H201" s="63"/>
    </row>
    <row r="202" spans="1:8" s="64" customFormat="1" ht="27.75" customHeight="1" x14ac:dyDescent="0.3">
      <c r="A202" s="65" t="s">
        <v>471</v>
      </c>
      <c r="B202" s="66" t="s">
        <v>472</v>
      </c>
      <c r="C202" s="67" t="s">
        <v>89</v>
      </c>
      <c r="D202" s="68">
        <v>2219.54</v>
      </c>
      <c r="E202" s="68">
        <v>11.9129</v>
      </c>
      <c r="F202" s="69">
        <v>19.2227</v>
      </c>
      <c r="G202" s="63"/>
      <c r="H202" s="63"/>
    </row>
    <row r="203" spans="1:8" s="64" customFormat="1" ht="27.75" customHeight="1" x14ac:dyDescent="0.3">
      <c r="A203" s="65" t="s">
        <v>473</v>
      </c>
      <c r="B203" s="66" t="s">
        <v>474</v>
      </c>
      <c r="C203" s="67" t="s">
        <v>89</v>
      </c>
      <c r="D203" s="68">
        <v>33229.24</v>
      </c>
      <c r="E203" s="68">
        <v>11.9129</v>
      </c>
      <c r="F203" s="69">
        <v>17.2925</v>
      </c>
      <c r="G203" s="63"/>
      <c r="H203" s="63"/>
    </row>
    <row r="204" spans="1:8" s="64" customFormat="1" ht="27.75" customHeight="1" x14ac:dyDescent="0.3">
      <c r="A204" s="65" t="s">
        <v>475</v>
      </c>
      <c r="B204" s="66" t="s">
        <v>476</v>
      </c>
      <c r="C204" s="67" t="s">
        <v>89</v>
      </c>
      <c r="D204" s="68">
        <v>59508.26</v>
      </c>
      <c r="E204" s="68">
        <v>0</v>
      </c>
      <c r="F204" s="69">
        <v>6.2228000000000003</v>
      </c>
      <c r="G204" s="63"/>
      <c r="H204" s="63"/>
    </row>
    <row r="205" spans="1:8" s="64" customFormat="1" ht="27.75" customHeight="1" x14ac:dyDescent="0.3">
      <c r="A205" s="65" t="s">
        <v>477</v>
      </c>
      <c r="B205" s="66" t="s">
        <v>478</v>
      </c>
      <c r="C205" s="67" t="s">
        <v>89</v>
      </c>
      <c r="D205" s="68">
        <v>62446.48</v>
      </c>
      <c r="E205" s="68">
        <v>0</v>
      </c>
      <c r="F205" s="69">
        <v>8.4056999999999995</v>
      </c>
      <c r="G205" s="63"/>
      <c r="H205" s="63"/>
    </row>
    <row r="206" spans="1:8" s="64" customFormat="1" ht="27.75" customHeight="1" x14ac:dyDescent="0.3">
      <c r="A206" s="65" t="s">
        <v>479</v>
      </c>
      <c r="B206" s="66" t="s">
        <v>480</v>
      </c>
      <c r="C206" s="67" t="s">
        <v>89</v>
      </c>
      <c r="D206" s="68">
        <v>1163933.49</v>
      </c>
      <c r="E206" s="68">
        <v>15.883900000000001</v>
      </c>
      <c r="F206" s="69">
        <v>161.20740000000001</v>
      </c>
      <c r="G206" s="63"/>
      <c r="H206" s="63"/>
    </row>
    <row r="207" spans="1:8" s="64" customFormat="1" ht="27.75" customHeight="1" x14ac:dyDescent="0.3">
      <c r="A207" s="65" t="s">
        <v>481</v>
      </c>
      <c r="B207" s="66" t="s">
        <v>482</v>
      </c>
      <c r="C207" s="67" t="s">
        <v>89</v>
      </c>
      <c r="D207" s="68">
        <v>2788.99</v>
      </c>
      <c r="E207" s="68">
        <v>11.9129</v>
      </c>
      <c r="F207" s="69">
        <v>12.8873</v>
      </c>
      <c r="G207" s="63"/>
      <c r="H207" s="63"/>
    </row>
    <row r="208" spans="1:8" s="64" customFormat="1" ht="27.75" customHeight="1" x14ac:dyDescent="0.3">
      <c r="A208" s="65" t="s">
        <v>483</v>
      </c>
      <c r="B208" s="66" t="s">
        <v>484</v>
      </c>
      <c r="C208" s="67" t="s">
        <v>89</v>
      </c>
      <c r="D208" s="68">
        <v>780.65</v>
      </c>
      <c r="E208" s="68">
        <v>0</v>
      </c>
      <c r="F208" s="69">
        <v>1.2532000000000001</v>
      </c>
      <c r="G208" s="63"/>
      <c r="H208" s="63"/>
    </row>
    <row r="209" spans="1:8" s="64" customFormat="1" ht="27.75" customHeight="1" x14ac:dyDescent="0.3">
      <c r="A209" s="65" t="s">
        <v>485</v>
      </c>
      <c r="B209" s="66" t="s">
        <v>486</v>
      </c>
      <c r="C209" s="67" t="s">
        <v>89</v>
      </c>
      <c r="D209" s="68">
        <v>361.52</v>
      </c>
      <c r="E209" s="68">
        <v>0</v>
      </c>
      <c r="F209" s="69">
        <v>4.0274000000000001</v>
      </c>
      <c r="G209" s="63"/>
      <c r="H209" s="63"/>
    </row>
    <row r="210" spans="1:8" s="64" customFormat="1" ht="27.75" customHeight="1" x14ac:dyDescent="0.3">
      <c r="A210" s="65" t="s">
        <v>487</v>
      </c>
      <c r="B210" s="66" t="s">
        <v>488</v>
      </c>
      <c r="C210" s="67" t="s">
        <v>89</v>
      </c>
      <c r="D210" s="68">
        <v>219347.58</v>
      </c>
      <c r="E210" s="68">
        <v>0</v>
      </c>
      <c r="F210" s="69">
        <v>31.453800000000001</v>
      </c>
      <c r="G210" s="63"/>
      <c r="H210" s="63"/>
    </row>
    <row r="219" spans="1:8" x14ac:dyDescent="0.25">
      <c r="B219" s="42"/>
      <c r="G219" s="42"/>
    </row>
    <row r="220" spans="1:8" x14ac:dyDescent="0.25">
      <c r="B220" s="42"/>
      <c r="G220" s="42"/>
    </row>
  </sheetData>
  <mergeCells count="10">
    <mergeCell ref="A8:A9"/>
    <mergeCell ref="B8:B9"/>
    <mergeCell ref="C8:C9"/>
    <mergeCell ref="D8:F8"/>
    <mergeCell ref="C1:F2"/>
    <mergeCell ref="C3:E3"/>
    <mergeCell ref="C4:E4"/>
    <mergeCell ref="C5:E5"/>
    <mergeCell ref="C6:E6"/>
    <mergeCell ref="A7:F7"/>
  </mergeCells>
  <pageMargins left="0.78740157499999996" right="0.78740157499999996" top="0.984251969" bottom="0.984251969" header="0.49212598499999999" footer="0.49212598499999999"/>
  <pageSetup paperSize="9" scale="41"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4DF02-F162-4338-A288-81527442EB8A}">
  <sheetPr>
    <tabColor theme="9" tint="0.39997558519241921"/>
    <pageSetUpPr fitToPage="1"/>
  </sheetPr>
  <dimension ref="A1:S64"/>
  <sheetViews>
    <sheetView showGridLines="0" showZeros="0" view="pageBreakPreview" topLeftCell="A10" zoomScaleSheetLayoutView="100" workbookViewId="0">
      <selection activeCell="A30" sqref="A30:A33"/>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72925-A</v>
      </c>
      <c r="D9" s="758"/>
      <c r="E9" s="758"/>
      <c r="F9" s="759" t="s">
        <v>8281</v>
      </c>
      <c r="G9" s="759"/>
      <c r="H9" s="758" t="str">
        <f>IF(A11="","",VLOOKUP(A11,'R.C.'!A$1:H$65037,4,))</f>
        <v>SINAPI</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ELETRODUTO DE FLEXÍVEL TIPO SELTUBO DE TAMANHO NOMINAL 3/4" - FORNECIMENTO E INSTALAÇÃO</v>
      </c>
      <c r="F10" s="742"/>
      <c r="G10" s="742"/>
      <c r="H10" s="742"/>
      <c r="I10" s="742"/>
      <c r="J10" s="742"/>
      <c r="K10" s="743"/>
      <c r="L10" s="369" t="s">
        <v>8284</v>
      </c>
      <c r="M10" s="367"/>
      <c r="N10" s="367"/>
      <c r="O10" s="367"/>
      <c r="P10" s="367"/>
      <c r="Q10" s="367"/>
      <c r="R10" s="367"/>
      <c r="S10" s="367"/>
    </row>
    <row r="11" spans="1:19" s="459" customFormat="1" ht="31.2" customHeight="1" thickBot="1" x14ac:dyDescent="0.35">
      <c r="A11" s="833" t="s">
        <v>8319</v>
      </c>
      <c r="B11" s="834"/>
      <c r="C11" s="835"/>
      <c r="D11" s="836"/>
      <c r="E11" s="744"/>
      <c r="F11" s="744"/>
      <c r="G11" s="744"/>
      <c r="H11" s="744"/>
      <c r="I11" s="744"/>
      <c r="J11" s="744"/>
      <c r="K11" s="745"/>
      <c r="L11" s="457" t="str">
        <f>IF(A11="","",VLOOKUP(A11,'R.C.'!A$1:H$65037,7,))</f>
        <v>M</v>
      </c>
      <c r="M11" s="458"/>
      <c r="N11" s="458"/>
      <c r="O11" s="458"/>
      <c r="P11" s="458"/>
      <c r="Q11" s="458"/>
      <c r="R11" s="458"/>
      <c r="S11" s="458"/>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39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02"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0.15</v>
      </c>
      <c r="K30" s="407">
        <f>IF($A30="","",IF(LEFT(A30,1)="T",VLOOKUP(A30,'L.I.SICRO MO'!A:F,6,),IF(LEFT(A30,3)="SN-",VLOOKUP(A30,L.S.SINAPI!A:J,5,),(VLOOKUP(A30,L.I.SINAPI!$B$10:$F$4937,4,)/(1+L.I.SINAPI!$J$4/100)))))</f>
        <v>15.01</v>
      </c>
      <c r="L30" s="408">
        <f t="shared" ref="L30:L37" si="1">IF(A30="","",ROUND((J30*K30),2))</f>
        <v>2.25</v>
      </c>
      <c r="M30" s="367"/>
      <c r="N30" s="367"/>
      <c r="O30" s="367"/>
      <c r="P30" s="367"/>
      <c r="Q30" s="367"/>
      <c r="R30" s="367"/>
      <c r="S30" s="367"/>
    </row>
    <row r="31" spans="1:19" s="370" customFormat="1" ht="10.199999999999999" x14ac:dyDescent="0.2">
      <c r="A31" s="409"/>
      <c r="B31" s="770" t="str">
        <f>IF($A31="","",IF(LEFT(A31,1)="T",UPPER(VLOOKUP(A31,'L.I.SICRO MO'!A:I,2,)),IF(LEFT(A31,3)="SN-",UPPER(VLOOKUP(A31,L.S.SINAPI!A:J,3,)),VLOOKUP(A31,L.I.SINAPI!$B$10:$F$4937,2,))))</f>
        <v/>
      </c>
      <c r="C31" s="771"/>
      <c r="D31" s="771"/>
      <c r="E31" s="771"/>
      <c r="F31" s="771"/>
      <c r="G31" s="771"/>
      <c r="H31" s="772"/>
      <c r="I31" s="410" t="str">
        <f>IF($A31="","",IF(LEFT(A31,1)="T",UPPER(VLOOKUP(A31,'L.I.SICRO MO'!A:I,3,)),IF(LEFT(A31,3)="SN-",UPPER(VLOOKUP(A31,L.S.SINAPI!A:J,4,)),VLOOKUP(A31,L.I.SINAPI!$B$10:$G$4937,3,))))</f>
        <v/>
      </c>
      <c r="J31" s="406"/>
      <c r="K31" s="407" t="str">
        <f>IF($A31="","",IF(LEFT(A31,1)="T",VLOOKUP(A31,'L.I.SICRO MO'!A:F,6,),IF(LEFT(A31,3)="SN-",VLOOKUP(A31,L.S.SINAPI!A:J,5,),(VLOOKUP(A31,L.I.SINAPI!$B$10:$F$4937,4,)/(1+L.I.SINAPI!$J$4/100)))))</f>
        <v/>
      </c>
      <c r="L31" s="411" t="str">
        <f t="shared" si="1"/>
        <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2.25</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2.25</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2.25</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v>2504</v>
      </c>
      <c r="B47" s="826" t="str">
        <f>IF(A47="","",IF(OR(LEFT(A47,2)="AM",LEFT(A47,1)="M",LEFT(A47,1)="F"),UPPER(VLOOKUP(A47,'L.I.SICRO MAT'!A:E,2,)),IF(OR(LEFT(A47,5)="COTSV",LEFT(A47,5)="COTIS"),UPPER(VLOOKUP(A47,L.I.COTAÇÃO!$A:$D,2,)),IF(LEFT(A47,2)="cc",VLOOKUP(A47,'R.C.'!A:H,6,),IF(LEFT(A47,2)="SN",VLOOKUP(A47,L.S.SINAPI!A:F,3,),IF(LEFT(A47,2)="SC",VLOOKUP(A47,'L.S.SICRO 2'!A:G,3,),VLOOKUP(A47,L.I.SINAPI!B:F,2,)))))))</f>
        <v>ELETRODUTO FLEXIVEL, EM ACO GALVANIZADO, REVESTIDO EXTERNAMENTE COM PVC PRETO, DIAMETRO EXTERNO DE 25 MM (3/4"), TIPO SEALTUBO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M     </v>
      </c>
      <c r="J47" s="439">
        <v>1.1000000000000001</v>
      </c>
      <c r="K47" s="385">
        <f>IF(A47="","",IF(OR(LEFT(A47,2)="AM",LEFT(A47,1)="M",LEFT(A47,1)="F"),VLOOKUP(A47,'L.I.SICRO MAT'!A:F,6,),IF(OR(LEFT(A47,5)="COTSV",LEFT(A47,5)="COTIS"),VLOOKUP(A47,L.I.COTAÇÃO!$A:$D,4,),IF(LEFT(A47,2)="cc",VLOOKUP(A47,'R.C.'!A:H,8,),IF(LEFT(A47,2)="SN",VLOOKUP(A47,L.S.SINAPI!A:F,5,),IF(LEFT(A47,2)="SC",VLOOKUP(A47,'L.S.SICRO 2'!A:G,5,),VLOOKUP(A47,L.I.SINAPI!B:F,4,)))))))</f>
        <v>6.65</v>
      </c>
      <c r="L47" s="440">
        <f t="shared" ref="L47:L58" si="2">IF(A47="","",ROUND(J47*K47,2))</f>
        <v>7.32</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7.32</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9.57</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2.62</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12.190000000000001</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3379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33793"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7A6E-A616-46DA-B112-17A0DC3D674A}">
  <sheetPr>
    <tabColor rgb="FFFF0000"/>
    <pageSetUpPr fitToPage="1"/>
  </sheetPr>
  <dimension ref="A1:S64"/>
  <sheetViews>
    <sheetView showGridLines="0" showZeros="0" view="pageBreakPreview" topLeftCell="A10"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C2068</v>
      </c>
      <c r="D9" s="758"/>
      <c r="E9" s="758"/>
      <c r="F9" s="759" t="s">
        <v>8281</v>
      </c>
      <c r="G9" s="759"/>
      <c r="H9" s="758" t="str">
        <f>IF(A11="","",VLOOKUP(A11,'R.C.'!A$1:H$65037,4,))</f>
        <v>SEINFRA/CE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QUADRO DISTRIBUIÇÃO SCHNEIDER PRAGMA 24 MÓDULOS PRA25124 - 40A</v>
      </c>
      <c r="F10" s="742"/>
      <c r="G10" s="742"/>
      <c r="H10" s="742"/>
      <c r="I10" s="742"/>
      <c r="J10" s="742"/>
      <c r="K10" s="743"/>
      <c r="L10" s="369" t="s">
        <v>8284</v>
      </c>
      <c r="M10" s="367"/>
      <c r="N10" s="367"/>
      <c r="O10" s="367"/>
      <c r="P10" s="367"/>
      <c r="Q10" s="367"/>
      <c r="R10" s="367"/>
      <c r="S10" s="367"/>
    </row>
    <row r="11" spans="1:19" s="370" customFormat="1" ht="10.8" thickBot="1" x14ac:dyDescent="0.25">
      <c r="A11" s="746" t="s">
        <v>17434</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67</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3</v>
      </c>
      <c r="K30" s="407">
        <f>IF($A30="","",IF(LEFT(A30,1)="T",VLOOKUP(A30,'L.I.SICRO MO'!A:F,6,),IF(LEFT(A30,3)="SN-",VLOOKUP(A30,L.S.SINAPI!A:J,5,),(VLOOKUP(A30,L.I.SINAPI!$B$10:$F$4937,4,)/(1+L.I.SINAPI!$J$4/100)))))</f>
        <v>15.01</v>
      </c>
      <c r="L30" s="408">
        <f t="shared" ref="L30:L37" si="1">IF(A30="","",ROUND((J30*K30),2))</f>
        <v>45.03</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3</v>
      </c>
      <c r="K31" s="407">
        <f>IF($A31="","",IF(LEFT(A31,1)="T",VLOOKUP(A31,'L.I.SICRO MO'!A:F,6,),IF(LEFT(A31,3)="SN-",VLOOKUP(A31,L.S.SINAPI!A:J,5,),(VLOOKUP(A31,L.I.SINAPI!$B$10:$F$4937,4,)/(1+L.I.SINAPI!$J$4/100)))))</f>
        <v>11.39</v>
      </c>
      <c r="L31" s="411">
        <f t="shared" si="1"/>
        <v>34.17</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79.2</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79.2</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79.2</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9.8" customHeight="1" x14ac:dyDescent="0.2">
      <c r="A47" s="437" t="s">
        <v>17445</v>
      </c>
      <c r="B47" s="826" t="str">
        <f>IF(A47="","",IF(OR(LEFT(A47,2)="AM",LEFT(A47,1)="M",LEFT(A47,1)="F"),UPPER(VLOOKUP(A47,'L.I.SICRO MAT'!A:E,2,)),IF(OR(LEFT(A47,5)="COTSV",LEFT(A47,5)="COTIS"),UPPER(VLOOKUP(A47,L.I.COTAÇÃO!$A:$D,2,)),IF(LEFT(A47,2)="cc",VLOOKUP(A47,'R.C.'!A:H,6,),IF(LEFT(A47,2)="SN",VLOOKUP(A47,L.S.SINAPI!A:F,3,),IF(LEFT(A47,2)="SC",VLOOKUP(A47,'L.S.SICRO 2'!A:G,3,),VLOOKUP(A47,L.I.SINAPI!B:F,2,)))))))</f>
        <v>QUADRO DISTRIBUIÇÃO SCHNEIDER PRAGMA 24 MÓDULOS PRA25124 - 40A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135.25</v>
      </c>
      <c r="L47" s="440">
        <f t="shared" ref="L47:L58" si="2">IF(A47="","",ROUND(J47*K47,2))</f>
        <v>135.25</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135.25</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214.45</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58.65</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273.09999999999997</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1969"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1969"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892E7-7711-4D69-A5BA-ACBBF0A2F3B9}">
  <sheetPr>
    <tabColor rgb="FFFF0000"/>
    <pageSetUpPr fitToPage="1"/>
  </sheetPr>
  <dimension ref="A1:S64"/>
  <sheetViews>
    <sheetView showGridLines="0" showZeros="0" view="pageBreakPreview" topLeftCell="A13"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C2069</v>
      </c>
      <c r="D9" s="758"/>
      <c r="E9" s="758"/>
      <c r="F9" s="759" t="s">
        <v>8281</v>
      </c>
      <c r="G9" s="759"/>
      <c r="H9" s="758" t="str">
        <f>IF(A11="","",VLOOKUP(A11,'R.C.'!A$1:H$65037,4,))</f>
        <v>SEINFRA/CE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QUADRO DISTRIBUIÇÃO SCHNEIDER PRAGMA 36 MÓDULOS PRA25224 - 150A</v>
      </c>
      <c r="F10" s="742"/>
      <c r="G10" s="742"/>
      <c r="H10" s="742"/>
      <c r="I10" s="742"/>
      <c r="J10" s="742"/>
      <c r="K10" s="743"/>
      <c r="L10" s="369" t="s">
        <v>8284</v>
      </c>
      <c r="M10" s="367"/>
      <c r="N10" s="367"/>
      <c r="O10" s="367"/>
      <c r="P10" s="367"/>
      <c r="Q10" s="367"/>
      <c r="R10" s="367"/>
      <c r="S10" s="367"/>
    </row>
    <row r="11" spans="1:19" s="370" customFormat="1" ht="10.8" thickBot="1" x14ac:dyDescent="0.25">
      <c r="A11" s="746" t="s">
        <v>17433</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4</v>
      </c>
      <c r="K30" s="407">
        <f>IF($A30="","",IF(LEFT(A30,1)="T",VLOOKUP(A30,'L.I.SICRO MO'!A:F,6,),IF(LEFT(A30,3)="SN-",VLOOKUP(A30,L.S.SINAPI!A:J,5,),(VLOOKUP(A30,L.I.SINAPI!$B$10:$F$4937,4,)/(1+L.I.SINAPI!$J$4/100)))))</f>
        <v>15.01</v>
      </c>
      <c r="L30" s="408">
        <f t="shared" ref="L30:L37" si="1">IF(A30="","",ROUND((J30*K30),2))</f>
        <v>60.04</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4</v>
      </c>
      <c r="K31" s="407">
        <f>IF($A31="","",IF(LEFT(A31,1)="T",VLOOKUP(A31,'L.I.SICRO MO'!A:F,6,),IF(LEFT(A31,3)="SN-",VLOOKUP(A31,L.S.SINAPI!A:J,5,),(VLOOKUP(A31,L.I.SINAPI!$B$10:$F$4937,4,)/(1+L.I.SINAPI!$J$4/100)))))</f>
        <v>11.39</v>
      </c>
      <c r="L31" s="411">
        <f t="shared" si="1"/>
        <v>45.56</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105.6</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105.6</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105.6</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2.8" customHeight="1" x14ac:dyDescent="0.2">
      <c r="A47" s="437" t="s">
        <v>17446</v>
      </c>
      <c r="B47" s="826" t="str">
        <f>IF(A47="","",IF(OR(LEFT(A47,2)="AM",LEFT(A47,1)="M",LEFT(A47,1)="F"),UPPER(VLOOKUP(A47,'L.I.SICRO MAT'!A:E,2,)),IF(OR(LEFT(A47,5)="COTSV",LEFT(A47,5)="COTIS"),UPPER(VLOOKUP(A47,L.I.COTAÇÃO!$A:$D,2,)),IF(LEFT(A47,2)="cc",VLOOKUP(A47,'R.C.'!A:H,6,),IF(LEFT(A47,2)="SN",VLOOKUP(A47,L.S.SINAPI!A:F,3,),IF(LEFT(A47,2)="SC",VLOOKUP(A47,'L.S.SICRO 2'!A:G,3,),VLOOKUP(A47,L.I.SINAPI!B:F,2,)))))))</f>
        <v>QUADRO DISTRIBUIÇÃO SCHNEIDER PRAGMA 36 MÓDULOS PRA25224 - 150A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169.5</v>
      </c>
      <c r="L47" s="440">
        <f t="shared" ref="L47:L58" si="2">IF(A47="","",ROUND(J47*K47,2))</f>
        <v>169.5</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169.5</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275.10000000000002</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75.239999999999995</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350.34000000000003</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299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2993"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ED480-92DB-4409-8E84-083122EFC0A9}">
  <sheetPr>
    <tabColor rgb="FFFF0000"/>
    <pageSetUpPr fitToPage="1"/>
  </sheetPr>
  <dimension ref="A1:S64"/>
  <sheetViews>
    <sheetView showGridLines="0" showZeros="0" view="pageBreakPreview" topLeftCell="A13"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12243/ORSE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QUADRO DISTRIBUIÇÃO SCHNEIDER PRAGMA 48 MÓDULOS PRA25224 - 150A</v>
      </c>
      <c r="F10" s="742"/>
      <c r="G10" s="742"/>
      <c r="H10" s="742"/>
      <c r="I10" s="742"/>
      <c r="J10" s="742"/>
      <c r="K10" s="743"/>
      <c r="L10" s="369" t="s">
        <v>8284</v>
      </c>
      <c r="M10" s="367"/>
      <c r="N10" s="367"/>
      <c r="O10" s="367"/>
      <c r="P10" s="367"/>
      <c r="Q10" s="367"/>
      <c r="R10" s="367"/>
      <c r="S10" s="367"/>
    </row>
    <row r="11" spans="1:19" s="370" customFormat="1" ht="10.8" thickBot="1" x14ac:dyDescent="0.25">
      <c r="A11" s="746" t="s">
        <v>17432</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9.6</v>
      </c>
      <c r="K30" s="407">
        <f>IF($A30="","",IF(LEFT(A30,1)="T",VLOOKUP(A30,'L.I.SICRO MO'!A:F,6,),IF(LEFT(A30,3)="SN-",VLOOKUP(A30,L.S.SINAPI!A:J,5,),(VLOOKUP(A30,L.I.SINAPI!$B$10:$F$4937,4,)/(1+L.I.SINAPI!$J$4/100)))))</f>
        <v>15.01</v>
      </c>
      <c r="L30" s="408">
        <f t="shared" ref="L30:L37" si="1">IF(A30="","",ROUND((J30*K30),2))</f>
        <v>144.1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9.6</v>
      </c>
      <c r="K31" s="407">
        <f>IF($A31="","",IF(LEFT(A31,1)="T",VLOOKUP(A31,'L.I.SICRO MO'!A:F,6,),IF(LEFT(A31,3)="SN-",VLOOKUP(A31,L.S.SINAPI!A:J,5,),(VLOOKUP(A31,L.I.SINAPI!$B$10:$F$4937,4,)/(1+L.I.SINAPI!$J$4/100)))))</f>
        <v>11.39</v>
      </c>
      <c r="L31" s="411">
        <f t="shared" si="1"/>
        <v>109.34</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253.44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253.44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253.44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31.2" customHeight="1" x14ac:dyDescent="0.2">
      <c r="A47" s="437" t="s">
        <v>17447</v>
      </c>
      <c r="B47" s="826" t="str">
        <f>IF(A47="","",IF(OR(LEFT(A47,2)="AM",LEFT(A47,1)="M",LEFT(A47,1)="F"),UPPER(VLOOKUP(A47,'L.I.SICRO MAT'!A:E,2,)),IF(OR(LEFT(A47,5)="COTSV",LEFT(A47,5)="COTIS"),UPPER(VLOOKUP(A47,L.I.COTAÇÃO!$A:$D,2,)),IF(LEFT(A47,2)="cc",VLOOKUP(A47,'R.C.'!A:H,6,),IF(LEFT(A47,2)="SN",VLOOKUP(A47,L.S.SINAPI!A:F,3,),IF(LEFT(A47,2)="SC",VLOOKUP(A47,'L.S.SICRO 2'!A:G,3,),VLOOKUP(A47,L.I.SINAPI!B:F,2,)))))))</f>
        <v>QUADRO DISTRIBUIÇÃO SCHNEIDER PRAGMA 48 MÓDULOS PRA25224 - 150A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228</v>
      </c>
      <c r="L47" s="440">
        <f t="shared" ref="L47:L58" si="2">IF(A47="","",ROUND(J47*K47,2))</f>
        <v>228</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228</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481.44</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131.66999999999999</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613.11</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4017"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4017"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3D45D-37FC-47B3-97F6-2226F829D054}">
  <sheetPr>
    <tabColor rgb="FFFF0000"/>
    <pageSetUpPr fitToPage="1"/>
  </sheetPr>
  <dimension ref="A1:S64"/>
  <sheetViews>
    <sheetView showGridLines="0" showZeros="0" view="pageBreakPreview" topLeftCell="A7"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12243/ORSE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QUADRO DISTRIBUIÇÃO SCHNEIDER PRAGMA 54 MÓDULOS PRA25318 - 100A</v>
      </c>
      <c r="F10" s="742"/>
      <c r="G10" s="742"/>
      <c r="H10" s="742"/>
      <c r="I10" s="742"/>
      <c r="J10" s="742"/>
      <c r="K10" s="743"/>
      <c r="L10" s="369" t="s">
        <v>8284</v>
      </c>
      <c r="M10" s="367"/>
      <c r="N10" s="367"/>
      <c r="O10" s="367"/>
      <c r="P10" s="367"/>
      <c r="Q10" s="367"/>
      <c r="R10" s="367"/>
      <c r="S10" s="367"/>
    </row>
    <row r="11" spans="1:19" s="370" customFormat="1" ht="10.8" thickBot="1" x14ac:dyDescent="0.25">
      <c r="A11" s="746" t="s">
        <v>17431</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customHeight="1"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f>9.6*54/48</f>
        <v>10.799999999999999</v>
      </c>
      <c r="K30" s="407">
        <f>IF($A30="","",IF(LEFT(A30,1)="T",VLOOKUP(A30,'L.I.SICRO MO'!A:F,6,),IF(LEFT(A30,3)="SN-",VLOOKUP(A30,L.S.SINAPI!A:J,5,),(VLOOKUP(A30,L.I.SINAPI!$B$10:$F$4937,4,)/(1+L.I.SINAPI!$J$4/100)))))</f>
        <v>15.01</v>
      </c>
      <c r="L30" s="408">
        <f t="shared" ref="L30:L37" si="1">IF(A30="","",ROUND((J30*K30),2))</f>
        <v>162.11000000000001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f>9.6*54/48</f>
        <v>10.799999999999999</v>
      </c>
      <c r="K31" s="407">
        <f>IF($A31="","",IF(LEFT(A31,1)="T",VLOOKUP(A31,'L.I.SICRO MO'!A:F,6,),IF(LEFT(A31,3)="SN-",VLOOKUP(A31,L.S.SINAPI!A:J,5,),(VLOOKUP(A31,L.I.SINAPI!$B$10:$F$4937,4,)/(1+L.I.SINAPI!$J$4/100)))))</f>
        <v>11.39</v>
      </c>
      <c r="L31" s="411">
        <f t="shared" si="1"/>
        <v>123.01</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customHeight="1"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285.12</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285.12</v>
      </c>
      <c r="M41" s="367"/>
      <c r="N41" s="367"/>
      <c r="O41" s="367"/>
      <c r="P41" s="367"/>
      <c r="Q41" s="367"/>
      <c r="R41" s="367"/>
      <c r="S41" s="367"/>
    </row>
    <row r="42" spans="1:19" s="370" customFormat="1" ht="10.8" customHeight="1"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285.12</v>
      </c>
      <c r="M43" s="367"/>
      <c r="N43" s="367"/>
      <c r="O43" s="367"/>
      <c r="P43" s="367"/>
      <c r="Q43" s="367"/>
      <c r="R43" s="367"/>
      <c r="S43" s="367"/>
    </row>
    <row r="44" spans="1:19" s="370" customFormat="1" ht="10.8" customHeight="1"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customHeight="1"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0.399999999999999" customHeight="1" x14ac:dyDescent="0.2">
      <c r="A47" s="437" t="s">
        <v>17448</v>
      </c>
      <c r="B47" s="826" t="str">
        <f>IF(A47="","",IF(OR(LEFT(A47,2)="AM",LEFT(A47,1)="M",LEFT(A47,1)="F"),UPPER(VLOOKUP(A47,'L.I.SICRO MAT'!A:E,2,)),IF(OR(LEFT(A47,5)="COTSV",LEFT(A47,5)="COTIS"),UPPER(VLOOKUP(A47,L.I.COTAÇÃO!$A:$D,2,)),IF(LEFT(A47,2)="cc",VLOOKUP(A47,'R.C.'!A:H,6,),IF(LEFT(A47,2)="SN",VLOOKUP(A47,L.S.SINAPI!A:F,3,),IF(LEFT(A47,2)="SC",VLOOKUP(A47,'L.S.SICRO 2'!A:G,3,),VLOOKUP(A47,L.I.SINAPI!B:F,2,)))))))</f>
        <v>QUADRO DISTRIBUIÇÃO SCHNEIDER PRAGMA 54 MÓDULOS PRA25318 - 100A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268.5</v>
      </c>
      <c r="L47" s="440">
        <f t="shared" ref="L47:L58" si="2">IF(A47="","",ROUND(J47*K47,2))</f>
        <v>268.5</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268.5</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553.62</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151.41999999999999</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705.04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5041"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5041"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171A-0674-4FD6-91D6-221CF8115144}">
  <sheetPr>
    <tabColor rgb="FFFF0000"/>
    <pageSetUpPr fitToPage="1"/>
  </sheetPr>
  <dimension ref="A1:S64"/>
  <sheetViews>
    <sheetView showGridLines="0" showZeros="0" view="pageBreakPreview" topLeftCell="A13"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08194/ORSE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INTERRUPTOR DIFERENCIAL RESIDUAL  DR  TETRAPOLAR CORRENTE RESIDUAL 30MA, CORRENTE NOMINAL DE 40A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17430</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customHeight="1"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0.6</v>
      </c>
      <c r="K30" s="407">
        <f>IF($A30="","",IF(LEFT(A30,1)="T",VLOOKUP(A30,'L.I.SICRO MO'!A:F,6,),IF(LEFT(A30,3)="SN-",VLOOKUP(A30,L.S.SINAPI!A:J,5,),(VLOOKUP(A30,L.I.SINAPI!$B$10:$F$4937,4,)/(1+L.I.SINAPI!$J$4/100)))))</f>
        <v>15.01</v>
      </c>
      <c r="L30" s="408">
        <f t="shared" ref="L30:L37" si="1">IF(A30="","",ROUND((J30*K30),2))</f>
        <v>9.01</v>
      </c>
      <c r="M30" s="367"/>
      <c r="N30" s="367"/>
      <c r="O30" s="367"/>
      <c r="P30" s="367"/>
      <c r="Q30" s="367"/>
      <c r="R30" s="367"/>
      <c r="S30" s="367"/>
    </row>
    <row r="31" spans="1:19" s="370" customFormat="1" ht="10.199999999999999" customHeight="1"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0.6</v>
      </c>
      <c r="K31" s="407">
        <f>IF($A31="","",IF(LEFT(A31,1)="T",VLOOKUP(A31,'L.I.SICRO MO'!A:F,6,),IF(LEFT(A31,3)="SN-",VLOOKUP(A31,L.S.SINAPI!A:J,5,),(VLOOKUP(A31,L.I.SINAPI!$B$10:$F$4937,4,)/(1+L.I.SINAPI!$J$4/100)))))</f>
        <v>11.39</v>
      </c>
      <c r="L31" s="411">
        <f t="shared" si="1"/>
        <v>6.83</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840" t="str">
        <f>IF($A37="","",IF(LEFT(A37,1)="T",UPPER(VLOOKUP(A37,'L.I.SICRO MO'!A:I,2,)),IF(LEFT(A37,3)="SN-",UPPER(VLOOKUP(A37,L.S.SINAPI!A:J,3,)),VLOOKUP(A37,L.I.SINAPI!$B$10:$F$4937,2,))))</f>
        <v/>
      </c>
      <c r="C37" s="841"/>
      <c r="D37" s="841"/>
      <c r="E37" s="841"/>
      <c r="F37" s="841"/>
      <c r="G37" s="841"/>
      <c r="H37" s="842"/>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15.84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43"/>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15.84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15.84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4"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5"/>
      <c r="K46" s="825"/>
      <c r="L46" s="436" t="s">
        <v>8223</v>
      </c>
      <c r="M46" s="400"/>
      <c r="N46" s="400"/>
      <c r="O46" s="400"/>
      <c r="P46" s="400"/>
      <c r="Q46" s="400"/>
      <c r="R46" s="400"/>
      <c r="S46" s="400"/>
    </row>
    <row r="47" spans="1:19" s="370" customFormat="1" ht="21.6" customHeight="1" x14ac:dyDescent="0.2">
      <c r="A47" s="437" t="s">
        <v>17452</v>
      </c>
      <c r="B47" s="837" t="str">
        <f>IF(A47="","",IF(OR(LEFT(A47,2)="AM",LEFT(A47,1)="M",LEFT(A47,1)="F"),UPPER(VLOOKUP(A47,'L.I.SICRO MAT'!A:E,2,)),IF(OR(LEFT(A47,5)="COTSV",LEFT(A47,5)="COTIS"),UPPER(VLOOKUP(A47,L.I.COTAÇÃO!$A:$D,2,)),IF(LEFT(A47,2)="cc",VLOOKUP(A47,'R.C.'!A:H,6,),IF(LEFT(A47,2)="SN",VLOOKUP(A47,L.S.SINAPI!A:F,3,),IF(LEFT(A47,2)="SC",VLOOKUP(A47,'L.S.SICRO 2'!A:G,3,),VLOOKUP(A47,L.I.SINAPI!B:F,2,)))))))</f>
        <v>INTERRUPTOR DIFERENCIAL RESIDUAL  DR  TETRAPOLAR CORRENTE RESIDUAL 30MA, CORRENTE NOMINAL DE 40A - FORNECIMENTO E INSTALAÇÃO</v>
      </c>
      <c r="C47" s="838"/>
      <c r="D47" s="838"/>
      <c r="E47" s="838"/>
      <c r="F47" s="838"/>
      <c r="G47" s="838"/>
      <c r="H47" s="839"/>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172.5</v>
      </c>
      <c r="L47" s="440">
        <f t="shared" ref="L47:L58" si="2">IF(A47="","",ROUND(J47*K47,2))</f>
        <v>172.5</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172.5</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188.34</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51.51</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239.85</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606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60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B82C-49F9-4E22-B3C3-C1996FD50C0E}">
  <sheetPr>
    <tabColor rgb="FFFF0000"/>
    <pageSetUpPr fitToPage="1"/>
  </sheetPr>
  <dimension ref="A1:S64"/>
  <sheetViews>
    <sheetView showGridLines="0" showZeros="0" view="pageBreakPreview" topLeftCell="A25" zoomScaleSheetLayoutView="100" workbookViewId="0">
      <selection activeCell="I53" sqref="I53"/>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08894/ORSE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DPS DISPOSITIVOS DE PROTEÇÃO CONTRA SURTO CLASSE 2 - UC=385 V IN=20KA (8/20) - IMAX=40KA (8/20)</v>
      </c>
      <c r="F10" s="742"/>
      <c r="G10" s="742"/>
      <c r="H10" s="742"/>
      <c r="I10" s="742"/>
      <c r="J10" s="742"/>
      <c r="K10" s="743"/>
      <c r="L10" s="369" t="s">
        <v>8284</v>
      </c>
      <c r="M10" s="367"/>
      <c r="N10" s="367"/>
      <c r="O10" s="367"/>
      <c r="P10" s="367"/>
      <c r="Q10" s="367"/>
      <c r="R10" s="367"/>
      <c r="S10" s="367"/>
    </row>
    <row r="11" spans="1:19" s="370" customFormat="1" ht="10.8" thickBot="1" x14ac:dyDescent="0.25">
      <c r="A11" s="746" t="s">
        <v>17429</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0.3</v>
      </c>
      <c r="K30" s="407">
        <f>IF($A30="","",IF(LEFT(A30,1)="T",VLOOKUP(A30,'L.I.SICRO MO'!A:F,6,),IF(LEFT(A30,3)="SN-",VLOOKUP(A30,L.S.SINAPI!A:J,5,),(VLOOKUP(A30,L.I.SINAPI!$B$10:$F$4937,4,)/(1+L.I.SINAPI!$J$4/100)))))</f>
        <v>15.01</v>
      </c>
      <c r="L30" s="408">
        <f t="shared" ref="L30:L37" si="1">IF(A30="","",ROUND((J30*K30),2))</f>
        <v>4.5</v>
      </c>
      <c r="M30" s="367"/>
      <c r="N30" s="367"/>
      <c r="O30" s="367"/>
      <c r="P30" s="367"/>
      <c r="Q30" s="367"/>
      <c r="R30" s="367"/>
      <c r="S30" s="367"/>
    </row>
    <row r="31" spans="1:19" s="370" customFormat="1" ht="10.199999999999999" x14ac:dyDescent="0.2">
      <c r="A31" s="409" t="s">
        <v>17444</v>
      </c>
      <c r="B31" s="770" t="str">
        <f>IF($A31="","",IF(LEFT(A31,1)="T",UPPER(VLOOKUP(A31,'L.I.SICRO MO'!A:I,2,)),IF(LEFT(A31,3)="SN-",UPPER(VLOOKUP(A31,L.S.SINAPI!A:J,3,)),VLOOKUP(A31,L.I.SINAPI!$B$10:$F$4937,2,))))</f>
        <v>AUXILIAR DE ENCANADOR OU BOMBEIRO HIDRÁULICO COM ENCARGOS COMPLEMENTARES</v>
      </c>
      <c r="C31" s="771"/>
      <c r="D31" s="771"/>
      <c r="E31" s="771"/>
      <c r="F31" s="771"/>
      <c r="G31" s="771"/>
      <c r="H31" s="772"/>
      <c r="I31" s="410" t="str">
        <f>IF($A31="","",IF(LEFT(A31,1)="T",UPPER(VLOOKUP(A31,'L.I.SICRO MO'!A:I,3,)),IF(LEFT(A31,3)="SN-",UPPER(VLOOKUP(A31,L.S.SINAPI!A:J,4,)),VLOOKUP(A31,L.I.SINAPI!$B$10:$G$4937,3,))))</f>
        <v>H</v>
      </c>
      <c r="J31" s="406">
        <v>0.3</v>
      </c>
      <c r="K31" s="407">
        <f>IF($A31="","",IF(LEFT(A31,1)="T",VLOOKUP(A31,'L.I.SICRO MO'!A:F,6,),IF(LEFT(A31,3)="SN-",VLOOKUP(A31,L.S.SINAPI!A:J,5,),(VLOOKUP(A31,L.I.SINAPI!$B$10:$F$4937,4,)/(1+L.I.SINAPI!$J$4/100)))))</f>
        <v>11.34</v>
      </c>
      <c r="L31" s="411">
        <f t="shared" si="1"/>
        <v>3.4</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7.9</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7.9</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7.9</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v>39471</v>
      </c>
      <c r="B47" s="826" t="str">
        <f>IF(A47="","",IF(OR(LEFT(A47,2)="AM",LEFT(A47,1)="M",LEFT(A47,1)="F"),UPPER(VLOOKUP(A47,'L.I.SICRO MAT'!A:E,2,)),IF(OR(LEFT(A47,5)="COTSV",LEFT(A47,5)="COTIS"),UPPER(VLOOKUP(A47,L.I.COTAÇÃO!$A:$D,2,)),IF(LEFT(A47,2)="cc",VLOOKUP(A47,'R.C.'!A:H,6,),IF(LEFT(A47,2)="SN",VLOOKUP(A47,L.S.SINAPI!A:F,3,),IF(LEFT(A47,2)="SC",VLOOKUP(A47,'L.S.SICRO 2'!A:G,3,),VLOOKUP(A47,L.I.SINAPI!B:F,2,)))))))</f>
        <v>DISPOSITIVO DPS CLASSE II, 1 POLO, TENSAO MAXIMA DE 275 V, CORRENTE MAXIMA DE *45* KA (TIPO AC)</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96.88</v>
      </c>
      <c r="L47" s="440">
        <f t="shared" ref="L47:L58" si="2">IF(A47="","",ROUND(J47*K47,2))</f>
        <v>96.88</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96.88</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104.78</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28.66</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133.44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7089"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70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0367-D651-447F-907D-382BCD382970}">
  <sheetPr>
    <tabColor rgb="FFFF0000"/>
    <pageSetUpPr fitToPage="1"/>
  </sheetPr>
  <dimension ref="A1:S64"/>
  <sheetViews>
    <sheetView showGridLines="0" showZeros="0" view="pageBreakPreview" topLeftCell="A13"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00765/ORSE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ELETROCALHA TIPO 'U' GALVANIZADA TETO PERFURADA SEM TAMPA 50X50MM - FORNECIMENTO, INSTALAÇÃO, TESTE E COMISSIONAMENTO</v>
      </c>
      <c r="F10" s="742"/>
      <c r="G10" s="742"/>
      <c r="H10" s="742"/>
      <c r="I10" s="742"/>
      <c r="J10" s="742"/>
      <c r="K10" s="743"/>
      <c r="L10" s="369" t="s">
        <v>8284</v>
      </c>
      <c r="M10" s="367"/>
      <c r="N10" s="367"/>
      <c r="O10" s="367"/>
      <c r="P10" s="367"/>
      <c r="Q10" s="367"/>
      <c r="R10" s="367"/>
      <c r="S10" s="367"/>
    </row>
    <row r="11" spans="1:19" s="370" customFormat="1" ht="10.8" thickBot="1" x14ac:dyDescent="0.25">
      <c r="A11" s="746" t="s">
        <v>17428</v>
      </c>
      <c r="B11" s="747"/>
      <c r="C11" s="748"/>
      <c r="D11" s="749"/>
      <c r="E11" s="744"/>
      <c r="F11" s="744"/>
      <c r="G11" s="744"/>
      <c r="H11" s="744"/>
      <c r="I11" s="744"/>
      <c r="J11" s="744"/>
      <c r="K11" s="745"/>
      <c r="L11" s="371" t="str">
        <f>IF(A11="","",VLOOKUP(A11,'R.C.'!A$1:H$65037,7,))</f>
        <v>M</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0.2</v>
      </c>
      <c r="K30" s="407">
        <f>IF($A30="","",IF(LEFT(A30,1)="T",VLOOKUP(A30,'L.I.SICRO MO'!A:F,6,),IF(LEFT(A30,3)="SN-",VLOOKUP(A30,L.S.SINAPI!A:J,5,),(VLOOKUP(A30,L.I.SINAPI!$B$10:$F$4937,4,)/(1+L.I.SINAPI!$J$4/100)))))</f>
        <v>15.01</v>
      </c>
      <c r="L30" s="408">
        <f t="shared" ref="L30:L37" si="1">IF(A30="","",ROUND((J30*K30),2))</f>
        <v>3</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0.2</v>
      </c>
      <c r="K31" s="407">
        <f>IF($A31="","",IF(LEFT(A31,1)="T",VLOOKUP(A31,'L.I.SICRO MO'!A:F,6,),IF(LEFT(A31,3)="SN-",VLOOKUP(A31,L.S.SINAPI!A:J,5,),(VLOOKUP(A31,L.I.SINAPI!$B$10:$F$4937,4,)/(1+L.I.SINAPI!$J$4/100)))))</f>
        <v>11.39</v>
      </c>
      <c r="L31" s="411">
        <f t="shared" si="1"/>
        <v>2.2799999999999998</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5.2799999999999994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5.2799999999999994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5.2799999999999994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0.399999999999999" customHeight="1" x14ac:dyDescent="0.2">
      <c r="A47" s="437"/>
      <c r="B47" s="826" t="str">
        <f>IF(A47="","",IF(OR(LEFT(A47,2)="AM",LEFT(A47,1)="M",LEFT(A47,1)="F"),UPPER(VLOOKUP(A47,'L.I.SICRO MAT'!A:E,2,)),IF(OR(LEFT(A47,5)="COTSV",LEFT(A47,5)="COTIS"),UPPER(VLOOKUP(A47,L.I.COTAÇÃO!$A:$D,2,)),IF(LEFT(A47,2)="cc",VLOOKUP(A47,'R.C.'!A:H,6,),IF(LEFT(A47,2)="SN",VLOOKUP(A47,L.S.SINAPI!A:F,3,),IF(LEFT(A47,2)="SC",VLOOKUP(A47,'L.S.SICRO 2'!A:G,3,),VLOOKUP(A47,L.I.SINAPI!B:F,2,)))))))</f>
        <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c>
      <c r="J47" s="439">
        <v>1</v>
      </c>
      <c r="K47" s="385" t="str">
        <f>IF(A47="","",IF(OR(LEFT(A47,2)="AM",LEFT(A47,1)="M",LEFT(A47,1)="F"),VLOOKUP(A47,'L.I.SICRO MAT'!A:F,6,),IF(OR(LEFT(A47,5)="COTSV",LEFT(A47,5)="COTIS"),VLOOKUP(A47,L.I.COTAÇÃO!$A:$D,4,),IF(LEFT(A47,2)="cc",VLOOKUP(A47,'R.C.'!A:H,8,),IF(LEFT(A47,2)="SN",VLOOKUP(A47,L.S.SINAPI!A:F,5,),IF(LEFT(A47,2)="SC",VLOOKUP(A47,'L.S.SICRO 2'!A:G,5,),VLOOKUP(A47,L.I.SINAPI!B:F,4,)))))))</f>
        <v/>
      </c>
      <c r="L47" s="440" t="str">
        <f t="shared" ref="L47:L58" si="2">IF(A47="","",ROUND(J47*K47,2))</f>
        <v/>
      </c>
      <c r="M47" s="367"/>
      <c r="N47" s="367"/>
      <c r="O47" s="367"/>
      <c r="P47" s="367"/>
      <c r="Q47" s="367"/>
      <c r="R47" s="367"/>
      <c r="S47" s="367"/>
    </row>
    <row r="48" spans="1:19" s="370" customFormat="1" ht="30" customHeight="1" x14ac:dyDescent="0.2">
      <c r="A48" s="437" t="s">
        <v>17442</v>
      </c>
      <c r="B48" s="826" t="str">
        <f>IF(A48="","",IF(OR(LEFT(A48,2)="AM",LEFT(A48,1)="M",LEFT(A48,1)="F"),UPPER(VLOOKUP(A48,'L.I.SICRO MAT'!A:E,2,)),IF(OR(LEFT(A48,5)="COTSV",LEFT(A48,5)="COTIS"),UPPER(VLOOKUP(A48,L.I.COTAÇÃO!$A:$D,2,)),IF(LEFT(A48,2)="cc",VLOOKUP(A48,'R.C.'!A:H,6,),IF(LEFT(A48,2)="SN",VLOOKUP(A48,L.S.SINAPI!A:F,3,),IF(LEFT(A48,2)="SC",VLOOKUP(A48,'L.S.SICRO 2'!A:G,3,),VLOOKUP(A48,L.I.SINAPI!B:F,2,)))))))</f>
        <v>FIXAÇÃO DE TUBOS HORIZONTAIS DE PVC, CPVC OU COBRE DIÂMETROS MENORES OU IGUAIS A 40 MM OU ELETROCALHAS ATÉ 150MM DE LARGURA, COM ABRAÇADEIRA METÁLICA RÍGIDA TIPO D 1/2, FIXADA EM PERFILADO EM LAJE. AF_05/2015</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M</v>
      </c>
      <c r="J48" s="441">
        <v>1</v>
      </c>
      <c r="K48" s="385">
        <f>IF(A48="","",IF(OR(LEFT(A48,2)="AM",LEFT(A48,1)="M",LEFT(A48,1)="F"),VLOOKUP(A48,'L.I.SICRO MAT'!A:F,6,),IF(OR(LEFT(A48,5)="COTSV",LEFT(A48,5)="COTIS"),VLOOKUP(A48,L.I.COTAÇÃO!$A:$D,4,),IF(LEFT(A48,2)="cc",VLOOKUP(A48,'R.C.'!A:H,8,),IF(LEFT(A48,2)="SN",VLOOKUP(A48,L.S.SINAPI!A:F,5,),IF(LEFT(A48,2)="SC",VLOOKUP(A48,'L.S.SICRO 2'!A:G,5,),VLOOKUP(A48,L.I.SINAPI!B:F,4,)))))))</f>
        <v>1.81</v>
      </c>
      <c r="L48" s="440">
        <f t="shared" si="2"/>
        <v>1.81</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1.81</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7.09</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1.94</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9.0299999999999994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811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8113"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AB43-A0A8-4FE1-8DD4-2EC822129E3B}">
  <sheetPr>
    <tabColor rgb="FFFF0000"/>
    <pageSetUpPr fitToPage="1"/>
  </sheetPr>
  <dimension ref="A1:S64"/>
  <sheetViews>
    <sheetView showGridLines="0" showZeros="0" view="pageBreakPreview" topLeftCell="A16"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00765/ORSE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ELETROCALHA TIPO 'U' GALVANIZADA PISO PERFURADA SEM TAMPA 50X50MM - FORNECIMENTO, INSTALAÇÃO, TESTE E COMISSIONAMENTO</v>
      </c>
      <c r="F10" s="742"/>
      <c r="G10" s="742"/>
      <c r="H10" s="742"/>
      <c r="I10" s="742"/>
      <c r="J10" s="742"/>
      <c r="K10" s="743"/>
      <c r="L10" s="369" t="s">
        <v>8284</v>
      </c>
      <c r="M10" s="367"/>
      <c r="N10" s="367"/>
      <c r="O10" s="367"/>
      <c r="P10" s="367"/>
      <c r="Q10" s="367"/>
      <c r="R10" s="367"/>
      <c r="S10" s="367"/>
    </row>
    <row r="11" spans="1:19" s="370" customFormat="1" ht="10.8" thickBot="1" x14ac:dyDescent="0.25">
      <c r="A11" s="746" t="s">
        <v>17427</v>
      </c>
      <c r="B11" s="747"/>
      <c r="C11" s="748"/>
      <c r="D11" s="749"/>
      <c r="E11" s="744"/>
      <c r="F11" s="744"/>
      <c r="G11" s="744"/>
      <c r="H11" s="744"/>
      <c r="I11" s="744"/>
      <c r="J11" s="744"/>
      <c r="K11" s="745"/>
      <c r="L11" s="371" t="str">
        <f>IF(A11="","",VLOOKUP(A11,'R.C.'!A$1:H$65037,7,))</f>
        <v>M</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6"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7"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0.2</v>
      </c>
      <c r="K30" s="407">
        <f>IF($A30="","",IF(LEFT(A30,1)="T",VLOOKUP(A30,'L.I.SICRO MO'!A:F,6,),IF(LEFT(A30,3)="SN-",VLOOKUP(A30,L.S.SINAPI!A:J,5,),(VLOOKUP(A30,L.I.SINAPI!$B$10:$F$4937,4,)/(1+L.I.SINAPI!$J$4/100)))))</f>
        <v>15.01</v>
      </c>
      <c r="L30" s="408">
        <f t="shared" ref="L30:L37" si="1">IF(A30="","",ROUND((J30*K30),2))</f>
        <v>3</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0.2</v>
      </c>
      <c r="K31" s="407">
        <f>IF($A31="","",IF(LEFT(A31,1)="T",VLOOKUP(A31,'L.I.SICRO MO'!A:F,6,),IF(LEFT(A31,3)="SN-",VLOOKUP(A31,L.S.SINAPI!A:J,5,),(VLOOKUP(A31,L.I.SINAPI!$B$10:$F$4937,4,)/(1+L.I.SINAPI!$J$4/100)))))</f>
        <v>11.39</v>
      </c>
      <c r="L31" s="411">
        <f t="shared" si="1"/>
        <v>2.2799999999999998</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5.2799999999999994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5.2799999999999994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5.2799999999999994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17493</v>
      </c>
      <c r="B47" s="826" t="str">
        <f>IF(A47="","",IF(OR(LEFT(A47,2)="AM",LEFT(A47,1)="M",LEFT(A47,1)="F"),UPPER(VLOOKUP(A47,'L.I.SICRO MAT'!A:E,2,)),IF(OR(LEFT(A47,5)="COTSV",LEFT(A47,5)="COTIS"),UPPER(VLOOKUP(A47,L.I.COTAÇÃO!$A:$D,2,)),IF(LEFT(A47,2)="cc",VLOOKUP(A47,'R.C.'!A:H,6,),IF(LEFT(A47,2)="SN",VLOOKUP(A47,L.S.SINAPI!A:F,3,),IF(LEFT(A47,2)="SC",VLOOKUP(A47,'L.S.SICRO 2'!A:G,3,),VLOOKUP(A47,L.I.SINAPI!B:F,2,)))))))</f>
        <v>ELETROCALHA TIPO 'U' GALVANIZADA PERFURADA SEM TAMPA 50X50MM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M</v>
      </c>
      <c r="J47" s="439">
        <v>1</v>
      </c>
      <c r="K47" s="385">
        <f>IF(A47="","",IF(OR(LEFT(A47,2)="AM",LEFT(A47,1)="M",LEFT(A47,1)="F"),VLOOKUP(A47,'L.I.SICRO MAT'!A:F,6,),IF(OR(LEFT(A47,5)="COTSV",LEFT(A47,5)="COTIS"),VLOOKUP(A47,L.I.COTAÇÃO!$A:$D,4,),IF(LEFT(A47,2)="cc",VLOOKUP(A47,'R.C.'!A:H,8,),IF(LEFT(A47,2)="SN",VLOOKUP(A47,L.S.SINAPI!A:F,5,),IF(LEFT(A47,2)="SC",VLOOKUP(A47,'L.S.SICRO 2'!A:G,5,),VLOOKUP(A47,L.I.SINAPI!B:F,4,)))))))</f>
        <v>8.6033333333333335</v>
      </c>
      <c r="L47" s="440">
        <f>IF(A47="","",ROUND(J47*K47,2))</f>
        <v>8.6</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IF(A48="","",ROUND(J48*K48,2))</f>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ref="L49:L58" si="2">IF(A49="","",ROUND(J49*K49,2))</f>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8.6</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13.879999999999999</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3.8</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17.68</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19137"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19137"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E2CF-CA72-4C28-9263-FE7575D89FD4}">
  <sheetPr>
    <tabColor rgb="FFFF0000"/>
    <pageSetUpPr fitToPage="1"/>
  </sheetPr>
  <dimension ref="A1:S64"/>
  <sheetViews>
    <sheetView showGridLines="0" showZeros="0" view="pageBreakPreview" topLeftCell="A4"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12243/ORSE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QUADRO DISTRIBUIÇÃO SCHNEIDER PRAGMA 72 MÓDULOS PRA25324 - 80A</v>
      </c>
      <c r="F10" s="742"/>
      <c r="G10" s="742"/>
      <c r="H10" s="742"/>
      <c r="I10" s="742"/>
      <c r="J10" s="742"/>
      <c r="K10" s="743"/>
      <c r="L10" s="369" t="s">
        <v>8284</v>
      </c>
      <c r="M10" s="367"/>
      <c r="N10" s="367"/>
      <c r="O10" s="367"/>
      <c r="P10" s="367"/>
      <c r="Q10" s="367"/>
      <c r="R10" s="367"/>
      <c r="S10" s="367"/>
    </row>
    <row r="11" spans="1:19" s="370" customFormat="1" ht="10.8" thickBot="1" x14ac:dyDescent="0.25">
      <c r="A11" s="746" t="s">
        <v>17450</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customHeight="1"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f>9.6*72/48</f>
        <v>14.399999999999999</v>
      </c>
      <c r="K30" s="407">
        <f>IF($A30="","",IF(LEFT(A30,1)="T",VLOOKUP(A30,'L.I.SICRO MO'!A:F,6,),IF(LEFT(A30,3)="SN-",VLOOKUP(A30,L.S.SINAPI!A:J,5,),(VLOOKUP(A30,L.I.SINAPI!$B$10:$F$4937,4,)/(1+L.I.SINAPI!$J$4/100)))))</f>
        <v>15.01</v>
      </c>
      <c r="L30" s="408">
        <f t="shared" ref="L30:L37" si="1">IF(A30="","",ROUND((J30*K30),2))</f>
        <v>216.14</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f>9.6*72/48</f>
        <v>14.399999999999999</v>
      </c>
      <c r="K31" s="407">
        <f>IF($A31="","",IF(LEFT(A31,1)="T",VLOOKUP(A31,'L.I.SICRO MO'!A:F,6,),IF(LEFT(A31,3)="SN-",VLOOKUP(A31,L.S.SINAPI!A:J,5,),(VLOOKUP(A31,L.I.SINAPI!$B$10:$F$4937,4,)/(1+L.I.SINAPI!$J$4/100)))))</f>
        <v>11.39</v>
      </c>
      <c r="L31" s="411">
        <f t="shared" si="1"/>
        <v>164.02</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customHeight="1"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380.15999999999997</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customHeight="1"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customHeight="1" thickBot="1" x14ac:dyDescent="0.25">
      <c r="A41" s="800"/>
      <c r="B41" s="801"/>
      <c r="C41" s="801"/>
      <c r="D41" s="801"/>
      <c r="E41" s="801"/>
      <c r="F41" s="801"/>
      <c r="G41" s="801"/>
      <c r="H41" s="802"/>
      <c r="I41" s="808" t="s">
        <v>8304</v>
      </c>
      <c r="J41" s="809"/>
      <c r="K41" s="810"/>
      <c r="L41" s="424">
        <f>SUM(L38:L40)</f>
        <v>380.15999999999997</v>
      </c>
      <c r="M41" s="367"/>
      <c r="N41" s="367"/>
      <c r="O41" s="367"/>
      <c r="P41" s="367"/>
      <c r="Q41" s="367"/>
      <c r="R41" s="367"/>
      <c r="S41" s="367"/>
    </row>
    <row r="42" spans="1:19" s="370" customFormat="1" ht="10.8" customHeight="1"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customHeight="1" thickBot="1" x14ac:dyDescent="0.25">
      <c r="A43" s="776" t="s">
        <v>8305</v>
      </c>
      <c r="B43" s="811"/>
      <c r="C43" s="811"/>
      <c r="D43" s="777"/>
      <c r="E43" s="429">
        <v>1</v>
      </c>
      <c r="F43" s="425"/>
      <c r="G43" s="430"/>
      <c r="H43" s="431"/>
      <c r="I43" s="776" t="s">
        <v>8306</v>
      </c>
      <c r="J43" s="811"/>
      <c r="K43" s="777"/>
      <c r="L43" s="393">
        <f>(L26+L41)/E43</f>
        <v>380.15999999999997</v>
      </c>
      <c r="M43" s="367"/>
      <c r="N43" s="367"/>
      <c r="O43" s="367"/>
      <c r="P43" s="367"/>
      <c r="Q43" s="367"/>
      <c r="R43" s="367"/>
      <c r="S43" s="367"/>
    </row>
    <row r="44" spans="1:19" s="370" customFormat="1" ht="10.8" customHeight="1"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customHeight="1"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0.399999999999999" customHeight="1" x14ac:dyDescent="0.2">
      <c r="A47" s="437" t="s">
        <v>17449</v>
      </c>
      <c r="B47" s="826" t="str">
        <f>IF(A47="","",IF(OR(LEFT(A47,2)="AM",LEFT(A47,1)="M",LEFT(A47,1)="F"),UPPER(VLOOKUP(A47,'L.I.SICRO MAT'!A:E,2,)),IF(OR(LEFT(A47,5)="COTSV",LEFT(A47,5)="COTIS"),UPPER(VLOOKUP(A47,L.I.COTAÇÃO!$A:$D,2,)),IF(LEFT(A47,2)="cc",VLOOKUP(A47,'R.C.'!A:H,6,),IF(LEFT(A47,2)="SN",VLOOKUP(A47,L.S.SINAPI!A:F,3,),IF(LEFT(A47,2)="SC",VLOOKUP(A47,'L.S.SICRO 2'!A:G,3,),VLOOKUP(A47,L.I.SINAPI!B:F,2,)))))))</f>
        <v>QUADRO DISTRIBUIÇÃO SCHNEIDER PRAGMA 72 MÓDULOS PRA25324 - 80A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382.2</v>
      </c>
      <c r="L47" s="440">
        <f t="shared" ref="L47:L58" si="2">IF(A47="","",ROUND(J47*K47,2))</f>
        <v>382.2</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382.2</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762.3599999999999</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208.51</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970.86999999999989</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29377"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2937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01C94-BA23-45CB-ADA9-615FA50D8082}">
  <sheetPr>
    <tabColor theme="3" tint="0.59999389629810485"/>
  </sheetPr>
  <dimension ref="A1:H577"/>
  <sheetViews>
    <sheetView view="pageBreakPreview" zoomScale="85" zoomScaleNormal="85" workbookViewId="0">
      <pane ySplit="9" topLeftCell="A10" activePane="bottomLeft" state="frozen"/>
      <selection activeCell="C128" activeCellId="1" sqref="E28 C128"/>
      <selection pane="bottomLeft" activeCell="C128" activeCellId="1" sqref="E28 C128"/>
    </sheetView>
  </sheetViews>
  <sheetFormatPr defaultColWidth="14" defaultRowHeight="10.199999999999999" x14ac:dyDescent="0.2"/>
  <cols>
    <col min="1" max="1" width="16.33203125" style="74" customWidth="1"/>
    <col min="2" max="2" width="73.109375" style="102" customWidth="1"/>
    <col min="3" max="3" width="9.88671875" style="73" customWidth="1"/>
    <col min="4" max="4" width="14" style="73" customWidth="1"/>
    <col min="5" max="5" width="11.88671875" style="73" customWidth="1"/>
    <col min="6" max="6" width="15.88671875" style="73" customWidth="1"/>
    <col min="7" max="16384" width="14" style="73"/>
  </cols>
  <sheetData>
    <row r="1" spans="1:6" ht="29.25" customHeight="1" x14ac:dyDescent="0.2">
      <c r="A1" s="71"/>
      <c r="B1" s="72"/>
      <c r="C1" s="524"/>
      <c r="D1" s="525"/>
      <c r="E1" s="525"/>
      <c r="F1" s="526"/>
    </row>
    <row r="2" spans="1:6" ht="29.25" customHeight="1" thickBot="1" x14ac:dyDescent="0.25">
      <c r="B2" s="75"/>
      <c r="C2" s="527"/>
      <c r="D2" s="528"/>
      <c r="E2" s="528"/>
      <c r="F2" s="529"/>
    </row>
    <row r="3" spans="1:6" s="79" customFormat="1" ht="13.8" x14ac:dyDescent="0.2">
      <c r="A3" s="76"/>
      <c r="B3" s="77"/>
      <c r="C3" s="530" t="s">
        <v>73</v>
      </c>
      <c r="D3" s="531"/>
      <c r="E3" s="532"/>
      <c r="F3" s="78" t="s">
        <v>74</v>
      </c>
    </row>
    <row r="4" spans="1:6" s="79" customFormat="1" ht="13.8" x14ac:dyDescent="0.2">
      <c r="A4" s="76"/>
      <c r="B4" s="80"/>
      <c r="C4" s="533" t="s">
        <v>75</v>
      </c>
      <c r="D4" s="534"/>
      <c r="E4" s="535"/>
      <c r="F4" s="81" t="s">
        <v>76</v>
      </c>
    </row>
    <row r="5" spans="1:6" s="79" customFormat="1" ht="13.8" x14ac:dyDescent="0.2">
      <c r="A5" s="76"/>
      <c r="B5" s="75" t="s">
        <v>489</v>
      </c>
      <c r="C5" s="536" t="s">
        <v>78</v>
      </c>
      <c r="D5" s="537"/>
      <c r="E5" s="538"/>
      <c r="F5" s="82" t="s">
        <v>79</v>
      </c>
    </row>
    <row r="6" spans="1:6" s="79" customFormat="1" ht="13.8" thickBot="1" x14ac:dyDescent="0.25">
      <c r="A6" s="83"/>
      <c r="B6" s="83"/>
      <c r="C6" s="539" t="s">
        <v>490</v>
      </c>
      <c r="D6" s="540"/>
      <c r="E6" s="541"/>
      <c r="F6" s="84"/>
    </row>
    <row r="7" spans="1:6" s="85" customFormat="1" ht="30" customHeight="1" thickBot="1" x14ac:dyDescent="0.35">
      <c r="A7" s="519"/>
      <c r="B7" s="542"/>
      <c r="C7" s="542"/>
      <c r="D7" s="542"/>
      <c r="E7" s="542"/>
      <c r="F7" s="543"/>
    </row>
    <row r="8" spans="1:6" s="87" customFormat="1" ht="14.1" customHeight="1" x14ac:dyDescent="0.2">
      <c r="A8" s="544" t="s">
        <v>80</v>
      </c>
      <c r="B8" s="86" t="s">
        <v>81</v>
      </c>
      <c r="C8" s="544" t="s">
        <v>82</v>
      </c>
      <c r="D8" s="546" t="s">
        <v>491</v>
      </c>
      <c r="E8" s="548" t="s">
        <v>492</v>
      </c>
      <c r="F8" s="550" t="s">
        <v>493</v>
      </c>
    </row>
    <row r="9" spans="1:6" s="87" customFormat="1" ht="14.1" customHeight="1" thickBot="1" x14ac:dyDescent="0.25">
      <c r="A9" s="545"/>
      <c r="B9" s="88"/>
      <c r="C9" s="545"/>
      <c r="D9" s="547"/>
      <c r="E9" s="549"/>
      <c r="F9" s="551"/>
    </row>
    <row r="10" spans="1:6" s="93" customFormat="1" ht="14.1" customHeight="1" x14ac:dyDescent="0.2">
      <c r="A10" s="89" t="s">
        <v>494</v>
      </c>
      <c r="B10" s="90" t="s">
        <v>495</v>
      </c>
      <c r="C10" s="91" t="s">
        <v>496</v>
      </c>
      <c r="D10" s="92">
        <v>3.82</v>
      </c>
      <c r="E10" s="89" t="s">
        <v>496</v>
      </c>
      <c r="F10" s="92">
        <v>3.82</v>
      </c>
    </row>
    <row r="11" spans="1:6" s="93" customFormat="1" ht="14.1" customHeight="1" x14ac:dyDescent="0.2">
      <c r="A11" s="94" t="s">
        <v>497</v>
      </c>
      <c r="B11" s="95" t="s">
        <v>498</v>
      </c>
      <c r="C11" s="96" t="s">
        <v>496</v>
      </c>
      <c r="D11" s="97">
        <v>3.66</v>
      </c>
      <c r="E11" s="94" t="s">
        <v>496</v>
      </c>
      <c r="F11" s="97">
        <v>3.66</v>
      </c>
    </row>
    <row r="12" spans="1:6" s="93" customFormat="1" ht="14.1" customHeight="1" x14ac:dyDescent="0.2">
      <c r="A12" s="94" t="s">
        <v>499</v>
      </c>
      <c r="B12" s="95" t="s">
        <v>500</v>
      </c>
      <c r="C12" s="96" t="s">
        <v>496</v>
      </c>
      <c r="D12" s="97">
        <v>3.65</v>
      </c>
      <c r="E12" s="94" t="s">
        <v>496</v>
      </c>
      <c r="F12" s="97">
        <v>3.65</v>
      </c>
    </row>
    <row r="13" spans="1:6" s="93" customFormat="1" ht="14.1" customHeight="1" x14ac:dyDescent="0.2">
      <c r="A13" s="94" t="s">
        <v>501</v>
      </c>
      <c r="B13" s="95" t="s">
        <v>502</v>
      </c>
      <c r="C13" s="96" t="s">
        <v>496</v>
      </c>
      <c r="D13" s="97">
        <v>3.42</v>
      </c>
      <c r="E13" s="94" t="s">
        <v>496</v>
      </c>
      <c r="F13" s="97">
        <v>3.42</v>
      </c>
    </row>
    <row r="14" spans="1:6" s="93" customFormat="1" ht="14.1" customHeight="1" x14ac:dyDescent="0.2">
      <c r="A14" s="94" t="s">
        <v>503</v>
      </c>
      <c r="B14" s="95" t="s">
        <v>504</v>
      </c>
      <c r="C14" s="96" t="s">
        <v>496</v>
      </c>
      <c r="D14" s="97">
        <v>3.68</v>
      </c>
      <c r="E14" s="94" t="s">
        <v>496</v>
      </c>
      <c r="F14" s="97">
        <v>3.68</v>
      </c>
    </row>
    <row r="15" spans="1:6" s="93" customFormat="1" ht="14.1" customHeight="1" x14ac:dyDescent="0.2">
      <c r="A15" s="94" t="s">
        <v>505</v>
      </c>
      <c r="B15" s="95" t="s">
        <v>506</v>
      </c>
      <c r="C15" s="96" t="s">
        <v>496</v>
      </c>
      <c r="D15" s="97">
        <v>3.61</v>
      </c>
      <c r="E15" s="94" t="s">
        <v>496</v>
      </c>
      <c r="F15" s="97">
        <v>3.61</v>
      </c>
    </row>
    <row r="16" spans="1:6" s="93" customFormat="1" ht="14.1" customHeight="1" x14ac:dyDescent="0.2">
      <c r="A16" s="94" t="s">
        <v>507</v>
      </c>
      <c r="B16" s="95" t="s">
        <v>508</v>
      </c>
      <c r="C16" s="96" t="s">
        <v>496</v>
      </c>
      <c r="D16" s="97">
        <v>4.2300000000000004</v>
      </c>
      <c r="E16" s="94" t="s">
        <v>496</v>
      </c>
      <c r="F16" s="97">
        <v>4.2300000000000004</v>
      </c>
    </row>
    <row r="17" spans="1:6" s="93" customFormat="1" ht="14.1" customHeight="1" x14ac:dyDescent="0.2">
      <c r="A17" s="94" t="s">
        <v>509</v>
      </c>
      <c r="B17" s="95" t="s">
        <v>510</v>
      </c>
      <c r="C17" s="96" t="s">
        <v>496</v>
      </c>
      <c r="D17" s="97">
        <v>3.7</v>
      </c>
      <c r="E17" s="94" t="s">
        <v>496</v>
      </c>
      <c r="F17" s="97">
        <v>3.7</v>
      </c>
    </row>
    <row r="18" spans="1:6" s="93" customFormat="1" ht="14.1" customHeight="1" x14ac:dyDescent="0.2">
      <c r="A18" s="94" t="s">
        <v>511</v>
      </c>
      <c r="B18" s="95" t="s">
        <v>512</v>
      </c>
      <c r="C18" s="96" t="s">
        <v>513</v>
      </c>
      <c r="D18" s="97">
        <v>8615.16</v>
      </c>
      <c r="E18" s="94" t="s">
        <v>514</v>
      </c>
      <c r="F18" s="97">
        <v>39.884999999999998</v>
      </c>
    </row>
    <row r="19" spans="1:6" s="93" customFormat="1" ht="14.1" customHeight="1" x14ac:dyDescent="0.2">
      <c r="A19" s="94" t="s">
        <v>515</v>
      </c>
      <c r="B19" s="95" t="s">
        <v>516</v>
      </c>
      <c r="C19" s="96" t="s">
        <v>513</v>
      </c>
      <c r="D19" s="97">
        <v>8263.8799999999992</v>
      </c>
      <c r="E19" s="94" t="s">
        <v>514</v>
      </c>
      <c r="F19" s="97">
        <v>62.134399999999999</v>
      </c>
    </row>
    <row r="20" spans="1:6" s="93" customFormat="1" ht="14.1" customHeight="1" x14ac:dyDescent="0.2">
      <c r="A20" s="94" t="s">
        <v>517</v>
      </c>
      <c r="B20" s="95" t="s">
        <v>518</v>
      </c>
      <c r="C20" s="96" t="s">
        <v>513</v>
      </c>
      <c r="D20" s="97">
        <v>3983.93</v>
      </c>
      <c r="E20" s="94" t="s">
        <v>514</v>
      </c>
      <c r="F20" s="97">
        <v>10.4565</v>
      </c>
    </row>
    <row r="21" spans="1:6" s="93" customFormat="1" ht="14.1" customHeight="1" x14ac:dyDescent="0.2">
      <c r="A21" s="94" t="s">
        <v>519</v>
      </c>
      <c r="B21" s="95" t="s">
        <v>520</v>
      </c>
      <c r="C21" s="96" t="s">
        <v>513</v>
      </c>
      <c r="D21" s="97">
        <v>2858.65</v>
      </c>
      <c r="E21" s="94" t="s">
        <v>514</v>
      </c>
      <c r="F21" s="97">
        <v>7.2370999999999999</v>
      </c>
    </row>
    <row r="22" spans="1:6" s="93" customFormat="1" ht="14.1" customHeight="1" x14ac:dyDescent="0.2">
      <c r="A22" s="94" t="s">
        <v>521</v>
      </c>
      <c r="B22" s="95" t="s">
        <v>522</v>
      </c>
      <c r="C22" s="96" t="s">
        <v>496</v>
      </c>
      <c r="D22" s="97">
        <v>3.46</v>
      </c>
      <c r="E22" s="94" t="s">
        <v>496</v>
      </c>
      <c r="F22" s="97">
        <v>3.46</v>
      </c>
    </row>
    <row r="23" spans="1:6" s="93" customFormat="1" ht="14.1" customHeight="1" x14ac:dyDescent="0.2">
      <c r="A23" s="94" t="s">
        <v>523</v>
      </c>
      <c r="B23" s="95" t="s">
        <v>524</v>
      </c>
      <c r="C23" s="96" t="s">
        <v>513</v>
      </c>
      <c r="D23" s="97">
        <v>10670.55</v>
      </c>
      <c r="E23" s="94" t="s">
        <v>514</v>
      </c>
      <c r="F23" s="97">
        <v>42.682200000000002</v>
      </c>
    </row>
    <row r="24" spans="1:6" s="93" customFormat="1" ht="14.1" customHeight="1" x14ac:dyDescent="0.2">
      <c r="A24" s="94" t="s">
        <v>525</v>
      </c>
      <c r="B24" s="95" t="s">
        <v>526</v>
      </c>
      <c r="C24" s="96" t="s">
        <v>513</v>
      </c>
      <c r="D24" s="97">
        <v>12515.94</v>
      </c>
      <c r="E24" s="94" t="s">
        <v>514</v>
      </c>
      <c r="F24" s="97">
        <v>28.640599999999999</v>
      </c>
    </row>
    <row r="25" spans="1:6" s="93" customFormat="1" ht="14.1" customHeight="1" x14ac:dyDescent="0.2">
      <c r="A25" s="94" t="s">
        <v>527</v>
      </c>
      <c r="B25" s="95" t="s">
        <v>528</v>
      </c>
      <c r="C25" s="96" t="s">
        <v>513</v>
      </c>
      <c r="D25" s="97">
        <v>9986.2800000000007</v>
      </c>
      <c r="E25" s="94" t="s">
        <v>514</v>
      </c>
      <c r="F25" s="97">
        <v>29.545200000000001</v>
      </c>
    </row>
    <row r="26" spans="1:6" s="93" customFormat="1" ht="14.1" customHeight="1" x14ac:dyDescent="0.2">
      <c r="A26" s="94" t="s">
        <v>529</v>
      </c>
      <c r="B26" s="95" t="s">
        <v>530</v>
      </c>
      <c r="C26" s="96" t="s">
        <v>513</v>
      </c>
      <c r="D26" s="97">
        <v>11262.15</v>
      </c>
      <c r="E26" s="94" t="s">
        <v>514</v>
      </c>
      <c r="F26" s="97">
        <v>25.595800000000001</v>
      </c>
    </row>
    <row r="27" spans="1:6" s="93" customFormat="1" ht="14.1" customHeight="1" x14ac:dyDescent="0.2">
      <c r="A27" s="94" t="s">
        <v>531</v>
      </c>
      <c r="B27" s="95" t="s">
        <v>532</v>
      </c>
      <c r="C27" s="96" t="s">
        <v>513</v>
      </c>
      <c r="D27" s="97">
        <v>2078.48</v>
      </c>
      <c r="E27" s="94" t="s">
        <v>514</v>
      </c>
      <c r="F27" s="97">
        <v>20.994700000000002</v>
      </c>
    </row>
    <row r="28" spans="1:6" s="93" customFormat="1" ht="14.1" customHeight="1" x14ac:dyDescent="0.2">
      <c r="A28" s="94" t="s">
        <v>533</v>
      </c>
      <c r="B28" s="95" t="s">
        <v>534</v>
      </c>
      <c r="C28" s="96" t="s">
        <v>513</v>
      </c>
      <c r="D28" s="97">
        <v>2063.54</v>
      </c>
      <c r="E28" s="94" t="s">
        <v>514</v>
      </c>
      <c r="F28" s="97">
        <v>16.508299999999998</v>
      </c>
    </row>
    <row r="29" spans="1:6" s="93" customFormat="1" ht="14.1" customHeight="1" x14ac:dyDescent="0.2">
      <c r="A29" s="94" t="s">
        <v>535</v>
      </c>
      <c r="B29" s="95" t="s">
        <v>536</v>
      </c>
      <c r="C29" s="96" t="s">
        <v>537</v>
      </c>
      <c r="D29" s="97">
        <v>51.04</v>
      </c>
      <c r="E29" s="94" t="s">
        <v>537</v>
      </c>
      <c r="F29" s="97">
        <v>51.04</v>
      </c>
    </row>
    <row r="30" spans="1:6" s="93" customFormat="1" ht="14.1" customHeight="1" x14ac:dyDescent="0.2">
      <c r="A30" s="94" t="s">
        <v>538</v>
      </c>
      <c r="B30" s="95" t="s">
        <v>539</v>
      </c>
      <c r="C30" s="96" t="s">
        <v>537</v>
      </c>
      <c r="D30" s="97">
        <v>50.53</v>
      </c>
      <c r="E30" s="94" t="s">
        <v>537</v>
      </c>
      <c r="F30" s="97">
        <v>50.53</v>
      </c>
    </row>
    <row r="31" spans="1:6" s="93" customFormat="1" ht="14.1" customHeight="1" x14ac:dyDescent="0.2">
      <c r="A31" s="94" t="s">
        <v>540</v>
      </c>
      <c r="B31" s="95" t="s">
        <v>541</v>
      </c>
      <c r="C31" s="96" t="s">
        <v>537</v>
      </c>
      <c r="D31" s="97">
        <v>50.53</v>
      </c>
      <c r="E31" s="94" t="s">
        <v>537</v>
      </c>
      <c r="F31" s="97">
        <v>50.53</v>
      </c>
    </row>
    <row r="32" spans="1:6" s="93" customFormat="1" ht="14.1" customHeight="1" x14ac:dyDescent="0.2">
      <c r="A32" s="94" t="s">
        <v>542</v>
      </c>
      <c r="B32" s="95" t="s">
        <v>543</v>
      </c>
      <c r="C32" s="96" t="s">
        <v>544</v>
      </c>
      <c r="D32" s="97">
        <v>55</v>
      </c>
      <c r="E32" s="94" t="s">
        <v>89</v>
      </c>
      <c r="F32" s="97">
        <v>6.875</v>
      </c>
    </row>
    <row r="33" spans="1:6" s="93" customFormat="1" ht="14.1" customHeight="1" x14ac:dyDescent="0.2">
      <c r="A33" s="94" t="s">
        <v>545</v>
      </c>
      <c r="B33" s="95" t="s">
        <v>546</v>
      </c>
      <c r="C33" s="96" t="s">
        <v>544</v>
      </c>
      <c r="D33" s="97">
        <v>101</v>
      </c>
      <c r="E33" s="94" t="s">
        <v>89</v>
      </c>
      <c r="F33" s="97">
        <v>12.625</v>
      </c>
    </row>
    <row r="34" spans="1:6" s="93" customFormat="1" ht="14.1" customHeight="1" x14ac:dyDescent="0.2">
      <c r="A34" s="94" t="s">
        <v>547</v>
      </c>
      <c r="B34" s="95" t="s">
        <v>548</v>
      </c>
      <c r="C34" s="96" t="s">
        <v>544</v>
      </c>
      <c r="D34" s="97">
        <v>55</v>
      </c>
      <c r="E34" s="94" t="s">
        <v>89</v>
      </c>
      <c r="F34" s="97">
        <v>6.875</v>
      </c>
    </row>
    <row r="35" spans="1:6" s="93" customFormat="1" ht="14.1" customHeight="1" x14ac:dyDescent="0.2">
      <c r="A35" s="94" t="s">
        <v>549</v>
      </c>
      <c r="B35" s="95" t="s">
        <v>550</v>
      </c>
      <c r="C35" s="96" t="s">
        <v>544</v>
      </c>
      <c r="D35" s="97">
        <v>80</v>
      </c>
      <c r="E35" s="94" t="s">
        <v>89</v>
      </c>
      <c r="F35" s="97">
        <v>10</v>
      </c>
    </row>
    <row r="36" spans="1:6" s="93" customFormat="1" ht="14.1" customHeight="1" x14ac:dyDescent="0.2">
      <c r="A36" s="94" t="s">
        <v>551</v>
      </c>
      <c r="B36" s="95" t="s">
        <v>552</v>
      </c>
      <c r="C36" s="96" t="s">
        <v>544</v>
      </c>
      <c r="D36" s="97">
        <v>40</v>
      </c>
      <c r="E36" s="94" t="s">
        <v>89</v>
      </c>
      <c r="F36" s="97">
        <v>5</v>
      </c>
    </row>
    <row r="37" spans="1:6" s="93" customFormat="1" ht="14.1" customHeight="1" x14ac:dyDescent="0.2">
      <c r="A37" s="94" t="s">
        <v>553</v>
      </c>
      <c r="B37" s="95" t="s">
        <v>554</v>
      </c>
      <c r="C37" s="96" t="s">
        <v>544</v>
      </c>
      <c r="D37" s="97">
        <v>465</v>
      </c>
      <c r="E37" s="94" t="s">
        <v>89</v>
      </c>
      <c r="F37" s="97">
        <v>58.125</v>
      </c>
    </row>
    <row r="38" spans="1:6" s="93" customFormat="1" ht="14.1" customHeight="1" x14ac:dyDescent="0.2">
      <c r="A38" s="94" t="s">
        <v>555</v>
      </c>
      <c r="B38" s="95" t="s">
        <v>556</v>
      </c>
      <c r="C38" s="96" t="s">
        <v>544</v>
      </c>
      <c r="D38" s="97">
        <v>481</v>
      </c>
      <c r="E38" s="94" t="s">
        <v>89</v>
      </c>
      <c r="F38" s="97">
        <v>60.125</v>
      </c>
    </row>
    <row r="39" spans="1:6" s="93" customFormat="1" ht="14.1" customHeight="1" x14ac:dyDescent="0.2">
      <c r="A39" s="94" t="s">
        <v>557</v>
      </c>
      <c r="B39" s="95" t="s">
        <v>558</v>
      </c>
      <c r="C39" s="96" t="s">
        <v>544</v>
      </c>
      <c r="D39" s="97">
        <v>459</v>
      </c>
      <c r="E39" s="94" t="s">
        <v>89</v>
      </c>
      <c r="F39" s="97">
        <v>57.375</v>
      </c>
    </row>
    <row r="40" spans="1:6" s="93" customFormat="1" ht="14.1" customHeight="1" x14ac:dyDescent="0.2">
      <c r="A40" s="94" t="s">
        <v>559</v>
      </c>
      <c r="B40" s="95" t="s">
        <v>558</v>
      </c>
      <c r="C40" s="96" t="s">
        <v>544</v>
      </c>
      <c r="D40" s="97">
        <v>529</v>
      </c>
      <c r="E40" s="94" t="s">
        <v>89</v>
      </c>
      <c r="F40" s="97">
        <v>66.125</v>
      </c>
    </row>
    <row r="41" spans="1:6" s="93" customFormat="1" ht="14.1" customHeight="1" x14ac:dyDescent="0.2">
      <c r="A41" s="94" t="s">
        <v>560</v>
      </c>
      <c r="B41" s="95" t="s">
        <v>558</v>
      </c>
      <c r="C41" s="96" t="s">
        <v>544</v>
      </c>
      <c r="D41" s="97">
        <v>502</v>
      </c>
      <c r="E41" s="94" t="s">
        <v>89</v>
      </c>
      <c r="F41" s="97">
        <v>62.75</v>
      </c>
    </row>
    <row r="42" spans="1:6" s="93" customFormat="1" ht="14.1" customHeight="1" x14ac:dyDescent="0.2">
      <c r="A42" s="94" t="s">
        <v>561</v>
      </c>
      <c r="B42" s="95" t="s">
        <v>558</v>
      </c>
      <c r="C42" s="96" t="s">
        <v>544</v>
      </c>
      <c r="D42" s="97">
        <v>443</v>
      </c>
      <c r="E42" s="94" t="s">
        <v>89</v>
      </c>
      <c r="F42" s="97">
        <v>55.375</v>
      </c>
    </row>
    <row r="43" spans="1:6" s="93" customFormat="1" ht="14.1" customHeight="1" x14ac:dyDescent="0.2">
      <c r="A43" s="94" t="s">
        <v>562</v>
      </c>
      <c r="B43" s="95" t="s">
        <v>563</v>
      </c>
      <c r="C43" s="96" t="s">
        <v>544</v>
      </c>
      <c r="D43" s="97">
        <v>200</v>
      </c>
      <c r="E43" s="94" t="s">
        <v>89</v>
      </c>
      <c r="F43" s="97">
        <v>25</v>
      </c>
    </row>
    <row r="44" spans="1:6" s="93" customFormat="1" ht="14.1" customHeight="1" x14ac:dyDescent="0.2">
      <c r="A44" s="94" t="s">
        <v>564</v>
      </c>
      <c r="B44" s="95" t="s">
        <v>565</v>
      </c>
      <c r="C44" s="96" t="s">
        <v>566</v>
      </c>
      <c r="D44" s="97">
        <v>13.37</v>
      </c>
      <c r="E44" s="94" t="s">
        <v>566</v>
      </c>
      <c r="F44" s="97">
        <v>13.37</v>
      </c>
    </row>
    <row r="45" spans="1:6" s="93" customFormat="1" ht="14.1" customHeight="1" x14ac:dyDescent="0.2">
      <c r="A45" s="94" t="s">
        <v>567</v>
      </c>
      <c r="B45" s="95" t="s">
        <v>568</v>
      </c>
      <c r="C45" s="96" t="s">
        <v>569</v>
      </c>
      <c r="D45" s="97">
        <v>0</v>
      </c>
      <c r="E45" s="94" t="s">
        <v>537</v>
      </c>
      <c r="F45" s="97">
        <v>0</v>
      </c>
    </row>
    <row r="46" spans="1:6" s="93" customFormat="1" ht="14.1" customHeight="1" x14ac:dyDescent="0.2">
      <c r="A46" s="94" t="s">
        <v>570</v>
      </c>
      <c r="B46" s="95" t="s">
        <v>571</v>
      </c>
      <c r="C46" s="96" t="s">
        <v>572</v>
      </c>
      <c r="D46" s="97">
        <v>3.24</v>
      </c>
      <c r="E46" s="94" t="s">
        <v>572</v>
      </c>
      <c r="F46" s="97">
        <v>3.24</v>
      </c>
    </row>
    <row r="47" spans="1:6" s="93" customFormat="1" ht="14.1" customHeight="1" x14ac:dyDescent="0.2">
      <c r="A47" s="94" t="s">
        <v>573</v>
      </c>
      <c r="B47" s="95" t="s">
        <v>574</v>
      </c>
      <c r="C47" s="96" t="s">
        <v>572</v>
      </c>
      <c r="D47" s="97">
        <v>2.5</v>
      </c>
      <c r="E47" s="94" t="s">
        <v>572</v>
      </c>
      <c r="F47" s="97">
        <v>2.5</v>
      </c>
    </row>
    <row r="48" spans="1:6" s="93" customFormat="1" ht="14.1" customHeight="1" x14ac:dyDescent="0.2">
      <c r="A48" s="94" t="s">
        <v>575</v>
      </c>
      <c r="B48" s="95" t="s">
        <v>576</v>
      </c>
      <c r="C48" s="96" t="s">
        <v>572</v>
      </c>
      <c r="D48" s="97">
        <v>2.4300000000000002</v>
      </c>
      <c r="E48" s="94" t="s">
        <v>572</v>
      </c>
      <c r="F48" s="97">
        <v>2.4300000000000002</v>
      </c>
    </row>
    <row r="49" spans="1:6" s="93" customFormat="1" ht="14.1" customHeight="1" x14ac:dyDescent="0.2">
      <c r="A49" s="94" t="s">
        <v>577</v>
      </c>
      <c r="B49" s="95" t="s">
        <v>578</v>
      </c>
      <c r="C49" s="96" t="s">
        <v>572</v>
      </c>
      <c r="D49" s="97">
        <v>2.44</v>
      </c>
      <c r="E49" s="94" t="s">
        <v>572</v>
      </c>
      <c r="F49" s="97">
        <v>2.44</v>
      </c>
    </row>
    <row r="50" spans="1:6" s="93" customFormat="1" ht="14.1" customHeight="1" x14ac:dyDescent="0.2">
      <c r="A50" s="94" t="s">
        <v>579</v>
      </c>
      <c r="B50" s="95" t="s">
        <v>580</v>
      </c>
      <c r="C50" s="96" t="s">
        <v>581</v>
      </c>
      <c r="D50" s="97">
        <v>0.56999999999999995</v>
      </c>
      <c r="E50" s="94" t="s">
        <v>581</v>
      </c>
      <c r="F50" s="97" t="b">
        <v>0</v>
      </c>
    </row>
    <row r="51" spans="1:6" s="93" customFormat="1" ht="14.1" customHeight="1" x14ac:dyDescent="0.2">
      <c r="A51" s="94" t="s">
        <v>582</v>
      </c>
      <c r="B51" s="95" t="s">
        <v>583</v>
      </c>
      <c r="C51" s="96" t="s">
        <v>584</v>
      </c>
      <c r="D51" s="97">
        <v>0</v>
      </c>
      <c r="E51" s="94" t="s">
        <v>584</v>
      </c>
      <c r="F51" s="97">
        <v>0</v>
      </c>
    </row>
    <row r="52" spans="1:6" s="93" customFormat="1" ht="14.1" customHeight="1" x14ac:dyDescent="0.2">
      <c r="A52" s="94" t="s">
        <v>585</v>
      </c>
      <c r="B52" s="95" t="s">
        <v>586</v>
      </c>
      <c r="C52" s="96" t="s">
        <v>584</v>
      </c>
      <c r="D52" s="97">
        <v>0</v>
      </c>
      <c r="E52" s="94" t="s">
        <v>584</v>
      </c>
      <c r="F52" s="97">
        <v>0</v>
      </c>
    </row>
    <row r="53" spans="1:6" s="93" customFormat="1" ht="14.1" customHeight="1" x14ac:dyDescent="0.2">
      <c r="A53" s="94" t="s">
        <v>587</v>
      </c>
      <c r="B53" s="95" t="s">
        <v>588</v>
      </c>
      <c r="C53" s="96" t="s">
        <v>584</v>
      </c>
      <c r="D53" s="97">
        <v>0</v>
      </c>
      <c r="E53" s="94" t="s">
        <v>584</v>
      </c>
      <c r="F53" s="97">
        <v>0</v>
      </c>
    </row>
    <row r="54" spans="1:6" s="93" customFormat="1" ht="14.1" customHeight="1" x14ac:dyDescent="0.2">
      <c r="A54" s="94" t="s">
        <v>589</v>
      </c>
      <c r="B54" s="95" t="s">
        <v>590</v>
      </c>
      <c r="C54" s="96" t="s">
        <v>584</v>
      </c>
      <c r="D54" s="97">
        <v>0</v>
      </c>
      <c r="E54" s="94" t="s">
        <v>584</v>
      </c>
      <c r="F54" s="97">
        <v>0</v>
      </c>
    </row>
    <row r="55" spans="1:6" s="93" customFormat="1" ht="14.1" customHeight="1" x14ac:dyDescent="0.2">
      <c r="A55" s="94" t="s">
        <v>591</v>
      </c>
      <c r="B55" s="95" t="s">
        <v>592</v>
      </c>
      <c r="C55" s="96" t="s">
        <v>584</v>
      </c>
      <c r="D55" s="97">
        <v>0</v>
      </c>
      <c r="E55" s="94" t="s">
        <v>584</v>
      </c>
      <c r="F55" s="97">
        <v>0</v>
      </c>
    </row>
    <row r="56" spans="1:6" s="93" customFormat="1" ht="14.1" customHeight="1" x14ac:dyDescent="0.2">
      <c r="A56" s="94" t="s">
        <v>593</v>
      </c>
      <c r="B56" s="95" t="s">
        <v>594</v>
      </c>
      <c r="C56" s="96" t="s">
        <v>584</v>
      </c>
      <c r="D56" s="97">
        <v>0</v>
      </c>
      <c r="E56" s="94" t="s">
        <v>584</v>
      </c>
      <c r="F56" s="97">
        <v>0</v>
      </c>
    </row>
    <row r="57" spans="1:6" s="93" customFormat="1" ht="14.1" customHeight="1" x14ac:dyDescent="0.2">
      <c r="A57" s="94" t="s">
        <v>595</v>
      </c>
      <c r="B57" s="95" t="s">
        <v>596</v>
      </c>
      <c r="C57" s="96" t="s">
        <v>584</v>
      </c>
      <c r="D57" s="97">
        <v>0</v>
      </c>
      <c r="E57" s="94" t="s">
        <v>584</v>
      </c>
      <c r="F57" s="97">
        <v>0</v>
      </c>
    </row>
    <row r="58" spans="1:6" s="93" customFormat="1" ht="14.1" customHeight="1" x14ac:dyDescent="0.2">
      <c r="A58" s="94" t="s">
        <v>597</v>
      </c>
      <c r="B58" s="95" t="s">
        <v>598</v>
      </c>
      <c r="C58" s="96" t="s">
        <v>584</v>
      </c>
      <c r="D58" s="97">
        <v>0</v>
      </c>
      <c r="E58" s="94" t="s">
        <v>584</v>
      </c>
      <c r="F58" s="97">
        <v>0</v>
      </c>
    </row>
    <row r="59" spans="1:6" s="93" customFormat="1" ht="14.1" customHeight="1" x14ac:dyDescent="0.2">
      <c r="A59" s="94" t="s">
        <v>599</v>
      </c>
      <c r="B59" s="95" t="s">
        <v>600</v>
      </c>
      <c r="C59" s="96" t="s">
        <v>584</v>
      </c>
      <c r="D59" s="97">
        <v>0</v>
      </c>
      <c r="E59" s="94" t="s">
        <v>584</v>
      </c>
      <c r="F59" s="97">
        <v>0</v>
      </c>
    </row>
    <row r="60" spans="1:6" s="93" customFormat="1" ht="14.1" customHeight="1" x14ac:dyDescent="0.2">
      <c r="A60" s="94" t="s">
        <v>601</v>
      </c>
      <c r="B60" s="95" t="s">
        <v>602</v>
      </c>
      <c r="C60" s="96" t="s">
        <v>584</v>
      </c>
      <c r="D60" s="97">
        <v>0</v>
      </c>
      <c r="E60" s="94" t="s">
        <v>584</v>
      </c>
      <c r="F60" s="97">
        <v>0</v>
      </c>
    </row>
    <row r="61" spans="1:6" s="93" customFormat="1" ht="14.1" customHeight="1" x14ac:dyDescent="0.2">
      <c r="A61" s="94" t="s">
        <v>603</v>
      </c>
      <c r="B61" s="95" t="s">
        <v>604</v>
      </c>
      <c r="C61" s="96" t="s">
        <v>584</v>
      </c>
      <c r="D61" s="97">
        <v>0</v>
      </c>
      <c r="E61" s="94" t="s">
        <v>584</v>
      </c>
      <c r="F61" s="97">
        <v>0</v>
      </c>
    </row>
    <row r="62" spans="1:6" s="93" customFormat="1" ht="14.1" customHeight="1" x14ac:dyDescent="0.2">
      <c r="A62" s="94" t="s">
        <v>605</v>
      </c>
      <c r="B62" s="95" t="s">
        <v>606</v>
      </c>
      <c r="C62" s="96" t="s">
        <v>584</v>
      </c>
      <c r="D62" s="97">
        <v>0</v>
      </c>
      <c r="E62" s="94" t="s">
        <v>584</v>
      </c>
      <c r="F62" s="97">
        <v>0</v>
      </c>
    </row>
    <row r="63" spans="1:6" s="93" customFormat="1" ht="14.1" customHeight="1" x14ac:dyDescent="0.2">
      <c r="A63" s="94" t="s">
        <v>607</v>
      </c>
      <c r="B63" s="95" t="s">
        <v>608</v>
      </c>
      <c r="C63" s="96" t="s">
        <v>496</v>
      </c>
      <c r="D63" s="97">
        <v>0.38</v>
      </c>
      <c r="E63" s="94" t="s">
        <v>496</v>
      </c>
      <c r="F63" s="97">
        <v>0.38</v>
      </c>
    </row>
    <row r="64" spans="1:6" s="93" customFormat="1" ht="14.1" customHeight="1" x14ac:dyDescent="0.2">
      <c r="A64" s="94" t="s">
        <v>609</v>
      </c>
      <c r="B64" s="95" t="s">
        <v>610</v>
      </c>
      <c r="C64" s="96" t="s">
        <v>611</v>
      </c>
      <c r="D64" s="97">
        <v>18.3</v>
      </c>
      <c r="E64" s="94" t="s">
        <v>496</v>
      </c>
      <c r="F64" s="97">
        <v>0.36599999999999999</v>
      </c>
    </row>
    <row r="65" spans="1:6" s="93" customFormat="1" ht="14.1" customHeight="1" x14ac:dyDescent="0.2">
      <c r="A65" s="94" t="s">
        <v>612</v>
      </c>
      <c r="B65" s="95" t="s">
        <v>613</v>
      </c>
      <c r="C65" s="96" t="s">
        <v>566</v>
      </c>
      <c r="D65" s="97">
        <v>107.63</v>
      </c>
      <c r="E65" s="94" t="s">
        <v>566</v>
      </c>
      <c r="F65" s="97">
        <v>107.63</v>
      </c>
    </row>
    <row r="66" spans="1:6" s="93" customFormat="1" ht="14.1" customHeight="1" x14ac:dyDescent="0.2">
      <c r="A66" s="94" t="s">
        <v>614</v>
      </c>
      <c r="B66" s="95" t="s">
        <v>615</v>
      </c>
      <c r="C66" s="96" t="s">
        <v>566</v>
      </c>
      <c r="D66" s="97">
        <v>349.22</v>
      </c>
      <c r="E66" s="94" t="s">
        <v>566</v>
      </c>
      <c r="F66" s="97">
        <v>349.22</v>
      </c>
    </row>
    <row r="67" spans="1:6" s="93" customFormat="1" ht="14.1" customHeight="1" x14ac:dyDescent="0.2">
      <c r="A67" s="94" t="s">
        <v>616</v>
      </c>
      <c r="B67" s="95" t="s">
        <v>617</v>
      </c>
      <c r="C67" s="96" t="s">
        <v>566</v>
      </c>
      <c r="D67" s="97">
        <v>400</v>
      </c>
      <c r="E67" s="94" t="s">
        <v>566</v>
      </c>
      <c r="F67" s="97">
        <v>400</v>
      </c>
    </row>
    <row r="68" spans="1:6" s="93" customFormat="1" ht="14.1" customHeight="1" x14ac:dyDescent="0.2">
      <c r="A68" s="94" t="s">
        <v>618</v>
      </c>
      <c r="B68" s="95" t="s">
        <v>619</v>
      </c>
      <c r="C68" s="96" t="s">
        <v>566</v>
      </c>
      <c r="D68" s="97">
        <v>575</v>
      </c>
      <c r="E68" s="94" t="s">
        <v>566</v>
      </c>
      <c r="F68" s="97">
        <v>575</v>
      </c>
    </row>
    <row r="69" spans="1:6" s="93" customFormat="1" ht="14.1" customHeight="1" x14ac:dyDescent="0.2">
      <c r="A69" s="94" t="s">
        <v>620</v>
      </c>
      <c r="B69" s="95" t="s">
        <v>621</v>
      </c>
      <c r="C69" s="96" t="s">
        <v>566</v>
      </c>
      <c r="D69" s="97">
        <v>936.48</v>
      </c>
      <c r="E69" s="94" t="s">
        <v>566</v>
      </c>
      <c r="F69" s="97">
        <v>936.48</v>
      </c>
    </row>
    <row r="70" spans="1:6" s="93" customFormat="1" ht="14.1" customHeight="1" x14ac:dyDescent="0.2">
      <c r="A70" s="94" t="s">
        <v>622</v>
      </c>
      <c r="B70" s="95" t="s">
        <v>623</v>
      </c>
      <c r="C70" s="96" t="s">
        <v>566</v>
      </c>
      <c r="D70" s="97">
        <v>212.5</v>
      </c>
      <c r="E70" s="94" t="s">
        <v>566</v>
      </c>
      <c r="F70" s="97">
        <v>212.5</v>
      </c>
    </row>
    <row r="71" spans="1:6" s="93" customFormat="1" ht="14.1" customHeight="1" x14ac:dyDescent="0.2">
      <c r="A71" s="94" t="s">
        <v>624</v>
      </c>
      <c r="B71" s="95" t="s">
        <v>625</v>
      </c>
      <c r="C71" s="96" t="s">
        <v>566</v>
      </c>
      <c r="D71" s="97">
        <v>350</v>
      </c>
      <c r="E71" s="94" t="s">
        <v>566</v>
      </c>
      <c r="F71" s="97">
        <v>350</v>
      </c>
    </row>
    <row r="72" spans="1:6" s="93" customFormat="1" ht="14.1" customHeight="1" x14ac:dyDescent="0.2">
      <c r="A72" s="94" t="s">
        <v>626</v>
      </c>
      <c r="B72" s="95" t="s">
        <v>627</v>
      </c>
      <c r="C72" s="96" t="s">
        <v>566</v>
      </c>
      <c r="D72" s="97">
        <v>550</v>
      </c>
      <c r="E72" s="94" t="s">
        <v>566</v>
      </c>
      <c r="F72" s="97">
        <v>550</v>
      </c>
    </row>
    <row r="73" spans="1:6" s="93" customFormat="1" ht="14.1" customHeight="1" x14ac:dyDescent="0.2">
      <c r="A73" s="94" t="s">
        <v>628</v>
      </c>
      <c r="B73" s="95" t="s">
        <v>629</v>
      </c>
      <c r="C73" s="96" t="s">
        <v>566</v>
      </c>
      <c r="D73" s="97">
        <v>630</v>
      </c>
      <c r="E73" s="94" t="s">
        <v>566</v>
      </c>
      <c r="F73" s="97">
        <v>630</v>
      </c>
    </row>
    <row r="74" spans="1:6" s="93" customFormat="1" ht="14.1" customHeight="1" x14ac:dyDescent="0.2">
      <c r="A74" s="94" t="s">
        <v>630</v>
      </c>
      <c r="B74" s="95" t="s">
        <v>631</v>
      </c>
      <c r="C74" s="96" t="s">
        <v>566</v>
      </c>
      <c r="D74" s="97">
        <v>950</v>
      </c>
      <c r="E74" s="94" t="s">
        <v>566</v>
      </c>
      <c r="F74" s="97">
        <v>950</v>
      </c>
    </row>
    <row r="75" spans="1:6" s="93" customFormat="1" ht="14.1" customHeight="1" x14ac:dyDescent="0.2">
      <c r="A75" s="94" t="s">
        <v>632</v>
      </c>
      <c r="B75" s="95" t="s">
        <v>633</v>
      </c>
      <c r="C75" s="96" t="s">
        <v>566</v>
      </c>
      <c r="D75" s="97">
        <v>224.74</v>
      </c>
      <c r="E75" s="94" t="s">
        <v>566</v>
      </c>
      <c r="F75" s="97">
        <v>224.74</v>
      </c>
    </row>
    <row r="76" spans="1:6" s="93" customFormat="1" ht="14.1" customHeight="1" x14ac:dyDescent="0.2">
      <c r="A76" s="94" t="s">
        <v>634</v>
      </c>
      <c r="B76" s="95" t="s">
        <v>635</v>
      </c>
      <c r="C76" s="96" t="s">
        <v>566</v>
      </c>
      <c r="D76" s="97">
        <v>427.5</v>
      </c>
      <c r="E76" s="94" t="s">
        <v>566</v>
      </c>
      <c r="F76" s="97">
        <v>427.5</v>
      </c>
    </row>
    <row r="77" spans="1:6" s="93" customFormat="1" ht="14.1" customHeight="1" x14ac:dyDescent="0.2">
      <c r="A77" s="94" t="s">
        <v>636</v>
      </c>
      <c r="B77" s="95" t="s">
        <v>637</v>
      </c>
      <c r="C77" s="96" t="s">
        <v>566</v>
      </c>
      <c r="D77" s="97">
        <v>630</v>
      </c>
      <c r="E77" s="94" t="s">
        <v>566</v>
      </c>
      <c r="F77" s="97">
        <v>630</v>
      </c>
    </row>
    <row r="78" spans="1:6" s="93" customFormat="1" ht="14.1" customHeight="1" x14ac:dyDescent="0.2">
      <c r="A78" s="94" t="s">
        <v>638</v>
      </c>
      <c r="B78" s="95" t="s">
        <v>639</v>
      </c>
      <c r="C78" s="96" t="s">
        <v>566</v>
      </c>
      <c r="D78" s="97">
        <v>691.07</v>
      </c>
      <c r="E78" s="94" t="s">
        <v>566</v>
      </c>
      <c r="F78" s="97">
        <v>691.07</v>
      </c>
    </row>
    <row r="79" spans="1:6" s="93" customFormat="1" ht="14.1" customHeight="1" x14ac:dyDescent="0.2">
      <c r="A79" s="94" t="s">
        <v>640</v>
      </c>
      <c r="B79" s="95" t="s">
        <v>641</v>
      </c>
      <c r="C79" s="96" t="s">
        <v>566</v>
      </c>
      <c r="D79" s="97">
        <v>1250</v>
      </c>
      <c r="E79" s="94" t="s">
        <v>566</v>
      </c>
      <c r="F79" s="97">
        <v>1250</v>
      </c>
    </row>
    <row r="80" spans="1:6" s="93" customFormat="1" ht="14.1" customHeight="1" x14ac:dyDescent="0.2">
      <c r="A80" s="94" t="s">
        <v>642</v>
      </c>
      <c r="B80" s="95" t="s">
        <v>643</v>
      </c>
      <c r="C80" s="96" t="s">
        <v>566</v>
      </c>
      <c r="D80" s="97">
        <v>319.52999999999997</v>
      </c>
      <c r="E80" s="94" t="s">
        <v>566</v>
      </c>
      <c r="F80" s="97">
        <v>319.52999999999997</v>
      </c>
    </row>
    <row r="81" spans="1:6" s="93" customFormat="1" ht="14.1" customHeight="1" x14ac:dyDescent="0.2">
      <c r="A81" s="94" t="s">
        <v>644</v>
      </c>
      <c r="B81" s="95" t="s">
        <v>645</v>
      </c>
      <c r="C81" s="96" t="s">
        <v>566</v>
      </c>
      <c r="D81" s="97">
        <v>467.5</v>
      </c>
      <c r="E81" s="94" t="s">
        <v>566</v>
      </c>
      <c r="F81" s="97">
        <v>467.5</v>
      </c>
    </row>
    <row r="82" spans="1:6" s="93" customFormat="1" ht="14.1" customHeight="1" x14ac:dyDescent="0.2">
      <c r="A82" s="94" t="s">
        <v>646</v>
      </c>
      <c r="B82" s="95" t="s">
        <v>647</v>
      </c>
      <c r="C82" s="96" t="s">
        <v>566</v>
      </c>
      <c r="D82" s="97">
        <v>645.73</v>
      </c>
      <c r="E82" s="94" t="s">
        <v>566</v>
      </c>
      <c r="F82" s="97">
        <v>645.73</v>
      </c>
    </row>
    <row r="83" spans="1:6" s="93" customFormat="1" ht="14.1" customHeight="1" x14ac:dyDescent="0.2">
      <c r="A83" s="94" t="s">
        <v>648</v>
      </c>
      <c r="B83" s="95" t="s">
        <v>649</v>
      </c>
      <c r="C83" s="96" t="s">
        <v>566</v>
      </c>
      <c r="D83" s="97">
        <v>834.71</v>
      </c>
      <c r="E83" s="94" t="s">
        <v>566</v>
      </c>
      <c r="F83" s="97">
        <v>834.71</v>
      </c>
    </row>
    <row r="84" spans="1:6" s="93" customFormat="1" ht="14.1" customHeight="1" x14ac:dyDescent="0.2">
      <c r="A84" s="94" t="s">
        <v>650</v>
      </c>
      <c r="B84" s="95" t="s">
        <v>651</v>
      </c>
      <c r="C84" s="96" t="s">
        <v>566</v>
      </c>
      <c r="D84" s="97">
        <v>1410</v>
      </c>
      <c r="E84" s="94" t="s">
        <v>566</v>
      </c>
      <c r="F84" s="97">
        <v>1410</v>
      </c>
    </row>
    <row r="85" spans="1:6" s="93" customFormat="1" ht="14.1" customHeight="1" x14ac:dyDescent="0.2">
      <c r="A85" s="94" t="s">
        <v>652</v>
      </c>
      <c r="B85" s="95" t="s">
        <v>653</v>
      </c>
      <c r="C85" s="96" t="s">
        <v>496</v>
      </c>
      <c r="D85" s="97">
        <v>8.1999999999999993</v>
      </c>
      <c r="E85" s="94" t="s">
        <v>496</v>
      </c>
      <c r="F85" s="97">
        <v>8.1999999999999993</v>
      </c>
    </row>
    <row r="86" spans="1:6" s="93" customFormat="1" ht="14.1" customHeight="1" x14ac:dyDescent="0.2">
      <c r="A86" s="94" t="s">
        <v>654</v>
      </c>
      <c r="B86" s="95" t="s">
        <v>655</v>
      </c>
      <c r="C86" s="96" t="s">
        <v>496</v>
      </c>
      <c r="D86" s="97">
        <v>5.53</v>
      </c>
      <c r="E86" s="94" t="s">
        <v>496</v>
      </c>
      <c r="F86" s="97">
        <v>5.53</v>
      </c>
    </row>
    <row r="87" spans="1:6" s="93" customFormat="1" ht="14.1" customHeight="1" x14ac:dyDescent="0.2">
      <c r="A87" s="94" t="s">
        <v>656</v>
      </c>
      <c r="B87" s="95" t="s">
        <v>657</v>
      </c>
      <c r="C87" s="96" t="s">
        <v>496</v>
      </c>
      <c r="D87" s="97">
        <v>4.95</v>
      </c>
      <c r="E87" s="94" t="s">
        <v>496</v>
      </c>
      <c r="F87" s="97">
        <v>4.95</v>
      </c>
    </row>
    <row r="88" spans="1:6" s="93" customFormat="1" ht="14.1" customHeight="1" x14ac:dyDescent="0.2">
      <c r="A88" s="94" t="s">
        <v>658</v>
      </c>
      <c r="B88" s="95" t="s">
        <v>659</v>
      </c>
      <c r="C88" s="96" t="s">
        <v>660</v>
      </c>
      <c r="D88" s="97">
        <v>97.25</v>
      </c>
      <c r="E88" s="94" t="s">
        <v>566</v>
      </c>
      <c r="F88" s="97">
        <v>0.38900000000000001</v>
      </c>
    </row>
    <row r="89" spans="1:6" s="93" customFormat="1" ht="14.1" customHeight="1" x14ac:dyDescent="0.2">
      <c r="A89" s="94" t="s">
        <v>661</v>
      </c>
      <c r="B89" s="95" t="s">
        <v>662</v>
      </c>
      <c r="C89" s="96" t="s">
        <v>496</v>
      </c>
      <c r="D89" s="97">
        <v>4.2</v>
      </c>
      <c r="E89" s="94" t="s">
        <v>496</v>
      </c>
      <c r="F89" s="97">
        <v>4.2</v>
      </c>
    </row>
    <row r="90" spans="1:6" s="93" customFormat="1" ht="14.1" customHeight="1" x14ac:dyDescent="0.2">
      <c r="A90" s="94" t="s">
        <v>663</v>
      </c>
      <c r="B90" s="95" t="s">
        <v>664</v>
      </c>
      <c r="C90" s="96" t="s">
        <v>513</v>
      </c>
      <c r="D90" s="97">
        <v>31357.3</v>
      </c>
      <c r="E90" s="94" t="s">
        <v>513</v>
      </c>
      <c r="F90" s="97">
        <v>31357.3</v>
      </c>
    </row>
    <row r="91" spans="1:6" s="93" customFormat="1" ht="14.1" customHeight="1" x14ac:dyDescent="0.2">
      <c r="A91" s="94" t="s">
        <v>665</v>
      </c>
      <c r="B91" s="95" t="s">
        <v>666</v>
      </c>
      <c r="C91" s="96" t="s">
        <v>496</v>
      </c>
      <c r="D91" s="97">
        <v>3.08</v>
      </c>
      <c r="E91" s="94" t="s">
        <v>496</v>
      </c>
      <c r="F91" s="97">
        <v>3.08</v>
      </c>
    </row>
    <row r="92" spans="1:6" s="93" customFormat="1" ht="14.1" customHeight="1" x14ac:dyDescent="0.2">
      <c r="A92" s="94" t="s">
        <v>667</v>
      </c>
      <c r="B92" s="95" t="s">
        <v>668</v>
      </c>
      <c r="C92" s="96" t="s">
        <v>513</v>
      </c>
      <c r="D92" s="97">
        <v>588.16999999999996</v>
      </c>
      <c r="E92" s="94" t="s">
        <v>513</v>
      </c>
      <c r="F92" s="97">
        <v>588.16999999999996</v>
      </c>
    </row>
    <row r="93" spans="1:6" s="93" customFormat="1" ht="14.1" customHeight="1" x14ac:dyDescent="0.2">
      <c r="A93" s="94" t="s">
        <v>669</v>
      </c>
      <c r="B93" s="95" t="s">
        <v>670</v>
      </c>
      <c r="C93" s="96" t="s">
        <v>513</v>
      </c>
      <c r="D93" s="97">
        <v>82.67</v>
      </c>
      <c r="E93" s="94" t="s">
        <v>513</v>
      </c>
      <c r="F93" s="97">
        <v>82.67</v>
      </c>
    </row>
    <row r="94" spans="1:6" s="93" customFormat="1" ht="14.1" customHeight="1" x14ac:dyDescent="0.2">
      <c r="A94" s="94" t="s">
        <v>671</v>
      </c>
      <c r="B94" s="95" t="s">
        <v>672</v>
      </c>
      <c r="C94" s="96" t="s">
        <v>566</v>
      </c>
      <c r="D94" s="97">
        <v>184.48</v>
      </c>
      <c r="E94" s="94" t="s">
        <v>566</v>
      </c>
      <c r="F94" s="97">
        <v>184.48</v>
      </c>
    </row>
    <row r="95" spans="1:6" s="93" customFormat="1" ht="14.1" customHeight="1" x14ac:dyDescent="0.2">
      <c r="A95" s="94" t="s">
        <v>673</v>
      </c>
      <c r="B95" s="95" t="s">
        <v>674</v>
      </c>
      <c r="C95" s="96" t="s">
        <v>513</v>
      </c>
      <c r="D95" s="97">
        <v>2.13</v>
      </c>
      <c r="E95" s="94" t="s">
        <v>513</v>
      </c>
      <c r="F95" s="97">
        <v>2.13</v>
      </c>
    </row>
    <row r="96" spans="1:6" s="93" customFormat="1" ht="14.1" customHeight="1" x14ac:dyDescent="0.2">
      <c r="A96" s="94" t="s">
        <v>675</v>
      </c>
      <c r="B96" s="95" t="s">
        <v>676</v>
      </c>
      <c r="C96" s="96" t="s">
        <v>496</v>
      </c>
      <c r="D96" s="97">
        <v>15.25</v>
      </c>
      <c r="E96" s="94" t="s">
        <v>496</v>
      </c>
      <c r="F96" s="97">
        <v>15.25</v>
      </c>
    </row>
    <row r="97" spans="1:6" s="93" customFormat="1" ht="14.1" customHeight="1" x14ac:dyDescent="0.2">
      <c r="A97" s="94" t="s">
        <v>677</v>
      </c>
      <c r="B97" s="95" t="s">
        <v>678</v>
      </c>
      <c r="C97" s="96" t="s">
        <v>513</v>
      </c>
      <c r="D97" s="97">
        <v>0.11</v>
      </c>
      <c r="E97" s="94" t="s">
        <v>513</v>
      </c>
      <c r="F97" s="97">
        <v>0.11</v>
      </c>
    </row>
    <row r="98" spans="1:6" s="93" customFormat="1" ht="14.1" customHeight="1" x14ac:dyDescent="0.2">
      <c r="A98" s="94" t="s">
        <v>679</v>
      </c>
      <c r="B98" s="95" t="s">
        <v>680</v>
      </c>
      <c r="C98" s="96" t="s">
        <v>513</v>
      </c>
      <c r="D98" s="97">
        <v>0.61</v>
      </c>
      <c r="E98" s="94" t="s">
        <v>513</v>
      </c>
      <c r="F98" s="97">
        <v>0.61</v>
      </c>
    </row>
    <row r="99" spans="1:6" s="93" customFormat="1" ht="14.1" customHeight="1" x14ac:dyDescent="0.2">
      <c r="A99" s="94" t="s">
        <v>681</v>
      </c>
      <c r="B99" s="95" t="s">
        <v>682</v>
      </c>
      <c r="C99" s="96" t="s">
        <v>683</v>
      </c>
      <c r="D99" s="97">
        <v>62.63</v>
      </c>
      <c r="E99" s="94" t="s">
        <v>566</v>
      </c>
      <c r="F99" s="97">
        <v>10.4383</v>
      </c>
    </row>
    <row r="100" spans="1:6" s="93" customFormat="1" ht="14.1" customHeight="1" x14ac:dyDescent="0.2">
      <c r="A100" s="94" t="s">
        <v>684</v>
      </c>
      <c r="B100" s="95" t="s">
        <v>685</v>
      </c>
      <c r="C100" s="96" t="s">
        <v>496</v>
      </c>
      <c r="D100" s="97">
        <v>4.0599999999999996</v>
      </c>
      <c r="E100" s="94" t="s">
        <v>496</v>
      </c>
      <c r="F100" s="97">
        <v>4.0599999999999996</v>
      </c>
    </row>
    <row r="101" spans="1:6" s="93" customFormat="1" ht="14.1" customHeight="1" x14ac:dyDescent="0.2">
      <c r="A101" s="94" t="s">
        <v>686</v>
      </c>
      <c r="B101" s="95" t="s">
        <v>687</v>
      </c>
      <c r="C101" s="96" t="s">
        <v>513</v>
      </c>
      <c r="D101" s="97">
        <v>301.85000000000002</v>
      </c>
      <c r="E101" s="94" t="s">
        <v>513</v>
      </c>
      <c r="F101" s="97">
        <v>301.85000000000002</v>
      </c>
    </row>
    <row r="102" spans="1:6" s="93" customFormat="1" ht="14.1" customHeight="1" x14ac:dyDescent="0.2">
      <c r="A102" s="94" t="s">
        <v>688</v>
      </c>
      <c r="B102" s="95" t="s">
        <v>689</v>
      </c>
      <c r="C102" s="96" t="s">
        <v>690</v>
      </c>
      <c r="D102" s="97">
        <v>1099.8900000000001</v>
      </c>
      <c r="E102" s="94" t="s">
        <v>690</v>
      </c>
      <c r="F102" s="97">
        <v>1099.8900000000001</v>
      </c>
    </row>
    <row r="103" spans="1:6" s="93" customFormat="1" ht="14.1" customHeight="1" x14ac:dyDescent="0.2">
      <c r="A103" s="94" t="s">
        <v>691</v>
      </c>
      <c r="B103" s="95" t="s">
        <v>692</v>
      </c>
      <c r="C103" s="96" t="s">
        <v>690</v>
      </c>
      <c r="D103" s="97">
        <v>1368.42</v>
      </c>
      <c r="E103" s="94" t="s">
        <v>690</v>
      </c>
      <c r="F103" s="97">
        <v>1368.42</v>
      </c>
    </row>
    <row r="104" spans="1:6" s="93" customFormat="1" ht="14.1" customHeight="1" x14ac:dyDescent="0.2">
      <c r="A104" s="94" t="s">
        <v>693</v>
      </c>
      <c r="B104" s="95" t="s">
        <v>694</v>
      </c>
      <c r="C104" s="96" t="s">
        <v>690</v>
      </c>
      <c r="D104" s="97">
        <v>721</v>
      </c>
      <c r="E104" s="94" t="s">
        <v>690</v>
      </c>
      <c r="F104" s="97">
        <v>721</v>
      </c>
    </row>
    <row r="105" spans="1:6" s="93" customFormat="1" ht="14.1" customHeight="1" x14ac:dyDescent="0.2">
      <c r="A105" s="94" t="s">
        <v>695</v>
      </c>
      <c r="B105" s="95" t="s">
        <v>696</v>
      </c>
      <c r="C105" s="96" t="s">
        <v>690</v>
      </c>
      <c r="D105" s="97">
        <v>1207.3</v>
      </c>
      <c r="E105" s="94" t="s">
        <v>690</v>
      </c>
      <c r="F105" s="97">
        <v>1207.3</v>
      </c>
    </row>
    <row r="106" spans="1:6" s="93" customFormat="1" ht="14.1" customHeight="1" x14ac:dyDescent="0.2">
      <c r="A106" s="94" t="s">
        <v>697</v>
      </c>
      <c r="B106" s="95" t="s">
        <v>698</v>
      </c>
      <c r="C106" s="96" t="s">
        <v>496</v>
      </c>
      <c r="D106" s="97">
        <v>4.09</v>
      </c>
      <c r="E106" s="94" t="s">
        <v>496</v>
      </c>
      <c r="F106" s="97">
        <v>4.09</v>
      </c>
    </row>
    <row r="107" spans="1:6" s="93" customFormat="1" ht="14.1" customHeight="1" x14ac:dyDescent="0.2">
      <c r="A107" s="94" t="s">
        <v>699</v>
      </c>
      <c r="B107" s="95" t="s">
        <v>700</v>
      </c>
      <c r="C107" s="96" t="s">
        <v>701</v>
      </c>
      <c r="D107" s="97">
        <v>64.959999999999994</v>
      </c>
      <c r="E107" s="94" t="s">
        <v>701</v>
      </c>
      <c r="F107" s="97">
        <v>64.959999999999994</v>
      </c>
    </row>
    <row r="108" spans="1:6" s="93" customFormat="1" ht="14.1" customHeight="1" x14ac:dyDescent="0.2">
      <c r="A108" s="94" t="s">
        <v>702</v>
      </c>
      <c r="B108" s="95" t="s">
        <v>703</v>
      </c>
      <c r="C108" s="96" t="s">
        <v>513</v>
      </c>
      <c r="D108" s="97">
        <v>24.65</v>
      </c>
      <c r="E108" s="94" t="s">
        <v>513</v>
      </c>
      <c r="F108" s="97">
        <v>24.65</v>
      </c>
    </row>
    <row r="109" spans="1:6" s="93" customFormat="1" ht="14.1" customHeight="1" x14ac:dyDescent="0.2">
      <c r="A109" s="94" t="s">
        <v>704</v>
      </c>
      <c r="B109" s="95" t="s">
        <v>705</v>
      </c>
      <c r="C109" s="96" t="s">
        <v>513</v>
      </c>
      <c r="D109" s="97">
        <v>246.25</v>
      </c>
      <c r="E109" s="94" t="s">
        <v>513</v>
      </c>
      <c r="F109" s="97">
        <v>246.25</v>
      </c>
    </row>
    <row r="110" spans="1:6" s="93" customFormat="1" ht="14.1" customHeight="1" x14ac:dyDescent="0.2">
      <c r="A110" s="94" t="s">
        <v>706</v>
      </c>
      <c r="B110" s="95" t="s">
        <v>707</v>
      </c>
      <c r="C110" s="96" t="s">
        <v>513</v>
      </c>
      <c r="D110" s="97">
        <v>24.89</v>
      </c>
      <c r="E110" s="94" t="s">
        <v>513</v>
      </c>
      <c r="F110" s="97">
        <v>24.89</v>
      </c>
    </row>
    <row r="111" spans="1:6" s="93" customFormat="1" ht="14.1" customHeight="1" x14ac:dyDescent="0.2">
      <c r="A111" s="94" t="s">
        <v>708</v>
      </c>
      <c r="B111" s="95" t="s">
        <v>709</v>
      </c>
      <c r="C111" s="96" t="s">
        <v>513</v>
      </c>
      <c r="D111" s="97">
        <v>227.24</v>
      </c>
      <c r="E111" s="94" t="s">
        <v>513</v>
      </c>
      <c r="F111" s="97">
        <v>227.24</v>
      </c>
    </row>
    <row r="112" spans="1:6" s="93" customFormat="1" ht="14.1" customHeight="1" x14ac:dyDescent="0.2">
      <c r="A112" s="94" t="s">
        <v>710</v>
      </c>
      <c r="B112" s="95" t="s">
        <v>711</v>
      </c>
      <c r="C112" s="96" t="s">
        <v>566</v>
      </c>
      <c r="D112" s="97">
        <v>1941.07</v>
      </c>
      <c r="E112" s="94" t="s">
        <v>566</v>
      </c>
      <c r="F112" s="97">
        <v>1941.07</v>
      </c>
    </row>
    <row r="113" spans="1:6" s="93" customFormat="1" ht="14.1" customHeight="1" x14ac:dyDescent="0.2">
      <c r="A113" s="94" t="s">
        <v>712</v>
      </c>
      <c r="B113" s="95" t="s">
        <v>713</v>
      </c>
      <c r="C113" s="96" t="s">
        <v>566</v>
      </c>
      <c r="D113" s="97">
        <v>2703.67</v>
      </c>
      <c r="E113" s="94" t="s">
        <v>566</v>
      </c>
      <c r="F113" s="97">
        <v>2703.67</v>
      </c>
    </row>
    <row r="114" spans="1:6" s="93" customFormat="1" ht="14.1" customHeight="1" x14ac:dyDescent="0.2">
      <c r="A114" s="94" t="s">
        <v>714</v>
      </c>
      <c r="B114" s="95" t="s">
        <v>715</v>
      </c>
      <c r="C114" s="96" t="s">
        <v>566</v>
      </c>
      <c r="D114" s="97">
        <v>1941.07</v>
      </c>
      <c r="E114" s="94" t="s">
        <v>566</v>
      </c>
      <c r="F114" s="97">
        <v>1941.07</v>
      </c>
    </row>
    <row r="115" spans="1:6" s="93" customFormat="1" ht="14.1" customHeight="1" x14ac:dyDescent="0.2">
      <c r="A115" s="94" t="s">
        <v>716</v>
      </c>
      <c r="B115" s="95" t="s">
        <v>717</v>
      </c>
      <c r="C115" s="96" t="s">
        <v>566</v>
      </c>
      <c r="D115" s="97">
        <v>2812.17</v>
      </c>
      <c r="E115" s="94" t="s">
        <v>566</v>
      </c>
      <c r="F115" s="97">
        <v>2812.17</v>
      </c>
    </row>
    <row r="116" spans="1:6" s="93" customFormat="1" ht="14.1" customHeight="1" x14ac:dyDescent="0.2">
      <c r="A116" s="94" t="s">
        <v>718</v>
      </c>
      <c r="B116" s="95" t="s">
        <v>719</v>
      </c>
      <c r="C116" s="96" t="s">
        <v>566</v>
      </c>
      <c r="D116" s="97">
        <v>1123.3399999999999</v>
      </c>
      <c r="E116" s="94" t="s">
        <v>566</v>
      </c>
      <c r="F116" s="97">
        <v>1123.3399999999999</v>
      </c>
    </row>
    <row r="117" spans="1:6" s="93" customFormat="1" ht="14.1" customHeight="1" x14ac:dyDescent="0.2">
      <c r="A117" s="94" t="s">
        <v>720</v>
      </c>
      <c r="B117" s="95" t="s">
        <v>721</v>
      </c>
      <c r="C117" s="96" t="s">
        <v>566</v>
      </c>
      <c r="D117" s="97">
        <v>1620.7</v>
      </c>
      <c r="E117" s="94" t="s">
        <v>566</v>
      </c>
      <c r="F117" s="97">
        <v>1620.7</v>
      </c>
    </row>
    <row r="118" spans="1:6" s="93" customFormat="1" ht="14.1" customHeight="1" x14ac:dyDescent="0.2">
      <c r="A118" s="94" t="s">
        <v>722</v>
      </c>
      <c r="B118" s="95" t="s">
        <v>723</v>
      </c>
      <c r="C118" s="96" t="s">
        <v>566</v>
      </c>
      <c r="D118" s="97">
        <v>1226.29</v>
      </c>
      <c r="E118" s="94" t="s">
        <v>566</v>
      </c>
      <c r="F118" s="97">
        <v>1226.29</v>
      </c>
    </row>
    <row r="119" spans="1:6" s="93" customFormat="1" ht="14.1" customHeight="1" x14ac:dyDescent="0.2">
      <c r="A119" s="94" t="s">
        <v>724</v>
      </c>
      <c r="B119" s="95" t="s">
        <v>725</v>
      </c>
      <c r="C119" s="96" t="s">
        <v>566</v>
      </c>
      <c r="D119" s="97">
        <v>1624.96</v>
      </c>
      <c r="E119" s="94" t="s">
        <v>566</v>
      </c>
      <c r="F119" s="97">
        <v>1624.96</v>
      </c>
    </row>
    <row r="120" spans="1:6" s="93" customFormat="1" ht="14.1" customHeight="1" x14ac:dyDescent="0.2">
      <c r="A120" s="94" t="s">
        <v>726</v>
      </c>
      <c r="B120" s="95" t="s">
        <v>727</v>
      </c>
      <c r="C120" s="96" t="s">
        <v>496</v>
      </c>
      <c r="D120" s="97">
        <v>3.17</v>
      </c>
      <c r="E120" s="94" t="s">
        <v>496</v>
      </c>
      <c r="F120" s="97">
        <v>3.17</v>
      </c>
    </row>
    <row r="121" spans="1:6" s="93" customFormat="1" ht="14.1" customHeight="1" x14ac:dyDescent="0.2">
      <c r="A121" s="94" t="s">
        <v>728</v>
      </c>
      <c r="B121" s="95" t="s">
        <v>729</v>
      </c>
      <c r="C121" s="96" t="s">
        <v>566</v>
      </c>
      <c r="D121" s="97">
        <v>4483.3</v>
      </c>
      <c r="E121" s="94" t="s">
        <v>566</v>
      </c>
      <c r="F121" s="97">
        <v>4483.3</v>
      </c>
    </row>
    <row r="122" spans="1:6" s="93" customFormat="1" ht="14.1" customHeight="1" x14ac:dyDescent="0.2">
      <c r="A122" s="94" t="s">
        <v>730</v>
      </c>
      <c r="B122" s="95" t="s">
        <v>731</v>
      </c>
      <c r="C122" s="96" t="s">
        <v>566</v>
      </c>
      <c r="D122" s="97">
        <v>1444.49</v>
      </c>
      <c r="E122" s="94" t="s">
        <v>566</v>
      </c>
      <c r="F122" s="97">
        <v>1444.49</v>
      </c>
    </row>
    <row r="123" spans="1:6" s="93" customFormat="1" ht="14.1" customHeight="1" x14ac:dyDescent="0.2">
      <c r="A123" s="94" t="s">
        <v>732</v>
      </c>
      <c r="B123" s="95" t="s">
        <v>733</v>
      </c>
      <c r="C123" s="96" t="s">
        <v>566</v>
      </c>
      <c r="D123" s="97">
        <v>1444.49</v>
      </c>
      <c r="E123" s="94" t="s">
        <v>566</v>
      </c>
      <c r="F123" s="97">
        <v>1444.49</v>
      </c>
    </row>
    <row r="124" spans="1:6" s="93" customFormat="1" ht="14.1" customHeight="1" x14ac:dyDescent="0.2">
      <c r="A124" s="94" t="s">
        <v>734</v>
      </c>
      <c r="B124" s="95" t="s">
        <v>735</v>
      </c>
      <c r="C124" s="96" t="s">
        <v>513</v>
      </c>
      <c r="D124" s="97">
        <v>1894.31</v>
      </c>
      <c r="E124" s="94" t="s">
        <v>513</v>
      </c>
      <c r="F124" s="97">
        <v>1894.31</v>
      </c>
    </row>
    <row r="125" spans="1:6" s="93" customFormat="1" ht="14.1" customHeight="1" x14ac:dyDescent="0.2">
      <c r="A125" s="94" t="s">
        <v>736</v>
      </c>
      <c r="B125" s="95" t="s">
        <v>737</v>
      </c>
      <c r="C125" s="96" t="s">
        <v>513</v>
      </c>
      <c r="D125" s="97">
        <v>301.89</v>
      </c>
      <c r="E125" s="94" t="s">
        <v>513</v>
      </c>
      <c r="F125" s="97">
        <v>301.89</v>
      </c>
    </row>
    <row r="126" spans="1:6" s="93" customFormat="1" ht="14.1" customHeight="1" x14ac:dyDescent="0.2">
      <c r="A126" s="94" t="s">
        <v>738</v>
      </c>
      <c r="B126" s="95" t="s">
        <v>739</v>
      </c>
      <c r="C126" s="96" t="s">
        <v>513</v>
      </c>
      <c r="D126" s="97">
        <v>25.11</v>
      </c>
      <c r="E126" s="94" t="s">
        <v>513</v>
      </c>
      <c r="F126" s="97">
        <v>25.11</v>
      </c>
    </row>
    <row r="127" spans="1:6" s="93" customFormat="1" ht="14.1" customHeight="1" x14ac:dyDescent="0.2">
      <c r="A127" s="94" t="s">
        <v>740</v>
      </c>
      <c r="B127" s="95" t="s">
        <v>741</v>
      </c>
      <c r="C127" s="96" t="s">
        <v>513</v>
      </c>
      <c r="D127" s="97">
        <v>25.06</v>
      </c>
      <c r="E127" s="94" t="s">
        <v>513</v>
      </c>
      <c r="F127" s="97">
        <v>25.06</v>
      </c>
    </row>
    <row r="128" spans="1:6" s="93" customFormat="1" ht="14.1" customHeight="1" x14ac:dyDescent="0.2">
      <c r="A128" s="94" t="s">
        <v>742</v>
      </c>
      <c r="B128" s="95" t="s">
        <v>743</v>
      </c>
      <c r="C128" s="96" t="s">
        <v>566</v>
      </c>
      <c r="D128" s="97">
        <v>23.48</v>
      </c>
      <c r="E128" s="94" t="s">
        <v>566</v>
      </c>
      <c r="F128" s="97">
        <v>23.48</v>
      </c>
    </row>
    <row r="129" spans="1:6" s="93" customFormat="1" ht="14.1" customHeight="1" x14ac:dyDescent="0.2">
      <c r="A129" s="94" t="s">
        <v>744</v>
      </c>
      <c r="B129" s="95" t="s">
        <v>745</v>
      </c>
      <c r="C129" s="96" t="s">
        <v>566</v>
      </c>
      <c r="D129" s="97">
        <v>36.29</v>
      </c>
      <c r="E129" s="94" t="s">
        <v>566</v>
      </c>
      <c r="F129" s="97">
        <v>36.29</v>
      </c>
    </row>
    <row r="130" spans="1:6" s="93" customFormat="1" ht="14.1" customHeight="1" x14ac:dyDescent="0.2">
      <c r="A130" s="94" t="s">
        <v>746</v>
      </c>
      <c r="B130" s="95" t="s">
        <v>747</v>
      </c>
      <c r="C130" s="96" t="s">
        <v>566</v>
      </c>
      <c r="D130" s="97">
        <v>31.71</v>
      </c>
      <c r="E130" s="94" t="s">
        <v>566</v>
      </c>
      <c r="F130" s="97">
        <v>31.71</v>
      </c>
    </row>
    <row r="131" spans="1:6" s="93" customFormat="1" ht="14.1" customHeight="1" x14ac:dyDescent="0.2">
      <c r="A131" s="94" t="s">
        <v>748</v>
      </c>
      <c r="B131" s="95" t="s">
        <v>749</v>
      </c>
      <c r="C131" s="96" t="s">
        <v>566</v>
      </c>
      <c r="D131" s="97">
        <v>41.32</v>
      </c>
      <c r="E131" s="94" t="s">
        <v>566</v>
      </c>
      <c r="F131" s="97">
        <v>41.32</v>
      </c>
    </row>
    <row r="132" spans="1:6" s="93" customFormat="1" ht="14.1" customHeight="1" x14ac:dyDescent="0.2">
      <c r="A132" s="94" t="s">
        <v>750</v>
      </c>
      <c r="B132" s="95" t="s">
        <v>751</v>
      </c>
      <c r="C132" s="96" t="s">
        <v>569</v>
      </c>
      <c r="D132" s="97">
        <v>484.92</v>
      </c>
      <c r="E132" s="94" t="s">
        <v>569</v>
      </c>
      <c r="F132" s="97">
        <v>484.92</v>
      </c>
    </row>
    <row r="133" spans="1:6" s="93" customFormat="1" ht="14.1" customHeight="1" x14ac:dyDescent="0.2">
      <c r="A133" s="94" t="s">
        <v>752</v>
      </c>
      <c r="B133" s="95" t="s">
        <v>753</v>
      </c>
      <c r="C133" s="96" t="s">
        <v>569</v>
      </c>
      <c r="D133" s="97">
        <v>554.99</v>
      </c>
      <c r="E133" s="94" t="s">
        <v>569</v>
      </c>
      <c r="F133" s="97">
        <v>554.99</v>
      </c>
    </row>
    <row r="134" spans="1:6" s="93" customFormat="1" ht="14.1" customHeight="1" x14ac:dyDescent="0.2">
      <c r="A134" s="94" t="s">
        <v>754</v>
      </c>
      <c r="B134" s="95" t="s">
        <v>755</v>
      </c>
      <c r="C134" s="96" t="s">
        <v>569</v>
      </c>
      <c r="D134" s="97">
        <v>835.1</v>
      </c>
      <c r="E134" s="94" t="s">
        <v>569</v>
      </c>
      <c r="F134" s="97">
        <v>835.1</v>
      </c>
    </row>
    <row r="135" spans="1:6" s="93" customFormat="1" ht="14.1" customHeight="1" x14ac:dyDescent="0.2">
      <c r="A135" s="94" t="s">
        <v>756</v>
      </c>
      <c r="B135" s="95" t="s">
        <v>757</v>
      </c>
      <c r="C135" s="96" t="s">
        <v>569</v>
      </c>
      <c r="D135" s="97">
        <v>1223.8</v>
      </c>
      <c r="E135" s="94" t="s">
        <v>569</v>
      </c>
      <c r="F135" s="97">
        <v>1223.8</v>
      </c>
    </row>
    <row r="136" spans="1:6" s="93" customFormat="1" ht="14.1" customHeight="1" x14ac:dyDescent="0.2">
      <c r="A136" s="94" t="s">
        <v>758</v>
      </c>
      <c r="B136" s="95" t="s">
        <v>759</v>
      </c>
      <c r="C136" s="96" t="s">
        <v>513</v>
      </c>
      <c r="D136" s="97">
        <v>955.38</v>
      </c>
      <c r="E136" s="94" t="s">
        <v>513</v>
      </c>
      <c r="F136" s="97">
        <v>955.38</v>
      </c>
    </row>
    <row r="137" spans="1:6" s="93" customFormat="1" ht="14.1" customHeight="1" x14ac:dyDescent="0.2">
      <c r="A137" s="94" t="s">
        <v>760</v>
      </c>
      <c r="B137" s="95" t="s">
        <v>761</v>
      </c>
      <c r="C137" s="96" t="s">
        <v>566</v>
      </c>
      <c r="D137" s="97">
        <v>24.62</v>
      </c>
      <c r="E137" s="94" t="s">
        <v>566</v>
      </c>
      <c r="F137" s="97">
        <v>24.62</v>
      </c>
    </row>
    <row r="138" spans="1:6" s="93" customFormat="1" ht="14.1" customHeight="1" x14ac:dyDescent="0.2">
      <c r="A138" s="94" t="s">
        <v>762</v>
      </c>
      <c r="B138" s="95" t="s">
        <v>763</v>
      </c>
      <c r="C138" s="96" t="s">
        <v>566</v>
      </c>
      <c r="D138" s="97">
        <v>31.63</v>
      </c>
      <c r="E138" s="94" t="s">
        <v>566</v>
      </c>
      <c r="F138" s="97">
        <v>31.63</v>
      </c>
    </row>
    <row r="139" spans="1:6" s="93" customFormat="1" ht="14.1" customHeight="1" x14ac:dyDescent="0.2">
      <c r="A139" s="94" t="s">
        <v>764</v>
      </c>
      <c r="B139" s="95" t="s">
        <v>765</v>
      </c>
      <c r="C139" s="96" t="s">
        <v>566</v>
      </c>
      <c r="D139" s="97">
        <v>29.27</v>
      </c>
      <c r="E139" s="94" t="s">
        <v>566</v>
      </c>
      <c r="F139" s="97">
        <v>29.27</v>
      </c>
    </row>
    <row r="140" spans="1:6" s="93" customFormat="1" ht="14.1" customHeight="1" x14ac:dyDescent="0.2">
      <c r="A140" s="94" t="s">
        <v>766</v>
      </c>
      <c r="B140" s="95" t="s">
        <v>767</v>
      </c>
      <c r="C140" s="96" t="s">
        <v>566</v>
      </c>
      <c r="D140" s="97">
        <v>37.82</v>
      </c>
      <c r="E140" s="94" t="s">
        <v>566</v>
      </c>
      <c r="F140" s="97">
        <v>37.82</v>
      </c>
    </row>
    <row r="141" spans="1:6" s="93" customFormat="1" ht="14.1" customHeight="1" x14ac:dyDescent="0.2">
      <c r="A141" s="94" t="s">
        <v>768</v>
      </c>
      <c r="B141" s="95" t="s">
        <v>769</v>
      </c>
      <c r="C141" s="96" t="s">
        <v>569</v>
      </c>
      <c r="D141" s="97">
        <v>428.16</v>
      </c>
      <c r="E141" s="94" t="s">
        <v>569</v>
      </c>
      <c r="F141" s="97">
        <v>428.16</v>
      </c>
    </row>
    <row r="142" spans="1:6" s="93" customFormat="1" ht="14.1" customHeight="1" x14ac:dyDescent="0.2">
      <c r="A142" s="94" t="s">
        <v>770</v>
      </c>
      <c r="B142" s="95" t="s">
        <v>771</v>
      </c>
      <c r="C142" s="96" t="s">
        <v>569</v>
      </c>
      <c r="D142" s="97">
        <v>494.88</v>
      </c>
      <c r="E142" s="94" t="s">
        <v>569</v>
      </c>
      <c r="F142" s="97">
        <v>494.88</v>
      </c>
    </row>
    <row r="143" spans="1:6" s="93" customFormat="1" ht="14.1" customHeight="1" x14ac:dyDescent="0.2">
      <c r="A143" s="94" t="s">
        <v>772</v>
      </c>
      <c r="B143" s="95" t="s">
        <v>773</v>
      </c>
      <c r="C143" s="96" t="s">
        <v>569</v>
      </c>
      <c r="D143" s="97">
        <v>691.5</v>
      </c>
      <c r="E143" s="94" t="s">
        <v>569</v>
      </c>
      <c r="F143" s="97">
        <v>691.5</v>
      </c>
    </row>
    <row r="144" spans="1:6" s="93" customFormat="1" ht="14.1" customHeight="1" x14ac:dyDescent="0.2">
      <c r="A144" s="94" t="s">
        <v>774</v>
      </c>
      <c r="B144" s="95" t="s">
        <v>775</v>
      </c>
      <c r="C144" s="96" t="s">
        <v>569</v>
      </c>
      <c r="D144" s="97">
        <v>1079.1400000000001</v>
      </c>
      <c r="E144" s="94" t="s">
        <v>569</v>
      </c>
      <c r="F144" s="97">
        <v>1079.1400000000001</v>
      </c>
    </row>
    <row r="145" spans="1:6" s="93" customFormat="1" ht="14.1" customHeight="1" x14ac:dyDescent="0.2">
      <c r="A145" s="94" t="s">
        <v>776</v>
      </c>
      <c r="B145" s="95" t="s">
        <v>777</v>
      </c>
      <c r="C145" s="96" t="s">
        <v>513</v>
      </c>
      <c r="D145" s="97">
        <v>24.28</v>
      </c>
      <c r="E145" s="94" t="s">
        <v>513</v>
      </c>
      <c r="F145" s="97">
        <v>24.28</v>
      </c>
    </row>
    <row r="146" spans="1:6" s="93" customFormat="1" ht="14.1" customHeight="1" x14ac:dyDescent="0.2">
      <c r="A146" s="94" t="s">
        <v>778</v>
      </c>
      <c r="B146" s="95" t="s">
        <v>779</v>
      </c>
      <c r="C146" s="96" t="s">
        <v>513</v>
      </c>
      <c r="D146" s="97">
        <v>42.11</v>
      </c>
      <c r="E146" s="94" t="s">
        <v>513</v>
      </c>
      <c r="F146" s="97">
        <v>42.11</v>
      </c>
    </row>
    <row r="147" spans="1:6" s="93" customFormat="1" ht="14.1" customHeight="1" x14ac:dyDescent="0.2">
      <c r="A147" s="94" t="s">
        <v>780</v>
      </c>
      <c r="B147" s="95" t="s">
        <v>781</v>
      </c>
      <c r="C147" s="96" t="s">
        <v>566</v>
      </c>
      <c r="D147" s="97">
        <v>71.75</v>
      </c>
      <c r="E147" s="94" t="s">
        <v>566</v>
      </c>
      <c r="F147" s="97">
        <v>71.75</v>
      </c>
    </row>
    <row r="148" spans="1:6" s="93" customFormat="1" ht="14.1" customHeight="1" x14ac:dyDescent="0.2">
      <c r="A148" s="94" t="s">
        <v>782</v>
      </c>
      <c r="B148" s="95" t="s">
        <v>783</v>
      </c>
      <c r="C148" s="96" t="s">
        <v>513</v>
      </c>
      <c r="D148" s="97">
        <v>91.26</v>
      </c>
      <c r="E148" s="94" t="s">
        <v>513</v>
      </c>
      <c r="F148" s="97">
        <v>91.26</v>
      </c>
    </row>
    <row r="149" spans="1:6" s="93" customFormat="1" ht="14.1" customHeight="1" x14ac:dyDescent="0.2">
      <c r="A149" s="94" t="s">
        <v>784</v>
      </c>
      <c r="B149" s="95" t="s">
        <v>785</v>
      </c>
      <c r="C149" s="96" t="s">
        <v>566</v>
      </c>
      <c r="D149" s="97">
        <v>21.04</v>
      </c>
      <c r="E149" s="94" t="s">
        <v>566</v>
      </c>
      <c r="F149" s="97">
        <v>21.04</v>
      </c>
    </row>
    <row r="150" spans="1:6" s="93" customFormat="1" ht="14.1" customHeight="1" x14ac:dyDescent="0.2">
      <c r="A150" s="94" t="s">
        <v>786</v>
      </c>
      <c r="B150" s="95" t="s">
        <v>787</v>
      </c>
      <c r="C150" s="96" t="s">
        <v>566</v>
      </c>
      <c r="D150" s="97">
        <v>10.24</v>
      </c>
      <c r="E150" s="94" t="s">
        <v>566</v>
      </c>
      <c r="F150" s="97">
        <v>10.24</v>
      </c>
    </row>
    <row r="151" spans="1:6" s="93" customFormat="1" ht="14.1" customHeight="1" x14ac:dyDescent="0.2">
      <c r="A151" s="94" t="s">
        <v>788</v>
      </c>
      <c r="B151" s="95" t="s">
        <v>789</v>
      </c>
      <c r="C151" s="96" t="s">
        <v>566</v>
      </c>
      <c r="D151" s="97">
        <v>15.08</v>
      </c>
      <c r="E151" s="94" t="s">
        <v>566</v>
      </c>
      <c r="F151" s="97">
        <v>15.08</v>
      </c>
    </row>
    <row r="152" spans="1:6" s="93" customFormat="1" ht="14.1" customHeight="1" x14ac:dyDescent="0.2">
      <c r="A152" s="94" t="s">
        <v>790</v>
      </c>
      <c r="B152" s="95" t="s">
        <v>791</v>
      </c>
      <c r="C152" s="96" t="s">
        <v>513</v>
      </c>
      <c r="D152" s="97">
        <v>18.36</v>
      </c>
      <c r="E152" s="94" t="s">
        <v>513</v>
      </c>
      <c r="F152" s="97">
        <v>18.36</v>
      </c>
    </row>
    <row r="153" spans="1:6" s="93" customFormat="1" ht="14.1" customHeight="1" x14ac:dyDescent="0.2">
      <c r="A153" s="94" t="s">
        <v>792</v>
      </c>
      <c r="B153" s="95" t="s">
        <v>793</v>
      </c>
      <c r="C153" s="96" t="s">
        <v>513</v>
      </c>
      <c r="D153" s="97">
        <v>46.64</v>
      </c>
      <c r="E153" s="94" t="s">
        <v>513</v>
      </c>
      <c r="F153" s="97">
        <v>46.64</v>
      </c>
    </row>
    <row r="154" spans="1:6" s="93" customFormat="1" ht="14.1" customHeight="1" x14ac:dyDescent="0.2">
      <c r="A154" s="94" t="s">
        <v>794</v>
      </c>
      <c r="B154" s="95" t="s">
        <v>795</v>
      </c>
      <c r="C154" s="96" t="s">
        <v>566</v>
      </c>
      <c r="D154" s="97">
        <v>18.95</v>
      </c>
      <c r="E154" s="94" t="s">
        <v>566</v>
      </c>
      <c r="F154" s="97">
        <v>18.95</v>
      </c>
    </row>
    <row r="155" spans="1:6" s="93" customFormat="1" ht="14.1" customHeight="1" x14ac:dyDescent="0.2">
      <c r="A155" s="94" t="s">
        <v>796</v>
      </c>
      <c r="B155" s="95" t="s">
        <v>797</v>
      </c>
      <c r="C155" s="96" t="s">
        <v>566</v>
      </c>
      <c r="D155" s="97">
        <v>15.09</v>
      </c>
      <c r="E155" s="94" t="s">
        <v>566</v>
      </c>
      <c r="F155" s="97">
        <v>15.09</v>
      </c>
    </row>
    <row r="156" spans="1:6" s="93" customFormat="1" ht="14.1" customHeight="1" x14ac:dyDescent="0.2">
      <c r="A156" s="94" t="s">
        <v>798</v>
      </c>
      <c r="B156" s="95" t="s">
        <v>799</v>
      </c>
      <c r="C156" s="96" t="s">
        <v>566</v>
      </c>
      <c r="D156" s="97">
        <v>9.1</v>
      </c>
      <c r="E156" s="94" t="s">
        <v>566</v>
      </c>
      <c r="F156" s="97">
        <v>9.1</v>
      </c>
    </row>
    <row r="157" spans="1:6" s="93" customFormat="1" ht="14.1" customHeight="1" x14ac:dyDescent="0.2">
      <c r="A157" s="94" t="s">
        <v>800</v>
      </c>
      <c r="B157" s="95" t="s">
        <v>801</v>
      </c>
      <c r="C157" s="96" t="s">
        <v>513</v>
      </c>
      <c r="D157" s="97">
        <v>67.25</v>
      </c>
      <c r="E157" s="94" t="s">
        <v>701</v>
      </c>
      <c r="F157" s="97">
        <v>27.789300000000001</v>
      </c>
    </row>
    <row r="158" spans="1:6" s="93" customFormat="1" ht="14.1" customHeight="1" x14ac:dyDescent="0.2">
      <c r="A158" s="94" t="s">
        <v>802</v>
      </c>
      <c r="B158" s="95" t="s">
        <v>803</v>
      </c>
      <c r="C158" s="96" t="s">
        <v>513</v>
      </c>
      <c r="D158" s="97">
        <v>88.21</v>
      </c>
      <c r="E158" s="94" t="s">
        <v>701</v>
      </c>
      <c r="F158" s="97">
        <v>36.450400000000002</v>
      </c>
    </row>
    <row r="159" spans="1:6" s="93" customFormat="1" ht="14.1" customHeight="1" x14ac:dyDescent="0.2">
      <c r="A159" s="94" t="s">
        <v>804</v>
      </c>
      <c r="B159" s="95" t="s">
        <v>805</v>
      </c>
      <c r="C159" s="96" t="s">
        <v>566</v>
      </c>
      <c r="D159" s="97">
        <v>2.75</v>
      </c>
      <c r="E159" s="94" t="s">
        <v>566</v>
      </c>
      <c r="F159" s="97">
        <v>2.75</v>
      </c>
    </row>
    <row r="160" spans="1:6" s="93" customFormat="1" ht="14.1" customHeight="1" x14ac:dyDescent="0.2">
      <c r="A160" s="94" t="s">
        <v>806</v>
      </c>
      <c r="B160" s="95" t="s">
        <v>807</v>
      </c>
      <c r="C160" s="96" t="s">
        <v>566</v>
      </c>
      <c r="D160" s="97">
        <v>3.03</v>
      </c>
      <c r="E160" s="94" t="s">
        <v>566</v>
      </c>
      <c r="F160" s="97">
        <v>3.03</v>
      </c>
    </row>
    <row r="161" spans="1:6" s="93" customFormat="1" ht="14.1" customHeight="1" x14ac:dyDescent="0.2">
      <c r="A161" s="94" t="s">
        <v>808</v>
      </c>
      <c r="B161" s="95" t="s">
        <v>809</v>
      </c>
      <c r="C161" s="96" t="s">
        <v>566</v>
      </c>
      <c r="D161" s="97">
        <v>52.82</v>
      </c>
      <c r="E161" s="94" t="s">
        <v>566</v>
      </c>
      <c r="F161" s="97">
        <v>52.82</v>
      </c>
    </row>
    <row r="162" spans="1:6" s="93" customFormat="1" ht="14.1" customHeight="1" x14ac:dyDescent="0.2">
      <c r="A162" s="94" t="s">
        <v>810</v>
      </c>
      <c r="B162" s="95" t="s">
        <v>811</v>
      </c>
      <c r="C162" s="96" t="s">
        <v>566</v>
      </c>
      <c r="D162" s="97">
        <v>6.82</v>
      </c>
      <c r="E162" s="94" t="s">
        <v>566</v>
      </c>
      <c r="F162" s="97">
        <v>6.82</v>
      </c>
    </row>
    <row r="163" spans="1:6" s="93" customFormat="1" ht="14.1" customHeight="1" x14ac:dyDescent="0.2">
      <c r="A163" s="94" t="s">
        <v>812</v>
      </c>
      <c r="B163" s="95" t="s">
        <v>813</v>
      </c>
      <c r="C163" s="96" t="s">
        <v>566</v>
      </c>
      <c r="D163" s="97">
        <v>29.63</v>
      </c>
      <c r="E163" s="94" t="s">
        <v>566</v>
      </c>
      <c r="F163" s="97">
        <v>29.63</v>
      </c>
    </row>
    <row r="164" spans="1:6" s="93" customFormat="1" ht="14.1" customHeight="1" x14ac:dyDescent="0.2">
      <c r="A164" s="94" t="s">
        <v>814</v>
      </c>
      <c r="B164" s="95" t="s">
        <v>815</v>
      </c>
      <c r="C164" s="96" t="s">
        <v>566</v>
      </c>
      <c r="D164" s="97">
        <v>25.68</v>
      </c>
      <c r="E164" s="94" t="s">
        <v>566</v>
      </c>
      <c r="F164" s="97">
        <v>25.68</v>
      </c>
    </row>
    <row r="165" spans="1:6" s="93" customFormat="1" ht="14.1" customHeight="1" x14ac:dyDescent="0.2">
      <c r="A165" s="94" t="s">
        <v>816</v>
      </c>
      <c r="B165" s="95" t="s">
        <v>817</v>
      </c>
      <c r="C165" s="96" t="s">
        <v>496</v>
      </c>
      <c r="D165" s="97">
        <v>7.12</v>
      </c>
      <c r="E165" s="94" t="s">
        <v>496</v>
      </c>
      <c r="F165" s="97">
        <v>7.12</v>
      </c>
    </row>
    <row r="166" spans="1:6" s="93" customFormat="1" ht="14.1" customHeight="1" x14ac:dyDescent="0.2">
      <c r="A166" s="94" t="s">
        <v>818</v>
      </c>
      <c r="B166" s="95" t="s">
        <v>819</v>
      </c>
      <c r="C166" s="96" t="s">
        <v>513</v>
      </c>
      <c r="D166" s="97">
        <v>2.3199999999999998</v>
      </c>
      <c r="E166" s="94" t="s">
        <v>513</v>
      </c>
      <c r="F166" s="97">
        <v>2.3199999999999998</v>
      </c>
    </row>
    <row r="167" spans="1:6" s="93" customFormat="1" ht="14.1" customHeight="1" x14ac:dyDescent="0.2">
      <c r="A167" s="94" t="s">
        <v>820</v>
      </c>
      <c r="B167" s="95" t="s">
        <v>821</v>
      </c>
      <c r="C167" s="96" t="s">
        <v>566</v>
      </c>
      <c r="D167" s="97">
        <v>1.21</v>
      </c>
      <c r="E167" s="94" t="s">
        <v>566</v>
      </c>
      <c r="F167" s="97">
        <v>1.21</v>
      </c>
    </row>
    <row r="168" spans="1:6" s="93" customFormat="1" ht="14.1" customHeight="1" x14ac:dyDescent="0.2">
      <c r="A168" s="94" t="s">
        <v>822</v>
      </c>
      <c r="B168" s="95" t="s">
        <v>823</v>
      </c>
      <c r="C168" s="96" t="s">
        <v>513</v>
      </c>
      <c r="D168" s="97">
        <v>20.32</v>
      </c>
      <c r="E168" s="94" t="s">
        <v>513</v>
      </c>
      <c r="F168" s="97">
        <v>20.32</v>
      </c>
    </row>
    <row r="169" spans="1:6" s="93" customFormat="1" ht="14.1" customHeight="1" x14ac:dyDescent="0.2">
      <c r="A169" s="94" t="s">
        <v>824</v>
      </c>
      <c r="B169" s="95" t="s">
        <v>825</v>
      </c>
      <c r="C169" s="96" t="s">
        <v>566</v>
      </c>
      <c r="D169" s="97">
        <v>2.09</v>
      </c>
      <c r="E169" s="94" t="s">
        <v>566</v>
      </c>
      <c r="F169" s="97">
        <v>2.09</v>
      </c>
    </row>
    <row r="170" spans="1:6" s="93" customFormat="1" ht="14.1" customHeight="1" x14ac:dyDescent="0.2">
      <c r="A170" s="94" t="s">
        <v>826</v>
      </c>
      <c r="B170" s="95" t="s">
        <v>827</v>
      </c>
      <c r="C170" s="96" t="s">
        <v>828</v>
      </c>
      <c r="D170" s="97">
        <v>522.34</v>
      </c>
      <c r="E170" s="94" t="s">
        <v>572</v>
      </c>
      <c r="F170" s="97">
        <v>29.018899999999999</v>
      </c>
    </row>
    <row r="171" spans="1:6" s="93" customFormat="1" ht="14.1" customHeight="1" x14ac:dyDescent="0.2">
      <c r="A171" s="94" t="s">
        <v>829</v>
      </c>
      <c r="B171" s="95" t="s">
        <v>830</v>
      </c>
      <c r="C171" s="96" t="s">
        <v>496</v>
      </c>
      <c r="D171" s="97">
        <v>0.97</v>
      </c>
      <c r="E171" s="94" t="s">
        <v>496</v>
      </c>
      <c r="F171" s="97">
        <v>0.97</v>
      </c>
    </row>
    <row r="172" spans="1:6" s="93" customFormat="1" ht="14.1" customHeight="1" x14ac:dyDescent="0.2">
      <c r="A172" s="94" t="s">
        <v>831</v>
      </c>
      <c r="B172" s="95" t="s">
        <v>832</v>
      </c>
      <c r="C172" s="96" t="s">
        <v>572</v>
      </c>
      <c r="D172" s="97">
        <v>35.96</v>
      </c>
      <c r="E172" s="94" t="s">
        <v>572</v>
      </c>
      <c r="F172" s="97">
        <v>35.96</v>
      </c>
    </row>
    <row r="173" spans="1:6" s="93" customFormat="1" ht="14.1" customHeight="1" x14ac:dyDescent="0.2">
      <c r="A173" s="94" t="s">
        <v>833</v>
      </c>
      <c r="B173" s="95" t="s">
        <v>834</v>
      </c>
      <c r="C173" s="96" t="s">
        <v>835</v>
      </c>
      <c r="D173" s="97">
        <v>969.76</v>
      </c>
      <c r="E173" s="94" t="s">
        <v>496</v>
      </c>
      <c r="F173" s="97">
        <v>4.8487999999999998</v>
      </c>
    </row>
    <row r="174" spans="1:6" s="93" customFormat="1" ht="14.1" customHeight="1" x14ac:dyDescent="0.2">
      <c r="A174" s="94" t="s">
        <v>836</v>
      </c>
      <c r="B174" s="95" t="s">
        <v>837</v>
      </c>
      <c r="C174" s="96" t="s">
        <v>838</v>
      </c>
      <c r="D174" s="97">
        <v>3.25</v>
      </c>
      <c r="E174" s="94" t="s">
        <v>839</v>
      </c>
      <c r="F174" s="97">
        <v>4.3299999999999998E-2</v>
      </c>
    </row>
    <row r="175" spans="1:6" s="93" customFormat="1" ht="14.1" customHeight="1" x14ac:dyDescent="0.2">
      <c r="A175" s="94" t="s">
        <v>840</v>
      </c>
      <c r="B175" s="95" t="s">
        <v>841</v>
      </c>
      <c r="C175" s="96" t="s">
        <v>828</v>
      </c>
      <c r="D175" s="97">
        <v>379.97</v>
      </c>
      <c r="E175" s="94" t="s">
        <v>572</v>
      </c>
      <c r="F175" s="97">
        <v>21.109400000000001</v>
      </c>
    </row>
    <row r="176" spans="1:6" s="93" customFormat="1" ht="14.1" customHeight="1" x14ac:dyDescent="0.2">
      <c r="A176" s="94" t="s">
        <v>842</v>
      </c>
      <c r="B176" s="95" t="s">
        <v>843</v>
      </c>
      <c r="C176" s="96" t="s">
        <v>835</v>
      </c>
      <c r="D176" s="97">
        <v>2032.56</v>
      </c>
      <c r="E176" s="94" t="s">
        <v>572</v>
      </c>
      <c r="F176" s="97">
        <v>10.162800000000001</v>
      </c>
    </row>
    <row r="177" spans="1:6" s="93" customFormat="1" ht="14.1" customHeight="1" x14ac:dyDescent="0.2">
      <c r="A177" s="94" t="s">
        <v>844</v>
      </c>
      <c r="B177" s="95" t="s">
        <v>845</v>
      </c>
      <c r="C177" s="96" t="s">
        <v>828</v>
      </c>
      <c r="D177" s="97">
        <v>48.13</v>
      </c>
      <c r="E177" s="94" t="s">
        <v>572</v>
      </c>
      <c r="F177" s="97">
        <v>2.6739000000000002</v>
      </c>
    </row>
    <row r="178" spans="1:6" s="93" customFormat="1" ht="14.1" customHeight="1" x14ac:dyDescent="0.2">
      <c r="A178" s="94" t="s">
        <v>846</v>
      </c>
      <c r="B178" s="95" t="s">
        <v>847</v>
      </c>
      <c r="C178" s="96" t="s">
        <v>828</v>
      </c>
      <c r="D178" s="97">
        <v>276.39999999999998</v>
      </c>
      <c r="E178" s="94" t="s">
        <v>572</v>
      </c>
      <c r="F178" s="97">
        <v>15.355600000000001</v>
      </c>
    </row>
    <row r="179" spans="1:6" s="93" customFormat="1" ht="14.1" customHeight="1" x14ac:dyDescent="0.2">
      <c r="A179" s="94" t="s">
        <v>848</v>
      </c>
      <c r="B179" s="95" t="s">
        <v>849</v>
      </c>
      <c r="C179" s="96" t="s">
        <v>828</v>
      </c>
      <c r="D179" s="97">
        <v>131.38999999999999</v>
      </c>
      <c r="E179" s="94" t="s">
        <v>572</v>
      </c>
      <c r="F179" s="97">
        <v>7.2994000000000003</v>
      </c>
    </row>
    <row r="180" spans="1:6" s="93" customFormat="1" ht="14.1" customHeight="1" x14ac:dyDescent="0.2">
      <c r="A180" s="94" t="s">
        <v>850</v>
      </c>
      <c r="B180" s="95" t="s">
        <v>851</v>
      </c>
      <c r="C180" s="96" t="s">
        <v>513</v>
      </c>
      <c r="D180" s="97">
        <v>1.42</v>
      </c>
      <c r="E180" s="94" t="s">
        <v>513</v>
      </c>
      <c r="F180" s="97">
        <v>1.42</v>
      </c>
    </row>
    <row r="181" spans="1:6" s="93" customFormat="1" ht="14.1" customHeight="1" x14ac:dyDescent="0.2">
      <c r="A181" s="94" t="s">
        <v>852</v>
      </c>
      <c r="B181" s="95" t="s">
        <v>853</v>
      </c>
      <c r="C181" s="96" t="s">
        <v>828</v>
      </c>
      <c r="D181" s="97">
        <v>359.29</v>
      </c>
      <c r="E181" s="94" t="s">
        <v>572</v>
      </c>
      <c r="F181" s="97">
        <v>19.960599999999999</v>
      </c>
    </row>
    <row r="182" spans="1:6" s="93" customFormat="1" ht="14.1" customHeight="1" x14ac:dyDescent="0.2">
      <c r="A182" s="94" t="s">
        <v>854</v>
      </c>
      <c r="B182" s="95" t="s">
        <v>855</v>
      </c>
      <c r="C182" s="96" t="s">
        <v>496</v>
      </c>
      <c r="D182" s="97">
        <v>7.08</v>
      </c>
      <c r="E182" s="94" t="s">
        <v>496</v>
      </c>
      <c r="F182" s="97">
        <v>7.08</v>
      </c>
    </row>
    <row r="183" spans="1:6" s="93" customFormat="1" ht="14.1" customHeight="1" x14ac:dyDescent="0.2">
      <c r="A183" s="94" t="s">
        <v>856</v>
      </c>
      <c r="B183" s="95" t="s">
        <v>857</v>
      </c>
      <c r="C183" s="96" t="s">
        <v>496</v>
      </c>
      <c r="D183" s="97">
        <v>7.86</v>
      </c>
      <c r="E183" s="94" t="s">
        <v>496</v>
      </c>
      <c r="F183" s="97">
        <v>7.86</v>
      </c>
    </row>
    <row r="184" spans="1:6" s="93" customFormat="1" ht="14.1" customHeight="1" x14ac:dyDescent="0.2">
      <c r="A184" s="94" t="s">
        <v>858</v>
      </c>
      <c r="B184" s="95" t="s">
        <v>859</v>
      </c>
      <c r="C184" s="96" t="s">
        <v>611</v>
      </c>
      <c r="D184" s="97">
        <v>189.08</v>
      </c>
      <c r="E184" s="94" t="s">
        <v>496</v>
      </c>
      <c r="F184" s="97">
        <v>7.5632000000000001</v>
      </c>
    </row>
    <row r="185" spans="1:6" s="93" customFormat="1" ht="14.1" customHeight="1" x14ac:dyDescent="0.2">
      <c r="A185" s="94" t="s">
        <v>860</v>
      </c>
      <c r="B185" s="95" t="s">
        <v>861</v>
      </c>
      <c r="C185" s="96" t="s">
        <v>611</v>
      </c>
      <c r="D185" s="97">
        <v>247.93</v>
      </c>
      <c r="E185" s="94" t="s">
        <v>496</v>
      </c>
      <c r="F185" s="97">
        <v>9.9171999999999993</v>
      </c>
    </row>
    <row r="186" spans="1:6" s="93" customFormat="1" ht="14.1" customHeight="1" x14ac:dyDescent="0.2">
      <c r="A186" s="94" t="s">
        <v>862</v>
      </c>
      <c r="B186" s="95" t="s">
        <v>863</v>
      </c>
      <c r="C186" s="96" t="s">
        <v>496</v>
      </c>
      <c r="D186" s="97">
        <v>15.35</v>
      </c>
      <c r="E186" s="94" t="s">
        <v>496</v>
      </c>
      <c r="F186" s="97">
        <v>15.35</v>
      </c>
    </row>
    <row r="187" spans="1:6" s="93" customFormat="1" ht="14.1" customHeight="1" x14ac:dyDescent="0.2">
      <c r="A187" s="94" t="s">
        <v>864</v>
      </c>
      <c r="B187" s="95" t="s">
        <v>865</v>
      </c>
      <c r="C187" s="96" t="s">
        <v>835</v>
      </c>
      <c r="D187" s="97">
        <v>1208.8399999999999</v>
      </c>
      <c r="E187" s="94" t="s">
        <v>496</v>
      </c>
      <c r="F187" s="97">
        <v>6.7157999999999998</v>
      </c>
    </row>
    <row r="188" spans="1:6" s="93" customFormat="1" ht="14.1" customHeight="1" x14ac:dyDescent="0.2">
      <c r="A188" s="94" t="s">
        <v>866</v>
      </c>
      <c r="B188" s="95" t="s">
        <v>867</v>
      </c>
      <c r="C188" s="96" t="s">
        <v>835</v>
      </c>
      <c r="D188" s="97">
        <v>1560.76</v>
      </c>
      <c r="E188" s="94" t="s">
        <v>572</v>
      </c>
      <c r="F188" s="97">
        <v>7.8037999999999998</v>
      </c>
    </row>
    <row r="189" spans="1:6" s="93" customFormat="1" ht="14.1" customHeight="1" x14ac:dyDescent="0.2">
      <c r="A189" s="94" t="s">
        <v>868</v>
      </c>
      <c r="B189" s="95" t="s">
        <v>869</v>
      </c>
      <c r="C189" s="96" t="s">
        <v>611</v>
      </c>
      <c r="D189" s="97">
        <v>182.36</v>
      </c>
      <c r="E189" s="94" t="s">
        <v>496</v>
      </c>
      <c r="F189" s="97">
        <v>9.1180000000000003</v>
      </c>
    </row>
    <row r="190" spans="1:6" s="93" customFormat="1" ht="14.1" customHeight="1" x14ac:dyDescent="0.2">
      <c r="A190" s="94" t="s">
        <v>870</v>
      </c>
      <c r="B190" s="95" t="s">
        <v>871</v>
      </c>
      <c r="C190" s="96" t="s">
        <v>496</v>
      </c>
      <c r="D190" s="97">
        <v>3.62</v>
      </c>
      <c r="E190" s="94" t="s">
        <v>496</v>
      </c>
      <c r="F190" s="97">
        <v>3.62</v>
      </c>
    </row>
    <row r="191" spans="1:6" s="93" customFormat="1" ht="14.1" customHeight="1" x14ac:dyDescent="0.2">
      <c r="A191" s="94" t="s">
        <v>872</v>
      </c>
      <c r="B191" s="95" t="s">
        <v>873</v>
      </c>
      <c r="C191" s="96" t="s">
        <v>828</v>
      </c>
      <c r="D191" s="97">
        <v>393.03</v>
      </c>
      <c r="E191" s="94" t="s">
        <v>572</v>
      </c>
      <c r="F191" s="97">
        <v>21.835000000000001</v>
      </c>
    </row>
    <row r="192" spans="1:6" s="93" customFormat="1" ht="14.1" customHeight="1" x14ac:dyDescent="0.2">
      <c r="A192" s="94" t="s">
        <v>874</v>
      </c>
      <c r="B192" s="95" t="s">
        <v>875</v>
      </c>
      <c r="C192" s="96" t="s">
        <v>496</v>
      </c>
      <c r="D192" s="97">
        <v>60.81</v>
      </c>
      <c r="E192" s="94" t="s">
        <v>496</v>
      </c>
      <c r="F192" s="97">
        <v>60.81</v>
      </c>
    </row>
    <row r="193" spans="1:6" s="93" customFormat="1" ht="14.1" customHeight="1" x14ac:dyDescent="0.2">
      <c r="A193" s="94" t="s">
        <v>876</v>
      </c>
      <c r="B193" s="95" t="s">
        <v>877</v>
      </c>
      <c r="C193" s="96" t="s">
        <v>701</v>
      </c>
      <c r="D193" s="97">
        <v>90.54</v>
      </c>
      <c r="E193" s="94" t="s">
        <v>701</v>
      </c>
      <c r="F193" s="97">
        <v>90.54</v>
      </c>
    </row>
    <row r="194" spans="1:6" s="93" customFormat="1" ht="14.1" customHeight="1" x14ac:dyDescent="0.2">
      <c r="A194" s="94" t="s">
        <v>878</v>
      </c>
      <c r="B194" s="95" t="s">
        <v>879</v>
      </c>
      <c r="C194" s="96" t="s">
        <v>880</v>
      </c>
      <c r="D194" s="97">
        <v>548.79999999999995</v>
      </c>
      <c r="E194" s="94" t="s">
        <v>513</v>
      </c>
      <c r="F194" s="97">
        <v>0.54879999999999995</v>
      </c>
    </row>
    <row r="195" spans="1:6" s="93" customFormat="1" ht="14.1" customHeight="1" x14ac:dyDescent="0.2">
      <c r="A195" s="94" t="s">
        <v>881</v>
      </c>
      <c r="B195" s="95" t="s">
        <v>882</v>
      </c>
      <c r="C195" s="96" t="s">
        <v>611</v>
      </c>
      <c r="D195" s="97">
        <v>8.92</v>
      </c>
      <c r="E195" s="94" t="s">
        <v>496</v>
      </c>
      <c r="F195" s="97">
        <v>0.44600000000000001</v>
      </c>
    </row>
    <row r="196" spans="1:6" s="93" customFormat="1" ht="14.1" customHeight="1" x14ac:dyDescent="0.2">
      <c r="A196" s="94" t="s">
        <v>883</v>
      </c>
      <c r="B196" s="95" t="s">
        <v>884</v>
      </c>
      <c r="C196" s="96" t="s">
        <v>880</v>
      </c>
      <c r="D196" s="97">
        <v>772</v>
      </c>
      <c r="E196" s="94" t="s">
        <v>513</v>
      </c>
      <c r="F196" s="97">
        <v>0.77200000000000002</v>
      </c>
    </row>
    <row r="197" spans="1:6" s="93" customFormat="1" ht="14.1" customHeight="1" x14ac:dyDescent="0.2">
      <c r="A197" s="94" t="s">
        <v>885</v>
      </c>
      <c r="B197" s="95" t="s">
        <v>886</v>
      </c>
      <c r="C197" s="96" t="s">
        <v>537</v>
      </c>
      <c r="D197" s="97">
        <v>49.15</v>
      </c>
      <c r="E197" s="94" t="s">
        <v>537</v>
      </c>
      <c r="F197" s="97">
        <v>49.15</v>
      </c>
    </row>
    <row r="198" spans="1:6" s="93" customFormat="1" ht="14.1" customHeight="1" x14ac:dyDescent="0.2">
      <c r="A198" s="94" t="s">
        <v>887</v>
      </c>
      <c r="B198" s="95" t="s">
        <v>888</v>
      </c>
      <c r="C198" s="96" t="s">
        <v>537</v>
      </c>
      <c r="D198" s="97">
        <v>45.84</v>
      </c>
      <c r="E198" s="94" t="s">
        <v>537</v>
      </c>
      <c r="F198" s="97">
        <v>45.84</v>
      </c>
    </row>
    <row r="199" spans="1:6" s="93" customFormat="1" ht="14.1" customHeight="1" x14ac:dyDescent="0.2">
      <c r="A199" s="94" t="s">
        <v>889</v>
      </c>
      <c r="B199" s="95" t="s">
        <v>890</v>
      </c>
      <c r="C199" s="96" t="s">
        <v>537</v>
      </c>
      <c r="D199" s="97">
        <v>40.78</v>
      </c>
      <c r="E199" s="94" t="s">
        <v>537</v>
      </c>
      <c r="F199" s="97">
        <v>40.78</v>
      </c>
    </row>
    <row r="200" spans="1:6" s="93" customFormat="1" ht="14.1" customHeight="1" x14ac:dyDescent="0.2">
      <c r="A200" s="94" t="s">
        <v>891</v>
      </c>
      <c r="B200" s="95" t="s">
        <v>892</v>
      </c>
      <c r="C200" s="96" t="s">
        <v>537</v>
      </c>
      <c r="D200" s="97">
        <v>46.86</v>
      </c>
      <c r="E200" s="94" t="s">
        <v>537</v>
      </c>
      <c r="F200" s="97">
        <v>46.86</v>
      </c>
    </row>
    <row r="201" spans="1:6" s="93" customFormat="1" ht="14.1" customHeight="1" x14ac:dyDescent="0.2">
      <c r="A201" s="94" t="s">
        <v>893</v>
      </c>
      <c r="B201" s="95" t="s">
        <v>894</v>
      </c>
      <c r="C201" s="96" t="s">
        <v>496</v>
      </c>
      <c r="D201" s="97">
        <v>0.13</v>
      </c>
      <c r="E201" s="94" t="s">
        <v>496</v>
      </c>
      <c r="F201" s="97">
        <v>0.13</v>
      </c>
    </row>
    <row r="202" spans="1:6" s="93" customFormat="1" ht="14.1" customHeight="1" x14ac:dyDescent="0.2">
      <c r="A202" s="94" t="s">
        <v>895</v>
      </c>
      <c r="B202" s="95" t="s">
        <v>896</v>
      </c>
      <c r="C202" s="96" t="s">
        <v>513</v>
      </c>
      <c r="D202" s="97">
        <v>60.99</v>
      </c>
      <c r="E202" s="94" t="s">
        <v>513</v>
      </c>
      <c r="F202" s="97">
        <v>60.99</v>
      </c>
    </row>
    <row r="203" spans="1:6" s="93" customFormat="1" ht="14.1" customHeight="1" x14ac:dyDescent="0.2">
      <c r="A203" s="94" t="s">
        <v>897</v>
      </c>
      <c r="B203" s="95" t="s">
        <v>898</v>
      </c>
      <c r="C203" s="96" t="s">
        <v>513</v>
      </c>
      <c r="D203" s="97">
        <v>58.18</v>
      </c>
      <c r="E203" s="94" t="s">
        <v>513</v>
      </c>
      <c r="F203" s="97">
        <v>58.18</v>
      </c>
    </row>
    <row r="204" spans="1:6" s="93" customFormat="1" ht="14.1" customHeight="1" x14ac:dyDescent="0.2">
      <c r="A204" s="94" t="s">
        <v>899</v>
      </c>
      <c r="B204" s="95" t="s">
        <v>900</v>
      </c>
      <c r="C204" s="96" t="s">
        <v>901</v>
      </c>
      <c r="D204" s="97">
        <v>97.65</v>
      </c>
      <c r="E204" s="94" t="s">
        <v>901</v>
      </c>
      <c r="F204" s="97">
        <v>97.65</v>
      </c>
    </row>
    <row r="205" spans="1:6" s="93" customFormat="1" ht="14.1" customHeight="1" x14ac:dyDescent="0.2">
      <c r="A205" s="94" t="s">
        <v>902</v>
      </c>
      <c r="B205" s="95" t="s">
        <v>903</v>
      </c>
      <c r="C205" s="96" t="s">
        <v>904</v>
      </c>
      <c r="D205" s="97">
        <v>57.76</v>
      </c>
      <c r="E205" s="94" t="s">
        <v>566</v>
      </c>
      <c r="F205" s="97">
        <v>9.6266999999999996</v>
      </c>
    </row>
    <row r="206" spans="1:6" s="93" customFormat="1" ht="14.1" customHeight="1" x14ac:dyDescent="0.2">
      <c r="A206" s="94" t="s">
        <v>905</v>
      </c>
      <c r="B206" s="95" t="s">
        <v>906</v>
      </c>
      <c r="C206" s="96" t="s">
        <v>701</v>
      </c>
      <c r="D206" s="97">
        <v>4.1100000000000003</v>
      </c>
      <c r="E206" s="94" t="s">
        <v>701</v>
      </c>
      <c r="F206" s="97">
        <v>4.1100000000000003</v>
      </c>
    </row>
    <row r="207" spans="1:6" s="93" customFormat="1" ht="14.1" customHeight="1" x14ac:dyDescent="0.2">
      <c r="A207" s="94" t="s">
        <v>907</v>
      </c>
      <c r="B207" s="95" t="s">
        <v>908</v>
      </c>
      <c r="C207" s="96" t="s">
        <v>701</v>
      </c>
      <c r="D207" s="97">
        <v>5.47</v>
      </c>
      <c r="E207" s="94" t="s">
        <v>701</v>
      </c>
      <c r="F207" s="97">
        <v>5.47</v>
      </c>
    </row>
    <row r="208" spans="1:6" s="93" customFormat="1" ht="14.1" customHeight="1" x14ac:dyDescent="0.2">
      <c r="A208" s="94" t="s">
        <v>909</v>
      </c>
      <c r="B208" s="95" t="s">
        <v>910</v>
      </c>
      <c r="C208" s="96" t="s">
        <v>496</v>
      </c>
      <c r="D208" s="97">
        <v>0.11</v>
      </c>
      <c r="E208" s="94" t="s">
        <v>496</v>
      </c>
      <c r="F208" s="97">
        <v>0.11</v>
      </c>
    </row>
    <row r="209" spans="1:6" s="93" customFormat="1" ht="14.1" customHeight="1" x14ac:dyDescent="0.2">
      <c r="A209" s="94" t="s">
        <v>911</v>
      </c>
      <c r="B209" s="95" t="s">
        <v>912</v>
      </c>
      <c r="C209" s="96" t="s">
        <v>496</v>
      </c>
      <c r="D209" s="97">
        <v>8.0500000000000007</v>
      </c>
      <c r="E209" s="94" t="s">
        <v>496</v>
      </c>
      <c r="F209" s="97">
        <v>8.0500000000000007</v>
      </c>
    </row>
    <row r="210" spans="1:6" s="93" customFormat="1" ht="14.1" customHeight="1" x14ac:dyDescent="0.2">
      <c r="A210" s="94" t="s">
        <v>913</v>
      </c>
      <c r="B210" s="95" t="s">
        <v>914</v>
      </c>
      <c r="C210" s="96" t="s">
        <v>584</v>
      </c>
      <c r="D210" s="97">
        <v>155.4</v>
      </c>
      <c r="E210" s="94" t="s">
        <v>496</v>
      </c>
      <c r="F210" s="97">
        <v>0.15540000000000001</v>
      </c>
    </row>
    <row r="211" spans="1:6" s="93" customFormat="1" ht="14.1" customHeight="1" x14ac:dyDescent="0.2">
      <c r="A211" s="94" t="s">
        <v>915</v>
      </c>
      <c r="B211" s="95" t="s">
        <v>916</v>
      </c>
      <c r="C211" s="96" t="s">
        <v>496</v>
      </c>
      <c r="D211" s="97">
        <v>18.73</v>
      </c>
      <c r="E211" s="94" t="s">
        <v>496</v>
      </c>
      <c r="F211" s="97">
        <v>18.73</v>
      </c>
    </row>
    <row r="212" spans="1:6" s="93" customFormat="1" ht="14.1" customHeight="1" x14ac:dyDescent="0.2">
      <c r="A212" s="94" t="s">
        <v>917</v>
      </c>
      <c r="B212" s="95" t="s">
        <v>918</v>
      </c>
      <c r="C212" s="96" t="s">
        <v>904</v>
      </c>
      <c r="D212" s="97">
        <v>268.81</v>
      </c>
      <c r="E212" s="94" t="s">
        <v>566</v>
      </c>
      <c r="F212" s="97">
        <v>44.801699999999997</v>
      </c>
    </row>
    <row r="213" spans="1:6" s="93" customFormat="1" ht="14.1" customHeight="1" x14ac:dyDescent="0.2">
      <c r="A213" s="94" t="s">
        <v>919</v>
      </c>
      <c r="B213" s="95" t="s">
        <v>920</v>
      </c>
      <c r="C213" s="96" t="s">
        <v>904</v>
      </c>
      <c r="D213" s="97">
        <v>31</v>
      </c>
      <c r="E213" s="94" t="s">
        <v>566</v>
      </c>
      <c r="F213" s="97">
        <v>5.1666999999999996</v>
      </c>
    </row>
    <row r="214" spans="1:6" s="93" customFormat="1" ht="14.1" customHeight="1" x14ac:dyDescent="0.2">
      <c r="A214" s="94" t="s">
        <v>921</v>
      </c>
      <c r="B214" s="95" t="s">
        <v>922</v>
      </c>
      <c r="C214" s="96" t="s">
        <v>904</v>
      </c>
      <c r="D214" s="97">
        <v>69.040000000000006</v>
      </c>
      <c r="E214" s="94" t="s">
        <v>566</v>
      </c>
      <c r="F214" s="97">
        <v>11.5067</v>
      </c>
    </row>
    <row r="215" spans="1:6" s="93" customFormat="1" ht="14.1" customHeight="1" x14ac:dyDescent="0.2">
      <c r="A215" s="94" t="s">
        <v>923</v>
      </c>
      <c r="B215" s="95" t="s">
        <v>924</v>
      </c>
      <c r="C215" s="96" t="s">
        <v>925</v>
      </c>
      <c r="D215" s="97">
        <v>740.56</v>
      </c>
      <c r="E215" s="94" t="s">
        <v>566</v>
      </c>
      <c r="F215" s="97">
        <v>14.811199999999999</v>
      </c>
    </row>
    <row r="216" spans="1:6" s="93" customFormat="1" ht="14.1" customHeight="1" x14ac:dyDescent="0.2">
      <c r="A216" s="94" t="s">
        <v>926</v>
      </c>
      <c r="B216" s="95" t="s">
        <v>927</v>
      </c>
      <c r="C216" s="96" t="s">
        <v>925</v>
      </c>
      <c r="D216" s="97">
        <v>953.45</v>
      </c>
      <c r="E216" s="94" t="s">
        <v>566</v>
      </c>
      <c r="F216" s="97">
        <v>19.068999999999999</v>
      </c>
    </row>
    <row r="217" spans="1:6" s="93" customFormat="1" ht="14.1" customHeight="1" x14ac:dyDescent="0.2">
      <c r="A217" s="94" t="s">
        <v>928</v>
      </c>
      <c r="B217" s="95" t="s">
        <v>929</v>
      </c>
      <c r="C217" s="96" t="s">
        <v>930</v>
      </c>
      <c r="D217" s="97">
        <v>266.27999999999997</v>
      </c>
      <c r="E217" s="94" t="s">
        <v>566</v>
      </c>
      <c r="F217" s="97">
        <v>44.38</v>
      </c>
    </row>
    <row r="218" spans="1:6" s="93" customFormat="1" ht="14.1" customHeight="1" x14ac:dyDescent="0.2">
      <c r="A218" s="94" t="s">
        <v>931</v>
      </c>
      <c r="B218" s="95" t="s">
        <v>932</v>
      </c>
      <c r="C218" s="96" t="s">
        <v>930</v>
      </c>
      <c r="D218" s="97">
        <v>443.93</v>
      </c>
      <c r="E218" s="94" t="s">
        <v>566</v>
      </c>
      <c r="F218" s="97">
        <v>73.988299999999995</v>
      </c>
    </row>
    <row r="219" spans="1:6" s="93" customFormat="1" ht="14.1" customHeight="1" x14ac:dyDescent="0.2">
      <c r="A219" s="94" t="s">
        <v>933</v>
      </c>
      <c r="B219" s="95" t="s">
        <v>934</v>
      </c>
      <c r="C219" s="96" t="s">
        <v>566</v>
      </c>
      <c r="D219" s="97">
        <v>31.59</v>
      </c>
      <c r="E219" s="94" t="s">
        <v>566</v>
      </c>
      <c r="F219" s="97">
        <v>31.59</v>
      </c>
    </row>
    <row r="220" spans="1:6" s="93" customFormat="1" ht="14.1" customHeight="1" x14ac:dyDescent="0.2">
      <c r="A220" s="94" t="s">
        <v>935</v>
      </c>
      <c r="B220" s="95" t="s">
        <v>936</v>
      </c>
      <c r="C220" s="96" t="s">
        <v>513</v>
      </c>
      <c r="D220" s="97">
        <v>179.95</v>
      </c>
      <c r="E220" s="94" t="s">
        <v>513</v>
      </c>
      <c r="F220" s="97">
        <v>179.95</v>
      </c>
    </row>
    <row r="221" spans="1:6" s="93" customFormat="1" ht="14.1" customHeight="1" x14ac:dyDescent="0.2">
      <c r="A221" s="94" t="s">
        <v>937</v>
      </c>
      <c r="B221" s="95" t="s">
        <v>938</v>
      </c>
      <c r="C221" s="96" t="s">
        <v>513</v>
      </c>
      <c r="D221" s="97">
        <v>314.81</v>
      </c>
      <c r="E221" s="94" t="s">
        <v>513</v>
      </c>
      <c r="F221" s="97">
        <v>314.81</v>
      </c>
    </row>
    <row r="222" spans="1:6" s="93" customFormat="1" ht="14.1" customHeight="1" x14ac:dyDescent="0.2">
      <c r="A222" s="94" t="s">
        <v>939</v>
      </c>
      <c r="B222" s="95" t="s">
        <v>940</v>
      </c>
      <c r="C222" s="96" t="s">
        <v>513</v>
      </c>
      <c r="D222" s="97">
        <v>316.83</v>
      </c>
      <c r="E222" s="94" t="s">
        <v>513</v>
      </c>
      <c r="F222" s="97">
        <v>316.83</v>
      </c>
    </row>
    <row r="223" spans="1:6" s="93" customFormat="1" ht="14.1" customHeight="1" x14ac:dyDescent="0.2">
      <c r="A223" s="94" t="s">
        <v>941</v>
      </c>
      <c r="B223" s="95" t="s">
        <v>942</v>
      </c>
      <c r="C223" s="96" t="s">
        <v>513</v>
      </c>
      <c r="D223" s="97">
        <v>203.42</v>
      </c>
      <c r="E223" s="94" t="s">
        <v>513</v>
      </c>
      <c r="F223" s="97">
        <v>203.42</v>
      </c>
    </row>
    <row r="224" spans="1:6" s="93" customFormat="1" ht="14.1" customHeight="1" x14ac:dyDescent="0.2">
      <c r="A224" s="94" t="s">
        <v>943</v>
      </c>
      <c r="B224" s="95" t="s">
        <v>944</v>
      </c>
      <c r="C224" s="96" t="s">
        <v>513</v>
      </c>
      <c r="D224" s="97">
        <v>169.94</v>
      </c>
      <c r="E224" s="94" t="s">
        <v>513</v>
      </c>
      <c r="F224" s="97">
        <v>169.94</v>
      </c>
    </row>
    <row r="225" spans="1:6" s="93" customFormat="1" ht="14.1" customHeight="1" x14ac:dyDescent="0.2">
      <c r="A225" s="94" t="s">
        <v>945</v>
      </c>
      <c r="B225" s="95" t="s">
        <v>946</v>
      </c>
      <c r="C225" s="96" t="s">
        <v>513</v>
      </c>
      <c r="D225" s="97">
        <v>470.02</v>
      </c>
      <c r="E225" s="94" t="s">
        <v>513</v>
      </c>
      <c r="F225" s="97">
        <v>470.02</v>
      </c>
    </row>
    <row r="226" spans="1:6" s="93" customFormat="1" ht="14.1" customHeight="1" x14ac:dyDescent="0.2">
      <c r="A226" s="94" t="s">
        <v>947</v>
      </c>
      <c r="B226" s="95" t="s">
        <v>948</v>
      </c>
      <c r="C226" s="96" t="s">
        <v>513</v>
      </c>
      <c r="D226" s="97">
        <v>586.34</v>
      </c>
      <c r="E226" s="94" t="s">
        <v>513</v>
      </c>
      <c r="F226" s="97">
        <v>586.34</v>
      </c>
    </row>
    <row r="227" spans="1:6" s="93" customFormat="1" ht="14.1" customHeight="1" x14ac:dyDescent="0.2">
      <c r="A227" s="94" t="s">
        <v>949</v>
      </c>
      <c r="B227" s="95" t="s">
        <v>950</v>
      </c>
      <c r="C227" s="96" t="s">
        <v>701</v>
      </c>
      <c r="D227" s="97">
        <v>0</v>
      </c>
      <c r="E227" s="94" t="s">
        <v>701</v>
      </c>
      <c r="F227" s="97">
        <v>0</v>
      </c>
    </row>
    <row r="228" spans="1:6" s="93" customFormat="1" ht="14.1" customHeight="1" x14ac:dyDescent="0.2">
      <c r="A228" s="94" t="s">
        <v>951</v>
      </c>
      <c r="B228" s="95" t="s">
        <v>952</v>
      </c>
      <c r="C228" s="96" t="s">
        <v>701</v>
      </c>
      <c r="D228" s="97">
        <v>0</v>
      </c>
      <c r="E228" s="94" t="s">
        <v>701</v>
      </c>
      <c r="F228" s="97">
        <v>0</v>
      </c>
    </row>
    <row r="229" spans="1:6" s="93" customFormat="1" ht="14.1" customHeight="1" x14ac:dyDescent="0.2">
      <c r="A229" s="94" t="s">
        <v>953</v>
      </c>
      <c r="B229" s="95" t="s">
        <v>954</v>
      </c>
      <c r="C229" s="96" t="s">
        <v>701</v>
      </c>
      <c r="D229" s="97">
        <v>0</v>
      </c>
      <c r="E229" s="94" t="s">
        <v>701</v>
      </c>
      <c r="F229" s="97">
        <v>0</v>
      </c>
    </row>
    <row r="230" spans="1:6" s="93" customFormat="1" ht="14.1" customHeight="1" x14ac:dyDescent="0.2">
      <c r="A230" s="94" t="s">
        <v>955</v>
      </c>
      <c r="B230" s="95" t="s">
        <v>956</v>
      </c>
      <c r="C230" s="96" t="s">
        <v>701</v>
      </c>
      <c r="D230" s="97">
        <v>0</v>
      </c>
      <c r="E230" s="94" t="s">
        <v>701</v>
      </c>
      <c r="F230" s="97">
        <v>0</v>
      </c>
    </row>
    <row r="231" spans="1:6" s="93" customFormat="1" ht="14.1" customHeight="1" x14ac:dyDescent="0.2">
      <c r="A231" s="94" t="s">
        <v>957</v>
      </c>
      <c r="B231" s="95" t="s">
        <v>958</v>
      </c>
      <c r="C231" s="96" t="s">
        <v>701</v>
      </c>
      <c r="D231" s="97">
        <v>0</v>
      </c>
      <c r="E231" s="94" t="s">
        <v>701</v>
      </c>
      <c r="F231" s="97">
        <v>0</v>
      </c>
    </row>
    <row r="232" spans="1:6" s="93" customFormat="1" ht="14.1" customHeight="1" x14ac:dyDescent="0.2">
      <c r="A232" s="94" t="s">
        <v>959</v>
      </c>
      <c r="B232" s="95" t="s">
        <v>960</v>
      </c>
      <c r="C232" s="96" t="s">
        <v>701</v>
      </c>
      <c r="D232" s="97">
        <v>0</v>
      </c>
      <c r="E232" s="94" t="s">
        <v>701</v>
      </c>
      <c r="F232" s="97">
        <v>0</v>
      </c>
    </row>
    <row r="233" spans="1:6" s="93" customFormat="1" ht="14.1" customHeight="1" x14ac:dyDescent="0.2">
      <c r="A233" s="94" t="s">
        <v>961</v>
      </c>
      <c r="B233" s="95" t="s">
        <v>962</v>
      </c>
      <c r="C233" s="96" t="s">
        <v>701</v>
      </c>
      <c r="D233" s="97">
        <v>0</v>
      </c>
      <c r="E233" s="94" t="s">
        <v>701</v>
      </c>
      <c r="F233" s="97">
        <v>0</v>
      </c>
    </row>
    <row r="234" spans="1:6" s="93" customFormat="1" ht="14.1" customHeight="1" x14ac:dyDescent="0.2">
      <c r="A234" s="94" t="s">
        <v>963</v>
      </c>
      <c r="B234" s="95" t="s">
        <v>964</v>
      </c>
      <c r="C234" s="96" t="s">
        <v>701</v>
      </c>
      <c r="D234" s="97">
        <v>0</v>
      </c>
      <c r="E234" s="94" t="s">
        <v>701</v>
      </c>
      <c r="F234" s="97">
        <v>0</v>
      </c>
    </row>
    <row r="235" spans="1:6" s="93" customFormat="1" ht="14.1" customHeight="1" x14ac:dyDescent="0.2">
      <c r="A235" s="94" t="s">
        <v>965</v>
      </c>
      <c r="B235" s="95" t="s">
        <v>966</v>
      </c>
      <c r="C235" s="96" t="s">
        <v>513</v>
      </c>
      <c r="D235" s="97">
        <v>631.24</v>
      </c>
      <c r="E235" s="94" t="s">
        <v>513</v>
      </c>
      <c r="F235" s="97">
        <v>631.24</v>
      </c>
    </row>
    <row r="236" spans="1:6" s="93" customFormat="1" ht="14.1" customHeight="1" x14ac:dyDescent="0.2">
      <c r="A236" s="94" t="s">
        <v>967</v>
      </c>
      <c r="B236" s="95" t="s">
        <v>968</v>
      </c>
      <c r="C236" s="96" t="s">
        <v>513</v>
      </c>
      <c r="D236" s="97">
        <v>160.1</v>
      </c>
      <c r="E236" s="94" t="s">
        <v>513</v>
      </c>
      <c r="F236" s="97">
        <v>160.1</v>
      </c>
    </row>
    <row r="237" spans="1:6" s="93" customFormat="1" ht="14.1" customHeight="1" x14ac:dyDescent="0.2">
      <c r="A237" s="94" t="s">
        <v>969</v>
      </c>
      <c r="B237" s="95" t="s">
        <v>970</v>
      </c>
      <c r="C237" s="96" t="s">
        <v>513</v>
      </c>
      <c r="D237" s="97">
        <v>712.59</v>
      </c>
      <c r="E237" s="94" t="s">
        <v>513</v>
      </c>
      <c r="F237" s="97">
        <v>712.59</v>
      </c>
    </row>
    <row r="238" spans="1:6" s="93" customFormat="1" ht="14.1" customHeight="1" x14ac:dyDescent="0.2">
      <c r="A238" s="94" t="s">
        <v>971</v>
      </c>
      <c r="B238" s="95" t="s">
        <v>972</v>
      </c>
      <c r="C238" s="96" t="s">
        <v>513</v>
      </c>
      <c r="D238" s="97">
        <v>411.02</v>
      </c>
      <c r="E238" s="94" t="s">
        <v>513</v>
      </c>
      <c r="F238" s="97">
        <v>411.02</v>
      </c>
    </row>
    <row r="239" spans="1:6" s="93" customFormat="1" ht="14.1" customHeight="1" x14ac:dyDescent="0.2">
      <c r="A239" s="94" t="s">
        <v>973</v>
      </c>
      <c r="B239" s="95" t="s">
        <v>974</v>
      </c>
      <c r="C239" s="96" t="s">
        <v>513</v>
      </c>
      <c r="D239" s="97">
        <v>351.16</v>
      </c>
      <c r="E239" s="94" t="s">
        <v>513</v>
      </c>
      <c r="F239" s="97">
        <v>351.16</v>
      </c>
    </row>
    <row r="240" spans="1:6" s="93" customFormat="1" ht="14.1" customHeight="1" x14ac:dyDescent="0.2">
      <c r="A240" s="94" t="s">
        <v>975</v>
      </c>
      <c r="B240" s="95" t="s">
        <v>976</v>
      </c>
      <c r="C240" s="96" t="s">
        <v>513</v>
      </c>
      <c r="D240" s="97">
        <v>558.75</v>
      </c>
      <c r="E240" s="94" t="s">
        <v>513</v>
      </c>
      <c r="F240" s="97">
        <v>558.75</v>
      </c>
    </row>
    <row r="241" spans="1:6" s="93" customFormat="1" ht="14.1" customHeight="1" x14ac:dyDescent="0.2">
      <c r="A241" s="94" t="s">
        <v>977</v>
      </c>
      <c r="B241" s="95" t="s">
        <v>978</v>
      </c>
      <c r="C241" s="96" t="s">
        <v>513</v>
      </c>
      <c r="D241" s="97">
        <v>969.65</v>
      </c>
      <c r="E241" s="94" t="s">
        <v>513</v>
      </c>
      <c r="F241" s="97">
        <v>969.65</v>
      </c>
    </row>
    <row r="242" spans="1:6" s="93" customFormat="1" ht="14.1" customHeight="1" x14ac:dyDescent="0.2">
      <c r="A242" s="94" t="s">
        <v>979</v>
      </c>
      <c r="B242" s="95" t="s">
        <v>980</v>
      </c>
      <c r="C242" s="96" t="s">
        <v>513</v>
      </c>
      <c r="D242" s="97">
        <v>42.58</v>
      </c>
      <c r="E242" s="94" t="s">
        <v>513</v>
      </c>
      <c r="F242" s="97">
        <v>42.58</v>
      </c>
    </row>
    <row r="243" spans="1:6" s="93" customFormat="1" ht="14.1" customHeight="1" x14ac:dyDescent="0.2">
      <c r="A243" s="94" t="s">
        <v>981</v>
      </c>
      <c r="B243" s="95" t="s">
        <v>982</v>
      </c>
      <c r="C243" s="96" t="s">
        <v>513</v>
      </c>
      <c r="D243" s="97">
        <v>763.69</v>
      </c>
      <c r="E243" s="94" t="s">
        <v>513</v>
      </c>
      <c r="F243" s="97">
        <v>763.69</v>
      </c>
    </row>
    <row r="244" spans="1:6" s="93" customFormat="1" ht="14.1" customHeight="1" x14ac:dyDescent="0.2">
      <c r="A244" s="94" t="s">
        <v>983</v>
      </c>
      <c r="B244" s="95" t="s">
        <v>984</v>
      </c>
      <c r="C244" s="96" t="s">
        <v>513</v>
      </c>
      <c r="D244" s="97">
        <v>159.01</v>
      </c>
      <c r="E244" s="94" t="s">
        <v>513</v>
      </c>
      <c r="F244" s="97">
        <v>159.01</v>
      </c>
    </row>
    <row r="245" spans="1:6" s="93" customFormat="1" ht="14.1" customHeight="1" x14ac:dyDescent="0.2">
      <c r="A245" s="94" t="s">
        <v>985</v>
      </c>
      <c r="B245" s="95" t="s">
        <v>986</v>
      </c>
      <c r="C245" s="96" t="s">
        <v>513</v>
      </c>
      <c r="D245" s="97">
        <v>966.24</v>
      </c>
      <c r="E245" s="94" t="s">
        <v>513</v>
      </c>
      <c r="F245" s="97">
        <v>966.24</v>
      </c>
    </row>
    <row r="246" spans="1:6" s="93" customFormat="1" ht="14.1" customHeight="1" x14ac:dyDescent="0.2">
      <c r="A246" s="94" t="s">
        <v>987</v>
      </c>
      <c r="B246" s="95" t="s">
        <v>988</v>
      </c>
      <c r="C246" s="96" t="s">
        <v>513</v>
      </c>
      <c r="D246" s="97">
        <v>222.09</v>
      </c>
      <c r="E246" s="94" t="s">
        <v>513</v>
      </c>
      <c r="F246" s="97">
        <v>222.09</v>
      </c>
    </row>
    <row r="247" spans="1:6" s="93" customFormat="1" ht="14.1" customHeight="1" x14ac:dyDescent="0.2">
      <c r="A247" s="94" t="s">
        <v>989</v>
      </c>
      <c r="B247" s="95" t="s">
        <v>990</v>
      </c>
      <c r="C247" s="96" t="s">
        <v>513</v>
      </c>
      <c r="D247" s="97">
        <v>239.23</v>
      </c>
      <c r="E247" s="94" t="s">
        <v>513</v>
      </c>
      <c r="F247" s="97">
        <v>239.23</v>
      </c>
    </row>
    <row r="248" spans="1:6" s="93" customFormat="1" ht="14.1" customHeight="1" x14ac:dyDescent="0.2">
      <c r="A248" s="94" t="s">
        <v>991</v>
      </c>
      <c r="B248" s="95" t="s">
        <v>992</v>
      </c>
      <c r="C248" s="96" t="s">
        <v>513</v>
      </c>
      <c r="D248" s="97">
        <v>257.76</v>
      </c>
      <c r="E248" s="94" t="s">
        <v>513</v>
      </c>
      <c r="F248" s="97">
        <v>257.76</v>
      </c>
    </row>
    <row r="249" spans="1:6" s="93" customFormat="1" ht="14.1" customHeight="1" x14ac:dyDescent="0.2">
      <c r="A249" s="94" t="s">
        <v>993</v>
      </c>
      <c r="B249" s="95" t="s">
        <v>994</v>
      </c>
      <c r="C249" s="96" t="s">
        <v>660</v>
      </c>
      <c r="D249" s="97">
        <v>3.81</v>
      </c>
      <c r="E249" s="94" t="s">
        <v>566</v>
      </c>
      <c r="F249" s="97">
        <v>3.8100000000000002E-2</v>
      </c>
    </row>
    <row r="250" spans="1:6" s="93" customFormat="1" ht="14.1" customHeight="1" x14ac:dyDescent="0.2">
      <c r="A250" s="94" t="s">
        <v>995</v>
      </c>
      <c r="B250" s="95" t="s">
        <v>996</v>
      </c>
      <c r="C250" s="96" t="s">
        <v>701</v>
      </c>
      <c r="D250" s="97">
        <v>17.760000000000002</v>
      </c>
      <c r="E250" s="94" t="s">
        <v>701</v>
      </c>
      <c r="F250" s="97">
        <v>17.760000000000002</v>
      </c>
    </row>
    <row r="251" spans="1:6" s="93" customFormat="1" ht="14.1" customHeight="1" x14ac:dyDescent="0.2">
      <c r="A251" s="94" t="s">
        <v>997</v>
      </c>
      <c r="B251" s="95" t="s">
        <v>998</v>
      </c>
      <c r="C251" s="96" t="s">
        <v>566</v>
      </c>
      <c r="D251" s="97">
        <v>4.3499999999999996</v>
      </c>
      <c r="E251" s="94" t="s">
        <v>566</v>
      </c>
      <c r="F251" s="97">
        <v>4.3499999999999996</v>
      </c>
    </row>
    <row r="252" spans="1:6" s="93" customFormat="1" ht="14.1" customHeight="1" x14ac:dyDescent="0.2">
      <c r="A252" s="94" t="s">
        <v>999</v>
      </c>
      <c r="B252" s="95" t="s">
        <v>1000</v>
      </c>
      <c r="C252" s="96" t="s">
        <v>701</v>
      </c>
      <c r="D252" s="97">
        <v>23.38</v>
      </c>
      <c r="E252" s="94" t="s">
        <v>701</v>
      </c>
      <c r="F252" s="97">
        <v>23.38</v>
      </c>
    </row>
    <row r="253" spans="1:6" s="93" customFormat="1" ht="14.1" customHeight="1" x14ac:dyDescent="0.2">
      <c r="A253" s="94" t="s">
        <v>1001</v>
      </c>
      <c r="B253" s="95" t="s">
        <v>1002</v>
      </c>
      <c r="C253" s="96" t="s">
        <v>513</v>
      </c>
      <c r="D253" s="97">
        <v>1682.07</v>
      </c>
      <c r="E253" s="94" t="s">
        <v>513</v>
      </c>
      <c r="F253" s="97">
        <v>1682.07</v>
      </c>
    </row>
    <row r="254" spans="1:6" s="93" customFormat="1" ht="14.1" customHeight="1" x14ac:dyDescent="0.2">
      <c r="A254" s="94" t="s">
        <v>1003</v>
      </c>
      <c r="B254" s="95" t="s">
        <v>1004</v>
      </c>
      <c r="C254" s="96" t="s">
        <v>701</v>
      </c>
      <c r="D254" s="97">
        <v>92.89</v>
      </c>
      <c r="E254" s="94" t="s">
        <v>701</v>
      </c>
      <c r="F254" s="97">
        <v>92.89</v>
      </c>
    </row>
    <row r="255" spans="1:6" s="93" customFormat="1" ht="14.1" customHeight="1" x14ac:dyDescent="0.2">
      <c r="A255" s="94" t="s">
        <v>1005</v>
      </c>
      <c r="B255" s="95" t="s">
        <v>1006</v>
      </c>
      <c r="C255" s="96" t="s">
        <v>701</v>
      </c>
      <c r="D255" s="97">
        <v>102.95</v>
      </c>
      <c r="E255" s="94" t="s">
        <v>701</v>
      </c>
      <c r="F255" s="97">
        <v>102.95</v>
      </c>
    </row>
    <row r="256" spans="1:6" s="93" customFormat="1" ht="14.1" customHeight="1" x14ac:dyDescent="0.2">
      <c r="A256" s="94" t="s">
        <v>1007</v>
      </c>
      <c r="B256" s="95" t="s">
        <v>1008</v>
      </c>
      <c r="C256" s="96" t="s">
        <v>513</v>
      </c>
      <c r="D256" s="97">
        <v>9.2200000000000006</v>
      </c>
      <c r="E256" s="94" t="s">
        <v>513</v>
      </c>
      <c r="F256" s="97">
        <v>9.2200000000000006</v>
      </c>
    </row>
    <row r="257" spans="1:8" s="93" customFormat="1" ht="14.1" customHeight="1" x14ac:dyDescent="0.2">
      <c r="A257" s="94" t="s">
        <v>1009</v>
      </c>
      <c r="B257" s="95" t="s">
        <v>1010</v>
      </c>
      <c r="C257" s="96" t="s">
        <v>513</v>
      </c>
      <c r="D257" s="97">
        <v>12.15</v>
      </c>
      <c r="E257" s="94" t="s">
        <v>513</v>
      </c>
      <c r="F257" s="97">
        <v>12.15</v>
      </c>
    </row>
    <row r="258" spans="1:8" s="93" customFormat="1" ht="14.1" customHeight="1" x14ac:dyDescent="0.2">
      <c r="A258" s="94" t="s">
        <v>1011</v>
      </c>
      <c r="B258" s="95" t="s">
        <v>1012</v>
      </c>
      <c r="C258" s="96" t="s">
        <v>513</v>
      </c>
      <c r="D258" s="97">
        <v>30.7</v>
      </c>
      <c r="E258" s="94" t="s">
        <v>513</v>
      </c>
      <c r="F258" s="97">
        <v>30.7</v>
      </c>
    </row>
    <row r="259" spans="1:8" x14ac:dyDescent="0.2">
      <c r="A259" s="94" t="s">
        <v>1013</v>
      </c>
      <c r="B259" s="98" t="s">
        <v>1014</v>
      </c>
      <c r="C259" s="99" t="s">
        <v>513</v>
      </c>
      <c r="D259" s="100">
        <v>31.9</v>
      </c>
      <c r="E259" s="99" t="s">
        <v>513</v>
      </c>
      <c r="F259" s="100">
        <v>31.9</v>
      </c>
      <c r="G259" s="93"/>
    </row>
    <row r="260" spans="1:8" x14ac:dyDescent="0.2">
      <c r="A260" s="94" t="s">
        <v>1015</v>
      </c>
      <c r="B260" s="98" t="s">
        <v>1016</v>
      </c>
      <c r="C260" s="99" t="s">
        <v>566</v>
      </c>
      <c r="D260" s="100">
        <v>1.4</v>
      </c>
      <c r="E260" s="99" t="s">
        <v>566</v>
      </c>
      <c r="F260" s="100">
        <v>1.4</v>
      </c>
      <c r="G260" s="93"/>
    </row>
    <row r="261" spans="1:8" x14ac:dyDescent="0.2">
      <c r="A261" s="94" t="s">
        <v>1017</v>
      </c>
      <c r="B261" s="98" t="s">
        <v>1018</v>
      </c>
      <c r="C261" s="99" t="s">
        <v>572</v>
      </c>
      <c r="D261" s="100">
        <v>2.46</v>
      </c>
      <c r="E261" s="99" t="s">
        <v>572</v>
      </c>
      <c r="F261" s="100">
        <v>2.46</v>
      </c>
      <c r="G261" s="93"/>
    </row>
    <row r="262" spans="1:8" x14ac:dyDescent="0.2">
      <c r="A262" s="94" t="s">
        <v>1019</v>
      </c>
      <c r="B262" s="98" t="s">
        <v>1020</v>
      </c>
      <c r="C262" s="99" t="s">
        <v>537</v>
      </c>
      <c r="D262" s="100">
        <v>0.01</v>
      </c>
      <c r="E262" s="99" t="s">
        <v>537</v>
      </c>
      <c r="F262" s="100">
        <v>0.01</v>
      </c>
      <c r="G262" s="93"/>
    </row>
    <row r="263" spans="1:8" x14ac:dyDescent="0.2">
      <c r="A263" s="94" t="s">
        <v>1021</v>
      </c>
      <c r="B263" s="98" t="s">
        <v>1022</v>
      </c>
      <c r="C263" s="99" t="s">
        <v>701</v>
      </c>
      <c r="D263" s="100">
        <v>13.23</v>
      </c>
      <c r="E263" s="99" t="s">
        <v>701</v>
      </c>
      <c r="F263" s="100">
        <v>13.23</v>
      </c>
      <c r="G263" s="93"/>
    </row>
    <row r="264" spans="1:8" x14ac:dyDescent="0.2">
      <c r="A264" s="94" t="s">
        <v>1023</v>
      </c>
      <c r="B264" s="98" t="s">
        <v>1024</v>
      </c>
      <c r="C264" s="99" t="s">
        <v>513</v>
      </c>
      <c r="D264" s="100">
        <v>247.19</v>
      </c>
      <c r="E264" s="99" t="s">
        <v>513</v>
      </c>
      <c r="F264" s="100">
        <v>247.19</v>
      </c>
      <c r="G264" s="93"/>
    </row>
    <row r="265" spans="1:8" x14ac:dyDescent="0.2">
      <c r="A265" s="94" t="s">
        <v>1025</v>
      </c>
      <c r="B265" s="98" t="s">
        <v>1026</v>
      </c>
      <c r="C265" s="99" t="s">
        <v>566</v>
      </c>
      <c r="D265" s="100">
        <v>2.86</v>
      </c>
      <c r="E265" s="99" t="s">
        <v>566</v>
      </c>
      <c r="F265" s="100">
        <v>2.86</v>
      </c>
      <c r="G265" s="93"/>
    </row>
    <row r="266" spans="1:8" x14ac:dyDescent="0.2">
      <c r="A266" s="94" t="s">
        <v>1027</v>
      </c>
      <c r="B266" s="98" t="s">
        <v>1028</v>
      </c>
      <c r="C266" s="99" t="s">
        <v>513</v>
      </c>
      <c r="D266" s="100">
        <v>15.7</v>
      </c>
      <c r="E266" s="99" t="s">
        <v>513</v>
      </c>
      <c r="F266" s="100">
        <v>15.7</v>
      </c>
      <c r="G266" s="93"/>
    </row>
    <row r="267" spans="1:8" x14ac:dyDescent="0.2">
      <c r="A267" s="94" t="s">
        <v>1029</v>
      </c>
      <c r="B267" s="98" t="s">
        <v>1030</v>
      </c>
      <c r="C267" s="99" t="s">
        <v>513</v>
      </c>
      <c r="D267" s="100">
        <v>15.7</v>
      </c>
      <c r="E267" s="99" t="s">
        <v>513</v>
      </c>
      <c r="F267" s="100">
        <v>15.7</v>
      </c>
      <c r="G267" s="93"/>
    </row>
    <row r="268" spans="1:8" x14ac:dyDescent="0.2">
      <c r="A268" s="94" t="s">
        <v>1031</v>
      </c>
      <c r="B268" s="98" t="s">
        <v>1032</v>
      </c>
      <c r="C268" s="99" t="s">
        <v>513</v>
      </c>
      <c r="D268" s="100">
        <v>18.05</v>
      </c>
      <c r="E268" s="99" t="s">
        <v>513</v>
      </c>
      <c r="F268" s="100">
        <v>18.05</v>
      </c>
      <c r="G268" s="93"/>
    </row>
    <row r="269" spans="1:8" x14ac:dyDescent="0.2">
      <c r="A269" s="94" t="s">
        <v>1033</v>
      </c>
      <c r="B269" s="98" t="s">
        <v>1034</v>
      </c>
      <c r="C269" s="99" t="s">
        <v>584</v>
      </c>
      <c r="D269" s="100">
        <v>0</v>
      </c>
      <c r="E269" s="99" t="s">
        <v>584</v>
      </c>
      <c r="F269" s="100">
        <v>0</v>
      </c>
      <c r="G269" s="93"/>
    </row>
    <row r="270" spans="1:8" x14ac:dyDescent="0.2">
      <c r="A270" s="94" t="s">
        <v>1035</v>
      </c>
      <c r="B270" s="98" t="s">
        <v>1036</v>
      </c>
      <c r="C270" s="99" t="s">
        <v>584</v>
      </c>
      <c r="D270" s="100">
        <v>0</v>
      </c>
      <c r="E270" s="99" t="s">
        <v>584</v>
      </c>
      <c r="F270" s="100">
        <v>0</v>
      </c>
      <c r="G270" s="93"/>
    </row>
    <row r="271" spans="1:8" x14ac:dyDescent="0.2">
      <c r="A271" s="94" t="s">
        <v>1037</v>
      </c>
      <c r="B271" s="98" t="s">
        <v>1038</v>
      </c>
      <c r="C271" s="99" t="s">
        <v>584</v>
      </c>
      <c r="D271" s="100">
        <v>0</v>
      </c>
      <c r="E271" s="99" t="s">
        <v>584</v>
      </c>
      <c r="F271" s="100">
        <v>0</v>
      </c>
      <c r="G271" s="93"/>
      <c r="H271" s="93"/>
    </row>
    <row r="272" spans="1:8" x14ac:dyDescent="0.2">
      <c r="A272" s="94" t="s">
        <v>1039</v>
      </c>
      <c r="B272" s="98" t="s">
        <v>1040</v>
      </c>
      <c r="C272" s="99" t="s">
        <v>584</v>
      </c>
      <c r="D272" s="100">
        <v>0</v>
      </c>
      <c r="E272" s="99" t="s">
        <v>584</v>
      </c>
      <c r="F272" s="100">
        <v>0</v>
      </c>
      <c r="G272" s="93"/>
      <c r="H272" s="93"/>
    </row>
    <row r="273" spans="1:7" ht="10.8" thickBot="1" x14ac:dyDescent="0.25">
      <c r="A273" s="73"/>
      <c r="B273" s="73"/>
    </row>
    <row r="274" spans="1:7" ht="11.25" customHeight="1" x14ac:dyDescent="0.2">
      <c r="A274" s="73"/>
      <c r="B274" s="73"/>
      <c r="G274" s="522" t="s">
        <v>492</v>
      </c>
    </row>
    <row r="275" spans="1:7" ht="12" customHeight="1" thickBot="1" x14ac:dyDescent="0.25">
      <c r="A275" s="73"/>
      <c r="B275" s="73"/>
      <c r="G275" s="523"/>
    </row>
    <row r="276" spans="1:7" x14ac:dyDescent="0.2">
      <c r="A276" s="73"/>
      <c r="B276" s="73"/>
      <c r="G276" s="89" t="s">
        <v>496</v>
      </c>
    </row>
    <row r="277" spans="1:7" x14ac:dyDescent="0.2">
      <c r="A277" s="73"/>
      <c r="B277" s="73"/>
      <c r="G277" s="94" t="s">
        <v>496</v>
      </c>
    </row>
    <row r="278" spans="1:7" x14ac:dyDescent="0.2">
      <c r="A278" s="73"/>
      <c r="B278" s="73"/>
      <c r="G278" s="94" t="s">
        <v>496</v>
      </c>
    </row>
    <row r="279" spans="1:7" x14ac:dyDescent="0.2">
      <c r="A279" s="73"/>
      <c r="B279" s="73"/>
      <c r="G279" s="94" t="s">
        <v>496</v>
      </c>
    </row>
    <row r="280" spans="1:7" x14ac:dyDescent="0.2">
      <c r="A280" s="73"/>
      <c r="B280" s="73"/>
      <c r="G280" s="94" t="s">
        <v>496</v>
      </c>
    </row>
    <row r="281" spans="1:7" x14ac:dyDescent="0.2">
      <c r="A281" s="73"/>
      <c r="B281" s="73"/>
      <c r="G281" s="94" t="s">
        <v>496</v>
      </c>
    </row>
    <row r="282" spans="1:7" x14ac:dyDescent="0.2">
      <c r="A282" s="73"/>
      <c r="B282" s="73"/>
      <c r="G282" s="94" t="s">
        <v>496</v>
      </c>
    </row>
    <row r="283" spans="1:7" x14ac:dyDescent="0.2">
      <c r="A283" s="73"/>
      <c r="B283" s="73"/>
      <c r="G283" s="94" t="s">
        <v>496</v>
      </c>
    </row>
    <row r="284" spans="1:7" x14ac:dyDescent="0.2">
      <c r="A284" s="73"/>
      <c r="B284" s="73"/>
      <c r="G284" s="94" t="s">
        <v>513</v>
      </c>
    </row>
    <row r="285" spans="1:7" x14ac:dyDescent="0.2">
      <c r="A285" s="73"/>
      <c r="B285" s="73"/>
      <c r="G285" s="94" t="s">
        <v>513</v>
      </c>
    </row>
    <row r="286" spans="1:7" x14ac:dyDescent="0.2">
      <c r="A286" s="73"/>
      <c r="B286" s="73"/>
      <c r="G286" s="94" t="s">
        <v>513</v>
      </c>
    </row>
    <row r="287" spans="1:7" x14ac:dyDescent="0.2">
      <c r="A287" s="73"/>
      <c r="B287" s="73"/>
      <c r="G287" s="94" t="s">
        <v>513</v>
      </c>
    </row>
    <row r="288" spans="1:7" x14ac:dyDescent="0.2">
      <c r="A288" s="73"/>
      <c r="B288" s="73"/>
      <c r="G288" s="94" t="s">
        <v>496</v>
      </c>
    </row>
    <row r="289" spans="1:7" x14ac:dyDescent="0.2">
      <c r="A289" s="73"/>
      <c r="B289" s="73"/>
      <c r="G289" s="94" t="s">
        <v>513</v>
      </c>
    </row>
    <row r="290" spans="1:7" x14ac:dyDescent="0.2">
      <c r="A290" s="73"/>
      <c r="B290" s="73"/>
      <c r="G290" s="94" t="s">
        <v>513</v>
      </c>
    </row>
    <row r="291" spans="1:7" x14ac:dyDescent="0.2">
      <c r="A291" s="73"/>
      <c r="B291" s="73"/>
      <c r="G291" s="94" t="s">
        <v>513</v>
      </c>
    </row>
    <row r="292" spans="1:7" x14ac:dyDescent="0.2">
      <c r="A292" s="73"/>
      <c r="B292" s="73"/>
      <c r="G292" s="94" t="s">
        <v>513</v>
      </c>
    </row>
    <row r="293" spans="1:7" x14ac:dyDescent="0.2">
      <c r="A293" s="73"/>
      <c r="B293" s="73"/>
      <c r="G293" s="94" t="s">
        <v>513</v>
      </c>
    </row>
    <row r="294" spans="1:7" x14ac:dyDescent="0.2">
      <c r="A294" s="73"/>
      <c r="B294" s="73"/>
      <c r="G294" s="94" t="s">
        <v>513</v>
      </c>
    </row>
    <row r="295" spans="1:7" x14ac:dyDescent="0.2">
      <c r="A295" s="73"/>
      <c r="B295" s="73"/>
      <c r="G295" s="94" t="s">
        <v>537</v>
      </c>
    </row>
    <row r="296" spans="1:7" x14ac:dyDescent="0.2">
      <c r="A296" s="73"/>
      <c r="B296" s="73"/>
      <c r="G296" s="94" t="s">
        <v>537</v>
      </c>
    </row>
    <row r="297" spans="1:7" x14ac:dyDescent="0.2">
      <c r="A297" s="73"/>
      <c r="B297" s="73"/>
      <c r="G297" s="94" t="s">
        <v>537</v>
      </c>
    </row>
    <row r="298" spans="1:7" x14ac:dyDescent="0.2">
      <c r="A298" s="73"/>
      <c r="B298" s="73"/>
      <c r="G298" s="94" t="s">
        <v>544</v>
      </c>
    </row>
    <row r="299" spans="1:7" ht="11.25" customHeight="1" x14ac:dyDescent="0.2">
      <c r="A299" s="73"/>
      <c r="B299" s="73"/>
      <c r="G299" s="94" t="s">
        <v>544</v>
      </c>
    </row>
    <row r="300" spans="1:7" ht="12" customHeight="1" x14ac:dyDescent="0.2">
      <c r="A300" s="73"/>
      <c r="B300" s="73"/>
      <c r="G300" s="94" t="s">
        <v>544</v>
      </c>
    </row>
    <row r="301" spans="1:7" x14ac:dyDescent="0.2">
      <c r="A301" s="73"/>
      <c r="B301" s="73"/>
      <c r="G301" s="94" t="s">
        <v>544</v>
      </c>
    </row>
    <row r="302" spans="1:7" x14ac:dyDescent="0.2">
      <c r="A302" s="73"/>
      <c r="B302" s="73"/>
      <c r="G302" s="94" t="s">
        <v>544</v>
      </c>
    </row>
    <row r="303" spans="1:7" x14ac:dyDescent="0.2">
      <c r="A303" s="73"/>
      <c r="B303" s="73"/>
      <c r="G303" s="94" t="s">
        <v>544</v>
      </c>
    </row>
    <row r="304" spans="1:7" x14ac:dyDescent="0.2">
      <c r="A304" s="73"/>
      <c r="B304" s="73"/>
      <c r="G304" s="94" t="s">
        <v>544</v>
      </c>
    </row>
    <row r="305" spans="1:7" x14ac:dyDescent="0.2">
      <c r="A305" s="73"/>
      <c r="B305" s="73"/>
      <c r="G305" s="94" t="s">
        <v>544</v>
      </c>
    </row>
    <row r="306" spans="1:7" x14ac:dyDescent="0.2">
      <c r="A306" s="73"/>
      <c r="B306" s="73"/>
      <c r="G306" s="94" t="s">
        <v>544</v>
      </c>
    </row>
    <row r="307" spans="1:7" x14ac:dyDescent="0.2">
      <c r="A307" s="73"/>
      <c r="B307" s="73"/>
      <c r="G307" s="94" t="s">
        <v>544</v>
      </c>
    </row>
    <row r="308" spans="1:7" x14ac:dyDescent="0.2">
      <c r="A308" s="73"/>
      <c r="B308" s="73"/>
      <c r="G308" s="94" t="s">
        <v>544</v>
      </c>
    </row>
    <row r="309" spans="1:7" x14ac:dyDescent="0.2">
      <c r="A309" s="73"/>
      <c r="B309" s="73"/>
      <c r="G309" s="94" t="s">
        <v>544</v>
      </c>
    </row>
    <row r="310" spans="1:7" x14ac:dyDescent="0.2">
      <c r="A310" s="73"/>
      <c r="B310" s="73"/>
      <c r="G310" s="94" t="s">
        <v>566</v>
      </c>
    </row>
    <row r="311" spans="1:7" x14ac:dyDescent="0.2">
      <c r="A311" s="73"/>
      <c r="B311" s="73"/>
      <c r="G311" s="94" t="s">
        <v>569</v>
      </c>
    </row>
    <row r="312" spans="1:7" x14ac:dyDescent="0.2">
      <c r="A312" s="73"/>
      <c r="B312" s="73"/>
      <c r="G312" s="94" t="s">
        <v>572</v>
      </c>
    </row>
    <row r="313" spans="1:7" x14ac:dyDescent="0.2">
      <c r="A313" s="73"/>
      <c r="B313" s="73"/>
      <c r="G313" s="94" t="s">
        <v>572</v>
      </c>
    </row>
    <row r="314" spans="1:7" x14ac:dyDescent="0.2">
      <c r="A314" s="73"/>
      <c r="B314" s="73"/>
      <c r="G314" s="94" t="s">
        <v>572</v>
      </c>
    </row>
    <row r="315" spans="1:7" x14ac:dyDescent="0.2">
      <c r="A315" s="73"/>
      <c r="B315" s="73"/>
      <c r="G315" s="94" t="s">
        <v>572</v>
      </c>
    </row>
    <row r="316" spans="1:7" x14ac:dyDescent="0.2">
      <c r="A316" s="73"/>
      <c r="B316" s="73"/>
      <c r="G316" s="94" t="s">
        <v>581</v>
      </c>
    </row>
    <row r="317" spans="1:7" x14ac:dyDescent="0.2">
      <c r="A317" s="73"/>
      <c r="B317" s="73"/>
      <c r="G317" s="94" t="s">
        <v>584</v>
      </c>
    </row>
    <row r="318" spans="1:7" x14ac:dyDescent="0.2">
      <c r="A318" s="73"/>
      <c r="B318" s="73"/>
      <c r="G318" s="94" t="s">
        <v>584</v>
      </c>
    </row>
    <row r="319" spans="1:7" x14ac:dyDescent="0.2">
      <c r="A319" s="73"/>
      <c r="B319" s="73"/>
      <c r="G319" s="94" t="s">
        <v>1041</v>
      </c>
    </row>
    <row r="320" spans="1:7" x14ac:dyDescent="0.2">
      <c r="A320" s="73"/>
      <c r="B320" s="73"/>
      <c r="G320" s="94" t="s">
        <v>584</v>
      </c>
    </row>
    <row r="321" spans="1:7" x14ac:dyDescent="0.2">
      <c r="A321" s="73"/>
      <c r="B321" s="73"/>
      <c r="G321" s="94" t="s">
        <v>584</v>
      </c>
    </row>
    <row r="322" spans="1:7" x14ac:dyDescent="0.2">
      <c r="A322" s="73"/>
      <c r="B322" s="73"/>
      <c r="G322" s="94" t="s">
        <v>584</v>
      </c>
    </row>
    <row r="323" spans="1:7" x14ac:dyDescent="0.2">
      <c r="A323" s="73"/>
      <c r="B323" s="73"/>
      <c r="G323" s="94" t="s">
        <v>584</v>
      </c>
    </row>
    <row r="324" spans="1:7" x14ac:dyDescent="0.2">
      <c r="A324" s="73"/>
      <c r="B324" s="73"/>
      <c r="G324" s="94" t="s">
        <v>584</v>
      </c>
    </row>
    <row r="325" spans="1:7" x14ac:dyDescent="0.2">
      <c r="A325" s="73"/>
      <c r="B325" s="73"/>
      <c r="G325" s="94" t="s">
        <v>584</v>
      </c>
    </row>
    <row r="326" spans="1:7" x14ac:dyDescent="0.2">
      <c r="A326" s="73"/>
      <c r="B326" s="73"/>
      <c r="G326" s="94" t="s">
        <v>584</v>
      </c>
    </row>
    <row r="327" spans="1:7" x14ac:dyDescent="0.2">
      <c r="A327" s="73"/>
      <c r="B327" s="73"/>
      <c r="G327" s="94" t="s">
        <v>496</v>
      </c>
    </row>
    <row r="328" spans="1:7" x14ac:dyDescent="0.2">
      <c r="A328" s="73"/>
      <c r="B328" s="73"/>
      <c r="G328" s="94" t="s">
        <v>496</v>
      </c>
    </row>
    <row r="329" spans="1:7" x14ac:dyDescent="0.2">
      <c r="A329" s="73"/>
      <c r="B329" s="73"/>
      <c r="G329" s="94" t="s">
        <v>584</v>
      </c>
    </row>
    <row r="330" spans="1:7" x14ac:dyDescent="0.2">
      <c r="A330" s="73"/>
      <c r="B330" s="73"/>
      <c r="G330" s="94" t="s">
        <v>584</v>
      </c>
    </row>
    <row r="331" spans="1:7" x14ac:dyDescent="0.2">
      <c r="A331" s="73"/>
      <c r="B331" s="73"/>
      <c r="G331" s="94" t="s">
        <v>584</v>
      </c>
    </row>
    <row r="332" spans="1:7" x14ac:dyDescent="0.2">
      <c r="A332" s="73"/>
      <c r="B332" s="73"/>
      <c r="G332" s="94" t="s">
        <v>584</v>
      </c>
    </row>
    <row r="333" spans="1:7" x14ac:dyDescent="0.2">
      <c r="A333" s="73"/>
      <c r="B333" s="73"/>
      <c r="G333" s="94" t="s">
        <v>496</v>
      </c>
    </row>
    <row r="334" spans="1:7" x14ac:dyDescent="0.2">
      <c r="A334" s="73"/>
      <c r="B334" s="73"/>
      <c r="G334" s="94" t="s">
        <v>611</v>
      </c>
    </row>
    <row r="335" spans="1:7" x14ac:dyDescent="0.2">
      <c r="A335" s="73"/>
      <c r="B335" s="73"/>
      <c r="G335" s="94" t="s">
        <v>566</v>
      </c>
    </row>
    <row r="336" spans="1:7" x14ac:dyDescent="0.2">
      <c r="A336" s="73"/>
      <c r="B336" s="73"/>
      <c r="G336" s="94" t="s">
        <v>566</v>
      </c>
    </row>
    <row r="337" spans="1:7" x14ac:dyDescent="0.2">
      <c r="A337" s="73"/>
      <c r="B337" s="73"/>
      <c r="G337" s="94" t="s">
        <v>566</v>
      </c>
    </row>
    <row r="338" spans="1:7" x14ac:dyDescent="0.2">
      <c r="A338" s="73"/>
      <c r="B338" s="73"/>
      <c r="G338" s="94" t="s">
        <v>566</v>
      </c>
    </row>
    <row r="339" spans="1:7" x14ac:dyDescent="0.2">
      <c r="A339" s="73"/>
      <c r="B339" s="73"/>
      <c r="G339" s="94" t="s">
        <v>566</v>
      </c>
    </row>
    <row r="340" spans="1:7" x14ac:dyDescent="0.2">
      <c r="A340" s="73"/>
      <c r="B340" s="73"/>
      <c r="G340" s="94" t="s">
        <v>566</v>
      </c>
    </row>
    <row r="341" spans="1:7" x14ac:dyDescent="0.2">
      <c r="A341" s="73"/>
      <c r="B341" s="73"/>
      <c r="G341" s="94" t="s">
        <v>566</v>
      </c>
    </row>
    <row r="342" spans="1:7" x14ac:dyDescent="0.2">
      <c r="A342" s="73"/>
      <c r="B342" s="73"/>
      <c r="G342" s="94" t="s">
        <v>566</v>
      </c>
    </row>
    <row r="343" spans="1:7" x14ac:dyDescent="0.2">
      <c r="A343" s="73"/>
      <c r="B343" s="73"/>
      <c r="G343" s="94" t="s">
        <v>566</v>
      </c>
    </row>
    <row r="344" spans="1:7" x14ac:dyDescent="0.2">
      <c r="A344" s="73"/>
      <c r="B344" s="73"/>
      <c r="G344" s="94" t="s">
        <v>566</v>
      </c>
    </row>
    <row r="345" spans="1:7" x14ac:dyDescent="0.2">
      <c r="A345" s="73"/>
      <c r="B345" s="73"/>
      <c r="G345" s="94" t="s">
        <v>566</v>
      </c>
    </row>
    <row r="346" spans="1:7" x14ac:dyDescent="0.2">
      <c r="A346" s="73"/>
      <c r="B346" s="73"/>
      <c r="G346" s="94" t="s">
        <v>566</v>
      </c>
    </row>
    <row r="347" spans="1:7" x14ac:dyDescent="0.2">
      <c r="A347" s="73"/>
      <c r="B347" s="73"/>
      <c r="G347" s="94" t="s">
        <v>566</v>
      </c>
    </row>
    <row r="348" spans="1:7" x14ac:dyDescent="0.2">
      <c r="A348" s="73"/>
      <c r="B348" s="73"/>
      <c r="G348" s="94" t="s">
        <v>566</v>
      </c>
    </row>
    <row r="349" spans="1:7" x14ac:dyDescent="0.2">
      <c r="A349" s="73"/>
      <c r="B349" s="73"/>
      <c r="G349" s="94" t="s">
        <v>566</v>
      </c>
    </row>
    <row r="350" spans="1:7" x14ac:dyDescent="0.2">
      <c r="A350" s="73"/>
      <c r="B350" s="73"/>
      <c r="G350" s="94" t="s">
        <v>566</v>
      </c>
    </row>
    <row r="351" spans="1:7" x14ac:dyDescent="0.2">
      <c r="A351" s="73"/>
      <c r="B351" s="73"/>
      <c r="G351" s="94" t="s">
        <v>566</v>
      </c>
    </row>
    <row r="352" spans="1:7" x14ac:dyDescent="0.2">
      <c r="A352" s="73"/>
      <c r="B352" s="73"/>
      <c r="G352" s="94" t="s">
        <v>566</v>
      </c>
    </row>
    <row r="353" spans="1:7" x14ac:dyDescent="0.2">
      <c r="A353" s="73"/>
      <c r="B353" s="73"/>
      <c r="G353" s="94" t="s">
        <v>566</v>
      </c>
    </row>
    <row r="354" spans="1:7" x14ac:dyDescent="0.2">
      <c r="A354" s="73"/>
      <c r="B354" s="73"/>
      <c r="G354" s="94" t="s">
        <v>566</v>
      </c>
    </row>
    <row r="355" spans="1:7" x14ac:dyDescent="0.2">
      <c r="A355" s="73"/>
      <c r="B355" s="73"/>
      <c r="G355" s="94" t="s">
        <v>496</v>
      </c>
    </row>
    <row r="356" spans="1:7" x14ac:dyDescent="0.2">
      <c r="A356" s="73"/>
      <c r="B356" s="73"/>
      <c r="G356" s="94" t="s">
        <v>496</v>
      </c>
    </row>
    <row r="357" spans="1:7" x14ac:dyDescent="0.2">
      <c r="A357" s="73"/>
      <c r="B357" s="73"/>
      <c r="G357" s="94" t="s">
        <v>496</v>
      </c>
    </row>
    <row r="358" spans="1:7" x14ac:dyDescent="0.2">
      <c r="A358" s="73"/>
      <c r="B358" s="73"/>
      <c r="G358" s="94" t="s">
        <v>660</v>
      </c>
    </row>
    <row r="359" spans="1:7" x14ac:dyDescent="0.2">
      <c r="A359" s="73"/>
      <c r="B359" s="73"/>
      <c r="G359" s="94" t="s">
        <v>496</v>
      </c>
    </row>
    <row r="360" spans="1:7" x14ac:dyDescent="0.2">
      <c r="A360" s="73"/>
      <c r="B360" s="73"/>
      <c r="G360" s="94" t="s">
        <v>513</v>
      </c>
    </row>
    <row r="361" spans="1:7" x14ac:dyDescent="0.2">
      <c r="A361" s="73"/>
      <c r="B361" s="73"/>
      <c r="G361" s="94" t="s">
        <v>496</v>
      </c>
    </row>
    <row r="362" spans="1:7" x14ac:dyDescent="0.2">
      <c r="A362" s="73"/>
      <c r="B362" s="73"/>
      <c r="G362" s="94" t="s">
        <v>513</v>
      </c>
    </row>
    <row r="363" spans="1:7" x14ac:dyDescent="0.2">
      <c r="A363" s="73"/>
      <c r="B363" s="73"/>
      <c r="G363" s="94" t="s">
        <v>1041</v>
      </c>
    </row>
    <row r="364" spans="1:7" x14ac:dyDescent="0.2">
      <c r="A364" s="73"/>
      <c r="B364" s="73"/>
      <c r="G364" s="94" t="s">
        <v>513</v>
      </c>
    </row>
    <row r="365" spans="1:7" x14ac:dyDescent="0.2">
      <c r="A365" s="73"/>
      <c r="B365" s="73"/>
      <c r="G365" s="94" t="s">
        <v>566</v>
      </c>
    </row>
    <row r="366" spans="1:7" x14ac:dyDescent="0.2">
      <c r="A366" s="73"/>
      <c r="B366" s="73"/>
      <c r="G366" s="94" t="s">
        <v>513</v>
      </c>
    </row>
    <row r="367" spans="1:7" x14ac:dyDescent="0.2">
      <c r="A367" s="73"/>
      <c r="B367" s="73"/>
      <c r="G367" s="94" t="s">
        <v>496</v>
      </c>
    </row>
    <row r="368" spans="1:7" x14ac:dyDescent="0.2">
      <c r="A368" s="73"/>
      <c r="B368" s="73"/>
      <c r="G368" s="94" t="s">
        <v>513</v>
      </c>
    </row>
    <row r="369" spans="1:7" x14ac:dyDescent="0.2">
      <c r="A369" s="73"/>
      <c r="B369" s="73"/>
      <c r="G369" s="94" t="s">
        <v>513</v>
      </c>
    </row>
    <row r="370" spans="1:7" x14ac:dyDescent="0.2">
      <c r="A370" s="73"/>
      <c r="B370" s="73"/>
      <c r="G370" s="94" t="s">
        <v>683</v>
      </c>
    </row>
    <row r="371" spans="1:7" x14ac:dyDescent="0.2">
      <c r="A371" s="73"/>
      <c r="B371" s="73"/>
      <c r="G371" s="94" t="s">
        <v>496</v>
      </c>
    </row>
    <row r="372" spans="1:7" x14ac:dyDescent="0.2">
      <c r="A372" s="73"/>
      <c r="B372" s="73"/>
      <c r="G372" s="94" t="s">
        <v>513</v>
      </c>
    </row>
    <row r="373" spans="1:7" x14ac:dyDescent="0.2">
      <c r="A373" s="73"/>
      <c r="B373" s="73"/>
      <c r="G373" s="94" t="s">
        <v>690</v>
      </c>
    </row>
    <row r="374" spans="1:7" x14ac:dyDescent="0.2">
      <c r="A374" s="73"/>
      <c r="B374" s="73"/>
      <c r="G374" s="94" t="s">
        <v>690</v>
      </c>
    </row>
    <row r="375" spans="1:7" x14ac:dyDescent="0.2">
      <c r="A375" s="73"/>
      <c r="B375" s="73"/>
      <c r="G375" s="94" t="s">
        <v>690</v>
      </c>
    </row>
    <row r="376" spans="1:7" x14ac:dyDescent="0.2">
      <c r="A376" s="73"/>
      <c r="B376" s="73"/>
      <c r="G376" s="94" t="s">
        <v>690</v>
      </c>
    </row>
    <row r="377" spans="1:7" x14ac:dyDescent="0.2">
      <c r="A377" s="73"/>
      <c r="B377" s="73"/>
      <c r="G377" s="94" t="s">
        <v>496</v>
      </c>
    </row>
    <row r="378" spans="1:7" x14ac:dyDescent="0.2">
      <c r="A378" s="73"/>
      <c r="B378" s="73"/>
      <c r="G378" s="94" t="s">
        <v>701</v>
      </c>
    </row>
    <row r="379" spans="1:7" x14ac:dyDescent="0.2">
      <c r="A379" s="73"/>
      <c r="B379" s="73"/>
      <c r="G379" s="94" t="s">
        <v>513</v>
      </c>
    </row>
    <row r="380" spans="1:7" x14ac:dyDescent="0.2">
      <c r="A380" s="73"/>
      <c r="B380" s="73"/>
      <c r="G380" s="94" t="s">
        <v>513</v>
      </c>
    </row>
    <row r="381" spans="1:7" x14ac:dyDescent="0.2">
      <c r="A381" s="73"/>
      <c r="B381" s="73"/>
      <c r="G381" s="94" t="s">
        <v>513</v>
      </c>
    </row>
    <row r="382" spans="1:7" x14ac:dyDescent="0.2">
      <c r="A382" s="73"/>
      <c r="B382" s="73"/>
      <c r="G382" s="94" t="s">
        <v>513</v>
      </c>
    </row>
    <row r="383" spans="1:7" x14ac:dyDescent="0.2">
      <c r="A383" s="73"/>
      <c r="B383" s="73"/>
      <c r="G383" s="94" t="s">
        <v>566</v>
      </c>
    </row>
    <row r="384" spans="1:7" x14ac:dyDescent="0.2">
      <c r="A384" s="73"/>
      <c r="B384" s="73"/>
      <c r="G384" s="94" t="s">
        <v>566</v>
      </c>
    </row>
    <row r="385" spans="1:7" x14ac:dyDescent="0.2">
      <c r="A385" s="73"/>
      <c r="B385" s="73"/>
      <c r="G385" s="94" t="s">
        <v>566</v>
      </c>
    </row>
    <row r="386" spans="1:7" x14ac:dyDescent="0.2">
      <c r="A386" s="73"/>
      <c r="B386" s="73"/>
      <c r="G386" s="94" t="s">
        <v>566</v>
      </c>
    </row>
    <row r="387" spans="1:7" x14ac:dyDescent="0.2">
      <c r="A387" s="73"/>
      <c r="B387" s="73"/>
      <c r="G387" s="94" t="s">
        <v>566</v>
      </c>
    </row>
    <row r="388" spans="1:7" x14ac:dyDescent="0.2">
      <c r="A388" s="73"/>
      <c r="B388" s="73"/>
      <c r="G388" s="94" t="s">
        <v>566</v>
      </c>
    </row>
    <row r="389" spans="1:7" x14ac:dyDescent="0.2">
      <c r="A389" s="73"/>
      <c r="B389" s="73"/>
      <c r="G389" s="94" t="s">
        <v>566</v>
      </c>
    </row>
    <row r="390" spans="1:7" x14ac:dyDescent="0.2">
      <c r="A390" s="73"/>
      <c r="B390" s="73"/>
      <c r="G390" s="94" t="s">
        <v>566</v>
      </c>
    </row>
    <row r="391" spans="1:7" x14ac:dyDescent="0.2">
      <c r="A391" s="73"/>
      <c r="B391" s="73"/>
      <c r="G391" s="94" t="s">
        <v>496</v>
      </c>
    </row>
    <row r="392" spans="1:7" x14ac:dyDescent="0.2">
      <c r="A392" s="73"/>
      <c r="B392" s="73"/>
      <c r="G392" s="94" t="s">
        <v>566</v>
      </c>
    </row>
    <row r="393" spans="1:7" x14ac:dyDescent="0.2">
      <c r="A393" s="73"/>
      <c r="B393" s="73"/>
      <c r="G393" s="94" t="s">
        <v>566</v>
      </c>
    </row>
    <row r="394" spans="1:7" x14ac:dyDescent="0.2">
      <c r="A394" s="73"/>
      <c r="B394" s="73"/>
      <c r="G394" s="94" t="s">
        <v>566</v>
      </c>
    </row>
    <row r="395" spans="1:7" x14ac:dyDescent="0.2">
      <c r="A395" s="73"/>
      <c r="B395" s="73"/>
      <c r="G395" s="94" t="s">
        <v>513</v>
      </c>
    </row>
    <row r="396" spans="1:7" x14ac:dyDescent="0.2">
      <c r="A396" s="73"/>
      <c r="B396" s="73"/>
      <c r="G396" s="94" t="s">
        <v>513</v>
      </c>
    </row>
    <row r="397" spans="1:7" x14ac:dyDescent="0.2">
      <c r="A397" s="73"/>
      <c r="B397" s="73"/>
      <c r="G397" s="94" t="s">
        <v>513</v>
      </c>
    </row>
    <row r="398" spans="1:7" x14ac:dyDescent="0.2">
      <c r="A398" s="73"/>
      <c r="B398" s="73"/>
      <c r="G398" s="94" t="s">
        <v>513</v>
      </c>
    </row>
    <row r="399" spans="1:7" x14ac:dyDescent="0.2">
      <c r="A399" s="73"/>
      <c r="B399" s="73"/>
      <c r="G399" s="94" t="s">
        <v>566</v>
      </c>
    </row>
    <row r="400" spans="1:7" x14ac:dyDescent="0.2">
      <c r="A400" s="73"/>
      <c r="B400" s="73"/>
      <c r="G400" s="94" t="s">
        <v>566</v>
      </c>
    </row>
    <row r="401" spans="1:7" x14ac:dyDescent="0.2">
      <c r="A401" s="73"/>
      <c r="B401" s="73"/>
      <c r="G401" s="94" t="s">
        <v>566</v>
      </c>
    </row>
    <row r="402" spans="1:7" x14ac:dyDescent="0.2">
      <c r="A402" s="73"/>
      <c r="B402" s="73"/>
      <c r="G402" s="94" t="s">
        <v>566</v>
      </c>
    </row>
    <row r="403" spans="1:7" x14ac:dyDescent="0.2">
      <c r="A403" s="73"/>
      <c r="B403" s="73"/>
      <c r="G403" s="94" t="s">
        <v>569</v>
      </c>
    </row>
    <row r="404" spans="1:7" x14ac:dyDescent="0.2">
      <c r="A404" s="73"/>
      <c r="B404" s="73"/>
      <c r="G404" s="94" t="s">
        <v>569</v>
      </c>
    </row>
    <row r="405" spans="1:7" x14ac:dyDescent="0.2">
      <c r="A405" s="73"/>
      <c r="B405" s="73"/>
      <c r="G405" s="94" t="s">
        <v>569</v>
      </c>
    </row>
    <row r="406" spans="1:7" x14ac:dyDescent="0.2">
      <c r="A406" s="73"/>
      <c r="B406" s="73"/>
      <c r="G406" s="94" t="s">
        <v>569</v>
      </c>
    </row>
    <row r="407" spans="1:7" x14ac:dyDescent="0.2">
      <c r="A407" s="73"/>
      <c r="B407" s="73"/>
      <c r="G407" s="94" t="s">
        <v>1041</v>
      </c>
    </row>
    <row r="408" spans="1:7" x14ac:dyDescent="0.2">
      <c r="A408" s="73"/>
      <c r="B408" s="73"/>
      <c r="G408" s="94" t="s">
        <v>513</v>
      </c>
    </row>
    <row r="409" spans="1:7" x14ac:dyDescent="0.2">
      <c r="A409" s="73"/>
      <c r="B409" s="73"/>
      <c r="G409" s="94" t="s">
        <v>566</v>
      </c>
    </row>
    <row r="410" spans="1:7" x14ac:dyDescent="0.2">
      <c r="A410" s="73"/>
      <c r="B410" s="73"/>
      <c r="G410" s="94" t="s">
        <v>566</v>
      </c>
    </row>
    <row r="411" spans="1:7" x14ac:dyDescent="0.2">
      <c r="A411" s="73"/>
      <c r="B411" s="73"/>
      <c r="G411" s="94" t="s">
        <v>566</v>
      </c>
    </row>
    <row r="412" spans="1:7" x14ac:dyDescent="0.2">
      <c r="A412" s="73"/>
      <c r="B412" s="73"/>
      <c r="G412" s="94" t="s">
        <v>566</v>
      </c>
    </row>
    <row r="413" spans="1:7" x14ac:dyDescent="0.2">
      <c r="A413" s="73"/>
      <c r="B413" s="73"/>
      <c r="G413" s="94" t="s">
        <v>569</v>
      </c>
    </row>
    <row r="414" spans="1:7" x14ac:dyDescent="0.2">
      <c r="A414" s="73"/>
      <c r="B414" s="73"/>
      <c r="G414" s="94" t="s">
        <v>569</v>
      </c>
    </row>
    <row r="415" spans="1:7" x14ac:dyDescent="0.2">
      <c r="A415" s="73"/>
      <c r="B415" s="73"/>
      <c r="G415" s="94" t="s">
        <v>569</v>
      </c>
    </row>
    <row r="416" spans="1:7" x14ac:dyDescent="0.2">
      <c r="A416" s="73"/>
      <c r="B416" s="73"/>
      <c r="G416" s="94" t="s">
        <v>569</v>
      </c>
    </row>
    <row r="417" spans="1:7" x14ac:dyDescent="0.2">
      <c r="A417" s="73"/>
      <c r="B417" s="73"/>
      <c r="G417" s="94" t="s">
        <v>513</v>
      </c>
    </row>
    <row r="418" spans="1:7" x14ac:dyDescent="0.2">
      <c r="A418" s="73"/>
      <c r="B418" s="73"/>
      <c r="G418" s="94" t="s">
        <v>513</v>
      </c>
    </row>
    <row r="419" spans="1:7" x14ac:dyDescent="0.2">
      <c r="A419" s="73"/>
      <c r="B419" s="73"/>
      <c r="G419" s="94" t="s">
        <v>566</v>
      </c>
    </row>
    <row r="420" spans="1:7" x14ac:dyDescent="0.2">
      <c r="A420" s="73"/>
      <c r="B420" s="73"/>
      <c r="G420" s="94" t="s">
        <v>513</v>
      </c>
    </row>
    <row r="421" spans="1:7" x14ac:dyDescent="0.2">
      <c r="A421" s="73"/>
      <c r="B421" s="73"/>
      <c r="G421" s="94" t="s">
        <v>566</v>
      </c>
    </row>
    <row r="422" spans="1:7" x14ac:dyDescent="0.2">
      <c r="A422" s="73"/>
      <c r="B422" s="73"/>
      <c r="G422" s="94" t="s">
        <v>566</v>
      </c>
    </row>
    <row r="423" spans="1:7" x14ac:dyDescent="0.2">
      <c r="A423" s="73"/>
      <c r="B423" s="73"/>
      <c r="G423" s="94" t="s">
        <v>566</v>
      </c>
    </row>
    <row r="424" spans="1:7" x14ac:dyDescent="0.2">
      <c r="A424" s="73"/>
      <c r="B424" s="73"/>
      <c r="G424" s="94" t="s">
        <v>513</v>
      </c>
    </row>
    <row r="425" spans="1:7" x14ac:dyDescent="0.2">
      <c r="A425" s="73"/>
      <c r="B425" s="73"/>
      <c r="G425" s="94" t="s">
        <v>513</v>
      </c>
    </row>
    <row r="426" spans="1:7" x14ac:dyDescent="0.2">
      <c r="A426" s="73"/>
      <c r="B426" s="73"/>
      <c r="G426" s="94" t="s">
        <v>566</v>
      </c>
    </row>
    <row r="427" spans="1:7" x14ac:dyDescent="0.2">
      <c r="A427" s="73"/>
      <c r="B427" s="73"/>
      <c r="G427" s="94" t="s">
        <v>566</v>
      </c>
    </row>
    <row r="428" spans="1:7" x14ac:dyDescent="0.2">
      <c r="A428" s="73"/>
      <c r="B428" s="73"/>
      <c r="G428" s="94" t="s">
        <v>566</v>
      </c>
    </row>
    <row r="429" spans="1:7" x14ac:dyDescent="0.2">
      <c r="A429" s="73"/>
      <c r="B429" s="73"/>
      <c r="G429" s="94" t="s">
        <v>566</v>
      </c>
    </row>
    <row r="430" spans="1:7" x14ac:dyDescent="0.2">
      <c r="A430" s="73"/>
      <c r="B430" s="73"/>
      <c r="G430" s="94" t="s">
        <v>513</v>
      </c>
    </row>
    <row r="431" spans="1:7" x14ac:dyDescent="0.2">
      <c r="A431" s="73"/>
      <c r="B431" s="73"/>
      <c r="G431" s="94" t="s">
        <v>513</v>
      </c>
    </row>
    <row r="432" spans="1:7" x14ac:dyDescent="0.2">
      <c r="A432" s="73"/>
      <c r="B432" s="73"/>
      <c r="G432" s="94" t="s">
        <v>566</v>
      </c>
    </row>
    <row r="433" spans="1:7" x14ac:dyDescent="0.2">
      <c r="A433" s="73"/>
      <c r="B433" s="73"/>
      <c r="G433" s="94" t="s">
        <v>566</v>
      </c>
    </row>
    <row r="434" spans="1:7" x14ac:dyDescent="0.2">
      <c r="A434" s="73"/>
      <c r="B434" s="73"/>
      <c r="G434" s="94" t="s">
        <v>566</v>
      </c>
    </row>
    <row r="435" spans="1:7" x14ac:dyDescent="0.2">
      <c r="A435" s="73"/>
      <c r="B435" s="73"/>
      <c r="G435" s="94" t="s">
        <v>566</v>
      </c>
    </row>
    <row r="436" spans="1:7" x14ac:dyDescent="0.2">
      <c r="A436" s="73"/>
      <c r="B436" s="73"/>
      <c r="G436" s="94" t="s">
        <v>537</v>
      </c>
    </row>
    <row r="437" spans="1:7" x14ac:dyDescent="0.2">
      <c r="A437" s="73"/>
      <c r="B437" s="73"/>
      <c r="G437" s="94" t="s">
        <v>566</v>
      </c>
    </row>
    <row r="438" spans="1:7" x14ac:dyDescent="0.2">
      <c r="A438" s="73"/>
      <c r="B438" s="73"/>
      <c r="G438" s="94" t="s">
        <v>566</v>
      </c>
    </row>
    <row r="439" spans="1:7" x14ac:dyDescent="0.2">
      <c r="A439" s="73"/>
      <c r="B439" s="73"/>
      <c r="G439" s="94" t="s">
        <v>496</v>
      </c>
    </row>
    <row r="440" spans="1:7" x14ac:dyDescent="0.2">
      <c r="A440" s="73"/>
      <c r="B440" s="73"/>
      <c r="G440" s="94" t="s">
        <v>513</v>
      </c>
    </row>
    <row r="441" spans="1:7" x14ac:dyDescent="0.2">
      <c r="A441" s="73"/>
      <c r="B441" s="73"/>
      <c r="G441" s="94" t="s">
        <v>566</v>
      </c>
    </row>
    <row r="442" spans="1:7" x14ac:dyDescent="0.2">
      <c r="A442" s="73"/>
      <c r="B442" s="73"/>
      <c r="G442" s="94" t="s">
        <v>513</v>
      </c>
    </row>
    <row r="443" spans="1:7" x14ac:dyDescent="0.2">
      <c r="A443" s="73"/>
      <c r="B443" s="73"/>
      <c r="G443" s="94" t="s">
        <v>566</v>
      </c>
    </row>
    <row r="444" spans="1:7" x14ac:dyDescent="0.2">
      <c r="A444" s="73"/>
      <c r="B444" s="73"/>
      <c r="G444" s="94" t="s">
        <v>828</v>
      </c>
    </row>
    <row r="445" spans="1:7" x14ac:dyDescent="0.2">
      <c r="A445" s="73"/>
      <c r="B445" s="73"/>
      <c r="G445" s="94" t="s">
        <v>828</v>
      </c>
    </row>
    <row r="446" spans="1:7" x14ac:dyDescent="0.2">
      <c r="A446" s="73"/>
      <c r="B446" s="73"/>
      <c r="G446" s="94" t="s">
        <v>496</v>
      </c>
    </row>
    <row r="447" spans="1:7" x14ac:dyDescent="0.2">
      <c r="A447" s="73"/>
      <c r="B447" s="73"/>
      <c r="G447" s="94" t="s">
        <v>572</v>
      </c>
    </row>
    <row r="448" spans="1:7" x14ac:dyDescent="0.2">
      <c r="A448" s="73"/>
      <c r="B448" s="73"/>
      <c r="G448" s="94" t="s">
        <v>835</v>
      </c>
    </row>
    <row r="449" spans="1:7" x14ac:dyDescent="0.2">
      <c r="A449" s="73"/>
      <c r="B449" s="73"/>
      <c r="G449" s="94" t="s">
        <v>838</v>
      </c>
    </row>
    <row r="450" spans="1:7" x14ac:dyDescent="0.2">
      <c r="A450" s="73"/>
      <c r="B450" s="73"/>
      <c r="G450" s="94" t="s">
        <v>828</v>
      </c>
    </row>
    <row r="451" spans="1:7" x14ac:dyDescent="0.2">
      <c r="A451" s="73"/>
      <c r="B451" s="73"/>
      <c r="G451" s="94" t="s">
        <v>1041</v>
      </c>
    </row>
    <row r="452" spans="1:7" x14ac:dyDescent="0.2">
      <c r="A452" s="73"/>
      <c r="B452" s="73"/>
      <c r="G452" s="94" t="s">
        <v>835</v>
      </c>
    </row>
    <row r="453" spans="1:7" x14ac:dyDescent="0.2">
      <c r="A453" s="73"/>
      <c r="B453" s="73"/>
      <c r="G453" s="94" t="s">
        <v>828</v>
      </c>
    </row>
    <row r="454" spans="1:7" x14ac:dyDescent="0.2">
      <c r="A454" s="73"/>
      <c r="B454" s="73"/>
      <c r="G454" s="94" t="s">
        <v>828</v>
      </c>
    </row>
    <row r="455" spans="1:7" x14ac:dyDescent="0.2">
      <c r="A455" s="73"/>
      <c r="B455" s="73"/>
      <c r="G455" s="94" t="s">
        <v>828</v>
      </c>
    </row>
    <row r="456" spans="1:7" x14ac:dyDescent="0.2">
      <c r="A456" s="73"/>
      <c r="B456" s="73"/>
      <c r="G456" s="94" t="s">
        <v>513</v>
      </c>
    </row>
    <row r="457" spans="1:7" x14ac:dyDescent="0.2">
      <c r="A457" s="73"/>
      <c r="B457" s="73"/>
      <c r="G457" s="94" t="s">
        <v>828</v>
      </c>
    </row>
    <row r="458" spans="1:7" x14ac:dyDescent="0.2">
      <c r="A458" s="73"/>
      <c r="B458" s="73"/>
      <c r="G458" s="94" t="s">
        <v>828</v>
      </c>
    </row>
    <row r="459" spans="1:7" x14ac:dyDescent="0.2">
      <c r="A459" s="73"/>
      <c r="B459" s="73"/>
      <c r="G459" s="94" t="s">
        <v>496</v>
      </c>
    </row>
    <row r="460" spans="1:7" x14ac:dyDescent="0.2">
      <c r="A460" s="73"/>
      <c r="B460" s="73"/>
      <c r="G460" s="94" t="s">
        <v>496</v>
      </c>
    </row>
    <row r="461" spans="1:7" x14ac:dyDescent="0.2">
      <c r="A461" s="73"/>
      <c r="B461" s="73"/>
      <c r="G461" s="94" t="s">
        <v>611</v>
      </c>
    </row>
    <row r="462" spans="1:7" x14ac:dyDescent="0.2">
      <c r="A462" s="73"/>
      <c r="B462" s="73"/>
      <c r="G462" s="94" t="s">
        <v>611</v>
      </c>
    </row>
    <row r="463" spans="1:7" x14ac:dyDescent="0.2">
      <c r="A463" s="73"/>
      <c r="B463" s="73"/>
      <c r="G463" s="94" t="s">
        <v>496</v>
      </c>
    </row>
    <row r="464" spans="1:7" x14ac:dyDescent="0.2">
      <c r="A464" s="73"/>
      <c r="B464" s="73"/>
      <c r="G464" s="94" t="s">
        <v>835</v>
      </c>
    </row>
    <row r="465" spans="1:7" x14ac:dyDescent="0.2">
      <c r="A465" s="73"/>
      <c r="B465" s="73"/>
      <c r="G465" s="94" t="s">
        <v>835</v>
      </c>
    </row>
    <row r="466" spans="1:7" x14ac:dyDescent="0.2">
      <c r="A466" s="73"/>
      <c r="B466" s="73"/>
      <c r="G466" s="94" t="s">
        <v>611</v>
      </c>
    </row>
    <row r="467" spans="1:7" x14ac:dyDescent="0.2">
      <c r="A467" s="73"/>
      <c r="B467" s="73"/>
      <c r="G467" s="94" t="s">
        <v>496</v>
      </c>
    </row>
    <row r="468" spans="1:7" x14ac:dyDescent="0.2">
      <c r="A468" s="73"/>
      <c r="B468" s="73"/>
      <c r="G468" s="94" t="s">
        <v>828</v>
      </c>
    </row>
    <row r="469" spans="1:7" x14ac:dyDescent="0.2">
      <c r="A469" s="73"/>
      <c r="B469" s="73"/>
      <c r="G469" s="94" t="s">
        <v>496</v>
      </c>
    </row>
    <row r="470" spans="1:7" x14ac:dyDescent="0.2">
      <c r="A470" s="73"/>
      <c r="B470" s="73"/>
      <c r="G470" s="94" t="s">
        <v>701</v>
      </c>
    </row>
    <row r="471" spans="1:7" x14ac:dyDescent="0.2">
      <c r="A471" s="73"/>
      <c r="B471" s="73"/>
      <c r="G471" s="94" t="s">
        <v>880</v>
      </c>
    </row>
    <row r="472" spans="1:7" x14ac:dyDescent="0.2">
      <c r="A472" s="73"/>
      <c r="B472" s="73"/>
      <c r="G472" s="94" t="s">
        <v>611</v>
      </c>
    </row>
    <row r="473" spans="1:7" x14ac:dyDescent="0.2">
      <c r="A473" s="73"/>
      <c r="B473" s="73"/>
      <c r="G473" s="94" t="s">
        <v>880</v>
      </c>
    </row>
    <row r="474" spans="1:7" x14ac:dyDescent="0.2">
      <c r="A474" s="73"/>
      <c r="B474" s="73"/>
      <c r="G474" s="94" t="s">
        <v>537</v>
      </c>
    </row>
    <row r="475" spans="1:7" x14ac:dyDescent="0.2">
      <c r="A475" s="73"/>
      <c r="B475" s="73"/>
      <c r="G475" s="94" t="s">
        <v>537</v>
      </c>
    </row>
    <row r="476" spans="1:7" x14ac:dyDescent="0.2">
      <c r="A476" s="73"/>
      <c r="B476" s="73"/>
      <c r="G476" s="94" t="s">
        <v>537</v>
      </c>
    </row>
    <row r="477" spans="1:7" x14ac:dyDescent="0.2">
      <c r="A477" s="73"/>
      <c r="B477" s="73"/>
      <c r="G477" s="94" t="s">
        <v>537</v>
      </c>
    </row>
    <row r="478" spans="1:7" x14ac:dyDescent="0.2">
      <c r="A478" s="73"/>
      <c r="B478" s="73"/>
      <c r="G478" s="94" t="s">
        <v>496</v>
      </c>
    </row>
    <row r="479" spans="1:7" x14ac:dyDescent="0.2">
      <c r="A479" s="73"/>
      <c r="B479" s="73"/>
      <c r="G479" s="94" t="s">
        <v>513</v>
      </c>
    </row>
    <row r="480" spans="1:7" x14ac:dyDescent="0.2">
      <c r="A480" s="73"/>
      <c r="B480" s="73"/>
      <c r="G480" s="94" t="s">
        <v>513</v>
      </c>
    </row>
    <row r="481" spans="1:7" x14ac:dyDescent="0.2">
      <c r="A481" s="73"/>
      <c r="B481" s="73"/>
      <c r="G481" s="94" t="s">
        <v>513</v>
      </c>
    </row>
    <row r="482" spans="1:7" x14ac:dyDescent="0.2">
      <c r="A482" s="73"/>
      <c r="B482" s="73"/>
      <c r="G482" s="94" t="s">
        <v>513</v>
      </c>
    </row>
    <row r="483" spans="1:7" x14ac:dyDescent="0.2">
      <c r="A483" s="73"/>
      <c r="B483" s="73"/>
      <c r="G483" s="94" t="s">
        <v>901</v>
      </c>
    </row>
    <row r="484" spans="1:7" x14ac:dyDescent="0.2">
      <c r="A484" s="73"/>
      <c r="B484" s="73"/>
      <c r="G484" s="94" t="s">
        <v>904</v>
      </c>
    </row>
    <row r="485" spans="1:7" x14ac:dyDescent="0.2">
      <c r="A485" s="73"/>
      <c r="B485" s="73"/>
      <c r="G485" s="94" t="s">
        <v>701</v>
      </c>
    </row>
    <row r="486" spans="1:7" x14ac:dyDescent="0.2">
      <c r="A486" s="73"/>
      <c r="B486" s="73"/>
      <c r="G486" s="94" t="s">
        <v>701</v>
      </c>
    </row>
    <row r="487" spans="1:7" x14ac:dyDescent="0.2">
      <c r="A487" s="73"/>
      <c r="B487" s="73"/>
      <c r="G487" s="94" t="s">
        <v>496</v>
      </c>
    </row>
    <row r="488" spans="1:7" x14ac:dyDescent="0.2">
      <c r="A488" s="73"/>
      <c r="B488" s="73"/>
      <c r="G488" s="94" t="s">
        <v>496</v>
      </c>
    </row>
    <row r="489" spans="1:7" x14ac:dyDescent="0.2">
      <c r="A489" s="73"/>
      <c r="B489" s="73"/>
      <c r="G489" s="94" t="s">
        <v>584</v>
      </c>
    </row>
    <row r="490" spans="1:7" x14ac:dyDescent="0.2">
      <c r="A490" s="73"/>
      <c r="B490" s="73"/>
      <c r="G490" s="94" t="s">
        <v>496</v>
      </c>
    </row>
    <row r="491" spans="1:7" x14ac:dyDescent="0.2">
      <c r="A491" s="73"/>
      <c r="B491" s="73"/>
      <c r="G491" s="94" t="s">
        <v>904</v>
      </c>
    </row>
    <row r="492" spans="1:7" x14ac:dyDescent="0.2">
      <c r="A492" s="73"/>
      <c r="B492" s="73"/>
      <c r="G492" s="94" t="s">
        <v>904</v>
      </c>
    </row>
    <row r="493" spans="1:7" x14ac:dyDescent="0.2">
      <c r="A493" s="73"/>
      <c r="B493" s="73"/>
      <c r="G493" s="94" t="s">
        <v>904</v>
      </c>
    </row>
    <row r="494" spans="1:7" x14ac:dyDescent="0.2">
      <c r="A494" s="73"/>
      <c r="B494" s="73"/>
      <c r="G494" s="94" t="s">
        <v>925</v>
      </c>
    </row>
    <row r="495" spans="1:7" x14ac:dyDescent="0.2">
      <c r="A495" s="73"/>
      <c r="B495" s="73"/>
      <c r="G495" s="94" t="s">
        <v>1041</v>
      </c>
    </row>
    <row r="496" spans="1:7" x14ac:dyDescent="0.2">
      <c r="A496" s="73"/>
      <c r="B496" s="73"/>
      <c r="G496" s="94" t="s">
        <v>925</v>
      </c>
    </row>
    <row r="497" spans="1:7" x14ac:dyDescent="0.2">
      <c r="A497" s="73"/>
      <c r="B497" s="73"/>
      <c r="G497" s="94" t="s">
        <v>930</v>
      </c>
    </row>
    <row r="498" spans="1:7" x14ac:dyDescent="0.2">
      <c r="A498" s="73"/>
      <c r="B498" s="73"/>
      <c r="G498" s="94" t="s">
        <v>930</v>
      </c>
    </row>
    <row r="499" spans="1:7" x14ac:dyDescent="0.2">
      <c r="A499" s="73"/>
      <c r="B499" s="73"/>
      <c r="G499" s="94" t="s">
        <v>566</v>
      </c>
    </row>
    <row r="500" spans="1:7" x14ac:dyDescent="0.2">
      <c r="A500" s="73"/>
      <c r="B500" s="73"/>
      <c r="G500" s="94" t="s">
        <v>513</v>
      </c>
    </row>
    <row r="501" spans="1:7" x14ac:dyDescent="0.2">
      <c r="A501" s="73"/>
      <c r="B501" s="73"/>
      <c r="G501" s="94" t="s">
        <v>513</v>
      </c>
    </row>
    <row r="502" spans="1:7" x14ac:dyDescent="0.2">
      <c r="A502" s="73"/>
      <c r="B502" s="73"/>
      <c r="G502" s="94" t="s">
        <v>513</v>
      </c>
    </row>
    <row r="503" spans="1:7" x14ac:dyDescent="0.2">
      <c r="A503" s="73"/>
      <c r="B503" s="73"/>
      <c r="G503" s="94" t="s">
        <v>513</v>
      </c>
    </row>
    <row r="504" spans="1:7" x14ac:dyDescent="0.2">
      <c r="A504" s="73"/>
      <c r="B504" s="73"/>
      <c r="G504" s="94" t="s">
        <v>513</v>
      </c>
    </row>
    <row r="505" spans="1:7" x14ac:dyDescent="0.2">
      <c r="A505" s="73"/>
      <c r="B505" s="73"/>
      <c r="G505" s="94" t="s">
        <v>513</v>
      </c>
    </row>
    <row r="506" spans="1:7" x14ac:dyDescent="0.2">
      <c r="A506" s="73"/>
      <c r="B506" s="73"/>
      <c r="G506" s="94" t="s">
        <v>513</v>
      </c>
    </row>
    <row r="507" spans="1:7" x14ac:dyDescent="0.2">
      <c r="A507" s="73"/>
      <c r="B507" s="73"/>
      <c r="G507" s="94" t="s">
        <v>701</v>
      </c>
    </row>
    <row r="508" spans="1:7" x14ac:dyDescent="0.2">
      <c r="A508" s="73"/>
      <c r="B508" s="73"/>
      <c r="G508" s="94" t="s">
        <v>701</v>
      </c>
    </row>
    <row r="509" spans="1:7" x14ac:dyDescent="0.2">
      <c r="A509" s="73"/>
      <c r="B509" s="73"/>
      <c r="G509" s="94" t="s">
        <v>701</v>
      </c>
    </row>
    <row r="510" spans="1:7" x14ac:dyDescent="0.2">
      <c r="A510" s="73"/>
      <c r="B510" s="73"/>
      <c r="G510" s="94" t="s">
        <v>701</v>
      </c>
    </row>
    <row r="511" spans="1:7" x14ac:dyDescent="0.2">
      <c r="A511" s="73"/>
      <c r="B511" s="73"/>
      <c r="G511" s="94" t="s">
        <v>701</v>
      </c>
    </row>
    <row r="512" spans="1:7" x14ac:dyDescent="0.2">
      <c r="A512" s="73"/>
      <c r="B512" s="73"/>
      <c r="G512" s="94" t="s">
        <v>701</v>
      </c>
    </row>
    <row r="513" spans="1:7" x14ac:dyDescent="0.2">
      <c r="A513" s="73"/>
      <c r="B513" s="73"/>
      <c r="G513" s="94" t="s">
        <v>701</v>
      </c>
    </row>
    <row r="514" spans="1:7" x14ac:dyDescent="0.2">
      <c r="A514" s="73"/>
      <c r="B514" s="73"/>
      <c r="G514" s="94" t="s">
        <v>701</v>
      </c>
    </row>
    <row r="515" spans="1:7" x14ac:dyDescent="0.2">
      <c r="A515" s="73"/>
      <c r="B515" s="73"/>
      <c r="G515" s="94" t="s">
        <v>513</v>
      </c>
    </row>
    <row r="516" spans="1:7" x14ac:dyDescent="0.2">
      <c r="A516" s="73"/>
      <c r="B516" s="73"/>
      <c r="G516" s="94" t="s">
        <v>513</v>
      </c>
    </row>
    <row r="517" spans="1:7" x14ac:dyDescent="0.2">
      <c r="A517" s="73"/>
      <c r="B517" s="73"/>
      <c r="G517" s="94" t="s">
        <v>513</v>
      </c>
    </row>
    <row r="518" spans="1:7" x14ac:dyDescent="0.2">
      <c r="A518" s="73"/>
      <c r="B518" s="73"/>
      <c r="G518" s="94" t="s">
        <v>513</v>
      </c>
    </row>
    <row r="519" spans="1:7" x14ac:dyDescent="0.2">
      <c r="A519" s="73"/>
      <c r="B519" s="73"/>
      <c r="G519" s="94" t="s">
        <v>513</v>
      </c>
    </row>
    <row r="520" spans="1:7" x14ac:dyDescent="0.2">
      <c r="A520" s="73"/>
      <c r="B520" s="73"/>
      <c r="G520" s="94" t="s">
        <v>513</v>
      </c>
    </row>
    <row r="521" spans="1:7" x14ac:dyDescent="0.2">
      <c r="A521" s="73"/>
      <c r="B521" s="73"/>
      <c r="G521" s="94" t="s">
        <v>513</v>
      </c>
    </row>
    <row r="522" spans="1:7" x14ac:dyDescent="0.2">
      <c r="A522" s="73"/>
      <c r="B522" s="73"/>
      <c r="G522" s="94" t="s">
        <v>513</v>
      </c>
    </row>
    <row r="523" spans="1:7" x14ac:dyDescent="0.2">
      <c r="A523" s="73"/>
      <c r="B523" s="73"/>
      <c r="G523" s="94" t="s">
        <v>513</v>
      </c>
    </row>
    <row r="524" spans="1:7" x14ac:dyDescent="0.2">
      <c r="A524" s="73"/>
      <c r="B524" s="73"/>
      <c r="G524" s="94" t="s">
        <v>513</v>
      </c>
    </row>
    <row r="525" spans="1:7" x14ac:dyDescent="0.2">
      <c r="A525" s="73"/>
      <c r="B525" s="73"/>
      <c r="G525" s="99" t="s">
        <v>513</v>
      </c>
    </row>
    <row r="526" spans="1:7" x14ac:dyDescent="0.2">
      <c r="A526" s="73"/>
      <c r="B526" s="73"/>
      <c r="G526" s="99" t="s">
        <v>513</v>
      </c>
    </row>
    <row r="527" spans="1:7" x14ac:dyDescent="0.2">
      <c r="A527" s="73"/>
      <c r="B527" s="73"/>
      <c r="G527" s="99" t="s">
        <v>513</v>
      </c>
    </row>
    <row r="528" spans="1:7" x14ac:dyDescent="0.2">
      <c r="A528" s="73"/>
      <c r="B528" s="73"/>
      <c r="G528" s="99" t="s">
        <v>513</v>
      </c>
    </row>
    <row r="529" spans="1:7" x14ac:dyDescent="0.2">
      <c r="A529" s="73"/>
      <c r="B529" s="73"/>
      <c r="G529" s="99" t="s">
        <v>660</v>
      </c>
    </row>
    <row r="530" spans="1:7" x14ac:dyDescent="0.2">
      <c r="A530" s="73"/>
      <c r="B530" s="73"/>
      <c r="G530" s="99" t="s">
        <v>701</v>
      </c>
    </row>
    <row r="531" spans="1:7" x14ac:dyDescent="0.2">
      <c r="A531" s="73"/>
      <c r="B531" s="73"/>
      <c r="G531" s="99" t="s">
        <v>566</v>
      </c>
    </row>
    <row r="532" spans="1:7" x14ac:dyDescent="0.2">
      <c r="A532" s="73"/>
      <c r="B532" s="73"/>
      <c r="G532" s="99" t="s">
        <v>701</v>
      </c>
    </row>
    <row r="533" spans="1:7" x14ac:dyDescent="0.2">
      <c r="A533" s="73"/>
      <c r="B533" s="73"/>
      <c r="G533" s="99" t="s">
        <v>701</v>
      </c>
    </row>
    <row r="534" spans="1:7" x14ac:dyDescent="0.2">
      <c r="A534" s="73"/>
      <c r="B534" s="73"/>
      <c r="G534" s="99" t="s">
        <v>701</v>
      </c>
    </row>
    <row r="535" spans="1:7" x14ac:dyDescent="0.2">
      <c r="A535" s="73"/>
      <c r="B535" s="73"/>
      <c r="G535" s="99" t="s">
        <v>566</v>
      </c>
    </row>
    <row r="536" spans="1:7" x14ac:dyDescent="0.2">
      <c r="A536" s="73"/>
      <c r="B536" s="73"/>
      <c r="G536" s="99" t="s">
        <v>513</v>
      </c>
    </row>
    <row r="537" spans="1:7" x14ac:dyDescent="0.2">
      <c r="A537" s="73"/>
      <c r="B537" s="73"/>
      <c r="G537" s="99" t="s">
        <v>513</v>
      </c>
    </row>
    <row r="538" spans="1:7" x14ac:dyDescent="0.2">
      <c r="A538" s="73"/>
      <c r="B538" s="73"/>
      <c r="G538" s="99" t="s">
        <v>513</v>
      </c>
    </row>
    <row r="539" spans="1:7" x14ac:dyDescent="0.2">
      <c r="A539" s="73"/>
      <c r="B539" s="73"/>
      <c r="G539" s="99" t="s">
        <v>1041</v>
      </c>
    </row>
    <row r="540" spans="1:7" x14ac:dyDescent="0.2">
      <c r="A540" s="73"/>
      <c r="B540" s="73"/>
      <c r="G540" s="99" t="s">
        <v>513</v>
      </c>
    </row>
    <row r="541" spans="1:7" x14ac:dyDescent="0.2">
      <c r="A541" s="73"/>
      <c r="B541" s="73"/>
      <c r="G541" s="99" t="s">
        <v>566</v>
      </c>
    </row>
    <row r="542" spans="1:7" x14ac:dyDescent="0.2">
      <c r="A542" s="73"/>
      <c r="B542" s="73"/>
      <c r="G542" s="99" t="s">
        <v>572</v>
      </c>
    </row>
    <row r="543" spans="1:7" x14ac:dyDescent="0.2">
      <c r="A543" s="73"/>
      <c r="B543" s="73"/>
      <c r="G543" s="99" t="s">
        <v>537</v>
      </c>
    </row>
    <row r="544" spans="1:7" x14ac:dyDescent="0.2">
      <c r="A544" s="73"/>
      <c r="B544" s="73"/>
      <c r="G544" s="99" t="s">
        <v>701</v>
      </c>
    </row>
    <row r="545" spans="1:7" x14ac:dyDescent="0.2">
      <c r="A545" s="73"/>
      <c r="B545" s="73"/>
      <c r="G545" s="99" t="s">
        <v>513</v>
      </c>
    </row>
    <row r="546" spans="1:7" x14ac:dyDescent="0.2">
      <c r="A546" s="73"/>
      <c r="B546" s="73"/>
      <c r="G546" s="99" t="s">
        <v>566</v>
      </c>
    </row>
    <row r="547" spans="1:7" x14ac:dyDescent="0.2">
      <c r="A547" s="73"/>
      <c r="B547" s="73"/>
      <c r="G547" s="99" t="s">
        <v>584</v>
      </c>
    </row>
    <row r="548" spans="1:7" x14ac:dyDescent="0.2">
      <c r="A548" s="73"/>
      <c r="B548" s="73"/>
      <c r="G548" s="99" t="s">
        <v>584</v>
      </c>
    </row>
    <row r="549" spans="1:7" x14ac:dyDescent="0.2">
      <c r="A549" s="73"/>
      <c r="B549" s="73"/>
      <c r="G549" s="99" t="s">
        <v>584</v>
      </c>
    </row>
    <row r="550" spans="1:7" x14ac:dyDescent="0.2">
      <c r="A550" s="73"/>
      <c r="B550" s="73"/>
      <c r="G550" s="99" t="s">
        <v>584</v>
      </c>
    </row>
    <row r="551" spans="1:7" x14ac:dyDescent="0.2">
      <c r="A551" s="73"/>
      <c r="B551" s="73"/>
      <c r="G551" s="99"/>
    </row>
    <row r="552" spans="1:7" ht="10.8" thickBot="1" x14ac:dyDescent="0.25">
      <c r="A552" s="73"/>
      <c r="B552" s="73"/>
      <c r="G552" s="101"/>
    </row>
    <row r="561" spans="1:2" x14ac:dyDescent="0.2">
      <c r="A561" s="73"/>
      <c r="B561" s="73"/>
    </row>
    <row r="562" spans="1:2" x14ac:dyDescent="0.2">
      <c r="A562" s="73"/>
      <c r="B562" s="73"/>
    </row>
    <row r="563" spans="1:2" x14ac:dyDescent="0.2">
      <c r="A563" s="73"/>
      <c r="B563" s="73"/>
    </row>
    <row r="564" spans="1:2" x14ac:dyDescent="0.2">
      <c r="A564" s="73"/>
      <c r="B564" s="73"/>
    </row>
    <row r="565" spans="1:2" x14ac:dyDescent="0.2">
      <c r="A565" s="73"/>
      <c r="B565" s="73"/>
    </row>
    <row r="566" spans="1:2" x14ac:dyDescent="0.2">
      <c r="A566" s="73"/>
      <c r="B566" s="73"/>
    </row>
    <row r="567" spans="1:2" x14ac:dyDescent="0.2">
      <c r="A567" s="73"/>
      <c r="B567" s="73"/>
    </row>
    <row r="568" spans="1:2" x14ac:dyDescent="0.2">
      <c r="A568" s="73"/>
      <c r="B568" s="73"/>
    </row>
    <row r="569" spans="1:2" x14ac:dyDescent="0.2">
      <c r="A569" s="73"/>
      <c r="B569" s="73"/>
    </row>
    <row r="570" spans="1:2" x14ac:dyDescent="0.2">
      <c r="A570" s="73"/>
      <c r="B570" s="73"/>
    </row>
    <row r="571" spans="1:2" x14ac:dyDescent="0.2">
      <c r="A571" s="73"/>
      <c r="B571" s="73"/>
    </row>
    <row r="572" spans="1:2" x14ac:dyDescent="0.2">
      <c r="A572" s="73"/>
      <c r="B572" s="73"/>
    </row>
    <row r="573" spans="1:2" x14ac:dyDescent="0.2">
      <c r="A573" s="73"/>
      <c r="B573" s="73"/>
    </row>
    <row r="574" spans="1:2" x14ac:dyDescent="0.2">
      <c r="A574" s="73"/>
      <c r="B574" s="73"/>
    </row>
    <row r="575" spans="1:2" x14ac:dyDescent="0.2">
      <c r="A575" s="73"/>
      <c r="B575" s="73"/>
    </row>
    <row r="576" spans="1:2" x14ac:dyDescent="0.2">
      <c r="A576" s="73"/>
      <c r="B576" s="73"/>
    </row>
    <row r="577" spans="1:2" x14ac:dyDescent="0.2">
      <c r="A577" s="73"/>
      <c r="B577" s="73"/>
    </row>
  </sheetData>
  <mergeCells count="12">
    <mergeCell ref="G274:G275"/>
    <mergeCell ref="C1:F2"/>
    <mergeCell ref="C3:E3"/>
    <mergeCell ref="C4:E4"/>
    <mergeCell ref="C5:E5"/>
    <mergeCell ref="C6:E6"/>
    <mergeCell ref="A7:F7"/>
    <mergeCell ref="A8:A9"/>
    <mergeCell ref="C8:C9"/>
    <mergeCell ref="D8:D9"/>
    <mergeCell ref="E8:E9"/>
    <mergeCell ref="F8:F9"/>
  </mergeCells>
  <pageMargins left="0.78740157499999996" right="0.78740157499999996" top="0.984251969" bottom="0.984251969" header="0.49212598499999999" footer="0.49212598499999999"/>
  <pageSetup paperSize="9" scale="54"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FD2F-3B80-4AE0-9A70-2DA84EA4B4BF}">
  <sheetPr>
    <tabColor rgb="FF7030A0"/>
    <pageSetUpPr fitToPage="1"/>
  </sheetPr>
  <dimension ref="A1:S64"/>
  <sheetViews>
    <sheetView showGridLines="0" showZeros="0" view="pageBreakPreview" topLeftCell="A16"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3W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17466</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8271</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3W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9.9</v>
      </c>
      <c r="L47" s="440">
        <f t="shared" ref="L47:L58" si="2">IF(A47="","",ROUND(J47*K47,2))</f>
        <v>9.9</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9.9</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36.299999999999997</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9.93</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46.23</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0401"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0401"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C5634-C252-4921-A7AF-3330C9520D37}">
  <sheetPr>
    <tabColor rgb="FF7030A0"/>
    <pageSetUpPr fitToPage="1"/>
  </sheetPr>
  <dimension ref="A1:S64"/>
  <sheetViews>
    <sheetView showGridLines="0" showZeros="0" view="pageBreakPreview" topLeftCell="A20"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6W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17467</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8272</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6W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14.4</v>
      </c>
      <c r="L47" s="440">
        <f t="shared" ref="L47:L58" si="2">IF(A47="","",ROUND(J47*K47,2))</f>
        <v>14.4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14.4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40.799999999999997</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11.16</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51.959999999999994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142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1425"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D109E-C024-4736-8B07-4B6A3DCE9F7D}">
  <sheetPr>
    <tabColor rgb="FF7030A0"/>
    <pageSetUpPr fitToPage="1"/>
  </sheetPr>
  <dimension ref="A1:S64"/>
  <sheetViews>
    <sheetView showGridLines="0" showZeros="0" view="pageBreakPreview"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9W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17468</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8273</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9W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20.9</v>
      </c>
      <c r="L47" s="440">
        <f t="shared" ref="L47:L58" si="2">IF(A47="","",ROUND(J47*K47,2))</f>
        <v>20.9</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20.9</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47.3</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12.94</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60.239999999999995</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2449"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244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C95C-C013-4DEA-BFC0-F071A3F4DEF4}">
  <sheetPr>
    <tabColor rgb="FF7030A0"/>
    <pageSetUpPr fitToPage="1"/>
  </sheetPr>
  <dimension ref="A1:S64"/>
  <sheetViews>
    <sheetView showGridLines="0" showZeros="0" view="pageBreakPreview" topLeftCell="A17"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12W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17469</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4.4" customHeight="1" x14ac:dyDescent="0.2">
      <c r="A47" s="437" t="s">
        <v>8274</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12W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19.8</v>
      </c>
      <c r="L47" s="440">
        <f t="shared" ref="L47:L58" si="2">IF(A47="","",ROUND(J47*K47,2))</f>
        <v>19.8</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19.8</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46.2</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12.64</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58.84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3473"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3473"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1245F-5E51-4733-855A-FFF659353675}">
  <sheetPr>
    <tabColor rgb="FF7030A0"/>
    <pageSetUpPr fitToPage="1"/>
  </sheetPr>
  <dimension ref="A1:S64"/>
  <sheetViews>
    <sheetView showGridLines="0" showZeros="0" view="pageBreakPreview" topLeftCell="A19"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18W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8320</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0.399999999999999" customHeight="1" x14ac:dyDescent="0.2">
      <c r="A47" s="437" t="s">
        <v>8275</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18W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23.4</v>
      </c>
      <c r="L47" s="440">
        <f t="shared" ref="L47:L58" si="2">IF(A47="","",ROUND(J47*K47,2))</f>
        <v>23.4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23.4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49.8</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13.62</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63.419999999999995</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4497"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4497"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50AB-ECFD-4C43-8F44-E371ACFFDC98}">
  <sheetPr>
    <tabColor rgb="FF7030A0"/>
    <pageSetUpPr fitToPage="1"/>
  </sheetPr>
  <dimension ref="A1:S64"/>
  <sheetViews>
    <sheetView showGridLines="0" showZeros="0" view="pageBreakPreview" topLeftCell="A17"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EM LED, QUADRADA, 24W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8321</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0.399999999999999" customHeight="1" x14ac:dyDescent="0.2">
      <c r="A47" s="437" t="s">
        <v>8276</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EM LED, QUADRADA, 24W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41.4</v>
      </c>
      <c r="L47" s="440">
        <f t="shared" ref="L47:L58" si="2">IF(A47="","",ROUND(J47*K47,2))</f>
        <v>41.4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41.4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67.8</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18.54</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86.34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5521"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5521"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1CC79-F7B9-4A33-B76D-934779087210}">
  <sheetPr>
    <tabColor rgb="FF7030A0"/>
    <pageSetUpPr fitToPage="1"/>
  </sheetPr>
  <dimension ref="A1:S64"/>
  <sheetViews>
    <sheetView showGridLines="0" showZeros="0" view="pageBreakPreview" topLeftCell="A10"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LUMINÁRIA DE EMBUTIR QUADRADA PARA 4 LÂMPADAS LED T8 ALETA ALUMÍNIO 4X9W=36W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8322</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7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7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1</v>
      </c>
      <c r="K30" s="407">
        <f>IF($A30="","",IF(LEFT(A30,1)="T",VLOOKUP(A30,'L.I.SICRO MO'!A:F,6,),IF(LEFT(A30,3)="SN-",VLOOKUP(A30,L.S.SINAPI!A:J,5,),(VLOOKUP(A30,L.I.SINAPI!$B$10:$F$4937,4,)/(1+L.I.SINAPI!$J$4/100)))))</f>
        <v>15.01</v>
      </c>
      <c r="L30" s="408">
        <f t="shared" ref="L30:L37" si="1">IF(A30="","",ROUND((J30*K30),2))</f>
        <v>15.01</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1</v>
      </c>
      <c r="K31" s="407">
        <f>IF($A31="","",IF(LEFT(A31,1)="T",VLOOKUP(A31,'L.I.SICRO MO'!A:F,6,),IF(LEFT(A31,3)="SN-",VLOOKUP(A31,L.S.SINAPI!A:J,5,),(VLOOKUP(A31,L.I.SINAPI!$B$10:$F$4937,4,)/(1+L.I.SINAPI!$J$4/100)))))</f>
        <v>11.39</v>
      </c>
      <c r="L31" s="411">
        <f t="shared" si="1"/>
        <v>11.39</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26.4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26.4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26.4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23.4" customHeight="1" x14ac:dyDescent="0.2">
      <c r="A47" s="437" t="s">
        <v>8277</v>
      </c>
      <c r="B47" s="826" t="str">
        <f>IF(A47="","",IF(OR(LEFT(A47,2)="AM",LEFT(A47,1)="M",LEFT(A47,1)="F"),UPPER(VLOOKUP(A47,'L.I.SICRO MAT'!A:E,2,)),IF(OR(LEFT(A47,5)="COTSV",LEFT(A47,5)="COTIS"),UPPER(VLOOKUP(A47,L.I.COTAÇÃO!$A:$D,2,)),IF(LEFT(A47,2)="cc",VLOOKUP(A47,'R.C.'!A:H,6,),IF(LEFT(A47,2)="SN",VLOOKUP(A47,L.S.SINAPI!A:F,3,),IF(LEFT(A47,2)="SC",VLOOKUP(A47,'L.S.SICRO 2'!A:G,3,),VLOOKUP(A47,L.I.SINAPI!B:F,2,)))))))</f>
        <v>LUMINÁRIA DE EMBUTIR QUADRADA PARA 4 LÂMPADAS LED T8 ALETA ALUMÍNIO 4X9W=36W - FORNECIMENTO</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117</v>
      </c>
      <c r="L47" s="440">
        <f t="shared" ref="L47:L58" si="2">IF(A47="","",ROUND(J47*K47,2))</f>
        <v>117</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117</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143.4</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39.22</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182.62</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J59:K59"/>
    <mergeCell ref="A60:I60"/>
    <mergeCell ref="A61:I63"/>
    <mergeCell ref="J61:K61"/>
    <mergeCell ref="J63:K63"/>
    <mergeCell ref="B58:H58"/>
    <mergeCell ref="B47:H47"/>
    <mergeCell ref="B48:H48"/>
    <mergeCell ref="B49:H49"/>
    <mergeCell ref="B50:H50"/>
    <mergeCell ref="B51:H51"/>
    <mergeCell ref="B52:H52"/>
    <mergeCell ref="B53:H53"/>
    <mergeCell ref="B54:H54"/>
    <mergeCell ref="B55:H55"/>
    <mergeCell ref="B56:H56"/>
    <mergeCell ref="B57:H57"/>
    <mergeCell ref="A43:D43"/>
    <mergeCell ref="I43:K43"/>
    <mergeCell ref="A45:A46"/>
    <mergeCell ref="B45:H46"/>
    <mergeCell ref="I45:I46"/>
    <mergeCell ref="J45:J46"/>
    <mergeCell ref="K45:K46"/>
    <mergeCell ref="B36:H36"/>
    <mergeCell ref="B37:H37"/>
    <mergeCell ref="A38:H41"/>
    <mergeCell ref="I38:K38"/>
    <mergeCell ref="I40:J40"/>
    <mergeCell ref="I41:K41"/>
    <mergeCell ref="B35:H35"/>
    <mergeCell ref="B24:E24"/>
    <mergeCell ref="B25:E25"/>
    <mergeCell ref="J26:K26"/>
    <mergeCell ref="A28:A29"/>
    <mergeCell ref="B28:H29"/>
    <mergeCell ref="I28:I29"/>
    <mergeCell ref="J28:J29"/>
    <mergeCell ref="B30:H30"/>
    <mergeCell ref="B31:H31"/>
    <mergeCell ref="B32:H32"/>
    <mergeCell ref="B33:H33"/>
    <mergeCell ref="B34:H34"/>
    <mergeCell ref="B23:E23"/>
    <mergeCell ref="J12:J13"/>
    <mergeCell ref="K12:K13"/>
    <mergeCell ref="B14:E14"/>
    <mergeCell ref="B15:E15"/>
    <mergeCell ref="B16:E16"/>
    <mergeCell ref="B17:E17"/>
    <mergeCell ref="I12:I13"/>
    <mergeCell ref="B18:E18"/>
    <mergeCell ref="B19:E19"/>
    <mergeCell ref="B20:E20"/>
    <mergeCell ref="B21:E21"/>
    <mergeCell ref="B22:E22"/>
    <mergeCell ref="A12:A13"/>
    <mergeCell ref="B12:E13"/>
    <mergeCell ref="F12:F13"/>
    <mergeCell ref="G12:G13"/>
    <mergeCell ref="H12:H13"/>
    <mergeCell ref="A7:L8"/>
    <mergeCell ref="A9:B9"/>
    <mergeCell ref="C9:E9"/>
    <mergeCell ref="F9:G9"/>
    <mergeCell ref="H9:J9"/>
    <mergeCell ref="A10:B10"/>
    <mergeCell ref="C10:D10"/>
    <mergeCell ref="E10:K11"/>
    <mergeCell ref="A11:B11"/>
    <mergeCell ref="C11:D11"/>
    <mergeCell ref="A6:L6"/>
    <mergeCell ref="A1:L1"/>
    <mergeCell ref="A2:A3"/>
    <mergeCell ref="B2:J3"/>
    <mergeCell ref="A4:A5"/>
    <mergeCell ref="B4:J5"/>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3654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36545"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77617-F58A-49B5-BCD4-08654164F5AB}">
  <sheetPr>
    <tabColor rgb="FFFF0000"/>
    <pageSetUpPr fitToPage="1"/>
  </sheetPr>
  <dimension ref="A1:S64"/>
  <sheetViews>
    <sheetView showGridLines="0" showZeros="0" view="pageBreakPreview"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t="str">
        <f>IF(A11="","",VLOOKUP(A11,'R.C.'!A$1:H$65037,3,))</f>
        <v>00780/ORSE</v>
      </c>
      <c r="D9" s="758"/>
      <c r="E9" s="758"/>
      <c r="F9" s="759" t="s">
        <v>8281</v>
      </c>
      <c r="G9" s="759"/>
      <c r="H9" s="758" t="str">
        <f>IF(A11="","",VLOOKUP(A11,'R.C.'!A$1:H$65037,4,))</f>
        <v>CEHOP/SE</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CAIXA DE TOMADA 4, COM TAMPA -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17495</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8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8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0.3</v>
      </c>
      <c r="K30" s="407">
        <f>IF($A30="","",IF(LEFT(A30,1)="T",VLOOKUP(A30,'L.I.SICRO MO'!A:F,6,),IF(LEFT(A30,3)="SN-",VLOOKUP(A30,L.S.SINAPI!A:J,5,),(VLOOKUP(A30,L.I.SINAPI!$B$10:$F$4937,4,)/(1+L.I.SINAPI!$J$4/100)))))</f>
        <v>15.01</v>
      </c>
      <c r="L30" s="408">
        <f t="shared" ref="L30:L37" si="1">IF(A30="","",ROUND((J30*K30),2))</f>
        <v>4.5</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0.3</v>
      </c>
      <c r="K31" s="407">
        <f>IF($A31="","",IF(LEFT(A31,1)="T",VLOOKUP(A31,'L.I.SICRO MO'!A:F,6,),IF(LEFT(A31,3)="SN-",VLOOKUP(A31,L.S.SINAPI!A:J,5,),(VLOOKUP(A31,L.I.SINAPI!$B$10:$F$4937,4,)/(1+L.I.SINAPI!$J$4/100)))))</f>
        <v>11.39</v>
      </c>
      <c r="L31" s="411">
        <f t="shared" si="1"/>
        <v>3.42</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7.92</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7.92</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7.92</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17498</v>
      </c>
      <c r="B47" s="826" t="str">
        <f>IF(A47="","",IF(OR(LEFT(A47,2)="AM",LEFT(A47,1)="M",LEFT(A47,1)="F"),UPPER(VLOOKUP(A47,'L.I.SICRO MAT'!A:E,2,)),IF(OR(LEFT(A47,5)="COTSV",LEFT(A47,5)="COTIS"),UPPER(VLOOKUP(A47,L.I.COTAÇÃO!$A:$D,2,)),IF(LEFT(A47,2)="cc",VLOOKUP(A47,'R.C.'!A:H,6,),IF(LEFT(A47,2)="SN",VLOOKUP(A47,L.S.SINAPI!A:F,3,),IF(LEFT(A47,2)="SC",VLOOKUP(A47,'L.S.SICRO 2'!A:G,3,),VLOOKUP(A47,L.I.SINAPI!B:F,2,)))))))</f>
        <v>CAIXA PARA PISO ELEVADO PARA 4 TOMADAS</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c>
      <c r="J47" s="439">
        <v>1</v>
      </c>
      <c r="K47" s="385">
        <f>IF(A47="","",IF(OR(LEFT(A47,2)="AM",LEFT(A47,1)="M",LEFT(A47,1)="F"),VLOOKUP(A47,'L.I.SICRO MAT'!A:F,6,),IF(OR(LEFT(A47,5)="COTSV",LEFT(A47,5)="COTIS"),VLOOKUP(A47,L.I.COTAÇÃO!$A:$D,4,),IF(LEFT(A47,2)="cc",VLOOKUP(A47,'R.C.'!A:H,8,),IF(LEFT(A47,2)="SN",VLOOKUP(A47,L.S.SINAPI!A:F,5,),IF(LEFT(A47,2)="SC",VLOOKUP(A47,'L.S.SICRO 2'!A:G,5,),VLOOKUP(A47,L.I.SINAPI!B:F,4,)))))))</f>
        <v>189.9</v>
      </c>
      <c r="L47" s="440">
        <f t="shared" ref="L47:L58" si="2">IF(A47="","",ROUND(J47*K47,2))</f>
        <v>189.9</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189.9</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197.82</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54.1</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251.92</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66241"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66241"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FF638-940E-4641-A6A7-05EE8E783FD3}">
  <sheetPr>
    <tabColor rgb="FFFF0000"/>
    <pageSetUpPr fitToPage="1"/>
  </sheetPr>
  <dimension ref="A1:S64"/>
  <sheetViews>
    <sheetView showGridLines="0" showZeros="0" view="pageBreakPreview" topLeftCell="A13" zoomScaleSheetLayoutView="100" workbookViewId="0">
      <selection activeCell="D16" sqref="D16"/>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91998</v>
      </c>
      <c r="D9" s="758"/>
      <c r="E9" s="758"/>
      <c r="F9" s="759" t="s">
        <v>8281</v>
      </c>
      <c r="G9" s="759"/>
      <c r="H9" s="758" t="str">
        <f>IF(A11="","",VLOOKUP(A11,'R.C.'!A$1:H$65037,4,))</f>
        <v>SINAPI</v>
      </c>
      <c r="I9" s="758"/>
      <c r="J9" s="758"/>
      <c r="K9" s="365" t="s">
        <v>7569</v>
      </c>
      <c r="L9" s="366">
        <f>IF(A11="","",VLOOKUP(A11,'R.C.'!A$1:H$65037,5,))</f>
        <v>43252</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 xml:space="preserve">TOMADA 2P+T, ABNT, 10 A, PARA PISO, EXCETO CAIXA - FORNECIMENTO E INSTALAÇÃO </v>
      </c>
      <c r="F10" s="742"/>
      <c r="G10" s="742"/>
      <c r="H10" s="742"/>
      <c r="I10" s="742"/>
      <c r="J10" s="742"/>
      <c r="K10" s="743"/>
      <c r="L10" s="369" t="s">
        <v>8284</v>
      </c>
      <c r="M10" s="367"/>
      <c r="N10" s="367"/>
      <c r="O10" s="367"/>
      <c r="P10" s="367"/>
      <c r="Q10" s="367"/>
      <c r="R10" s="367"/>
      <c r="S10" s="367"/>
    </row>
    <row r="11" spans="1:19" s="370" customFormat="1" ht="10.8" thickBot="1" x14ac:dyDescent="0.25">
      <c r="A11" s="746" t="s">
        <v>17496</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8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89" t="s">
        <v>8297</v>
      </c>
      <c r="L29" s="403" t="s">
        <v>8292</v>
      </c>
      <c r="M29" s="400"/>
      <c r="N29" s="400"/>
      <c r="O29" s="400"/>
      <c r="P29" s="400"/>
      <c r="Q29" s="400"/>
      <c r="R29" s="400"/>
      <c r="S29" s="400"/>
    </row>
    <row r="30" spans="1:19" s="370" customFormat="1" ht="10.199999999999999" x14ac:dyDescent="0.2">
      <c r="A30" s="404"/>
      <c r="B30" s="788" t="str">
        <f>IF($A30="","",IF(LEFT(A30,1)="T",UPPER(VLOOKUP(A30,'L.I.SICRO MO'!A:I,2,)),IF(LEFT(A30,3)="SN-",UPPER(VLOOKUP(A30,L.S.SINAPI!A:J,3,)),VLOOKUP(A30,L.I.SINAPI!$B$10:$F$4937,2,))))</f>
        <v/>
      </c>
      <c r="C30" s="789"/>
      <c r="D30" s="789"/>
      <c r="E30" s="789"/>
      <c r="F30" s="789"/>
      <c r="G30" s="789"/>
      <c r="H30" s="790"/>
      <c r="I30" s="405" t="str">
        <f>IF($A30="","",IF(LEFT(A30,1)="T",UPPER(VLOOKUP(A30,'L.I.SICRO MO'!A:I,3,)),IF(LEFT(A30,3)="SN-",UPPER(VLOOKUP(A30,L.S.SINAPI!A:J,4,)),VLOOKUP(A30,L.I.SINAPI!$B$10:$G$4937,3,))))</f>
        <v/>
      </c>
      <c r="J30" s="406"/>
      <c r="K30" s="407" t="str">
        <f>IF($A30="","",IF(LEFT(A30,1)="T",VLOOKUP(A30,'L.I.SICRO MO'!A:F,6,),IF(LEFT(A30,3)="SN-",VLOOKUP(A30,L.S.SINAPI!A:J,5,),(VLOOKUP(A30,L.I.SINAPI!$B$10:$F$4937,4,)/(1+L.I.SINAPI!$J$4/100)))))</f>
        <v/>
      </c>
      <c r="L30" s="408" t="str">
        <f t="shared" ref="L30:L37" si="1">IF(A30="","",ROUND((J30*K30),2))</f>
        <v/>
      </c>
      <c r="M30" s="367"/>
      <c r="N30" s="367"/>
      <c r="O30" s="367"/>
      <c r="P30" s="367"/>
      <c r="Q30" s="367"/>
      <c r="R30" s="367"/>
      <c r="S30" s="367"/>
    </row>
    <row r="31" spans="1:19" s="370" customFormat="1" ht="10.199999999999999" x14ac:dyDescent="0.2">
      <c r="A31" s="409"/>
      <c r="B31" s="770" t="str">
        <f>IF($A31="","",IF(LEFT(A31,1)="T",UPPER(VLOOKUP(A31,'L.I.SICRO MO'!A:I,2,)),IF(LEFT(A31,3)="SN-",UPPER(VLOOKUP(A31,L.S.SINAPI!A:J,3,)),VLOOKUP(A31,L.I.SINAPI!$B$10:$F$4937,2,))))</f>
        <v/>
      </c>
      <c r="C31" s="771"/>
      <c r="D31" s="771"/>
      <c r="E31" s="771"/>
      <c r="F31" s="771"/>
      <c r="G31" s="771"/>
      <c r="H31" s="772"/>
      <c r="I31" s="410" t="str">
        <f>IF($A31="","",IF(LEFT(A31,1)="T",UPPER(VLOOKUP(A31,'L.I.SICRO MO'!A:I,3,)),IF(LEFT(A31,3)="SN-",UPPER(VLOOKUP(A31,L.S.SINAPI!A:J,4,)),VLOOKUP(A31,L.I.SINAPI!$B$10:$G$4937,3,))))</f>
        <v/>
      </c>
      <c r="J31" s="406"/>
      <c r="K31" s="407" t="str">
        <f>IF($A31="","",IF(LEFT(A31,1)="T",VLOOKUP(A31,'L.I.SICRO MO'!A:F,6,),IF(LEFT(A31,3)="SN-",VLOOKUP(A31,L.S.SINAPI!A:J,5,),(VLOOKUP(A31,L.I.SINAPI!$B$10:$F$4937,4,)/(1+L.I.SINAPI!$J$4/100)))))</f>
        <v/>
      </c>
      <c r="L31" s="411" t="str">
        <f t="shared" si="1"/>
        <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0</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0</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0</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17497</v>
      </c>
      <c r="B47" s="826" t="str">
        <f>IF(A47="","",IF(OR(LEFT(A47,2)="AM",LEFT(A47,1)="M",LEFT(A47,1)="F"),UPPER(VLOOKUP(A47,'L.I.SICRO MAT'!A:E,2,)),IF(OR(LEFT(A47,5)="COTSV",LEFT(A47,5)="COTIS"),UPPER(VLOOKUP(A47,L.I.COTAÇÃO!$A:$D,2,)),IF(LEFT(A47,2)="cc",VLOOKUP(A47,'R.C.'!A:H,6,),IF(LEFT(A47,2)="SN",VLOOKUP(A47,L.S.SINAPI!A:F,3,),IF(LEFT(A47,2)="SC",VLOOKUP(A47,'L.S.SICRO 2'!A:G,3,),VLOOKUP(A47,L.I.SINAPI!B:F,2,)))))))</f>
        <v>TOMADA BAIXA DE EMBUTIR (1 MÓDULO), 2P+T 10 A, SEM SUPORTE E SEM PLACA - FORNECIMENTO E INSTALAÇÃO. AF_12/2015</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UN</v>
      </c>
      <c r="J47" s="439">
        <v>1</v>
      </c>
      <c r="K47" s="385">
        <f>IF(A47="","",IF(OR(LEFT(A47,2)="AM",LEFT(A47,1)="M",LEFT(A47,1)="F"),VLOOKUP(A47,'L.I.SICRO MAT'!A:F,6,),IF(OR(LEFT(A47,5)="COTSV",LEFT(A47,5)="COTIS"),VLOOKUP(A47,L.I.COTAÇÃO!$A:$D,4,),IF(LEFT(A47,2)="cc",VLOOKUP(A47,'R.C.'!A:H,8,),IF(LEFT(A47,2)="SN",VLOOKUP(A47,L.S.SINAPI!A:F,5,),IF(LEFT(A47,2)="SC",VLOOKUP(A47,'L.S.SICRO 2'!A:G,5,),VLOOKUP(A47,L.I.SINAPI!B:F,4,)))))))</f>
        <v>10.74</v>
      </c>
      <c r="L47" s="440">
        <f t="shared" ref="L47:L58" si="2">IF(A47="","",ROUND(J47*K47,2))</f>
        <v>10.74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10.74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10.74</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2.94</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13.68</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67265"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67265"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FE26-1B31-451D-99E0-0D099C02680C}">
  <sheetPr>
    <tabColor rgb="FFFF0000"/>
    <pageSetUpPr fitToPage="1"/>
  </sheetPr>
  <dimension ref="A1:S64"/>
  <sheetViews>
    <sheetView showGridLines="0" showZeros="0" view="pageBreakPreview" topLeftCell="A16" zoomScaleSheetLayoutView="100" workbookViewId="0">
      <selection activeCell="K48" sqref="K48"/>
    </sheetView>
  </sheetViews>
  <sheetFormatPr defaultRowHeight="13.2" x14ac:dyDescent="0.25"/>
  <cols>
    <col min="1" max="1" width="8.88671875" style="455"/>
    <col min="2" max="2" width="7.33203125" style="455" customWidth="1"/>
    <col min="3" max="3" width="4.44140625" style="455" customWidth="1"/>
    <col min="4" max="4" width="3.6640625" style="455" customWidth="1"/>
    <col min="5" max="8" width="8.88671875" style="455"/>
    <col min="9" max="9" width="12" style="455" customWidth="1"/>
    <col min="10" max="10" width="11.5546875" style="455" customWidth="1"/>
    <col min="11" max="11" width="13.5546875" style="455" bestFit="1" customWidth="1"/>
    <col min="12" max="12" width="14.44140625" style="455" customWidth="1"/>
    <col min="13" max="19" width="8.88671875" style="456"/>
    <col min="20" max="256" width="8.88671875" style="455"/>
    <col min="257" max="257" width="7.33203125" style="455" customWidth="1"/>
    <col min="258" max="258" width="4.44140625" style="455" customWidth="1"/>
    <col min="259" max="259" width="3.6640625" style="455" customWidth="1"/>
    <col min="260" max="266" width="8.88671875" style="455"/>
    <col min="267" max="267" width="14.33203125" style="455" customWidth="1"/>
    <col min="268" max="268" width="14.44140625" style="455" customWidth="1"/>
    <col min="269" max="512" width="8.88671875" style="455"/>
    <col min="513" max="513" width="7.33203125" style="455" customWidth="1"/>
    <col min="514" max="514" width="4.44140625" style="455" customWidth="1"/>
    <col min="515" max="515" width="3.6640625" style="455" customWidth="1"/>
    <col min="516" max="522" width="8.88671875" style="455"/>
    <col min="523" max="523" width="14.33203125" style="455" customWidth="1"/>
    <col min="524" max="524" width="14.44140625" style="455" customWidth="1"/>
    <col min="525" max="768" width="8.88671875" style="455"/>
    <col min="769" max="769" width="7.33203125" style="455" customWidth="1"/>
    <col min="770" max="770" width="4.44140625" style="455" customWidth="1"/>
    <col min="771" max="771" width="3.6640625" style="455" customWidth="1"/>
    <col min="772" max="778" width="8.88671875" style="455"/>
    <col min="779" max="779" width="14.33203125" style="455" customWidth="1"/>
    <col min="780" max="780" width="14.44140625" style="455" customWidth="1"/>
    <col min="781" max="1024" width="8.88671875" style="455"/>
    <col min="1025" max="1025" width="7.33203125" style="455" customWidth="1"/>
    <col min="1026" max="1026" width="4.44140625" style="455" customWidth="1"/>
    <col min="1027" max="1027" width="3.6640625" style="455" customWidth="1"/>
    <col min="1028" max="1034" width="8.88671875" style="455"/>
    <col min="1035" max="1035" width="14.33203125" style="455" customWidth="1"/>
    <col min="1036" max="1036" width="14.44140625" style="455" customWidth="1"/>
    <col min="1037" max="1280" width="8.88671875" style="455"/>
    <col min="1281" max="1281" width="7.33203125" style="455" customWidth="1"/>
    <col min="1282" max="1282" width="4.44140625" style="455" customWidth="1"/>
    <col min="1283" max="1283" width="3.6640625" style="455" customWidth="1"/>
    <col min="1284" max="1290" width="8.88671875" style="455"/>
    <col min="1291" max="1291" width="14.33203125" style="455" customWidth="1"/>
    <col min="1292" max="1292" width="14.44140625" style="455" customWidth="1"/>
    <col min="1293" max="1536" width="8.88671875" style="455"/>
    <col min="1537" max="1537" width="7.33203125" style="455" customWidth="1"/>
    <col min="1538" max="1538" width="4.44140625" style="455" customWidth="1"/>
    <col min="1539" max="1539" width="3.6640625" style="455" customWidth="1"/>
    <col min="1540" max="1546" width="8.88671875" style="455"/>
    <col min="1547" max="1547" width="14.33203125" style="455" customWidth="1"/>
    <col min="1548" max="1548" width="14.44140625" style="455" customWidth="1"/>
    <col min="1549" max="1792" width="8.88671875" style="455"/>
    <col min="1793" max="1793" width="7.33203125" style="455" customWidth="1"/>
    <col min="1794" max="1794" width="4.44140625" style="455" customWidth="1"/>
    <col min="1795" max="1795" width="3.6640625" style="455" customWidth="1"/>
    <col min="1796" max="1802" width="8.88671875" style="455"/>
    <col min="1803" max="1803" width="14.33203125" style="455" customWidth="1"/>
    <col min="1804" max="1804" width="14.44140625" style="455" customWidth="1"/>
    <col min="1805" max="2048" width="8.88671875" style="455"/>
    <col min="2049" max="2049" width="7.33203125" style="455" customWidth="1"/>
    <col min="2050" max="2050" width="4.44140625" style="455" customWidth="1"/>
    <col min="2051" max="2051" width="3.6640625" style="455" customWidth="1"/>
    <col min="2052" max="2058" width="8.88671875" style="455"/>
    <col min="2059" max="2059" width="14.33203125" style="455" customWidth="1"/>
    <col min="2060" max="2060" width="14.44140625" style="455" customWidth="1"/>
    <col min="2061" max="2304" width="8.88671875" style="455"/>
    <col min="2305" max="2305" width="7.33203125" style="455" customWidth="1"/>
    <col min="2306" max="2306" width="4.44140625" style="455" customWidth="1"/>
    <col min="2307" max="2307" width="3.6640625" style="455" customWidth="1"/>
    <col min="2308" max="2314" width="8.88671875" style="455"/>
    <col min="2315" max="2315" width="14.33203125" style="455" customWidth="1"/>
    <col min="2316" max="2316" width="14.44140625" style="455" customWidth="1"/>
    <col min="2317" max="2560" width="8.88671875" style="455"/>
    <col min="2561" max="2561" width="7.33203125" style="455" customWidth="1"/>
    <col min="2562" max="2562" width="4.44140625" style="455" customWidth="1"/>
    <col min="2563" max="2563" width="3.6640625" style="455" customWidth="1"/>
    <col min="2564" max="2570" width="8.88671875" style="455"/>
    <col min="2571" max="2571" width="14.33203125" style="455" customWidth="1"/>
    <col min="2572" max="2572" width="14.44140625" style="455" customWidth="1"/>
    <col min="2573" max="2816" width="8.88671875" style="455"/>
    <col min="2817" max="2817" width="7.33203125" style="455" customWidth="1"/>
    <col min="2818" max="2818" width="4.44140625" style="455" customWidth="1"/>
    <col min="2819" max="2819" width="3.6640625" style="455" customWidth="1"/>
    <col min="2820" max="2826" width="8.88671875" style="455"/>
    <col min="2827" max="2827" width="14.33203125" style="455" customWidth="1"/>
    <col min="2828" max="2828" width="14.44140625" style="455" customWidth="1"/>
    <col min="2829" max="3072" width="8.88671875" style="455"/>
    <col min="3073" max="3073" width="7.33203125" style="455" customWidth="1"/>
    <col min="3074" max="3074" width="4.44140625" style="455" customWidth="1"/>
    <col min="3075" max="3075" width="3.6640625" style="455" customWidth="1"/>
    <col min="3076" max="3082" width="8.88671875" style="455"/>
    <col min="3083" max="3083" width="14.33203125" style="455" customWidth="1"/>
    <col min="3084" max="3084" width="14.44140625" style="455" customWidth="1"/>
    <col min="3085" max="3328" width="8.88671875" style="455"/>
    <col min="3329" max="3329" width="7.33203125" style="455" customWidth="1"/>
    <col min="3330" max="3330" width="4.44140625" style="455" customWidth="1"/>
    <col min="3331" max="3331" width="3.6640625" style="455" customWidth="1"/>
    <col min="3332" max="3338" width="8.88671875" style="455"/>
    <col min="3339" max="3339" width="14.33203125" style="455" customWidth="1"/>
    <col min="3340" max="3340" width="14.44140625" style="455" customWidth="1"/>
    <col min="3341" max="3584" width="8.88671875" style="455"/>
    <col min="3585" max="3585" width="7.33203125" style="455" customWidth="1"/>
    <col min="3586" max="3586" width="4.44140625" style="455" customWidth="1"/>
    <col min="3587" max="3587" width="3.6640625" style="455" customWidth="1"/>
    <col min="3588" max="3594" width="8.88671875" style="455"/>
    <col min="3595" max="3595" width="14.33203125" style="455" customWidth="1"/>
    <col min="3596" max="3596" width="14.44140625" style="455" customWidth="1"/>
    <col min="3597" max="3840" width="8.88671875" style="455"/>
    <col min="3841" max="3841" width="7.33203125" style="455" customWidth="1"/>
    <col min="3842" max="3842" width="4.44140625" style="455" customWidth="1"/>
    <col min="3843" max="3843" width="3.6640625" style="455" customWidth="1"/>
    <col min="3844" max="3850" width="8.88671875" style="455"/>
    <col min="3851" max="3851" width="14.33203125" style="455" customWidth="1"/>
    <col min="3852" max="3852" width="14.44140625" style="455" customWidth="1"/>
    <col min="3853" max="4096" width="8.88671875" style="455"/>
    <col min="4097" max="4097" width="7.33203125" style="455" customWidth="1"/>
    <col min="4098" max="4098" width="4.44140625" style="455" customWidth="1"/>
    <col min="4099" max="4099" width="3.6640625" style="455" customWidth="1"/>
    <col min="4100" max="4106" width="8.88671875" style="455"/>
    <col min="4107" max="4107" width="14.33203125" style="455" customWidth="1"/>
    <col min="4108" max="4108" width="14.44140625" style="455" customWidth="1"/>
    <col min="4109" max="4352" width="8.88671875" style="455"/>
    <col min="4353" max="4353" width="7.33203125" style="455" customWidth="1"/>
    <col min="4354" max="4354" width="4.44140625" style="455" customWidth="1"/>
    <col min="4355" max="4355" width="3.6640625" style="455" customWidth="1"/>
    <col min="4356" max="4362" width="8.88671875" style="455"/>
    <col min="4363" max="4363" width="14.33203125" style="455" customWidth="1"/>
    <col min="4364" max="4364" width="14.44140625" style="455" customWidth="1"/>
    <col min="4365" max="4608" width="8.88671875" style="455"/>
    <col min="4609" max="4609" width="7.33203125" style="455" customWidth="1"/>
    <col min="4610" max="4610" width="4.44140625" style="455" customWidth="1"/>
    <col min="4611" max="4611" width="3.6640625" style="455" customWidth="1"/>
    <col min="4612" max="4618" width="8.88671875" style="455"/>
    <col min="4619" max="4619" width="14.33203125" style="455" customWidth="1"/>
    <col min="4620" max="4620" width="14.44140625" style="455" customWidth="1"/>
    <col min="4621" max="4864" width="8.88671875" style="455"/>
    <col min="4865" max="4865" width="7.33203125" style="455" customWidth="1"/>
    <col min="4866" max="4866" width="4.44140625" style="455" customWidth="1"/>
    <col min="4867" max="4867" width="3.6640625" style="455" customWidth="1"/>
    <col min="4868" max="4874" width="8.88671875" style="455"/>
    <col min="4875" max="4875" width="14.33203125" style="455" customWidth="1"/>
    <col min="4876" max="4876" width="14.44140625" style="455" customWidth="1"/>
    <col min="4877" max="5120" width="8.88671875" style="455"/>
    <col min="5121" max="5121" width="7.33203125" style="455" customWidth="1"/>
    <col min="5122" max="5122" width="4.44140625" style="455" customWidth="1"/>
    <col min="5123" max="5123" width="3.6640625" style="455" customWidth="1"/>
    <col min="5124" max="5130" width="8.88671875" style="455"/>
    <col min="5131" max="5131" width="14.33203125" style="455" customWidth="1"/>
    <col min="5132" max="5132" width="14.44140625" style="455" customWidth="1"/>
    <col min="5133" max="5376" width="8.88671875" style="455"/>
    <col min="5377" max="5377" width="7.33203125" style="455" customWidth="1"/>
    <col min="5378" max="5378" width="4.44140625" style="455" customWidth="1"/>
    <col min="5379" max="5379" width="3.6640625" style="455" customWidth="1"/>
    <col min="5380" max="5386" width="8.88671875" style="455"/>
    <col min="5387" max="5387" width="14.33203125" style="455" customWidth="1"/>
    <col min="5388" max="5388" width="14.44140625" style="455" customWidth="1"/>
    <col min="5389" max="5632" width="8.88671875" style="455"/>
    <col min="5633" max="5633" width="7.33203125" style="455" customWidth="1"/>
    <col min="5634" max="5634" width="4.44140625" style="455" customWidth="1"/>
    <col min="5635" max="5635" width="3.6640625" style="455" customWidth="1"/>
    <col min="5636" max="5642" width="8.88671875" style="455"/>
    <col min="5643" max="5643" width="14.33203125" style="455" customWidth="1"/>
    <col min="5644" max="5644" width="14.44140625" style="455" customWidth="1"/>
    <col min="5645" max="5888" width="8.88671875" style="455"/>
    <col min="5889" max="5889" width="7.33203125" style="455" customWidth="1"/>
    <col min="5890" max="5890" width="4.44140625" style="455" customWidth="1"/>
    <col min="5891" max="5891" width="3.6640625" style="455" customWidth="1"/>
    <col min="5892" max="5898" width="8.88671875" style="455"/>
    <col min="5899" max="5899" width="14.33203125" style="455" customWidth="1"/>
    <col min="5900" max="5900" width="14.44140625" style="455" customWidth="1"/>
    <col min="5901" max="6144" width="8.88671875" style="455"/>
    <col min="6145" max="6145" width="7.33203125" style="455" customWidth="1"/>
    <col min="6146" max="6146" width="4.44140625" style="455" customWidth="1"/>
    <col min="6147" max="6147" width="3.6640625" style="455" customWidth="1"/>
    <col min="6148" max="6154" width="8.88671875" style="455"/>
    <col min="6155" max="6155" width="14.33203125" style="455" customWidth="1"/>
    <col min="6156" max="6156" width="14.44140625" style="455" customWidth="1"/>
    <col min="6157" max="6400" width="8.88671875" style="455"/>
    <col min="6401" max="6401" width="7.33203125" style="455" customWidth="1"/>
    <col min="6402" max="6402" width="4.44140625" style="455" customWidth="1"/>
    <col min="6403" max="6403" width="3.6640625" style="455" customWidth="1"/>
    <col min="6404" max="6410" width="8.88671875" style="455"/>
    <col min="6411" max="6411" width="14.33203125" style="455" customWidth="1"/>
    <col min="6412" max="6412" width="14.44140625" style="455" customWidth="1"/>
    <col min="6413" max="6656" width="8.88671875" style="455"/>
    <col min="6657" max="6657" width="7.33203125" style="455" customWidth="1"/>
    <col min="6658" max="6658" width="4.44140625" style="455" customWidth="1"/>
    <col min="6659" max="6659" width="3.6640625" style="455" customWidth="1"/>
    <col min="6660" max="6666" width="8.88671875" style="455"/>
    <col min="6667" max="6667" width="14.33203125" style="455" customWidth="1"/>
    <col min="6668" max="6668" width="14.44140625" style="455" customWidth="1"/>
    <col min="6669" max="6912" width="8.88671875" style="455"/>
    <col min="6913" max="6913" width="7.33203125" style="455" customWidth="1"/>
    <col min="6914" max="6914" width="4.44140625" style="455" customWidth="1"/>
    <col min="6915" max="6915" width="3.6640625" style="455" customWidth="1"/>
    <col min="6916" max="6922" width="8.88671875" style="455"/>
    <col min="6923" max="6923" width="14.33203125" style="455" customWidth="1"/>
    <col min="6924" max="6924" width="14.44140625" style="455" customWidth="1"/>
    <col min="6925" max="7168" width="8.88671875" style="455"/>
    <col min="7169" max="7169" width="7.33203125" style="455" customWidth="1"/>
    <col min="7170" max="7170" width="4.44140625" style="455" customWidth="1"/>
    <col min="7171" max="7171" width="3.6640625" style="455" customWidth="1"/>
    <col min="7172" max="7178" width="8.88671875" style="455"/>
    <col min="7179" max="7179" width="14.33203125" style="455" customWidth="1"/>
    <col min="7180" max="7180" width="14.44140625" style="455" customWidth="1"/>
    <col min="7181" max="7424" width="8.88671875" style="455"/>
    <col min="7425" max="7425" width="7.33203125" style="455" customWidth="1"/>
    <col min="7426" max="7426" width="4.44140625" style="455" customWidth="1"/>
    <col min="7427" max="7427" width="3.6640625" style="455" customWidth="1"/>
    <col min="7428" max="7434" width="8.88671875" style="455"/>
    <col min="7435" max="7435" width="14.33203125" style="455" customWidth="1"/>
    <col min="7436" max="7436" width="14.44140625" style="455" customWidth="1"/>
    <col min="7437" max="7680" width="8.88671875" style="455"/>
    <col min="7681" max="7681" width="7.33203125" style="455" customWidth="1"/>
    <col min="7682" max="7682" width="4.44140625" style="455" customWidth="1"/>
    <col min="7683" max="7683" width="3.6640625" style="455" customWidth="1"/>
    <col min="7684" max="7690" width="8.88671875" style="455"/>
    <col min="7691" max="7691" width="14.33203125" style="455" customWidth="1"/>
    <col min="7692" max="7692" width="14.44140625" style="455" customWidth="1"/>
    <col min="7693" max="7936" width="8.88671875" style="455"/>
    <col min="7937" max="7937" width="7.33203125" style="455" customWidth="1"/>
    <col min="7938" max="7938" width="4.44140625" style="455" customWidth="1"/>
    <col min="7939" max="7939" width="3.6640625" style="455" customWidth="1"/>
    <col min="7940" max="7946" width="8.88671875" style="455"/>
    <col min="7947" max="7947" width="14.33203125" style="455" customWidth="1"/>
    <col min="7948" max="7948" width="14.44140625" style="455" customWidth="1"/>
    <col min="7949" max="8192" width="8.88671875" style="455"/>
    <col min="8193" max="8193" width="7.33203125" style="455" customWidth="1"/>
    <col min="8194" max="8194" width="4.44140625" style="455" customWidth="1"/>
    <col min="8195" max="8195" width="3.6640625" style="455" customWidth="1"/>
    <col min="8196" max="8202" width="8.88671875" style="455"/>
    <col min="8203" max="8203" width="14.33203125" style="455" customWidth="1"/>
    <col min="8204" max="8204" width="14.44140625" style="455" customWidth="1"/>
    <col min="8205" max="8448" width="8.88671875" style="455"/>
    <col min="8449" max="8449" width="7.33203125" style="455" customWidth="1"/>
    <col min="8450" max="8450" width="4.44140625" style="455" customWidth="1"/>
    <col min="8451" max="8451" width="3.6640625" style="455" customWidth="1"/>
    <col min="8452" max="8458" width="8.88671875" style="455"/>
    <col min="8459" max="8459" width="14.33203125" style="455" customWidth="1"/>
    <col min="8460" max="8460" width="14.44140625" style="455" customWidth="1"/>
    <col min="8461" max="8704" width="8.88671875" style="455"/>
    <col min="8705" max="8705" width="7.33203125" style="455" customWidth="1"/>
    <col min="8706" max="8706" width="4.44140625" style="455" customWidth="1"/>
    <col min="8707" max="8707" width="3.6640625" style="455" customWidth="1"/>
    <col min="8708" max="8714" width="8.88671875" style="455"/>
    <col min="8715" max="8715" width="14.33203125" style="455" customWidth="1"/>
    <col min="8716" max="8716" width="14.44140625" style="455" customWidth="1"/>
    <col min="8717" max="8960" width="8.88671875" style="455"/>
    <col min="8961" max="8961" width="7.33203125" style="455" customWidth="1"/>
    <col min="8962" max="8962" width="4.44140625" style="455" customWidth="1"/>
    <col min="8963" max="8963" width="3.6640625" style="455" customWidth="1"/>
    <col min="8964" max="8970" width="8.88671875" style="455"/>
    <col min="8971" max="8971" width="14.33203125" style="455" customWidth="1"/>
    <col min="8972" max="8972" width="14.44140625" style="455" customWidth="1"/>
    <col min="8973" max="9216" width="8.88671875" style="455"/>
    <col min="9217" max="9217" width="7.33203125" style="455" customWidth="1"/>
    <col min="9218" max="9218" width="4.44140625" style="455" customWidth="1"/>
    <col min="9219" max="9219" width="3.6640625" style="455" customWidth="1"/>
    <col min="9220" max="9226" width="8.88671875" style="455"/>
    <col min="9227" max="9227" width="14.33203125" style="455" customWidth="1"/>
    <col min="9228" max="9228" width="14.44140625" style="455" customWidth="1"/>
    <col min="9229" max="9472" width="8.88671875" style="455"/>
    <col min="9473" max="9473" width="7.33203125" style="455" customWidth="1"/>
    <col min="9474" max="9474" width="4.44140625" style="455" customWidth="1"/>
    <col min="9475" max="9475" width="3.6640625" style="455" customWidth="1"/>
    <col min="9476" max="9482" width="8.88671875" style="455"/>
    <col min="9483" max="9483" width="14.33203125" style="455" customWidth="1"/>
    <col min="9484" max="9484" width="14.44140625" style="455" customWidth="1"/>
    <col min="9485" max="9728" width="8.88671875" style="455"/>
    <col min="9729" max="9729" width="7.33203125" style="455" customWidth="1"/>
    <col min="9730" max="9730" width="4.44140625" style="455" customWidth="1"/>
    <col min="9731" max="9731" width="3.6640625" style="455" customWidth="1"/>
    <col min="9732" max="9738" width="8.88671875" style="455"/>
    <col min="9739" max="9739" width="14.33203125" style="455" customWidth="1"/>
    <col min="9740" max="9740" width="14.44140625" style="455" customWidth="1"/>
    <col min="9741" max="9984" width="8.88671875" style="455"/>
    <col min="9985" max="9985" width="7.33203125" style="455" customWidth="1"/>
    <col min="9986" max="9986" width="4.44140625" style="455" customWidth="1"/>
    <col min="9987" max="9987" width="3.6640625" style="455" customWidth="1"/>
    <col min="9988" max="9994" width="8.88671875" style="455"/>
    <col min="9995" max="9995" width="14.33203125" style="455" customWidth="1"/>
    <col min="9996" max="9996" width="14.44140625" style="455" customWidth="1"/>
    <col min="9997" max="10240" width="8.88671875" style="455"/>
    <col min="10241" max="10241" width="7.33203125" style="455" customWidth="1"/>
    <col min="10242" max="10242" width="4.44140625" style="455" customWidth="1"/>
    <col min="10243" max="10243" width="3.6640625" style="455" customWidth="1"/>
    <col min="10244" max="10250" width="8.88671875" style="455"/>
    <col min="10251" max="10251" width="14.33203125" style="455" customWidth="1"/>
    <col min="10252" max="10252" width="14.44140625" style="455" customWidth="1"/>
    <col min="10253" max="10496" width="8.88671875" style="455"/>
    <col min="10497" max="10497" width="7.33203125" style="455" customWidth="1"/>
    <col min="10498" max="10498" width="4.44140625" style="455" customWidth="1"/>
    <col min="10499" max="10499" width="3.6640625" style="455" customWidth="1"/>
    <col min="10500" max="10506" width="8.88671875" style="455"/>
    <col min="10507" max="10507" width="14.33203125" style="455" customWidth="1"/>
    <col min="10508" max="10508" width="14.44140625" style="455" customWidth="1"/>
    <col min="10509" max="10752" width="8.88671875" style="455"/>
    <col min="10753" max="10753" width="7.33203125" style="455" customWidth="1"/>
    <col min="10754" max="10754" width="4.44140625" style="455" customWidth="1"/>
    <col min="10755" max="10755" width="3.6640625" style="455" customWidth="1"/>
    <col min="10756" max="10762" width="8.88671875" style="455"/>
    <col min="10763" max="10763" width="14.33203125" style="455" customWidth="1"/>
    <col min="10764" max="10764" width="14.44140625" style="455" customWidth="1"/>
    <col min="10765" max="11008" width="8.88671875" style="455"/>
    <col min="11009" max="11009" width="7.33203125" style="455" customWidth="1"/>
    <col min="11010" max="11010" width="4.44140625" style="455" customWidth="1"/>
    <col min="11011" max="11011" width="3.6640625" style="455" customWidth="1"/>
    <col min="11012" max="11018" width="8.88671875" style="455"/>
    <col min="11019" max="11019" width="14.33203125" style="455" customWidth="1"/>
    <col min="11020" max="11020" width="14.44140625" style="455" customWidth="1"/>
    <col min="11021" max="11264" width="8.88671875" style="455"/>
    <col min="11265" max="11265" width="7.33203125" style="455" customWidth="1"/>
    <col min="11266" max="11266" width="4.44140625" style="455" customWidth="1"/>
    <col min="11267" max="11267" width="3.6640625" style="455" customWidth="1"/>
    <col min="11268" max="11274" width="8.88671875" style="455"/>
    <col min="11275" max="11275" width="14.33203125" style="455" customWidth="1"/>
    <col min="11276" max="11276" width="14.44140625" style="455" customWidth="1"/>
    <col min="11277" max="11520" width="8.88671875" style="455"/>
    <col min="11521" max="11521" width="7.33203125" style="455" customWidth="1"/>
    <col min="11522" max="11522" width="4.44140625" style="455" customWidth="1"/>
    <col min="11523" max="11523" width="3.6640625" style="455" customWidth="1"/>
    <col min="11524" max="11530" width="8.88671875" style="455"/>
    <col min="11531" max="11531" width="14.33203125" style="455" customWidth="1"/>
    <col min="11532" max="11532" width="14.44140625" style="455" customWidth="1"/>
    <col min="11533" max="11776" width="8.88671875" style="455"/>
    <col min="11777" max="11777" width="7.33203125" style="455" customWidth="1"/>
    <col min="11778" max="11778" width="4.44140625" style="455" customWidth="1"/>
    <col min="11779" max="11779" width="3.6640625" style="455" customWidth="1"/>
    <col min="11780" max="11786" width="8.88671875" style="455"/>
    <col min="11787" max="11787" width="14.33203125" style="455" customWidth="1"/>
    <col min="11788" max="11788" width="14.44140625" style="455" customWidth="1"/>
    <col min="11789" max="12032" width="8.88671875" style="455"/>
    <col min="12033" max="12033" width="7.33203125" style="455" customWidth="1"/>
    <col min="12034" max="12034" width="4.44140625" style="455" customWidth="1"/>
    <col min="12035" max="12035" width="3.6640625" style="455" customWidth="1"/>
    <col min="12036" max="12042" width="8.88671875" style="455"/>
    <col min="12043" max="12043" width="14.33203125" style="455" customWidth="1"/>
    <col min="12044" max="12044" width="14.44140625" style="455" customWidth="1"/>
    <col min="12045" max="12288" width="8.88671875" style="455"/>
    <col min="12289" max="12289" width="7.33203125" style="455" customWidth="1"/>
    <col min="12290" max="12290" width="4.44140625" style="455" customWidth="1"/>
    <col min="12291" max="12291" width="3.6640625" style="455" customWidth="1"/>
    <col min="12292" max="12298" width="8.88671875" style="455"/>
    <col min="12299" max="12299" width="14.33203125" style="455" customWidth="1"/>
    <col min="12300" max="12300" width="14.44140625" style="455" customWidth="1"/>
    <col min="12301" max="12544" width="8.88671875" style="455"/>
    <col min="12545" max="12545" width="7.33203125" style="455" customWidth="1"/>
    <col min="12546" max="12546" width="4.44140625" style="455" customWidth="1"/>
    <col min="12547" max="12547" width="3.6640625" style="455" customWidth="1"/>
    <col min="12548" max="12554" width="8.88671875" style="455"/>
    <col min="12555" max="12555" width="14.33203125" style="455" customWidth="1"/>
    <col min="12556" max="12556" width="14.44140625" style="455" customWidth="1"/>
    <col min="12557" max="12800" width="8.88671875" style="455"/>
    <col min="12801" max="12801" width="7.33203125" style="455" customWidth="1"/>
    <col min="12802" max="12802" width="4.44140625" style="455" customWidth="1"/>
    <col min="12803" max="12803" width="3.6640625" style="455" customWidth="1"/>
    <col min="12804" max="12810" width="8.88671875" style="455"/>
    <col min="12811" max="12811" width="14.33203125" style="455" customWidth="1"/>
    <col min="12812" max="12812" width="14.44140625" style="455" customWidth="1"/>
    <col min="12813" max="13056" width="8.88671875" style="455"/>
    <col min="13057" max="13057" width="7.33203125" style="455" customWidth="1"/>
    <col min="13058" max="13058" width="4.44140625" style="455" customWidth="1"/>
    <col min="13059" max="13059" width="3.6640625" style="455" customWidth="1"/>
    <col min="13060" max="13066" width="8.88671875" style="455"/>
    <col min="13067" max="13067" width="14.33203125" style="455" customWidth="1"/>
    <col min="13068" max="13068" width="14.44140625" style="455" customWidth="1"/>
    <col min="13069" max="13312" width="8.88671875" style="455"/>
    <col min="13313" max="13313" width="7.33203125" style="455" customWidth="1"/>
    <col min="13314" max="13314" width="4.44140625" style="455" customWidth="1"/>
    <col min="13315" max="13315" width="3.6640625" style="455" customWidth="1"/>
    <col min="13316" max="13322" width="8.88671875" style="455"/>
    <col min="13323" max="13323" width="14.33203125" style="455" customWidth="1"/>
    <col min="13324" max="13324" width="14.44140625" style="455" customWidth="1"/>
    <col min="13325" max="13568" width="8.88671875" style="455"/>
    <col min="13569" max="13569" width="7.33203125" style="455" customWidth="1"/>
    <col min="13570" max="13570" width="4.44140625" style="455" customWidth="1"/>
    <col min="13571" max="13571" width="3.6640625" style="455" customWidth="1"/>
    <col min="13572" max="13578" width="8.88671875" style="455"/>
    <col min="13579" max="13579" width="14.33203125" style="455" customWidth="1"/>
    <col min="13580" max="13580" width="14.44140625" style="455" customWidth="1"/>
    <col min="13581" max="13824" width="8.88671875" style="455"/>
    <col min="13825" max="13825" width="7.33203125" style="455" customWidth="1"/>
    <col min="13826" max="13826" width="4.44140625" style="455" customWidth="1"/>
    <col min="13827" max="13827" width="3.6640625" style="455" customWidth="1"/>
    <col min="13828" max="13834" width="8.88671875" style="455"/>
    <col min="13835" max="13835" width="14.33203125" style="455" customWidth="1"/>
    <col min="13836" max="13836" width="14.44140625" style="455" customWidth="1"/>
    <col min="13837" max="14080" width="8.88671875" style="455"/>
    <col min="14081" max="14081" width="7.33203125" style="455" customWidth="1"/>
    <col min="14082" max="14082" width="4.44140625" style="455" customWidth="1"/>
    <col min="14083" max="14083" width="3.6640625" style="455" customWidth="1"/>
    <col min="14084" max="14090" width="8.88671875" style="455"/>
    <col min="14091" max="14091" width="14.33203125" style="455" customWidth="1"/>
    <col min="14092" max="14092" width="14.44140625" style="455" customWidth="1"/>
    <col min="14093" max="14336" width="8.88671875" style="455"/>
    <col min="14337" max="14337" width="7.33203125" style="455" customWidth="1"/>
    <col min="14338" max="14338" width="4.44140625" style="455" customWidth="1"/>
    <col min="14339" max="14339" width="3.6640625" style="455" customWidth="1"/>
    <col min="14340" max="14346" width="8.88671875" style="455"/>
    <col min="14347" max="14347" width="14.33203125" style="455" customWidth="1"/>
    <col min="14348" max="14348" width="14.44140625" style="455" customWidth="1"/>
    <col min="14349" max="14592" width="8.88671875" style="455"/>
    <col min="14593" max="14593" width="7.33203125" style="455" customWidth="1"/>
    <col min="14594" max="14594" width="4.44140625" style="455" customWidth="1"/>
    <col min="14595" max="14595" width="3.6640625" style="455" customWidth="1"/>
    <col min="14596" max="14602" width="8.88671875" style="455"/>
    <col min="14603" max="14603" width="14.33203125" style="455" customWidth="1"/>
    <col min="14604" max="14604" width="14.44140625" style="455" customWidth="1"/>
    <col min="14605" max="14848" width="8.88671875" style="455"/>
    <col min="14849" max="14849" width="7.33203125" style="455" customWidth="1"/>
    <col min="14850" max="14850" width="4.44140625" style="455" customWidth="1"/>
    <col min="14851" max="14851" width="3.6640625" style="455" customWidth="1"/>
    <col min="14852" max="14858" width="8.88671875" style="455"/>
    <col min="14859" max="14859" width="14.33203125" style="455" customWidth="1"/>
    <col min="14860" max="14860" width="14.44140625" style="455" customWidth="1"/>
    <col min="14861" max="15104" width="8.88671875" style="455"/>
    <col min="15105" max="15105" width="7.33203125" style="455" customWidth="1"/>
    <col min="15106" max="15106" width="4.44140625" style="455" customWidth="1"/>
    <col min="15107" max="15107" width="3.6640625" style="455" customWidth="1"/>
    <col min="15108" max="15114" width="8.88671875" style="455"/>
    <col min="15115" max="15115" width="14.33203125" style="455" customWidth="1"/>
    <col min="15116" max="15116" width="14.44140625" style="455" customWidth="1"/>
    <col min="15117" max="15360" width="8.88671875" style="455"/>
    <col min="15361" max="15361" width="7.33203125" style="455" customWidth="1"/>
    <col min="15362" max="15362" width="4.44140625" style="455" customWidth="1"/>
    <col min="15363" max="15363" width="3.6640625" style="455" customWidth="1"/>
    <col min="15364" max="15370" width="8.88671875" style="455"/>
    <col min="15371" max="15371" width="14.33203125" style="455" customWidth="1"/>
    <col min="15372" max="15372" width="14.44140625" style="455" customWidth="1"/>
    <col min="15373" max="15616" width="8.88671875" style="455"/>
    <col min="15617" max="15617" width="7.33203125" style="455" customWidth="1"/>
    <col min="15618" max="15618" width="4.44140625" style="455" customWidth="1"/>
    <col min="15619" max="15619" width="3.6640625" style="455" customWidth="1"/>
    <col min="15620" max="15626" width="8.88671875" style="455"/>
    <col min="15627" max="15627" width="14.33203125" style="455" customWidth="1"/>
    <col min="15628" max="15628" width="14.44140625" style="455" customWidth="1"/>
    <col min="15629" max="15872" width="8.88671875" style="455"/>
    <col min="15873" max="15873" width="7.33203125" style="455" customWidth="1"/>
    <col min="15874" max="15874" width="4.44140625" style="455" customWidth="1"/>
    <col min="15875" max="15875" width="3.6640625" style="455" customWidth="1"/>
    <col min="15876" max="15882" width="8.88671875" style="455"/>
    <col min="15883" max="15883" width="14.33203125" style="455" customWidth="1"/>
    <col min="15884" max="15884" width="14.44140625" style="455" customWidth="1"/>
    <col min="15885" max="16128" width="8.88671875" style="455"/>
    <col min="16129" max="16129" width="7.33203125" style="455" customWidth="1"/>
    <col min="16130" max="16130" width="4.44140625" style="455" customWidth="1"/>
    <col min="16131" max="16131" width="3.6640625" style="455" customWidth="1"/>
    <col min="16132" max="16138" width="8.88671875" style="455"/>
    <col min="16139" max="16139" width="14.33203125" style="455" customWidth="1"/>
    <col min="16140" max="16140" width="14.44140625" style="455" customWidth="1"/>
    <col min="16141" max="16384" width="8.88671875" style="455"/>
  </cols>
  <sheetData>
    <row r="1" spans="1:19" s="73" customFormat="1" ht="46.5" customHeight="1" thickBot="1" x14ac:dyDescent="0.25">
      <c r="A1" s="723" t="str">
        <f>P.O!B1</f>
        <v>Poder Judiciário
Justiça Federal da Paraíba</v>
      </c>
      <c r="B1" s="724"/>
      <c r="C1" s="724"/>
      <c r="D1" s="724"/>
      <c r="E1" s="724"/>
      <c r="F1" s="724"/>
      <c r="G1" s="724"/>
      <c r="H1" s="724"/>
      <c r="I1" s="724"/>
      <c r="J1" s="724"/>
      <c r="K1" s="725"/>
      <c r="L1" s="726"/>
    </row>
    <row r="2" spans="1:19" s="356" customFormat="1" ht="10.199999999999999" x14ac:dyDescent="0.2">
      <c r="A2" s="727" t="s">
        <v>8205</v>
      </c>
      <c r="B2" s="729" t="str">
        <f>'R.C.'!B2</f>
        <v xml:space="preserve">PROJETO EXECUTIVO DO EDIFÍCIO ANEXO DA SEÇÃO JUDICIÁRIA EM JOÃO PESSOA – PB </v>
      </c>
      <c r="C2" s="729"/>
      <c r="D2" s="729"/>
      <c r="E2" s="729"/>
      <c r="F2" s="729"/>
      <c r="G2" s="729"/>
      <c r="H2" s="729"/>
      <c r="I2" s="729"/>
      <c r="J2" s="730"/>
      <c r="K2" s="354" t="s">
        <v>74</v>
      </c>
      <c r="L2" s="355" t="str">
        <f>'R.C.'!H8</f>
        <v>R.00</v>
      </c>
    </row>
    <row r="3" spans="1:19" s="356" customFormat="1" ht="11.25" customHeight="1" x14ac:dyDescent="0.2">
      <c r="A3" s="728"/>
      <c r="B3" s="731"/>
      <c r="C3" s="731"/>
      <c r="D3" s="731"/>
      <c r="E3" s="731"/>
      <c r="F3" s="731"/>
      <c r="G3" s="731"/>
      <c r="H3" s="731"/>
      <c r="I3" s="731"/>
      <c r="J3" s="732"/>
      <c r="K3" s="357" t="s">
        <v>75</v>
      </c>
      <c r="L3" s="358" t="str">
        <f>'R.C.'!H3</f>
        <v>COM DESONERAÇÃO</v>
      </c>
    </row>
    <row r="4" spans="1:19" s="356" customFormat="1" ht="13.2" customHeight="1" x14ac:dyDescent="0.2">
      <c r="A4" s="728" t="s">
        <v>8208</v>
      </c>
      <c r="B4" s="734" t="str">
        <f>'R.C.'!B4</f>
        <v xml:space="preserve">JOÃO PESSOA – PB </v>
      </c>
      <c r="C4" s="734"/>
      <c r="D4" s="734"/>
      <c r="E4" s="734"/>
      <c r="F4" s="734"/>
      <c r="G4" s="734"/>
      <c r="H4" s="734"/>
      <c r="I4" s="734"/>
      <c r="J4" s="735"/>
      <c r="K4" s="357" t="s">
        <v>8278</v>
      </c>
      <c r="L4" s="358">
        <f>'R.C.'!H2</f>
        <v>43252</v>
      </c>
    </row>
    <row r="5" spans="1:19" s="356" customFormat="1" ht="15" customHeight="1" thickBot="1" x14ac:dyDescent="0.25">
      <c r="A5" s="733"/>
      <c r="B5" s="736"/>
      <c r="C5" s="736"/>
      <c r="D5" s="736"/>
      <c r="E5" s="736"/>
      <c r="F5" s="736"/>
      <c r="G5" s="736"/>
      <c r="H5" s="736"/>
      <c r="I5" s="736"/>
      <c r="J5" s="737"/>
      <c r="K5" s="359" t="s">
        <v>7570</v>
      </c>
      <c r="L5" s="360">
        <f ca="1">TODAY()</f>
        <v>43334</v>
      </c>
    </row>
    <row r="6" spans="1:19" s="362" customFormat="1" ht="13.8" thickBot="1" x14ac:dyDescent="0.25">
      <c r="A6" s="720"/>
      <c r="B6" s="721"/>
      <c r="C6" s="721"/>
      <c r="D6" s="721"/>
      <c r="E6" s="721"/>
      <c r="F6" s="721"/>
      <c r="G6" s="721"/>
      <c r="H6" s="721"/>
      <c r="I6" s="721"/>
      <c r="J6" s="721"/>
      <c r="K6" s="721"/>
      <c r="L6" s="722"/>
      <c r="M6" s="361"/>
      <c r="N6" s="361"/>
      <c r="O6" s="361"/>
      <c r="P6" s="361"/>
      <c r="Q6" s="361"/>
      <c r="R6" s="361"/>
      <c r="S6" s="361"/>
    </row>
    <row r="7" spans="1:19" s="364" customFormat="1" ht="12.75" customHeight="1" x14ac:dyDescent="0.3">
      <c r="A7" s="750" t="s">
        <v>8279</v>
      </c>
      <c r="B7" s="751"/>
      <c r="C7" s="751"/>
      <c r="D7" s="751"/>
      <c r="E7" s="751"/>
      <c r="F7" s="751"/>
      <c r="G7" s="751"/>
      <c r="H7" s="751"/>
      <c r="I7" s="751"/>
      <c r="J7" s="751"/>
      <c r="K7" s="751"/>
      <c r="L7" s="752"/>
      <c r="M7" s="363"/>
      <c r="N7" s="363"/>
      <c r="O7" s="363"/>
      <c r="P7" s="363"/>
      <c r="Q7" s="363"/>
      <c r="R7" s="363"/>
      <c r="S7" s="363"/>
    </row>
    <row r="8" spans="1:19" s="364" customFormat="1" ht="12.75" customHeight="1" thickBot="1" x14ac:dyDescent="0.35">
      <c r="A8" s="753"/>
      <c r="B8" s="754"/>
      <c r="C8" s="754"/>
      <c r="D8" s="754"/>
      <c r="E8" s="754"/>
      <c r="F8" s="754"/>
      <c r="G8" s="754"/>
      <c r="H8" s="754"/>
      <c r="I8" s="754"/>
      <c r="J8" s="754"/>
      <c r="K8" s="754"/>
      <c r="L8" s="755"/>
      <c r="M8" s="363"/>
      <c r="N8" s="363"/>
      <c r="O8" s="363"/>
      <c r="P8" s="363"/>
      <c r="Q8" s="363"/>
      <c r="R8" s="363"/>
      <c r="S8" s="363"/>
    </row>
    <row r="9" spans="1:19" s="368" customFormat="1" ht="10.8" thickBot="1" x14ac:dyDescent="0.25">
      <c r="A9" s="756" t="s">
        <v>8280</v>
      </c>
      <c r="B9" s="757"/>
      <c r="C9" s="758">
        <f>IF(A11="","",VLOOKUP(A11,'R.C.'!A$1:H$65037,3,))</f>
        <v>0</v>
      </c>
      <c r="D9" s="758"/>
      <c r="E9" s="758"/>
      <c r="F9" s="759" t="s">
        <v>8281</v>
      </c>
      <c r="G9" s="759"/>
      <c r="H9" s="758">
        <f>IF(A11="","",VLOOKUP(A11,'R.C.'!A$1:H$65037,4,))</f>
        <v>0</v>
      </c>
      <c r="I9" s="758"/>
      <c r="J9" s="758"/>
      <c r="K9" s="365" t="s">
        <v>7569</v>
      </c>
      <c r="L9" s="366">
        <f>IF(A11="","",VLOOKUP(A11,'R.C.'!A$1:H$65037,5,))</f>
        <v>0</v>
      </c>
      <c r="M9" s="367"/>
      <c r="N9" s="367"/>
      <c r="O9" s="367"/>
      <c r="P9" s="367"/>
      <c r="Q9" s="367"/>
      <c r="R9" s="367"/>
      <c r="S9" s="367"/>
    </row>
    <row r="10" spans="1:19" s="370" customFormat="1" ht="13.5" customHeight="1" x14ac:dyDescent="0.2">
      <c r="A10" s="738" t="s">
        <v>80</v>
      </c>
      <c r="B10" s="739"/>
      <c r="C10" s="740" t="s">
        <v>8282</v>
      </c>
      <c r="D10" s="741" t="s">
        <v>8283</v>
      </c>
      <c r="E10" s="742" t="str">
        <f>IF(A11="","",VLOOKUP(A11,'R.C.'!A$1:H$65037,6,))</f>
        <v>ARANDELA DE EMBUTIR EM LED 18W- FORNECIMENTO E INSTALAÇÃO</v>
      </c>
      <c r="F10" s="742"/>
      <c r="G10" s="742"/>
      <c r="H10" s="742"/>
      <c r="I10" s="742"/>
      <c r="J10" s="742"/>
      <c r="K10" s="743"/>
      <c r="L10" s="369" t="s">
        <v>8284</v>
      </c>
      <c r="M10" s="367"/>
      <c r="N10" s="367"/>
      <c r="O10" s="367"/>
      <c r="P10" s="367"/>
      <c r="Q10" s="367"/>
      <c r="R10" s="367"/>
      <c r="S10" s="367"/>
    </row>
    <row r="11" spans="1:19" s="370" customFormat="1" ht="10.8" thickBot="1" x14ac:dyDescent="0.25">
      <c r="A11" s="746" t="s">
        <v>17501</v>
      </c>
      <c r="B11" s="747"/>
      <c r="C11" s="748"/>
      <c r="D11" s="749"/>
      <c r="E11" s="744"/>
      <c r="F11" s="744"/>
      <c r="G11" s="744"/>
      <c r="H11" s="744"/>
      <c r="I11" s="744"/>
      <c r="J11" s="744"/>
      <c r="K11" s="745"/>
      <c r="L11" s="371" t="str">
        <f>IF(A11="","",VLOOKUP(A11,'R.C.'!A$1:H$65037,7,))</f>
        <v xml:space="preserve">UN </v>
      </c>
      <c r="M11" s="367"/>
      <c r="N11" s="367"/>
      <c r="O11" s="367"/>
      <c r="P11" s="367"/>
      <c r="Q11" s="367"/>
      <c r="R11" s="367"/>
      <c r="S11" s="367"/>
    </row>
    <row r="12" spans="1:19" s="374" customFormat="1" ht="13.5" customHeight="1" x14ac:dyDescent="0.2">
      <c r="A12" s="760" t="s">
        <v>80</v>
      </c>
      <c r="B12" s="762" t="s">
        <v>8285</v>
      </c>
      <c r="C12" s="762"/>
      <c r="D12" s="762"/>
      <c r="E12" s="762"/>
      <c r="F12" s="762" t="s">
        <v>1216</v>
      </c>
      <c r="G12" s="762" t="s">
        <v>8286</v>
      </c>
      <c r="H12" s="762" t="s">
        <v>8287</v>
      </c>
      <c r="I12" s="762" t="s">
        <v>8288</v>
      </c>
      <c r="J12" s="762" t="s">
        <v>8289</v>
      </c>
      <c r="K12" s="762" t="s">
        <v>8290</v>
      </c>
      <c r="L12" s="372" t="s">
        <v>8291</v>
      </c>
      <c r="M12" s="373"/>
      <c r="N12" s="373"/>
      <c r="O12" s="373"/>
      <c r="P12" s="373"/>
      <c r="Q12" s="373"/>
      <c r="R12" s="373"/>
      <c r="S12" s="373"/>
    </row>
    <row r="13" spans="1:19" s="374" customFormat="1" ht="10.8" thickBot="1" x14ac:dyDescent="0.25">
      <c r="A13" s="761"/>
      <c r="B13" s="763"/>
      <c r="C13" s="763"/>
      <c r="D13" s="763"/>
      <c r="E13" s="763"/>
      <c r="F13" s="763"/>
      <c r="G13" s="763"/>
      <c r="H13" s="763"/>
      <c r="I13" s="763"/>
      <c r="J13" s="763"/>
      <c r="K13" s="763"/>
      <c r="L13" s="375" t="s">
        <v>8292</v>
      </c>
      <c r="M13" s="373"/>
      <c r="N13" s="373"/>
      <c r="O13" s="373"/>
      <c r="P13" s="373"/>
      <c r="Q13" s="373"/>
      <c r="R13" s="373"/>
      <c r="S13" s="373"/>
    </row>
    <row r="14" spans="1:19" s="370" customFormat="1" ht="10.199999999999999" x14ac:dyDescent="0.2">
      <c r="A14" s="376"/>
      <c r="B14" s="767" t="str">
        <f>IF($A14="","",IF(OR(LEFT(A14,1)="A",LEFT(A14,1)="E"),VLOOKUP(A14,'L.I.SICRO EQ'!$A$10:$H$229,2,),VLOOKUP(A14,L.I.SINAPI!$B$10:$F$52520,2,)))</f>
        <v/>
      </c>
      <c r="C14" s="768"/>
      <c r="D14" s="768"/>
      <c r="E14" s="769"/>
      <c r="F14" s="377" t="str">
        <f>IF($A14="","",IF(OR(LEFT(A14,1)="A",LEFT(A14,1)="E"),VLOOKUP(A14,'L.I.SICRO EQ'!$A$10:$H$229,3,),VLOOKUP(A14,L.I.SINAPI!$B$10:$F$52520,3,)))</f>
        <v/>
      </c>
      <c r="G14" s="378"/>
      <c r="H14" s="379"/>
      <c r="I14" s="379"/>
      <c r="J14" s="380" t="str">
        <f>IF($A14="","",IF(OR(LEFT(A14,1)="A",LEFT(A14,1)="E"),VLOOKUP(A14,'L.I.SICRO EQ'!$A$10:$F$229,6,),VLOOKUP(A14,L.I.SINAPI!$B$10:$F$52520,4,)))</f>
        <v/>
      </c>
      <c r="K14" s="380" t="str">
        <f>IF($A14="","",IF(OR(LEFT(A14,1)="A",LEFT(A14,1)="E"),VLOOKUP(A14,'L.I.SICRO EQ'!$A$10:$F$229,5,),VLOOKUP(A14,L.I.SINAPI!$B$10:$F$52520,5,)))</f>
        <v/>
      </c>
      <c r="L14" s="381" t="str">
        <f t="shared" ref="L14:L25" si="0">IF(A14="","",ROUND((G14*(H14*J14+(I14*K14))),2))</f>
        <v/>
      </c>
      <c r="M14" s="367"/>
      <c r="N14" s="367"/>
      <c r="O14" s="367"/>
      <c r="P14" s="367"/>
      <c r="Q14" s="367"/>
      <c r="R14" s="367"/>
      <c r="S14" s="367"/>
    </row>
    <row r="15" spans="1:19" s="370" customFormat="1" ht="10.199999999999999" x14ac:dyDescent="0.2">
      <c r="A15" s="382"/>
      <c r="B15" s="764" t="str">
        <f>IF($A15="","",IF(OR(LEFT(A15,1)="A",LEFT(A15,1)="E"),VLOOKUP(A15,'L.I.SICRO EQ'!$A$10:$H$229,2,),VLOOKUP(A15,L.I.SINAPI!$B$10:$F$52520,2,)))</f>
        <v/>
      </c>
      <c r="C15" s="765"/>
      <c r="D15" s="765"/>
      <c r="E15" s="766"/>
      <c r="F15" s="377" t="str">
        <f>IF($A15="","",IF(OR(LEFT(A15,1)="A",LEFT(A15,1)="E"),VLOOKUP(A15,'L.I.SICRO EQ'!$A$10:$H$229,3,),VLOOKUP(A15,L.I.SINAPI!$B$10:$F$52520,3,)))</f>
        <v/>
      </c>
      <c r="G15" s="383"/>
      <c r="H15" s="384"/>
      <c r="I15" s="384">
        <v>0</v>
      </c>
      <c r="J15" s="385" t="str">
        <f>IF($A15="","",IF(OR(LEFT(A15,1)="A",LEFT(A15,1)="E"),VLOOKUP(A15,'L.I.SICRO EQ'!$A$10:$F$229,6,),VLOOKUP(A15,L.I.SINAPI!$B$10:$F$52520,4,)))</f>
        <v/>
      </c>
      <c r="K15" s="385" t="str">
        <f>IF($A15="","",IF(OR(LEFT(A15,1)="A",LEFT(A15,1)="E"),VLOOKUP(A15,'L.I.SICRO EQ'!$A$10:$F$229,5,),VLOOKUP(A15,L.I.SINAPI!$B$10:$F$52520,5,)))</f>
        <v/>
      </c>
      <c r="L15" s="381" t="str">
        <f t="shared" si="0"/>
        <v/>
      </c>
      <c r="M15" s="367"/>
      <c r="N15" s="367"/>
      <c r="O15" s="367"/>
      <c r="P15" s="367"/>
      <c r="Q15" s="367"/>
      <c r="R15" s="367"/>
      <c r="S15" s="367"/>
    </row>
    <row r="16" spans="1:19" s="370" customFormat="1" ht="10.199999999999999" x14ac:dyDescent="0.2">
      <c r="A16" s="382"/>
      <c r="B16" s="764" t="str">
        <f>IF($A16="","",IF(OR(LEFT(A16,1)="A",LEFT(A16,1)="E"),VLOOKUP(A16,'L.I.SICRO EQ'!$A$10:$H$229,2,),VLOOKUP(A16,L.I.SINAPI!$B$10:$F$52520,2,)))</f>
        <v/>
      </c>
      <c r="C16" s="765"/>
      <c r="D16" s="765"/>
      <c r="E16" s="766"/>
      <c r="F16" s="377" t="str">
        <f>IF($A16="","",IF(OR(LEFT(A16,1)="A",LEFT(A16,1)="E"),VLOOKUP(A16,'L.I.SICRO EQ'!$A$10:$H$229,3,),VLOOKUP(A16,L.I.SINAPI!$B$10:$F$52520,3,)))</f>
        <v/>
      </c>
      <c r="G16" s="383"/>
      <c r="H16" s="384"/>
      <c r="I16" s="384">
        <v>0</v>
      </c>
      <c r="J16" s="385" t="str">
        <f>IF($A16="","",IF(OR(LEFT(A16,1)="A",LEFT(A16,1)="E"),VLOOKUP(A16,'L.I.SICRO EQ'!$A$10:$F$229,6,),VLOOKUP(A16,L.I.SINAPI!$B$10:$F$52520,4,)))</f>
        <v/>
      </c>
      <c r="K16" s="385" t="str">
        <f>IF($A16="","",IF(OR(LEFT(A16,1)="A",LEFT(A16,1)="E"),VLOOKUP(A16,'L.I.SICRO EQ'!$A$10:$F$229,5,),VLOOKUP(A16,L.I.SINAPI!$B$10:$F$52520,5,)))</f>
        <v/>
      </c>
      <c r="L16" s="381" t="str">
        <f t="shared" si="0"/>
        <v/>
      </c>
      <c r="M16" s="367"/>
      <c r="N16" s="367"/>
      <c r="O16" s="367"/>
      <c r="P16" s="367"/>
      <c r="Q16" s="367"/>
      <c r="R16" s="367"/>
      <c r="S16" s="367"/>
    </row>
    <row r="17" spans="1:19" s="370" customFormat="1" ht="10.199999999999999" x14ac:dyDescent="0.2">
      <c r="A17" s="382"/>
      <c r="B17" s="764" t="str">
        <f>IF($A17="","",IF(OR(LEFT(A17,1)="A",LEFT(A17,1)="E"),VLOOKUP(A17,'L.I.SICRO EQ'!$A$10:$H$229,2,),VLOOKUP(A17,L.I.SINAPI!$B$10:$F$52520,2,)))</f>
        <v/>
      </c>
      <c r="C17" s="765"/>
      <c r="D17" s="765"/>
      <c r="E17" s="766"/>
      <c r="F17" s="377" t="str">
        <f>IF($A17="","",IF(OR(LEFT(A17,1)="A",LEFT(A17,1)="E"),VLOOKUP(A17,'L.I.SICRO EQ'!$A$10:$H$229,3,),VLOOKUP(A17,L.I.SINAPI!$B$10:$F$52520,3,)))</f>
        <v/>
      </c>
      <c r="G17" s="383"/>
      <c r="H17" s="384"/>
      <c r="I17" s="384">
        <v>0</v>
      </c>
      <c r="J17" s="385" t="str">
        <f>IF($A17="","",IF(OR(LEFT(A17,1)="A",LEFT(A17,1)="E"),VLOOKUP(A17,'L.I.SICRO EQ'!$A$10:$F$229,6,),VLOOKUP(A17,L.I.SINAPI!$B$10:$F$52520,4,)))</f>
        <v/>
      </c>
      <c r="K17" s="385" t="str">
        <f>IF($A17="","",IF(OR(LEFT(A17,1)="A",LEFT(A17,1)="E"),VLOOKUP(A17,'L.I.SICRO EQ'!$A$10:$F$229,5,),VLOOKUP(A17,L.I.SINAPI!$B$10:$F$52520,5,)))</f>
        <v/>
      </c>
      <c r="L17" s="381" t="str">
        <f t="shared" si="0"/>
        <v/>
      </c>
      <c r="M17" s="367"/>
      <c r="N17" s="367"/>
      <c r="O17" s="367"/>
      <c r="P17" s="367"/>
      <c r="Q17" s="367"/>
      <c r="R17" s="367"/>
      <c r="S17" s="367"/>
    </row>
    <row r="18" spans="1:19" s="370" customFormat="1" ht="10.199999999999999" x14ac:dyDescent="0.2">
      <c r="A18" s="382"/>
      <c r="B18" s="764" t="str">
        <f>IF($A18="","",IF(OR(LEFT(A18,1)="A",LEFT(A18,1)="E"),VLOOKUP(A18,'L.I.SICRO EQ'!$A$10:$H$229,2,),VLOOKUP(A18,L.I.SINAPI!$B$10:$F$52520,2,)))</f>
        <v/>
      </c>
      <c r="C18" s="765"/>
      <c r="D18" s="765"/>
      <c r="E18" s="766"/>
      <c r="F18" s="377" t="str">
        <f>IF($A18="","",IF(OR(LEFT(A18,1)="A",LEFT(A18,1)="E"),VLOOKUP(A18,'L.I.SICRO EQ'!$A$10:$H$229,3,),VLOOKUP(A18,L.I.SINAPI!$B$10:$F$52520,3,)))</f>
        <v/>
      </c>
      <c r="G18" s="383"/>
      <c r="H18" s="384"/>
      <c r="I18" s="384">
        <v>0</v>
      </c>
      <c r="J18" s="385" t="str">
        <f>IF($A18="","",IF(OR(LEFT(A18,1)="A",LEFT(A18,1)="E"),VLOOKUP(A18,'L.I.SICRO EQ'!$A$10:$F$229,6,),VLOOKUP(A18,L.I.SINAPI!$B$10:$F$52520,4,)))</f>
        <v/>
      </c>
      <c r="K18" s="385" t="str">
        <f>IF($A18="","",IF(OR(LEFT(A18,1)="A",LEFT(A18,1)="E"),VLOOKUP(A18,'L.I.SICRO EQ'!$A$10:$F$229,5,),VLOOKUP(A18,L.I.SINAPI!$B$10:$F$52520,5,)))</f>
        <v/>
      </c>
      <c r="L18" s="381" t="str">
        <f t="shared" si="0"/>
        <v/>
      </c>
      <c r="M18" s="367"/>
      <c r="N18" s="367"/>
      <c r="O18" s="367"/>
      <c r="P18" s="367"/>
      <c r="Q18" s="367"/>
      <c r="R18" s="367"/>
      <c r="S18" s="367"/>
    </row>
    <row r="19" spans="1:19" s="370" customFormat="1" ht="10.199999999999999" x14ac:dyDescent="0.2">
      <c r="A19" s="382"/>
      <c r="B19" s="764" t="str">
        <f>IF($A19="","",IF(OR(LEFT(A19,1)="A",LEFT(A19,1)="E"),VLOOKUP(A19,'L.I.SICRO EQ'!$A$10:$H$229,2,),VLOOKUP(A19,L.I.SINAPI!$B$10:$F$52520,2,)))</f>
        <v/>
      </c>
      <c r="C19" s="765"/>
      <c r="D19" s="765"/>
      <c r="E19" s="766"/>
      <c r="F19" s="377" t="str">
        <f>IF($A19="","",IF(OR(LEFT(A19,1)="A",LEFT(A19,1)="E"),VLOOKUP(A19,'L.I.SICRO EQ'!$A$10:$H$229,3,),VLOOKUP(A19,L.I.SINAPI!$B$10:$F$52520,3,)))</f>
        <v/>
      </c>
      <c r="G19" s="383"/>
      <c r="H19" s="384"/>
      <c r="I19" s="384">
        <v>0</v>
      </c>
      <c r="J19" s="385" t="str">
        <f>IF($A19="","",IF(OR(LEFT(A19,1)="A",LEFT(A19,1)="E"),VLOOKUP(A19,'L.I.SICRO EQ'!$A$10:$F$229,6,),VLOOKUP(A19,L.I.SINAPI!$B$10:$F$52520,4,)))</f>
        <v/>
      </c>
      <c r="K19" s="385" t="str">
        <f>IF($A19="","",IF(OR(LEFT(A19,1)="A",LEFT(A19,1)="E"),VLOOKUP(A19,'L.I.SICRO EQ'!$A$10:$F$229,5,),VLOOKUP(A19,L.I.SINAPI!$B$10:$F$52520,5,)))</f>
        <v/>
      </c>
      <c r="L19" s="381" t="str">
        <f t="shared" si="0"/>
        <v/>
      </c>
      <c r="M19" s="367"/>
      <c r="N19" s="367"/>
      <c r="O19" s="367"/>
      <c r="P19" s="367"/>
      <c r="Q19" s="367"/>
      <c r="R19" s="367"/>
      <c r="S19" s="367"/>
    </row>
    <row r="20" spans="1:19" s="370" customFormat="1" ht="10.199999999999999" x14ac:dyDescent="0.2">
      <c r="A20" s="382"/>
      <c r="B20" s="764" t="str">
        <f>IF($A20="","",IF(OR(LEFT(A20,1)="A",LEFT(A20,1)="E"),VLOOKUP(A20,'L.I.SICRO EQ'!$A$10:$H$229,2,),VLOOKUP(A20,L.I.SINAPI!$B$10:$F$52520,2,)))</f>
        <v/>
      </c>
      <c r="C20" s="765"/>
      <c r="D20" s="765"/>
      <c r="E20" s="766"/>
      <c r="F20" s="377" t="str">
        <f>IF($A20="","",IF(OR(LEFT(A20,1)="A",LEFT(A20,1)="E"),VLOOKUP(A20,'L.I.SICRO EQ'!$A$10:$H$229,3,),VLOOKUP(A20,L.I.SINAPI!$B$10:$F$52520,3,)))</f>
        <v/>
      </c>
      <c r="G20" s="383"/>
      <c r="H20" s="384"/>
      <c r="I20" s="384">
        <v>0</v>
      </c>
      <c r="J20" s="385" t="str">
        <f>IF($A20="","",IF(OR(LEFT(A20,1)="A",LEFT(A20,1)="E"),VLOOKUP(A20,'L.I.SICRO EQ'!$A$10:$F$229,6,),VLOOKUP(A20,L.I.SINAPI!$B$10:$F$52520,4,)))</f>
        <v/>
      </c>
      <c r="K20" s="385" t="str">
        <f>IF($A20="","",IF(OR(LEFT(A20,1)="A",LEFT(A20,1)="E"),VLOOKUP(A20,'L.I.SICRO EQ'!$A$10:$F$229,5,),VLOOKUP(A20,L.I.SINAPI!$B$10:$F$52520,5,)))</f>
        <v/>
      </c>
      <c r="L20" s="381" t="str">
        <f t="shared" si="0"/>
        <v/>
      </c>
      <c r="M20" s="367"/>
      <c r="N20" s="367"/>
      <c r="O20" s="367"/>
      <c r="P20" s="367"/>
      <c r="Q20" s="367"/>
      <c r="R20" s="367"/>
      <c r="S20" s="367"/>
    </row>
    <row r="21" spans="1:19" s="370" customFormat="1" ht="10.199999999999999" x14ac:dyDescent="0.2">
      <c r="A21" s="382"/>
      <c r="B21" s="764" t="str">
        <f>IF($A21="","",IF(OR(LEFT(A21,1)="A",LEFT(A21,1)="E"),VLOOKUP(A21,'L.I.SICRO EQ'!$A$10:$H$229,2,),VLOOKUP(A21,L.I.SINAPI!$B$10:$F$52520,2,)))</f>
        <v/>
      </c>
      <c r="C21" s="765"/>
      <c r="D21" s="765"/>
      <c r="E21" s="766"/>
      <c r="F21" s="377" t="str">
        <f>IF($A21="","",IF(OR(LEFT(A21,1)="A",LEFT(A21,1)="E"),VLOOKUP(A21,'L.I.SICRO EQ'!$A$10:$H$229,3,),VLOOKUP(A21,L.I.SINAPI!$B$10:$F$52520,3,)))</f>
        <v/>
      </c>
      <c r="G21" s="383"/>
      <c r="H21" s="384"/>
      <c r="I21" s="384">
        <v>0</v>
      </c>
      <c r="J21" s="385" t="str">
        <f>IF($A21="","",IF(OR(LEFT(A21,1)="A",LEFT(A21,1)="E"),VLOOKUP(A21,'L.I.SICRO EQ'!$A$10:$F$229,6,),VLOOKUP(A21,L.I.SINAPI!$B$10:$F$52520,4,)))</f>
        <v/>
      </c>
      <c r="K21" s="385" t="str">
        <f>IF($A21="","",IF(OR(LEFT(A21,1)="A",LEFT(A21,1)="E"),VLOOKUP(A21,'L.I.SICRO EQ'!$A$10:$F$229,5,),VLOOKUP(A21,L.I.SINAPI!$B$10:$F$52520,5,)))</f>
        <v/>
      </c>
      <c r="L21" s="381" t="str">
        <f t="shared" si="0"/>
        <v/>
      </c>
      <c r="M21" s="367"/>
      <c r="N21" s="367"/>
      <c r="O21" s="367"/>
      <c r="P21" s="367"/>
      <c r="Q21" s="367"/>
      <c r="R21" s="367"/>
      <c r="S21" s="367"/>
    </row>
    <row r="22" spans="1:19" s="370" customFormat="1" ht="10.199999999999999" x14ac:dyDescent="0.2">
      <c r="A22" s="382"/>
      <c r="B22" s="764" t="str">
        <f>IF($A22="","",IF(OR(LEFT(A22,1)="A",LEFT(A22,1)="E"),VLOOKUP(A22,'L.I.SICRO EQ'!$A$10:$H$229,2,),VLOOKUP(A22,L.I.SINAPI!$B$10:$F$52520,2,)))</f>
        <v/>
      </c>
      <c r="C22" s="765"/>
      <c r="D22" s="765"/>
      <c r="E22" s="766"/>
      <c r="F22" s="377" t="str">
        <f>IF($A22="","",IF(OR(LEFT(A22,1)="A",LEFT(A22,1)="E"),VLOOKUP(A22,'L.I.SICRO EQ'!$A$10:$H$229,3,),VLOOKUP(A22,L.I.SINAPI!$B$10:$F$52520,3,)))</f>
        <v/>
      </c>
      <c r="G22" s="383"/>
      <c r="H22" s="384"/>
      <c r="I22" s="384">
        <v>0</v>
      </c>
      <c r="J22" s="385" t="str">
        <f>IF($A22="","",IF(OR(LEFT(A22,1)="A",LEFT(A22,1)="E"),VLOOKUP(A22,'L.I.SICRO EQ'!$A$10:$F$229,6,),VLOOKUP(A22,L.I.SINAPI!$B$10:$F$52520,4,)))</f>
        <v/>
      </c>
      <c r="K22" s="385" t="str">
        <f>IF($A22="","",IF(OR(LEFT(A22,1)="A",LEFT(A22,1)="E"),VLOOKUP(A22,'L.I.SICRO EQ'!$A$10:$F$229,5,),VLOOKUP(A22,L.I.SINAPI!$B$10:$F$52520,5,)))</f>
        <v/>
      </c>
      <c r="L22" s="381" t="str">
        <f t="shared" si="0"/>
        <v/>
      </c>
      <c r="M22" s="367"/>
      <c r="N22" s="367"/>
      <c r="O22" s="367"/>
      <c r="P22" s="367"/>
      <c r="Q22" s="367"/>
      <c r="R22" s="367"/>
      <c r="S22" s="367"/>
    </row>
    <row r="23" spans="1:19" s="370" customFormat="1" ht="10.199999999999999" x14ac:dyDescent="0.2">
      <c r="A23" s="382"/>
      <c r="B23" s="764" t="str">
        <f>IF($A23="","",IF(OR(LEFT(A23,1)="A",LEFT(A23,1)="E"),VLOOKUP(A23,'L.I.SICRO EQ'!$A$10:$H$229,2,),VLOOKUP(A23,L.I.SINAPI!$B$10:$F$52520,2,)))</f>
        <v/>
      </c>
      <c r="C23" s="765"/>
      <c r="D23" s="765"/>
      <c r="E23" s="766"/>
      <c r="F23" s="377" t="str">
        <f>IF($A23="","",IF(OR(LEFT(A23,1)="A",LEFT(A23,1)="E"),VLOOKUP(A23,'L.I.SICRO EQ'!$A$10:$H$229,3,),VLOOKUP(A23,L.I.SINAPI!$B$10:$F$52520,3,)))</f>
        <v/>
      </c>
      <c r="G23" s="383"/>
      <c r="H23" s="384"/>
      <c r="I23" s="384">
        <v>0</v>
      </c>
      <c r="J23" s="385" t="str">
        <f>IF($A23="","",IF(OR(LEFT(A23,1)="A",LEFT(A23,1)="E"),VLOOKUP(A23,'L.I.SICRO EQ'!$A$10:$F$229,6,),VLOOKUP(A23,L.I.SINAPI!$B$10:$F$52520,4,)))</f>
        <v/>
      </c>
      <c r="K23" s="385" t="str">
        <f>IF($A23="","",IF(OR(LEFT(A23,1)="A",LEFT(A23,1)="E"),VLOOKUP(A23,'L.I.SICRO EQ'!$A$10:$F$229,5,),VLOOKUP(A23,L.I.SINAPI!$B$10:$F$52520,5,)))</f>
        <v/>
      </c>
      <c r="L23" s="381" t="str">
        <f t="shared" si="0"/>
        <v/>
      </c>
      <c r="M23" s="367"/>
      <c r="N23" s="367"/>
      <c r="O23" s="367"/>
      <c r="P23" s="367"/>
      <c r="Q23" s="367"/>
      <c r="R23" s="367"/>
      <c r="S23" s="367"/>
    </row>
    <row r="24" spans="1:19" s="370" customFormat="1" ht="10.199999999999999" x14ac:dyDescent="0.2">
      <c r="A24" s="382"/>
      <c r="B24" s="764" t="str">
        <f>IF($A24="","",IF(OR(LEFT(A24,1)="A",LEFT(A24,1)="E"),VLOOKUP(A24,'L.I.SICRO EQ'!$A$10:$H$229,2,),VLOOKUP(A24,L.I.SINAPI!$B$10:$F$52520,2,)))</f>
        <v/>
      </c>
      <c r="C24" s="765"/>
      <c r="D24" s="765"/>
      <c r="E24" s="766"/>
      <c r="F24" s="377" t="str">
        <f>IF($A24="","",IF(OR(LEFT(A24,1)="A",LEFT(A24,1)="E"),VLOOKUP(A24,'L.I.SICRO EQ'!$A$10:$H$229,3,),VLOOKUP(A24,L.I.SINAPI!$B$10:$F$52520,3,)))</f>
        <v/>
      </c>
      <c r="G24" s="383"/>
      <c r="H24" s="384"/>
      <c r="I24" s="384">
        <v>0</v>
      </c>
      <c r="J24" s="385" t="str">
        <f>IF($A24="","",IF(OR(LEFT(A24,1)="A",LEFT(A24,1)="E"),VLOOKUP(A24,'L.I.SICRO EQ'!$A$10:$F$229,6,),VLOOKUP(A24,L.I.SINAPI!$B$10:$F$52520,4,)))</f>
        <v/>
      </c>
      <c r="K24" s="385" t="str">
        <f>IF($A24="","",IF(OR(LEFT(A24,1)="A",LEFT(A24,1)="E"),VLOOKUP(A24,'L.I.SICRO EQ'!$A$10:$F$229,5,),VLOOKUP(A24,L.I.SINAPI!$B$10:$F$52520,5,)))</f>
        <v/>
      </c>
      <c r="L24" s="381" t="str">
        <f t="shared" si="0"/>
        <v/>
      </c>
      <c r="M24" s="367"/>
      <c r="N24" s="367"/>
      <c r="O24" s="367"/>
      <c r="P24" s="367"/>
      <c r="Q24" s="367"/>
      <c r="R24" s="367"/>
      <c r="S24" s="367"/>
    </row>
    <row r="25" spans="1:19" s="370" customFormat="1" ht="10.8" thickBot="1" x14ac:dyDescent="0.25">
      <c r="A25" s="386"/>
      <c r="B25" s="773" t="str">
        <f>IF($A25="","",IF(OR(LEFT(A25,1)="A",LEFT(A25,1)="E"),VLOOKUP(A25,'L.I.SICRO EQ'!$A$10:$H$229,2,),VLOOKUP(A25,L.I.SINAPI!$B$10:$F$52520,2,)))</f>
        <v/>
      </c>
      <c r="C25" s="774"/>
      <c r="D25" s="774"/>
      <c r="E25" s="775"/>
      <c r="F25" s="377" t="str">
        <f>IF($A25="","",IF(OR(LEFT(A25,1)="A",LEFT(A25,1)="E"),VLOOKUP(A25,'L.I.SICRO EQ'!$A$10:$H$229,3,),VLOOKUP(A25,L.I.SINAPI!$B$10:$F$52520,3,)))</f>
        <v/>
      </c>
      <c r="G25" s="387"/>
      <c r="H25" s="388"/>
      <c r="I25" s="388">
        <v>0</v>
      </c>
      <c r="J25" s="389" t="str">
        <f>IF($A25="","",IF(OR(LEFT(A25,1)="A",LEFT(A25,1)="E"),VLOOKUP(A25,'L.I.SICRO EQ'!$A$10:$F$229,6,),VLOOKUP(A25,L.I.SINAPI!$B$10:$F$52520,4,)))</f>
        <v/>
      </c>
      <c r="K25" s="389" t="str">
        <f>IF($A25="","",IF(OR(LEFT(A25,1)="A",LEFT(A25,1)="E"),VLOOKUP(A25,'L.I.SICRO EQ'!$A$10:$F$229,5,),VLOOKUP(A25,L.I.SINAPI!$B$10:$F$52520,5,)))</f>
        <v/>
      </c>
      <c r="L25" s="381" t="str">
        <f t="shared" si="0"/>
        <v/>
      </c>
      <c r="M25" s="367"/>
      <c r="N25" s="367"/>
      <c r="O25" s="367"/>
      <c r="P25" s="367"/>
      <c r="Q25" s="390"/>
      <c r="R25" s="367"/>
      <c r="S25" s="367"/>
    </row>
    <row r="26" spans="1:19" s="370" customFormat="1" ht="10.8" thickBot="1" x14ac:dyDescent="0.25">
      <c r="A26" s="391"/>
      <c r="B26" s="392"/>
      <c r="C26" s="392"/>
      <c r="D26" s="392"/>
      <c r="E26" s="392"/>
      <c r="F26" s="392"/>
      <c r="G26" s="392"/>
      <c r="H26" s="392"/>
      <c r="I26" s="392"/>
      <c r="J26" s="776" t="s">
        <v>8293</v>
      </c>
      <c r="K26" s="777"/>
      <c r="L26" s="393">
        <f>SUM(L14:L24)</f>
        <v>0</v>
      </c>
      <c r="M26" s="367"/>
      <c r="N26" s="367"/>
      <c r="O26" s="367"/>
      <c r="P26" s="367"/>
      <c r="Q26" s="367"/>
      <c r="R26" s="367"/>
      <c r="S26" s="367"/>
    </row>
    <row r="27" spans="1:19" s="370" customFormat="1" ht="10.8" thickBot="1" x14ac:dyDescent="0.25">
      <c r="A27" s="394"/>
      <c r="B27" s="395"/>
      <c r="C27" s="395"/>
      <c r="D27" s="395"/>
      <c r="E27" s="395"/>
      <c r="F27" s="395"/>
      <c r="G27" s="395"/>
      <c r="H27" s="395"/>
      <c r="I27" s="395"/>
      <c r="J27" s="396"/>
      <c r="K27" s="396"/>
      <c r="L27" s="397"/>
      <c r="M27" s="367"/>
      <c r="N27" s="367"/>
      <c r="O27" s="367"/>
      <c r="P27" s="367"/>
      <c r="Q27" s="367"/>
      <c r="R27" s="367"/>
      <c r="S27" s="367"/>
    </row>
    <row r="28" spans="1:19" s="401" customFormat="1" ht="10.8" thickTop="1" x14ac:dyDescent="0.2">
      <c r="A28" s="778" t="s">
        <v>80</v>
      </c>
      <c r="B28" s="780" t="s">
        <v>8294</v>
      </c>
      <c r="C28" s="781"/>
      <c r="D28" s="781"/>
      <c r="E28" s="781"/>
      <c r="F28" s="781"/>
      <c r="G28" s="781"/>
      <c r="H28" s="782"/>
      <c r="I28" s="786" t="s">
        <v>1216</v>
      </c>
      <c r="J28" s="780" t="s">
        <v>8295</v>
      </c>
      <c r="K28" s="488" t="s">
        <v>8296</v>
      </c>
      <c r="L28" s="399" t="s">
        <v>8291</v>
      </c>
      <c r="M28" s="400"/>
      <c r="N28" s="400"/>
      <c r="O28" s="400"/>
      <c r="P28" s="400"/>
      <c r="Q28" s="400"/>
      <c r="R28" s="400"/>
      <c r="S28" s="400"/>
    </row>
    <row r="29" spans="1:19" s="401" customFormat="1" ht="10.199999999999999" x14ac:dyDescent="0.2">
      <c r="A29" s="779"/>
      <c r="B29" s="783"/>
      <c r="C29" s="784"/>
      <c r="D29" s="784"/>
      <c r="E29" s="784"/>
      <c r="F29" s="784"/>
      <c r="G29" s="784"/>
      <c r="H29" s="785"/>
      <c r="I29" s="787"/>
      <c r="J29" s="783"/>
      <c r="K29" s="489" t="s">
        <v>8297</v>
      </c>
      <c r="L29" s="403" t="s">
        <v>8292</v>
      </c>
      <c r="M29" s="400"/>
      <c r="N29" s="400"/>
      <c r="O29" s="400"/>
      <c r="P29" s="400"/>
      <c r="Q29" s="400"/>
      <c r="R29" s="400"/>
      <c r="S29" s="400"/>
    </row>
    <row r="30" spans="1:19" s="370" customFormat="1" ht="10.199999999999999" x14ac:dyDescent="0.2">
      <c r="A30" s="404" t="s">
        <v>8298</v>
      </c>
      <c r="B30" s="788" t="str">
        <f>IF($A30="","",IF(LEFT(A30,1)="T",UPPER(VLOOKUP(A30,'L.I.SICRO MO'!A:I,2,)),IF(LEFT(A30,3)="SN-",UPPER(VLOOKUP(A30,L.S.SINAPI!A:J,3,)),VLOOKUP(A30,L.I.SINAPI!$B$10:$F$4937,2,))))</f>
        <v>ELETRICISTA COM ENCARGOS COMPLEMENTARES</v>
      </c>
      <c r="C30" s="789"/>
      <c r="D30" s="789"/>
      <c r="E30" s="789"/>
      <c r="F30" s="789"/>
      <c r="G30" s="789"/>
      <c r="H30" s="790"/>
      <c r="I30" s="405" t="str">
        <f>IF($A30="","",IF(LEFT(A30,1)="T",UPPER(VLOOKUP(A30,'L.I.SICRO MO'!A:I,3,)),IF(LEFT(A30,3)="SN-",UPPER(VLOOKUP(A30,L.S.SINAPI!A:J,4,)),VLOOKUP(A30,L.I.SINAPI!$B$10:$G$4937,3,))))</f>
        <v>H</v>
      </c>
      <c r="J30" s="406">
        <v>7.6999999999999999E-2</v>
      </c>
      <c r="K30" s="407">
        <f>IF($A30="","",IF(LEFT(A30,1)="T",VLOOKUP(A30,'L.I.SICRO MO'!A:F,6,),IF(LEFT(A30,3)="SN-",VLOOKUP(A30,L.S.SINAPI!A:J,5,),(VLOOKUP(A30,L.I.SINAPI!$B$10:$F$4937,4,)/(1+L.I.SINAPI!$J$4/100)))))</f>
        <v>15.01</v>
      </c>
      <c r="L30" s="408">
        <f t="shared" ref="L30:L37" si="1">IF(A30="","",ROUND((J30*K30),2))</f>
        <v>1.1599999999999999</v>
      </c>
      <c r="M30" s="367"/>
      <c r="N30" s="367"/>
      <c r="O30" s="367"/>
      <c r="P30" s="367"/>
      <c r="Q30" s="367"/>
      <c r="R30" s="367"/>
      <c r="S30" s="367"/>
    </row>
    <row r="31" spans="1:19" s="370" customFormat="1" ht="10.199999999999999" x14ac:dyDescent="0.2">
      <c r="A31" s="409" t="s">
        <v>8299</v>
      </c>
      <c r="B31" s="770" t="str">
        <f>IF($A31="","",IF(LEFT(A31,1)="T",UPPER(VLOOKUP(A31,'L.I.SICRO MO'!A:I,2,)),IF(LEFT(A31,3)="SN-",UPPER(VLOOKUP(A31,L.S.SINAPI!A:J,3,)),VLOOKUP(A31,L.I.SINAPI!$B$10:$F$4937,2,))))</f>
        <v>AUXILIAR DE ELETRICISTA COM ENCARGOS COMPLEMENTARES</v>
      </c>
      <c r="C31" s="771"/>
      <c r="D31" s="771"/>
      <c r="E31" s="771"/>
      <c r="F31" s="771"/>
      <c r="G31" s="771"/>
      <c r="H31" s="772"/>
      <c r="I31" s="410" t="str">
        <f>IF($A31="","",IF(LEFT(A31,1)="T",UPPER(VLOOKUP(A31,'L.I.SICRO MO'!A:I,3,)),IF(LEFT(A31,3)="SN-",UPPER(VLOOKUP(A31,L.S.SINAPI!A:J,4,)),VLOOKUP(A31,L.I.SINAPI!$B$10:$G$4937,3,))))</f>
        <v>H</v>
      </c>
      <c r="J31" s="406">
        <v>7.6999999999999999E-2</v>
      </c>
      <c r="K31" s="407">
        <f>IF($A31="","",IF(LEFT(A31,1)="T",VLOOKUP(A31,'L.I.SICRO MO'!A:F,6,),IF(LEFT(A31,3)="SN-",VLOOKUP(A31,L.S.SINAPI!A:J,5,),(VLOOKUP(A31,L.I.SINAPI!$B$10:$F$4937,4,)/(1+L.I.SINAPI!$J$4/100)))))</f>
        <v>11.39</v>
      </c>
      <c r="L31" s="411">
        <f t="shared" si="1"/>
        <v>0.88</v>
      </c>
      <c r="M31" s="412"/>
      <c r="N31" s="367"/>
      <c r="O31" s="367"/>
      <c r="P31" s="367"/>
      <c r="Q31" s="367"/>
      <c r="R31" s="367"/>
      <c r="S31" s="367"/>
    </row>
    <row r="32" spans="1:19" s="370" customFormat="1" ht="10.199999999999999" x14ac:dyDescent="0.2">
      <c r="A32" s="409"/>
      <c r="B32" s="770" t="str">
        <f>IF($A32="","",IF(LEFT(A32,1)="T",UPPER(VLOOKUP(A32,'L.I.SICRO MO'!A:I,2,)),IF(LEFT(A32,3)="SN-",UPPER(VLOOKUP(A32,L.S.SINAPI!A:J,3,)),VLOOKUP(A32,L.I.SINAPI!$B$10:$F$4937,2,))))</f>
        <v/>
      </c>
      <c r="C32" s="771"/>
      <c r="D32" s="771"/>
      <c r="E32" s="771"/>
      <c r="F32" s="771"/>
      <c r="G32" s="771"/>
      <c r="H32" s="772"/>
      <c r="I32" s="410" t="str">
        <f>IF($A32="","",IF(LEFT(A32,1)="T",UPPER(VLOOKUP(A32,'L.I.SICRO MO'!A:I,3,)),IF(LEFT(A32,3)="SN-",UPPER(VLOOKUP(A32,L.S.SINAPI!A:J,4,)),VLOOKUP(A32,L.I.SINAPI!$B$10:$G$4937,3,))))</f>
        <v/>
      </c>
      <c r="J32" s="406"/>
      <c r="K32" s="407" t="str">
        <f>IF($A32="","",IF(LEFT(A32,1)="T",VLOOKUP(A32,'L.I.SICRO MO'!A:F,6,),IF(LEFT(A32,3)="SN-",VLOOKUP(A32,L.S.SINAPI!A:J,5,),(VLOOKUP(A32,L.I.SINAPI!$B$10:$F$4937,4,)/(1+L.I.SINAPI!$J$4/100)))))</f>
        <v/>
      </c>
      <c r="L32" s="411" t="str">
        <f t="shared" si="1"/>
        <v/>
      </c>
      <c r="M32" s="412"/>
      <c r="N32" s="367"/>
      <c r="O32" s="367"/>
      <c r="P32" s="413" t="s">
        <v>1041</v>
      </c>
      <c r="Q32" s="367"/>
      <c r="R32" s="367"/>
      <c r="S32" s="367"/>
    </row>
    <row r="33" spans="1:19" s="370" customFormat="1" ht="10.199999999999999" x14ac:dyDescent="0.2">
      <c r="A33" s="409"/>
      <c r="B33" s="770" t="str">
        <f>IF($A33="","",IF(LEFT(A33,1)="T",UPPER(VLOOKUP(A33,'L.I.SICRO MO'!A:I,2,)),IF(LEFT(A33,3)="SN-",UPPER(VLOOKUP(A33,L.S.SINAPI!A:J,3,)),VLOOKUP(A33,L.I.SINAPI!$B$10:$F$4937,2,))))</f>
        <v/>
      </c>
      <c r="C33" s="771"/>
      <c r="D33" s="771"/>
      <c r="E33" s="771"/>
      <c r="F33" s="771"/>
      <c r="G33" s="771"/>
      <c r="H33" s="772"/>
      <c r="I33" s="410" t="str">
        <f>IF($A33="","",IF(LEFT(A33,1)="T",UPPER(VLOOKUP(A33,'L.I.SICRO MO'!A:I,3,)),IF(LEFT(A33,3)="SN-",UPPER(VLOOKUP(A33,L.S.SINAPI!A:J,4,)),VLOOKUP(A33,L.I.SINAPI!$B$10:$G$4937,3,))))</f>
        <v/>
      </c>
      <c r="J33" s="406"/>
      <c r="K33" s="407" t="str">
        <f>IF($A33="","",IF(LEFT(A33,1)="T",VLOOKUP(A33,'L.I.SICRO MO'!A:F,6,),IF(LEFT(A33,3)="SN-",VLOOKUP(A33,L.S.SINAPI!A:J,5,),(VLOOKUP(A33,L.I.SINAPI!$B$10:$F$4937,4,)/(1+L.I.SINAPI!$J$4/100)))))</f>
        <v/>
      </c>
      <c r="L33" s="411" t="str">
        <f t="shared" si="1"/>
        <v/>
      </c>
      <c r="M33" s="412"/>
      <c r="N33" s="367"/>
      <c r="O33" s="367"/>
      <c r="P33" s="367"/>
      <c r="Q33" s="367"/>
      <c r="R33" s="367"/>
      <c r="S33" s="367"/>
    </row>
    <row r="34" spans="1:19" s="370" customFormat="1" ht="10.199999999999999" x14ac:dyDescent="0.2">
      <c r="A34" s="409"/>
      <c r="B34" s="770" t="str">
        <f>IF($A34="","",IF(LEFT(A34,1)="T",UPPER(VLOOKUP(A34,'L.I.SICRO MO'!A:I,2,)),IF(LEFT(A34,3)="SN-",UPPER(VLOOKUP(A34,L.S.SINAPI!A:J,3,)),VLOOKUP(A34,L.I.SINAPI!$B$10:$F$4937,2,))))</f>
        <v/>
      </c>
      <c r="C34" s="771"/>
      <c r="D34" s="771"/>
      <c r="E34" s="771"/>
      <c r="F34" s="771"/>
      <c r="G34" s="771"/>
      <c r="H34" s="772"/>
      <c r="I34" s="410" t="str">
        <f>IF($A34="","",IF(LEFT(A34,1)="T",UPPER(VLOOKUP(A34,'L.I.SICRO MO'!A:I,3,)),IF(LEFT(A34,3)="SN-",UPPER(VLOOKUP(A34,L.S.SINAPI!A:J,4,)),VLOOKUP(A34,L.I.SINAPI!$B$10:$G$4937,3,))))</f>
        <v/>
      </c>
      <c r="J34" s="406"/>
      <c r="K34" s="407" t="str">
        <f>IF($A34="","",IF(LEFT(A34,1)="T",VLOOKUP(A34,'L.I.SICRO MO'!A:F,6,),IF(LEFT(A34,3)="SN-",VLOOKUP(A34,L.S.SINAPI!A:J,5,),(VLOOKUP(A34,L.I.SINAPI!$B$10:$F$4937,4,)/(1+L.I.SINAPI!$J$4/100)))))</f>
        <v/>
      </c>
      <c r="L34" s="411" t="str">
        <f t="shared" si="1"/>
        <v/>
      </c>
      <c r="M34" s="412"/>
      <c r="N34" s="367"/>
      <c r="O34" s="367"/>
      <c r="P34" s="367"/>
      <c r="Q34" s="367"/>
      <c r="R34" s="367"/>
      <c r="S34" s="367"/>
    </row>
    <row r="35" spans="1:19" s="370" customFormat="1" ht="10.199999999999999" x14ac:dyDescent="0.2">
      <c r="A35" s="409"/>
      <c r="B35" s="770" t="str">
        <f>IF($A35="","",IF(LEFT(A35,1)="T",UPPER(VLOOKUP(A35,'L.I.SICRO MO'!A:I,2,)),IF(LEFT(A35,3)="SN-",UPPER(VLOOKUP(A35,L.S.SINAPI!A:J,3,)),VLOOKUP(A35,L.I.SINAPI!$B$10:$F$4937,2,))))</f>
        <v/>
      </c>
      <c r="C35" s="771"/>
      <c r="D35" s="771"/>
      <c r="E35" s="771"/>
      <c r="F35" s="771"/>
      <c r="G35" s="771"/>
      <c r="H35" s="772"/>
      <c r="I35" s="410" t="str">
        <f>IF($A35="","",IF(LEFT(A35,1)="T",UPPER(VLOOKUP(A35,'L.I.SICRO MO'!A:I,3,)),IF(LEFT(A35,3)="SN-",UPPER(VLOOKUP(A35,L.S.SINAPI!A:J,4,)),VLOOKUP(A35,L.I.SINAPI!$B$10:$G$4937,3,))))</f>
        <v/>
      </c>
      <c r="J35" s="406"/>
      <c r="K35" s="407" t="str">
        <f>IF($A35="","",IF(LEFT(A35,1)="T",VLOOKUP(A35,'L.I.SICRO MO'!A:F,6,),IF(LEFT(A35,3)="SN-",VLOOKUP(A35,L.S.SINAPI!A:J,5,),(VLOOKUP(A35,L.I.SINAPI!$B$10:$F$4937,4,)/(1+L.I.SINAPI!$J$4/100)))))</f>
        <v/>
      </c>
      <c r="L35" s="411" t="str">
        <f t="shared" si="1"/>
        <v/>
      </c>
      <c r="M35" s="412"/>
      <c r="N35" s="367"/>
      <c r="O35" s="367"/>
      <c r="P35" s="367"/>
      <c r="Q35" s="367"/>
      <c r="R35" s="367"/>
      <c r="S35" s="367"/>
    </row>
    <row r="36" spans="1:19" s="370" customFormat="1" ht="10.199999999999999" x14ac:dyDescent="0.2">
      <c r="A36" s="409"/>
      <c r="B36" s="770" t="str">
        <f>IF($A36="","",IF(LEFT(A36,1)="T",UPPER(VLOOKUP(A36,'L.I.SICRO MO'!A:I,2,)),IF(LEFT(A36,3)="SN-",UPPER(VLOOKUP(A36,L.S.SINAPI!A:J,3,)),VLOOKUP(A36,L.I.SINAPI!$B$10:$F$4937,2,))))</f>
        <v/>
      </c>
      <c r="C36" s="771"/>
      <c r="D36" s="771"/>
      <c r="E36" s="771"/>
      <c r="F36" s="771"/>
      <c r="G36" s="771"/>
      <c r="H36" s="772"/>
      <c r="I36" s="410" t="str">
        <f>IF($A36="","",IF(LEFT(A36,1)="T",UPPER(VLOOKUP(A36,'L.I.SICRO MO'!A:I,3,)),IF(LEFT(A36,3)="SN-",UPPER(VLOOKUP(A36,L.S.SINAPI!A:J,4,)),VLOOKUP(A36,L.I.SINAPI!$B$10:$G$4937,3,))))</f>
        <v/>
      </c>
      <c r="J36" s="406"/>
      <c r="K36" s="407" t="str">
        <f>IF($A36="","",IF(LEFT(A36,1)="T",VLOOKUP(A36,'L.I.SICRO MO'!A:F,6,),IF(LEFT(A36,3)="SN-",VLOOKUP(A36,L.S.SINAPI!A:J,5,),(VLOOKUP(A36,L.I.SINAPI!$B$10:$F$4937,4,)/(1+L.I.SINAPI!$J$4/100)))))</f>
        <v/>
      </c>
      <c r="L36" s="411" t="str">
        <f t="shared" si="1"/>
        <v/>
      </c>
      <c r="M36" s="367"/>
      <c r="N36" s="367"/>
      <c r="O36" s="367"/>
      <c r="P36" s="367"/>
      <c r="Q36" s="367"/>
      <c r="R36" s="367"/>
      <c r="S36" s="367"/>
    </row>
    <row r="37" spans="1:19" s="370" customFormat="1" ht="10.8" thickBot="1" x14ac:dyDescent="0.25">
      <c r="A37" s="414"/>
      <c r="B37" s="791" t="str">
        <f>IF($A37="","",IF(LEFT(A37,1)="T",UPPER(VLOOKUP(A37,'L.I.SICRO MO'!A:I,2,)),IF(LEFT(A37,3)="SN-",UPPER(VLOOKUP(A37,L.S.SINAPI!A:J,3,)),VLOOKUP(A37,L.I.SINAPI!$B$10:$F$4937,2,))))</f>
        <v/>
      </c>
      <c r="C37" s="792"/>
      <c r="D37" s="792"/>
      <c r="E37" s="792"/>
      <c r="F37" s="792"/>
      <c r="G37" s="792"/>
      <c r="H37" s="793"/>
      <c r="I37" s="415" t="str">
        <f>IF($A37="","",IF(LEFT(A37,1)="T",UPPER(VLOOKUP(A37,'L.I.SICRO MO'!A:I,3,)),IF(LEFT(A37,3)="SN-",UPPER(VLOOKUP(A37,L.S.SINAPI!A:J,4,)),VLOOKUP(A37,L.I.SINAPI!$B$10:$G$4937,3,))))</f>
        <v/>
      </c>
      <c r="J37" s="416"/>
      <c r="K37" s="417" t="str">
        <f>IF($A37="","",IF(LEFT(A37,1)="T",VLOOKUP(A37,'L.I.SICRO MO'!A:F,6,),IF(LEFT(A37,3)="SN-",VLOOKUP(A37,L.S.SINAPI!A:J,5,),(VLOOKUP(A37,L.I.SINAPI!$B$10:$F$4937,4,)/(1+L.I.SINAPI!$J$4/100)))))</f>
        <v/>
      </c>
      <c r="L37" s="418" t="str">
        <f t="shared" si="1"/>
        <v/>
      </c>
      <c r="M37" s="367"/>
      <c r="N37" s="367"/>
      <c r="O37" s="367"/>
      <c r="P37" s="367"/>
      <c r="Q37" s="367"/>
      <c r="R37" s="367"/>
      <c r="S37" s="367"/>
    </row>
    <row r="38" spans="1:19" s="370" customFormat="1" ht="14.25" customHeight="1" thickBot="1" x14ac:dyDescent="0.25">
      <c r="A38" s="794" t="s">
        <v>8300</v>
      </c>
      <c r="B38" s="795"/>
      <c r="C38" s="795"/>
      <c r="D38" s="795"/>
      <c r="E38" s="795"/>
      <c r="F38" s="795"/>
      <c r="G38" s="795"/>
      <c r="H38" s="796"/>
      <c r="I38" s="803" t="s">
        <v>8301</v>
      </c>
      <c r="J38" s="804"/>
      <c r="K38" s="805"/>
      <c r="L38" s="419">
        <f>SUM(L30:L37)</f>
        <v>2.04</v>
      </c>
      <c r="M38" s="367"/>
      <c r="N38" s="367"/>
      <c r="O38" s="367"/>
      <c r="P38" s="367"/>
      <c r="Q38" s="367"/>
      <c r="R38" s="367"/>
      <c r="S38" s="367"/>
    </row>
    <row r="39" spans="1:19" s="370" customFormat="1" ht="10.95" customHeight="1" thickBot="1" x14ac:dyDescent="0.25">
      <c r="A39" s="797"/>
      <c r="B39" s="798"/>
      <c r="C39" s="798"/>
      <c r="D39" s="798"/>
      <c r="E39" s="798"/>
      <c r="F39" s="798"/>
      <c r="G39" s="798"/>
      <c r="H39" s="799"/>
      <c r="I39" s="420" t="s">
        <v>8302</v>
      </c>
      <c r="J39" s="421" t="s">
        <v>71</v>
      </c>
      <c r="K39" s="422">
        <f>IF(J39="HORISTA",E.S.!$C$56,IF(J39="MENSALISTA",E.S.MENSAL!$C$56,0))</f>
        <v>0.87849999999999995</v>
      </c>
      <c r="L39" s="419">
        <f>(SUM(L30:L37)*K39)-((SUMIF(A30:A37,"SN*",L30:L37))*K39)</f>
        <v>0</v>
      </c>
      <c r="M39" s="367"/>
      <c r="N39" s="367"/>
      <c r="O39" s="367"/>
      <c r="P39" s="367"/>
      <c r="Q39" s="367"/>
      <c r="R39" s="367"/>
      <c r="S39" s="367"/>
    </row>
    <row r="40" spans="1:19" s="370" customFormat="1" ht="10.8" thickBot="1" x14ac:dyDescent="0.25">
      <c r="A40" s="797"/>
      <c r="B40" s="798"/>
      <c r="C40" s="798"/>
      <c r="D40" s="798"/>
      <c r="E40" s="798"/>
      <c r="F40" s="798"/>
      <c r="G40" s="798"/>
      <c r="H40" s="799"/>
      <c r="I40" s="806" t="s">
        <v>8303</v>
      </c>
      <c r="J40" s="807"/>
      <c r="K40" s="423"/>
      <c r="L40" s="419">
        <f>ROUND((L38+L39)*K40,2)</f>
        <v>0</v>
      </c>
      <c r="M40" s="367"/>
      <c r="N40" s="367"/>
      <c r="O40" s="367"/>
      <c r="P40" s="367"/>
      <c r="Q40" s="367"/>
      <c r="R40" s="367"/>
      <c r="S40" s="367"/>
    </row>
    <row r="41" spans="1:19" s="370" customFormat="1" ht="10.8" thickBot="1" x14ac:dyDescent="0.25">
      <c r="A41" s="800"/>
      <c r="B41" s="801"/>
      <c r="C41" s="801"/>
      <c r="D41" s="801"/>
      <c r="E41" s="801"/>
      <c r="F41" s="801"/>
      <c r="G41" s="801"/>
      <c r="H41" s="802"/>
      <c r="I41" s="808" t="s">
        <v>8304</v>
      </c>
      <c r="J41" s="809"/>
      <c r="K41" s="810"/>
      <c r="L41" s="424">
        <f>SUM(L38:L40)</f>
        <v>2.04</v>
      </c>
      <c r="M41" s="367"/>
      <c r="N41" s="367"/>
      <c r="O41" s="367"/>
      <c r="P41" s="367"/>
      <c r="Q41" s="367"/>
      <c r="R41" s="367"/>
      <c r="S41" s="367"/>
    </row>
    <row r="42" spans="1:19" s="370" customFormat="1" ht="10.8" thickBot="1" x14ac:dyDescent="0.25">
      <c r="A42" s="425"/>
      <c r="B42" s="395"/>
      <c r="C42" s="395"/>
      <c r="D42" s="395"/>
      <c r="E42" s="395"/>
      <c r="F42" s="395"/>
      <c r="G42" s="395"/>
      <c r="H42" s="395"/>
      <c r="I42" s="426"/>
      <c r="J42" s="427"/>
      <c r="K42" s="427"/>
      <c r="L42" s="428"/>
      <c r="M42" s="367"/>
      <c r="N42" s="367"/>
      <c r="O42" s="367"/>
      <c r="P42" s="367"/>
      <c r="Q42" s="367"/>
      <c r="R42" s="367"/>
      <c r="S42" s="367"/>
    </row>
    <row r="43" spans="1:19" s="370" customFormat="1" ht="10.8" thickBot="1" x14ac:dyDescent="0.25">
      <c r="A43" s="776" t="s">
        <v>8305</v>
      </c>
      <c r="B43" s="811"/>
      <c r="C43" s="811"/>
      <c r="D43" s="777"/>
      <c r="E43" s="429">
        <v>1</v>
      </c>
      <c r="F43" s="425"/>
      <c r="G43" s="430"/>
      <c r="H43" s="431"/>
      <c r="I43" s="776" t="s">
        <v>8306</v>
      </c>
      <c r="J43" s="811"/>
      <c r="K43" s="777"/>
      <c r="L43" s="393">
        <f>(L26+L41)/E43</f>
        <v>2.04</v>
      </c>
      <c r="M43" s="367"/>
      <c r="N43" s="367"/>
      <c r="O43" s="367"/>
      <c r="P43" s="367"/>
      <c r="Q43" s="367"/>
      <c r="R43" s="367"/>
      <c r="S43" s="367"/>
    </row>
    <row r="44" spans="1:19" s="370" customFormat="1" ht="10.8" thickBot="1" x14ac:dyDescent="0.25">
      <c r="A44" s="425"/>
      <c r="B44" s="395"/>
      <c r="C44" s="395"/>
      <c r="D44" s="395"/>
      <c r="E44" s="395"/>
      <c r="F44" s="395"/>
      <c r="G44" s="395"/>
      <c r="H44" s="395"/>
      <c r="I44" s="432"/>
      <c r="J44" s="433"/>
      <c r="K44" s="433"/>
      <c r="L44" s="434"/>
      <c r="M44" s="367"/>
      <c r="N44" s="367"/>
      <c r="O44" s="367"/>
      <c r="P44" s="367"/>
      <c r="Q44" s="367"/>
      <c r="R44" s="367"/>
      <c r="S44" s="367"/>
    </row>
    <row r="45" spans="1:19" s="401" customFormat="1" ht="13.5" customHeight="1" x14ac:dyDescent="0.2">
      <c r="A45" s="812" t="s">
        <v>80</v>
      </c>
      <c r="B45" s="814" t="s">
        <v>8307</v>
      </c>
      <c r="C45" s="815"/>
      <c r="D45" s="815"/>
      <c r="E45" s="815"/>
      <c r="F45" s="815"/>
      <c r="G45" s="815"/>
      <c r="H45" s="816"/>
      <c r="I45" s="820" t="s">
        <v>1216</v>
      </c>
      <c r="J45" s="822" t="s">
        <v>8308</v>
      </c>
      <c r="K45" s="824" t="s">
        <v>8263</v>
      </c>
      <c r="L45" s="435" t="s">
        <v>8309</v>
      </c>
      <c r="M45" s="400"/>
      <c r="N45" s="400"/>
      <c r="O45" s="400"/>
      <c r="P45" s="400"/>
      <c r="Q45" s="400"/>
      <c r="R45" s="400"/>
      <c r="S45" s="400"/>
    </row>
    <row r="46" spans="1:19" s="401" customFormat="1" ht="10.8" thickBot="1" x14ac:dyDescent="0.25">
      <c r="A46" s="813"/>
      <c r="B46" s="817"/>
      <c r="C46" s="818"/>
      <c r="D46" s="818"/>
      <c r="E46" s="818"/>
      <c r="F46" s="818"/>
      <c r="G46" s="818"/>
      <c r="H46" s="819"/>
      <c r="I46" s="821"/>
      <c r="J46" s="823"/>
      <c r="K46" s="825"/>
      <c r="L46" s="436" t="s">
        <v>8223</v>
      </c>
      <c r="M46" s="400"/>
      <c r="N46" s="400"/>
      <c r="O46" s="400"/>
      <c r="P46" s="400"/>
      <c r="Q46" s="400"/>
      <c r="R46" s="400"/>
      <c r="S46" s="400"/>
    </row>
    <row r="47" spans="1:19" s="370" customFormat="1" ht="10.199999999999999" x14ac:dyDescent="0.2">
      <c r="A47" s="437" t="s">
        <v>17502</v>
      </c>
      <c r="B47" s="826" t="str">
        <f>IF(A47="","",IF(OR(LEFT(A47,2)="AM",LEFT(A47,1)="M",LEFT(A47,1)="F"),UPPER(VLOOKUP(A47,'L.I.SICRO MAT'!A:E,2,)),IF(OR(LEFT(A47,5)="COTSV",LEFT(A47,5)="COTIS"),UPPER(VLOOKUP(A47,L.I.COTAÇÃO!$A:$D,2,)),IF(LEFT(A47,2)="cc",VLOOKUP(A47,'R.C.'!A:H,6,),IF(LEFT(A47,2)="SN",VLOOKUP(A47,L.S.SINAPI!A:F,3,),IF(LEFT(A47,2)="SC",VLOOKUP(A47,'L.S.SICRO 2'!A:G,3,),VLOOKUP(A47,L.I.SINAPI!B:F,2,)))))))</f>
        <v>LUMINARIA DE EMBUTIR EM LED - ARANDELA</v>
      </c>
      <c r="C47" s="827"/>
      <c r="D47" s="827"/>
      <c r="E47" s="827"/>
      <c r="F47" s="827"/>
      <c r="G47" s="827"/>
      <c r="H47" s="828"/>
      <c r="I47" s="438" t="str">
        <f>IF(A47="","",IF(OR(LEFT(A47,2)="AM",LEFT(A47,1)="M",LEFT(A47,1)="F"),UPPER(VLOOKUP(A47,'L.I.SICRO MAT'!A:F,5,)),IF(OR(LEFT(A47,5)="COTSV",LEFT(A47,5)="COTIS"),UPPER(VLOOKUP(A47,L.I.COTAÇÃO!$A:$D,3,)),IF(LEFT(A47,2)="cc",VLOOKUP(A47,'R.C.'!A:H,7,),IF(LEFT(A47,2)="SN",VLOOKUP(A47,L.S.SINAPI!A:F,4,),IF(LEFT(A47,2)="SC",VLOOKUP(A47,'L.S.SICRO 2'!A:G,4,),VLOOKUP(A47,L.I.SINAPI!B:F,3,)))))))</f>
        <v xml:space="preserve">UN </v>
      </c>
      <c r="J47" s="439">
        <v>1</v>
      </c>
      <c r="K47" s="385">
        <f>IF(A47="","",IF(OR(LEFT(A47,2)="AM",LEFT(A47,1)="M",LEFT(A47,1)="F"),VLOOKUP(A47,'L.I.SICRO MAT'!A:F,6,),IF(OR(LEFT(A47,5)="COTSV",LEFT(A47,5)="COTIS"),VLOOKUP(A47,L.I.COTAÇÃO!$A:$D,4,),IF(LEFT(A47,2)="cc",VLOOKUP(A47,'R.C.'!A:H,8,),IF(LEFT(A47,2)="SN",VLOOKUP(A47,L.S.SINAPI!A:F,5,),IF(LEFT(A47,2)="SC",VLOOKUP(A47,'L.S.SICRO 2'!A:G,5,),VLOOKUP(A47,L.I.SINAPI!B:F,4,)))))))</f>
        <v>23.4</v>
      </c>
      <c r="L47" s="440">
        <f t="shared" ref="L47:L58" si="2">IF(A47="","",ROUND(J47*K47,2))</f>
        <v>23.4</v>
      </c>
      <c r="M47" s="367"/>
      <c r="N47" s="367"/>
      <c r="O47" s="367"/>
      <c r="P47" s="367"/>
      <c r="Q47" s="367"/>
      <c r="R47" s="367"/>
      <c r="S47" s="367"/>
    </row>
    <row r="48" spans="1:19" s="370" customFormat="1" ht="10.199999999999999" x14ac:dyDescent="0.2">
      <c r="A48" s="437"/>
      <c r="B48" s="826" t="str">
        <f>IF(A48="","",IF(OR(LEFT(A48,2)="AM",LEFT(A48,1)="M",LEFT(A48,1)="F"),UPPER(VLOOKUP(A48,'L.I.SICRO MAT'!A:E,2,)),IF(OR(LEFT(A48,5)="COTSV",LEFT(A48,5)="COTIS"),UPPER(VLOOKUP(A48,L.I.COTAÇÃO!$A:$D,2,)),IF(LEFT(A48,2)="cc",VLOOKUP(A48,'R.C.'!A:H,6,),IF(LEFT(A48,2)="SN",VLOOKUP(A48,L.S.SINAPI!A:F,3,),IF(LEFT(A48,2)="SC",VLOOKUP(A48,'L.S.SICRO 2'!A:G,3,),VLOOKUP(A48,L.I.SINAPI!B:F,2,)))))))</f>
        <v/>
      </c>
      <c r="C48" s="827"/>
      <c r="D48" s="827"/>
      <c r="E48" s="827"/>
      <c r="F48" s="827"/>
      <c r="G48" s="827"/>
      <c r="H48" s="828"/>
      <c r="I48" s="438" t="str">
        <f>IF(A48="","",IF(OR(LEFT(A48,2)="AM",LEFT(A48,1)="M",LEFT(A48,1)="F"),UPPER(VLOOKUP(A48,'L.I.SICRO MAT'!A:F,5,)),IF(OR(LEFT(A48,5)="COTSV",LEFT(A48,5)="COTIS"),UPPER(VLOOKUP(A48,L.I.COTAÇÃO!$A:$D,3,)),IF(LEFT(A48,2)="cc",VLOOKUP(A48,'R.C.'!A:H,7,),IF(LEFT(A48,2)="SN",VLOOKUP(A48,L.S.SINAPI!A:F,4,),IF(LEFT(A48,2)="SC",VLOOKUP(A48,'L.S.SICRO 2'!A:G,4,),VLOOKUP(A48,L.I.SINAPI!B:F,3,)))))))</f>
        <v/>
      </c>
      <c r="J48" s="441"/>
      <c r="K48" s="385" t="str">
        <f>IF(A48="","",IF(OR(LEFT(A48,2)="AM",LEFT(A48,1)="M",LEFT(A48,1)="F"),VLOOKUP(A48,'L.I.SICRO MAT'!A:F,6,),IF(OR(LEFT(A48,5)="COTSV",LEFT(A48,5)="COTIS"),VLOOKUP(A48,L.I.COTAÇÃO!$A:$D,4,),IF(LEFT(A48,2)="cc",VLOOKUP(A48,'R.C.'!A:H,8,),IF(LEFT(A48,2)="SN",VLOOKUP(A48,L.S.SINAPI!A:F,5,),IF(LEFT(A48,2)="SC",VLOOKUP(A48,'L.S.SICRO 2'!A:G,5,),VLOOKUP(A48,L.I.SINAPI!B:F,4,)))))))</f>
        <v/>
      </c>
      <c r="L48" s="440" t="str">
        <f t="shared" si="2"/>
        <v/>
      </c>
      <c r="M48" s="367"/>
      <c r="N48" s="367"/>
      <c r="O48" s="367"/>
      <c r="P48" s="367"/>
      <c r="Q48" s="367"/>
      <c r="R48" s="367"/>
      <c r="S48" s="367"/>
    </row>
    <row r="49" spans="1:19" s="370" customFormat="1" ht="10.199999999999999" x14ac:dyDescent="0.2">
      <c r="A49" s="437"/>
      <c r="B49" s="826" t="str">
        <f>IF(A49="","",IF(OR(LEFT(A49,2)="AM",LEFT(A49,1)="M",LEFT(A49,1)="F"),UPPER(VLOOKUP(A49,'L.I.SICRO MAT'!A:E,2,)),IF(OR(LEFT(A49,5)="COTSV",LEFT(A49,5)="COTIS"),UPPER(VLOOKUP(A49,L.I.COTAÇÃO!$A:$D,2,)),IF(LEFT(A49,2)="cc",VLOOKUP(A49,'R.C.'!A:H,6,),IF(LEFT(A49,2)="SN",VLOOKUP(A49,L.S.SINAPI!A:F,3,),IF(LEFT(A49,2)="SC",VLOOKUP(A49,'L.S.SICRO 2'!A:G,3,),VLOOKUP(A49,L.I.SINAPI!B:F,2,)))))))</f>
        <v/>
      </c>
      <c r="C49" s="827"/>
      <c r="D49" s="827"/>
      <c r="E49" s="827"/>
      <c r="F49" s="827"/>
      <c r="G49" s="827"/>
      <c r="H49" s="828"/>
      <c r="I49" s="438" t="str">
        <f>IF(A49="","",IF(OR(LEFT(A49,2)="AM",LEFT(A49,1)="M",LEFT(A49,1)="F"),UPPER(VLOOKUP(A49,'L.I.SICRO MAT'!A:F,5,)),IF(OR(LEFT(A49,5)="COTSV",LEFT(A49,5)="COTIS"),UPPER(VLOOKUP(A49,L.I.COTAÇÃO!$A:$D,3,)),IF(LEFT(A49,2)="cc",VLOOKUP(A49,'R.C.'!A:H,7,),IF(LEFT(A49,2)="SN",VLOOKUP(A49,L.S.SINAPI!A:F,4,),IF(LEFT(A49,2)="SC",VLOOKUP(A49,'L.S.SICRO 2'!A:G,4,),VLOOKUP(A49,L.I.SINAPI!B:F,3,)))))))</f>
        <v/>
      </c>
      <c r="J49" s="441"/>
      <c r="K49" s="385" t="str">
        <f>IF(A49="","",IF(OR(LEFT(A49,2)="AM",LEFT(A49,1)="M",LEFT(A49,1)="F"),VLOOKUP(A49,'L.I.SICRO MAT'!A:F,6,),IF(OR(LEFT(A49,5)="COTSV",LEFT(A49,5)="COTIS"),VLOOKUP(A49,L.I.COTAÇÃO!$A:$D,4,),IF(LEFT(A49,2)="cc",VLOOKUP(A49,'R.C.'!A:H,8,),IF(LEFT(A49,2)="SN",VLOOKUP(A49,L.S.SINAPI!A:F,5,),IF(LEFT(A49,2)="SC",VLOOKUP(A49,'L.S.SICRO 2'!A:G,5,),VLOOKUP(A49,L.I.SINAPI!B:F,4,)))))))</f>
        <v/>
      </c>
      <c r="L49" s="440" t="str">
        <f t="shared" si="2"/>
        <v/>
      </c>
      <c r="M49" s="367"/>
      <c r="N49" s="367"/>
      <c r="O49" s="367"/>
      <c r="P49" s="367"/>
      <c r="Q49" s="367"/>
      <c r="R49" s="367"/>
      <c r="S49" s="367"/>
    </row>
    <row r="50" spans="1:19" s="370" customFormat="1" ht="10.199999999999999" x14ac:dyDescent="0.2">
      <c r="A50" s="437"/>
      <c r="B50" s="826" t="str">
        <f>IF(A50="","",IF(OR(LEFT(A50,2)="AM",LEFT(A50,1)="M",LEFT(A50,1)="F"),UPPER(VLOOKUP(A50,'L.I.SICRO MAT'!A:E,2,)),IF(OR(LEFT(A50,5)="COTSV",LEFT(A50,5)="COTIS"),UPPER(VLOOKUP(A50,L.I.COTAÇÃO!$A:$D,2,)),IF(LEFT(A50,2)="cc",VLOOKUP(A50,'R.C.'!A:H,6,),IF(LEFT(A50,2)="SN",VLOOKUP(A50,L.S.SINAPI!A:F,3,),IF(LEFT(A50,2)="SC",VLOOKUP(A50,'L.S.SICRO 2'!A:G,3,),VLOOKUP(A50,L.I.SINAPI!B:F,2,)))))))</f>
        <v/>
      </c>
      <c r="C50" s="827"/>
      <c r="D50" s="827"/>
      <c r="E50" s="827"/>
      <c r="F50" s="827"/>
      <c r="G50" s="827"/>
      <c r="H50" s="828"/>
      <c r="I50" s="438" t="str">
        <f>IF(A50="","",IF(OR(LEFT(A50,2)="AM",LEFT(A50,1)="M",LEFT(A50,1)="F"),UPPER(VLOOKUP(A50,'L.I.SICRO MAT'!A:F,5,)),IF(OR(LEFT(A50,5)="COTSV",LEFT(A50,5)="COTIS"),UPPER(VLOOKUP(A50,L.I.COTAÇÃO!$A:$D,3,)),IF(LEFT(A50,2)="cc",VLOOKUP(A50,'R.C.'!A:H,7,),IF(LEFT(A50,2)="SN",VLOOKUP(A50,L.S.SINAPI!A:F,4,),IF(LEFT(A50,2)="SC",VLOOKUP(A50,'L.S.SICRO 2'!A:G,4,),VLOOKUP(A50,L.I.SINAPI!B:F,3,)))))))</f>
        <v/>
      </c>
      <c r="J50" s="441"/>
      <c r="K50" s="385" t="str">
        <f>IF(A50="","",IF(OR(LEFT(A50,2)="AM",LEFT(A50,1)="M",LEFT(A50,1)="F"),VLOOKUP(A50,'L.I.SICRO MAT'!A:F,6,),IF(OR(LEFT(A50,5)="COTSV",LEFT(A50,5)="COTIS"),VLOOKUP(A50,L.I.COTAÇÃO!$A:$D,4,),IF(LEFT(A50,2)="cc",VLOOKUP(A50,'R.C.'!A:H,8,),IF(LEFT(A50,2)="SN",VLOOKUP(A50,L.S.SINAPI!A:F,5,),IF(LEFT(A50,2)="SC",VLOOKUP(A50,'L.S.SICRO 2'!A:G,5,),VLOOKUP(A50,L.I.SINAPI!B:F,4,)))))))</f>
        <v/>
      </c>
      <c r="L50" s="440" t="str">
        <f t="shared" si="2"/>
        <v/>
      </c>
      <c r="M50" s="367"/>
      <c r="N50" s="367"/>
      <c r="O50" s="367"/>
      <c r="P50" s="367"/>
      <c r="Q50" s="367"/>
      <c r="R50" s="367"/>
      <c r="S50" s="367"/>
    </row>
    <row r="51" spans="1:19" s="370" customFormat="1" ht="10.199999999999999" x14ac:dyDescent="0.2">
      <c r="A51" s="437"/>
      <c r="B51" s="826" t="str">
        <f>IF(A51="","",IF(OR(LEFT(A51,2)="AM",LEFT(A51,1)="M",LEFT(A51,1)="F"),UPPER(VLOOKUP(A51,'L.I.SICRO MAT'!A:E,2,)),IF(OR(LEFT(A51,5)="COTSV",LEFT(A51,5)="COTIS"),UPPER(VLOOKUP(A51,L.I.COTAÇÃO!$A:$D,2,)),IF(LEFT(A51,2)="cc",VLOOKUP(A51,'R.C.'!A:H,6,),IF(LEFT(A51,2)="SN",VLOOKUP(A51,L.S.SINAPI!A:F,3,),IF(LEFT(A51,2)="SC",VLOOKUP(A51,'L.S.SICRO 2'!A:G,3,),VLOOKUP(A51,L.I.SINAPI!B:F,2,)))))))</f>
        <v/>
      </c>
      <c r="C51" s="827"/>
      <c r="D51" s="827"/>
      <c r="E51" s="827"/>
      <c r="F51" s="827"/>
      <c r="G51" s="827"/>
      <c r="H51" s="828"/>
      <c r="I51" s="438" t="str">
        <f>IF(A51="","",IF(OR(LEFT(A51,2)="AM",LEFT(A51,1)="M",LEFT(A51,1)="F"),UPPER(VLOOKUP(A51,'L.I.SICRO MAT'!A:F,5,)),IF(OR(LEFT(A51,5)="COTSV",LEFT(A51,5)="COTIS"),UPPER(VLOOKUP(A51,L.I.COTAÇÃO!$A:$D,3,)),IF(LEFT(A51,2)="cc",VLOOKUP(A51,'R.C.'!A:H,7,),IF(LEFT(A51,2)="SN",VLOOKUP(A51,L.S.SINAPI!A:F,4,),IF(LEFT(A51,2)="SC",VLOOKUP(A51,'L.S.SICRO 2'!A:G,4,),VLOOKUP(A51,L.I.SINAPI!B:F,3,)))))))</f>
        <v/>
      </c>
      <c r="J51" s="441"/>
      <c r="K51" s="385" t="str">
        <f>IF(A51="","",IF(OR(LEFT(A51,2)="AM",LEFT(A51,1)="M",LEFT(A51,1)="F"),VLOOKUP(A51,'L.I.SICRO MAT'!A:F,6,),IF(OR(LEFT(A51,5)="COTSV",LEFT(A51,5)="COTIS"),VLOOKUP(A51,L.I.COTAÇÃO!$A:$D,4,),IF(LEFT(A51,2)="cc",VLOOKUP(A51,'R.C.'!A:H,8,),IF(LEFT(A51,2)="SN",VLOOKUP(A51,L.S.SINAPI!A:F,5,),IF(LEFT(A51,2)="SC",VLOOKUP(A51,'L.S.SICRO 2'!A:G,5,),VLOOKUP(A51,L.I.SINAPI!B:F,4,)))))))</f>
        <v/>
      </c>
      <c r="L51" s="440" t="str">
        <f t="shared" si="2"/>
        <v/>
      </c>
      <c r="M51" s="367"/>
      <c r="N51" s="367"/>
      <c r="O51" s="367"/>
      <c r="P51" s="367"/>
      <c r="Q51" s="367"/>
      <c r="R51" s="367"/>
      <c r="S51" s="367"/>
    </row>
    <row r="52" spans="1:19" s="370" customFormat="1" ht="10.199999999999999" x14ac:dyDescent="0.2">
      <c r="A52" s="437"/>
      <c r="B52" s="826" t="str">
        <f>IF(A52="","",IF(OR(LEFT(A52,2)="AM",LEFT(A52,1)="M",LEFT(A52,1)="F"),UPPER(VLOOKUP(A52,'L.I.SICRO MAT'!A:E,2,)),IF(OR(LEFT(A52,5)="COTSV",LEFT(A52,5)="COTIS"),UPPER(VLOOKUP(A52,L.I.COTAÇÃO!$A:$D,2,)),IF(LEFT(A52,2)="cc",VLOOKUP(A52,'R.C.'!A:H,6,),IF(LEFT(A52,2)="SN",VLOOKUP(A52,L.S.SINAPI!A:F,3,),IF(LEFT(A52,2)="SC",VLOOKUP(A52,'L.S.SICRO 2'!A:G,3,),VLOOKUP(A52,L.I.SINAPI!B:F,2,)))))))</f>
        <v/>
      </c>
      <c r="C52" s="827"/>
      <c r="D52" s="827"/>
      <c r="E52" s="827"/>
      <c r="F52" s="827"/>
      <c r="G52" s="827"/>
      <c r="H52" s="828"/>
      <c r="I52" s="438" t="str">
        <f>IF(A52="","",IF(OR(LEFT(A52,2)="AM",LEFT(A52,1)="M",LEFT(A52,1)="F"),UPPER(VLOOKUP(A52,'L.I.SICRO MAT'!A:F,5,)),IF(OR(LEFT(A52,5)="COTSV",LEFT(A52,5)="COTIS"),UPPER(VLOOKUP(A52,L.I.COTAÇÃO!$A:$D,3,)),IF(LEFT(A52,2)="cc",VLOOKUP(A52,'R.C.'!A:H,7,),IF(LEFT(A52,2)="SN",VLOOKUP(A52,L.S.SINAPI!A:F,4,),IF(LEFT(A52,2)="SC",VLOOKUP(A52,'L.S.SICRO 2'!A:G,4,),VLOOKUP(A52,L.I.SINAPI!B:F,3,)))))))</f>
        <v/>
      </c>
      <c r="J52" s="441"/>
      <c r="K52" s="385" t="str">
        <f>IF(A52="","",IF(OR(LEFT(A52,2)="AM",LEFT(A52,1)="M",LEFT(A52,1)="F"),VLOOKUP(A52,'L.I.SICRO MAT'!A:F,6,),IF(OR(LEFT(A52,5)="COTSV",LEFT(A52,5)="COTIS"),VLOOKUP(A52,L.I.COTAÇÃO!$A:$D,4,),IF(LEFT(A52,2)="cc",VLOOKUP(A52,'R.C.'!A:H,8,),IF(LEFT(A52,2)="SN",VLOOKUP(A52,L.S.SINAPI!A:F,5,),IF(LEFT(A52,2)="SC",VLOOKUP(A52,'L.S.SICRO 2'!A:G,5,),VLOOKUP(A52,L.I.SINAPI!B:F,4,)))))))</f>
        <v/>
      </c>
      <c r="L52" s="440" t="str">
        <f t="shared" si="2"/>
        <v/>
      </c>
      <c r="M52" s="367"/>
      <c r="N52" s="367"/>
      <c r="O52" s="367"/>
      <c r="P52" s="367"/>
      <c r="Q52" s="367"/>
      <c r="R52" s="367"/>
      <c r="S52" s="367"/>
    </row>
    <row r="53" spans="1:19" s="370" customFormat="1" ht="10.199999999999999" x14ac:dyDescent="0.2">
      <c r="A53" s="437"/>
      <c r="B53" s="826" t="str">
        <f>IF(A53="","",IF(OR(LEFT(A53,2)="AM",LEFT(A53,1)="M",LEFT(A53,1)="F"),UPPER(VLOOKUP(A53,'L.I.SICRO MAT'!A:E,2,)),IF(OR(LEFT(A53,5)="COTSV",LEFT(A53,5)="COTIS"),UPPER(VLOOKUP(A53,L.I.COTAÇÃO!$A:$D,2,)),IF(LEFT(A53,2)="cc",VLOOKUP(A53,'R.C.'!A:H,6,),IF(LEFT(A53,2)="SN",VLOOKUP(A53,L.S.SINAPI!A:F,3,),IF(LEFT(A53,2)="SC",VLOOKUP(A53,'L.S.SICRO 2'!A:G,3,),VLOOKUP(A53,L.I.SINAPI!B:F,2,)))))))</f>
        <v/>
      </c>
      <c r="C53" s="827"/>
      <c r="D53" s="827"/>
      <c r="E53" s="827"/>
      <c r="F53" s="827"/>
      <c r="G53" s="827"/>
      <c r="H53" s="828"/>
      <c r="I53" s="438" t="str">
        <f>IF(A53="","",IF(OR(LEFT(A53,2)="AM",LEFT(A53,1)="M",LEFT(A53,1)="F"),UPPER(VLOOKUP(A53,'L.I.SICRO MAT'!A:F,5,)),IF(OR(LEFT(A53,5)="COTSV",LEFT(A53,5)="COTIS"),UPPER(VLOOKUP(A53,L.I.COTAÇÃO!$A:$D,3,)),IF(LEFT(A53,2)="cc",VLOOKUP(A53,'R.C.'!A:H,7,),IF(LEFT(A53,2)="SN",VLOOKUP(A53,L.S.SINAPI!A:F,4,),IF(LEFT(A53,2)="SC",VLOOKUP(A53,'L.S.SICRO 2'!A:G,4,),VLOOKUP(A53,L.I.SINAPI!B:F,3,)))))))</f>
        <v/>
      </c>
      <c r="J53" s="441"/>
      <c r="K53" s="385" t="str">
        <f>IF(A53="","",IF(OR(LEFT(A53,2)="AM",LEFT(A53,1)="M",LEFT(A53,1)="F"),VLOOKUP(A53,'L.I.SICRO MAT'!A:F,6,),IF(OR(LEFT(A53,5)="COTSV",LEFT(A53,5)="COTIS"),VLOOKUP(A53,L.I.COTAÇÃO!$A:$D,4,),IF(LEFT(A53,2)="cc",VLOOKUP(A53,'R.C.'!A:H,8,),IF(LEFT(A53,2)="SN",VLOOKUP(A53,L.S.SINAPI!A:F,5,),IF(LEFT(A53,2)="SC",VLOOKUP(A53,'L.S.SICRO 2'!A:G,5,),VLOOKUP(A53,L.I.SINAPI!B:F,4,)))))))</f>
        <v/>
      </c>
      <c r="L53" s="440" t="str">
        <f t="shared" si="2"/>
        <v/>
      </c>
      <c r="M53" s="367"/>
      <c r="N53" s="367"/>
      <c r="O53" s="367"/>
      <c r="P53" s="367"/>
      <c r="Q53" s="367"/>
      <c r="R53" s="367"/>
      <c r="S53" s="367"/>
    </row>
    <row r="54" spans="1:19" s="370" customFormat="1" ht="10.199999999999999" x14ac:dyDescent="0.2">
      <c r="A54" s="437"/>
      <c r="B54" s="826" t="str">
        <f>IF(A54="","",IF(OR(LEFT(A54,2)="AM",LEFT(A54,1)="M",LEFT(A54,1)="F"),UPPER(VLOOKUP(A54,'L.I.SICRO MAT'!A:E,2,)),IF(OR(LEFT(A54,5)="COTSV",LEFT(A54,5)="COTIS"),UPPER(VLOOKUP(A54,L.I.COTAÇÃO!$A:$D,2,)),IF(LEFT(A54,2)="cc",VLOOKUP(A54,'R.C.'!A:H,6,),IF(LEFT(A54,2)="SN",VLOOKUP(A54,L.S.SINAPI!A:F,3,),IF(LEFT(A54,2)="SC",VLOOKUP(A54,'L.S.SICRO 2'!A:G,3,),VLOOKUP(A54,L.I.SINAPI!B:F,2,)))))))</f>
        <v/>
      </c>
      <c r="C54" s="827"/>
      <c r="D54" s="827"/>
      <c r="E54" s="827"/>
      <c r="F54" s="827"/>
      <c r="G54" s="827"/>
      <c r="H54" s="828"/>
      <c r="I54" s="438" t="str">
        <f>IF(A54="","",IF(OR(LEFT(A54,2)="AM",LEFT(A54,1)="M",LEFT(A54,1)="F"),UPPER(VLOOKUP(A54,'L.I.SICRO MAT'!A:F,5,)),IF(OR(LEFT(A54,5)="COTSV",LEFT(A54,5)="COTIS"),UPPER(VLOOKUP(A54,L.I.COTAÇÃO!$A:$D,3,)),IF(LEFT(A54,2)="cc",VLOOKUP(A54,'R.C.'!A:H,7,),IF(LEFT(A54,2)="SN",VLOOKUP(A54,L.S.SINAPI!A:F,4,),IF(LEFT(A54,2)="SC",VLOOKUP(A54,'L.S.SICRO 2'!A:G,4,),VLOOKUP(A54,L.I.SINAPI!B:F,3,)))))))</f>
        <v/>
      </c>
      <c r="J54" s="441"/>
      <c r="K54" s="385" t="str">
        <f>IF(A54="","",IF(OR(LEFT(A54,2)="AM",LEFT(A54,1)="M",LEFT(A54,1)="F"),VLOOKUP(A54,'L.I.SICRO MAT'!A:F,6,),IF(OR(LEFT(A54,5)="COTSV",LEFT(A54,5)="COTIS"),VLOOKUP(A54,L.I.COTAÇÃO!$A:$D,4,),IF(LEFT(A54,2)="cc",VLOOKUP(A54,'R.C.'!A:H,8,),IF(LEFT(A54,2)="SN",VLOOKUP(A54,L.S.SINAPI!A:F,5,),IF(LEFT(A54,2)="SC",VLOOKUP(A54,'L.S.SICRO 2'!A:G,5,),VLOOKUP(A54,L.I.SINAPI!B:F,4,)))))))</f>
        <v/>
      </c>
      <c r="L54" s="440" t="str">
        <f t="shared" si="2"/>
        <v/>
      </c>
      <c r="M54" s="367"/>
      <c r="N54" s="367"/>
      <c r="O54" s="367"/>
      <c r="P54" s="367"/>
      <c r="Q54" s="367"/>
      <c r="R54" s="367"/>
      <c r="S54" s="367"/>
    </row>
    <row r="55" spans="1:19" s="370" customFormat="1" ht="10.199999999999999" x14ac:dyDescent="0.2">
      <c r="A55" s="437"/>
      <c r="B55" s="826" t="str">
        <f>IF(A55="","",IF(OR(LEFT(A55,2)="AM",LEFT(A55,1)="M",LEFT(A55,1)="F"),UPPER(VLOOKUP(A55,'L.I.SICRO MAT'!A:E,2,)),IF(OR(LEFT(A55,5)="COTSV",LEFT(A55,5)="COTIS"),UPPER(VLOOKUP(A55,L.I.COTAÇÃO!$A:$D,2,)),IF(LEFT(A55,2)="cc",VLOOKUP(A55,'R.C.'!A:H,6,),IF(LEFT(A55,2)="SN",VLOOKUP(A55,L.S.SINAPI!A:F,3,),IF(LEFT(A55,2)="SC",VLOOKUP(A55,'L.S.SICRO 2'!A:G,3,),VLOOKUP(A55,L.I.SINAPI!B:F,2,)))))))</f>
        <v/>
      </c>
      <c r="C55" s="827"/>
      <c r="D55" s="827"/>
      <c r="E55" s="827"/>
      <c r="F55" s="827"/>
      <c r="G55" s="827"/>
      <c r="H55" s="828"/>
      <c r="I55" s="438" t="str">
        <f>IF(A55="","",IF(OR(LEFT(A55,2)="AM",LEFT(A55,1)="M",LEFT(A55,1)="F"),UPPER(VLOOKUP(A55,'L.I.SICRO MAT'!A:F,5,)),IF(OR(LEFT(A55,5)="COTSV",LEFT(A55,5)="COTIS"),UPPER(VLOOKUP(A55,L.I.COTAÇÃO!$A:$D,3,)),IF(LEFT(A55,2)="cc",VLOOKUP(A55,'R.C.'!A:H,7,),IF(LEFT(A55,2)="SN",VLOOKUP(A55,L.S.SINAPI!A:F,4,),IF(LEFT(A55,2)="SC",VLOOKUP(A55,'L.S.SICRO 2'!A:G,4,),VLOOKUP(A55,L.I.SINAPI!B:F,3,)))))))</f>
        <v/>
      </c>
      <c r="J55" s="441"/>
      <c r="K55" s="385" t="str">
        <f>IF(A55="","",IF(OR(LEFT(A55,2)="AM",LEFT(A55,1)="M",LEFT(A55,1)="F"),VLOOKUP(A55,'L.I.SICRO MAT'!A:F,6,),IF(OR(LEFT(A55,5)="COTSV",LEFT(A55,5)="COTIS"),VLOOKUP(A55,L.I.COTAÇÃO!$A:$D,4,),IF(LEFT(A55,2)="cc",VLOOKUP(A55,'R.C.'!A:H,8,),IF(LEFT(A55,2)="SN",VLOOKUP(A55,L.S.SINAPI!A:F,5,),IF(LEFT(A55,2)="SC",VLOOKUP(A55,'L.S.SICRO 2'!A:G,5,),VLOOKUP(A55,L.I.SINAPI!B:F,4,)))))))</f>
        <v/>
      </c>
      <c r="L55" s="440" t="str">
        <f t="shared" si="2"/>
        <v/>
      </c>
      <c r="M55" s="367"/>
      <c r="N55" s="367"/>
      <c r="O55" s="367"/>
      <c r="P55" s="367"/>
      <c r="Q55" s="367"/>
      <c r="R55" s="367"/>
      <c r="S55" s="367"/>
    </row>
    <row r="56" spans="1:19" s="370" customFormat="1" ht="10.199999999999999" x14ac:dyDescent="0.2">
      <c r="A56" s="437"/>
      <c r="B56" s="826" t="str">
        <f>IF(A56="","",IF(OR(LEFT(A56,2)="AM",LEFT(A56,1)="M",LEFT(A56,1)="F"),UPPER(VLOOKUP(A56,'L.I.SICRO MAT'!A:E,2,)),IF(OR(LEFT(A56,5)="COTSV",LEFT(A56,5)="COTIS"),UPPER(VLOOKUP(A56,L.I.COTAÇÃO!$A:$D,2,)),IF(LEFT(A56,2)="cc",VLOOKUP(A56,'R.C.'!A:H,6,),IF(LEFT(A56,2)="SN",VLOOKUP(A56,L.S.SINAPI!A:F,3,),IF(LEFT(A56,2)="SC",VLOOKUP(A56,'L.S.SICRO 2'!A:G,3,),VLOOKUP(A56,L.I.SINAPI!B:F,2,)))))))</f>
        <v/>
      </c>
      <c r="C56" s="827"/>
      <c r="D56" s="827"/>
      <c r="E56" s="827"/>
      <c r="F56" s="827"/>
      <c r="G56" s="827"/>
      <c r="H56" s="828"/>
      <c r="I56" s="438" t="str">
        <f>IF(A56="","",IF(OR(LEFT(A56,2)="AM",LEFT(A56,1)="M",LEFT(A56,1)="F"),UPPER(VLOOKUP(A56,'L.I.SICRO MAT'!A:F,5,)),IF(OR(LEFT(A56,5)="COTSV",LEFT(A56,5)="COTIS"),UPPER(VLOOKUP(A56,L.I.COTAÇÃO!$A:$D,3,)),IF(LEFT(A56,2)="cc",VLOOKUP(A56,'R.C.'!A:H,7,),IF(LEFT(A56,2)="SN",VLOOKUP(A56,L.S.SINAPI!A:F,4,),IF(LEFT(A56,2)="SC",VLOOKUP(A56,'L.S.SICRO 2'!A:G,4,),VLOOKUP(A56,L.I.SINAPI!B:F,3,)))))))</f>
        <v/>
      </c>
      <c r="J56" s="441"/>
      <c r="K56" s="385" t="str">
        <f>IF(A56="","",IF(OR(LEFT(A56,2)="AM",LEFT(A56,1)="M",LEFT(A56,1)="F"),VLOOKUP(A56,'L.I.SICRO MAT'!A:F,6,),IF(OR(LEFT(A56,5)="COTSV",LEFT(A56,5)="COTIS"),VLOOKUP(A56,L.I.COTAÇÃO!$A:$D,4,),IF(LEFT(A56,2)="cc",VLOOKUP(A56,'R.C.'!A:H,8,),IF(LEFT(A56,2)="SN",VLOOKUP(A56,L.S.SINAPI!A:F,5,),IF(LEFT(A56,2)="SC",VLOOKUP(A56,'L.S.SICRO 2'!A:G,5,),VLOOKUP(A56,L.I.SINAPI!B:F,4,)))))))</f>
        <v/>
      </c>
      <c r="L56" s="440" t="str">
        <f t="shared" si="2"/>
        <v/>
      </c>
      <c r="M56" s="367"/>
      <c r="N56" s="367"/>
      <c r="O56" s="367"/>
      <c r="P56" s="367"/>
      <c r="Q56" s="367"/>
      <c r="R56" s="367"/>
      <c r="S56" s="367"/>
    </row>
    <row r="57" spans="1:19" s="370" customFormat="1" ht="10.199999999999999" x14ac:dyDescent="0.2">
      <c r="A57" s="437"/>
      <c r="B57" s="826" t="str">
        <f>IF(A57="","",IF(OR(LEFT(A57,2)="AM",LEFT(A57,1)="M",LEFT(A57,1)="F"),UPPER(VLOOKUP(A57,'L.I.SICRO MAT'!A:E,2,)),IF(OR(LEFT(A57,5)="COTSV",LEFT(A57,5)="COTIS"),UPPER(VLOOKUP(A57,L.I.COTAÇÃO!$A:$D,2,)),IF(LEFT(A57,2)="cc",VLOOKUP(A57,'R.C.'!A:H,6,),IF(LEFT(A57,2)="SN",VLOOKUP(A57,L.S.SINAPI!A:F,3,),IF(LEFT(A57,2)="SC",VLOOKUP(A57,'L.S.SICRO 2'!A:G,3,),VLOOKUP(A57,L.I.SINAPI!B:F,2,)))))))</f>
        <v/>
      </c>
      <c r="C57" s="827"/>
      <c r="D57" s="827"/>
      <c r="E57" s="827"/>
      <c r="F57" s="827"/>
      <c r="G57" s="827"/>
      <c r="H57" s="828"/>
      <c r="I57" s="438" t="str">
        <f>IF(A57="","",IF(OR(LEFT(A57,2)="AM",LEFT(A57,1)="M",LEFT(A57,1)="F"),UPPER(VLOOKUP(A57,'L.I.SICRO MAT'!A:F,5,)),IF(OR(LEFT(A57,5)="COTSV",LEFT(A57,5)="COTIS"),UPPER(VLOOKUP(A57,L.I.COTAÇÃO!$A:$D,3,)),IF(LEFT(A57,2)="cc",VLOOKUP(A57,'R.C.'!A:H,7,),IF(LEFT(A57,2)="SN",VLOOKUP(A57,L.S.SINAPI!A:F,4,),IF(LEFT(A57,2)="SC",VLOOKUP(A57,'L.S.SICRO 2'!A:G,4,),VLOOKUP(A57,L.I.SINAPI!B:F,3,)))))))</f>
        <v/>
      </c>
      <c r="J57" s="441"/>
      <c r="K57" s="385" t="str">
        <f>IF(A57="","",IF(OR(LEFT(A57,2)="AM",LEFT(A57,1)="M",LEFT(A57,1)="F"),VLOOKUP(A57,'L.I.SICRO MAT'!A:F,6,),IF(OR(LEFT(A57,5)="COTSV",LEFT(A57,5)="COTIS"),VLOOKUP(A57,L.I.COTAÇÃO!$A:$D,4,),IF(LEFT(A57,2)="cc",VLOOKUP(A57,'R.C.'!A:H,8,),IF(LEFT(A57,2)="SN",VLOOKUP(A57,L.S.SINAPI!A:F,5,),IF(LEFT(A57,2)="SC",VLOOKUP(A57,'L.S.SICRO 2'!A:G,5,),VLOOKUP(A57,L.I.SINAPI!B:F,4,)))))))</f>
        <v/>
      </c>
      <c r="L57" s="440" t="str">
        <f t="shared" si="2"/>
        <v/>
      </c>
      <c r="M57" s="367"/>
      <c r="N57" s="367"/>
      <c r="O57" s="367"/>
      <c r="P57" s="367"/>
      <c r="Q57" s="367"/>
      <c r="R57" s="367"/>
      <c r="S57" s="367"/>
    </row>
    <row r="58" spans="1:19" s="370" customFormat="1" ht="12.75" customHeight="1" thickBot="1" x14ac:dyDescent="0.25">
      <c r="A58" s="442"/>
      <c r="B58" s="826" t="str">
        <f>IF(A58="","",IF(OR(LEFT(A58,2)="AM",LEFT(A58,1)="M",LEFT(A58,1)="F"),UPPER(VLOOKUP(A58,'L.I.SICRO MAT'!A:E,2,)),IF(OR(LEFT(A58,5)="COTSV",LEFT(A58,5)="COTIS"),UPPER(VLOOKUP(A58,L.I.COTAÇÃO!$A:$D,2,)),IF(LEFT(A58,2)="cc",VLOOKUP(A58,'R.C.'!A:H,6,),IF(LEFT(A58,2)="SN",VLOOKUP(A58,L.S.SINAPI!A:F,3,),IF(LEFT(A58,2)="SC",VLOOKUP(A58,'L.S.SICRO 2'!A:G,3,),VLOOKUP(A58,L.I.SINAPI!B:F,2,)))))))</f>
        <v/>
      </c>
      <c r="C58" s="827"/>
      <c r="D58" s="827"/>
      <c r="E58" s="827"/>
      <c r="F58" s="827"/>
      <c r="G58" s="827"/>
      <c r="H58" s="828"/>
      <c r="I58" s="438" t="str">
        <f>IF(A58="","",IF(OR(LEFT(A58,2)="AM",LEFT(A58,1)="M",LEFT(A58,1)="F"),UPPER(VLOOKUP(A58,'L.I.SICRO MAT'!A:F,5,)),IF(OR(LEFT(A58,5)="COTSV",LEFT(A58,5)="COTIS"),UPPER(VLOOKUP(A58,L.I.COTAÇÃO!$A:$D,3,)),IF(LEFT(A58,2)="cc",VLOOKUP(A58,'R.C.'!A:H,7,),IF(LEFT(A58,2)="SN",VLOOKUP(A58,L.S.SINAPI!A:F,4,),IF(LEFT(A58,2)="SC",VLOOKUP(A58,'L.S.SICRO 2'!A:G,4,),VLOOKUP(A58,L.I.SINAPI!B:F,3,)))))))</f>
        <v/>
      </c>
      <c r="J58" s="443"/>
      <c r="K58" s="385" t="str">
        <f>IF(A58="","",IF(OR(LEFT(A58,2)="AM",LEFT(A58,1)="M",LEFT(A58,1)="F"),VLOOKUP(A58,'L.I.SICRO MAT'!A:F,6,),IF(OR(LEFT(A58,5)="COTSV",LEFT(A58,5)="COTIS"),VLOOKUP(A58,L.I.COTAÇÃO!$A:$D,4,),IF(LEFT(A58,2)="cc",VLOOKUP(A58,'R.C.'!A:H,8,),IF(LEFT(A58,2)="SN",VLOOKUP(A58,L.S.SINAPI!A:F,5,),IF(LEFT(A58,2)="SC",VLOOKUP(A58,'L.S.SICRO 2'!A:G,5,),VLOOKUP(A58,L.I.SINAPI!B:F,4,)))))))</f>
        <v/>
      </c>
      <c r="L58" s="444" t="str">
        <f t="shared" si="2"/>
        <v/>
      </c>
      <c r="M58" s="367"/>
      <c r="N58" s="367"/>
      <c r="O58" s="367"/>
      <c r="P58" s="367"/>
      <c r="Q58" s="367"/>
      <c r="R58" s="367"/>
      <c r="S58" s="367"/>
    </row>
    <row r="59" spans="1:19" s="370" customFormat="1" ht="10.8" thickBot="1" x14ac:dyDescent="0.25">
      <c r="A59" s="391"/>
      <c r="B59" s="392"/>
      <c r="C59" s="392"/>
      <c r="D59" s="392"/>
      <c r="E59" s="392"/>
      <c r="F59" s="392"/>
      <c r="G59" s="392"/>
      <c r="H59" s="392"/>
      <c r="I59" s="392"/>
      <c r="J59" s="776" t="s">
        <v>8310</v>
      </c>
      <c r="K59" s="777"/>
      <c r="L59" s="393">
        <f>SUM(L47:L58)</f>
        <v>23.4</v>
      </c>
      <c r="M59" s="367"/>
      <c r="N59" s="367"/>
      <c r="O59" s="367"/>
      <c r="P59" s="367"/>
      <c r="Q59" s="367"/>
      <c r="R59" s="367"/>
      <c r="S59" s="367"/>
    </row>
    <row r="60" spans="1:19" s="370" customFormat="1" ht="10.8" thickBot="1" x14ac:dyDescent="0.25">
      <c r="A60" s="797" t="s">
        <v>8311</v>
      </c>
      <c r="B60" s="798"/>
      <c r="C60" s="798"/>
      <c r="D60" s="798"/>
      <c r="E60" s="798"/>
      <c r="F60" s="798"/>
      <c r="G60" s="798"/>
      <c r="H60" s="798"/>
      <c r="I60" s="798"/>
      <c r="J60" s="395"/>
      <c r="K60" s="395"/>
      <c r="L60" s="444"/>
      <c r="M60" s="367"/>
      <c r="N60" s="367"/>
      <c r="O60" s="367"/>
      <c r="P60" s="367"/>
      <c r="Q60" s="367"/>
      <c r="R60" s="367"/>
      <c r="S60" s="367"/>
    </row>
    <row r="61" spans="1:19" s="370" customFormat="1" ht="19.5" customHeight="1" x14ac:dyDescent="0.2">
      <c r="A61" s="797"/>
      <c r="B61" s="798"/>
      <c r="C61" s="798"/>
      <c r="D61" s="798"/>
      <c r="E61" s="798"/>
      <c r="F61" s="798"/>
      <c r="G61" s="798"/>
      <c r="H61" s="798"/>
      <c r="I61" s="798"/>
      <c r="J61" s="829" t="s">
        <v>8312</v>
      </c>
      <c r="K61" s="830"/>
      <c r="L61" s="445">
        <f>SUM(L43+L59)</f>
        <v>25.439999999999998</v>
      </c>
      <c r="M61" s="367"/>
      <c r="N61" s="367"/>
      <c r="O61" s="367"/>
      <c r="P61" s="367"/>
      <c r="Q61" s="367"/>
      <c r="R61" s="367"/>
      <c r="S61" s="367"/>
    </row>
    <row r="62" spans="1:19" s="370" customFormat="1" ht="12.75" customHeight="1" x14ac:dyDescent="0.2">
      <c r="A62" s="797"/>
      <c r="B62" s="798"/>
      <c r="C62" s="798"/>
      <c r="D62" s="798"/>
      <c r="E62" s="798"/>
      <c r="F62" s="798"/>
      <c r="G62" s="798"/>
      <c r="H62" s="798"/>
      <c r="I62" s="798"/>
      <c r="J62" s="446" t="s">
        <v>8313</v>
      </c>
      <c r="K62" s="447">
        <f>IF(J62="BDI OBRA.",'BDI OBRA'!C37,IF(J62="BDI DIFERENCIADO",'BDI OBRA'!C37,0))</f>
        <v>0.27350000000000002</v>
      </c>
      <c r="L62" s="448">
        <f>ROUND(L61*K62,2)</f>
        <v>6.96</v>
      </c>
      <c r="M62" s="367"/>
      <c r="N62" s="367"/>
      <c r="O62" s="367"/>
      <c r="P62" s="367"/>
      <c r="Q62" s="367"/>
      <c r="R62" s="367"/>
      <c r="S62" s="367"/>
    </row>
    <row r="63" spans="1:19" s="370" customFormat="1" ht="19.5" customHeight="1" thickBot="1" x14ac:dyDescent="0.25">
      <c r="A63" s="800"/>
      <c r="B63" s="801"/>
      <c r="C63" s="801"/>
      <c r="D63" s="801"/>
      <c r="E63" s="801"/>
      <c r="F63" s="801"/>
      <c r="G63" s="801"/>
      <c r="H63" s="801"/>
      <c r="I63" s="801"/>
      <c r="J63" s="831" t="s">
        <v>8314</v>
      </c>
      <c r="K63" s="832"/>
      <c r="L63" s="449">
        <f>SUM(L61+L62)</f>
        <v>32.4</v>
      </c>
      <c r="M63" s="367"/>
      <c r="N63" s="367"/>
      <c r="O63" s="367"/>
      <c r="P63" s="367"/>
      <c r="Q63" s="367"/>
      <c r="R63" s="367"/>
      <c r="S63" s="367"/>
    </row>
    <row r="64" spans="1:19" s="454" customFormat="1" ht="10.8" thickBot="1" x14ac:dyDescent="0.25">
      <c r="A64" s="450"/>
      <c r="B64" s="451"/>
      <c r="C64" s="451"/>
      <c r="D64" s="451"/>
      <c r="E64" s="451"/>
      <c r="F64" s="451"/>
      <c r="G64" s="451"/>
      <c r="H64" s="451"/>
      <c r="I64" s="451"/>
      <c r="J64" s="451"/>
      <c r="K64" s="451"/>
      <c r="L64" s="452"/>
      <c r="M64" s="453"/>
      <c r="N64" s="453"/>
      <c r="O64" s="453"/>
      <c r="P64" s="453"/>
      <c r="Q64" s="453"/>
      <c r="R64" s="453"/>
      <c r="S64" s="453"/>
    </row>
  </sheetData>
  <mergeCells count="77">
    <mergeCell ref="A6:L6"/>
    <mergeCell ref="A1:L1"/>
    <mergeCell ref="A2:A3"/>
    <mergeCell ref="B2:J3"/>
    <mergeCell ref="A4:A5"/>
    <mergeCell ref="B4:J5"/>
    <mergeCell ref="A10:B10"/>
    <mergeCell ref="C10:D10"/>
    <mergeCell ref="E10:K11"/>
    <mergeCell ref="A11:B11"/>
    <mergeCell ref="C11:D11"/>
    <mergeCell ref="A7:L8"/>
    <mergeCell ref="A9:B9"/>
    <mergeCell ref="C9:E9"/>
    <mergeCell ref="F9:G9"/>
    <mergeCell ref="H9:J9"/>
    <mergeCell ref="A12:A13"/>
    <mergeCell ref="B12:E13"/>
    <mergeCell ref="F12:F13"/>
    <mergeCell ref="G12:G13"/>
    <mergeCell ref="H12:H13"/>
    <mergeCell ref="B23:E23"/>
    <mergeCell ref="J12:J13"/>
    <mergeCell ref="K12:K13"/>
    <mergeCell ref="B14:E14"/>
    <mergeCell ref="B15:E15"/>
    <mergeCell ref="B16:E16"/>
    <mergeCell ref="B17:E17"/>
    <mergeCell ref="I12:I13"/>
    <mergeCell ref="B18:E18"/>
    <mergeCell ref="B19:E19"/>
    <mergeCell ref="B20:E20"/>
    <mergeCell ref="B21:E21"/>
    <mergeCell ref="B22:E22"/>
    <mergeCell ref="B35:H35"/>
    <mergeCell ref="B24:E24"/>
    <mergeCell ref="B25:E25"/>
    <mergeCell ref="J26:K26"/>
    <mergeCell ref="A28:A29"/>
    <mergeCell ref="B28:H29"/>
    <mergeCell ref="I28:I29"/>
    <mergeCell ref="J28:J29"/>
    <mergeCell ref="B30:H30"/>
    <mergeCell ref="B31:H31"/>
    <mergeCell ref="B32:H32"/>
    <mergeCell ref="B33:H33"/>
    <mergeCell ref="B34:H34"/>
    <mergeCell ref="B36:H36"/>
    <mergeCell ref="B37:H37"/>
    <mergeCell ref="A38:H41"/>
    <mergeCell ref="I38:K38"/>
    <mergeCell ref="I40:J40"/>
    <mergeCell ref="I41:K41"/>
    <mergeCell ref="A43:D43"/>
    <mergeCell ref="I43:K43"/>
    <mergeCell ref="A45:A46"/>
    <mergeCell ref="B45:H46"/>
    <mergeCell ref="I45:I46"/>
    <mergeCell ref="J45:J46"/>
    <mergeCell ref="K45:K46"/>
    <mergeCell ref="B58:H58"/>
    <mergeCell ref="B47:H47"/>
    <mergeCell ref="B48:H48"/>
    <mergeCell ref="B49:H49"/>
    <mergeCell ref="B50:H50"/>
    <mergeCell ref="B51:H51"/>
    <mergeCell ref="B52:H52"/>
    <mergeCell ref="B53:H53"/>
    <mergeCell ref="B54:H54"/>
    <mergeCell ref="B55:H55"/>
    <mergeCell ref="B56:H56"/>
    <mergeCell ref="B57:H57"/>
    <mergeCell ref="J59:K59"/>
    <mergeCell ref="A60:I60"/>
    <mergeCell ref="A61:I63"/>
    <mergeCell ref="J61:K61"/>
    <mergeCell ref="J63:K63"/>
  </mergeCells>
  <printOptions horizontalCentered="1"/>
  <pageMargins left="0.39370078740157483" right="0.39370078740157483" top="0.98425196850393704" bottom="0.59055118110236227" header="0.51181102362204722" footer="0.51181102362204722"/>
  <pageSetup paperSize="9" scale="85" fitToHeight="10" orientation="portrait" r:id="rId1"/>
  <headerFooter alignWithMargins="0">
    <oddFooter>&amp;CVILBERTY VASCONCELOS
ENGENHEIRO CIVIL - CREA Nº. 32.632 
ART nº PE20180290820</oddFooter>
  </headerFooter>
  <drawing r:id="rId2"/>
  <legacyDrawing r:id="rId3"/>
  <oleObjects>
    <mc:AlternateContent xmlns:mc="http://schemas.openxmlformats.org/markup-compatibility/2006">
      <mc:Choice Requires="x14">
        <oleObject progId="Figura" shapeId="268289" r:id="rId4">
          <objectPr defaultSize="0" autoPict="0" r:id="rId5">
            <anchor moveWithCells="1" sizeWithCells="1">
              <from>
                <xdr:col>9</xdr:col>
                <xdr:colOff>525780</xdr:colOff>
                <xdr:row>0</xdr:row>
                <xdr:rowOff>38100</xdr:rowOff>
              </from>
              <to>
                <xdr:col>10</xdr:col>
                <xdr:colOff>563880</xdr:colOff>
                <xdr:row>1</xdr:row>
                <xdr:rowOff>198120</xdr:rowOff>
              </to>
            </anchor>
          </objectPr>
        </oleObject>
      </mc:Choice>
      <mc:Fallback>
        <oleObject progId="Figura" shapeId="26828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BCE8-BFB5-4A2A-B004-6947FAB1D8F8}">
  <sheetPr>
    <tabColor theme="3" tint="0.59999389629810485"/>
  </sheetPr>
  <dimension ref="A1:I51"/>
  <sheetViews>
    <sheetView view="pageBreakPreview" zoomScale="85" zoomScaleNormal="85" workbookViewId="0">
      <pane ySplit="9" topLeftCell="A10" activePane="bottomLeft" state="frozen"/>
      <selection activeCell="C128" activeCellId="1" sqref="E28 C128"/>
      <selection pane="bottomLeft" activeCell="C128" activeCellId="1" sqref="E28 C128"/>
    </sheetView>
  </sheetViews>
  <sheetFormatPr defaultColWidth="14" defaultRowHeight="10.199999999999999" x14ac:dyDescent="0.2"/>
  <cols>
    <col min="1" max="1" width="16.33203125" style="74" customWidth="1"/>
    <col min="2" max="2" width="73.109375" style="102" customWidth="1"/>
    <col min="3" max="3" width="9.88671875" style="73" customWidth="1"/>
    <col min="4" max="4" width="12.33203125" style="73" customWidth="1"/>
    <col min="5" max="5" width="11.88671875" style="73" customWidth="1"/>
    <col min="6" max="6" width="15.88671875" style="73" customWidth="1"/>
    <col min="7" max="7" width="16.44140625" style="73" customWidth="1"/>
    <col min="8" max="16384" width="14" style="73"/>
  </cols>
  <sheetData>
    <row r="1" spans="1:8" ht="28.5" customHeight="1" x14ac:dyDescent="0.2">
      <c r="A1" s="71"/>
      <c r="B1" s="72"/>
      <c r="C1" s="524"/>
      <c r="D1" s="525"/>
      <c r="E1" s="525"/>
      <c r="F1" s="526"/>
    </row>
    <row r="2" spans="1:8" ht="28.5" customHeight="1" thickBot="1" x14ac:dyDescent="0.25">
      <c r="B2" s="75"/>
      <c r="C2" s="527"/>
      <c r="D2" s="528"/>
      <c r="E2" s="528"/>
      <c r="F2" s="529"/>
    </row>
    <row r="3" spans="1:8" s="79" customFormat="1" ht="13.8" x14ac:dyDescent="0.2">
      <c r="A3" s="76"/>
      <c r="B3" s="77"/>
      <c r="C3" s="530" t="s">
        <v>1042</v>
      </c>
      <c r="D3" s="531"/>
      <c r="E3" s="532"/>
      <c r="F3" s="78" t="s">
        <v>74</v>
      </c>
    </row>
    <row r="4" spans="1:8" s="79" customFormat="1" ht="13.8" x14ac:dyDescent="0.2">
      <c r="A4" s="76"/>
      <c r="B4" s="80"/>
      <c r="C4" s="533" t="s">
        <v>75</v>
      </c>
      <c r="D4" s="534"/>
      <c r="E4" s="535"/>
      <c r="F4" s="103" t="s">
        <v>76</v>
      </c>
    </row>
    <row r="5" spans="1:8" s="79" customFormat="1" ht="13.8" x14ac:dyDescent="0.2">
      <c r="A5" s="76"/>
      <c r="B5" s="75" t="s">
        <v>1043</v>
      </c>
      <c r="C5" s="536" t="s">
        <v>78</v>
      </c>
      <c r="D5" s="537"/>
      <c r="E5" s="538"/>
      <c r="F5" s="82" t="s">
        <v>79</v>
      </c>
    </row>
    <row r="6" spans="1:8" s="79" customFormat="1" ht="13.8" thickBot="1" x14ac:dyDescent="0.25">
      <c r="A6" s="83"/>
      <c r="B6" s="83"/>
      <c r="C6" s="539" t="s">
        <v>490</v>
      </c>
      <c r="D6" s="540"/>
      <c r="E6" s="541"/>
      <c r="F6" s="84"/>
    </row>
    <row r="7" spans="1:8" s="85" customFormat="1" ht="30" customHeight="1" thickBot="1" x14ac:dyDescent="0.35">
      <c r="A7" s="552"/>
      <c r="B7" s="552"/>
      <c r="C7" s="552"/>
      <c r="D7" s="552"/>
      <c r="E7" s="552"/>
      <c r="F7" s="553"/>
    </row>
    <row r="8" spans="1:8" s="87" customFormat="1" ht="14.1" customHeight="1" x14ac:dyDescent="0.2">
      <c r="A8" s="544" t="s">
        <v>80</v>
      </c>
      <c r="B8" s="556" t="s">
        <v>81</v>
      </c>
      <c r="C8" s="558" t="s">
        <v>82</v>
      </c>
      <c r="D8" s="548" t="s">
        <v>1044</v>
      </c>
      <c r="E8" s="560" t="s">
        <v>1045</v>
      </c>
      <c r="F8" s="562" t="s">
        <v>1046</v>
      </c>
      <c r="G8" s="554"/>
    </row>
    <row r="9" spans="1:8" s="87" customFormat="1" ht="14.1" customHeight="1" thickBot="1" x14ac:dyDescent="0.25">
      <c r="A9" s="545"/>
      <c r="B9" s="557"/>
      <c r="C9" s="559"/>
      <c r="D9" s="549"/>
      <c r="E9" s="561"/>
      <c r="F9" s="563"/>
      <c r="G9" s="555"/>
    </row>
    <row r="10" spans="1:8" s="93" customFormat="1" ht="14.1" customHeight="1" x14ac:dyDescent="0.2">
      <c r="A10" s="89" t="s">
        <v>1047</v>
      </c>
      <c r="B10" s="104" t="s">
        <v>1048</v>
      </c>
      <c r="C10" s="105" t="s">
        <v>89</v>
      </c>
      <c r="D10" s="106">
        <v>880</v>
      </c>
      <c r="E10" s="106">
        <v>768.32</v>
      </c>
      <c r="F10" s="107">
        <v>4</v>
      </c>
      <c r="G10" s="108"/>
      <c r="H10" s="93" t="str">
        <f>UPPER(C10)</f>
        <v>H</v>
      </c>
    </row>
    <row r="11" spans="1:8" s="93" customFormat="1" ht="14.1" customHeight="1" x14ac:dyDescent="0.2">
      <c r="A11" s="94" t="s">
        <v>1049</v>
      </c>
      <c r="B11" s="109" t="s">
        <v>1050</v>
      </c>
      <c r="C11" s="110" t="s">
        <v>89</v>
      </c>
      <c r="D11" s="111">
        <v>1654.4</v>
      </c>
      <c r="E11" s="111">
        <v>1444.45</v>
      </c>
      <c r="F11" s="112">
        <v>7.5200000000000005</v>
      </c>
      <c r="G11" s="108"/>
      <c r="H11" s="93" t="str">
        <f t="shared" ref="H11:H34" si="0">UPPER(C11)</f>
        <v>H</v>
      </c>
    </row>
    <row r="12" spans="1:8" s="93" customFormat="1" ht="14.1" customHeight="1" x14ac:dyDescent="0.2">
      <c r="A12" s="94" t="s">
        <v>1051</v>
      </c>
      <c r="B12" s="109" t="s">
        <v>1052</v>
      </c>
      <c r="C12" s="110" t="s">
        <v>89</v>
      </c>
      <c r="D12" s="111">
        <v>1865.6</v>
      </c>
      <c r="E12" s="111">
        <v>1628.85</v>
      </c>
      <c r="F12" s="112">
        <v>8.48</v>
      </c>
      <c r="G12" s="108"/>
      <c r="H12" s="93" t="str">
        <f t="shared" si="0"/>
        <v>H</v>
      </c>
    </row>
    <row r="13" spans="1:8" s="93" customFormat="1" ht="14.1" customHeight="1" x14ac:dyDescent="0.2">
      <c r="A13" s="94" t="s">
        <v>1053</v>
      </c>
      <c r="B13" s="109" t="s">
        <v>1054</v>
      </c>
      <c r="C13" s="110" t="s">
        <v>89</v>
      </c>
      <c r="D13" s="111">
        <v>2279.1999999999998</v>
      </c>
      <c r="E13" s="111">
        <v>1989.96</v>
      </c>
      <c r="F13" s="112">
        <v>10.36</v>
      </c>
      <c r="G13" s="108"/>
      <c r="H13" s="93" t="str">
        <f t="shared" si="0"/>
        <v>H</v>
      </c>
    </row>
    <row r="14" spans="1:8" s="93" customFormat="1" ht="14.1" customHeight="1" x14ac:dyDescent="0.2">
      <c r="A14" s="94" t="s">
        <v>1055</v>
      </c>
      <c r="B14" s="109" t="s">
        <v>1056</v>
      </c>
      <c r="C14" s="110" t="s">
        <v>89</v>
      </c>
      <c r="D14" s="111">
        <v>1399.2</v>
      </c>
      <c r="E14" s="111">
        <v>1221.6400000000001</v>
      </c>
      <c r="F14" s="112">
        <v>6.36</v>
      </c>
      <c r="G14" s="108"/>
      <c r="H14" s="93" t="str">
        <f t="shared" si="0"/>
        <v>H</v>
      </c>
    </row>
    <row r="15" spans="1:8" s="93" customFormat="1" ht="14.1" customHeight="1" x14ac:dyDescent="0.2">
      <c r="A15" s="94" t="s">
        <v>1057</v>
      </c>
      <c r="B15" s="109" t="s">
        <v>1058</v>
      </c>
      <c r="C15" s="110" t="s">
        <v>89</v>
      </c>
      <c r="D15" s="111">
        <v>1337.6</v>
      </c>
      <c r="E15" s="111">
        <v>1167.8499999999999</v>
      </c>
      <c r="F15" s="112">
        <v>6.0799999999999992</v>
      </c>
      <c r="G15" s="108"/>
      <c r="H15" s="93" t="str">
        <f t="shared" si="0"/>
        <v>H</v>
      </c>
    </row>
    <row r="16" spans="1:8" s="93" customFormat="1" ht="14.1" customHeight="1" x14ac:dyDescent="0.2">
      <c r="A16" s="94" t="s">
        <v>1059</v>
      </c>
      <c r="B16" s="109" t="s">
        <v>1060</v>
      </c>
      <c r="C16" s="110" t="s">
        <v>89</v>
      </c>
      <c r="D16" s="111">
        <v>2816</v>
      </c>
      <c r="E16" s="111">
        <v>2458.64</v>
      </c>
      <c r="F16" s="112">
        <v>12.8</v>
      </c>
      <c r="G16" s="108"/>
      <c r="H16" s="93" t="str">
        <f t="shared" si="0"/>
        <v>H</v>
      </c>
    </row>
    <row r="17" spans="1:8" s="93" customFormat="1" ht="14.1" customHeight="1" x14ac:dyDescent="0.2">
      <c r="A17" s="94" t="s">
        <v>1061</v>
      </c>
      <c r="B17" s="109" t="s">
        <v>1062</v>
      </c>
      <c r="C17" s="110" t="s">
        <v>89</v>
      </c>
      <c r="D17" s="111">
        <v>2534.4</v>
      </c>
      <c r="E17" s="111">
        <v>2212.7800000000002</v>
      </c>
      <c r="F17" s="112">
        <v>11.52</v>
      </c>
      <c r="G17" s="108"/>
      <c r="H17" s="93" t="str">
        <f t="shared" si="0"/>
        <v>H</v>
      </c>
    </row>
    <row r="18" spans="1:8" s="93" customFormat="1" ht="14.1" customHeight="1" x14ac:dyDescent="0.2">
      <c r="A18" s="94" t="s">
        <v>1063</v>
      </c>
      <c r="B18" s="109" t="s">
        <v>1064</v>
      </c>
      <c r="C18" s="110" t="s">
        <v>89</v>
      </c>
      <c r="D18" s="111">
        <v>1311.2</v>
      </c>
      <c r="E18" s="111">
        <v>1144.8</v>
      </c>
      <c r="F18" s="112">
        <v>5.96</v>
      </c>
      <c r="G18" s="108"/>
      <c r="H18" s="93" t="str">
        <f t="shared" si="0"/>
        <v>H</v>
      </c>
    </row>
    <row r="19" spans="1:8" s="93" customFormat="1" ht="14.1" customHeight="1" x14ac:dyDescent="0.2">
      <c r="A19" s="94" t="s">
        <v>1065</v>
      </c>
      <c r="B19" s="109" t="s">
        <v>1066</v>
      </c>
      <c r="C19" s="110" t="s">
        <v>89</v>
      </c>
      <c r="D19" s="111">
        <v>2420</v>
      </c>
      <c r="E19" s="111">
        <v>2112.9</v>
      </c>
      <c r="F19" s="112">
        <v>11</v>
      </c>
      <c r="G19" s="108"/>
      <c r="H19" s="93" t="str">
        <f t="shared" si="0"/>
        <v>H</v>
      </c>
    </row>
    <row r="20" spans="1:8" s="93" customFormat="1" ht="14.1" customHeight="1" x14ac:dyDescent="0.2">
      <c r="A20" s="94" t="s">
        <v>1067</v>
      </c>
      <c r="B20" s="109" t="s">
        <v>1068</v>
      </c>
      <c r="C20" s="110" t="s">
        <v>89</v>
      </c>
      <c r="D20" s="111">
        <v>4250.3999999999996</v>
      </c>
      <c r="E20" s="111">
        <v>3711.02</v>
      </c>
      <c r="F20" s="112">
        <v>19.319999999999997</v>
      </c>
      <c r="G20" s="108"/>
      <c r="H20" s="93" t="str">
        <f t="shared" si="0"/>
        <v>H</v>
      </c>
    </row>
    <row r="21" spans="1:8" s="93" customFormat="1" ht="14.1" customHeight="1" x14ac:dyDescent="0.2">
      <c r="A21" s="94" t="s">
        <v>1069</v>
      </c>
      <c r="B21" s="109" t="s">
        <v>1070</v>
      </c>
      <c r="C21" s="110" t="s">
        <v>89</v>
      </c>
      <c r="D21" s="111">
        <v>4250.3999999999996</v>
      </c>
      <c r="E21" s="111">
        <v>3711.02</v>
      </c>
      <c r="F21" s="112">
        <v>19.319999999999997</v>
      </c>
      <c r="G21" s="108"/>
      <c r="H21" s="93" t="str">
        <f t="shared" si="0"/>
        <v>H</v>
      </c>
    </row>
    <row r="22" spans="1:8" s="93" customFormat="1" ht="14.1" customHeight="1" x14ac:dyDescent="0.2">
      <c r="A22" s="94" t="s">
        <v>1071</v>
      </c>
      <c r="B22" s="109" t="s">
        <v>1072</v>
      </c>
      <c r="C22" s="110" t="s">
        <v>89</v>
      </c>
      <c r="D22" s="111">
        <v>2041.6</v>
      </c>
      <c r="E22" s="111">
        <v>1782.52</v>
      </c>
      <c r="F22" s="112">
        <v>9.2799999999999994</v>
      </c>
      <c r="G22" s="108"/>
      <c r="H22" s="93" t="str">
        <f t="shared" si="0"/>
        <v>H</v>
      </c>
    </row>
    <row r="23" spans="1:8" s="93" customFormat="1" ht="14.1" customHeight="1" x14ac:dyDescent="0.2">
      <c r="A23" s="94" t="s">
        <v>1073</v>
      </c>
      <c r="B23" s="109" t="s">
        <v>1074</v>
      </c>
      <c r="C23" s="110" t="s">
        <v>89</v>
      </c>
      <c r="D23" s="111">
        <v>1434.4</v>
      </c>
      <c r="E23" s="111">
        <v>1252.3699999999999</v>
      </c>
      <c r="F23" s="112">
        <v>6.5200000000000005</v>
      </c>
      <c r="G23" s="108"/>
      <c r="H23" s="93" t="str">
        <f t="shared" si="0"/>
        <v>H</v>
      </c>
    </row>
    <row r="24" spans="1:8" s="93" customFormat="1" ht="14.1" customHeight="1" x14ac:dyDescent="0.2">
      <c r="A24" s="94" t="s">
        <v>1075</v>
      </c>
      <c r="B24" s="109" t="s">
        <v>1076</v>
      </c>
      <c r="C24" s="110" t="s">
        <v>89</v>
      </c>
      <c r="D24" s="111">
        <v>1337.6</v>
      </c>
      <c r="E24" s="111">
        <v>1167.8499999999999</v>
      </c>
      <c r="F24" s="112">
        <v>6.0799999999999992</v>
      </c>
      <c r="G24" s="108"/>
      <c r="H24" s="93" t="str">
        <f t="shared" si="0"/>
        <v>H</v>
      </c>
    </row>
    <row r="25" spans="1:8" s="93" customFormat="1" ht="14.1" customHeight="1" x14ac:dyDescent="0.2">
      <c r="A25" s="94" t="s">
        <v>1077</v>
      </c>
      <c r="B25" s="109" t="s">
        <v>1078</v>
      </c>
      <c r="C25" s="110" t="s">
        <v>89</v>
      </c>
      <c r="D25" s="111">
        <v>1311.2</v>
      </c>
      <c r="E25" s="111">
        <v>1144.8</v>
      </c>
      <c r="F25" s="112">
        <v>5.96</v>
      </c>
      <c r="G25" s="108"/>
      <c r="H25" s="93" t="str">
        <f t="shared" si="0"/>
        <v>H</v>
      </c>
    </row>
    <row r="26" spans="1:8" s="93" customFormat="1" ht="14.1" customHeight="1" x14ac:dyDescent="0.2">
      <c r="A26" s="94" t="s">
        <v>1079</v>
      </c>
      <c r="B26" s="109" t="s">
        <v>1080</v>
      </c>
      <c r="C26" s="110" t="s">
        <v>89</v>
      </c>
      <c r="D26" s="111">
        <v>1311.2</v>
      </c>
      <c r="E26" s="111">
        <v>1144.8</v>
      </c>
      <c r="F26" s="112">
        <v>5.96</v>
      </c>
      <c r="G26" s="108"/>
      <c r="H26" s="93" t="str">
        <f t="shared" si="0"/>
        <v>H</v>
      </c>
    </row>
    <row r="27" spans="1:8" s="93" customFormat="1" ht="14.1" customHeight="1" x14ac:dyDescent="0.2">
      <c r="A27" s="94" t="s">
        <v>1081</v>
      </c>
      <c r="B27" s="109" t="s">
        <v>1082</v>
      </c>
      <c r="C27" s="110" t="s">
        <v>89</v>
      </c>
      <c r="D27" s="111">
        <v>1311.2</v>
      </c>
      <c r="E27" s="111">
        <v>1144.8</v>
      </c>
      <c r="F27" s="112">
        <v>5.96</v>
      </c>
      <c r="G27" s="108"/>
      <c r="H27" s="93" t="str">
        <f t="shared" si="0"/>
        <v>H</v>
      </c>
    </row>
    <row r="28" spans="1:8" s="93" customFormat="1" ht="14.1" customHeight="1" x14ac:dyDescent="0.2">
      <c r="A28" s="94" t="s">
        <v>1083</v>
      </c>
      <c r="B28" s="109" t="s">
        <v>1084</v>
      </c>
      <c r="C28" s="110" t="s">
        <v>89</v>
      </c>
      <c r="D28" s="111">
        <v>1311.2</v>
      </c>
      <c r="E28" s="111">
        <v>1144.8</v>
      </c>
      <c r="F28" s="112">
        <v>5.96</v>
      </c>
      <c r="G28" s="108"/>
      <c r="H28" s="93" t="str">
        <f t="shared" si="0"/>
        <v>H</v>
      </c>
    </row>
    <row r="29" spans="1:8" s="93" customFormat="1" ht="14.1" customHeight="1" x14ac:dyDescent="0.2">
      <c r="A29" s="94" t="s">
        <v>1085</v>
      </c>
      <c r="B29" s="109" t="s">
        <v>1086</v>
      </c>
      <c r="C29" s="110" t="s">
        <v>89</v>
      </c>
      <c r="D29" s="111">
        <v>1680.8</v>
      </c>
      <c r="E29" s="111">
        <v>1467.5</v>
      </c>
      <c r="F29" s="112">
        <v>7.64</v>
      </c>
      <c r="G29" s="108"/>
      <c r="H29" s="93" t="str">
        <f t="shared" si="0"/>
        <v>H</v>
      </c>
    </row>
    <row r="30" spans="1:8" s="93" customFormat="1" ht="14.1" customHeight="1" x14ac:dyDescent="0.2">
      <c r="A30" s="94" t="s">
        <v>1087</v>
      </c>
      <c r="B30" s="109" t="s">
        <v>1088</v>
      </c>
      <c r="C30" s="110" t="s">
        <v>89</v>
      </c>
      <c r="D30" s="111">
        <v>1214.4000000000001</v>
      </c>
      <c r="E30" s="111">
        <v>1060.29</v>
      </c>
      <c r="F30" s="112">
        <v>5.5200000000000005</v>
      </c>
      <c r="G30" s="108"/>
      <c r="H30" s="93" t="str">
        <f t="shared" si="0"/>
        <v>H</v>
      </c>
    </row>
    <row r="31" spans="1:8" s="93" customFormat="1" ht="14.1" customHeight="1" x14ac:dyDescent="0.2">
      <c r="A31" s="94" t="s">
        <v>1089</v>
      </c>
      <c r="B31" s="109" t="s">
        <v>1090</v>
      </c>
      <c r="C31" s="110" t="s">
        <v>89</v>
      </c>
      <c r="D31" s="111">
        <v>1434.4</v>
      </c>
      <c r="E31" s="111">
        <v>1252.3699999999999</v>
      </c>
      <c r="F31" s="112">
        <v>6.5200000000000005</v>
      </c>
      <c r="G31" s="108"/>
      <c r="H31" s="93" t="str">
        <f t="shared" si="0"/>
        <v>H</v>
      </c>
    </row>
    <row r="32" spans="1:8" s="93" customFormat="1" ht="14.1" customHeight="1" x14ac:dyDescent="0.2">
      <c r="A32" s="94" t="s">
        <v>1091</v>
      </c>
      <c r="B32" s="109" t="s">
        <v>1092</v>
      </c>
      <c r="C32" s="110" t="s">
        <v>89</v>
      </c>
      <c r="D32" s="111">
        <v>968</v>
      </c>
      <c r="E32" s="111">
        <v>845.16</v>
      </c>
      <c r="F32" s="112">
        <v>4.4000000000000004</v>
      </c>
      <c r="G32" s="108"/>
      <c r="H32" s="93" t="str">
        <f t="shared" si="0"/>
        <v>H</v>
      </c>
    </row>
    <row r="33" spans="1:9" s="93" customFormat="1" ht="14.1" customHeight="1" x14ac:dyDescent="0.2">
      <c r="A33" s="94" t="s">
        <v>1093</v>
      </c>
      <c r="B33" s="109" t="s">
        <v>1094</v>
      </c>
      <c r="C33" s="110" t="s">
        <v>89</v>
      </c>
      <c r="D33" s="111">
        <v>1012</v>
      </c>
      <c r="E33" s="111">
        <v>883.57</v>
      </c>
      <c r="F33" s="112">
        <v>4.5999999999999996</v>
      </c>
      <c r="G33" s="108"/>
      <c r="H33" s="93" t="str">
        <f t="shared" si="0"/>
        <v>H</v>
      </c>
    </row>
    <row r="34" spans="1:9" s="93" customFormat="1" ht="14.1" customHeight="1" x14ac:dyDescent="0.2">
      <c r="A34" s="94" t="s">
        <v>1095</v>
      </c>
      <c r="B34" s="109" t="s">
        <v>1096</v>
      </c>
      <c r="C34" s="110" t="s">
        <v>89</v>
      </c>
      <c r="D34" s="111">
        <v>1311.2</v>
      </c>
      <c r="E34" s="111">
        <v>1144.8</v>
      </c>
      <c r="F34" s="112">
        <v>5.96</v>
      </c>
      <c r="G34" s="108"/>
      <c r="H34" s="93" t="str">
        <f t="shared" si="0"/>
        <v>H</v>
      </c>
    </row>
    <row r="35" spans="1:9" s="93" customFormat="1" ht="14.1" customHeight="1" x14ac:dyDescent="0.2">
      <c r="A35" s="94"/>
      <c r="B35" s="109"/>
      <c r="C35" s="110"/>
      <c r="D35" s="111"/>
      <c r="E35" s="111"/>
      <c r="F35" s="112"/>
      <c r="G35" s="108"/>
    </row>
    <row r="36" spans="1:9" s="93" customFormat="1" ht="14.1" customHeight="1" x14ac:dyDescent="0.2">
      <c r="A36" s="94" t="s">
        <v>1097</v>
      </c>
      <c r="B36" s="109" t="s">
        <v>1098</v>
      </c>
      <c r="C36" s="110" t="s">
        <v>89</v>
      </c>
      <c r="D36" s="111">
        <v>18580.04</v>
      </c>
      <c r="E36" s="111"/>
      <c r="F36" s="112">
        <v>84.454727272727283</v>
      </c>
      <c r="G36" s="108"/>
      <c r="I36" s="93" t="str">
        <f>CONCATENATE("T",A36)</f>
        <v>TTCM</v>
      </c>
    </row>
    <row r="37" spans="1:9" s="93" customFormat="1" ht="14.1" customHeight="1" x14ac:dyDescent="0.2">
      <c r="A37" s="94" t="s">
        <v>1099</v>
      </c>
      <c r="B37" s="109" t="s">
        <v>1100</v>
      </c>
      <c r="C37" s="110" t="s">
        <v>89</v>
      </c>
      <c r="D37" s="111">
        <v>16146.43</v>
      </c>
      <c r="E37" s="111"/>
      <c r="F37" s="112">
        <v>73.392863636363643</v>
      </c>
      <c r="G37" s="108"/>
      <c r="I37" s="93" t="str">
        <f t="shared" ref="I37:I51" si="1">CONCATENATE("T",A37)</f>
        <v>TTP0</v>
      </c>
    </row>
    <row r="38" spans="1:9" s="93" customFormat="1" ht="14.1" customHeight="1" x14ac:dyDescent="0.2">
      <c r="A38" s="94" t="s">
        <v>1101</v>
      </c>
      <c r="B38" s="109" t="s">
        <v>1102</v>
      </c>
      <c r="C38" s="110" t="s">
        <v>89</v>
      </c>
      <c r="D38" s="111">
        <v>12722.77</v>
      </c>
      <c r="E38" s="111"/>
      <c r="F38" s="112">
        <v>57.830772727272731</v>
      </c>
      <c r="G38" s="108"/>
      <c r="I38" s="93" t="str">
        <f t="shared" si="1"/>
        <v>TTP1</v>
      </c>
    </row>
    <row r="39" spans="1:9" s="93" customFormat="1" ht="14.1" customHeight="1" x14ac:dyDescent="0.2">
      <c r="A39" s="94" t="s">
        <v>1103</v>
      </c>
      <c r="B39" s="109" t="s">
        <v>1104</v>
      </c>
      <c r="C39" s="110" t="s">
        <v>89</v>
      </c>
      <c r="D39" s="111">
        <v>9953.34</v>
      </c>
      <c r="E39" s="111"/>
      <c r="F39" s="112">
        <v>45.242454545454549</v>
      </c>
      <c r="G39" s="108"/>
      <c r="I39" s="93" t="str">
        <f t="shared" si="1"/>
        <v>TTP2</v>
      </c>
    </row>
    <row r="40" spans="1:9" s="93" customFormat="1" ht="14.1" customHeight="1" x14ac:dyDescent="0.2">
      <c r="A40" s="94" t="s">
        <v>1105</v>
      </c>
      <c r="B40" s="109" t="s">
        <v>1106</v>
      </c>
      <c r="C40" s="110" t="s">
        <v>89</v>
      </c>
      <c r="D40" s="111">
        <v>8188.68</v>
      </c>
      <c r="E40" s="111"/>
      <c r="F40" s="112">
        <v>37.221272727272726</v>
      </c>
      <c r="G40" s="108"/>
      <c r="I40" s="93" t="str">
        <f t="shared" si="1"/>
        <v>TTP3</v>
      </c>
    </row>
    <row r="41" spans="1:9" s="93" customFormat="1" ht="14.1" customHeight="1" x14ac:dyDescent="0.2">
      <c r="A41" s="94" t="s">
        <v>1107</v>
      </c>
      <c r="B41" s="109" t="s">
        <v>1108</v>
      </c>
      <c r="C41" s="110" t="s">
        <v>89</v>
      </c>
      <c r="D41" s="111">
        <v>7480</v>
      </c>
      <c r="E41" s="111"/>
      <c r="F41" s="112">
        <v>34</v>
      </c>
      <c r="G41" s="108"/>
      <c r="I41" s="93" t="str">
        <f t="shared" si="1"/>
        <v>TTP4</v>
      </c>
    </row>
    <row r="42" spans="1:9" s="93" customFormat="1" ht="14.1" customHeight="1" x14ac:dyDescent="0.2">
      <c r="A42" s="94" t="s">
        <v>1109</v>
      </c>
      <c r="B42" s="109" t="s">
        <v>1110</v>
      </c>
      <c r="C42" s="110" t="s">
        <v>89</v>
      </c>
      <c r="D42" s="111">
        <v>5768.02</v>
      </c>
      <c r="E42" s="111"/>
      <c r="F42" s="112">
        <v>26.21827272727273</v>
      </c>
      <c r="G42" s="108"/>
      <c r="I42" s="93" t="str">
        <f t="shared" si="1"/>
        <v>TTT0</v>
      </c>
    </row>
    <row r="43" spans="1:9" s="93" customFormat="1" ht="14.1" customHeight="1" x14ac:dyDescent="0.2">
      <c r="A43" s="94" t="s">
        <v>1111</v>
      </c>
      <c r="B43" s="109" t="s">
        <v>1112</v>
      </c>
      <c r="C43" s="110" t="s">
        <v>89</v>
      </c>
      <c r="D43" s="111">
        <v>4399.3999999999996</v>
      </c>
      <c r="E43" s="111"/>
      <c r="F43" s="112">
        <v>19.997272727272726</v>
      </c>
      <c r="G43" s="108"/>
      <c r="I43" s="93" t="str">
        <f t="shared" si="1"/>
        <v>TTT1</v>
      </c>
    </row>
    <row r="44" spans="1:9" s="93" customFormat="1" ht="14.1" customHeight="1" x14ac:dyDescent="0.2">
      <c r="A44" s="94" t="s">
        <v>1113</v>
      </c>
      <c r="B44" s="109" t="s">
        <v>1114</v>
      </c>
      <c r="C44" s="110" t="s">
        <v>89</v>
      </c>
      <c r="D44" s="111">
        <v>3327.05</v>
      </c>
      <c r="E44" s="111"/>
      <c r="F44" s="112">
        <v>15.122954545454546</v>
      </c>
      <c r="G44" s="108"/>
      <c r="I44" s="93" t="str">
        <f t="shared" si="1"/>
        <v>TTT2</v>
      </c>
    </row>
    <row r="45" spans="1:9" s="93" customFormat="1" ht="14.1" customHeight="1" x14ac:dyDescent="0.2">
      <c r="A45" s="94" t="s">
        <v>1115</v>
      </c>
      <c r="B45" s="109" t="s">
        <v>1116</v>
      </c>
      <c r="C45" s="110" t="s">
        <v>89</v>
      </c>
      <c r="D45" s="111">
        <v>2670.41</v>
      </c>
      <c r="E45" s="111"/>
      <c r="F45" s="112">
        <v>12.138227272727272</v>
      </c>
      <c r="G45" s="108"/>
      <c r="I45" s="93" t="str">
        <f t="shared" si="1"/>
        <v>TTT3</v>
      </c>
    </row>
    <row r="46" spans="1:9" s="93" customFormat="1" ht="14.1" customHeight="1" x14ac:dyDescent="0.2">
      <c r="A46" s="94" t="s">
        <v>1117</v>
      </c>
      <c r="B46" s="109" t="s">
        <v>1118</v>
      </c>
      <c r="C46" s="110" t="s">
        <v>89</v>
      </c>
      <c r="D46" s="111">
        <v>1994.96</v>
      </c>
      <c r="E46" s="111"/>
      <c r="F46" s="112">
        <v>9.0679999999999996</v>
      </c>
      <c r="G46" s="108"/>
      <c r="I46" s="93" t="str">
        <f t="shared" si="1"/>
        <v>TTT4</v>
      </c>
    </row>
    <row r="47" spans="1:9" s="93" customFormat="1" ht="14.1" customHeight="1" x14ac:dyDescent="0.2">
      <c r="A47" s="94" t="s">
        <v>1119</v>
      </c>
      <c r="B47" s="109" t="s">
        <v>1120</v>
      </c>
      <c r="C47" s="110" t="s">
        <v>89</v>
      </c>
      <c r="D47" s="111">
        <v>4621.45</v>
      </c>
      <c r="E47" s="111"/>
      <c r="F47" s="112">
        <v>21.006590909090907</v>
      </c>
      <c r="G47" s="108"/>
      <c r="I47" s="93" t="str">
        <f t="shared" si="1"/>
        <v>TTA0</v>
      </c>
    </row>
    <row r="48" spans="1:9" s="93" customFormat="1" ht="14.1" customHeight="1" x14ac:dyDescent="0.2">
      <c r="A48" s="94" t="s">
        <v>1121</v>
      </c>
      <c r="B48" s="109" t="s">
        <v>1122</v>
      </c>
      <c r="C48" s="110" t="s">
        <v>89</v>
      </c>
      <c r="D48" s="111">
        <v>2775.24</v>
      </c>
      <c r="E48" s="111"/>
      <c r="F48" s="112">
        <v>12.614727272727272</v>
      </c>
      <c r="G48" s="108"/>
      <c r="I48" s="93" t="str">
        <f t="shared" si="1"/>
        <v>TTA1</v>
      </c>
    </row>
    <row r="49" spans="1:9" s="93" customFormat="1" ht="14.1" customHeight="1" x14ac:dyDescent="0.2">
      <c r="A49" s="94" t="s">
        <v>1123</v>
      </c>
      <c r="B49" s="109" t="s">
        <v>1124</v>
      </c>
      <c r="C49" s="110" t="s">
        <v>89</v>
      </c>
      <c r="D49" s="111">
        <v>1793.04</v>
      </c>
      <c r="E49" s="111"/>
      <c r="F49" s="112">
        <v>8.1501818181818173</v>
      </c>
      <c r="G49" s="108"/>
      <c r="I49" s="93" t="str">
        <f t="shared" si="1"/>
        <v>TTA2</v>
      </c>
    </row>
    <row r="50" spans="1:9" s="93" customFormat="1" ht="14.1" customHeight="1" x14ac:dyDescent="0.2">
      <c r="A50" s="94" t="s">
        <v>1125</v>
      </c>
      <c r="B50" s="109" t="s">
        <v>1126</v>
      </c>
      <c r="C50" s="110" t="s">
        <v>89</v>
      </c>
      <c r="D50" s="111">
        <v>1563.12</v>
      </c>
      <c r="E50" s="111"/>
      <c r="F50" s="112">
        <v>7.1050909090909089</v>
      </c>
      <c r="G50" s="108"/>
      <c r="I50" s="93" t="str">
        <f t="shared" si="1"/>
        <v>TTA3</v>
      </c>
    </row>
    <row r="51" spans="1:9" s="93" customFormat="1" ht="14.1" customHeight="1" x14ac:dyDescent="0.2">
      <c r="A51" s="94" t="s">
        <v>1127</v>
      </c>
      <c r="B51" s="109" t="s">
        <v>1128</v>
      </c>
      <c r="C51" s="110" t="s">
        <v>89</v>
      </c>
      <c r="D51" s="111">
        <v>1593.1</v>
      </c>
      <c r="E51" s="111"/>
      <c r="F51" s="112">
        <v>7.2413636363636362</v>
      </c>
      <c r="G51" s="108"/>
      <c r="I51" s="93" t="str">
        <f t="shared" si="1"/>
        <v>TTA4</v>
      </c>
    </row>
  </sheetData>
  <mergeCells count="13">
    <mergeCell ref="G8:G9"/>
    <mergeCell ref="A8:A9"/>
    <mergeCell ref="B8:B9"/>
    <mergeCell ref="C8:C9"/>
    <mergeCell ref="D8:D9"/>
    <mergeCell ref="E8:E9"/>
    <mergeCell ref="F8:F9"/>
    <mergeCell ref="A7:F7"/>
    <mergeCell ref="C1:F2"/>
    <mergeCell ref="C3:E3"/>
    <mergeCell ref="C4:E4"/>
    <mergeCell ref="C5:E5"/>
    <mergeCell ref="C6:E6"/>
  </mergeCells>
  <pageMargins left="0.78740157499999996" right="0.78740157499999996" top="0.984251969" bottom="0.984251969" header="0.49212598499999999" footer="0.49212598499999999"/>
  <pageSetup paperSize="9" scale="56"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6EA6-E1D1-44DB-BCCE-0B5EF8906E06}">
  <sheetPr>
    <tabColor theme="3" tint="0.59999389629810485"/>
  </sheetPr>
  <dimension ref="A1:G1954"/>
  <sheetViews>
    <sheetView view="pageBreakPreview" zoomScaleNormal="100" zoomScaleSheetLayoutView="100" workbookViewId="0">
      <selection activeCell="C128" activeCellId="1" sqref="E28 C128"/>
    </sheetView>
  </sheetViews>
  <sheetFormatPr defaultRowHeight="13.2" x14ac:dyDescent="0.25"/>
  <cols>
    <col min="1" max="2" width="16.33203125" style="118" customWidth="1"/>
    <col min="3" max="3" width="73.109375" style="142" customWidth="1"/>
    <col min="4" max="4" width="9.88671875" style="143" customWidth="1"/>
    <col min="5" max="7" width="17.33203125" style="143" customWidth="1"/>
    <col min="8" max="16384" width="8.88671875" style="116"/>
  </cols>
  <sheetData>
    <row r="1" spans="1:7" ht="15.6" x14ac:dyDescent="0.25">
      <c r="A1" s="113"/>
      <c r="B1" s="114"/>
      <c r="C1" s="115"/>
      <c r="D1" s="566"/>
      <c r="E1" s="567"/>
      <c r="F1" s="567"/>
      <c r="G1" s="568"/>
    </row>
    <row r="2" spans="1:7" ht="14.4" thickBot="1" x14ac:dyDescent="0.3">
      <c r="A2" s="117"/>
      <c r="C2" s="119" t="s">
        <v>1129</v>
      </c>
      <c r="D2" s="569"/>
      <c r="E2" s="570"/>
      <c r="F2" s="570"/>
      <c r="G2" s="571"/>
    </row>
    <row r="3" spans="1:7" ht="13.8" x14ac:dyDescent="0.25">
      <c r="A3" s="120"/>
      <c r="B3" s="121"/>
      <c r="C3" s="119" t="s">
        <v>1130</v>
      </c>
      <c r="D3" s="572" t="s">
        <v>1131</v>
      </c>
      <c r="E3" s="573"/>
      <c r="F3" s="574"/>
      <c r="G3" s="122" t="s">
        <v>1132</v>
      </c>
    </row>
    <row r="4" spans="1:7" ht="14.4" thickBot="1" x14ac:dyDescent="0.3">
      <c r="A4" s="120"/>
      <c r="B4" s="121"/>
      <c r="C4" s="123"/>
      <c r="D4" s="575"/>
      <c r="E4" s="576"/>
      <c r="F4" s="577"/>
      <c r="G4" s="124" t="s">
        <v>1133</v>
      </c>
    </row>
    <row r="5" spans="1:7" ht="13.8" x14ac:dyDescent="0.25">
      <c r="A5" s="120"/>
      <c r="B5" s="121"/>
      <c r="C5" s="125"/>
      <c r="D5" s="578" t="s">
        <v>1134</v>
      </c>
      <c r="E5" s="579"/>
      <c r="F5" s="580"/>
      <c r="G5" s="126" t="s">
        <v>79</v>
      </c>
    </row>
    <row r="6" spans="1:7" ht="13.8" thickBot="1" x14ac:dyDescent="0.3">
      <c r="A6" s="127"/>
      <c r="B6" s="128"/>
      <c r="C6" s="128"/>
      <c r="D6" s="581">
        <v>42675</v>
      </c>
      <c r="E6" s="582"/>
      <c r="F6" s="583"/>
      <c r="G6" s="129"/>
    </row>
    <row r="7" spans="1:7" ht="14.4" customHeight="1" thickBot="1" x14ac:dyDescent="0.3">
      <c r="A7" s="584" t="s">
        <v>1135</v>
      </c>
      <c r="B7" s="585"/>
      <c r="C7" s="585"/>
      <c r="D7" s="585"/>
      <c r="E7" s="585"/>
      <c r="F7" s="585"/>
      <c r="G7" s="586"/>
    </row>
    <row r="8" spans="1:7" ht="13.8" x14ac:dyDescent="0.25">
      <c r="A8" s="587"/>
      <c r="B8" s="130" t="s">
        <v>80</v>
      </c>
      <c r="C8" s="589" t="s">
        <v>81</v>
      </c>
      <c r="D8" s="591" t="s">
        <v>82</v>
      </c>
      <c r="E8" s="593" t="s">
        <v>1136</v>
      </c>
      <c r="F8" s="587" t="s">
        <v>1137</v>
      </c>
      <c r="G8" s="564" t="s">
        <v>1138</v>
      </c>
    </row>
    <row r="9" spans="1:7" ht="14.4" thickBot="1" x14ac:dyDescent="0.3">
      <c r="A9" s="588"/>
      <c r="B9" s="131"/>
      <c r="C9" s="590"/>
      <c r="D9" s="592"/>
      <c r="E9" s="594"/>
      <c r="F9" s="588"/>
      <c r="G9" s="565"/>
    </row>
    <row r="10" spans="1:7" x14ac:dyDescent="0.25">
      <c r="A10" s="132" t="str">
        <f t="shared" ref="A10:A73" si="0">CONCATENATE("SC-",B10)</f>
        <v>SC-1A0000105</v>
      </c>
      <c r="B10" s="132" t="s">
        <v>1139</v>
      </c>
      <c r="C10" s="133" t="s">
        <v>1140</v>
      </c>
      <c r="D10" s="134" t="s">
        <v>1141</v>
      </c>
      <c r="E10" s="135">
        <v>0.78</v>
      </c>
      <c r="F10" s="135">
        <v>0</v>
      </c>
      <c r="G10" s="136">
        <v>0.78</v>
      </c>
    </row>
    <row r="11" spans="1:7" x14ac:dyDescent="0.25">
      <c r="A11" s="132" t="str">
        <f t="shared" si="0"/>
        <v>SC-1A0000106</v>
      </c>
      <c r="B11" s="132" t="s">
        <v>1142</v>
      </c>
      <c r="C11" s="133" t="s">
        <v>1143</v>
      </c>
      <c r="D11" s="134" t="s">
        <v>1141</v>
      </c>
      <c r="E11" s="135">
        <v>0.94</v>
      </c>
      <c r="F11" s="135">
        <v>0</v>
      </c>
      <c r="G11" s="136">
        <v>0.94</v>
      </c>
    </row>
    <row r="12" spans="1:7" x14ac:dyDescent="0.25">
      <c r="A12" s="132" t="str">
        <f t="shared" si="0"/>
        <v>SC-1A0000107</v>
      </c>
      <c r="B12" s="132" t="s">
        <v>1144</v>
      </c>
      <c r="C12" s="133" t="s">
        <v>1145</v>
      </c>
      <c r="D12" s="134" t="s">
        <v>1141</v>
      </c>
      <c r="E12" s="135">
        <v>0.91</v>
      </c>
      <c r="F12" s="135">
        <v>0</v>
      </c>
      <c r="G12" s="136">
        <v>0.91</v>
      </c>
    </row>
    <row r="13" spans="1:7" x14ac:dyDescent="0.25">
      <c r="A13" s="132" t="str">
        <f t="shared" si="0"/>
        <v>SC-1A0000108</v>
      </c>
      <c r="B13" s="132" t="s">
        <v>1146</v>
      </c>
      <c r="C13" s="133" t="s">
        <v>1147</v>
      </c>
      <c r="D13" s="134" t="s">
        <v>1141</v>
      </c>
      <c r="E13" s="135">
        <v>1.08</v>
      </c>
      <c r="F13" s="135">
        <v>0</v>
      </c>
      <c r="G13" s="136">
        <v>1.08</v>
      </c>
    </row>
    <row r="14" spans="1:7" x14ac:dyDescent="0.25">
      <c r="A14" s="132" t="str">
        <f t="shared" si="0"/>
        <v>SC-1A0000140</v>
      </c>
      <c r="B14" s="132" t="s">
        <v>1148</v>
      </c>
      <c r="C14" s="133" t="s">
        <v>1149</v>
      </c>
      <c r="D14" s="134" t="s">
        <v>1141</v>
      </c>
      <c r="E14" s="135">
        <v>1</v>
      </c>
      <c r="F14" s="135">
        <v>0</v>
      </c>
      <c r="G14" s="136">
        <v>1</v>
      </c>
    </row>
    <row r="15" spans="1:7" x14ac:dyDescent="0.25">
      <c r="A15" s="132" t="str">
        <f t="shared" si="0"/>
        <v>SC-1A0000141</v>
      </c>
      <c r="B15" s="132" t="s">
        <v>1150</v>
      </c>
      <c r="C15" s="133" t="s">
        <v>1151</v>
      </c>
      <c r="D15" s="134" t="s">
        <v>1141</v>
      </c>
      <c r="E15" s="135">
        <v>1.2</v>
      </c>
      <c r="F15" s="135">
        <v>0</v>
      </c>
      <c r="G15" s="136">
        <v>1.2</v>
      </c>
    </row>
    <row r="16" spans="1:7" x14ac:dyDescent="0.25">
      <c r="A16" s="132" t="str">
        <f t="shared" si="0"/>
        <v>SC-1A0000150</v>
      </c>
      <c r="B16" s="132" t="s">
        <v>1152</v>
      </c>
      <c r="C16" s="133" t="s">
        <v>1153</v>
      </c>
      <c r="D16" s="134" t="s">
        <v>1141</v>
      </c>
      <c r="E16" s="135">
        <v>1.1399999999999999</v>
      </c>
      <c r="F16" s="135">
        <v>0</v>
      </c>
      <c r="G16" s="136">
        <v>1.1399999999999999</v>
      </c>
    </row>
    <row r="17" spans="1:7" x14ac:dyDescent="0.25">
      <c r="A17" s="132" t="str">
        <f t="shared" si="0"/>
        <v>SC-1A0000160</v>
      </c>
      <c r="B17" s="132" t="s">
        <v>1154</v>
      </c>
      <c r="C17" s="133" t="s">
        <v>1155</v>
      </c>
      <c r="D17" s="134" t="s">
        <v>1141</v>
      </c>
      <c r="E17" s="135">
        <v>0.95</v>
      </c>
      <c r="F17" s="135">
        <v>0</v>
      </c>
      <c r="G17" s="136">
        <v>0.95</v>
      </c>
    </row>
    <row r="18" spans="1:7" x14ac:dyDescent="0.25">
      <c r="A18" s="132" t="str">
        <f t="shared" si="0"/>
        <v>SC-1A0000190</v>
      </c>
      <c r="B18" s="132" t="s">
        <v>1156</v>
      </c>
      <c r="C18" s="133" t="s">
        <v>1157</v>
      </c>
      <c r="D18" s="134" t="s">
        <v>1141</v>
      </c>
      <c r="E18" s="135">
        <v>0.6</v>
      </c>
      <c r="F18" s="135">
        <v>0</v>
      </c>
      <c r="G18" s="136">
        <v>0.6</v>
      </c>
    </row>
    <row r="19" spans="1:7" x14ac:dyDescent="0.25">
      <c r="A19" s="132" t="str">
        <f t="shared" si="0"/>
        <v>SC-1A0000191</v>
      </c>
      <c r="B19" s="132" t="s">
        <v>1158</v>
      </c>
      <c r="C19" s="133" t="s">
        <v>1159</v>
      </c>
      <c r="D19" s="134" t="s">
        <v>1141</v>
      </c>
      <c r="E19" s="135">
        <v>0.62</v>
      </c>
      <c r="F19" s="135">
        <v>0</v>
      </c>
      <c r="G19" s="136">
        <v>0.62</v>
      </c>
    </row>
    <row r="20" spans="1:7" x14ac:dyDescent="0.25">
      <c r="A20" s="132" t="str">
        <f t="shared" si="0"/>
        <v>SC-1A0000200</v>
      </c>
      <c r="B20" s="132" t="s">
        <v>1160</v>
      </c>
      <c r="C20" s="133" t="s">
        <v>1161</v>
      </c>
      <c r="D20" s="134" t="s">
        <v>1141</v>
      </c>
      <c r="E20" s="135">
        <v>0.56000000000000005</v>
      </c>
      <c r="F20" s="135">
        <v>0</v>
      </c>
      <c r="G20" s="136">
        <v>0.56000000000000005</v>
      </c>
    </row>
    <row r="21" spans="1:7" x14ac:dyDescent="0.25">
      <c r="A21" s="132" t="str">
        <f t="shared" si="0"/>
        <v>SC-1A0000203</v>
      </c>
      <c r="B21" s="132" t="s">
        <v>1162</v>
      </c>
      <c r="C21" s="133" t="s">
        <v>1163</v>
      </c>
      <c r="D21" s="134" t="s">
        <v>1141</v>
      </c>
      <c r="E21" s="135">
        <v>1.4</v>
      </c>
      <c r="F21" s="135">
        <v>0</v>
      </c>
      <c r="G21" s="136">
        <v>1.4</v>
      </c>
    </row>
    <row r="22" spans="1:7" x14ac:dyDescent="0.25">
      <c r="A22" s="132" t="str">
        <f t="shared" si="0"/>
        <v>SC-1A0000204</v>
      </c>
      <c r="B22" s="132" t="s">
        <v>1164</v>
      </c>
      <c r="C22" s="133" t="s">
        <v>1165</v>
      </c>
      <c r="D22" s="134" t="s">
        <v>1141</v>
      </c>
      <c r="E22" s="135">
        <v>1.0900000000000001</v>
      </c>
      <c r="F22" s="135">
        <v>0</v>
      </c>
      <c r="G22" s="136">
        <v>1.0900000000000001</v>
      </c>
    </row>
    <row r="23" spans="1:7" x14ac:dyDescent="0.25">
      <c r="A23" s="132" t="str">
        <f t="shared" si="0"/>
        <v>SC-1A0000205</v>
      </c>
      <c r="B23" s="132" t="s">
        <v>1166</v>
      </c>
      <c r="C23" s="133" t="s">
        <v>1167</v>
      </c>
      <c r="D23" s="134" t="s">
        <v>1141</v>
      </c>
      <c r="E23" s="135">
        <v>0.61</v>
      </c>
      <c r="F23" s="135">
        <v>0</v>
      </c>
      <c r="G23" s="136">
        <v>0.61</v>
      </c>
    </row>
    <row r="24" spans="1:7" x14ac:dyDescent="0.25">
      <c r="A24" s="132" t="str">
        <f t="shared" si="0"/>
        <v>SC-1A0000206</v>
      </c>
      <c r="B24" s="132" t="s">
        <v>1168</v>
      </c>
      <c r="C24" s="133" t="s">
        <v>1169</v>
      </c>
      <c r="D24" s="134" t="s">
        <v>1141</v>
      </c>
      <c r="E24" s="135">
        <v>0.7</v>
      </c>
      <c r="F24" s="135">
        <v>0</v>
      </c>
      <c r="G24" s="136">
        <v>0.7</v>
      </c>
    </row>
    <row r="25" spans="1:7" x14ac:dyDescent="0.25">
      <c r="A25" s="132" t="str">
        <f t="shared" si="0"/>
        <v>SC-1A0000207</v>
      </c>
      <c r="B25" s="132" t="s">
        <v>1170</v>
      </c>
      <c r="C25" s="133" t="s">
        <v>1171</v>
      </c>
      <c r="D25" s="134" t="s">
        <v>1141</v>
      </c>
      <c r="E25" s="135">
        <v>0.68</v>
      </c>
      <c r="F25" s="135">
        <v>0</v>
      </c>
      <c r="G25" s="136">
        <v>0.68</v>
      </c>
    </row>
    <row r="26" spans="1:7" x14ac:dyDescent="0.25">
      <c r="A26" s="132" t="str">
        <f t="shared" si="0"/>
        <v>SC-1A0000208</v>
      </c>
      <c r="B26" s="132" t="s">
        <v>1172</v>
      </c>
      <c r="C26" s="133" t="s">
        <v>1173</v>
      </c>
      <c r="D26" s="134" t="s">
        <v>1141</v>
      </c>
      <c r="E26" s="135">
        <v>0.81</v>
      </c>
      <c r="F26" s="135">
        <v>0</v>
      </c>
      <c r="G26" s="136">
        <v>0.81</v>
      </c>
    </row>
    <row r="27" spans="1:7" x14ac:dyDescent="0.25">
      <c r="A27" s="132" t="str">
        <f t="shared" si="0"/>
        <v>SC-1A0000240</v>
      </c>
      <c r="B27" s="132" t="s">
        <v>1174</v>
      </c>
      <c r="C27" s="133" t="s">
        <v>1175</v>
      </c>
      <c r="D27" s="134" t="s">
        <v>1141</v>
      </c>
      <c r="E27" s="135">
        <v>0.75</v>
      </c>
      <c r="F27" s="135">
        <v>0</v>
      </c>
      <c r="G27" s="136">
        <v>0.75</v>
      </c>
    </row>
    <row r="28" spans="1:7" x14ac:dyDescent="0.25">
      <c r="A28" s="132" t="str">
        <f t="shared" si="0"/>
        <v>SC-1A0000241</v>
      </c>
      <c r="B28" s="132" t="s">
        <v>1176</v>
      </c>
      <c r="C28" s="133" t="s">
        <v>1177</v>
      </c>
      <c r="D28" s="134" t="s">
        <v>1141</v>
      </c>
      <c r="E28" s="135">
        <v>0.94</v>
      </c>
      <c r="F28" s="135">
        <v>0</v>
      </c>
      <c r="G28" s="136">
        <v>0.94</v>
      </c>
    </row>
    <row r="29" spans="1:7" x14ac:dyDescent="0.25">
      <c r="A29" s="132" t="str">
        <f t="shared" si="0"/>
        <v>SC-1A0000250</v>
      </c>
      <c r="B29" s="132" t="s">
        <v>1178</v>
      </c>
      <c r="C29" s="133" t="s">
        <v>1179</v>
      </c>
      <c r="D29" s="134" t="s">
        <v>1141</v>
      </c>
      <c r="E29" s="135">
        <v>0.85</v>
      </c>
      <c r="F29" s="135">
        <v>0</v>
      </c>
      <c r="G29" s="136">
        <v>0.85</v>
      </c>
    </row>
    <row r="30" spans="1:7" x14ac:dyDescent="0.25">
      <c r="A30" s="132" t="str">
        <f t="shared" si="0"/>
        <v>SC-1A0000260</v>
      </c>
      <c r="B30" s="132" t="s">
        <v>1180</v>
      </c>
      <c r="C30" s="133" t="s">
        <v>1181</v>
      </c>
      <c r="D30" s="134" t="s">
        <v>1141</v>
      </c>
      <c r="E30" s="135">
        <v>0.85</v>
      </c>
      <c r="F30" s="135">
        <v>0</v>
      </c>
      <c r="G30" s="136">
        <v>0.85</v>
      </c>
    </row>
    <row r="31" spans="1:7" x14ac:dyDescent="0.25">
      <c r="A31" s="132" t="str">
        <f t="shared" si="0"/>
        <v>SC-1A0000290</v>
      </c>
      <c r="B31" s="132" t="s">
        <v>1182</v>
      </c>
      <c r="C31" s="133" t="s">
        <v>1183</v>
      </c>
      <c r="D31" s="134" t="s">
        <v>1141</v>
      </c>
      <c r="E31" s="135">
        <v>0.4</v>
      </c>
      <c r="F31" s="135">
        <v>0</v>
      </c>
      <c r="G31" s="136">
        <v>0.4</v>
      </c>
    </row>
    <row r="32" spans="1:7" x14ac:dyDescent="0.25">
      <c r="A32" s="132" t="str">
        <f t="shared" si="0"/>
        <v>SC-1A0000291</v>
      </c>
      <c r="B32" s="132" t="s">
        <v>1184</v>
      </c>
      <c r="C32" s="133" t="s">
        <v>1185</v>
      </c>
      <c r="D32" s="134" t="s">
        <v>1141</v>
      </c>
      <c r="E32" s="135">
        <v>0.41</v>
      </c>
      <c r="F32" s="135">
        <v>0</v>
      </c>
      <c r="G32" s="136">
        <v>0.41</v>
      </c>
    </row>
    <row r="33" spans="1:7" x14ac:dyDescent="0.25">
      <c r="A33" s="132" t="str">
        <f t="shared" si="0"/>
        <v>SC-1A0010200</v>
      </c>
      <c r="B33" s="132" t="s">
        <v>1186</v>
      </c>
      <c r="C33" s="133" t="s">
        <v>1187</v>
      </c>
      <c r="D33" s="134" t="s">
        <v>1141</v>
      </c>
      <c r="E33" s="135">
        <v>1.45</v>
      </c>
      <c r="F33" s="135">
        <v>0</v>
      </c>
      <c r="G33" s="136">
        <v>1.45</v>
      </c>
    </row>
    <row r="34" spans="1:7" x14ac:dyDescent="0.25">
      <c r="A34" s="132" t="str">
        <f t="shared" si="0"/>
        <v>SC-1A0011290</v>
      </c>
      <c r="B34" s="132" t="s">
        <v>1188</v>
      </c>
      <c r="C34" s="133" t="s">
        <v>1189</v>
      </c>
      <c r="D34" s="134" t="s">
        <v>1141</v>
      </c>
      <c r="E34" s="135">
        <v>0</v>
      </c>
      <c r="F34" s="135">
        <v>0</v>
      </c>
      <c r="G34" s="136">
        <v>0</v>
      </c>
    </row>
    <row r="35" spans="1:7" x14ac:dyDescent="0.25">
      <c r="A35" s="132" t="str">
        <f t="shared" si="0"/>
        <v>SC-1A0011291</v>
      </c>
      <c r="B35" s="132" t="s">
        <v>1190</v>
      </c>
      <c r="C35" s="133" t="s">
        <v>1191</v>
      </c>
      <c r="D35" s="134" t="s">
        <v>1141</v>
      </c>
      <c r="E35" s="135">
        <v>0</v>
      </c>
      <c r="F35" s="135">
        <v>0</v>
      </c>
      <c r="G35" s="136">
        <v>0</v>
      </c>
    </row>
    <row r="36" spans="1:7" x14ac:dyDescent="0.25">
      <c r="A36" s="132" t="str">
        <f t="shared" si="0"/>
        <v>SC-1A0020170</v>
      </c>
      <c r="B36" s="132" t="s">
        <v>1192</v>
      </c>
      <c r="C36" s="133" t="s">
        <v>1193</v>
      </c>
      <c r="D36" s="134" t="s">
        <v>1141</v>
      </c>
      <c r="E36" s="135">
        <v>1.1399999999999999</v>
      </c>
      <c r="F36" s="135">
        <v>0</v>
      </c>
      <c r="G36" s="136">
        <v>1.1399999999999999</v>
      </c>
    </row>
    <row r="37" spans="1:7" x14ac:dyDescent="0.25">
      <c r="A37" s="132" t="str">
        <f t="shared" si="0"/>
        <v>SC-1A0020270</v>
      </c>
      <c r="B37" s="132" t="s">
        <v>1194</v>
      </c>
      <c r="C37" s="133" t="s">
        <v>1195</v>
      </c>
      <c r="D37" s="134" t="s">
        <v>1141</v>
      </c>
      <c r="E37" s="135">
        <v>0.85</v>
      </c>
      <c r="F37" s="135">
        <v>0</v>
      </c>
      <c r="G37" s="136">
        <v>0.85</v>
      </c>
    </row>
    <row r="38" spans="1:7" x14ac:dyDescent="0.25">
      <c r="A38" s="132" t="str">
        <f t="shared" si="0"/>
        <v>SC-1A0030100</v>
      </c>
      <c r="B38" s="132" t="s">
        <v>1196</v>
      </c>
      <c r="C38" s="133" t="s">
        <v>1197</v>
      </c>
      <c r="D38" s="134" t="s">
        <v>496</v>
      </c>
      <c r="E38" s="135">
        <v>3.27</v>
      </c>
      <c r="F38" s="135">
        <v>0</v>
      </c>
      <c r="G38" s="136">
        <v>3.27</v>
      </c>
    </row>
    <row r="39" spans="1:7" x14ac:dyDescent="0.25">
      <c r="A39" s="132" t="str">
        <f t="shared" si="0"/>
        <v>SC-1A0030200</v>
      </c>
      <c r="B39" s="132" t="s">
        <v>1198</v>
      </c>
      <c r="C39" s="133" t="s">
        <v>1199</v>
      </c>
      <c r="D39" s="134" t="s">
        <v>496</v>
      </c>
      <c r="E39" s="135">
        <v>3.07</v>
      </c>
      <c r="F39" s="135">
        <v>0</v>
      </c>
      <c r="G39" s="136">
        <v>3.07</v>
      </c>
    </row>
    <row r="40" spans="1:7" x14ac:dyDescent="0.25">
      <c r="A40" s="132" t="str">
        <f t="shared" si="0"/>
        <v>SC-1A0030300</v>
      </c>
      <c r="B40" s="132" t="s">
        <v>1200</v>
      </c>
      <c r="C40" s="133" t="s">
        <v>1201</v>
      </c>
      <c r="D40" s="134" t="s">
        <v>496</v>
      </c>
      <c r="E40" s="135">
        <v>3.36</v>
      </c>
      <c r="F40" s="135">
        <v>0</v>
      </c>
      <c r="G40" s="136">
        <v>3.36</v>
      </c>
    </row>
    <row r="41" spans="1:7" x14ac:dyDescent="0.25">
      <c r="A41" s="132" t="str">
        <f t="shared" si="0"/>
        <v>SC-1A0071600</v>
      </c>
      <c r="B41" s="132" t="s">
        <v>1202</v>
      </c>
      <c r="C41" s="133" t="s">
        <v>1203</v>
      </c>
      <c r="D41" s="134" t="s">
        <v>537</v>
      </c>
      <c r="E41" s="135">
        <v>46</v>
      </c>
      <c r="F41" s="135">
        <v>0</v>
      </c>
      <c r="G41" s="136">
        <v>46</v>
      </c>
    </row>
    <row r="42" spans="1:7" x14ac:dyDescent="0.25">
      <c r="A42" s="132" t="str">
        <f t="shared" si="0"/>
        <v>SC-1A0071700</v>
      </c>
      <c r="B42" s="132" t="s">
        <v>1204</v>
      </c>
      <c r="C42" s="133" t="s">
        <v>1205</v>
      </c>
      <c r="D42" s="134" t="s">
        <v>537</v>
      </c>
      <c r="E42" s="135">
        <v>50.7</v>
      </c>
      <c r="F42" s="135">
        <v>0</v>
      </c>
      <c r="G42" s="136">
        <v>50.7</v>
      </c>
    </row>
    <row r="43" spans="1:7" x14ac:dyDescent="0.25">
      <c r="A43" s="132" t="str">
        <f t="shared" si="0"/>
        <v>SC-1A0090101</v>
      </c>
      <c r="B43" s="132" t="s">
        <v>1206</v>
      </c>
      <c r="C43" s="133" t="s">
        <v>1207</v>
      </c>
      <c r="D43" s="134" t="s">
        <v>537</v>
      </c>
      <c r="E43" s="135">
        <v>166</v>
      </c>
      <c r="F43" s="135">
        <v>0</v>
      </c>
      <c r="G43" s="136">
        <v>166</v>
      </c>
    </row>
    <row r="44" spans="1:7" x14ac:dyDescent="0.25">
      <c r="A44" s="132" t="str">
        <f t="shared" si="0"/>
        <v>SC-1A0090151</v>
      </c>
      <c r="B44" s="132" t="s">
        <v>1208</v>
      </c>
      <c r="C44" s="133" t="s">
        <v>1209</v>
      </c>
      <c r="D44" s="134" t="s">
        <v>537</v>
      </c>
      <c r="E44" s="135">
        <v>198.4</v>
      </c>
      <c r="F44" s="135">
        <v>0</v>
      </c>
      <c r="G44" s="136">
        <v>198.4</v>
      </c>
    </row>
    <row r="45" spans="1:7" x14ac:dyDescent="0.25">
      <c r="A45" s="132" t="str">
        <f t="shared" si="0"/>
        <v>SC-1A0090201</v>
      </c>
      <c r="B45" s="132" t="s">
        <v>1210</v>
      </c>
      <c r="C45" s="133" t="s">
        <v>1211</v>
      </c>
      <c r="D45" s="134" t="s">
        <v>701</v>
      </c>
      <c r="E45" s="135">
        <v>53.75</v>
      </c>
      <c r="F45" s="135">
        <v>0</v>
      </c>
      <c r="G45" s="136">
        <v>53.75</v>
      </c>
    </row>
    <row r="46" spans="1:7" x14ac:dyDescent="0.25">
      <c r="A46" s="132" t="str">
        <f t="shared" si="0"/>
        <v>SC-1A0090251</v>
      </c>
      <c r="B46" s="132" t="s">
        <v>1212</v>
      </c>
      <c r="C46" s="133" t="s">
        <v>1213</v>
      </c>
      <c r="D46" s="134" t="s">
        <v>701</v>
      </c>
      <c r="E46" s="135">
        <v>55.19</v>
      </c>
      <c r="F46" s="135">
        <v>0</v>
      </c>
      <c r="G46" s="136">
        <v>55.19</v>
      </c>
    </row>
    <row r="47" spans="1:7" x14ac:dyDescent="0.25">
      <c r="A47" s="132" t="str">
        <f t="shared" si="0"/>
        <v>SC-1A0090301</v>
      </c>
      <c r="B47" s="132" t="s">
        <v>1214</v>
      </c>
      <c r="C47" s="133" t="s">
        <v>1215</v>
      </c>
      <c r="D47" s="134" t="s">
        <v>1216</v>
      </c>
      <c r="E47" s="135">
        <v>121.01</v>
      </c>
      <c r="F47" s="135">
        <v>0</v>
      </c>
      <c r="G47" s="136">
        <v>121.01</v>
      </c>
    </row>
    <row r="48" spans="1:7" x14ac:dyDescent="0.25">
      <c r="A48" s="132" t="str">
        <f t="shared" si="0"/>
        <v>SC-1A0090351</v>
      </c>
      <c r="B48" s="132" t="s">
        <v>1217</v>
      </c>
      <c r="C48" s="133" t="s">
        <v>1218</v>
      </c>
      <c r="D48" s="134" t="s">
        <v>1216</v>
      </c>
      <c r="E48" s="135">
        <v>136.5</v>
      </c>
      <c r="F48" s="135">
        <v>0</v>
      </c>
      <c r="G48" s="136">
        <v>136.5</v>
      </c>
    </row>
    <row r="49" spans="1:7" x14ac:dyDescent="0.25">
      <c r="A49" s="132" t="str">
        <f t="shared" si="0"/>
        <v>SC-1A0090401</v>
      </c>
      <c r="B49" s="132" t="s">
        <v>1219</v>
      </c>
      <c r="C49" s="133" t="s">
        <v>1220</v>
      </c>
      <c r="D49" s="134" t="s">
        <v>1216</v>
      </c>
      <c r="E49" s="135">
        <v>136.04</v>
      </c>
      <c r="F49" s="135">
        <v>0</v>
      </c>
      <c r="G49" s="136">
        <v>136.04</v>
      </c>
    </row>
    <row r="50" spans="1:7" x14ac:dyDescent="0.25">
      <c r="A50" s="132" t="str">
        <f t="shared" si="0"/>
        <v>SC-1A0090451</v>
      </c>
      <c r="B50" s="132" t="s">
        <v>1221</v>
      </c>
      <c r="C50" s="133" t="s">
        <v>1222</v>
      </c>
      <c r="D50" s="134" t="s">
        <v>1216</v>
      </c>
      <c r="E50" s="135">
        <v>153.88</v>
      </c>
      <c r="F50" s="135">
        <v>0</v>
      </c>
      <c r="G50" s="136">
        <v>153.88</v>
      </c>
    </row>
    <row r="51" spans="1:7" x14ac:dyDescent="0.25">
      <c r="A51" s="132" t="str">
        <f t="shared" si="0"/>
        <v>SC-1A0090501</v>
      </c>
      <c r="B51" s="132" t="s">
        <v>1223</v>
      </c>
      <c r="C51" s="133" t="s">
        <v>1224</v>
      </c>
      <c r="D51" s="134" t="s">
        <v>1216</v>
      </c>
      <c r="E51" s="135">
        <v>169.56</v>
      </c>
      <c r="F51" s="135">
        <v>0</v>
      </c>
      <c r="G51" s="136">
        <v>169.56</v>
      </c>
    </row>
    <row r="52" spans="1:7" x14ac:dyDescent="0.25">
      <c r="A52" s="132" t="str">
        <f t="shared" si="0"/>
        <v>SC-1A0090551</v>
      </c>
      <c r="B52" s="132" t="s">
        <v>1225</v>
      </c>
      <c r="C52" s="133" t="s">
        <v>1226</v>
      </c>
      <c r="D52" s="134" t="s">
        <v>1216</v>
      </c>
      <c r="E52" s="135">
        <v>190.86</v>
      </c>
      <c r="F52" s="135">
        <v>0</v>
      </c>
      <c r="G52" s="136">
        <v>190.86</v>
      </c>
    </row>
    <row r="53" spans="1:7" x14ac:dyDescent="0.25">
      <c r="A53" s="132" t="str">
        <f t="shared" si="0"/>
        <v>SC-1A0090601</v>
      </c>
      <c r="B53" s="132" t="s">
        <v>1227</v>
      </c>
      <c r="C53" s="133" t="s">
        <v>1228</v>
      </c>
      <c r="D53" s="134" t="s">
        <v>1216</v>
      </c>
      <c r="E53" s="135">
        <v>41.04</v>
      </c>
      <c r="F53" s="135">
        <v>0</v>
      </c>
      <c r="G53" s="136">
        <v>41.04</v>
      </c>
    </row>
    <row r="54" spans="1:7" x14ac:dyDescent="0.25">
      <c r="A54" s="132" t="str">
        <f t="shared" si="0"/>
        <v>SC-1A0090651</v>
      </c>
      <c r="B54" s="132" t="s">
        <v>1229</v>
      </c>
      <c r="C54" s="133" t="s">
        <v>1230</v>
      </c>
      <c r="D54" s="134" t="s">
        <v>1216</v>
      </c>
      <c r="E54" s="135">
        <v>46.22</v>
      </c>
      <c r="F54" s="135">
        <v>0</v>
      </c>
      <c r="G54" s="136">
        <v>46.22</v>
      </c>
    </row>
    <row r="55" spans="1:7" x14ac:dyDescent="0.25">
      <c r="A55" s="132" t="str">
        <f t="shared" si="0"/>
        <v>SC-1A0090701</v>
      </c>
      <c r="B55" s="132" t="s">
        <v>1231</v>
      </c>
      <c r="C55" s="133" t="s">
        <v>1232</v>
      </c>
      <c r="D55" s="134" t="s">
        <v>1216</v>
      </c>
      <c r="E55" s="135">
        <v>50.79</v>
      </c>
      <c r="F55" s="135">
        <v>0</v>
      </c>
      <c r="G55" s="136">
        <v>50.79</v>
      </c>
    </row>
    <row r="56" spans="1:7" x14ac:dyDescent="0.25">
      <c r="A56" s="132" t="str">
        <f t="shared" si="0"/>
        <v>SC-1A0090751</v>
      </c>
      <c r="B56" s="132" t="s">
        <v>1233</v>
      </c>
      <c r="C56" s="133" t="s">
        <v>1234</v>
      </c>
      <c r="D56" s="134" t="s">
        <v>1216</v>
      </c>
      <c r="E56" s="135">
        <v>57.24</v>
      </c>
      <c r="F56" s="135">
        <v>0</v>
      </c>
      <c r="G56" s="136">
        <v>57.24</v>
      </c>
    </row>
    <row r="57" spans="1:7" x14ac:dyDescent="0.25">
      <c r="A57" s="132" t="str">
        <f t="shared" si="0"/>
        <v>SC-1A0090801</v>
      </c>
      <c r="B57" s="132" t="s">
        <v>1235</v>
      </c>
      <c r="C57" s="133" t="s">
        <v>1236</v>
      </c>
      <c r="D57" s="134" t="s">
        <v>1216</v>
      </c>
      <c r="E57" s="135">
        <v>60.41</v>
      </c>
      <c r="F57" s="135">
        <v>0</v>
      </c>
      <c r="G57" s="136">
        <v>60.41</v>
      </c>
    </row>
    <row r="58" spans="1:7" x14ac:dyDescent="0.25">
      <c r="A58" s="132" t="str">
        <f t="shared" si="0"/>
        <v>SC-1A0090851</v>
      </c>
      <c r="B58" s="132" t="s">
        <v>1237</v>
      </c>
      <c r="C58" s="133" t="s">
        <v>1238</v>
      </c>
      <c r="D58" s="134" t="s">
        <v>1216</v>
      </c>
      <c r="E58" s="135">
        <v>68.14</v>
      </c>
      <c r="F58" s="135">
        <v>0</v>
      </c>
      <c r="G58" s="136">
        <v>68.14</v>
      </c>
    </row>
    <row r="59" spans="1:7" x14ac:dyDescent="0.25">
      <c r="A59" s="132" t="str">
        <f t="shared" si="0"/>
        <v>SC-1A0090901</v>
      </c>
      <c r="B59" s="132" t="s">
        <v>1239</v>
      </c>
      <c r="C59" s="133" t="s">
        <v>1240</v>
      </c>
      <c r="D59" s="134" t="s">
        <v>1216</v>
      </c>
      <c r="E59" s="135">
        <v>68.12</v>
      </c>
      <c r="F59" s="135">
        <v>0</v>
      </c>
      <c r="G59" s="136">
        <v>68.12</v>
      </c>
    </row>
    <row r="60" spans="1:7" x14ac:dyDescent="0.25">
      <c r="A60" s="132" t="str">
        <f t="shared" si="0"/>
        <v>SC-1A0090951</v>
      </c>
      <c r="B60" s="132" t="s">
        <v>1241</v>
      </c>
      <c r="C60" s="133" t="s">
        <v>1242</v>
      </c>
      <c r="D60" s="134" t="s">
        <v>1216</v>
      </c>
      <c r="E60" s="135">
        <v>77.05</v>
      </c>
      <c r="F60" s="135">
        <v>0</v>
      </c>
      <c r="G60" s="136">
        <v>77.05</v>
      </c>
    </row>
    <row r="61" spans="1:7" x14ac:dyDescent="0.25">
      <c r="A61" s="132" t="str">
        <f t="shared" si="0"/>
        <v>SC-1A0091001</v>
      </c>
      <c r="B61" s="132" t="s">
        <v>1243</v>
      </c>
      <c r="C61" s="133" t="s">
        <v>1244</v>
      </c>
      <c r="D61" s="134" t="s">
        <v>1216</v>
      </c>
      <c r="E61" s="135">
        <v>87.72</v>
      </c>
      <c r="F61" s="135">
        <v>0</v>
      </c>
      <c r="G61" s="136">
        <v>87.72</v>
      </c>
    </row>
    <row r="62" spans="1:7" x14ac:dyDescent="0.25">
      <c r="A62" s="132" t="str">
        <f t="shared" si="0"/>
        <v>SC-1A0091051</v>
      </c>
      <c r="B62" s="132" t="s">
        <v>1245</v>
      </c>
      <c r="C62" s="133" t="s">
        <v>1246</v>
      </c>
      <c r="D62" s="134" t="s">
        <v>1216</v>
      </c>
      <c r="E62" s="135">
        <v>98.37</v>
      </c>
      <c r="F62" s="135">
        <v>0</v>
      </c>
      <c r="G62" s="136">
        <v>98.37</v>
      </c>
    </row>
    <row r="63" spans="1:7" x14ac:dyDescent="0.25">
      <c r="A63" s="132" t="str">
        <f t="shared" si="0"/>
        <v>SC-1A0091101</v>
      </c>
      <c r="B63" s="132" t="s">
        <v>1247</v>
      </c>
      <c r="C63" s="133" t="s">
        <v>1248</v>
      </c>
      <c r="D63" s="134" t="s">
        <v>1216</v>
      </c>
      <c r="E63" s="135">
        <v>176.59</v>
      </c>
      <c r="F63" s="135">
        <v>0</v>
      </c>
      <c r="G63" s="136">
        <v>176.59</v>
      </c>
    </row>
    <row r="64" spans="1:7" x14ac:dyDescent="0.25">
      <c r="A64" s="132" t="str">
        <f t="shared" si="0"/>
        <v>SC-1A0091151</v>
      </c>
      <c r="B64" s="132" t="s">
        <v>1249</v>
      </c>
      <c r="C64" s="133" t="s">
        <v>1250</v>
      </c>
      <c r="D64" s="134" t="s">
        <v>1216</v>
      </c>
      <c r="E64" s="135">
        <v>199.81</v>
      </c>
      <c r="F64" s="135">
        <v>0</v>
      </c>
      <c r="G64" s="136">
        <v>199.81</v>
      </c>
    </row>
    <row r="65" spans="1:7" x14ac:dyDescent="0.25">
      <c r="A65" s="132" t="str">
        <f t="shared" si="0"/>
        <v>SC-1A0091201</v>
      </c>
      <c r="B65" s="132" t="s">
        <v>1251</v>
      </c>
      <c r="C65" s="133" t="s">
        <v>1252</v>
      </c>
      <c r="D65" s="134" t="s">
        <v>1216</v>
      </c>
      <c r="E65" s="135">
        <v>204.16</v>
      </c>
      <c r="F65" s="135">
        <v>0</v>
      </c>
      <c r="G65" s="136">
        <v>204.16</v>
      </c>
    </row>
    <row r="66" spans="1:7" x14ac:dyDescent="0.25">
      <c r="A66" s="132" t="str">
        <f t="shared" si="0"/>
        <v>SC-1A0091251</v>
      </c>
      <c r="B66" s="132" t="s">
        <v>1253</v>
      </c>
      <c r="C66" s="133" t="s">
        <v>1254</v>
      </c>
      <c r="D66" s="134" t="s">
        <v>1216</v>
      </c>
      <c r="E66" s="135">
        <v>230.94</v>
      </c>
      <c r="F66" s="135">
        <v>0</v>
      </c>
      <c r="G66" s="136">
        <v>230.94</v>
      </c>
    </row>
    <row r="67" spans="1:7" x14ac:dyDescent="0.25">
      <c r="A67" s="132" t="str">
        <f t="shared" si="0"/>
        <v>SC-1A0091301</v>
      </c>
      <c r="B67" s="132" t="s">
        <v>1255</v>
      </c>
      <c r="C67" s="133" t="s">
        <v>1256</v>
      </c>
      <c r="D67" s="134" t="s">
        <v>1216</v>
      </c>
      <c r="E67" s="135">
        <v>250.54</v>
      </c>
      <c r="F67" s="135">
        <v>0</v>
      </c>
      <c r="G67" s="136">
        <v>250.54</v>
      </c>
    </row>
    <row r="68" spans="1:7" x14ac:dyDescent="0.25">
      <c r="A68" s="132" t="str">
        <f t="shared" si="0"/>
        <v>SC-1A0091351</v>
      </c>
      <c r="B68" s="132" t="s">
        <v>1257</v>
      </c>
      <c r="C68" s="133" t="s">
        <v>1258</v>
      </c>
      <c r="D68" s="134" t="s">
        <v>1216</v>
      </c>
      <c r="E68" s="135">
        <v>282.45999999999998</v>
      </c>
      <c r="F68" s="135">
        <v>0</v>
      </c>
      <c r="G68" s="136">
        <v>282.45999999999998</v>
      </c>
    </row>
    <row r="69" spans="1:7" x14ac:dyDescent="0.25">
      <c r="A69" s="132" t="str">
        <f t="shared" si="0"/>
        <v>SC-1A0096300</v>
      </c>
      <c r="B69" s="132" t="s">
        <v>1259</v>
      </c>
      <c r="C69" s="133" t="s">
        <v>1260</v>
      </c>
      <c r="D69" s="134" t="s">
        <v>1261</v>
      </c>
      <c r="E69" s="135">
        <v>157.31</v>
      </c>
      <c r="F69" s="135">
        <v>0</v>
      </c>
      <c r="G69" s="136">
        <v>157.31</v>
      </c>
    </row>
    <row r="70" spans="1:7" x14ac:dyDescent="0.25">
      <c r="A70" s="132" t="str">
        <f t="shared" si="0"/>
        <v>SC-1A0096400</v>
      </c>
      <c r="B70" s="132" t="s">
        <v>1262</v>
      </c>
      <c r="C70" s="133" t="s">
        <v>1263</v>
      </c>
      <c r="D70" s="134" t="s">
        <v>1261</v>
      </c>
      <c r="E70" s="135">
        <v>67.5</v>
      </c>
      <c r="F70" s="135">
        <v>0</v>
      </c>
      <c r="G70" s="136">
        <v>67.5</v>
      </c>
    </row>
    <row r="71" spans="1:7" x14ac:dyDescent="0.25">
      <c r="A71" s="132" t="str">
        <f t="shared" si="0"/>
        <v>SC-1A0099906</v>
      </c>
      <c r="B71" s="132" t="s">
        <v>1264</v>
      </c>
      <c r="C71" s="133" t="s">
        <v>1265</v>
      </c>
      <c r="D71" s="134" t="s">
        <v>537</v>
      </c>
      <c r="E71" s="135">
        <v>17.38</v>
      </c>
      <c r="F71" s="135">
        <v>0</v>
      </c>
      <c r="G71" s="136">
        <v>17.38</v>
      </c>
    </row>
    <row r="72" spans="1:7" x14ac:dyDescent="0.25">
      <c r="A72" s="132" t="str">
        <f t="shared" si="0"/>
        <v>SC-1A0110001</v>
      </c>
      <c r="B72" s="132" t="s">
        <v>1266</v>
      </c>
      <c r="C72" s="133" t="s">
        <v>1267</v>
      </c>
      <c r="D72" s="134" t="s">
        <v>701</v>
      </c>
      <c r="E72" s="135">
        <v>0.43</v>
      </c>
      <c r="F72" s="135">
        <v>0</v>
      </c>
      <c r="G72" s="136">
        <v>0.43</v>
      </c>
    </row>
    <row r="73" spans="1:7" x14ac:dyDescent="0.25">
      <c r="A73" s="132" t="str">
        <f t="shared" si="0"/>
        <v>SC-1A0110002</v>
      </c>
      <c r="B73" s="132" t="s">
        <v>1268</v>
      </c>
      <c r="C73" s="133" t="s">
        <v>1269</v>
      </c>
      <c r="D73" s="134" t="s">
        <v>701</v>
      </c>
      <c r="E73" s="135">
        <v>0.89</v>
      </c>
      <c r="F73" s="135">
        <v>0</v>
      </c>
      <c r="G73" s="136">
        <v>0.89</v>
      </c>
    </row>
    <row r="74" spans="1:7" x14ac:dyDescent="0.25">
      <c r="A74" s="132" t="str">
        <f t="shared" ref="A74:A137" si="1">CONCATENATE("SC-",B74)</f>
        <v>SC-1A0110501</v>
      </c>
      <c r="B74" s="132" t="s">
        <v>1270</v>
      </c>
      <c r="C74" s="133" t="s">
        <v>1271</v>
      </c>
      <c r="D74" s="134" t="s">
        <v>537</v>
      </c>
      <c r="E74" s="135">
        <v>2.29</v>
      </c>
      <c r="F74" s="135">
        <v>0</v>
      </c>
      <c r="G74" s="136">
        <v>2.29</v>
      </c>
    </row>
    <row r="75" spans="1:7" x14ac:dyDescent="0.25">
      <c r="A75" s="132" t="str">
        <f t="shared" si="1"/>
        <v>SC-1A0110502</v>
      </c>
      <c r="B75" s="132" t="s">
        <v>1272</v>
      </c>
      <c r="C75" s="133" t="s">
        <v>1273</v>
      </c>
      <c r="D75" s="134" t="s">
        <v>537</v>
      </c>
      <c r="E75" s="135">
        <v>4.79</v>
      </c>
      <c r="F75" s="135">
        <v>0</v>
      </c>
      <c r="G75" s="136">
        <v>4.79</v>
      </c>
    </row>
    <row r="76" spans="1:7" x14ac:dyDescent="0.25">
      <c r="A76" s="132" t="str">
        <f t="shared" si="1"/>
        <v>SC-1A0111100</v>
      </c>
      <c r="B76" s="132" t="s">
        <v>1274</v>
      </c>
      <c r="C76" s="133" t="s">
        <v>1275</v>
      </c>
      <c r="D76" s="134" t="s">
        <v>537</v>
      </c>
      <c r="E76" s="135">
        <v>0</v>
      </c>
      <c r="F76" s="135">
        <v>0</v>
      </c>
      <c r="G76" s="136">
        <v>0</v>
      </c>
    </row>
    <row r="77" spans="1:7" x14ac:dyDescent="0.25">
      <c r="A77" s="132" t="str">
        <f t="shared" si="1"/>
        <v>SC-1A0111101</v>
      </c>
      <c r="B77" s="132" t="s">
        <v>1276</v>
      </c>
      <c r="C77" s="133" t="s">
        <v>1277</v>
      </c>
      <c r="D77" s="134" t="s">
        <v>537</v>
      </c>
      <c r="E77" s="135">
        <v>8.18</v>
      </c>
      <c r="F77" s="135">
        <v>0</v>
      </c>
      <c r="G77" s="136">
        <v>8.18</v>
      </c>
    </row>
    <row r="78" spans="1:7" x14ac:dyDescent="0.25">
      <c r="A78" s="132" t="str">
        <f t="shared" si="1"/>
        <v>SC-1A0112001</v>
      </c>
      <c r="B78" s="132" t="s">
        <v>1278</v>
      </c>
      <c r="C78" s="133" t="s">
        <v>1279</v>
      </c>
      <c r="D78" s="134" t="s">
        <v>537</v>
      </c>
      <c r="E78" s="135">
        <v>3.59</v>
      </c>
      <c r="F78" s="135">
        <v>0</v>
      </c>
      <c r="G78" s="136">
        <v>3.59</v>
      </c>
    </row>
    <row r="79" spans="1:7" x14ac:dyDescent="0.25">
      <c r="A79" s="132" t="str">
        <f t="shared" si="1"/>
        <v>SC-1A0115001</v>
      </c>
      <c r="B79" s="132" t="s">
        <v>1280</v>
      </c>
      <c r="C79" s="133" t="s">
        <v>1281</v>
      </c>
      <c r="D79" s="134" t="s">
        <v>537</v>
      </c>
      <c r="E79" s="135">
        <v>26.79</v>
      </c>
      <c r="F79" s="135">
        <v>0</v>
      </c>
      <c r="G79" s="136">
        <v>26.79</v>
      </c>
    </row>
    <row r="80" spans="1:7" x14ac:dyDescent="0.25">
      <c r="A80" s="132" t="str">
        <f t="shared" si="1"/>
        <v>SC-1A0115002</v>
      </c>
      <c r="B80" s="132" t="s">
        <v>1282</v>
      </c>
      <c r="C80" s="133" t="s">
        <v>1283</v>
      </c>
      <c r="D80" s="134" t="s">
        <v>537</v>
      </c>
      <c r="E80" s="135">
        <v>28.25</v>
      </c>
      <c r="F80" s="135">
        <v>0</v>
      </c>
      <c r="G80" s="136">
        <v>28.25</v>
      </c>
    </row>
    <row r="81" spans="1:7" x14ac:dyDescent="0.25">
      <c r="A81" s="132" t="str">
        <f t="shared" si="1"/>
        <v>SC-1A0115501</v>
      </c>
      <c r="B81" s="132" t="s">
        <v>1284</v>
      </c>
      <c r="C81" s="133" t="s">
        <v>1285</v>
      </c>
      <c r="D81" s="134" t="s">
        <v>537</v>
      </c>
      <c r="E81" s="135">
        <v>24.87</v>
      </c>
      <c r="F81" s="135">
        <v>0</v>
      </c>
      <c r="G81" s="136">
        <v>24.87</v>
      </c>
    </row>
    <row r="82" spans="1:7" x14ac:dyDescent="0.25">
      <c r="A82" s="132" t="str">
        <f t="shared" si="1"/>
        <v>SC-1A0115551</v>
      </c>
      <c r="B82" s="132" t="s">
        <v>1286</v>
      </c>
      <c r="C82" s="133" t="s">
        <v>1287</v>
      </c>
      <c r="D82" s="134" t="s">
        <v>537</v>
      </c>
      <c r="E82" s="135">
        <v>46.86</v>
      </c>
      <c r="F82" s="135">
        <v>0</v>
      </c>
      <c r="G82" s="136">
        <v>46.86</v>
      </c>
    </row>
    <row r="83" spans="1:7" x14ac:dyDescent="0.25">
      <c r="A83" s="132" t="str">
        <f t="shared" si="1"/>
        <v>SC-1A0117001</v>
      </c>
      <c r="B83" s="132" t="s">
        <v>1288</v>
      </c>
      <c r="C83" s="133" t="s">
        <v>1289</v>
      </c>
      <c r="D83" s="134" t="s">
        <v>537</v>
      </c>
      <c r="E83" s="135">
        <v>7.41</v>
      </c>
      <c r="F83" s="135">
        <v>0</v>
      </c>
      <c r="G83" s="136">
        <v>7.41</v>
      </c>
    </row>
    <row r="84" spans="1:7" x14ac:dyDescent="0.25">
      <c r="A84" s="132" t="str">
        <f t="shared" si="1"/>
        <v>SC-1A0117002</v>
      </c>
      <c r="B84" s="132" t="s">
        <v>1290</v>
      </c>
      <c r="C84" s="133" t="s">
        <v>1291</v>
      </c>
      <c r="D84" s="134" t="s">
        <v>537</v>
      </c>
      <c r="E84" s="135">
        <v>5.4</v>
      </c>
      <c r="F84" s="135">
        <v>0</v>
      </c>
      <c r="G84" s="136">
        <v>5.4</v>
      </c>
    </row>
    <row r="85" spans="1:7" x14ac:dyDescent="0.25">
      <c r="A85" s="132" t="str">
        <f t="shared" si="1"/>
        <v>SC-1A0117003</v>
      </c>
      <c r="B85" s="132" t="s">
        <v>1292</v>
      </c>
      <c r="C85" s="133" t="s">
        <v>1293</v>
      </c>
      <c r="D85" s="134" t="s">
        <v>537</v>
      </c>
      <c r="E85" s="135">
        <v>28.2</v>
      </c>
      <c r="F85" s="135">
        <v>0</v>
      </c>
      <c r="G85" s="136">
        <v>28.2</v>
      </c>
    </row>
    <row r="86" spans="1:7" x14ac:dyDescent="0.25">
      <c r="A86" s="132" t="str">
        <f t="shared" si="1"/>
        <v>SC-1A0120001</v>
      </c>
      <c r="B86" s="132" t="s">
        <v>1294</v>
      </c>
      <c r="C86" s="133" t="s">
        <v>1295</v>
      </c>
      <c r="D86" s="134" t="s">
        <v>537</v>
      </c>
      <c r="E86" s="135">
        <v>32.409999999999997</v>
      </c>
      <c r="F86" s="135">
        <v>0</v>
      </c>
      <c r="G86" s="136">
        <v>32.409999999999997</v>
      </c>
    </row>
    <row r="87" spans="1:7" x14ac:dyDescent="0.25">
      <c r="A87" s="132" t="str">
        <f t="shared" si="1"/>
        <v>SC-1A0120004</v>
      </c>
      <c r="B87" s="132" t="s">
        <v>1296</v>
      </c>
      <c r="C87" s="133" t="s">
        <v>1297</v>
      </c>
      <c r="D87" s="134" t="s">
        <v>537</v>
      </c>
      <c r="E87" s="135">
        <v>45.9</v>
      </c>
      <c r="F87" s="135">
        <v>0</v>
      </c>
      <c r="G87" s="136">
        <v>45.9</v>
      </c>
    </row>
    <row r="88" spans="1:7" x14ac:dyDescent="0.25">
      <c r="A88" s="132" t="str">
        <f t="shared" si="1"/>
        <v>SC-1A0139002</v>
      </c>
      <c r="B88" s="132" t="s">
        <v>1298</v>
      </c>
      <c r="C88" s="133" t="s">
        <v>1299</v>
      </c>
      <c r="D88" s="134" t="s">
        <v>584</v>
      </c>
      <c r="E88" s="135">
        <v>50.65</v>
      </c>
      <c r="F88" s="135">
        <v>0</v>
      </c>
      <c r="G88" s="136">
        <v>50.65</v>
      </c>
    </row>
    <row r="89" spans="1:7" x14ac:dyDescent="0.25">
      <c r="A89" s="132" t="str">
        <f t="shared" si="1"/>
        <v>SC-1A0139003</v>
      </c>
      <c r="B89" s="132" t="s">
        <v>1300</v>
      </c>
      <c r="C89" s="133" t="s">
        <v>1301</v>
      </c>
      <c r="D89" s="134" t="s">
        <v>584</v>
      </c>
      <c r="E89" s="135">
        <v>45.08</v>
      </c>
      <c r="F89" s="135">
        <v>0</v>
      </c>
      <c r="G89" s="136">
        <v>45.08</v>
      </c>
    </row>
    <row r="90" spans="1:7" x14ac:dyDescent="0.25">
      <c r="A90" s="132" t="str">
        <f t="shared" si="1"/>
        <v>SC-1A0139022</v>
      </c>
      <c r="B90" s="132" t="s">
        <v>1302</v>
      </c>
      <c r="C90" s="133" t="s">
        <v>1303</v>
      </c>
      <c r="D90" s="134" t="s">
        <v>584</v>
      </c>
      <c r="E90" s="135">
        <v>55.48</v>
      </c>
      <c r="F90" s="135">
        <v>0</v>
      </c>
      <c r="G90" s="136">
        <v>55.48</v>
      </c>
    </row>
    <row r="91" spans="1:7" x14ac:dyDescent="0.25">
      <c r="A91" s="132" t="str">
        <f t="shared" si="1"/>
        <v>SC-1A0139052</v>
      </c>
      <c r="B91" s="132" t="s">
        <v>1304</v>
      </c>
      <c r="C91" s="133" t="s">
        <v>1305</v>
      </c>
      <c r="D91" s="134" t="s">
        <v>584</v>
      </c>
      <c r="E91" s="135">
        <v>62.92</v>
      </c>
      <c r="F91" s="135">
        <v>0</v>
      </c>
      <c r="G91" s="136">
        <v>62.92</v>
      </c>
    </row>
    <row r="92" spans="1:7" x14ac:dyDescent="0.25">
      <c r="A92" s="132" t="str">
        <f t="shared" si="1"/>
        <v>SC-1A0139053</v>
      </c>
      <c r="B92" s="132" t="s">
        <v>1306</v>
      </c>
      <c r="C92" s="133" t="s">
        <v>1307</v>
      </c>
      <c r="D92" s="134" t="s">
        <v>584</v>
      </c>
      <c r="E92" s="135">
        <v>59.95</v>
      </c>
      <c r="F92" s="135">
        <v>0</v>
      </c>
      <c r="G92" s="136">
        <v>59.95</v>
      </c>
    </row>
    <row r="93" spans="1:7" x14ac:dyDescent="0.25">
      <c r="A93" s="132" t="str">
        <f t="shared" si="1"/>
        <v>SC-1A0139072</v>
      </c>
      <c r="B93" s="132" t="s">
        <v>1308</v>
      </c>
      <c r="C93" s="133" t="s">
        <v>1309</v>
      </c>
      <c r="D93" s="134" t="s">
        <v>584</v>
      </c>
      <c r="E93" s="135">
        <v>67.83</v>
      </c>
      <c r="F93" s="135">
        <v>0</v>
      </c>
      <c r="G93" s="136">
        <v>67.83</v>
      </c>
    </row>
    <row r="94" spans="1:7" x14ac:dyDescent="0.25">
      <c r="A94" s="132" t="str">
        <f t="shared" si="1"/>
        <v>SC-1A0139102</v>
      </c>
      <c r="B94" s="132" t="s">
        <v>1310</v>
      </c>
      <c r="C94" s="133" t="s">
        <v>1311</v>
      </c>
      <c r="D94" s="134" t="s">
        <v>584</v>
      </c>
      <c r="E94" s="135">
        <v>55.13</v>
      </c>
      <c r="F94" s="135">
        <v>0</v>
      </c>
      <c r="G94" s="136">
        <v>55.13</v>
      </c>
    </row>
    <row r="95" spans="1:7" x14ac:dyDescent="0.25">
      <c r="A95" s="132" t="str">
        <f t="shared" si="1"/>
        <v>SC-1A0139152</v>
      </c>
      <c r="B95" s="132" t="s">
        <v>1312</v>
      </c>
      <c r="C95" s="133" t="s">
        <v>1313</v>
      </c>
      <c r="D95" s="134" t="s">
        <v>584</v>
      </c>
      <c r="E95" s="135">
        <v>82.91</v>
      </c>
      <c r="F95" s="135">
        <v>0</v>
      </c>
      <c r="G95" s="136">
        <v>82.91</v>
      </c>
    </row>
    <row r="96" spans="1:7" x14ac:dyDescent="0.25">
      <c r="A96" s="132" t="str">
        <f t="shared" si="1"/>
        <v>SC-1A0139501</v>
      </c>
      <c r="B96" s="132" t="s">
        <v>1314</v>
      </c>
      <c r="C96" s="133" t="s">
        <v>1315</v>
      </c>
      <c r="D96" s="134" t="s">
        <v>537</v>
      </c>
      <c r="E96" s="135">
        <v>56.05</v>
      </c>
      <c r="F96" s="135">
        <v>0</v>
      </c>
      <c r="G96" s="136">
        <v>56.05</v>
      </c>
    </row>
    <row r="97" spans="1:7" x14ac:dyDescent="0.25">
      <c r="A97" s="132" t="str">
        <f t="shared" si="1"/>
        <v>SC-1A0139502</v>
      </c>
      <c r="B97" s="132" t="s">
        <v>1316</v>
      </c>
      <c r="C97" s="133" t="s">
        <v>1317</v>
      </c>
      <c r="D97" s="134" t="s">
        <v>537</v>
      </c>
      <c r="E97" s="135">
        <v>29.06</v>
      </c>
      <c r="F97" s="135">
        <v>0</v>
      </c>
      <c r="G97" s="136">
        <v>29.06</v>
      </c>
    </row>
    <row r="98" spans="1:7" x14ac:dyDescent="0.25">
      <c r="A98" s="132" t="str">
        <f t="shared" si="1"/>
        <v>SC-1A0139503</v>
      </c>
      <c r="B98" s="132" t="s">
        <v>1318</v>
      </c>
      <c r="C98" s="133" t="s">
        <v>1319</v>
      </c>
      <c r="D98" s="134" t="s">
        <v>537</v>
      </c>
      <c r="E98" s="135">
        <v>35.229999999999997</v>
      </c>
      <c r="F98" s="135">
        <v>0</v>
      </c>
      <c r="G98" s="136">
        <v>35.229999999999997</v>
      </c>
    </row>
    <row r="99" spans="1:7" x14ac:dyDescent="0.25">
      <c r="A99" s="132" t="str">
        <f t="shared" si="1"/>
        <v>SC-1A0139551</v>
      </c>
      <c r="B99" s="132" t="s">
        <v>1320</v>
      </c>
      <c r="C99" s="133" t="s">
        <v>1321</v>
      </c>
      <c r="D99" s="134" t="s">
        <v>537</v>
      </c>
      <c r="E99" s="135">
        <v>85.31</v>
      </c>
      <c r="F99" s="135">
        <v>0</v>
      </c>
      <c r="G99" s="136">
        <v>85.31</v>
      </c>
    </row>
    <row r="100" spans="1:7" x14ac:dyDescent="0.25">
      <c r="A100" s="132" t="str">
        <f t="shared" si="1"/>
        <v>SC-1A0139552</v>
      </c>
      <c r="B100" s="132" t="s">
        <v>1322</v>
      </c>
      <c r="C100" s="133" t="s">
        <v>1323</v>
      </c>
      <c r="D100" s="134" t="s">
        <v>537</v>
      </c>
      <c r="E100" s="135">
        <v>40.76</v>
      </c>
      <c r="F100" s="135">
        <v>0</v>
      </c>
      <c r="G100" s="136">
        <v>40.76</v>
      </c>
    </row>
    <row r="101" spans="1:7" x14ac:dyDescent="0.25">
      <c r="A101" s="132" t="str">
        <f t="shared" si="1"/>
        <v>SC-1A0139553</v>
      </c>
      <c r="B101" s="132" t="s">
        <v>1324</v>
      </c>
      <c r="C101" s="133" t="s">
        <v>1325</v>
      </c>
      <c r="D101" s="134" t="s">
        <v>537</v>
      </c>
      <c r="E101" s="135">
        <v>53.52</v>
      </c>
      <c r="F101" s="135">
        <v>0</v>
      </c>
      <c r="G101" s="136">
        <v>53.52</v>
      </c>
    </row>
    <row r="102" spans="1:7" x14ac:dyDescent="0.25">
      <c r="A102" s="132" t="str">
        <f t="shared" si="1"/>
        <v>SC-1A0139601</v>
      </c>
      <c r="B102" s="132" t="s">
        <v>1326</v>
      </c>
      <c r="C102" s="133" t="s">
        <v>1327</v>
      </c>
      <c r="D102" s="134" t="s">
        <v>537</v>
      </c>
      <c r="E102" s="135">
        <v>81.47</v>
      </c>
      <c r="F102" s="135">
        <v>0</v>
      </c>
      <c r="G102" s="136">
        <v>81.47</v>
      </c>
    </row>
    <row r="103" spans="1:7" x14ac:dyDescent="0.25">
      <c r="A103" s="132" t="str">
        <f t="shared" si="1"/>
        <v>SC-1A0139602</v>
      </c>
      <c r="B103" s="132" t="s">
        <v>1328</v>
      </c>
      <c r="C103" s="133" t="s">
        <v>1329</v>
      </c>
      <c r="D103" s="134" t="s">
        <v>537</v>
      </c>
      <c r="E103" s="135">
        <v>44.96</v>
      </c>
      <c r="F103" s="135">
        <v>0</v>
      </c>
      <c r="G103" s="136">
        <v>44.96</v>
      </c>
    </row>
    <row r="104" spans="1:7" x14ac:dyDescent="0.25">
      <c r="A104" s="132" t="str">
        <f t="shared" si="1"/>
        <v>SC-1A0139702</v>
      </c>
      <c r="B104" s="132" t="s">
        <v>1330</v>
      </c>
      <c r="C104" s="133" t="s">
        <v>1331</v>
      </c>
      <c r="D104" s="134" t="s">
        <v>537</v>
      </c>
      <c r="E104" s="135">
        <v>54.84</v>
      </c>
      <c r="F104" s="135">
        <v>0</v>
      </c>
      <c r="G104" s="136">
        <v>54.84</v>
      </c>
    </row>
    <row r="105" spans="1:7" x14ac:dyDescent="0.25">
      <c r="A105" s="132" t="str">
        <f t="shared" si="1"/>
        <v>SC-1A0139752</v>
      </c>
      <c r="B105" s="132" t="s">
        <v>1332</v>
      </c>
      <c r="C105" s="133" t="s">
        <v>1333</v>
      </c>
      <c r="D105" s="134" t="s">
        <v>537</v>
      </c>
      <c r="E105" s="135">
        <v>84.83</v>
      </c>
      <c r="F105" s="135">
        <v>0</v>
      </c>
      <c r="G105" s="136">
        <v>84.83</v>
      </c>
    </row>
    <row r="106" spans="1:7" x14ac:dyDescent="0.25">
      <c r="A106" s="132" t="str">
        <f t="shared" si="1"/>
        <v>SC-1A0139802</v>
      </c>
      <c r="B106" s="132" t="s">
        <v>1334</v>
      </c>
      <c r="C106" s="133" t="s">
        <v>1335</v>
      </c>
      <c r="D106" s="134" t="s">
        <v>584</v>
      </c>
      <c r="E106" s="135">
        <v>39.1</v>
      </c>
      <c r="F106" s="135">
        <v>0</v>
      </c>
      <c r="G106" s="136">
        <v>39.1</v>
      </c>
    </row>
    <row r="107" spans="1:7" x14ac:dyDescent="0.25">
      <c r="A107" s="132" t="str">
        <f t="shared" si="1"/>
        <v>SC-1A0139852</v>
      </c>
      <c r="B107" s="132" t="s">
        <v>1336</v>
      </c>
      <c r="C107" s="133" t="s">
        <v>1337</v>
      </c>
      <c r="D107" s="134" t="s">
        <v>584</v>
      </c>
      <c r="E107" s="135">
        <v>45.06</v>
      </c>
      <c r="F107" s="135">
        <v>0</v>
      </c>
      <c r="G107" s="136">
        <v>45.06</v>
      </c>
    </row>
    <row r="108" spans="1:7" x14ac:dyDescent="0.25">
      <c r="A108" s="132" t="str">
        <f t="shared" si="1"/>
        <v>SC-1A0140101</v>
      </c>
      <c r="B108" s="132" t="s">
        <v>1338</v>
      </c>
      <c r="C108" s="133" t="s">
        <v>1339</v>
      </c>
      <c r="D108" s="134" t="s">
        <v>701</v>
      </c>
      <c r="E108" s="135">
        <v>73.89</v>
      </c>
      <c r="F108" s="135">
        <v>0</v>
      </c>
      <c r="G108" s="136">
        <v>73.89</v>
      </c>
    </row>
    <row r="109" spans="1:7" x14ac:dyDescent="0.25">
      <c r="A109" s="132" t="str">
        <f t="shared" si="1"/>
        <v>SC-1A0140201</v>
      </c>
      <c r="B109" s="132" t="s">
        <v>1340</v>
      </c>
      <c r="C109" s="133" t="s">
        <v>1341</v>
      </c>
      <c r="D109" s="134" t="s">
        <v>701</v>
      </c>
      <c r="E109" s="135">
        <v>51.02</v>
      </c>
      <c r="F109" s="135">
        <v>0</v>
      </c>
      <c r="G109" s="136">
        <v>51.02</v>
      </c>
    </row>
    <row r="110" spans="1:7" x14ac:dyDescent="0.25">
      <c r="A110" s="132" t="str">
        <f t="shared" si="1"/>
        <v>SC-1A0140301</v>
      </c>
      <c r="B110" s="132" t="s">
        <v>1342</v>
      </c>
      <c r="C110" s="133" t="s">
        <v>1343</v>
      </c>
      <c r="D110" s="134" t="s">
        <v>701</v>
      </c>
      <c r="E110" s="135">
        <v>51.99</v>
      </c>
      <c r="F110" s="135">
        <v>0</v>
      </c>
      <c r="G110" s="136">
        <v>51.99</v>
      </c>
    </row>
    <row r="111" spans="1:7" x14ac:dyDescent="0.25">
      <c r="A111" s="132" t="str">
        <f t="shared" si="1"/>
        <v>SC-1A0140401</v>
      </c>
      <c r="B111" s="132" t="s">
        <v>1344</v>
      </c>
      <c r="C111" s="133" t="s">
        <v>1345</v>
      </c>
      <c r="D111" s="134" t="s">
        <v>701</v>
      </c>
      <c r="E111" s="135">
        <v>27.92</v>
      </c>
      <c r="F111" s="135">
        <v>0</v>
      </c>
      <c r="G111" s="136">
        <v>27.92</v>
      </c>
    </row>
    <row r="112" spans="1:7" x14ac:dyDescent="0.25">
      <c r="A112" s="132" t="str">
        <f t="shared" si="1"/>
        <v>SC-1A0140501</v>
      </c>
      <c r="B112" s="132" t="s">
        <v>1346</v>
      </c>
      <c r="C112" s="133" t="s">
        <v>1347</v>
      </c>
      <c r="D112" s="134" t="s">
        <v>537</v>
      </c>
      <c r="E112" s="135">
        <v>24.99</v>
      </c>
      <c r="F112" s="135">
        <v>0</v>
      </c>
      <c r="G112" s="136">
        <v>24.99</v>
      </c>
    </row>
    <row r="113" spans="1:7" x14ac:dyDescent="0.25">
      <c r="A113" s="132" t="str">
        <f t="shared" si="1"/>
        <v>SC-1A0140701</v>
      </c>
      <c r="B113" s="132" t="s">
        <v>1348</v>
      </c>
      <c r="C113" s="133" t="s">
        <v>1349</v>
      </c>
      <c r="D113" s="134" t="s">
        <v>537</v>
      </c>
      <c r="E113" s="135">
        <v>197.22</v>
      </c>
      <c r="F113" s="135">
        <v>0</v>
      </c>
      <c r="G113" s="136">
        <v>197.22</v>
      </c>
    </row>
    <row r="114" spans="1:7" x14ac:dyDescent="0.25">
      <c r="A114" s="132" t="str">
        <f t="shared" si="1"/>
        <v>SC-1A0140751</v>
      </c>
      <c r="B114" s="132" t="s">
        <v>1350</v>
      </c>
      <c r="C114" s="133" t="s">
        <v>1351</v>
      </c>
      <c r="D114" s="134" t="s">
        <v>537</v>
      </c>
      <c r="E114" s="135">
        <v>238.15</v>
      </c>
      <c r="F114" s="135">
        <v>0</v>
      </c>
      <c r="G114" s="136">
        <v>238.15</v>
      </c>
    </row>
    <row r="115" spans="1:7" x14ac:dyDescent="0.25">
      <c r="A115" s="132" t="str">
        <f t="shared" si="1"/>
        <v>SC-1A0141001</v>
      </c>
      <c r="B115" s="132" t="s">
        <v>1352</v>
      </c>
      <c r="C115" s="133" t="s">
        <v>1353</v>
      </c>
      <c r="D115" s="134" t="s">
        <v>537</v>
      </c>
      <c r="E115" s="135">
        <v>243.64</v>
      </c>
      <c r="F115" s="135">
        <v>0</v>
      </c>
      <c r="G115" s="136">
        <v>243.64</v>
      </c>
    </row>
    <row r="116" spans="1:7" x14ac:dyDescent="0.25">
      <c r="A116" s="132" t="str">
        <f t="shared" si="1"/>
        <v>SC-1A0141051</v>
      </c>
      <c r="B116" s="132" t="s">
        <v>1354</v>
      </c>
      <c r="C116" s="133" t="s">
        <v>1355</v>
      </c>
      <c r="D116" s="134" t="s">
        <v>537</v>
      </c>
      <c r="E116" s="135">
        <v>280.7</v>
      </c>
      <c r="F116" s="135">
        <v>0</v>
      </c>
      <c r="G116" s="136">
        <v>280.7</v>
      </c>
    </row>
    <row r="117" spans="1:7" x14ac:dyDescent="0.25">
      <c r="A117" s="132" t="str">
        <f t="shared" si="1"/>
        <v>SC-1A0141201</v>
      </c>
      <c r="B117" s="132" t="s">
        <v>1356</v>
      </c>
      <c r="C117" s="133" t="s">
        <v>1357</v>
      </c>
      <c r="D117" s="134" t="s">
        <v>537</v>
      </c>
      <c r="E117" s="135">
        <v>243.66</v>
      </c>
      <c r="F117" s="135">
        <v>0</v>
      </c>
      <c r="G117" s="136">
        <v>243.66</v>
      </c>
    </row>
    <row r="118" spans="1:7" x14ac:dyDescent="0.25">
      <c r="A118" s="132" t="str">
        <f t="shared" si="1"/>
        <v>SC-1A0141251</v>
      </c>
      <c r="B118" s="132" t="s">
        <v>1358</v>
      </c>
      <c r="C118" s="133" t="s">
        <v>1359</v>
      </c>
      <c r="D118" s="134" t="s">
        <v>537</v>
      </c>
      <c r="E118" s="135">
        <v>280.83</v>
      </c>
      <c r="F118" s="135">
        <v>0</v>
      </c>
      <c r="G118" s="136">
        <v>280.83</v>
      </c>
    </row>
    <row r="119" spans="1:7" x14ac:dyDescent="0.25">
      <c r="A119" s="132" t="str">
        <f t="shared" si="1"/>
        <v>SC-1A0141501</v>
      </c>
      <c r="B119" s="132" t="s">
        <v>1360</v>
      </c>
      <c r="C119" s="133" t="s">
        <v>1361</v>
      </c>
      <c r="D119" s="134" t="s">
        <v>537</v>
      </c>
      <c r="E119" s="135">
        <v>243.66</v>
      </c>
      <c r="F119" s="135">
        <v>0</v>
      </c>
      <c r="G119" s="136">
        <v>243.66</v>
      </c>
    </row>
    <row r="120" spans="1:7" x14ac:dyDescent="0.25">
      <c r="A120" s="132" t="str">
        <f t="shared" si="1"/>
        <v>SC-1A0141551</v>
      </c>
      <c r="B120" s="132" t="s">
        <v>1362</v>
      </c>
      <c r="C120" s="133" t="s">
        <v>1363</v>
      </c>
      <c r="D120" s="134" t="s">
        <v>537</v>
      </c>
      <c r="E120" s="135">
        <v>280.83</v>
      </c>
      <c r="F120" s="135">
        <v>0</v>
      </c>
      <c r="G120" s="136">
        <v>280.83</v>
      </c>
    </row>
    <row r="121" spans="1:7" x14ac:dyDescent="0.25">
      <c r="A121" s="132" t="str">
        <f t="shared" si="1"/>
        <v>SC-1A0141801</v>
      </c>
      <c r="B121" s="132" t="s">
        <v>1364</v>
      </c>
      <c r="C121" s="133" t="s">
        <v>1365</v>
      </c>
      <c r="D121" s="134" t="s">
        <v>537</v>
      </c>
      <c r="E121" s="135">
        <v>244.41</v>
      </c>
      <c r="F121" s="135">
        <v>0</v>
      </c>
      <c r="G121" s="136">
        <v>244.41</v>
      </c>
    </row>
    <row r="122" spans="1:7" x14ac:dyDescent="0.25">
      <c r="A122" s="132" t="str">
        <f t="shared" si="1"/>
        <v>SC-1A0141851</v>
      </c>
      <c r="B122" s="132" t="s">
        <v>1366</v>
      </c>
      <c r="C122" s="133" t="s">
        <v>1367</v>
      </c>
      <c r="D122" s="134" t="s">
        <v>537</v>
      </c>
      <c r="E122" s="135">
        <v>281.54000000000002</v>
      </c>
      <c r="F122" s="135">
        <v>0</v>
      </c>
      <c r="G122" s="136">
        <v>281.54000000000002</v>
      </c>
    </row>
    <row r="123" spans="1:7" x14ac:dyDescent="0.25">
      <c r="A123" s="132" t="str">
        <f t="shared" si="1"/>
        <v>SC-1A0142201</v>
      </c>
      <c r="B123" s="132" t="s">
        <v>1368</v>
      </c>
      <c r="C123" s="133" t="s">
        <v>1369</v>
      </c>
      <c r="D123" s="134" t="s">
        <v>537</v>
      </c>
      <c r="E123" s="135">
        <v>258.05</v>
      </c>
      <c r="F123" s="135">
        <v>0</v>
      </c>
      <c r="G123" s="136">
        <v>258.05</v>
      </c>
    </row>
    <row r="124" spans="1:7" x14ac:dyDescent="0.25">
      <c r="A124" s="132" t="str">
        <f t="shared" si="1"/>
        <v>SC-1A0142251</v>
      </c>
      <c r="B124" s="132" t="s">
        <v>1370</v>
      </c>
      <c r="C124" s="133" t="s">
        <v>1371</v>
      </c>
      <c r="D124" s="134" t="s">
        <v>537</v>
      </c>
      <c r="E124" s="135">
        <v>294.43</v>
      </c>
      <c r="F124" s="135">
        <v>0</v>
      </c>
      <c r="G124" s="136">
        <v>294.43</v>
      </c>
    </row>
    <row r="125" spans="1:7" x14ac:dyDescent="0.25">
      <c r="A125" s="132" t="str">
        <f t="shared" si="1"/>
        <v>SC-1A0142300</v>
      </c>
      <c r="B125" s="132" t="s">
        <v>1372</v>
      </c>
      <c r="C125" s="133" t="s">
        <v>1373</v>
      </c>
      <c r="D125" s="134" t="s">
        <v>537</v>
      </c>
      <c r="E125" s="135">
        <v>243.94</v>
      </c>
      <c r="F125" s="135">
        <v>0</v>
      </c>
      <c r="G125" s="136">
        <v>243.94</v>
      </c>
    </row>
    <row r="126" spans="1:7" x14ac:dyDescent="0.25">
      <c r="A126" s="132" t="str">
        <f t="shared" si="1"/>
        <v>SC-1A0142350</v>
      </c>
      <c r="B126" s="132" t="s">
        <v>1374</v>
      </c>
      <c r="C126" s="133" t="s">
        <v>1375</v>
      </c>
      <c r="D126" s="134" t="s">
        <v>537</v>
      </c>
      <c r="E126" s="135">
        <v>281.07</v>
      </c>
      <c r="F126" s="135">
        <v>0</v>
      </c>
      <c r="G126" s="136">
        <v>281.07</v>
      </c>
    </row>
    <row r="127" spans="1:7" x14ac:dyDescent="0.25">
      <c r="A127" s="132" t="str">
        <f t="shared" si="1"/>
        <v>SC-1A0142400</v>
      </c>
      <c r="B127" s="132" t="s">
        <v>1376</v>
      </c>
      <c r="C127" s="133" t="s">
        <v>1377</v>
      </c>
      <c r="D127" s="134" t="s">
        <v>537</v>
      </c>
      <c r="E127" s="135">
        <v>266.17</v>
      </c>
      <c r="F127" s="135">
        <v>0</v>
      </c>
      <c r="G127" s="136">
        <v>266.17</v>
      </c>
    </row>
    <row r="128" spans="1:7" x14ac:dyDescent="0.25">
      <c r="A128" s="132" t="str">
        <f t="shared" si="1"/>
        <v>SC-1A0142450</v>
      </c>
      <c r="B128" s="132" t="s">
        <v>1378</v>
      </c>
      <c r="C128" s="133" t="s">
        <v>1379</v>
      </c>
      <c r="D128" s="134" t="s">
        <v>537</v>
      </c>
      <c r="E128" s="135">
        <v>297.89</v>
      </c>
      <c r="F128" s="135">
        <v>0</v>
      </c>
      <c r="G128" s="136">
        <v>297.89</v>
      </c>
    </row>
    <row r="129" spans="1:7" x14ac:dyDescent="0.25">
      <c r="A129" s="132" t="str">
        <f t="shared" si="1"/>
        <v>SC-1A0145001</v>
      </c>
      <c r="B129" s="132" t="s">
        <v>1380</v>
      </c>
      <c r="C129" s="133" t="s">
        <v>1381</v>
      </c>
      <c r="D129" s="134" t="s">
        <v>537</v>
      </c>
      <c r="E129" s="135">
        <v>48.66</v>
      </c>
      <c r="F129" s="135">
        <v>0</v>
      </c>
      <c r="G129" s="136">
        <v>48.66</v>
      </c>
    </row>
    <row r="130" spans="1:7" x14ac:dyDescent="0.25">
      <c r="A130" s="132" t="str">
        <f t="shared" si="1"/>
        <v>SC-1A0151210</v>
      </c>
      <c r="B130" s="132" t="s">
        <v>1382</v>
      </c>
      <c r="C130" s="133" t="s">
        <v>1383</v>
      </c>
      <c r="D130" s="134" t="s">
        <v>537</v>
      </c>
      <c r="E130" s="135">
        <v>191.65</v>
      </c>
      <c r="F130" s="135">
        <v>0</v>
      </c>
      <c r="G130" s="136">
        <v>191.65</v>
      </c>
    </row>
    <row r="131" spans="1:7" x14ac:dyDescent="0.25">
      <c r="A131" s="132" t="str">
        <f t="shared" si="1"/>
        <v>SC-1A0151260</v>
      </c>
      <c r="B131" s="132" t="s">
        <v>1384</v>
      </c>
      <c r="C131" s="133" t="s">
        <v>1385</v>
      </c>
      <c r="D131" s="134" t="s">
        <v>537</v>
      </c>
      <c r="E131" s="135">
        <v>225.25</v>
      </c>
      <c r="F131" s="135">
        <v>0</v>
      </c>
      <c r="G131" s="136">
        <v>225.25</v>
      </c>
    </row>
    <row r="132" spans="1:7" x14ac:dyDescent="0.25">
      <c r="A132" s="132" t="str">
        <f t="shared" si="1"/>
        <v>SC-1A0151510</v>
      </c>
      <c r="B132" s="132" t="s">
        <v>1386</v>
      </c>
      <c r="C132" s="133" t="s">
        <v>1383</v>
      </c>
      <c r="D132" s="134" t="s">
        <v>537</v>
      </c>
      <c r="E132" s="135">
        <v>191.65</v>
      </c>
      <c r="F132" s="135">
        <v>0</v>
      </c>
      <c r="G132" s="136">
        <v>191.65</v>
      </c>
    </row>
    <row r="133" spans="1:7" x14ac:dyDescent="0.25">
      <c r="A133" s="132" t="str">
        <f t="shared" si="1"/>
        <v>SC-1A0151560</v>
      </c>
      <c r="B133" s="132" t="s">
        <v>1387</v>
      </c>
      <c r="C133" s="133" t="s">
        <v>1385</v>
      </c>
      <c r="D133" s="134" t="s">
        <v>537</v>
      </c>
      <c r="E133" s="135">
        <v>225.25</v>
      </c>
      <c r="F133" s="135">
        <v>0</v>
      </c>
      <c r="G133" s="136">
        <v>225.25</v>
      </c>
    </row>
    <row r="134" spans="1:7" x14ac:dyDescent="0.25">
      <c r="A134" s="132" t="str">
        <f t="shared" si="1"/>
        <v>SC-1A0158001</v>
      </c>
      <c r="B134" s="132" t="s">
        <v>1388</v>
      </c>
      <c r="C134" s="133" t="s">
        <v>1389</v>
      </c>
      <c r="D134" s="134" t="s">
        <v>496</v>
      </c>
      <c r="E134" s="135">
        <v>6.72</v>
      </c>
      <c r="F134" s="135">
        <v>0</v>
      </c>
      <c r="G134" s="136">
        <v>6.72</v>
      </c>
    </row>
    <row r="135" spans="1:7" x14ac:dyDescent="0.25">
      <c r="A135" s="132" t="str">
        <f t="shared" si="1"/>
        <v>SC-1A0158002</v>
      </c>
      <c r="B135" s="132" t="s">
        <v>1390</v>
      </c>
      <c r="C135" s="133" t="s">
        <v>1391</v>
      </c>
      <c r="D135" s="134" t="s">
        <v>496</v>
      </c>
      <c r="E135" s="135">
        <v>6.39</v>
      </c>
      <c r="F135" s="135">
        <v>0</v>
      </c>
      <c r="G135" s="136">
        <v>6.39</v>
      </c>
    </row>
    <row r="136" spans="1:7" x14ac:dyDescent="0.25">
      <c r="A136" s="132" t="str">
        <f t="shared" si="1"/>
        <v>SC-1A0158003</v>
      </c>
      <c r="B136" s="132" t="s">
        <v>1392</v>
      </c>
      <c r="C136" s="133" t="s">
        <v>1393</v>
      </c>
      <c r="D136" s="134" t="s">
        <v>496</v>
      </c>
      <c r="E136" s="135">
        <v>6.62</v>
      </c>
      <c r="F136" s="135">
        <v>0</v>
      </c>
      <c r="G136" s="136">
        <v>6.62</v>
      </c>
    </row>
    <row r="137" spans="1:7" x14ac:dyDescent="0.25">
      <c r="A137" s="132" t="str">
        <f t="shared" si="1"/>
        <v>SC-1A0160301</v>
      </c>
      <c r="B137" s="132" t="s">
        <v>1394</v>
      </c>
      <c r="C137" s="133" t="s">
        <v>1395</v>
      </c>
      <c r="D137" s="134" t="s">
        <v>537</v>
      </c>
      <c r="E137" s="135">
        <v>285.68</v>
      </c>
      <c r="F137" s="135">
        <v>0</v>
      </c>
      <c r="G137" s="136">
        <v>285.68</v>
      </c>
    </row>
    <row r="138" spans="1:7" x14ac:dyDescent="0.25">
      <c r="A138" s="132" t="str">
        <f t="shared" ref="A138:A201" si="2">CONCATENATE("SC-",B138)</f>
        <v>SC-1A0160351</v>
      </c>
      <c r="B138" s="132" t="s">
        <v>1396</v>
      </c>
      <c r="C138" s="133" t="s">
        <v>1397</v>
      </c>
      <c r="D138" s="134" t="s">
        <v>537</v>
      </c>
      <c r="E138" s="135">
        <v>331.98</v>
      </c>
      <c r="F138" s="135">
        <v>0</v>
      </c>
      <c r="G138" s="136">
        <v>331.98</v>
      </c>
    </row>
    <row r="139" spans="1:7" x14ac:dyDescent="0.25">
      <c r="A139" s="132" t="str">
        <f t="shared" si="2"/>
        <v>SC-1A0160401</v>
      </c>
      <c r="B139" s="132" t="s">
        <v>1398</v>
      </c>
      <c r="C139" s="133" t="s">
        <v>1399</v>
      </c>
      <c r="D139" s="134" t="s">
        <v>537</v>
      </c>
      <c r="E139" s="135">
        <v>236.46</v>
      </c>
      <c r="F139" s="135">
        <v>0</v>
      </c>
      <c r="G139" s="136">
        <v>236.46</v>
      </c>
    </row>
    <row r="140" spans="1:7" x14ac:dyDescent="0.25">
      <c r="A140" s="132" t="str">
        <f t="shared" si="2"/>
        <v>SC-1A0160451</v>
      </c>
      <c r="B140" s="132" t="s">
        <v>1400</v>
      </c>
      <c r="C140" s="133" t="s">
        <v>1401</v>
      </c>
      <c r="D140" s="134" t="s">
        <v>537</v>
      </c>
      <c r="E140" s="135">
        <v>283.52999999999997</v>
      </c>
      <c r="F140" s="135">
        <v>0</v>
      </c>
      <c r="G140" s="136">
        <v>283.52999999999997</v>
      </c>
    </row>
    <row r="141" spans="1:7" x14ac:dyDescent="0.25">
      <c r="A141" s="132" t="str">
        <f t="shared" si="2"/>
        <v>SC-1A0160601</v>
      </c>
      <c r="B141" s="132" t="s">
        <v>1402</v>
      </c>
      <c r="C141" s="133" t="s">
        <v>1403</v>
      </c>
      <c r="D141" s="134" t="s">
        <v>537</v>
      </c>
      <c r="E141" s="135">
        <v>197.22</v>
      </c>
      <c r="F141" s="135">
        <v>0</v>
      </c>
      <c r="G141" s="136">
        <v>197.22</v>
      </c>
    </row>
    <row r="142" spans="1:7" x14ac:dyDescent="0.25">
      <c r="A142" s="132" t="str">
        <f t="shared" si="2"/>
        <v>SC-1A0160651</v>
      </c>
      <c r="B142" s="132" t="s">
        <v>1404</v>
      </c>
      <c r="C142" s="133" t="s">
        <v>1405</v>
      </c>
      <c r="D142" s="134" t="s">
        <v>537</v>
      </c>
      <c r="E142" s="135">
        <v>243.53</v>
      </c>
      <c r="F142" s="135">
        <v>0</v>
      </c>
      <c r="G142" s="136">
        <v>243.53</v>
      </c>
    </row>
    <row r="143" spans="1:7" x14ac:dyDescent="0.25">
      <c r="A143" s="132" t="str">
        <f t="shared" si="2"/>
        <v>SC-1A0162001</v>
      </c>
      <c r="B143" s="132" t="s">
        <v>1406</v>
      </c>
      <c r="C143" s="133" t="s">
        <v>1407</v>
      </c>
      <c r="D143" s="134" t="s">
        <v>537</v>
      </c>
      <c r="E143" s="135">
        <v>135.44</v>
      </c>
      <c r="F143" s="135">
        <v>0</v>
      </c>
      <c r="G143" s="136">
        <v>135.44</v>
      </c>
    </row>
    <row r="144" spans="1:7" x14ac:dyDescent="0.25">
      <c r="A144" s="132" t="str">
        <f t="shared" si="2"/>
        <v>SC-1A0165300</v>
      </c>
      <c r="B144" s="132" t="s">
        <v>1408</v>
      </c>
      <c r="C144" s="133" t="s">
        <v>1409</v>
      </c>
      <c r="D144" s="134" t="s">
        <v>537</v>
      </c>
      <c r="E144" s="135">
        <v>98.95</v>
      </c>
      <c r="F144" s="135">
        <v>0</v>
      </c>
      <c r="G144" s="136">
        <v>98.95</v>
      </c>
    </row>
    <row r="145" spans="1:7" x14ac:dyDescent="0.25">
      <c r="A145" s="132" t="str">
        <f t="shared" si="2"/>
        <v>SC-1A0165350</v>
      </c>
      <c r="B145" s="132" t="s">
        <v>1410</v>
      </c>
      <c r="C145" s="133" t="s">
        <v>1411</v>
      </c>
      <c r="D145" s="134" t="s">
        <v>537</v>
      </c>
      <c r="E145" s="135">
        <v>126.75</v>
      </c>
      <c r="F145" s="135">
        <v>0</v>
      </c>
      <c r="G145" s="136">
        <v>126.75</v>
      </c>
    </row>
    <row r="146" spans="1:7" x14ac:dyDescent="0.25">
      <c r="A146" s="132" t="str">
        <f t="shared" si="2"/>
        <v>SC-1A0165400</v>
      </c>
      <c r="B146" s="132" t="s">
        <v>1412</v>
      </c>
      <c r="C146" s="133" t="s">
        <v>1413</v>
      </c>
      <c r="D146" s="134" t="s">
        <v>537</v>
      </c>
      <c r="E146" s="135">
        <v>133.38999999999999</v>
      </c>
      <c r="F146" s="135">
        <v>0</v>
      </c>
      <c r="G146" s="136">
        <v>133.38999999999999</v>
      </c>
    </row>
    <row r="147" spans="1:7" x14ac:dyDescent="0.25">
      <c r="A147" s="132" t="str">
        <f t="shared" si="2"/>
        <v>SC-1A0165450</v>
      </c>
      <c r="B147" s="132" t="s">
        <v>1414</v>
      </c>
      <c r="C147" s="133" t="s">
        <v>1415</v>
      </c>
      <c r="D147" s="134" t="s">
        <v>537</v>
      </c>
      <c r="E147" s="135">
        <v>161.19</v>
      </c>
      <c r="F147" s="135">
        <v>0</v>
      </c>
      <c r="G147" s="136">
        <v>161.19</v>
      </c>
    </row>
    <row r="148" spans="1:7" x14ac:dyDescent="0.25">
      <c r="A148" s="132" t="str">
        <f t="shared" si="2"/>
        <v>SC-1A0165600</v>
      </c>
      <c r="B148" s="132" t="s">
        <v>1416</v>
      </c>
      <c r="C148" s="133" t="s">
        <v>1417</v>
      </c>
      <c r="D148" s="134" t="s">
        <v>537</v>
      </c>
      <c r="E148" s="135">
        <v>176.88</v>
      </c>
      <c r="F148" s="135">
        <v>0</v>
      </c>
      <c r="G148" s="136">
        <v>176.88</v>
      </c>
    </row>
    <row r="149" spans="1:7" x14ac:dyDescent="0.25">
      <c r="A149" s="132" t="str">
        <f t="shared" si="2"/>
        <v>SC-1A0165601</v>
      </c>
      <c r="B149" s="132" t="s">
        <v>1418</v>
      </c>
      <c r="C149" s="133" t="s">
        <v>1419</v>
      </c>
      <c r="D149" s="134" t="s">
        <v>537</v>
      </c>
      <c r="E149" s="135">
        <v>202.8</v>
      </c>
      <c r="F149" s="135">
        <v>0</v>
      </c>
      <c r="G149" s="136">
        <v>202.8</v>
      </c>
    </row>
    <row r="150" spans="1:7" x14ac:dyDescent="0.25">
      <c r="A150" s="132" t="str">
        <f t="shared" si="2"/>
        <v>SC-1A0165650</v>
      </c>
      <c r="B150" s="132" t="s">
        <v>1420</v>
      </c>
      <c r="C150" s="133" t="s">
        <v>1421</v>
      </c>
      <c r="D150" s="134" t="s">
        <v>537</v>
      </c>
      <c r="E150" s="135">
        <v>213.76</v>
      </c>
      <c r="F150" s="135">
        <v>0</v>
      </c>
      <c r="G150" s="136">
        <v>213.76</v>
      </c>
    </row>
    <row r="151" spans="1:7" x14ac:dyDescent="0.25">
      <c r="A151" s="132" t="str">
        <f t="shared" si="2"/>
        <v>SC-1A0165651</v>
      </c>
      <c r="B151" s="132" t="s">
        <v>1422</v>
      </c>
      <c r="C151" s="133" t="s">
        <v>1423</v>
      </c>
      <c r="D151" s="134" t="s">
        <v>537</v>
      </c>
      <c r="E151" s="135">
        <v>238.78</v>
      </c>
      <c r="F151" s="135">
        <v>0</v>
      </c>
      <c r="G151" s="136">
        <v>238.78</v>
      </c>
    </row>
    <row r="152" spans="1:7" x14ac:dyDescent="0.25">
      <c r="A152" s="132" t="str">
        <f t="shared" si="2"/>
        <v>SC-1A0165700</v>
      </c>
      <c r="B152" s="132" t="s">
        <v>1424</v>
      </c>
      <c r="C152" s="133" t="s">
        <v>1425</v>
      </c>
      <c r="D152" s="134" t="s">
        <v>537</v>
      </c>
      <c r="E152" s="135">
        <v>246.75</v>
      </c>
      <c r="F152" s="135">
        <v>0</v>
      </c>
      <c r="G152" s="136">
        <v>246.75</v>
      </c>
    </row>
    <row r="153" spans="1:7" x14ac:dyDescent="0.25">
      <c r="A153" s="132" t="str">
        <f t="shared" si="2"/>
        <v>SC-1A0165750</v>
      </c>
      <c r="B153" s="132" t="s">
        <v>1426</v>
      </c>
      <c r="C153" s="133" t="s">
        <v>1427</v>
      </c>
      <c r="D153" s="134" t="s">
        <v>537</v>
      </c>
      <c r="E153" s="135">
        <v>282.31</v>
      </c>
      <c r="F153" s="135">
        <v>0</v>
      </c>
      <c r="G153" s="136">
        <v>282.31</v>
      </c>
    </row>
    <row r="154" spans="1:7" x14ac:dyDescent="0.25">
      <c r="A154" s="132" t="str">
        <f t="shared" si="2"/>
        <v>SC-1A0170000</v>
      </c>
      <c r="B154" s="132" t="s">
        <v>1428</v>
      </c>
      <c r="C154" s="133" t="s">
        <v>1429</v>
      </c>
      <c r="D154" s="134" t="s">
        <v>537</v>
      </c>
      <c r="E154" s="135">
        <v>284.62</v>
      </c>
      <c r="F154" s="135">
        <v>0</v>
      </c>
      <c r="G154" s="136">
        <v>284.62</v>
      </c>
    </row>
    <row r="155" spans="1:7" x14ac:dyDescent="0.25">
      <c r="A155" s="132" t="str">
        <f t="shared" si="2"/>
        <v>SC-1A0170050</v>
      </c>
      <c r="B155" s="132" t="s">
        <v>1430</v>
      </c>
      <c r="C155" s="133" t="s">
        <v>1431</v>
      </c>
      <c r="D155" s="134" t="s">
        <v>537</v>
      </c>
      <c r="E155" s="135">
        <v>318.98</v>
      </c>
      <c r="F155" s="135">
        <v>0</v>
      </c>
      <c r="G155" s="136">
        <v>318.98</v>
      </c>
    </row>
    <row r="156" spans="1:7" x14ac:dyDescent="0.25">
      <c r="A156" s="132" t="str">
        <f t="shared" si="2"/>
        <v>SC-1A0172000</v>
      </c>
      <c r="B156" s="132" t="s">
        <v>1432</v>
      </c>
      <c r="C156" s="133" t="s">
        <v>1433</v>
      </c>
      <c r="D156" s="134" t="s">
        <v>537</v>
      </c>
      <c r="E156" s="135">
        <v>245.71</v>
      </c>
      <c r="F156" s="135">
        <v>0</v>
      </c>
      <c r="G156" s="136">
        <v>245.71</v>
      </c>
    </row>
    <row r="157" spans="1:7" x14ac:dyDescent="0.25">
      <c r="A157" s="132" t="str">
        <f t="shared" si="2"/>
        <v>SC-1A0172001</v>
      </c>
      <c r="B157" s="132" t="s">
        <v>1434</v>
      </c>
      <c r="C157" s="133" t="s">
        <v>1435</v>
      </c>
      <c r="D157" s="134" t="s">
        <v>566</v>
      </c>
      <c r="E157" s="135">
        <v>248.49</v>
      </c>
      <c r="F157" s="135">
        <v>0</v>
      </c>
      <c r="G157" s="136">
        <v>248.49</v>
      </c>
    </row>
    <row r="158" spans="1:7" x14ac:dyDescent="0.25">
      <c r="A158" s="132" t="str">
        <f t="shared" si="2"/>
        <v>SC-1A0172002</v>
      </c>
      <c r="B158" s="132" t="s">
        <v>1436</v>
      </c>
      <c r="C158" s="133" t="s">
        <v>1437</v>
      </c>
      <c r="D158" s="134" t="s">
        <v>566</v>
      </c>
      <c r="E158" s="135">
        <v>40.56</v>
      </c>
      <c r="F158" s="135">
        <v>0</v>
      </c>
      <c r="G158" s="136">
        <v>40.56</v>
      </c>
    </row>
    <row r="159" spans="1:7" x14ac:dyDescent="0.25">
      <c r="A159" s="132" t="str">
        <f t="shared" si="2"/>
        <v>SC-1A0172050</v>
      </c>
      <c r="B159" s="132" t="s">
        <v>1438</v>
      </c>
      <c r="C159" s="133" t="s">
        <v>1439</v>
      </c>
      <c r="D159" s="134" t="s">
        <v>537</v>
      </c>
      <c r="E159" s="135">
        <v>282.83999999999997</v>
      </c>
      <c r="F159" s="135">
        <v>0</v>
      </c>
      <c r="G159" s="136">
        <v>282.83999999999997</v>
      </c>
    </row>
    <row r="160" spans="1:7" x14ac:dyDescent="0.25">
      <c r="A160" s="132" t="str">
        <f t="shared" si="2"/>
        <v>SC-1A0172051</v>
      </c>
      <c r="B160" s="132" t="s">
        <v>1440</v>
      </c>
      <c r="C160" s="133" t="s">
        <v>1441</v>
      </c>
      <c r="D160" s="134" t="s">
        <v>566</v>
      </c>
      <c r="E160" s="135">
        <v>257.10000000000002</v>
      </c>
      <c r="F160" s="135">
        <v>0</v>
      </c>
      <c r="G160" s="136">
        <v>257.10000000000002</v>
      </c>
    </row>
    <row r="161" spans="1:7" x14ac:dyDescent="0.25">
      <c r="A161" s="132" t="str">
        <f t="shared" si="2"/>
        <v>SC-1A0172052</v>
      </c>
      <c r="B161" s="132" t="s">
        <v>1442</v>
      </c>
      <c r="C161" s="133" t="s">
        <v>1443</v>
      </c>
      <c r="D161" s="134" t="s">
        <v>566</v>
      </c>
      <c r="E161" s="135">
        <v>42.08</v>
      </c>
      <c r="F161" s="135">
        <v>0</v>
      </c>
      <c r="G161" s="136">
        <v>42.08</v>
      </c>
    </row>
    <row r="162" spans="1:7" x14ac:dyDescent="0.25">
      <c r="A162" s="132" t="str">
        <f t="shared" si="2"/>
        <v>SC-1A0172501</v>
      </c>
      <c r="B162" s="132" t="s">
        <v>1444</v>
      </c>
      <c r="C162" s="133" t="s">
        <v>1445</v>
      </c>
      <c r="D162" s="134" t="s">
        <v>513</v>
      </c>
      <c r="E162" s="135">
        <v>14.12</v>
      </c>
      <c r="F162" s="135">
        <v>0</v>
      </c>
      <c r="G162" s="136">
        <v>14.12</v>
      </c>
    </row>
    <row r="163" spans="1:7" x14ac:dyDescent="0.25">
      <c r="A163" s="132" t="str">
        <f t="shared" si="2"/>
        <v>SC-1A0172551</v>
      </c>
      <c r="B163" s="132" t="s">
        <v>1446</v>
      </c>
      <c r="C163" s="133" t="s">
        <v>1447</v>
      </c>
      <c r="D163" s="134" t="s">
        <v>513</v>
      </c>
      <c r="E163" s="135">
        <v>14.51</v>
      </c>
      <c r="F163" s="135">
        <v>0</v>
      </c>
      <c r="G163" s="136">
        <v>14.51</v>
      </c>
    </row>
    <row r="164" spans="1:7" x14ac:dyDescent="0.25">
      <c r="A164" s="132" t="str">
        <f t="shared" si="2"/>
        <v>SC-1A0173000</v>
      </c>
      <c r="B164" s="132" t="s">
        <v>1448</v>
      </c>
      <c r="C164" s="133" t="s">
        <v>1449</v>
      </c>
      <c r="D164" s="134" t="s">
        <v>537</v>
      </c>
      <c r="E164" s="135">
        <v>207</v>
      </c>
      <c r="F164" s="135">
        <v>0</v>
      </c>
      <c r="G164" s="136">
        <v>207</v>
      </c>
    </row>
    <row r="165" spans="1:7" x14ac:dyDescent="0.25">
      <c r="A165" s="132" t="str">
        <f t="shared" si="2"/>
        <v>SC-1A0173001</v>
      </c>
      <c r="B165" s="132" t="s">
        <v>1450</v>
      </c>
      <c r="C165" s="133" t="s">
        <v>1451</v>
      </c>
      <c r="D165" s="134" t="s">
        <v>513</v>
      </c>
      <c r="E165" s="135">
        <v>34.270000000000003</v>
      </c>
      <c r="F165" s="135">
        <v>0</v>
      </c>
      <c r="G165" s="136">
        <v>34.270000000000003</v>
      </c>
    </row>
    <row r="166" spans="1:7" x14ac:dyDescent="0.25">
      <c r="A166" s="132" t="str">
        <f t="shared" si="2"/>
        <v>SC-1A0173002</v>
      </c>
      <c r="B166" s="132" t="s">
        <v>1452</v>
      </c>
      <c r="C166" s="133" t="s">
        <v>1453</v>
      </c>
      <c r="D166" s="134" t="s">
        <v>513</v>
      </c>
      <c r="E166" s="135">
        <v>23.09</v>
      </c>
      <c r="F166" s="135">
        <v>0</v>
      </c>
      <c r="G166" s="136">
        <v>23.09</v>
      </c>
    </row>
    <row r="167" spans="1:7" x14ac:dyDescent="0.25">
      <c r="A167" s="132" t="str">
        <f t="shared" si="2"/>
        <v>SC-1A0173050</v>
      </c>
      <c r="B167" s="132" t="s">
        <v>1454</v>
      </c>
      <c r="C167" s="133" t="s">
        <v>1455</v>
      </c>
      <c r="D167" s="134" t="s">
        <v>537</v>
      </c>
      <c r="E167" s="135">
        <v>244.14</v>
      </c>
      <c r="F167" s="135">
        <v>0</v>
      </c>
      <c r="G167" s="136">
        <v>244.14</v>
      </c>
    </row>
    <row r="168" spans="1:7" x14ac:dyDescent="0.25">
      <c r="A168" s="132" t="str">
        <f t="shared" si="2"/>
        <v>SC-1A0173051</v>
      </c>
      <c r="B168" s="132" t="s">
        <v>1456</v>
      </c>
      <c r="C168" s="133" t="s">
        <v>1457</v>
      </c>
      <c r="D168" s="134" t="s">
        <v>513</v>
      </c>
      <c r="E168" s="135">
        <v>36.11</v>
      </c>
      <c r="F168" s="135">
        <v>0</v>
      </c>
      <c r="G168" s="136">
        <v>36.11</v>
      </c>
    </row>
    <row r="169" spans="1:7" x14ac:dyDescent="0.25">
      <c r="A169" s="132" t="str">
        <f t="shared" si="2"/>
        <v>SC-1A0173052</v>
      </c>
      <c r="B169" s="132" t="s">
        <v>1458</v>
      </c>
      <c r="C169" s="133" t="s">
        <v>1459</v>
      </c>
      <c r="D169" s="134" t="s">
        <v>513</v>
      </c>
      <c r="E169" s="135">
        <v>24.02</v>
      </c>
      <c r="F169" s="135">
        <v>0</v>
      </c>
      <c r="G169" s="136">
        <v>24.02</v>
      </c>
    </row>
    <row r="170" spans="1:7" x14ac:dyDescent="0.25">
      <c r="A170" s="132" t="str">
        <f t="shared" si="2"/>
        <v>SC-1A0173501</v>
      </c>
      <c r="B170" s="132" t="s">
        <v>1460</v>
      </c>
      <c r="C170" s="133" t="s">
        <v>1461</v>
      </c>
      <c r="D170" s="134" t="s">
        <v>513</v>
      </c>
      <c r="E170" s="135">
        <v>25.39</v>
      </c>
      <c r="F170" s="135">
        <v>0</v>
      </c>
      <c r="G170" s="136">
        <v>25.39</v>
      </c>
    </row>
    <row r="171" spans="1:7" x14ac:dyDescent="0.25">
      <c r="A171" s="132" t="str">
        <f t="shared" si="2"/>
        <v>SC-1A0173502</v>
      </c>
      <c r="B171" s="132" t="s">
        <v>1462</v>
      </c>
      <c r="C171" s="133" t="s">
        <v>1463</v>
      </c>
      <c r="D171" s="134" t="s">
        <v>513</v>
      </c>
      <c r="E171" s="135">
        <v>17.66</v>
      </c>
      <c r="F171" s="135">
        <v>0</v>
      </c>
      <c r="G171" s="136">
        <v>17.66</v>
      </c>
    </row>
    <row r="172" spans="1:7" x14ac:dyDescent="0.25">
      <c r="A172" s="132" t="str">
        <f t="shared" si="2"/>
        <v>SC-1A0173551</v>
      </c>
      <c r="B172" s="132" t="s">
        <v>1464</v>
      </c>
      <c r="C172" s="133" t="s">
        <v>1465</v>
      </c>
      <c r="D172" s="134" t="s">
        <v>513</v>
      </c>
      <c r="E172" s="135">
        <v>26.34</v>
      </c>
      <c r="F172" s="135">
        <v>0</v>
      </c>
      <c r="G172" s="136">
        <v>26.34</v>
      </c>
    </row>
    <row r="173" spans="1:7" x14ac:dyDescent="0.25">
      <c r="A173" s="132" t="str">
        <f t="shared" si="2"/>
        <v>SC-1A0173552</v>
      </c>
      <c r="B173" s="132" t="s">
        <v>1466</v>
      </c>
      <c r="C173" s="133" t="s">
        <v>1467</v>
      </c>
      <c r="D173" s="134" t="s">
        <v>513</v>
      </c>
      <c r="E173" s="135">
        <v>18.13</v>
      </c>
      <c r="F173" s="135">
        <v>0</v>
      </c>
      <c r="G173" s="136">
        <v>18.13</v>
      </c>
    </row>
    <row r="174" spans="1:7" x14ac:dyDescent="0.25">
      <c r="A174" s="132" t="str">
        <f t="shared" si="2"/>
        <v>SC-1A0173901</v>
      </c>
      <c r="B174" s="132" t="s">
        <v>1468</v>
      </c>
      <c r="C174" s="133" t="s">
        <v>1469</v>
      </c>
      <c r="D174" s="134" t="s">
        <v>566</v>
      </c>
      <c r="E174" s="135">
        <v>15.82</v>
      </c>
      <c r="F174" s="135">
        <v>0</v>
      </c>
      <c r="G174" s="136">
        <v>15.82</v>
      </c>
    </row>
    <row r="175" spans="1:7" x14ac:dyDescent="0.25">
      <c r="A175" s="132" t="str">
        <f t="shared" si="2"/>
        <v>SC-1A0173951</v>
      </c>
      <c r="B175" s="132" t="s">
        <v>1470</v>
      </c>
      <c r="C175" s="133" t="s">
        <v>1471</v>
      </c>
      <c r="D175" s="134" t="s">
        <v>566</v>
      </c>
      <c r="E175" s="135">
        <v>16.940000000000001</v>
      </c>
      <c r="F175" s="135">
        <v>0</v>
      </c>
      <c r="G175" s="136">
        <v>16.940000000000001</v>
      </c>
    </row>
    <row r="176" spans="1:7" x14ac:dyDescent="0.25">
      <c r="A176" s="132" t="str">
        <f t="shared" si="2"/>
        <v>SC-1A0174001</v>
      </c>
      <c r="B176" s="132" t="s">
        <v>1472</v>
      </c>
      <c r="C176" s="133" t="s">
        <v>1473</v>
      </c>
      <c r="D176" s="134" t="s">
        <v>566</v>
      </c>
      <c r="E176" s="135">
        <v>16.309999999999999</v>
      </c>
      <c r="F176" s="135">
        <v>0</v>
      </c>
      <c r="G176" s="136">
        <v>16.309999999999999</v>
      </c>
    </row>
    <row r="177" spans="1:7" x14ac:dyDescent="0.25">
      <c r="A177" s="132" t="str">
        <f t="shared" si="2"/>
        <v>SC-1A0174051</v>
      </c>
      <c r="B177" s="132" t="s">
        <v>1474</v>
      </c>
      <c r="C177" s="133" t="s">
        <v>1475</v>
      </c>
      <c r="D177" s="134" t="s">
        <v>566</v>
      </c>
      <c r="E177" s="135">
        <v>17.43</v>
      </c>
      <c r="F177" s="135">
        <v>0</v>
      </c>
      <c r="G177" s="136">
        <v>17.43</v>
      </c>
    </row>
    <row r="178" spans="1:7" x14ac:dyDescent="0.25">
      <c r="A178" s="132" t="str">
        <f t="shared" si="2"/>
        <v>SC-1A0174101</v>
      </c>
      <c r="B178" s="132" t="s">
        <v>1476</v>
      </c>
      <c r="C178" s="133" t="s">
        <v>1477</v>
      </c>
      <c r="D178" s="134" t="s">
        <v>566</v>
      </c>
      <c r="E178" s="135">
        <v>16.489999999999998</v>
      </c>
      <c r="F178" s="135">
        <v>0</v>
      </c>
      <c r="G178" s="136">
        <v>16.489999999999998</v>
      </c>
    </row>
    <row r="179" spans="1:7" x14ac:dyDescent="0.25">
      <c r="A179" s="132" t="str">
        <f t="shared" si="2"/>
        <v>SC-1A0174151</v>
      </c>
      <c r="B179" s="132" t="s">
        <v>1478</v>
      </c>
      <c r="C179" s="133" t="s">
        <v>1479</v>
      </c>
      <c r="D179" s="134" t="s">
        <v>566</v>
      </c>
      <c r="E179" s="135">
        <v>17.45</v>
      </c>
      <c r="F179" s="135">
        <v>0</v>
      </c>
      <c r="G179" s="136">
        <v>17.45</v>
      </c>
    </row>
    <row r="180" spans="1:7" x14ac:dyDescent="0.25">
      <c r="A180" s="132" t="str">
        <f t="shared" si="2"/>
        <v>SC-1A0174501</v>
      </c>
      <c r="B180" s="132" t="s">
        <v>1480</v>
      </c>
      <c r="C180" s="133" t="s">
        <v>1481</v>
      </c>
      <c r="D180" s="134" t="s">
        <v>566</v>
      </c>
      <c r="E180" s="135">
        <v>24.52</v>
      </c>
      <c r="F180" s="135">
        <v>0</v>
      </c>
      <c r="G180" s="136">
        <v>24.52</v>
      </c>
    </row>
    <row r="181" spans="1:7" x14ac:dyDescent="0.25">
      <c r="A181" s="132" t="str">
        <f t="shared" si="2"/>
        <v>SC-1A0174551</v>
      </c>
      <c r="B181" s="132" t="s">
        <v>1482</v>
      </c>
      <c r="C181" s="133" t="s">
        <v>1483</v>
      </c>
      <c r="D181" s="134" t="s">
        <v>566</v>
      </c>
      <c r="E181" s="135">
        <v>26.56</v>
      </c>
      <c r="F181" s="135">
        <v>0</v>
      </c>
      <c r="G181" s="136">
        <v>26.56</v>
      </c>
    </row>
    <row r="182" spans="1:7" x14ac:dyDescent="0.25">
      <c r="A182" s="132" t="str">
        <f t="shared" si="2"/>
        <v>SC-1A0174601</v>
      </c>
      <c r="B182" s="132" t="s">
        <v>1484</v>
      </c>
      <c r="C182" s="133" t="s">
        <v>1485</v>
      </c>
      <c r="D182" s="134" t="s">
        <v>566</v>
      </c>
      <c r="E182" s="135">
        <v>25.02</v>
      </c>
      <c r="F182" s="135">
        <v>0</v>
      </c>
      <c r="G182" s="136">
        <v>25.02</v>
      </c>
    </row>
    <row r="183" spans="1:7" x14ac:dyDescent="0.25">
      <c r="A183" s="132" t="str">
        <f t="shared" si="2"/>
        <v>SC-1A0174651</v>
      </c>
      <c r="B183" s="132" t="s">
        <v>1486</v>
      </c>
      <c r="C183" s="133" t="s">
        <v>1487</v>
      </c>
      <c r="D183" s="134" t="s">
        <v>566</v>
      </c>
      <c r="E183" s="135">
        <v>27.06</v>
      </c>
      <c r="F183" s="135">
        <v>0</v>
      </c>
      <c r="G183" s="136">
        <v>27.06</v>
      </c>
    </row>
    <row r="184" spans="1:7" x14ac:dyDescent="0.25">
      <c r="A184" s="132" t="str">
        <f t="shared" si="2"/>
        <v>SC-1A0174701</v>
      </c>
      <c r="B184" s="132" t="s">
        <v>1488</v>
      </c>
      <c r="C184" s="133" t="s">
        <v>1489</v>
      </c>
      <c r="D184" s="134" t="s">
        <v>566</v>
      </c>
      <c r="E184" s="135">
        <v>25.75</v>
      </c>
      <c r="F184" s="135">
        <v>0</v>
      </c>
      <c r="G184" s="136">
        <v>25.75</v>
      </c>
    </row>
    <row r="185" spans="1:7" x14ac:dyDescent="0.25">
      <c r="A185" s="132" t="str">
        <f t="shared" si="2"/>
        <v>SC-1A0174751</v>
      </c>
      <c r="B185" s="132" t="s">
        <v>1490</v>
      </c>
      <c r="C185" s="133" t="s">
        <v>1491</v>
      </c>
      <c r="D185" s="134" t="s">
        <v>566</v>
      </c>
      <c r="E185" s="135">
        <v>27.49</v>
      </c>
      <c r="F185" s="135">
        <v>0</v>
      </c>
      <c r="G185" s="136">
        <v>27.49</v>
      </c>
    </row>
    <row r="186" spans="1:7" x14ac:dyDescent="0.25">
      <c r="A186" s="132" t="str">
        <f t="shared" si="2"/>
        <v>SC-1A0175101</v>
      </c>
      <c r="B186" s="132" t="s">
        <v>1492</v>
      </c>
      <c r="C186" s="133" t="s">
        <v>1493</v>
      </c>
      <c r="D186" s="134" t="s">
        <v>566</v>
      </c>
      <c r="E186" s="135">
        <v>35.61</v>
      </c>
      <c r="F186" s="135">
        <v>0</v>
      </c>
      <c r="G186" s="136">
        <v>35.61</v>
      </c>
    </row>
    <row r="187" spans="1:7" x14ac:dyDescent="0.25">
      <c r="A187" s="132" t="str">
        <f t="shared" si="2"/>
        <v>SC-1A0175151</v>
      </c>
      <c r="B187" s="132" t="s">
        <v>1494</v>
      </c>
      <c r="C187" s="133" t="s">
        <v>1495</v>
      </c>
      <c r="D187" s="134" t="s">
        <v>566</v>
      </c>
      <c r="E187" s="135">
        <v>38.83</v>
      </c>
      <c r="F187" s="135">
        <v>0</v>
      </c>
      <c r="G187" s="136">
        <v>38.83</v>
      </c>
    </row>
    <row r="188" spans="1:7" x14ac:dyDescent="0.25">
      <c r="A188" s="132" t="str">
        <f t="shared" si="2"/>
        <v>SC-1A0175201</v>
      </c>
      <c r="B188" s="132" t="s">
        <v>1496</v>
      </c>
      <c r="C188" s="133" t="s">
        <v>1497</v>
      </c>
      <c r="D188" s="134" t="s">
        <v>566</v>
      </c>
      <c r="E188" s="135">
        <v>36.1</v>
      </c>
      <c r="F188" s="135">
        <v>0</v>
      </c>
      <c r="G188" s="136">
        <v>36.1</v>
      </c>
    </row>
    <row r="189" spans="1:7" x14ac:dyDescent="0.25">
      <c r="A189" s="132" t="str">
        <f t="shared" si="2"/>
        <v>SC-1A0175251</v>
      </c>
      <c r="B189" s="132" t="s">
        <v>1498</v>
      </c>
      <c r="C189" s="133" t="s">
        <v>1499</v>
      </c>
      <c r="D189" s="134" t="s">
        <v>566</v>
      </c>
      <c r="E189" s="135">
        <v>39.32</v>
      </c>
      <c r="F189" s="135">
        <v>0</v>
      </c>
      <c r="G189" s="136">
        <v>39.32</v>
      </c>
    </row>
    <row r="190" spans="1:7" x14ac:dyDescent="0.25">
      <c r="A190" s="132" t="str">
        <f t="shared" si="2"/>
        <v>SC-1A0175301</v>
      </c>
      <c r="B190" s="132" t="s">
        <v>1500</v>
      </c>
      <c r="C190" s="133" t="s">
        <v>1501</v>
      </c>
      <c r="D190" s="134" t="s">
        <v>566</v>
      </c>
      <c r="E190" s="135">
        <v>37.53</v>
      </c>
      <c r="F190" s="135">
        <v>0</v>
      </c>
      <c r="G190" s="136">
        <v>37.53</v>
      </c>
    </row>
    <row r="191" spans="1:7" x14ac:dyDescent="0.25">
      <c r="A191" s="132" t="str">
        <f t="shared" si="2"/>
        <v>SC-1A0175351</v>
      </c>
      <c r="B191" s="132" t="s">
        <v>1502</v>
      </c>
      <c r="C191" s="133" t="s">
        <v>1503</v>
      </c>
      <c r="D191" s="134" t="s">
        <v>566</v>
      </c>
      <c r="E191" s="135">
        <v>40.28</v>
      </c>
      <c r="F191" s="135">
        <v>0</v>
      </c>
      <c r="G191" s="136">
        <v>40.28</v>
      </c>
    </row>
    <row r="192" spans="1:7" x14ac:dyDescent="0.25">
      <c r="A192" s="132" t="str">
        <f t="shared" si="2"/>
        <v>SC-1A0175501</v>
      </c>
      <c r="B192" s="132" t="s">
        <v>1504</v>
      </c>
      <c r="C192" s="133" t="s">
        <v>1505</v>
      </c>
      <c r="D192" s="134" t="s">
        <v>566</v>
      </c>
      <c r="E192" s="135">
        <v>148.66</v>
      </c>
      <c r="F192" s="135">
        <v>0</v>
      </c>
      <c r="G192" s="136">
        <v>148.66</v>
      </c>
    </row>
    <row r="193" spans="1:7" x14ac:dyDescent="0.25">
      <c r="A193" s="132" t="str">
        <f t="shared" si="2"/>
        <v>SC-1A0175551</v>
      </c>
      <c r="B193" s="132" t="s">
        <v>1506</v>
      </c>
      <c r="C193" s="133" t="s">
        <v>1507</v>
      </c>
      <c r="D193" s="134" t="s">
        <v>1508</v>
      </c>
      <c r="E193" s="135">
        <v>155.01</v>
      </c>
      <c r="F193" s="135">
        <v>0</v>
      </c>
      <c r="G193" s="136">
        <v>155.01</v>
      </c>
    </row>
    <row r="194" spans="1:7" x14ac:dyDescent="0.25">
      <c r="A194" s="132" t="str">
        <f t="shared" si="2"/>
        <v>SC-1A0176001</v>
      </c>
      <c r="B194" s="132" t="s">
        <v>1509</v>
      </c>
      <c r="C194" s="133" t="s">
        <v>1510</v>
      </c>
      <c r="D194" s="134" t="s">
        <v>566</v>
      </c>
      <c r="E194" s="135">
        <v>223.17</v>
      </c>
      <c r="F194" s="135">
        <v>0</v>
      </c>
      <c r="G194" s="136">
        <v>223.17</v>
      </c>
    </row>
    <row r="195" spans="1:7" x14ac:dyDescent="0.25">
      <c r="A195" s="132" t="str">
        <f t="shared" si="2"/>
        <v>SC-1A0176051</v>
      </c>
      <c r="B195" s="132" t="s">
        <v>1511</v>
      </c>
      <c r="C195" s="133" t="s">
        <v>1512</v>
      </c>
      <c r="D195" s="134" t="s">
        <v>1508</v>
      </c>
      <c r="E195" s="135">
        <v>233.67</v>
      </c>
      <c r="F195" s="135">
        <v>0</v>
      </c>
      <c r="G195" s="136">
        <v>233.67</v>
      </c>
    </row>
    <row r="196" spans="1:7" x14ac:dyDescent="0.25">
      <c r="A196" s="132" t="str">
        <f t="shared" si="2"/>
        <v>SC-1A0176501</v>
      </c>
      <c r="B196" s="132" t="s">
        <v>1513</v>
      </c>
      <c r="C196" s="133" t="s">
        <v>1514</v>
      </c>
      <c r="D196" s="134" t="s">
        <v>566</v>
      </c>
      <c r="E196" s="135">
        <v>335.56</v>
      </c>
      <c r="F196" s="135">
        <v>0</v>
      </c>
      <c r="G196" s="136">
        <v>335.56</v>
      </c>
    </row>
    <row r="197" spans="1:7" x14ac:dyDescent="0.25">
      <c r="A197" s="132" t="str">
        <f t="shared" si="2"/>
        <v>SC-1A0176551</v>
      </c>
      <c r="B197" s="132" t="s">
        <v>1515</v>
      </c>
      <c r="C197" s="133" t="s">
        <v>1516</v>
      </c>
      <c r="D197" s="134" t="s">
        <v>1508</v>
      </c>
      <c r="E197" s="135">
        <v>351.23</v>
      </c>
      <c r="F197" s="135">
        <v>0</v>
      </c>
      <c r="G197" s="136">
        <v>351.23</v>
      </c>
    </row>
    <row r="198" spans="1:7" x14ac:dyDescent="0.25">
      <c r="A198" s="132" t="str">
        <f t="shared" si="2"/>
        <v>SC-1A0177001</v>
      </c>
      <c r="B198" s="132" t="s">
        <v>1517</v>
      </c>
      <c r="C198" s="133" t="s">
        <v>1518</v>
      </c>
      <c r="D198" s="134" t="s">
        <v>566</v>
      </c>
      <c r="E198" s="135">
        <v>471.82</v>
      </c>
      <c r="F198" s="135">
        <v>0</v>
      </c>
      <c r="G198" s="136">
        <v>471.82</v>
      </c>
    </row>
    <row r="199" spans="1:7" x14ac:dyDescent="0.25">
      <c r="A199" s="132" t="str">
        <f t="shared" si="2"/>
        <v>SC-1A0177051</v>
      </c>
      <c r="B199" s="132" t="s">
        <v>1519</v>
      </c>
      <c r="C199" s="133" t="s">
        <v>1520</v>
      </c>
      <c r="D199" s="134" t="s">
        <v>1508</v>
      </c>
      <c r="E199" s="135">
        <v>491.99</v>
      </c>
      <c r="F199" s="135">
        <v>0</v>
      </c>
      <c r="G199" s="136">
        <v>491.99</v>
      </c>
    </row>
    <row r="200" spans="1:7" x14ac:dyDescent="0.25">
      <c r="A200" s="132" t="str">
        <f t="shared" si="2"/>
        <v>SC-1A0177501</v>
      </c>
      <c r="B200" s="132" t="s">
        <v>1521</v>
      </c>
      <c r="C200" s="133" t="s">
        <v>1522</v>
      </c>
      <c r="D200" s="134" t="s">
        <v>566</v>
      </c>
      <c r="E200" s="135">
        <v>747.17</v>
      </c>
      <c r="F200" s="135">
        <v>0</v>
      </c>
      <c r="G200" s="136">
        <v>747.17</v>
      </c>
    </row>
    <row r="201" spans="1:7" x14ac:dyDescent="0.25">
      <c r="A201" s="132" t="str">
        <f t="shared" si="2"/>
        <v>SC-1A0177551</v>
      </c>
      <c r="B201" s="132" t="s">
        <v>1523</v>
      </c>
      <c r="C201" s="133" t="s">
        <v>1524</v>
      </c>
      <c r="D201" s="134" t="s">
        <v>1508</v>
      </c>
      <c r="E201" s="135">
        <v>773.95</v>
      </c>
      <c r="F201" s="135">
        <v>0</v>
      </c>
      <c r="G201" s="136">
        <v>773.95</v>
      </c>
    </row>
    <row r="202" spans="1:7" x14ac:dyDescent="0.25">
      <c r="A202" s="132" t="str">
        <f t="shared" ref="A202:A265" si="3">CONCATENATE("SC-",B202)</f>
        <v>SC-1A0178001</v>
      </c>
      <c r="B202" s="132" t="s">
        <v>1525</v>
      </c>
      <c r="C202" s="133" t="s">
        <v>1526</v>
      </c>
      <c r="D202" s="134" t="s">
        <v>701</v>
      </c>
      <c r="E202" s="135">
        <v>1.48</v>
      </c>
      <c r="F202" s="135">
        <v>0</v>
      </c>
      <c r="G202" s="136">
        <v>1.48</v>
      </c>
    </row>
    <row r="203" spans="1:7" x14ac:dyDescent="0.25">
      <c r="A203" s="132" t="str">
        <f t="shared" si="3"/>
        <v>SC-1A0179001</v>
      </c>
      <c r="B203" s="132" t="s">
        <v>1527</v>
      </c>
      <c r="C203" s="133" t="s">
        <v>1528</v>
      </c>
      <c r="D203" s="134" t="s">
        <v>566</v>
      </c>
      <c r="E203" s="135">
        <v>8.0399999999999991</v>
      </c>
      <c r="F203" s="135">
        <v>0</v>
      </c>
      <c r="G203" s="136">
        <v>8.0399999999999991</v>
      </c>
    </row>
    <row r="204" spans="1:7" x14ac:dyDescent="0.25">
      <c r="A204" s="132" t="str">
        <f t="shared" si="3"/>
        <v>SC-1A0179002</v>
      </c>
      <c r="B204" s="132" t="s">
        <v>1529</v>
      </c>
      <c r="C204" s="133" t="s">
        <v>1530</v>
      </c>
      <c r="D204" s="134" t="s">
        <v>566</v>
      </c>
      <c r="E204" s="135">
        <v>3.8</v>
      </c>
      <c r="F204" s="135">
        <v>0</v>
      </c>
      <c r="G204" s="136">
        <v>3.8</v>
      </c>
    </row>
    <row r="205" spans="1:7" x14ac:dyDescent="0.25">
      <c r="A205" s="132" t="str">
        <f t="shared" si="3"/>
        <v>SC-1A0180001</v>
      </c>
      <c r="B205" s="132" t="s">
        <v>1531</v>
      </c>
      <c r="C205" s="133" t="s">
        <v>1532</v>
      </c>
      <c r="D205" s="134" t="s">
        <v>701</v>
      </c>
      <c r="E205" s="135">
        <v>30.91</v>
      </c>
      <c r="F205" s="135">
        <v>0</v>
      </c>
      <c r="G205" s="136">
        <v>30.91</v>
      </c>
    </row>
    <row r="206" spans="1:7" x14ac:dyDescent="0.25">
      <c r="A206" s="132" t="str">
        <f t="shared" si="3"/>
        <v>SC-1A0181001</v>
      </c>
      <c r="B206" s="132" t="s">
        <v>1533</v>
      </c>
      <c r="C206" s="133" t="s">
        <v>1534</v>
      </c>
      <c r="D206" s="134" t="s">
        <v>566</v>
      </c>
      <c r="E206" s="135">
        <v>192.5</v>
      </c>
      <c r="F206" s="135">
        <v>0</v>
      </c>
      <c r="G206" s="136">
        <v>192.5</v>
      </c>
    </row>
    <row r="207" spans="1:7" x14ac:dyDescent="0.25">
      <c r="A207" s="132" t="str">
        <f t="shared" si="3"/>
        <v>SC-1A0185001</v>
      </c>
      <c r="B207" s="132" t="s">
        <v>1535</v>
      </c>
      <c r="C207" s="133" t="s">
        <v>1536</v>
      </c>
      <c r="D207" s="134" t="s">
        <v>701</v>
      </c>
      <c r="E207" s="135">
        <v>132.21</v>
      </c>
      <c r="F207" s="135">
        <v>0</v>
      </c>
      <c r="G207" s="136">
        <v>132.21</v>
      </c>
    </row>
    <row r="208" spans="1:7" x14ac:dyDescent="0.25">
      <c r="A208" s="132" t="str">
        <f t="shared" si="3"/>
        <v>SC-1A0186001</v>
      </c>
      <c r="B208" s="132" t="s">
        <v>1537</v>
      </c>
      <c r="C208" s="133" t="s">
        <v>1538</v>
      </c>
      <c r="D208" s="134" t="s">
        <v>701</v>
      </c>
      <c r="E208" s="135">
        <v>220.14</v>
      </c>
      <c r="F208" s="135">
        <v>0</v>
      </c>
      <c r="G208" s="136">
        <v>220.14</v>
      </c>
    </row>
    <row r="209" spans="1:7" x14ac:dyDescent="0.25">
      <c r="A209" s="132" t="str">
        <f t="shared" si="3"/>
        <v>SC-1A0187001</v>
      </c>
      <c r="B209" s="132" t="s">
        <v>1539</v>
      </c>
      <c r="C209" s="133" t="s">
        <v>1540</v>
      </c>
      <c r="D209" s="134" t="s">
        <v>513</v>
      </c>
      <c r="E209" s="135">
        <v>79.03</v>
      </c>
      <c r="F209" s="135">
        <v>0</v>
      </c>
      <c r="G209" s="136">
        <v>79.03</v>
      </c>
    </row>
    <row r="210" spans="1:7" x14ac:dyDescent="0.25">
      <c r="A210" s="132" t="str">
        <f t="shared" si="3"/>
        <v>SC-1A0189001</v>
      </c>
      <c r="B210" s="132" t="s">
        <v>1541</v>
      </c>
      <c r="C210" s="133" t="s">
        <v>1542</v>
      </c>
      <c r="D210" s="134" t="s">
        <v>537</v>
      </c>
      <c r="E210" s="135">
        <v>32.28</v>
      </c>
      <c r="F210" s="135">
        <v>0</v>
      </c>
      <c r="G210" s="136">
        <v>32.28</v>
      </c>
    </row>
    <row r="211" spans="1:7" x14ac:dyDescent="0.25">
      <c r="A211" s="132" t="str">
        <f t="shared" si="3"/>
        <v>SC-1A0189101</v>
      </c>
      <c r="B211" s="132" t="s">
        <v>1543</v>
      </c>
      <c r="C211" s="133" t="s">
        <v>1544</v>
      </c>
      <c r="D211" s="134" t="s">
        <v>537</v>
      </c>
      <c r="E211" s="135">
        <v>37.24</v>
      </c>
      <c r="F211" s="135">
        <v>0</v>
      </c>
      <c r="G211" s="136">
        <v>37.24</v>
      </c>
    </row>
    <row r="212" spans="1:7" x14ac:dyDescent="0.25">
      <c r="A212" s="132" t="str">
        <f t="shared" si="3"/>
        <v>SC-1A0189201</v>
      </c>
      <c r="B212" s="132" t="s">
        <v>1545</v>
      </c>
      <c r="C212" s="133" t="s">
        <v>1546</v>
      </c>
      <c r="D212" s="134" t="s">
        <v>537</v>
      </c>
      <c r="E212" s="135">
        <v>5.58</v>
      </c>
      <c r="F212" s="135">
        <v>0</v>
      </c>
      <c r="G212" s="136">
        <v>5.58</v>
      </c>
    </row>
    <row r="213" spans="1:7" x14ac:dyDescent="0.25">
      <c r="A213" s="132" t="str">
        <f t="shared" si="3"/>
        <v>SC-1A0189301</v>
      </c>
      <c r="B213" s="132" t="s">
        <v>1547</v>
      </c>
      <c r="C213" s="133" t="s">
        <v>1548</v>
      </c>
      <c r="D213" s="134" t="s">
        <v>537</v>
      </c>
      <c r="E213" s="135">
        <v>11.07</v>
      </c>
      <c r="F213" s="135">
        <v>0</v>
      </c>
      <c r="G213" s="136">
        <v>11.07</v>
      </c>
    </row>
    <row r="214" spans="1:7" x14ac:dyDescent="0.25">
      <c r="A214" s="132" t="str">
        <f t="shared" si="3"/>
        <v>SC-1A0189302</v>
      </c>
      <c r="B214" s="132" t="s">
        <v>1549</v>
      </c>
      <c r="C214" s="133" t="s">
        <v>1550</v>
      </c>
      <c r="D214" s="134" t="s">
        <v>537</v>
      </c>
      <c r="E214" s="135">
        <v>22.66</v>
      </c>
      <c r="F214" s="135">
        <v>0</v>
      </c>
      <c r="G214" s="136">
        <v>22.66</v>
      </c>
    </row>
    <row r="215" spans="1:7" x14ac:dyDescent="0.25">
      <c r="A215" s="132" t="str">
        <f t="shared" si="3"/>
        <v>SC-1A0189401</v>
      </c>
      <c r="B215" s="132" t="s">
        <v>1551</v>
      </c>
      <c r="C215" s="133" t="s">
        <v>1552</v>
      </c>
      <c r="D215" s="134" t="s">
        <v>537</v>
      </c>
      <c r="E215" s="135">
        <v>46.91</v>
      </c>
      <c r="F215" s="135">
        <v>0</v>
      </c>
      <c r="G215" s="136">
        <v>46.91</v>
      </c>
    </row>
    <row r="216" spans="1:7" x14ac:dyDescent="0.25">
      <c r="A216" s="132" t="str">
        <f t="shared" si="3"/>
        <v>SC-1A0189451</v>
      </c>
      <c r="B216" s="132" t="s">
        <v>1553</v>
      </c>
      <c r="C216" s="133" t="s">
        <v>1554</v>
      </c>
      <c r="D216" s="134" t="s">
        <v>537</v>
      </c>
      <c r="E216" s="135">
        <v>68.86</v>
      </c>
      <c r="F216" s="135">
        <v>0</v>
      </c>
      <c r="G216" s="136">
        <v>68.86</v>
      </c>
    </row>
    <row r="217" spans="1:7" x14ac:dyDescent="0.25">
      <c r="A217" s="132" t="str">
        <f t="shared" si="3"/>
        <v>SC-1A0270200</v>
      </c>
      <c r="B217" s="132" t="s">
        <v>1555</v>
      </c>
      <c r="C217" s="133" t="s">
        <v>1556</v>
      </c>
      <c r="D217" s="134" t="s">
        <v>566</v>
      </c>
      <c r="E217" s="135">
        <v>3.39</v>
      </c>
      <c r="F217" s="135">
        <v>0</v>
      </c>
      <c r="G217" s="136">
        <v>3.39</v>
      </c>
    </row>
    <row r="218" spans="1:7" x14ac:dyDescent="0.25">
      <c r="A218" s="132" t="str">
        <f t="shared" si="3"/>
        <v>SC-1A9900100</v>
      </c>
      <c r="B218" s="132" t="s">
        <v>1557</v>
      </c>
      <c r="C218" s="133" t="s">
        <v>1558</v>
      </c>
      <c r="D218" s="134" t="s">
        <v>537</v>
      </c>
      <c r="E218" s="135">
        <v>0</v>
      </c>
      <c r="F218" s="135">
        <v>0</v>
      </c>
      <c r="G218" s="136">
        <v>0</v>
      </c>
    </row>
    <row r="219" spans="1:7" x14ac:dyDescent="0.25">
      <c r="A219" s="132" t="str">
        <f t="shared" si="3"/>
        <v>SC-1A9900200</v>
      </c>
      <c r="B219" s="132" t="s">
        <v>1559</v>
      </c>
      <c r="C219" s="133" t="s">
        <v>1560</v>
      </c>
      <c r="D219" s="134" t="s">
        <v>537</v>
      </c>
      <c r="E219" s="135">
        <v>0</v>
      </c>
      <c r="F219" s="135">
        <v>0</v>
      </c>
      <c r="G219" s="136">
        <v>0</v>
      </c>
    </row>
    <row r="220" spans="1:7" x14ac:dyDescent="0.25">
      <c r="A220" s="132" t="str">
        <f t="shared" si="3"/>
        <v>SC-1A9900300</v>
      </c>
      <c r="B220" s="132" t="s">
        <v>1561</v>
      </c>
      <c r="C220" s="133" t="s">
        <v>1562</v>
      </c>
      <c r="D220" s="134" t="s">
        <v>537</v>
      </c>
      <c r="E220" s="135">
        <v>0</v>
      </c>
      <c r="F220" s="135">
        <v>0</v>
      </c>
      <c r="G220" s="136">
        <v>0</v>
      </c>
    </row>
    <row r="221" spans="1:7" x14ac:dyDescent="0.25">
      <c r="A221" s="132" t="str">
        <f t="shared" si="3"/>
        <v>SC-1A9900400</v>
      </c>
      <c r="B221" s="132" t="s">
        <v>1563</v>
      </c>
      <c r="C221" s="133" t="s">
        <v>1564</v>
      </c>
      <c r="D221" s="134" t="s">
        <v>537</v>
      </c>
      <c r="E221" s="135">
        <v>0</v>
      </c>
      <c r="F221" s="135">
        <v>0</v>
      </c>
      <c r="G221" s="136">
        <v>0</v>
      </c>
    </row>
    <row r="222" spans="1:7" x14ac:dyDescent="0.25">
      <c r="A222" s="132" t="str">
        <f t="shared" si="3"/>
        <v>SC-1A9900500</v>
      </c>
      <c r="B222" s="132" t="s">
        <v>1565</v>
      </c>
      <c r="C222" s="133" t="s">
        <v>1566</v>
      </c>
      <c r="D222" s="134" t="s">
        <v>537</v>
      </c>
      <c r="E222" s="135">
        <v>0</v>
      </c>
      <c r="F222" s="135">
        <v>0</v>
      </c>
      <c r="G222" s="136">
        <v>0</v>
      </c>
    </row>
    <row r="223" spans="1:7" x14ac:dyDescent="0.25">
      <c r="A223" s="132" t="str">
        <f t="shared" si="3"/>
        <v>SC-2S0100000</v>
      </c>
      <c r="B223" s="132" t="s">
        <v>1567</v>
      </c>
      <c r="C223" s="133" t="s">
        <v>1568</v>
      </c>
      <c r="D223" s="134" t="s">
        <v>701</v>
      </c>
      <c r="E223" s="135">
        <v>0.31</v>
      </c>
      <c r="F223" s="135">
        <v>0.11</v>
      </c>
      <c r="G223" s="136">
        <v>0.42</v>
      </c>
    </row>
    <row r="224" spans="1:7" x14ac:dyDescent="0.25">
      <c r="A224" s="132" t="str">
        <f t="shared" si="3"/>
        <v>SC-2S0101000</v>
      </c>
      <c r="B224" s="132" t="s">
        <v>1569</v>
      </c>
      <c r="C224" s="133" t="s">
        <v>1570</v>
      </c>
      <c r="D224" s="134" t="s">
        <v>1216</v>
      </c>
      <c r="E224" s="135">
        <v>29.9</v>
      </c>
      <c r="F224" s="135">
        <v>10.26</v>
      </c>
      <c r="G224" s="136">
        <v>40.159999999999997</v>
      </c>
    </row>
    <row r="225" spans="1:7" x14ac:dyDescent="0.25">
      <c r="A225" s="132" t="str">
        <f t="shared" si="3"/>
        <v>SC-2S0101200</v>
      </c>
      <c r="B225" s="132" t="s">
        <v>1571</v>
      </c>
      <c r="C225" s="133" t="s">
        <v>1572</v>
      </c>
      <c r="D225" s="134" t="s">
        <v>1216</v>
      </c>
      <c r="E225" s="135">
        <v>74.75</v>
      </c>
      <c r="F225" s="135">
        <v>25.65</v>
      </c>
      <c r="G225" s="136">
        <v>100.4</v>
      </c>
    </row>
    <row r="226" spans="1:7" x14ac:dyDescent="0.25">
      <c r="A226" s="132" t="str">
        <f t="shared" si="3"/>
        <v>SC-2S0110001</v>
      </c>
      <c r="B226" s="132" t="s">
        <v>1573</v>
      </c>
      <c r="C226" s="133" t="s">
        <v>1574</v>
      </c>
      <c r="D226" s="134" t="s">
        <v>537</v>
      </c>
      <c r="E226" s="135">
        <v>1.58</v>
      </c>
      <c r="F226" s="135">
        <v>0.54</v>
      </c>
      <c r="G226" s="136">
        <v>2.12</v>
      </c>
    </row>
    <row r="227" spans="1:7" x14ac:dyDescent="0.25">
      <c r="A227" s="132" t="str">
        <f t="shared" si="3"/>
        <v>SC-2S0110002</v>
      </c>
      <c r="B227" s="132" t="s">
        <v>1575</v>
      </c>
      <c r="C227" s="133" t="s">
        <v>1576</v>
      </c>
      <c r="D227" s="134" t="s">
        <v>537</v>
      </c>
      <c r="E227" s="135">
        <v>6.06</v>
      </c>
      <c r="F227" s="135">
        <v>2.08</v>
      </c>
      <c r="G227" s="136">
        <v>8.15</v>
      </c>
    </row>
    <row r="228" spans="1:7" x14ac:dyDescent="0.25">
      <c r="A228" s="132" t="str">
        <f t="shared" si="3"/>
        <v>SC-2S0110003</v>
      </c>
      <c r="B228" s="132" t="s">
        <v>1577</v>
      </c>
      <c r="C228" s="133" t="s">
        <v>1578</v>
      </c>
      <c r="D228" s="134" t="s">
        <v>537</v>
      </c>
      <c r="E228" s="135">
        <v>7.45</v>
      </c>
      <c r="F228" s="135">
        <v>2.56</v>
      </c>
      <c r="G228" s="136">
        <v>10</v>
      </c>
    </row>
    <row r="229" spans="1:7" x14ac:dyDescent="0.25">
      <c r="A229" s="132" t="str">
        <f t="shared" si="3"/>
        <v>SC-2S0110004</v>
      </c>
      <c r="B229" s="132" t="s">
        <v>1579</v>
      </c>
      <c r="C229" s="133" t="s">
        <v>1580</v>
      </c>
      <c r="D229" s="134" t="s">
        <v>537</v>
      </c>
      <c r="E229" s="135">
        <v>8.9</v>
      </c>
      <c r="F229" s="135">
        <v>3.06</v>
      </c>
      <c r="G229" s="136">
        <v>11.96</v>
      </c>
    </row>
    <row r="230" spans="1:7" x14ac:dyDescent="0.25">
      <c r="A230" s="132" t="str">
        <f t="shared" si="3"/>
        <v>SC-2S0110005</v>
      </c>
      <c r="B230" s="132" t="s">
        <v>1581</v>
      </c>
      <c r="C230" s="133" t="s">
        <v>1582</v>
      </c>
      <c r="D230" s="134" t="s">
        <v>537</v>
      </c>
      <c r="E230" s="135">
        <v>10.199999999999999</v>
      </c>
      <c r="F230" s="135">
        <v>3.5</v>
      </c>
      <c r="G230" s="136">
        <v>13.71</v>
      </c>
    </row>
    <row r="231" spans="1:7" x14ac:dyDescent="0.25">
      <c r="A231" s="132" t="str">
        <f t="shared" si="3"/>
        <v>SC-2S0110006</v>
      </c>
      <c r="B231" s="132" t="s">
        <v>1583</v>
      </c>
      <c r="C231" s="133" t="s">
        <v>1584</v>
      </c>
      <c r="D231" s="134" t="s">
        <v>537</v>
      </c>
      <c r="E231" s="135">
        <v>11.83</v>
      </c>
      <c r="F231" s="135">
        <v>4.0599999999999996</v>
      </c>
      <c r="G231" s="136">
        <v>15.89</v>
      </c>
    </row>
    <row r="232" spans="1:7" x14ac:dyDescent="0.25">
      <c r="A232" s="132" t="str">
        <f t="shared" si="3"/>
        <v>SC-2S0110007</v>
      </c>
      <c r="B232" s="132" t="s">
        <v>1585</v>
      </c>
      <c r="C232" s="133" t="s">
        <v>1586</v>
      </c>
      <c r="D232" s="134" t="s">
        <v>537</v>
      </c>
      <c r="E232" s="135">
        <v>13.54</v>
      </c>
      <c r="F232" s="135">
        <v>4.6500000000000004</v>
      </c>
      <c r="G232" s="136">
        <v>18.190000000000001</v>
      </c>
    </row>
    <row r="233" spans="1:7" x14ac:dyDescent="0.25">
      <c r="A233" s="132" t="str">
        <f t="shared" si="3"/>
        <v>SC-2S0110008</v>
      </c>
      <c r="B233" s="132" t="s">
        <v>1587</v>
      </c>
      <c r="C233" s="133" t="s">
        <v>1588</v>
      </c>
      <c r="D233" s="134" t="s">
        <v>537</v>
      </c>
      <c r="E233" s="135">
        <v>15.12</v>
      </c>
      <c r="F233" s="135">
        <v>5.19</v>
      </c>
      <c r="G233" s="136">
        <v>20.309999999999999</v>
      </c>
    </row>
    <row r="234" spans="1:7" x14ac:dyDescent="0.25">
      <c r="A234" s="132" t="str">
        <f t="shared" si="3"/>
        <v>SC-2S0110009</v>
      </c>
      <c r="B234" s="132" t="s">
        <v>1589</v>
      </c>
      <c r="C234" s="133" t="s">
        <v>1590</v>
      </c>
      <c r="D234" s="134" t="s">
        <v>537</v>
      </c>
      <c r="E234" s="135">
        <v>6.21</v>
      </c>
      <c r="F234" s="135">
        <v>2.13</v>
      </c>
      <c r="G234" s="136">
        <v>8.34</v>
      </c>
    </row>
    <row r="235" spans="1:7" x14ac:dyDescent="0.25">
      <c r="A235" s="132" t="str">
        <f t="shared" si="3"/>
        <v>SC-2S0110010</v>
      </c>
      <c r="B235" s="132" t="s">
        <v>1591</v>
      </c>
      <c r="C235" s="133" t="s">
        <v>1592</v>
      </c>
      <c r="D235" s="134" t="s">
        <v>537</v>
      </c>
      <c r="E235" s="135">
        <v>6.75</v>
      </c>
      <c r="F235" s="135">
        <v>2.3199999999999998</v>
      </c>
      <c r="G235" s="136">
        <v>9.07</v>
      </c>
    </row>
    <row r="236" spans="1:7" x14ac:dyDescent="0.25">
      <c r="A236" s="132" t="str">
        <f t="shared" si="3"/>
        <v>SC-2S0110011</v>
      </c>
      <c r="B236" s="132" t="s">
        <v>1593</v>
      </c>
      <c r="C236" s="133" t="s">
        <v>1594</v>
      </c>
      <c r="D236" s="134" t="s">
        <v>537</v>
      </c>
      <c r="E236" s="135">
        <v>7.03</v>
      </c>
      <c r="F236" s="135">
        <v>2.41</v>
      </c>
      <c r="G236" s="136">
        <v>9.44</v>
      </c>
    </row>
    <row r="237" spans="1:7" x14ac:dyDescent="0.25">
      <c r="A237" s="132" t="str">
        <f t="shared" si="3"/>
        <v>SC-2S0110012</v>
      </c>
      <c r="B237" s="132" t="s">
        <v>1595</v>
      </c>
      <c r="C237" s="133" t="s">
        <v>1596</v>
      </c>
      <c r="D237" s="134" t="s">
        <v>537</v>
      </c>
      <c r="E237" s="135">
        <v>7.36</v>
      </c>
      <c r="F237" s="135">
        <v>2.52</v>
      </c>
      <c r="G237" s="136">
        <v>9.8800000000000008</v>
      </c>
    </row>
    <row r="238" spans="1:7" x14ac:dyDescent="0.25">
      <c r="A238" s="132" t="str">
        <f t="shared" si="3"/>
        <v>SC-2S0110013</v>
      </c>
      <c r="B238" s="132" t="s">
        <v>1597</v>
      </c>
      <c r="C238" s="133" t="s">
        <v>1598</v>
      </c>
      <c r="D238" s="134" t="s">
        <v>537</v>
      </c>
      <c r="E238" s="135">
        <v>7.88</v>
      </c>
      <c r="F238" s="135">
        <v>2.7</v>
      </c>
      <c r="G238" s="136">
        <v>10.58</v>
      </c>
    </row>
    <row r="239" spans="1:7" x14ac:dyDescent="0.25">
      <c r="A239" s="132" t="str">
        <f t="shared" si="3"/>
        <v>SC-2S0110014</v>
      </c>
      <c r="B239" s="132" t="s">
        <v>1599</v>
      </c>
      <c r="C239" s="133" t="s">
        <v>1600</v>
      </c>
      <c r="D239" s="134" t="s">
        <v>537</v>
      </c>
      <c r="E239" s="135">
        <v>8.18</v>
      </c>
      <c r="F239" s="135">
        <v>2.81</v>
      </c>
      <c r="G239" s="136">
        <v>10.98</v>
      </c>
    </row>
    <row r="240" spans="1:7" x14ac:dyDescent="0.25">
      <c r="A240" s="132" t="str">
        <f t="shared" si="3"/>
        <v>SC-2S0110015</v>
      </c>
      <c r="B240" s="132" t="s">
        <v>1601</v>
      </c>
      <c r="C240" s="133" t="s">
        <v>1602</v>
      </c>
      <c r="D240" s="134" t="s">
        <v>537</v>
      </c>
      <c r="E240" s="135">
        <v>8.44</v>
      </c>
      <c r="F240" s="135">
        <v>2.9</v>
      </c>
      <c r="G240" s="136">
        <v>11.34</v>
      </c>
    </row>
    <row r="241" spans="1:7" x14ac:dyDescent="0.25">
      <c r="A241" s="132" t="str">
        <f t="shared" si="3"/>
        <v>SC-2S0110016</v>
      </c>
      <c r="B241" s="132" t="s">
        <v>1603</v>
      </c>
      <c r="C241" s="133" t="s">
        <v>1604</v>
      </c>
      <c r="D241" s="134" t="s">
        <v>537</v>
      </c>
      <c r="E241" s="135">
        <v>8.85</v>
      </c>
      <c r="F241" s="135">
        <v>3.04</v>
      </c>
      <c r="G241" s="136">
        <v>11.89</v>
      </c>
    </row>
    <row r="242" spans="1:7" x14ac:dyDescent="0.25">
      <c r="A242" s="132" t="str">
        <f t="shared" si="3"/>
        <v>SC-2S0110017</v>
      </c>
      <c r="B242" s="132" t="s">
        <v>1605</v>
      </c>
      <c r="C242" s="133" t="s">
        <v>1606</v>
      </c>
      <c r="D242" s="134" t="s">
        <v>537</v>
      </c>
      <c r="E242" s="135">
        <v>8.99</v>
      </c>
      <c r="F242" s="135">
        <v>3.08</v>
      </c>
      <c r="G242" s="136">
        <v>12.07</v>
      </c>
    </row>
    <row r="243" spans="1:7" x14ac:dyDescent="0.25">
      <c r="A243" s="132" t="str">
        <f t="shared" si="3"/>
        <v>SC-2S0110018</v>
      </c>
      <c r="B243" s="132" t="s">
        <v>1607</v>
      </c>
      <c r="C243" s="133" t="s">
        <v>1608</v>
      </c>
      <c r="D243" s="134" t="s">
        <v>537</v>
      </c>
      <c r="E243" s="135">
        <v>9.52</v>
      </c>
      <c r="F243" s="135">
        <v>3.27</v>
      </c>
      <c r="G243" s="136">
        <v>12.78</v>
      </c>
    </row>
    <row r="244" spans="1:7" x14ac:dyDescent="0.25">
      <c r="A244" s="132" t="str">
        <f t="shared" si="3"/>
        <v>SC-2S0110019</v>
      </c>
      <c r="B244" s="132" t="s">
        <v>1609</v>
      </c>
      <c r="C244" s="133" t="s">
        <v>1610</v>
      </c>
      <c r="D244" s="134" t="s">
        <v>537</v>
      </c>
      <c r="E244" s="135">
        <v>10.59</v>
      </c>
      <c r="F244" s="135">
        <v>3.63</v>
      </c>
      <c r="G244" s="136">
        <v>14.22</v>
      </c>
    </row>
    <row r="245" spans="1:7" x14ac:dyDescent="0.25">
      <c r="A245" s="132" t="str">
        <f t="shared" si="3"/>
        <v>SC-2S0110020</v>
      </c>
      <c r="B245" s="132" t="s">
        <v>1611</v>
      </c>
      <c r="C245" s="133" t="s">
        <v>1612</v>
      </c>
      <c r="D245" s="134" t="s">
        <v>537</v>
      </c>
      <c r="E245" s="135">
        <v>13.51</v>
      </c>
      <c r="F245" s="135">
        <v>4.6399999999999997</v>
      </c>
      <c r="G245" s="136">
        <v>18.149999999999999</v>
      </c>
    </row>
    <row r="246" spans="1:7" x14ac:dyDescent="0.25">
      <c r="A246" s="132" t="str">
        <f t="shared" si="3"/>
        <v>SC-2S0110021</v>
      </c>
      <c r="B246" s="132" t="s">
        <v>1613</v>
      </c>
      <c r="C246" s="133" t="s">
        <v>1614</v>
      </c>
      <c r="D246" s="134" t="s">
        <v>537</v>
      </c>
      <c r="E246" s="135">
        <v>27.51</v>
      </c>
      <c r="F246" s="135">
        <v>9.44</v>
      </c>
      <c r="G246" s="136">
        <v>36.950000000000003</v>
      </c>
    </row>
    <row r="247" spans="1:7" x14ac:dyDescent="0.25">
      <c r="A247" s="132" t="str">
        <f t="shared" si="3"/>
        <v>SC-2S0110022</v>
      </c>
      <c r="B247" s="132" t="s">
        <v>1615</v>
      </c>
      <c r="C247" s="133" t="s">
        <v>1616</v>
      </c>
      <c r="D247" s="134" t="s">
        <v>537</v>
      </c>
      <c r="E247" s="135">
        <v>4.92</v>
      </c>
      <c r="F247" s="135">
        <v>1.69</v>
      </c>
      <c r="G247" s="136">
        <v>6.6</v>
      </c>
    </row>
    <row r="248" spans="1:7" x14ac:dyDescent="0.25">
      <c r="A248" s="132" t="str">
        <f t="shared" si="3"/>
        <v>SC-2S0110023</v>
      </c>
      <c r="B248" s="132" t="s">
        <v>1617</v>
      </c>
      <c r="C248" s="133" t="s">
        <v>1618</v>
      </c>
      <c r="D248" s="134" t="s">
        <v>537</v>
      </c>
      <c r="E248" s="135">
        <v>5.34</v>
      </c>
      <c r="F248" s="135">
        <v>1.83</v>
      </c>
      <c r="G248" s="136">
        <v>7.17</v>
      </c>
    </row>
    <row r="249" spans="1:7" x14ac:dyDescent="0.25">
      <c r="A249" s="132" t="str">
        <f t="shared" si="3"/>
        <v>SC-2S0110024</v>
      </c>
      <c r="B249" s="132" t="s">
        <v>1619</v>
      </c>
      <c r="C249" s="133" t="s">
        <v>1620</v>
      </c>
      <c r="D249" s="134" t="s">
        <v>537</v>
      </c>
      <c r="E249" s="135">
        <v>5.77</v>
      </c>
      <c r="F249" s="135">
        <v>1.98</v>
      </c>
      <c r="G249" s="136">
        <v>7.76</v>
      </c>
    </row>
    <row r="250" spans="1:7" x14ac:dyDescent="0.25">
      <c r="A250" s="132" t="str">
        <f t="shared" si="3"/>
        <v>SC-2S0110025</v>
      </c>
      <c r="B250" s="132" t="s">
        <v>1621</v>
      </c>
      <c r="C250" s="133" t="s">
        <v>1622</v>
      </c>
      <c r="D250" s="134" t="s">
        <v>537</v>
      </c>
      <c r="E250" s="135">
        <v>6.18</v>
      </c>
      <c r="F250" s="135">
        <v>2.12</v>
      </c>
      <c r="G250" s="136">
        <v>8.3000000000000007</v>
      </c>
    </row>
    <row r="251" spans="1:7" x14ac:dyDescent="0.25">
      <c r="A251" s="132" t="str">
        <f t="shared" si="3"/>
        <v>SC-2S0110026</v>
      </c>
      <c r="B251" s="132" t="s">
        <v>1623</v>
      </c>
      <c r="C251" s="133" t="s">
        <v>1624</v>
      </c>
      <c r="D251" s="134" t="s">
        <v>537</v>
      </c>
      <c r="E251" s="135">
        <v>6.54</v>
      </c>
      <c r="F251" s="135">
        <v>2.2400000000000002</v>
      </c>
      <c r="G251" s="136">
        <v>8.7799999999999994</v>
      </c>
    </row>
    <row r="252" spans="1:7" x14ac:dyDescent="0.25">
      <c r="A252" s="132" t="str">
        <f t="shared" si="3"/>
        <v>SC-2S0110027</v>
      </c>
      <c r="B252" s="132" t="s">
        <v>1625</v>
      </c>
      <c r="C252" s="133" t="s">
        <v>1626</v>
      </c>
      <c r="D252" s="134" t="s">
        <v>537</v>
      </c>
      <c r="E252" s="135">
        <v>6.9</v>
      </c>
      <c r="F252" s="135">
        <v>2.37</v>
      </c>
      <c r="G252" s="136">
        <v>9.27</v>
      </c>
    </row>
    <row r="253" spans="1:7" x14ac:dyDescent="0.25">
      <c r="A253" s="132" t="str">
        <f t="shared" si="3"/>
        <v>SC-2S0110028</v>
      </c>
      <c r="B253" s="132" t="s">
        <v>1627</v>
      </c>
      <c r="C253" s="133" t="s">
        <v>1628</v>
      </c>
      <c r="D253" s="134" t="s">
        <v>537</v>
      </c>
      <c r="E253" s="135">
        <v>7.25</v>
      </c>
      <c r="F253" s="135">
        <v>2.4900000000000002</v>
      </c>
      <c r="G253" s="136">
        <v>9.74</v>
      </c>
    </row>
    <row r="254" spans="1:7" x14ac:dyDescent="0.25">
      <c r="A254" s="132" t="str">
        <f t="shared" si="3"/>
        <v>SC-2S0110029</v>
      </c>
      <c r="B254" s="132" t="s">
        <v>1629</v>
      </c>
      <c r="C254" s="133" t="s">
        <v>1630</v>
      </c>
      <c r="D254" s="134" t="s">
        <v>537</v>
      </c>
      <c r="E254" s="135">
        <v>7.54</v>
      </c>
      <c r="F254" s="135">
        <v>2.59</v>
      </c>
      <c r="G254" s="136">
        <v>10.119999999999999</v>
      </c>
    </row>
    <row r="255" spans="1:7" x14ac:dyDescent="0.25">
      <c r="A255" s="132" t="str">
        <f t="shared" si="3"/>
        <v>SC-2S0110030</v>
      </c>
      <c r="B255" s="132" t="s">
        <v>1631</v>
      </c>
      <c r="C255" s="133" t="s">
        <v>1632</v>
      </c>
      <c r="D255" s="134" t="s">
        <v>537</v>
      </c>
      <c r="E255" s="135">
        <v>7.66</v>
      </c>
      <c r="F255" s="135">
        <v>2.63</v>
      </c>
      <c r="G255" s="136">
        <v>10.29</v>
      </c>
    </row>
    <row r="256" spans="1:7" x14ac:dyDescent="0.25">
      <c r="A256" s="132" t="str">
        <f t="shared" si="3"/>
        <v>SC-2S0110031</v>
      </c>
      <c r="B256" s="132" t="s">
        <v>1633</v>
      </c>
      <c r="C256" s="133" t="s">
        <v>1634</v>
      </c>
      <c r="D256" s="134" t="s">
        <v>537</v>
      </c>
      <c r="E256" s="135">
        <v>8.23</v>
      </c>
      <c r="F256" s="135">
        <v>2.83</v>
      </c>
      <c r="G256" s="136">
        <v>11.06</v>
      </c>
    </row>
    <row r="257" spans="1:7" x14ac:dyDescent="0.25">
      <c r="A257" s="132" t="str">
        <f t="shared" si="3"/>
        <v>SC-2S0110032</v>
      </c>
      <c r="B257" s="132" t="s">
        <v>1635</v>
      </c>
      <c r="C257" s="133" t="s">
        <v>1636</v>
      </c>
      <c r="D257" s="134" t="s">
        <v>537</v>
      </c>
      <c r="E257" s="135">
        <v>9.24</v>
      </c>
      <c r="F257" s="135">
        <v>3.17</v>
      </c>
      <c r="G257" s="136">
        <v>12.41</v>
      </c>
    </row>
    <row r="258" spans="1:7" x14ac:dyDescent="0.25">
      <c r="A258" s="132" t="str">
        <f t="shared" si="3"/>
        <v>SC-2S0110033</v>
      </c>
      <c r="B258" s="132" t="s">
        <v>1637</v>
      </c>
      <c r="C258" s="133" t="s">
        <v>1638</v>
      </c>
      <c r="D258" s="134" t="s">
        <v>537</v>
      </c>
      <c r="E258" s="135">
        <v>12.29</v>
      </c>
      <c r="F258" s="135">
        <v>4.22</v>
      </c>
      <c r="G258" s="136">
        <v>16.5</v>
      </c>
    </row>
    <row r="259" spans="1:7" x14ac:dyDescent="0.25">
      <c r="A259" s="132" t="str">
        <f t="shared" si="3"/>
        <v>SC-2S0110101</v>
      </c>
      <c r="B259" s="132" t="s">
        <v>1639</v>
      </c>
      <c r="C259" s="133" t="s">
        <v>1640</v>
      </c>
      <c r="D259" s="134" t="s">
        <v>537</v>
      </c>
      <c r="E259" s="135">
        <v>3.37</v>
      </c>
      <c r="F259" s="135">
        <v>1.1599999999999999</v>
      </c>
      <c r="G259" s="136">
        <v>4.53</v>
      </c>
    </row>
    <row r="260" spans="1:7" x14ac:dyDescent="0.25">
      <c r="A260" s="132" t="str">
        <f t="shared" si="3"/>
        <v>SC-2S0110102</v>
      </c>
      <c r="B260" s="132" t="s">
        <v>1641</v>
      </c>
      <c r="C260" s="133" t="s">
        <v>1642</v>
      </c>
      <c r="D260" s="134" t="s">
        <v>537</v>
      </c>
      <c r="E260" s="135">
        <v>10.33</v>
      </c>
      <c r="F260" s="135">
        <v>3.54</v>
      </c>
      <c r="G260" s="136">
        <v>13.87</v>
      </c>
    </row>
    <row r="261" spans="1:7" x14ac:dyDescent="0.25">
      <c r="A261" s="132" t="str">
        <f t="shared" si="3"/>
        <v>SC-2S0110103</v>
      </c>
      <c r="B261" s="132" t="s">
        <v>1643</v>
      </c>
      <c r="C261" s="133" t="s">
        <v>1644</v>
      </c>
      <c r="D261" s="134" t="s">
        <v>537</v>
      </c>
      <c r="E261" s="135">
        <v>10.36</v>
      </c>
      <c r="F261" s="135">
        <v>3.56</v>
      </c>
      <c r="G261" s="136">
        <v>13.92</v>
      </c>
    </row>
    <row r="262" spans="1:7" x14ac:dyDescent="0.25">
      <c r="A262" s="132" t="str">
        <f t="shared" si="3"/>
        <v>SC-2S0110104</v>
      </c>
      <c r="B262" s="132" t="s">
        <v>1645</v>
      </c>
      <c r="C262" s="133" t="s">
        <v>1646</v>
      </c>
      <c r="D262" s="134" t="s">
        <v>537</v>
      </c>
      <c r="E262" s="135">
        <v>12.76</v>
      </c>
      <c r="F262" s="135">
        <v>4.38</v>
      </c>
      <c r="G262" s="136">
        <v>17.14</v>
      </c>
    </row>
    <row r="263" spans="1:7" x14ac:dyDescent="0.25">
      <c r="A263" s="132" t="str">
        <f t="shared" si="3"/>
        <v>SC-2S0110105</v>
      </c>
      <c r="B263" s="132" t="s">
        <v>1647</v>
      </c>
      <c r="C263" s="133" t="s">
        <v>1648</v>
      </c>
      <c r="D263" s="134" t="s">
        <v>537</v>
      </c>
      <c r="E263" s="135">
        <v>15.17</v>
      </c>
      <c r="F263" s="135">
        <v>5.21</v>
      </c>
      <c r="G263" s="136">
        <v>20.38</v>
      </c>
    </row>
    <row r="264" spans="1:7" x14ac:dyDescent="0.25">
      <c r="A264" s="132" t="str">
        <f t="shared" si="3"/>
        <v>SC-2S0110106</v>
      </c>
      <c r="B264" s="132" t="s">
        <v>1649</v>
      </c>
      <c r="C264" s="133" t="s">
        <v>1650</v>
      </c>
      <c r="D264" s="134" t="s">
        <v>537</v>
      </c>
      <c r="E264" s="135">
        <v>17.579999999999998</v>
      </c>
      <c r="F264" s="135">
        <v>6.03</v>
      </c>
      <c r="G264" s="136">
        <v>23.61</v>
      </c>
    </row>
    <row r="265" spans="1:7" x14ac:dyDescent="0.25">
      <c r="A265" s="132" t="str">
        <f t="shared" si="3"/>
        <v>SC-2S0110107</v>
      </c>
      <c r="B265" s="132" t="s">
        <v>1651</v>
      </c>
      <c r="C265" s="133" t="s">
        <v>1652</v>
      </c>
      <c r="D265" s="134" t="s">
        <v>537</v>
      </c>
      <c r="E265" s="135">
        <v>17.600000000000001</v>
      </c>
      <c r="F265" s="135">
        <v>6.04</v>
      </c>
      <c r="G265" s="136">
        <v>23.64</v>
      </c>
    </row>
    <row r="266" spans="1:7" x14ac:dyDescent="0.25">
      <c r="A266" s="132" t="str">
        <f t="shared" ref="A266:A329" si="4">CONCATENATE("SC-",B266)</f>
        <v>SC-2S0110108</v>
      </c>
      <c r="B266" s="132" t="s">
        <v>1653</v>
      </c>
      <c r="C266" s="133" t="s">
        <v>1654</v>
      </c>
      <c r="D266" s="134" t="s">
        <v>537</v>
      </c>
      <c r="E266" s="135">
        <v>20.010000000000002</v>
      </c>
      <c r="F266" s="135">
        <v>6.87</v>
      </c>
      <c r="G266" s="136">
        <v>26.88</v>
      </c>
    </row>
    <row r="267" spans="1:7" x14ac:dyDescent="0.25">
      <c r="A267" s="132" t="str">
        <f t="shared" si="4"/>
        <v>SC-2S0110109</v>
      </c>
      <c r="B267" s="132" t="s">
        <v>1655</v>
      </c>
      <c r="C267" s="133" t="s">
        <v>1656</v>
      </c>
      <c r="D267" s="134" t="s">
        <v>537</v>
      </c>
      <c r="E267" s="135">
        <v>9.56</v>
      </c>
      <c r="F267" s="135">
        <v>3.28</v>
      </c>
      <c r="G267" s="136">
        <v>12.85</v>
      </c>
    </row>
    <row r="268" spans="1:7" x14ac:dyDescent="0.25">
      <c r="A268" s="132" t="str">
        <f t="shared" si="4"/>
        <v>SC-2S0110110</v>
      </c>
      <c r="B268" s="132" t="s">
        <v>1657</v>
      </c>
      <c r="C268" s="133" t="s">
        <v>1658</v>
      </c>
      <c r="D268" s="134" t="s">
        <v>537</v>
      </c>
      <c r="E268" s="135">
        <v>10.02</v>
      </c>
      <c r="F268" s="135">
        <v>3.44</v>
      </c>
      <c r="G268" s="136">
        <v>13.46</v>
      </c>
    </row>
    <row r="269" spans="1:7" x14ac:dyDescent="0.25">
      <c r="A269" s="132" t="str">
        <f t="shared" si="4"/>
        <v>SC-2S0110111</v>
      </c>
      <c r="B269" s="132" t="s">
        <v>1659</v>
      </c>
      <c r="C269" s="133" t="s">
        <v>1660</v>
      </c>
      <c r="D269" s="134" t="s">
        <v>537</v>
      </c>
      <c r="E269" s="135">
        <v>10.59</v>
      </c>
      <c r="F269" s="135">
        <v>3.63</v>
      </c>
      <c r="G269" s="136">
        <v>14.23</v>
      </c>
    </row>
    <row r="270" spans="1:7" x14ac:dyDescent="0.25">
      <c r="A270" s="132" t="str">
        <f t="shared" si="4"/>
        <v>SC-2S0110112</v>
      </c>
      <c r="B270" s="132" t="s">
        <v>1661</v>
      </c>
      <c r="C270" s="133" t="s">
        <v>1662</v>
      </c>
      <c r="D270" s="134" t="s">
        <v>537</v>
      </c>
      <c r="E270" s="135">
        <v>11.12</v>
      </c>
      <c r="F270" s="135">
        <v>3.82</v>
      </c>
      <c r="G270" s="136">
        <v>14.93</v>
      </c>
    </row>
    <row r="271" spans="1:7" x14ac:dyDescent="0.25">
      <c r="A271" s="132" t="str">
        <f t="shared" si="4"/>
        <v>SC-2S0110113</v>
      </c>
      <c r="B271" s="132" t="s">
        <v>1663</v>
      </c>
      <c r="C271" s="133" t="s">
        <v>1664</v>
      </c>
      <c r="D271" s="134" t="s">
        <v>537</v>
      </c>
      <c r="E271" s="135">
        <v>11.45</v>
      </c>
      <c r="F271" s="135">
        <v>3.93</v>
      </c>
      <c r="G271" s="136">
        <v>15.38</v>
      </c>
    </row>
    <row r="272" spans="1:7" x14ac:dyDescent="0.25">
      <c r="A272" s="132" t="str">
        <f t="shared" si="4"/>
        <v>SC-2S0110114</v>
      </c>
      <c r="B272" s="132" t="s">
        <v>1665</v>
      </c>
      <c r="C272" s="133" t="s">
        <v>1666</v>
      </c>
      <c r="D272" s="134" t="s">
        <v>537</v>
      </c>
      <c r="E272" s="135">
        <v>12.07</v>
      </c>
      <c r="F272" s="135">
        <v>4.1399999999999997</v>
      </c>
      <c r="G272" s="136">
        <v>16.21</v>
      </c>
    </row>
    <row r="273" spans="1:7" x14ac:dyDescent="0.25">
      <c r="A273" s="132" t="str">
        <f t="shared" si="4"/>
        <v>SC-2S0110115</v>
      </c>
      <c r="B273" s="132" t="s">
        <v>1667</v>
      </c>
      <c r="C273" s="133" t="s">
        <v>1668</v>
      </c>
      <c r="D273" s="134" t="s">
        <v>537</v>
      </c>
      <c r="E273" s="135">
        <v>12.42</v>
      </c>
      <c r="F273" s="135">
        <v>4.26</v>
      </c>
      <c r="G273" s="136">
        <v>16.68</v>
      </c>
    </row>
    <row r="274" spans="1:7" x14ac:dyDescent="0.25">
      <c r="A274" s="132" t="str">
        <f t="shared" si="4"/>
        <v>SC-2S0110116</v>
      </c>
      <c r="B274" s="132" t="s">
        <v>1669</v>
      </c>
      <c r="C274" s="133" t="s">
        <v>1670</v>
      </c>
      <c r="D274" s="134" t="s">
        <v>537</v>
      </c>
      <c r="E274" s="135">
        <v>12.75</v>
      </c>
      <c r="F274" s="135">
        <v>4.38</v>
      </c>
      <c r="G274" s="136">
        <v>17.13</v>
      </c>
    </row>
    <row r="275" spans="1:7" x14ac:dyDescent="0.25">
      <c r="A275" s="132" t="str">
        <f t="shared" si="4"/>
        <v>SC-2S0110117</v>
      </c>
      <c r="B275" s="132" t="s">
        <v>1671</v>
      </c>
      <c r="C275" s="133" t="s">
        <v>1672</v>
      </c>
      <c r="D275" s="134" t="s">
        <v>537</v>
      </c>
      <c r="E275" s="135">
        <v>12.9</v>
      </c>
      <c r="F275" s="135">
        <v>4.43</v>
      </c>
      <c r="G275" s="136">
        <v>17.329999999999998</v>
      </c>
    </row>
    <row r="276" spans="1:7" x14ac:dyDescent="0.25">
      <c r="A276" s="132" t="str">
        <f t="shared" si="4"/>
        <v>SC-2S0110118</v>
      </c>
      <c r="B276" s="132" t="s">
        <v>1673</v>
      </c>
      <c r="C276" s="133" t="s">
        <v>1674</v>
      </c>
      <c r="D276" s="134" t="s">
        <v>537</v>
      </c>
      <c r="E276" s="135">
        <v>13.53</v>
      </c>
      <c r="F276" s="135">
        <v>4.6399999999999997</v>
      </c>
      <c r="G276" s="136">
        <v>18.170000000000002</v>
      </c>
    </row>
    <row r="277" spans="1:7" x14ac:dyDescent="0.25">
      <c r="A277" s="132" t="str">
        <f t="shared" si="4"/>
        <v>SC-2S0110119</v>
      </c>
      <c r="B277" s="132" t="s">
        <v>1675</v>
      </c>
      <c r="C277" s="133" t="s">
        <v>1676</v>
      </c>
      <c r="D277" s="134" t="s">
        <v>537</v>
      </c>
      <c r="E277" s="135">
        <v>14.74</v>
      </c>
      <c r="F277" s="135">
        <v>5.0599999999999996</v>
      </c>
      <c r="G277" s="136">
        <v>19.8</v>
      </c>
    </row>
    <row r="278" spans="1:7" x14ac:dyDescent="0.25">
      <c r="A278" s="132" t="str">
        <f t="shared" si="4"/>
        <v>SC-2S0110120</v>
      </c>
      <c r="B278" s="132" t="s">
        <v>1677</v>
      </c>
      <c r="C278" s="133" t="s">
        <v>1678</v>
      </c>
      <c r="D278" s="134" t="s">
        <v>537</v>
      </c>
      <c r="E278" s="135">
        <v>18.59</v>
      </c>
      <c r="F278" s="135">
        <v>6.38</v>
      </c>
      <c r="G278" s="136">
        <v>24.97</v>
      </c>
    </row>
    <row r="279" spans="1:7" x14ac:dyDescent="0.25">
      <c r="A279" s="132" t="str">
        <f t="shared" si="4"/>
        <v>SC-2S0110122</v>
      </c>
      <c r="B279" s="132" t="s">
        <v>1679</v>
      </c>
      <c r="C279" s="133" t="s">
        <v>1680</v>
      </c>
      <c r="D279" s="134" t="s">
        <v>537</v>
      </c>
      <c r="E279" s="135">
        <v>6.87</v>
      </c>
      <c r="F279" s="135">
        <v>2.36</v>
      </c>
      <c r="G279" s="136">
        <v>9.23</v>
      </c>
    </row>
    <row r="280" spans="1:7" x14ac:dyDescent="0.25">
      <c r="A280" s="132" t="str">
        <f t="shared" si="4"/>
        <v>SC-2S0110123</v>
      </c>
      <c r="B280" s="132" t="s">
        <v>1681</v>
      </c>
      <c r="C280" s="133" t="s">
        <v>1682</v>
      </c>
      <c r="D280" s="134" t="s">
        <v>537</v>
      </c>
      <c r="E280" s="135">
        <v>7.41</v>
      </c>
      <c r="F280" s="135">
        <v>2.54</v>
      </c>
      <c r="G280" s="136">
        <v>9.9499999999999993</v>
      </c>
    </row>
    <row r="281" spans="1:7" x14ac:dyDescent="0.25">
      <c r="A281" s="132" t="str">
        <f t="shared" si="4"/>
        <v>SC-2S0110124</v>
      </c>
      <c r="B281" s="132" t="s">
        <v>1683</v>
      </c>
      <c r="C281" s="133" t="s">
        <v>1684</v>
      </c>
      <c r="D281" s="134" t="s">
        <v>537</v>
      </c>
      <c r="E281" s="135">
        <v>7.82</v>
      </c>
      <c r="F281" s="135">
        <v>2.68</v>
      </c>
      <c r="G281" s="136">
        <v>10.5</v>
      </c>
    </row>
    <row r="282" spans="1:7" x14ac:dyDescent="0.25">
      <c r="A282" s="132" t="str">
        <f t="shared" si="4"/>
        <v>SC-2S0110125</v>
      </c>
      <c r="B282" s="132" t="s">
        <v>1685</v>
      </c>
      <c r="C282" s="133" t="s">
        <v>1686</v>
      </c>
      <c r="D282" s="134" t="s">
        <v>537</v>
      </c>
      <c r="E282" s="135">
        <v>8.15</v>
      </c>
      <c r="F282" s="135">
        <v>2.8</v>
      </c>
      <c r="G282" s="136">
        <v>10.95</v>
      </c>
    </row>
    <row r="283" spans="1:7" x14ac:dyDescent="0.25">
      <c r="A283" s="132" t="str">
        <f t="shared" si="4"/>
        <v>SC-2S0110126</v>
      </c>
      <c r="B283" s="132" t="s">
        <v>1687</v>
      </c>
      <c r="C283" s="133" t="s">
        <v>1688</v>
      </c>
      <c r="D283" s="134" t="s">
        <v>537</v>
      </c>
      <c r="E283" s="135">
        <v>8.8800000000000008</v>
      </c>
      <c r="F283" s="135">
        <v>3.05</v>
      </c>
      <c r="G283" s="136">
        <v>11.93</v>
      </c>
    </row>
    <row r="284" spans="1:7" x14ac:dyDescent="0.25">
      <c r="A284" s="132" t="str">
        <f t="shared" si="4"/>
        <v>SC-2S0110127</v>
      </c>
      <c r="B284" s="132" t="s">
        <v>1689</v>
      </c>
      <c r="C284" s="133" t="s">
        <v>1690</v>
      </c>
      <c r="D284" s="134" t="s">
        <v>537</v>
      </c>
      <c r="E284" s="135">
        <v>9.36</v>
      </c>
      <c r="F284" s="135">
        <v>3.21</v>
      </c>
      <c r="G284" s="136">
        <v>12.57</v>
      </c>
    </row>
    <row r="285" spans="1:7" x14ac:dyDescent="0.25">
      <c r="A285" s="132" t="str">
        <f t="shared" si="4"/>
        <v>SC-2S0110128</v>
      </c>
      <c r="B285" s="132" t="s">
        <v>1691</v>
      </c>
      <c r="C285" s="133" t="s">
        <v>1692</v>
      </c>
      <c r="D285" s="134" t="s">
        <v>537</v>
      </c>
      <c r="E285" s="135">
        <v>9.73</v>
      </c>
      <c r="F285" s="135">
        <v>3.34</v>
      </c>
      <c r="G285" s="136">
        <v>13.07</v>
      </c>
    </row>
    <row r="286" spans="1:7" x14ac:dyDescent="0.25">
      <c r="A286" s="132" t="str">
        <f t="shared" si="4"/>
        <v>SC-2S0110129</v>
      </c>
      <c r="B286" s="132" t="s">
        <v>1693</v>
      </c>
      <c r="C286" s="133" t="s">
        <v>1694</v>
      </c>
      <c r="D286" s="134" t="s">
        <v>537</v>
      </c>
      <c r="E286" s="135">
        <v>10.02</v>
      </c>
      <c r="F286" s="135">
        <v>3.44</v>
      </c>
      <c r="G286" s="136">
        <v>13.45</v>
      </c>
    </row>
    <row r="287" spans="1:7" x14ac:dyDescent="0.25">
      <c r="A287" s="132" t="str">
        <f t="shared" si="4"/>
        <v>SC-2S0110130</v>
      </c>
      <c r="B287" s="132" t="s">
        <v>1695</v>
      </c>
      <c r="C287" s="133" t="s">
        <v>1696</v>
      </c>
      <c r="D287" s="134" t="s">
        <v>537</v>
      </c>
      <c r="E287" s="135">
        <v>10.33</v>
      </c>
      <c r="F287" s="135">
        <v>3.55</v>
      </c>
      <c r="G287" s="136">
        <v>13.88</v>
      </c>
    </row>
    <row r="288" spans="1:7" x14ac:dyDescent="0.25">
      <c r="A288" s="132" t="str">
        <f t="shared" si="4"/>
        <v>SC-2S0110131</v>
      </c>
      <c r="B288" s="132" t="s">
        <v>1697</v>
      </c>
      <c r="C288" s="133" t="s">
        <v>1698</v>
      </c>
      <c r="D288" s="134" t="s">
        <v>537</v>
      </c>
      <c r="E288" s="135">
        <v>10.85</v>
      </c>
      <c r="F288" s="135">
        <v>3.72</v>
      </c>
      <c r="G288" s="136">
        <v>14.57</v>
      </c>
    </row>
    <row r="289" spans="1:7" x14ac:dyDescent="0.25">
      <c r="A289" s="132" t="str">
        <f t="shared" si="4"/>
        <v>SC-2S0110132</v>
      </c>
      <c r="B289" s="132" t="s">
        <v>1699</v>
      </c>
      <c r="C289" s="133" t="s">
        <v>1700</v>
      </c>
      <c r="D289" s="134" t="s">
        <v>537</v>
      </c>
      <c r="E289" s="135">
        <v>11.91</v>
      </c>
      <c r="F289" s="135">
        <v>4.09</v>
      </c>
      <c r="G289" s="136">
        <v>15.99</v>
      </c>
    </row>
    <row r="290" spans="1:7" x14ac:dyDescent="0.25">
      <c r="A290" s="132" t="str">
        <f t="shared" si="4"/>
        <v>SC-2S0110133</v>
      </c>
      <c r="B290" s="132" t="s">
        <v>1701</v>
      </c>
      <c r="C290" s="133" t="s">
        <v>1702</v>
      </c>
      <c r="D290" s="134" t="s">
        <v>537</v>
      </c>
      <c r="E290" s="135">
        <v>15.61</v>
      </c>
      <c r="F290" s="135">
        <v>5.36</v>
      </c>
      <c r="G290" s="136">
        <v>20.97</v>
      </c>
    </row>
    <row r="291" spans="1:7" x14ac:dyDescent="0.25">
      <c r="A291" s="132" t="str">
        <f t="shared" si="4"/>
        <v>SC-2S0110201</v>
      </c>
      <c r="B291" s="132" t="s">
        <v>1703</v>
      </c>
      <c r="C291" s="133" t="s">
        <v>1704</v>
      </c>
      <c r="D291" s="134" t="s">
        <v>537</v>
      </c>
      <c r="E291" s="135">
        <v>17.89</v>
      </c>
      <c r="F291" s="135">
        <v>6.14</v>
      </c>
      <c r="G291" s="136">
        <v>24.03</v>
      </c>
    </row>
    <row r="292" spans="1:7" x14ac:dyDescent="0.25">
      <c r="A292" s="132" t="str">
        <f t="shared" si="4"/>
        <v>SC-2S0110202</v>
      </c>
      <c r="B292" s="132" t="s">
        <v>1705</v>
      </c>
      <c r="C292" s="133" t="s">
        <v>1706</v>
      </c>
      <c r="D292" s="134" t="s">
        <v>537</v>
      </c>
      <c r="E292" s="135">
        <v>21.98</v>
      </c>
      <c r="F292" s="135">
        <v>7.54</v>
      </c>
      <c r="G292" s="136">
        <v>29.52</v>
      </c>
    </row>
    <row r="293" spans="1:7" x14ac:dyDescent="0.25">
      <c r="A293" s="132" t="str">
        <f t="shared" si="4"/>
        <v>SC-2S0110203</v>
      </c>
      <c r="B293" s="132" t="s">
        <v>1707</v>
      </c>
      <c r="C293" s="133" t="s">
        <v>1708</v>
      </c>
      <c r="D293" s="134" t="s">
        <v>537</v>
      </c>
      <c r="E293" s="135">
        <v>22.78</v>
      </c>
      <c r="F293" s="135">
        <v>7.82</v>
      </c>
      <c r="G293" s="136">
        <v>30.6</v>
      </c>
    </row>
    <row r="294" spans="1:7" x14ac:dyDescent="0.25">
      <c r="A294" s="132" t="str">
        <f t="shared" si="4"/>
        <v>SC-2S0110204</v>
      </c>
      <c r="B294" s="132" t="s">
        <v>1709</v>
      </c>
      <c r="C294" s="133" t="s">
        <v>1710</v>
      </c>
      <c r="D294" s="134" t="s">
        <v>537</v>
      </c>
      <c r="E294" s="135">
        <v>23.91</v>
      </c>
      <c r="F294" s="135">
        <v>8.2100000000000009</v>
      </c>
      <c r="G294" s="136">
        <v>32.11</v>
      </c>
    </row>
    <row r="295" spans="1:7" x14ac:dyDescent="0.25">
      <c r="A295" s="132" t="str">
        <f t="shared" si="4"/>
        <v>SC-2S0110205</v>
      </c>
      <c r="B295" s="132" t="s">
        <v>1711</v>
      </c>
      <c r="C295" s="133" t="s">
        <v>1712</v>
      </c>
      <c r="D295" s="134" t="s">
        <v>537</v>
      </c>
      <c r="E295" s="135">
        <v>24.71</v>
      </c>
      <c r="F295" s="135">
        <v>8.48</v>
      </c>
      <c r="G295" s="136">
        <v>33.19</v>
      </c>
    </row>
    <row r="296" spans="1:7" x14ac:dyDescent="0.25">
      <c r="A296" s="132" t="str">
        <f t="shared" si="4"/>
        <v>SC-2S0110206</v>
      </c>
      <c r="B296" s="132" t="s">
        <v>1713</v>
      </c>
      <c r="C296" s="133" t="s">
        <v>1714</v>
      </c>
      <c r="D296" s="134" t="s">
        <v>537</v>
      </c>
      <c r="E296" s="135">
        <v>25.51</v>
      </c>
      <c r="F296" s="135">
        <v>8.76</v>
      </c>
      <c r="G296" s="136">
        <v>34.270000000000003</v>
      </c>
    </row>
    <row r="297" spans="1:7" x14ac:dyDescent="0.25">
      <c r="A297" s="132" t="str">
        <f t="shared" si="4"/>
        <v>SC-2S0110207</v>
      </c>
      <c r="B297" s="132" t="s">
        <v>1715</v>
      </c>
      <c r="C297" s="133" t="s">
        <v>1716</v>
      </c>
      <c r="D297" s="134" t="s">
        <v>537</v>
      </c>
      <c r="E297" s="135">
        <v>25.86</v>
      </c>
      <c r="F297" s="135">
        <v>8.8699999999999992</v>
      </c>
      <c r="G297" s="136">
        <v>34.729999999999997</v>
      </c>
    </row>
    <row r="298" spans="1:7" x14ac:dyDescent="0.25">
      <c r="A298" s="132" t="str">
        <f t="shared" si="4"/>
        <v>SC-2S0130001</v>
      </c>
      <c r="B298" s="132" t="s">
        <v>1717</v>
      </c>
      <c r="C298" s="133" t="s">
        <v>1718</v>
      </c>
      <c r="D298" s="134" t="s">
        <v>537</v>
      </c>
      <c r="E298" s="135">
        <v>15.78</v>
      </c>
      <c r="F298" s="135">
        <v>5.41</v>
      </c>
      <c r="G298" s="136">
        <v>21.19</v>
      </c>
    </row>
    <row r="299" spans="1:7" x14ac:dyDescent="0.25">
      <c r="A299" s="132" t="str">
        <f t="shared" si="4"/>
        <v>SC-2S0130002</v>
      </c>
      <c r="B299" s="132" t="s">
        <v>1719</v>
      </c>
      <c r="C299" s="133" t="s">
        <v>1720</v>
      </c>
      <c r="D299" s="134" t="s">
        <v>537</v>
      </c>
      <c r="E299" s="135">
        <v>16.97</v>
      </c>
      <c r="F299" s="135">
        <v>5.82</v>
      </c>
      <c r="G299" s="136">
        <v>22.79</v>
      </c>
    </row>
    <row r="300" spans="1:7" x14ac:dyDescent="0.25">
      <c r="A300" s="132" t="str">
        <f t="shared" si="4"/>
        <v>SC-2S0130003</v>
      </c>
      <c r="B300" s="132" t="s">
        <v>1721</v>
      </c>
      <c r="C300" s="133" t="s">
        <v>1722</v>
      </c>
      <c r="D300" s="134" t="s">
        <v>537</v>
      </c>
      <c r="E300" s="135">
        <v>17.48</v>
      </c>
      <c r="F300" s="135">
        <v>6</v>
      </c>
      <c r="G300" s="136">
        <v>23.48</v>
      </c>
    </row>
    <row r="301" spans="1:7" x14ac:dyDescent="0.25">
      <c r="A301" s="132" t="str">
        <f t="shared" si="4"/>
        <v>SC-2S0130004</v>
      </c>
      <c r="B301" s="132" t="s">
        <v>1723</v>
      </c>
      <c r="C301" s="133" t="s">
        <v>1724</v>
      </c>
      <c r="D301" s="134" t="s">
        <v>537</v>
      </c>
      <c r="E301" s="135">
        <v>18.07</v>
      </c>
      <c r="F301" s="135">
        <v>6.2</v>
      </c>
      <c r="G301" s="136">
        <v>24.27</v>
      </c>
    </row>
    <row r="302" spans="1:7" x14ac:dyDescent="0.25">
      <c r="A302" s="132" t="str">
        <f t="shared" si="4"/>
        <v>SC-2S0130005</v>
      </c>
      <c r="B302" s="132" t="s">
        <v>1725</v>
      </c>
      <c r="C302" s="133" t="s">
        <v>1726</v>
      </c>
      <c r="D302" s="134" t="s">
        <v>537</v>
      </c>
      <c r="E302" s="135">
        <v>19.2</v>
      </c>
      <c r="F302" s="135">
        <v>6.59</v>
      </c>
      <c r="G302" s="136">
        <v>25.79</v>
      </c>
    </row>
    <row r="303" spans="1:7" x14ac:dyDescent="0.25">
      <c r="A303" s="132" t="str">
        <f t="shared" si="4"/>
        <v>SC-2S0151000</v>
      </c>
      <c r="B303" s="132" t="s">
        <v>1727</v>
      </c>
      <c r="C303" s="133" t="s">
        <v>1728</v>
      </c>
      <c r="D303" s="134" t="s">
        <v>537</v>
      </c>
      <c r="E303" s="135">
        <v>2.33</v>
      </c>
      <c r="F303" s="135">
        <v>0.8</v>
      </c>
      <c r="G303" s="136">
        <v>3.13</v>
      </c>
    </row>
    <row r="304" spans="1:7" x14ac:dyDescent="0.25">
      <c r="A304" s="132" t="str">
        <f t="shared" si="4"/>
        <v>SC-2S0151100</v>
      </c>
      <c r="B304" s="132" t="s">
        <v>1729</v>
      </c>
      <c r="C304" s="133" t="s">
        <v>1730</v>
      </c>
      <c r="D304" s="134" t="s">
        <v>537</v>
      </c>
      <c r="E304" s="135">
        <v>2.7</v>
      </c>
      <c r="F304" s="135">
        <v>0.93</v>
      </c>
      <c r="G304" s="136">
        <v>3.62</v>
      </c>
    </row>
    <row r="305" spans="1:7" x14ac:dyDescent="0.25">
      <c r="A305" s="132" t="str">
        <f t="shared" si="4"/>
        <v>SC-2S0151201</v>
      </c>
      <c r="B305" s="132" t="s">
        <v>1731</v>
      </c>
      <c r="C305" s="133" t="s">
        <v>1732</v>
      </c>
      <c r="D305" s="134" t="s">
        <v>537</v>
      </c>
      <c r="E305" s="135">
        <v>7.31</v>
      </c>
      <c r="F305" s="135">
        <v>2.5099999999999998</v>
      </c>
      <c r="G305" s="136">
        <v>9.82</v>
      </c>
    </row>
    <row r="306" spans="1:7" x14ac:dyDescent="0.25">
      <c r="A306" s="132" t="str">
        <f t="shared" si="4"/>
        <v>SC-2S0151202</v>
      </c>
      <c r="B306" s="132" t="s">
        <v>1733</v>
      </c>
      <c r="C306" s="133" t="s">
        <v>1734</v>
      </c>
      <c r="D306" s="134" t="s">
        <v>537</v>
      </c>
      <c r="E306" s="135">
        <v>59.29</v>
      </c>
      <c r="F306" s="135">
        <v>20.350000000000001</v>
      </c>
      <c r="G306" s="136">
        <v>79.64</v>
      </c>
    </row>
    <row r="307" spans="1:7" x14ac:dyDescent="0.25">
      <c r="A307" s="132" t="str">
        <f t="shared" si="4"/>
        <v>SC-2S0151252</v>
      </c>
      <c r="B307" s="132" t="s">
        <v>1735</v>
      </c>
      <c r="C307" s="133" t="s">
        <v>1736</v>
      </c>
      <c r="D307" s="134" t="s">
        <v>537</v>
      </c>
      <c r="E307" s="135">
        <v>85.91</v>
      </c>
      <c r="F307" s="135">
        <v>29.48</v>
      </c>
      <c r="G307" s="136">
        <v>115.39</v>
      </c>
    </row>
    <row r="308" spans="1:7" x14ac:dyDescent="0.25">
      <c r="A308" s="132" t="str">
        <f t="shared" si="4"/>
        <v>SC-2S0151301</v>
      </c>
      <c r="B308" s="132" t="s">
        <v>1737</v>
      </c>
      <c r="C308" s="133" t="s">
        <v>1738</v>
      </c>
      <c r="D308" s="134" t="s">
        <v>537</v>
      </c>
      <c r="E308" s="135">
        <v>1.87</v>
      </c>
      <c r="F308" s="135">
        <v>0.64</v>
      </c>
      <c r="G308" s="136">
        <v>2.5099999999999998</v>
      </c>
    </row>
    <row r="309" spans="1:7" x14ac:dyDescent="0.25">
      <c r="A309" s="132" t="str">
        <f t="shared" si="4"/>
        <v>SC-2S0210000</v>
      </c>
      <c r="B309" s="132" t="s">
        <v>1739</v>
      </c>
      <c r="C309" s="133" t="s">
        <v>1740</v>
      </c>
      <c r="D309" s="134" t="s">
        <v>537</v>
      </c>
      <c r="E309" s="135">
        <v>10.18</v>
      </c>
      <c r="F309" s="135">
        <v>3.49</v>
      </c>
      <c r="G309" s="136">
        <v>13.67</v>
      </c>
    </row>
    <row r="310" spans="1:7" x14ac:dyDescent="0.25">
      <c r="A310" s="132" t="str">
        <f t="shared" si="4"/>
        <v>SC-2S0211000</v>
      </c>
      <c r="B310" s="132" t="s">
        <v>1741</v>
      </c>
      <c r="C310" s="133" t="s">
        <v>1742</v>
      </c>
      <c r="D310" s="134" t="s">
        <v>701</v>
      </c>
      <c r="E310" s="135">
        <v>0.71</v>
      </c>
      <c r="F310" s="135">
        <v>0.24</v>
      </c>
      <c r="G310" s="136">
        <v>0.95</v>
      </c>
    </row>
    <row r="311" spans="1:7" x14ac:dyDescent="0.25">
      <c r="A311" s="132" t="str">
        <f t="shared" si="4"/>
        <v>SC-2S0211001</v>
      </c>
      <c r="B311" s="132" t="s">
        <v>1743</v>
      </c>
      <c r="C311" s="133" t="s">
        <v>1744</v>
      </c>
      <c r="D311" s="134" t="s">
        <v>701</v>
      </c>
      <c r="E311" s="135">
        <v>0.95</v>
      </c>
      <c r="F311" s="135">
        <v>0.32</v>
      </c>
      <c r="G311" s="136">
        <v>1.27</v>
      </c>
    </row>
    <row r="312" spans="1:7" x14ac:dyDescent="0.25">
      <c r="A312" s="132" t="str">
        <f t="shared" si="4"/>
        <v>SC-2S0220000</v>
      </c>
      <c r="B312" s="132" t="s">
        <v>1745</v>
      </c>
      <c r="C312" s="133" t="s">
        <v>1746</v>
      </c>
      <c r="D312" s="134" t="s">
        <v>537</v>
      </c>
      <c r="E312" s="135">
        <v>10.18</v>
      </c>
      <c r="F312" s="135">
        <v>3.49</v>
      </c>
      <c r="G312" s="136">
        <v>13.67</v>
      </c>
    </row>
    <row r="313" spans="1:7" x14ac:dyDescent="0.25">
      <c r="A313" s="132" t="str">
        <f t="shared" si="4"/>
        <v>SC-2S0220001</v>
      </c>
      <c r="B313" s="132" t="s">
        <v>1747</v>
      </c>
      <c r="C313" s="133" t="s">
        <v>1748</v>
      </c>
      <c r="D313" s="134" t="s">
        <v>537</v>
      </c>
      <c r="E313" s="135">
        <v>10.18</v>
      </c>
      <c r="F313" s="135">
        <v>3.49</v>
      </c>
      <c r="G313" s="136">
        <v>13.67</v>
      </c>
    </row>
    <row r="314" spans="1:7" x14ac:dyDescent="0.25">
      <c r="A314" s="132" t="str">
        <f t="shared" si="4"/>
        <v>SC-2S0221000</v>
      </c>
      <c r="B314" s="132" t="s">
        <v>1749</v>
      </c>
      <c r="C314" s="133" t="s">
        <v>1750</v>
      </c>
      <c r="D314" s="134" t="s">
        <v>537</v>
      </c>
      <c r="E314" s="135">
        <v>10.87</v>
      </c>
      <c r="F314" s="135">
        <v>3.73</v>
      </c>
      <c r="G314" s="136">
        <v>14.6</v>
      </c>
    </row>
    <row r="315" spans="1:7" x14ac:dyDescent="0.25">
      <c r="A315" s="132" t="str">
        <f t="shared" si="4"/>
        <v>SC-2S0221001</v>
      </c>
      <c r="B315" s="132" t="s">
        <v>1751</v>
      </c>
      <c r="C315" s="133" t="s">
        <v>1752</v>
      </c>
      <c r="D315" s="134" t="s">
        <v>537</v>
      </c>
      <c r="E315" s="135">
        <v>12.58</v>
      </c>
      <c r="F315" s="135">
        <v>4.32</v>
      </c>
      <c r="G315" s="136">
        <v>16.899999999999999</v>
      </c>
    </row>
    <row r="316" spans="1:7" x14ac:dyDescent="0.25">
      <c r="A316" s="132" t="str">
        <f t="shared" si="4"/>
        <v>SC-2S0221002</v>
      </c>
      <c r="B316" s="132" t="s">
        <v>1753</v>
      </c>
      <c r="C316" s="133" t="s">
        <v>1754</v>
      </c>
      <c r="D316" s="134" t="s">
        <v>537</v>
      </c>
      <c r="E316" s="135">
        <v>12.58</v>
      </c>
      <c r="F316" s="135">
        <v>4.32</v>
      </c>
      <c r="G316" s="136">
        <v>16.899999999999999</v>
      </c>
    </row>
    <row r="317" spans="1:7" x14ac:dyDescent="0.25">
      <c r="A317" s="132" t="str">
        <f t="shared" si="4"/>
        <v>SC-2S0221051</v>
      </c>
      <c r="B317" s="132" t="s">
        <v>1755</v>
      </c>
      <c r="C317" s="133" t="s">
        <v>1756</v>
      </c>
      <c r="D317" s="134" t="s">
        <v>537</v>
      </c>
      <c r="E317" s="135">
        <v>26.08</v>
      </c>
      <c r="F317" s="135">
        <v>8.9499999999999993</v>
      </c>
      <c r="G317" s="136">
        <v>35.04</v>
      </c>
    </row>
    <row r="318" spans="1:7" x14ac:dyDescent="0.25">
      <c r="A318" s="132" t="str">
        <f t="shared" si="4"/>
        <v>SC-2S0221052</v>
      </c>
      <c r="B318" s="132" t="s">
        <v>1757</v>
      </c>
      <c r="C318" s="133" t="s">
        <v>1758</v>
      </c>
      <c r="D318" s="134" t="s">
        <v>537</v>
      </c>
      <c r="E318" s="135">
        <v>26.08</v>
      </c>
      <c r="F318" s="135">
        <v>8.9499999999999993</v>
      </c>
      <c r="G318" s="136">
        <v>35.04</v>
      </c>
    </row>
    <row r="319" spans="1:7" x14ac:dyDescent="0.25">
      <c r="A319" s="132" t="str">
        <f t="shared" si="4"/>
        <v>SC-2S0222000</v>
      </c>
      <c r="B319" s="132" t="s">
        <v>1759</v>
      </c>
      <c r="C319" s="133" t="s">
        <v>1760</v>
      </c>
      <c r="D319" s="134" t="s">
        <v>537</v>
      </c>
      <c r="E319" s="135">
        <v>39.4</v>
      </c>
      <c r="F319" s="135">
        <v>13.52</v>
      </c>
      <c r="G319" s="136">
        <v>52.92</v>
      </c>
    </row>
    <row r="320" spans="1:7" x14ac:dyDescent="0.25">
      <c r="A320" s="132" t="str">
        <f t="shared" si="4"/>
        <v>SC-2S0222050</v>
      </c>
      <c r="B320" s="132" t="s">
        <v>1761</v>
      </c>
      <c r="C320" s="133" t="s">
        <v>1762</v>
      </c>
      <c r="D320" s="134" t="s">
        <v>537</v>
      </c>
      <c r="E320" s="135">
        <v>51.1</v>
      </c>
      <c r="F320" s="135">
        <v>17.54</v>
      </c>
      <c r="G320" s="136">
        <v>68.64</v>
      </c>
    </row>
    <row r="321" spans="1:7" x14ac:dyDescent="0.25">
      <c r="A321" s="132" t="str">
        <f t="shared" si="4"/>
        <v>SC-2S0223000</v>
      </c>
      <c r="B321" s="132" t="s">
        <v>1763</v>
      </c>
      <c r="C321" s="133" t="s">
        <v>1764</v>
      </c>
      <c r="D321" s="134" t="s">
        <v>537</v>
      </c>
      <c r="E321" s="135">
        <v>64.97</v>
      </c>
      <c r="F321" s="135">
        <v>22.3</v>
      </c>
      <c r="G321" s="136">
        <v>87.26</v>
      </c>
    </row>
    <row r="322" spans="1:7" x14ac:dyDescent="0.25">
      <c r="A322" s="132" t="str">
        <f t="shared" si="4"/>
        <v>SC-2S0223001</v>
      </c>
      <c r="B322" s="132" t="s">
        <v>1765</v>
      </c>
      <c r="C322" s="133" t="s">
        <v>1766</v>
      </c>
      <c r="D322" s="134" t="s">
        <v>537</v>
      </c>
      <c r="E322" s="135">
        <v>64.900000000000006</v>
      </c>
      <c r="F322" s="135">
        <v>22.27</v>
      </c>
      <c r="G322" s="136">
        <v>87.17</v>
      </c>
    </row>
    <row r="323" spans="1:7" x14ac:dyDescent="0.25">
      <c r="A323" s="132" t="str">
        <f t="shared" si="4"/>
        <v>SC-2S0223050</v>
      </c>
      <c r="B323" s="132" t="s">
        <v>1767</v>
      </c>
      <c r="C323" s="133" t="s">
        <v>1768</v>
      </c>
      <c r="D323" s="134" t="s">
        <v>537</v>
      </c>
      <c r="E323" s="135">
        <v>94.23</v>
      </c>
      <c r="F323" s="135">
        <v>32.340000000000003</v>
      </c>
      <c r="G323" s="136">
        <v>126.57</v>
      </c>
    </row>
    <row r="324" spans="1:7" x14ac:dyDescent="0.25">
      <c r="A324" s="132" t="str">
        <f t="shared" si="4"/>
        <v>SC-2S0223051</v>
      </c>
      <c r="B324" s="132" t="s">
        <v>1769</v>
      </c>
      <c r="C324" s="133" t="s">
        <v>1770</v>
      </c>
      <c r="D324" s="134" t="s">
        <v>537</v>
      </c>
      <c r="E324" s="135">
        <v>94.16</v>
      </c>
      <c r="F324" s="135">
        <v>32.32</v>
      </c>
      <c r="G324" s="136">
        <v>126.48</v>
      </c>
    </row>
    <row r="325" spans="1:7" x14ac:dyDescent="0.25">
      <c r="A325" s="132" t="str">
        <f t="shared" si="4"/>
        <v>SC-2S0223100</v>
      </c>
      <c r="B325" s="132" t="s">
        <v>1771</v>
      </c>
      <c r="C325" s="133" t="s">
        <v>1772</v>
      </c>
      <c r="D325" s="134" t="s">
        <v>537</v>
      </c>
      <c r="E325" s="135">
        <v>57.01</v>
      </c>
      <c r="F325" s="135">
        <v>19.559999999999999</v>
      </c>
      <c r="G325" s="136">
        <v>76.569999999999993</v>
      </c>
    </row>
    <row r="326" spans="1:7" x14ac:dyDescent="0.25">
      <c r="A326" s="132" t="str">
        <f t="shared" si="4"/>
        <v>SC-2S0223150</v>
      </c>
      <c r="B326" s="132" t="s">
        <v>1773</v>
      </c>
      <c r="C326" s="133" t="s">
        <v>1774</v>
      </c>
      <c r="D326" s="134" t="s">
        <v>537</v>
      </c>
      <c r="E326" s="135">
        <v>84.44</v>
      </c>
      <c r="F326" s="135">
        <v>28.98</v>
      </c>
      <c r="G326" s="136">
        <v>113.42</v>
      </c>
    </row>
    <row r="327" spans="1:7" x14ac:dyDescent="0.25">
      <c r="A327" s="132" t="str">
        <f t="shared" si="4"/>
        <v>SC-2S0224101</v>
      </c>
      <c r="B327" s="132" t="s">
        <v>1775</v>
      </c>
      <c r="C327" s="133" t="s">
        <v>1776</v>
      </c>
      <c r="D327" s="134" t="s">
        <v>537</v>
      </c>
      <c r="E327" s="135">
        <v>97.56</v>
      </c>
      <c r="F327" s="135">
        <v>33.479999999999997</v>
      </c>
      <c r="G327" s="136">
        <v>131.04</v>
      </c>
    </row>
    <row r="328" spans="1:7" x14ac:dyDescent="0.25">
      <c r="A328" s="132" t="str">
        <f t="shared" si="4"/>
        <v>SC-2S0224301</v>
      </c>
      <c r="B328" s="132" t="s">
        <v>1777</v>
      </c>
      <c r="C328" s="133" t="s">
        <v>1778</v>
      </c>
      <c r="D328" s="134" t="s">
        <v>537</v>
      </c>
      <c r="E328" s="135">
        <v>59.83</v>
      </c>
      <c r="F328" s="135">
        <v>20.53</v>
      </c>
      <c r="G328" s="136">
        <v>80.37</v>
      </c>
    </row>
    <row r="329" spans="1:7" x14ac:dyDescent="0.25">
      <c r="A329" s="132" t="str">
        <f t="shared" si="4"/>
        <v>SC-2S0230000</v>
      </c>
      <c r="B329" s="132" t="s">
        <v>1779</v>
      </c>
      <c r="C329" s="133" t="s">
        <v>1780</v>
      </c>
      <c r="D329" s="134" t="s">
        <v>701</v>
      </c>
      <c r="E329" s="135">
        <v>0.24</v>
      </c>
      <c r="F329" s="135">
        <v>0.08</v>
      </c>
      <c r="G329" s="136">
        <v>0.33</v>
      </c>
    </row>
    <row r="330" spans="1:7" x14ac:dyDescent="0.25">
      <c r="A330" s="132" t="str">
        <f t="shared" ref="A330:A393" si="5">CONCATENATE("SC-",B330)</f>
        <v>SC-2S0240000</v>
      </c>
      <c r="B330" s="132" t="s">
        <v>1781</v>
      </c>
      <c r="C330" s="133" t="s">
        <v>1782</v>
      </c>
      <c r="D330" s="134" t="s">
        <v>701</v>
      </c>
      <c r="E330" s="135">
        <v>0.17</v>
      </c>
      <c r="F330" s="135">
        <v>0.06</v>
      </c>
      <c r="G330" s="136">
        <v>0.23</v>
      </c>
    </row>
    <row r="331" spans="1:7" x14ac:dyDescent="0.25">
      <c r="A331" s="132" t="str">
        <f t="shared" si="5"/>
        <v>SC-2S0250001</v>
      </c>
      <c r="B331" s="132" t="s">
        <v>1783</v>
      </c>
      <c r="C331" s="133" t="s">
        <v>1784</v>
      </c>
      <c r="D331" s="134" t="s">
        <v>701</v>
      </c>
      <c r="E331" s="135">
        <v>0.83</v>
      </c>
      <c r="F331" s="135">
        <v>0.28999999999999998</v>
      </c>
      <c r="G331" s="136">
        <v>1.1200000000000001</v>
      </c>
    </row>
    <row r="332" spans="1:7" x14ac:dyDescent="0.25">
      <c r="A332" s="132" t="str">
        <f t="shared" si="5"/>
        <v>SC-2S0250002</v>
      </c>
      <c r="B332" s="132" t="s">
        <v>1785</v>
      </c>
      <c r="C332" s="133" t="s">
        <v>1786</v>
      </c>
      <c r="D332" s="134" t="s">
        <v>701</v>
      </c>
      <c r="E332" s="135">
        <v>1.01</v>
      </c>
      <c r="F332" s="135">
        <v>0.35</v>
      </c>
      <c r="G332" s="136">
        <v>1.35</v>
      </c>
    </row>
    <row r="333" spans="1:7" x14ac:dyDescent="0.25">
      <c r="A333" s="132" t="str">
        <f t="shared" si="5"/>
        <v>SC-2S0250050</v>
      </c>
      <c r="B333" s="132" t="s">
        <v>1787</v>
      </c>
      <c r="C333" s="133" t="s">
        <v>1788</v>
      </c>
      <c r="D333" s="134" t="s">
        <v>701</v>
      </c>
      <c r="E333" s="135">
        <v>1.05</v>
      </c>
      <c r="F333" s="135">
        <v>0.36</v>
      </c>
      <c r="G333" s="136">
        <v>1.42</v>
      </c>
    </row>
    <row r="334" spans="1:7" x14ac:dyDescent="0.25">
      <c r="A334" s="132" t="str">
        <f t="shared" si="5"/>
        <v>SC-2S0250051</v>
      </c>
      <c r="B334" s="132" t="s">
        <v>1789</v>
      </c>
      <c r="C334" s="133" t="s">
        <v>1790</v>
      </c>
      <c r="D334" s="134" t="s">
        <v>701</v>
      </c>
      <c r="E334" s="135">
        <v>0.98</v>
      </c>
      <c r="F334" s="135">
        <v>0.34</v>
      </c>
      <c r="G334" s="136">
        <v>1.31</v>
      </c>
    </row>
    <row r="335" spans="1:7" x14ac:dyDescent="0.25">
      <c r="A335" s="132" t="str">
        <f t="shared" si="5"/>
        <v>SC-2S0250052</v>
      </c>
      <c r="B335" s="132" t="s">
        <v>1791</v>
      </c>
      <c r="C335" s="133" t="s">
        <v>1792</v>
      </c>
      <c r="D335" s="134" t="s">
        <v>701</v>
      </c>
      <c r="E335" s="135">
        <v>1.1499999999999999</v>
      </c>
      <c r="F335" s="135">
        <v>0.4</v>
      </c>
      <c r="G335" s="136">
        <v>1.55</v>
      </c>
    </row>
    <row r="336" spans="1:7" x14ac:dyDescent="0.25">
      <c r="A336" s="132" t="str">
        <f t="shared" si="5"/>
        <v>SC-2S0250101</v>
      </c>
      <c r="B336" s="132" t="s">
        <v>1793</v>
      </c>
      <c r="C336" s="133" t="s">
        <v>1794</v>
      </c>
      <c r="D336" s="134" t="s">
        <v>701</v>
      </c>
      <c r="E336" s="135">
        <v>2.5499999999999998</v>
      </c>
      <c r="F336" s="135">
        <v>0.88</v>
      </c>
      <c r="G336" s="136">
        <v>3.43</v>
      </c>
    </row>
    <row r="337" spans="1:7" x14ac:dyDescent="0.25">
      <c r="A337" s="132" t="str">
        <f t="shared" si="5"/>
        <v>SC-2S0250102</v>
      </c>
      <c r="B337" s="132" t="s">
        <v>1795</v>
      </c>
      <c r="C337" s="133" t="s">
        <v>1796</v>
      </c>
      <c r="D337" s="134" t="s">
        <v>701</v>
      </c>
      <c r="E337" s="135">
        <v>2.94</v>
      </c>
      <c r="F337" s="135">
        <v>1.01</v>
      </c>
      <c r="G337" s="136">
        <v>3.95</v>
      </c>
    </row>
    <row r="338" spans="1:7" x14ac:dyDescent="0.25">
      <c r="A338" s="132" t="str">
        <f t="shared" si="5"/>
        <v>SC-2S0250150</v>
      </c>
      <c r="B338" s="132" t="s">
        <v>1797</v>
      </c>
      <c r="C338" s="133" t="s">
        <v>1798</v>
      </c>
      <c r="D338" s="134" t="s">
        <v>701</v>
      </c>
      <c r="E338" s="135">
        <v>3.03</v>
      </c>
      <c r="F338" s="135">
        <v>1.04</v>
      </c>
      <c r="G338" s="136">
        <v>4.07</v>
      </c>
    </row>
    <row r="339" spans="1:7" x14ac:dyDescent="0.25">
      <c r="A339" s="132" t="str">
        <f t="shared" si="5"/>
        <v>SC-2S0250151</v>
      </c>
      <c r="B339" s="132" t="s">
        <v>1799</v>
      </c>
      <c r="C339" s="133" t="s">
        <v>1800</v>
      </c>
      <c r="D339" s="134" t="s">
        <v>701</v>
      </c>
      <c r="E339" s="135">
        <v>3</v>
      </c>
      <c r="F339" s="135">
        <v>1.03</v>
      </c>
      <c r="G339" s="136">
        <v>4.03</v>
      </c>
    </row>
    <row r="340" spans="1:7" x14ac:dyDescent="0.25">
      <c r="A340" s="132" t="str">
        <f t="shared" si="5"/>
        <v>SC-2S0250152</v>
      </c>
      <c r="B340" s="132" t="s">
        <v>1801</v>
      </c>
      <c r="C340" s="133" t="s">
        <v>1802</v>
      </c>
      <c r="D340" s="134" t="s">
        <v>701</v>
      </c>
      <c r="E340" s="135">
        <v>3.39</v>
      </c>
      <c r="F340" s="135">
        <v>1.1599999999999999</v>
      </c>
      <c r="G340" s="136">
        <v>4.55</v>
      </c>
    </row>
    <row r="341" spans="1:7" x14ac:dyDescent="0.25">
      <c r="A341" s="132" t="str">
        <f t="shared" si="5"/>
        <v>SC-2S0250201</v>
      </c>
      <c r="B341" s="132" t="s">
        <v>1803</v>
      </c>
      <c r="C341" s="133" t="s">
        <v>1804</v>
      </c>
      <c r="D341" s="134" t="s">
        <v>701</v>
      </c>
      <c r="E341" s="135">
        <v>3.72</v>
      </c>
      <c r="F341" s="135">
        <v>1.28</v>
      </c>
      <c r="G341" s="136">
        <v>4.99</v>
      </c>
    </row>
    <row r="342" spans="1:7" x14ac:dyDescent="0.25">
      <c r="A342" s="132" t="str">
        <f t="shared" si="5"/>
        <v>SC-2S0250202</v>
      </c>
      <c r="B342" s="132" t="s">
        <v>1805</v>
      </c>
      <c r="C342" s="133" t="s">
        <v>1806</v>
      </c>
      <c r="D342" s="134" t="s">
        <v>701</v>
      </c>
      <c r="E342" s="135">
        <v>4.2</v>
      </c>
      <c r="F342" s="135">
        <v>1.44</v>
      </c>
      <c r="G342" s="136">
        <v>5.64</v>
      </c>
    </row>
    <row r="343" spans="1:7" x14ac:dyDescent="0.25">
      <c r="A343" s="132" t="str">
        <f t="shared" si="5"/>
        <v>SC-2S0250250</v>
      </c>
      <c r="B343" s="132" t="s">
        <v>1807</v>
      </c>
      <c r="C343" s="133" t="s">
        <v>1808</v>
      </c>
      <c r="D343" s="134" t="s">
        <v>701</v>
      </c>
      <c r="E343" s="135">
        <v>4.2</v>
      </c>
      <c r="F343" s="135">
        <v>1.44</v>
      </c>
      <c r="G343" s="136">
        <v>5.64</v>
      </c>
    </row>
    <row r="344" spans="1:7" x14ac:dyDescent="0.25">
      <c r="A344" s="132" t="str">
        <f t="shared" si="5"/>
        <v>SC-2S0250251</v>
      </c>
      <c r="B344" s="132" t="s">
        <v>1809</v>
      </c>
      <c r="C344" s="133" t="s">
        <v>1810</v>
      </c>
      <c r="D344" s="134" t="s">
        <v>701</v>
      </c>
      <c r="E344" s="135">
        <v>4.25</v>
      </c>
      <c r="F344" s="135">
        <v>1.46</v>
      </c>
      <c r="G344" s="136">
        <v>5.71</v>
      </c>
    </row>
    <row r="345" spans="1:7" x14ac:dyDescent="0.25">
      <c r="A345" s="132" t="str">
        <f t="shared" si="5"/>
        <v>SC-2S0250252</v>
      </c>
      <c r="B345" s="132" t="s">
        <v>1811</v>
      </c>
      <c r="C345" s="133" t="s">
        <v>1812</v>
      </c>
      <c r="D345" s="134" t="s">
        <v>701</v>
      </c>
      <c r="E345" s="135">
        <v>4.7300000000000004</v>
      </c>
      <c r="F345" s="135">
        <v>1.62</v>
      </c>
      <c r="G345" s="136">
        <v>6.35</v>
      </c>
    </row>
    <row r="346" spans="1:7" x14ac:dyDescent="0.25">
      <c r="A346" s="132" t="str">
        <f t="shared" si="5"/>
        <v>SC-2S0253000</v>
      </c>
      <c r="B346" s="132" t="s">
        <v>1813</v>
      </c>
      <c r="C346" s="133" t="s">
        <v>1814</v>
      </c>
      <c r="D346" s="134" t="s">
        <v>537</v>
      </c>
      <c r="E346" s="135">
        <v>88.12</v>
      </c>
      <c r="F346" s="135">
        <v>30.24</v>
      </c>
      <c r="G346" s="136">
        <v>118.37</v>
      </c>
    </row>
    <row r="347" spans="1:7" x14ac:dyDescent="0.25">
      <c r="A347" s="132" t="str">
        <f t="shared" si="5"/>
        <v>SC-2S0253050</v>
      </c>
      <c r="B347" s="132" t="s">
        <v>1815</v>
      </c>
      <c r="C347" s="133" t="s">
        <v>1816</v>
      </c>
      <c r="D347" s="134" t="s">
        <v>537</v>
      </c>
      <c r="E347" s="135">
        <v>118.11</v>
      </c>
      <c r="F347" s="135">
        <v>40.54</v>
      </c>
      <c r="G347" s="136">
        <v>158.65</v>
      </c>
    </row>
    <row r="348" spans="1:7" x14ac:dyDescent="0.25">
      <c r="A348" s="132" t="str">
        <f t="shared" si="5"/>
        <v>SC-2S0253100</v>
      </c>
      <c r="B348" s="132" t="s">
        <v>1817</v>
      </c>
      <c r="C348" s="133" t="s">
        <v>1818</v>
      </c>
      <c r="D348" s="134" t="s">
        <v>537</v>
      </c>
      <c r="E348" s="135">
        <v>85.92</v>
      </c>
      <c r="F348" s="135">
        <v>29.49</v>
      </c>
      <c r="G348" s="136">
        <v>115.41</v>
      </c>
    </row>
    <row r="349" spans="1:7" x14ac:dyDescent="0.25">
      <c r="A349" s="132" t="str">
        <f t="shared" si="5"/>
        <v>SC-2S0253150</v>
      </c>
      <c r="B349" s="132" t="s">
        <v>1819</v>
      </c>
      <c r="C349" s="133" t="s">
        <v>1820</v>
      </c>
      <c r="D349" s="134" t="s">
        <v>537</v>
      </c>
      <c r="E349" s="135">
        <v>111.53</v>
      </c>
      <c r="F349" s="135">
        <v>38.28</v>
      </c>
      <c r="G349" s="136">
        <v>149.81</v>
      </c>
    </row>
    <row r="350" spans="1:7" x14ac:dyDescent="0.25">
      <c r="A350" s="132" t="str">
        <f t="shared" si="5"/>
        <v>SC-2S0253200</v>
      </c>
      <c r="B350" s="132" t="s">
        <v>1821</v>
      </c>
      <c r="C350" s="133" t="s">
        <v>1822</v>
      </c>
      <c r="D350" s="134" t="s">
        <v>584</v>
      </c>
      <c r="E350" s="135">
        <v>65.06</v>
      </c>
      <c r="F350" s="135">
        <v>22.33</v>
      </c>
      <c r="G350" s="136">
        <v>87.38</v>
      </c>
    </row>
    <row r="351" spans="1:7" x14ac:dyDescent="0.25">
      <c r="A351" s="132" t="str">
        <f t="shared" si="5"/>
        <v>SC-2S0253250</v>
      </c>
      <c r="B351" s="132" t="s">
        <v>1823</v>
      </c>
      <c r="C351" s="133" t="s">
        <v>1824</v>
      </c>
      <c r="D351" s="134" t="s">
        <v>584</v>
      </c>
      <c r="E351" s="135">
        <v>92.84</v>
      </c>
      <c r="F351" s="135">
        <v>31.86</v>
      </c>
      <c r="G351" s="136">
        <v>124.7</v>
      </c>
    </row>
    <row r="352" spans="1:7" x14ac:dyDescent="0.25">
      <c r="A352" s="132" t="str">
        <f t="shared" si="5"/>
        <v>SC-2S0254001</v>
      </c>
      <c r="B352" s="132" t="s">
        <v>1825</v>
      </c>
      <c r="C352" s="133" t="s">
        <v>1826</v>
      </c>
      <c r="D352" s="134" t="s">
        <v>584</v>
      </c>
      <c r="E352" s="135">
        <v>59.67</v>
      </c>
      <c r="F352" s="135">
        <v>20.48</v>
      </c>
      <c r="G352" s="136">
        <v>80.150000000000006</v>
      </c>
    </row>
    <row r="353" spans="1:7" x14ac:dyDescent="0.25">
      <c r="A353" s="132" t="str">
        <f t="shared" si="5"/>
        <v>SC-2S0254002</v>
      </c>
      <c r="B353" s="132" t="s">
        <v>1827</v>
      </c>
      <c r="C353" s="133" t="s">
        <v>1828</v>
      </c>
      <c r="D353" s="134" t="s">
        <v>584</v>
      </c>
      <c r="E353" s="135">
        <v>53.95</v>
      </c>
      <c r="F353" s="135">
        <v>18.510000000000002</v>
      </c>
      <c r="G353" s="136">
        <v>72.459999999999994</v>
      </c>
    </row>
    <row r="354" spans="1:7" x14ac:dyDescent="0.25">
      <c r="A354" s="132" t="str">
        <f t="shared" si="5"/>
        <v>SC-2S0254021</v>
      </c>
      <c r="B354" s="132" t="s">
        <v>1829</v>
      </c>
      <c r="C354" s="133" t="s">
        <v>1830</v>
      </c>
      <c r="D354" s="134" t="s">
        <v>584</v>
      </c>
      <c r="E354" s="135">
        <v>64.489999999999995</v>
      </c>
      <c r="F354" s="135">
        <v>22.13</v>
      </c>
      <c r="G354" s="136">
        <v>86.62</v>
      </c>
    </row>
    <row r="355" spans="1:7" x14ac:dyDescent="0.25">
      <c r="A355" s="132" t="str">
        <f t="shared" si="5"/>
        <v>SC-2S0254051</v>
      </c>
      <c r="B355" s="132" t="s">
        <v>1831</v>
      </c>
      <c r="C355" s="133" t="s">
        <v>1832</v>
      </c>
      <c r="D355" s="134" t="s">
        <v>584</v>
      </c>
      <c r="E355" s="135">
        <v>71.930000000000007</v>
      </c>
      <c r="F355" s="135">
        <v>24.69</v>
      </c>
      <c r="G355" s="136">
        <v>96.62</v>
      </c>
    </row>
    <row r="356" spans="1:7" x14ac:dyDescent="0.25">
      <c r="A356" s="132" t="str">
        <f t="shared" si="5"/>
        <v>SC-2S0254052</v>
      </c>
      <c r="B356" s="132" t="s">
        <v>1833</v>
      </c>
      <c r="C356" s="133" t="s">
        <v>1834</v>
      </c>
      <c r="D356" s="134" t="s">
        <v>584</v>
      </c>
      <c r="E356" s="135">
        <v>68.81</v>
      </c>
      <c r="F356" s="135">
        <v>23.62</v>
      </c>
      <c r="G356" s="136">
        <v>92.43</v>
      </c>
    </row>
    <row r="357" spans="1:7" x14ac:dyDescent="0.25">
      <c r="A357" s="132" t="str">
        <f t="shared" si="5"/>
        <v>SC-2S0254071</v>
      </c>
      <c r="B357" s="132" t="s">
        <v>1835</v>
      </c>
      <c r="C357" s="133" t="s">
        <v>1836</v>
      </c>
      <c r="D357" s="134" t="s">
        <v>584</v>
      </c>
      <c r="E357" s="135">
        <v>76.84</v>
      </c>
      <c r="F357" s="135">
        <v>26.37</v>
      </c>
      <c r="G357" s="136">
        <v>103.22</v>
      </c>
    </row>
    <row r="358" spans="1:7" x14ac:dyDescent="0.25">
      <c r="A358" s="132" t="str">
        <f t="shared" si="5"/>
        <v>SC-2S0260300</v>
      </c>
      <c r="B358" s="132" t="s">
        <v>1837</v>
      </c>
      <c r="C358" s="133" t="s">
        <v>1838</v>
      </c>
      <c r="D358" s="134" t="s">
        <v>537</v>
      </c>
      <c r="E358" s="135">
        <v>105.01</v>
      </c>
      <c r="F358" s="135">
        <v>36.04</v>
      </c>
      <c r="G358" s="136">
        <v>141.05000000000001</v>
      </c>
    </row>
    <row r="359" spans="1:7" x14ac:dyDescent="0.25">
      <c r="A359" s="132" t="str">
        <f t="shared" si="5"/>
        <v>SC-2S0260350</v>
      </c>
      <c r="B359" s="132" t="s">
        <v>1839</v>
      </c>
      <c r="C359" s="133" t="s">
        <v>1840</v>
      </c>
      <c r="D359" s="134" t="s">
        <v>537</v>
      </c>
      <c r="E359" s="135">
        <v>132.81</v>
      </c>
      <c r="F359" s="135">
        <v>45.58</v>
      </c>
      <c r="G359" s="136">
        <v>178.39</v>
      </c>
    </row>
    <row r="360" spans="1:7" x14ac:dyDescent="0.25">
      <c r="A360" s="132" t="str">
        <f t="shared" si="5"/>
        <v>SC-2S0260400</v>
      </c>
      <c r="B360" s="132" t="s">
        <v>1841</v>
      </c>
      <c r="C360" s="133" t="s">
        <v>1842</v>
      </c>
      <c r="D360" s="134" t="s">
        <v>537</v>
      </c>
      <c r="E360" s="135">
        <v>181.88</v>
      </c>
      <c r="F360" s="135">
        <v>62.42</v>
      </c>
      <c r="G360" s="136">
        <v>244.3</v>
      </c>
    </row>
    <row r="361" spans="1:7" x14ac:dyDescent="0.25">
      <c r="A361" s="132" t="str">
        <f t="shared" si="5"/>
        <v>SC-2S0260450</v>
      </c>
      <c r="B361" s="132" t="s">
        <v>1843</v>
      </c>
      <c r="C361" s="133" t="s">
        <v>1844</v>
      </c>
      <c r="D361" s="134" t="s">
        <v>537</v>
      </c>
      <c r="E361" s="135">
        <v>209.68</v>
      </c>
      <c r="F361" s="135">
        <v>71.959999999999994</v>
      </c>
      <c r="G361" s="136">
        <v>281.64</v>
      </c>
    </row>
    <row r="362" spans="1:7" x14ac:dyDescent="0.25">
      <c r="A362" s="132" t="str">
        <f t="shared" si="5"/>
        <v>SC-2S0260600</v>
      </c>
      <c r="B362" s="132" t="s">
        <v>1845</v>
      </c>
      <c r="C362" s="133" t="s">
        <v>1846</v>
      </c>
      <c r="D362" s="134" t="s">
        <v>537</v>
      </c>
      <c r="E362" s="135">
        <v>225.87</v>
      </c>
      <c r="F362" s="135">
        <v>77.52</v>
      </c>
      <c r="G362" s="136">
        <v>303.39</v>
      </c>
    </row>
    <row r="363" spans="1:7" x14ac:dyDescent="0.25">
      <c r="A363" s="132" t="str">
        <f t="shared" si="5"/>
        <v>SC-2S0260650</v>
      </c>
      <c r="B363" s="132" t="s">
        <v>1847</v>
      </c>
      <c r="C363" s="133" t="s">
        <v>1848</v>
      </c>
      <c r="D363" s="134" t="s">
        <v>537</v>
      </c>
      <c r="E363" s="135">
        <v>261.85000000000002</v>
      </c>
      <c r="F363" s="135">
        <v>89.87</v>
      </c>
      <c r="G363" s="136">
        <v>351.71</v>
      </c>
    </row>
    <row r="364" spans="1:7" x14ac:dyDescent="0.25">
      <c r="A364" s="132" t="str">
        <f t="shared" si="5"/>
        <v>SC-2S0260700</v>
      </c>
      <c r="B364" s="132" t="s">
        <v>1849</v>
      </c>
      <c r="C364" s="133" t="s">
        <v>1850</v>
      </c>
      <c r="D364" s="134" t="s">
        <v>537</v>
      </c>
      <c r="E364" s="135">
        <v>304.35000000000002</v>
      </c>
      <c r="F364" s="135">
        <v>104.45</v>
      </c>
      <c r="G364" s="136">
        <v>408.8</v>
      </c>
    </row>
    <row r="365" spans="1:7" x14ac:dyDescent="0.25">
      <c r="A365" s="132" t="str">
        <f t="shared" si="5"/>
        <v>SC-2S0260750</v>
      </c>
      <c r="B365" s="132" t="s">
        <v>1851</v>
      </c>
      <c r="C365" s="133" t="s">
        <v>1852</v>
      </c>
      <c r="D365" s="134" t="s">
        <v>537</v>
      </c>
      <c r="E365" s="135">
        <v>339.9</v>
      </c>
      <c r="F365" s="135">
        <v>116.65</v>
      </c>
      <c r="G365" s="136">
        <v>456.56</v>
      </c>
    </row>
    <row r="366" spans="1:7" x14ac:dyDescent="0.25">
      <c r="A366" s="132" t="str">
        <f t="shared" si="5"/>
        <v>SC-2S0270001</v>
      </c>
      <c r="B366" s="132" t="s">
        <v>1853</v>
      </c>
      <c r="C366" s="133" t="s">
        <v>1854</v>
      </c>
      <c r="D366" s="134" t="s">
        <v>701</v>
      </c>
      <c r="E366" s="135">
        <v>54.77</v>
      </c>
      <c r="F366" s="135">
        <v>18.8</v>
      </c>
      <c r="G366" s="136">
        <v>73.569999999999993</v>
      </c>
    </row>
    <row r="367" spans="1:7" x14ac:dyDescent="0.25">
      <c r="A367" s="132" t="str">
        <f t="shared" si="5"/>
        <v>SC-2S0270051</v>
      </c>
      <c r="B367" s="132" t="s">
        <v>1855</v>
      </c>
      <c r="C367" s="133" t="s">
        <v>1856</v>
      </c>
      <c r="D367" s="134" t="s">
        <v>701</v>
      </c>
      <c r="E367" s="135">
        <v>59.76</v>
      </c>
      <c r="F367" s="135">
        <v>20.51</v>
      </c>
      <c r="G367" s="136">
        <v>80.27</v>
      </c>
    </row>
    <row r="368" spans="1:7" x14ac:dyDescent="0.25">
      <c r="A368" s="132" t="str">
        <f t="shared" si="5"/>
        <v>SC-2S0270200</v>
      </c>
      <c r="B368" s="132" t="s">
        <v>1857</v>
      </c>
      <c r="C368" s="133" t="s">
        <v>1858</v>
      </c>
      <c r="D368" s="134" t="s">
        <v>566</v>
      </c>
      <c r="E368" s="135">
        <v>3.38</v>
      </c>
      <c r="F368" s="135">
        <v>1.1599999999999999</v>
      </c>
      <c r="G368" s="136">
        <v>4.54</v>
      </c>
    </row>
    <row r="369" spans="1:7" x14ac:dyDescent="0.25">
      <c r="A369" s="132" t="str">
        <f t="shared" si="5"/>
        <v>SC-2S0300002</v>
      </c>
      <c r="B369" s="132" t="s">
        <v>1859</v>
      </c>
      <c r="C369" s="133" t="s">
        <v>1860</v>
      </c>
      <c r="D369" s="134" t="s">
        <v>537</v>
      </c>
      <c r="E369" s="135">
        <v>44.69</v>
      </c>
      <c r="F369" s="135">
        <v>15.34</v>
      </c>
      <c r="G369" s="136">
        <v>60.03</v>
      </c>
    </row>
    <row r="370" spans="1:7" x14ac:dyDescent="0.25">
      <c r="A370" s="132" t="str">
        <f t="shared" si="5"/>
        <v>SC-2S0300003</v>
      </c>
      <c r="B370" s="132" t="s">
        <v>1861</v>
      </c>
      <c r="C370" s="133" t="s">
        <v>1862</v>
      </c>
      <c r="D370" s="134" t="s">
        <v>537</v>
      </c>
      <c r="E370" s="135">
        <v>59.59</v>
      </c>
      <c r="F370" s="135">
        <v>20.45</v>
      </c>
      <c r="G370" s="136">
        <v>80.040000000000006</v>
      </c>
    </row>
    <row r="371" spans="1:7" x14ac:dyDescent="0.25">
      <c r="A371" s="132" t="str">
        <f t="shared" si="5"/>
        <v>SC-2S0301001</v>
      </c>
      <c r="B371" s="132" t="s">
        <v>1863</v>
      </c>
      <c r="C371" s="133" t="s">
        <v>1864</v>
      </c>
      <c r="D371" s="134" t="s">
        <v>537</v>
      </c>
      <c r="E371" s="135">
        <v>50.55</v>
      </c>
      <c r="F371" s="135">
        <v>17.350000000000001</v>
      </c>
      <c r="G371" s="136">
        <v>67.900000000000006</v>
      </c>
    </row>
    <row r="372" spans="1:7" x14ac:dyDescent="0.25">
      <c r="A372" s="132" t="str">
        <f t="shared" si="5"/>
        <v>SC-2S0311901</v>
      </c>
      <c r="B372" s="132" t="s">
        <v>1865</v>
      </c>
      <c r="C372" s="133" t="s">
        <v>1866</v>
      </c>
      <c r="D372" s="134" t="s">
        <v>537</v>
      </c>
      <c r="E372" s="135">
        <v>57.14</v>
      </c>
      <c r="F372" s="135">
        <v>19.61</v>
      </c>
      <c r="G372" s="136">
        <v>76.75</v>
      </c>
    </row>
    <row r="373" spans="1:7" x14ac:dyDescent="0.25">
      <c r="A373" s="132" t="str">
        <f t="shared" si="5"/>
        <v>SC-2S0330001</v>
      </c>
      <c r="B373" s="132" t="s">
        <v>1867</v>
      </c>
      <c r="C373" s="133" t="s">
        <v>1868</v>
      </c>
      <c r="D373" s="134" t="s">
        <v>537</v>
      </c>
      <c r="E373" s="135">
        <v>206.83</v>
      </c>
      <c r="F373" s="135">
        <v>70.98</v>
      </c>
      <c r="G373" s="136">
        <v>277.81</v>
      </c>
    </row>
    <row r="374" spans="1:7" x14ac:dyDescent="0.25">
      <c r="A374" s="132" t="str">
        <f t="shared" si="5"/>
        <v>SC-2S0330051</v>
      </c>
      <c r="B374" s="132" t="s">
        <v>1869</v>
      </c>
      <c r="C374" s="133" t="s">
        <v>1870</v>
      </c>
      <c r="D374" s="134" t="s">
        <v>537</v>
      </c>
      <c r="E374" s="135">
        <v>250.11</v>
      </c>
      <c r="F374" s="135">
        <v>85.84</v>
      </c>
      <c r="G374" s="136">
        <v>335.95</v>
      </c>
    </row>
    <row r="375" spans="1:7" x14ac:dyDescent="0.25">
      <c r="A375" s="132" t="str">
        <f t="shared" si="5"/>
        <v>SC-2S0332200</v>
      </c>
      <c r="B375" s="132" t="s">
        <v>1871</v>
      </c>
      <c r="C375" s="133" t="s">
        <v>1872</v>
      </c>
      <c r="D375" s="134" t="s">
        <v>537</v>
      </c>
      <c r="E375" s="135">
        <v>248.46</v>
      </c>
      <c r="F375" s="135">
        <v>85.27</v>
      </c>
      <c r="G375" s="136">
        <v>333.74</v>
      </c>
    </row>
    <row r="376" spans="1:7" x14ac:dyDescent="0.25">
      <c r="A376" s="132" t="str">
        <f t="shared" si="5"/>
        <v>SC-2S0332250</v>
      </c>
      <c r="B376" s="132" t="s">
        <v>1873</v>
      </c>
      <c r="C376" s="133" t="s">
        <v>1874</v>
      </c>
      <c r="D376" s="134" t="s">
        <v>537</v>
      </c>
      <c r="E376" s="135">
        <v>285.49</v>
      </c>
      <c r="F376" s="135">
        <v>97.98</v>
      </c>
      <c r="G376" s="136">
        <v>383.47</v>
      </c>
    </row>
    <row r="377" spans="1:7" x14ac:dyDescent="0.25">
      <c r="A377" s="132" t="str">
        <f t="shared" si="5"/>
        <v>SC-2S0332300</v>
      </c>
      <c r="B377" s="132" t="s">
        <v>1875</v>
      </c>
      <c r="C377" s="133" t="s">
        <v>1876</v>
      </c>
      <c r="D377" s="134" t="s">
        <v>537</v>
      </c>
      <c r="E377" s="135">
        <v>248.48</v>
      </c>
      <c r="F377" s="135">
        <v>85.28</v>
      </c>
      <c r="G377" s="136">
        <v>333.76</v>
      </c>
    </row>
    <row r="378" spans="1:7" x14ac:dyDescent="0.25">
      <c r="A378" s="132" t="str">
        <f t="shared" si="5"/>
        <v>SC-2S0332350</v>
      </c>
      <c r="B378" s="132" t="s">
        <v>1877</v>
      </c>
      <c r="C378" s="133" t="s">
        <v>1878</v>
      </c>
      <c r="D378" s="134" t="s">
        <v>537</v>
      </c>
      <c r="E378" s="135">
        <v>285.64999999999998</v>
      </c>
      <c r="F378" s="135">
        <v>98.04</v>
      </c>
      <c r="G378" s="136">
        <v>383.69</v>
      </c>
    </row>
    <row r="379" spans="1:7" x14ac:dyDescent="0.25">
      <c r="A379" s="132" t="str">
        <f t="shared" si="5"/>
        <v>SC-2S0332400</v>
      </c>
      <c r="B379" s="132" t="s">
        <v>1879</v>
      </c>
      <c r="C379" s="133" t="s">
        <v>1876</v>
      </c>
      <c r="D379" s="134" t="s">
        <v>537</v>
      </c>
      <c r="E379" s="135">
        <v>248.48</v>
      </c>
      <c r="F379" s="135">
        <v>85.28</v>
      </c>
      <c r="G379" s="136">
        <v>333.76</v>
      </c>
    </row>
    <row r="380" spans="1:7" x14ac:dyDescent="0.25">
      <c r="A380" s="132" t="str">
        <f t="shared" si="5"/>
        <v>SC-2S0332401</v>
      </c>
      <c r="B380" s="132" t="s">
        <v>1880</v>
      </c>
      <c r="C380" s="133" t="s">
        <v>1881</v>
      </c>
      <c r="D380" s="134" t="s">
        <v>537</v>
      </c>
      <c r="E380" s="135">
        <v>236.31</v>
      </c>
      <c r="F380" s="135">
        <v>81.099999999999994</v>
      </c>
      <c r="G380" s="136">
        <v>317.41000000000003</v>
      </c>
    </row>
    <row r="381" spans="1:7" x14ac:dyDescent="0.25">
      <c r="A381" s="132" t="str">
        <f t="shared" si="5"/>
        <v>SC-2S0332450</v>
      </c>
      <c r="B381" s="132" t="s">
        <v>1882</v>
      </c>
      <c r="C381" s="133" t="s">
        <v>1883</v>
      </c>
      <c r="D381" s="134" t="s">
        <v>537</v>
      </c>
      <c r="E381" s="135">
        <v>288.38</v>
      </c>
      <c r="F381" s="135">
        <v>98.97</v>
      </c>
      <c r="G381" s="136">
        <v>387.35</v>
      </c>
    </row>
    <row r="382" spans="1:7" x14ac:dyDescent="0.25">
      <c r="A382" s="132" t="str">
        <f t="shared" si="5"/>
        <v>SC-2S0332451</v>
      </c>
      <c r="B382" s="132" t="s">
        <v>1884</v>
      </c>
      <c r="C382" s="133" t="s">
        <v>1885</v>
      </c>
      <c r="D382" s="134" t="s">
        <v>537</v>
      </c>
      <c r="E382" s="135">
        <v>270.75</v>
      </c>
      <c r="F382" s="135">
        <v>92.92</v>
      </c>
      <c r="G382" s="136">
        <v>363.67</v>
      </c>
    </row>
    <row r="383" spans="1:7" x14ac:dyDescent="0.25">
      <c r="A383" s="132" t="str">
        <f t="shared" si="5"/>
        <v>SC-2S0332500</v>
      </c>
      <c r="B383" s="132" t="s">
        <v>1886</v>
      </c>
      <c r="C383" s="133" t="s">
        <v>1887</v>
      </c>
      <c r="D383" s="134" t="s">
        <v>537</v>
      </c>
      <c r="E383" s="135">
        <v>249.23</v>
      </c>
      <c r="F383" s="135">
        <v>85.54</v>
      </c>
      <c r="G383" s="136">
        <v>334.77</v>
      </c>
    </row>
    <row r="384" spans="1:7" x14ac:dyDescent="0.25">
      <c r="A384" s="132" t="str">
        <f t="shared" si="5"/>
        <v>SC-2S0332501</v>
      </c>
      <c r="B384" s="132" t="s">
        <v>1888</v>
      </c>
      <c r="C384" s="133" t="s">
        <v>1889</v>
      </c>
      <c r="D384" s="134" t="s">
        <v>537</v>
      </c>
      <c r="E384" s="135">
        <v>237.07</v>
      </c>
      <c r="F384" s="135">
        <v>81.36</v>
      </c>
      <c r="G384" s="136">
        <v>318.43</v>
      </c>
    </row>
    <row r="385" spans="1:7" x14ac:dyDescent="0.25">
      <c r="A385" s="132" t="str">
        <f t="shared" si="5"/>
        <v>SC-2S0332550</v>
      </c>
      <c r="B385" s="132" t="s">
        <v>1890</v>
      </c>
      <c r="C385" s="133" t="s">
        <v>1891</v>
      </c>
      <c r="D385" s="134" t="s">
        <v>537</v>
      </c>
      <c r="E385" s="135">
        <v>286.36</v>
      </c>
      <c r="F385" s="135">
        <v>98.28</v>
      </c>
      <c r="G385" s="136">
        <v>384.64</v>
      </c>
    </row>
    <row r="386" spans="1:7" x14ac:dyDescent="0.25">
      <c r="A386" s="132" t="str">
        <f t="shared" si="5"/>
        <v>SC-2S0332551</v>
      </c>
      <c r="B386" s="132" t="s">
        <v>1892</v>
      </c>
      <c r="C386" s="133" t="s">
        <v>1893</v>
      </c>
      <c r="D386" s="134" t="s">
        <v>537</v>
      </c>
      <c r="E386" s="135">
        <v>274.2</v>
      </c>
      <c r="F386" s="135">
        <v>94.11</v>
      </c>
      <c r="G386" s="136">
        <v>368.31</v>
      </c>
    </row>
    <row r="387" spans="1:7" x14ac:dyDescent="0.25">
      <c r="A387" s="132" t="str">
        <f t="shared" si="5"/>
        <v>SC-2S0332600</v>
      </c>
      <c r="B387" s="132" t="s">
        <v>1894</v>
      </c>
      <c r="C387" s="133" t="s">
        <v>1895</v>
      </c>
      <c r="D387" s="134" t="s">
        <v>537</v>
      </c>
      <c r="E387" s="135">
        <v>255.09</v>
      </c>
      <c r="F387" s="135">
        <v>87.55</v>
      </c>
      <c r="G387" s="136">
        <v>342.64</v>
      </c>
    </row>
    <row r="388" spans="1:7" x14ac:dyDescent="0.25">
      <c r="A388" s="132" t="str">
        <f t="shared" si="5"/>
        <v>SC-2S0332601</v>
      </c>
      <c r="B388" s="132" t="s">
        <v>1896</v>
      </c>
      <c r="C388" s="133" t="s">
        <v>1897</v>
      </c>
      <c r="D388" s="134" t="s">
        <v>537</v>
      </c>
      <c r="E388" s="135">
        <v>243.05</v>
      </c>
      <c r="F388" s="135">
        <v>83.42</v>
      </c>
      <c r="G388" s="136">
        <v>326.47000000000003</v>
      </c>
    </row>
    <row r="389" spans="1:7" x14ac:dyDescent="0.25">
      <c r="A389" s="132" t="str">
        <f t="shared" si="5"/>
        <v>SC-2S0332650</v>
      </c>
      <c r="B389" s="132" t="s">
        <v>1898</v>
      </c>
      <c r="C389" s="133" t="s">
        <v>1899</v>
      </c>
      <c r="D389" s="134" t="s">
        <v>537</v>
      </c>
      <c r="E389" s="135">
        <v>291.89999999999998</v>
      </c>
      <c r="F389" s="135">
        <v>100.18</v>
      </c>
      <c r="G389" s="136">
        <v>392.08</v>
      </c>
    </row>
    <row r="390" spans="1:7" x14ac:dyDescent="0.25">
      <c r="A390" s="132" t="str">
        <f t="shared" si="5"/>
        <v>SC-2S0332651</v>
      </c>
      <c r="B390" s="132" t="s">
        <v>1900</v>
      </c>
      <c r="C390" s="133" t="s">
        <v>1901</v>
      </c>
      <c r="D390" s="134" t="s">
        <v>537</v>
      </c>
      <c r="E390" s="135">
        <v>279.86</v>
      </c>
      <c r="F390" s="135">
        <v>96.05</v>
      </c>
      <c r="G390" s="136">
        <v>375.91</v>
      </c>
    </row>
    <row r="391" spans="1:7" x14ac:dyDescent="0.25">
      <c r="A391" s="132" t="str">
        <f t="shared" si="5"/>
        <v>SC-2S0332700</v>
      </c>
      <c r="B391" s="132" t="s">
        <v>1902</v>
      </c>
      <c r="C391" s="133" t="s">
        <v>1903</v>
      </c>
      <c r="D391" s="134" t="s">
        <v>537</v>
      </c>
      <c r="E391" s="135">
        <v>262.87</v>
      </c>
      <c r="F391" s="135">
        <v>90.22</v>
      </c>
      <c r="G391" s="136">
        <v>353.09</v>
      </c>
    </row>
    <row r="392" spans="1:7" x14ac:dyDescent="0.25">
      <c r="A392" s="132" t="str">
        <f t="shared" si="5"/>
        <v>SC-2S0332750</v>
      </c>
      <c r="B392" s="132" t="s">
        <v>1904</v>
      </c>
      <c r="C392" s="133" t="s">
        <v>1905</v>
      </c>
      <c r="D392" s="134" t="s">
        <v>537</v>
      </c>
      <c r="E392" s="135">
        <v>299.25</v>
      </c>
      <c r="F392" s="135">
        <v>102.7</v>
      </c>
      <c r="G392" s="136">
        <v>401.96</v>
      </c>
    </row>
    <row r="393" spans="1:7" x14ac:dyDescent="0.25">
      <c r="A393" s="132" t="str">
        <f t="shared" si="5"/>
        <v>SC-2S0332800</v>
      </c>
      <c r="B393" s="132" t="s">
        <v>1906</v>
      </c>
      <c r="C393" s="133" t="s">
        <v>1903</v>
      </c>
      <c r="D393" s="134" t="s">
        <v>537</v>
      </c>
      <c r="E393" s="135">
        <v>262.87</v>
      </c>
      <c r="F393" s="135">
        <v>90.22</v>
      </c>
      <c r="G393" s="136">
        <v>353.09</v>
      </c>
    </row>
    <row r="394" spans="1:7" x14ac:dyDescent="0.25">
      <c r="A394" s="132" t="str">
        <f t="shared" ref="A394:A457" si="6">CONCATENATE("SC-",B394)</f>
        <v>SC-2S0332850</v>
      </c>
      <c r="B394" s="132" t="s">
        <v>1907</v>
      </c>
      <c r="C394" s="133" t="s">
        <v>1908</v>
      </c>
      <c r="D394" s="134" t="s">
        <v>537</v>
      </c>
      <c r="E394" s="135">
        <v>302.29000000000002</v>
      </c>
      <c r="F394" s="135">
        <v>103.74</v>
      </c>
      <c r="G394" s="136">
        <v>406.03</v>
      </c>
    </row>
    <row r="395" spans="1:7" x14ac:dyDescent="0.25">
      <c r="A395" s="132" t="str">
        <f t="shared" si="6"/>
        <v>SC-2S0332900</v>
      </c>
      <c r="B395" s="132" t="s">
        <v>1909</v>
      </c>
      <c r="C395" s="133" t="s">
        <v>1910</v>
      </c>
      <c r="D395" s="134" t="s">
        <v>537</v>
      </c>
      <c r="E395" s="135">
        <v>251</v>
      </c>
      <c r="F395" s="135">
        <v>86.14</v>
      </c>
      <c r="G395" s="136">
        <v>337.14</v>
      </c>
    </row>
    <row r="396" spans="1:7" x14ac:dyDescent="0.25">
      <c r="A396" s="132" t="str">
        <f t="shared" si="6"/>
        <v>SC-2S0332901</v>
      </c>
      <c r="B396" s="132" t="s">
        <v>1911</v>
      </c>
      <c r="C396" s="133" t="s">
        <v>1903</v>
      </c>
      <c r="D396" s="134" t="s">
        <v>537</v>
      </c>
      <c r="E396" s="135">
        <v>262.87</v>
      </c>
      <c r="F396" s="135">
        <v>90.22</v>
      </c>
      <c r="G396" s="136">
        <v>353.09</v>
      </c>
    </row>
    <row r="397" spans="1:7" x14ac:dyDescent="0.25">
      <c r="A397" s="132" t="str">
        <f t="shared" si="6"/>
        <v>SC-2S0332902</v>
      </c>
      <c r="B397" s="132" t="s">
        <v>1912</v>
      </c>
      <c r="C397" s="133" t="s">
        <v>1913</v>
      </c>
      <c r="D397" s="134" t="s">
        <v>537</v>
      </c>
      <c r="E397" s="135">
        <v>279.64</v>
      </c>
      <c r="F397" s="135">
        <v>95.97</v>
      </c>
      <c r="G397" s="136">
        <v>375.61</v>
      </c>
    </row>
    <row r="398" spans="1:7" x14ac:dyDescent="0.25">
      <c r="A398" s="132" t="str">
        <f t="shared" si="6"/>
        <v>SC-2S0332903</v>
      </c>
      <c r="B398" s="132" t="s">
        <v>1914</v>
      </c>
      <c r="C398" s="133" t="s">
        <v>1915</v>
      </c>
      <c r="D398" s="134" t="s">
        <v>537</v>
      </c>
      <c r="E398" s="135">
        <v>268.12</v>
      </c>
      <c r="F398" s="135">
        <v>92.02</v>
      </c>
      <c r="G398" s="136">
        <v>360.14</v>
      </c>
    </row>
    <row r="399" spans="1:7" x14ac:dyDescent="0.25">
      <c r="A399" s="132" t="str">
        <f t="shared" si="6"/>
        <v>SC-2S0332904</v>
      </c>
      <c r="B399" s="132" t="s">
        <v>1916</v>
      </c>
      <c r="C399" s="133" t="s">
        <v>1917</v>
      </c>
      <c r="D399" s="134" t="s">
        <v>537</v>
      </c>
      <c r="E399" s="135">
        <v>287.25</v>
      </c>
      <c r="F399" s="135">
        <v>98.58</v>
      </c>
      <c r="G399" s="136">
        <v>385.83</v>
      </c>
    </row>
    <row r="400" spans="1:7" x14ac:dyDescent="0.25">
      <c r="A400" s="132" t="str">
        <f t="shared" si="6"/>
        <v>SC-2S0332950</v>
      </c>
      <c r="B400" s="132" t="s">
        <v>1918</v>
      </c>
      <c r="C400" s="133" t="s">
        <v>1919</v>
      </c>
      <c r="D400" s="134" t="s">
        <v>537</v>
      </c>
      <c r="E400" s="135">
        <v>287.38</v>
      </c>
      <c r="F400" s="135">
        <v>98.63</v>
      </c>
      <c r="G400" s="136">
        <v>386.01</v>
      </c>
    </row>
    <row r="401" spans="1:7" x14ac:dyDescent="0.25">
      <c r="A401" s="132" t="str">
        <f t="shared" si="6"/>
        <v>SC-2S0332951</v>
      </c>
      <c r="B401" s="132" t="s">
        <v>1920</v>
      </c>
      <c r="C401" s="133" t="s">
        <v>1921</v>
      </c>
      <c r="D401" s="134" t="s">
        <v>537</v>
      </c>
      <c r="E401" s="135">
        <v>315.08999999999997</v>
      </c>
      <c r="F401" s="135">
        <v>108.14</v>
      </c>
      <c r="G401" s="136">
        <v>423.23</v>
      </c>
    </row>
    <row r="402" spans="1:7" x14ac:dyDescent="0.25">
      <c r="A402" s="132" t="str">
        <f t="shared" si="6"/>
        <v>SC-2S0332952</v>
      </c>
      <c r="B402" s="132" t="s">
        <v>1922</v>
      </c>
      <c r="C402" s="133" t="s">
        <v>1923</v>
      </c>
      <c r="D402" s="134" t="s">
        <v>537</v>
      </c>
      <c r="E402" s="135">
        <v>318.48</v>
      </c>
      <c r="F402" s="135">
        <v>109.3</v>
      </c>
      <c r="G402" s="136">
        <v>427.78</v>
      </c>
    </row>
    <row r="403" spans="1:7" x14ac:dyDescent="0.25">
      <c r="A403" s="132" t="str">
        <f t="shared" si="6"/>
        <v>SC-2S0332953</v>
      </c>
      <c r="B403" s="132" t="s">
        <v>1924</v>
      </c>
      <c r="C403" s="133" t="s">
        <v>1925</v>
      </c>
      <c r="D403" s="134" t="s">
        <v>537</v>
      </c>
      <c r="E403" s="135">
        <v>321.68</v>
      </c>
      <c r="F403" s="135">
        <v>110.4</v>
      </c>
      <c r="G403" s="136">
        <v>432.07</v>
      </c>
    </row>
    <row r="404" spans="1:7" x14ac:dyDescent="0.25">
      <c r="A404" s="132" t="str">
        <f t="shared" si="6"/>
        <v>SC-2S0332954</v>
      </c>
      <c r="B404" s="132" t="s">
        <v>1926</v>
      </c>
      <c r="C404" s="133" t="s">
        <v>1927</v>
      </c>
      <c r="D404" s="134" t="s">
        <v>537</v>
      </c>
      <c r="E404" s="135">
        <v>321.68</v>
      </c>
      <c r="F404" s="135">
        <v>110.4</v>
      </c>
      <c r="G404" s="136">
        <v>432.07</v>
      </c>
    </row>
    <row r="405" spans="1:7" x14ac:dyDescent="0.25">
      <c r="A405" s="132" t="str">
        <f t="shared" si="6"/>
        <v>SC-2S0337000</v>
      </c>
      <c r="B405" s="132" t="s">
        <v>1928</v>
      </c>
      <c r="C405" s="133" t="s">
        <v>1339</v>
      </c>
      <c r="D405" s="134" t="s">
        <v>701</v>
      </c>
      <c r="E405" s="135">
        <v>73.89</v>
      </c>
      <c r="F405" s="135">
        <v>25.36</v>
      </c>
      <c r="G405" s="136">
        <v>99.25</v>
      </c>
    </row>
    <row r="406" spans="1:7" x14ac:dyDescent="0.25">
      <c r="A406" s="132" t="str">
        <f t="shared" si="6"/>
        <v>SC-2S0337101</v>
      </c>
      <c r="B406" s="132" t="s">
        <v>1929</v>
      </c>
      <c r="C406" s="133" t="s">
        <v>1341</v>
      </c>
      <c r="D406" s="134" t="s">
        <v>701</v>
      </c>
      <c r="E406" s="135">
        <v>51.02</v>
      </c>
      <c r="F406" s="135">
        <v>17.510000000000002</v>
      </c>
      <c r="G406" s="136">
        <v>68.53</v>
      </c>
    </row>
    <row r="407" spans="1:7" x14ac:dyDescent="0.25">
      <c r="A407" s="132" t="str">
        <f t="shared" si="6"/>
        <v>SC-2S0337102</v>
      </c>
      <c r="B407" s="132" t="s">
        <v>1930</v>
      </c>
      <c r="C407" s="133" t="s">
        <v>1343</v>
      </c>
      <c r="D407" s="134" t="s">
        <v>701</v>
      </c>
      <c r="E407" s="135">
        <v>51.99</v>
      </c>
      <c r="F407" s="135">
        <v>17.84</v>
      </c>
      <c r="G407" s="136">
        <v>69.83</v>
      </c>
    </row>
    <row r="408" spans="1:7" x14ac:dyDescent="0.25">
      <c r="A408" s="132" t="str">
        <f t="shared" si="6"/>
        <v>SC-2S0337201</v>
      </c>
      <c r="B408" s="132" t="s">
        <v>1931</v>
      </c>
      <c r="C408" s="133" t="s">
        <v>1932</v>
      </c>
      <c r="D408" s="134" t="s">
        <v>701</v>
      </c>
      <c r="E408" s="135">
        <v>30.89</v>
      </c>
      <c r="F408" s="135">
        <v>10.6</v>
      </c>
      <c r="G408" s="136">
        <v>41.5</v>
      </c>
    </row>
    <row r="409" spans="1:7" x14ac:dyDescent="0.25">
      <c r="A409" s="132" t="str">
        <f t="shared" si="6"/>
        <v>SC-2S0340101</v>
      </c>
      <c r="B409" s="132" t="s">
        <v>1933</v>
      </c>
      <c r="C409" s="133" t="s">
        <v>1934</v>
      </c>
      <c r="D409" s="134" t="s">
        <v>566</v>
      </c>
      <c r="E409" s="135">
        <v>195.27</v>
      </c>
      <c r="F409" s="135">
        <v>67.010000000000005</v>
      </c>
      <c r="G409" s="136">
        <v>262.27999999999997</v>
      </c>
    </row>
    <row r="410" spans="1:7" x14ac:dyDescent="0.25">
      <c r="A410" s="132" t="str">
        <f t="shared" si="6"/>
        <v>SC-2S0340102</v>
      </c>
      <c r="B410" s="132" t="s">
        <v>1935</v>
      </c>
      <c r="C410" s="133" t="s">
        <v>1936</v>
      </c>
      <c r="D410" s="134" t="s">
        <v>566</v>
      </c>
      <c r="E410" s="135">
        <v>214.22</v>
      </c>
      <c r="F410" s="135">
        <v>73.52</v>
      </c>
      <c r="G410" s="136">
        <v>287.75</v>
      </c>
    </row>
    <row r="411" spans="1:7" x14ac:dyDescent="0.25">
      <c r="A411" s="132" t="str">
        <f t="shared" si="6"/>
        <v>SC-2S0340103</v>
      </c>
      <c r="B411" s="132" t="s">
        <v>1937</v>
      </c>
      <c r="C411" s="133" t="s">
        <v>1938</v>
      </c>
      <c r="D411" s="134" t="s">
        <v>566</v>
      </c>
      <c r="E411" s="135">
        <v>281.10000000000002</v>
      </c>
      <c r="F411" s="135">
        <v>96.47</v>
      </c>
      <c r="G411" s="136">
        <v>377.57</v>
      </c>
    </row>
    <row r="412" spans="1:7" x14ac:dyDescent="0.25">
      <c r="A412" s="132" t="str">
        <f t="shared" si="6"/>
        <v>SC-2S0340104</v>
      </c>
      <c r="B412" s="132" t="s">
        <v>1939</v>
      </c>
      <c r="C412" s="133" t="s">
        <v>1940</v>
      </c>
      <c r="D412" s="134" t="s">
        <v>566</v>
      </c>
      <c r="E412" s="135">
        <v>344.7</v>
      </c>
      <c r="F412" s="135">
        <v>118.3</v>
      </c>
      <c r="G412" s="136">
        <v>463.01</v>
      </c>
    </row>
    <row r="413" spans="1:7" x14ac:dyDescent="0.25">
      <c r="A413" s="132" t="str">
        <f t="shared" si="6"/>
        <v>SC-2S0340151</v>
      </c>
      <c r="B413" s="132" t="s">
        <v>1941</v>
      </c>
      <c r="C413" s="133" t="s">
        <v>1942</v>
      </c>
      <c r="D413" s="134" t="s">
        <v>566</v>
      </c>
      <c r="E413" s="135">
        <v>198.98</v>
      </c>
      <c r="F413" s="135">
        <v>68.290000000000006</v>
      </c>
      <c r="G413" s="136">
        <v>267.27</v>
      </c>
    </row>
    <row r="414" spans="1:7" x14ac:dyDescent="0.25">
      <c r="A414" s="132" t="str">
        <f t="shared" si="6"/>
        <v>SC-2S0340152</v>
      </c>
      <c r="B414" s="132" t="s">
        <v>1943</v>
      </c>
      <c r="C414" s="133" t="s">
        <v>1944</v>
      </c>
      <c r="D414" s="134" t="s">
        <v>566</v>
      </c>
      <c r="E414" s="135">
        <v>218.68</v>
      </c>
      <c r="F414" s="135">
        <v>75.05</v>
      </c>
      <c r="G414" s="136">
        <v>293.74</v>
      </c>
    </row>
    <row r="415" spans="1:7" x14ac:dyDescent="0.25">
      <c r="A415" s="132" t="str">
        <f t="shared" si="6"/>
        <v>SC-2S0340153</v>
      </c>
      <c r="B415" s="132" t="s">
        <v>1945</v>
      </c>
      <c r="C415" s="133" t="s">
        <v>1946</v>
      </c>
      <c r="D415" s="134" t="s">
        <v>566</v>
      </c>
      <c r="E415" s="135">
        <v>288.89999999999998</v>
      </c>
      <c r="F415" s="135">
        <v>99.15</v>
      </c>
      <c r="G415" s="136">
        <v>388.06</v>
      </c>
    </row>
    <row r="416" spans="1:7" x14ac:dyDescent="0.25">
      <c r="A416" s="132" t="str">
        <f t="shared" si="6"/>
        <v>SC-2S0340154</v>
      </c>
      <c r="B416" s="132" t="s">
        <v>1947</v>
      </c>
      <c r="C416" s="133" t="s">
        <v>1948</v>
      </c>
      <c r="D416" s="134" t="s">
        <v>566</v>
      </c>
      <c r="E416" s="135">
        <v>355.11</v>
      </c>
      <c r="F416" s="135">
        <v>121.87</v>
      </c>
      <c r="G416" s="136">
        <v>476.99</v>
      </c>
    </row>
    <row r="417" spans="1:7" x14ac:dyDescent="0.25">
      <c r="A417" s="132" t="str">
        <f t="shared" si="6"/>
        <v>SC-2S0340201</v>
      </c>
      <c r="B417" s="132" t="s">
        <v>1949</v>
      </c>
      <c r="C417" s="133" t="s">
        <v>1950</v>
      </c>
      <c r="D417" s="134" t="s">
        <v>566</v>
      </c>
      <c r="E417" s="135">
        <v>210.2</v>
      </c>
      <c r="F417" s="135">
        <v>72.14</v>
      </c>
      <c r="G417" s="136">
        <v>282.33999999999997</v>
      </c>
    </row>
    <row r="418" spans="1:7" x14ac:dyDescent="0.25">
      <c r="A418" s="132" t="str">
        <f t="shared" si="6"/>
        <v>SC-2S0340251</v>
      </c>
      <c r="B418" s="132" t="s">
        <v>1951</v>
      </c>
      <c r="C418" s="133" t="s">
        <v>1952</v>
      </c>
      <c r="D418" s="134" t="s">
        <v>566</v>
      </c>
      <c r="E418" s="135">
        <v>213.55</v>
      </c>
      <c r="F418" s="135">
        <v>73.290000000000006</v>
      </c>
      <c r="G418" s="136">
        <v>286.83999999999997</v>
      </c>
    </row>
    <row r="419" spans="1:7" x14ac:dyDescent="0.25">
      <c r="A419" s="132" t="str">
        <f t="shared" si="6"/>
        <v>SC-2S0340401</v>
      </c>
      <c r="B419" s="132" t="s">
        <v>1953</v>
      </c>
      <c r="C419" s="133" t="s">
        <v>1954</v>
      </c>
      <c r="D419" s="134" t="s">
        <v>566</v>
      </c>
      <c r="E419" s="135">
        <v>382.48</v>
      </c>
      <c r="F419" s="135">
        <v>131.27000000000001</v>
      </c>
      <c r="G419" s="136">
        <v>513.75</v>
      </c>
    </row>
    <row r="420" spans="1:7" x14ac:dyDescent="0.25">
      <c r="A420" s="132" t="str">
        <f t="shared" si="6"/>
        <v>SC-2S0340404</v>
      </c>
      <c r="B420" s="132" t="s">
        <v>1955</v>
      </c>
      <c r="C420" s="133" t="s">
        <v>1956</v>
      </c>
      <c r="D420" s="134" t="s">
        <v>566</v>
      </c>
      <c r="E420" s="135">
        <v>544.66</v>
      </c>
      <c r="F420" s="135">
        <v>186.93</v>
      </c>
      <c r="G420" s="136">
        <v>731.58</v>
      </c>
    </row>
    <row r="421" spans="1:7" x14ac:dyDescent="0.25">
      <c r="A421" s="132" t="str">
        <f t="shared" si="6"/>
        <v>SC-2S0340411</v>
      </c>
      <c r="B421" s="132" t="s">
        <v>1957</v>
      </c>
      <c r="C421" s="133" t="s">
        <v>1958</v>
      </c>
      <c r="D421" s="134" t="s">
        <v>566</v>
      </c>
      <c r="E421" s="135">
        <v>597.38</v>
      </c>
      <c r="F421" s="135">
        <v>205.02</v>
      </c>
      <c r="G421" s="136">
        <v>802.4</v>
      </c>
    </row>
    <row r="422" spans="1:7" x14ac:dyDescent="0.25">
      <c r="A422" s="132" t="str">
        <f t="shared" si="6"/>
        <v>SC-2S0341001</v>
      </c>
      <c r="B422" s="132" t="s">
        <v>1959</v>
      </c>
      <c r="C422" s="133" t="s">
        <v>1960</v>
      </c>
      <c r="D422" s="134" t="s">
        <v>566</v>
      </c>
      <c r="E422" s="135">
        <v>1091.49</v>
      </c>
      <c r="F422" s="135">
        <v>374.6</v>
      </c>
      <c r="G422" s="136">
        <v>1466.09</v>
      </c>
    </row>
    <row r="423" spans="1:7" x14ac:dyDescent="0.25">
      <c r="A423" s="132" t="str">
        <f t="shared" si="6"/>
        <v>SC-2S0341011</v>
      </c>
      <c r="B423" s="132" t="s">
        <v>1961</v>
      </c>
      <c r="C423" s="133" t="s">
        <v>1962</v>
      </c>
      <c r="D423" s="134" t="s">
        <v>566</v>
      </c>
      <c r="E423" s="135">
        <v>1427.62</v>
      </c>
      <c r="F423" s="135">
        <v>489.96</v>
      </c>
      <c r="G423" s="136">
        <v>1917.58</v>
      </c>
    </row>
    <row r="424" spans="1:7" x14ac:dyDescent="0.25">
      <c r="A424" s="132" t="str">
        <f t="shared" si="6"/>
        <v>SC-2S0341021</v>
      </c>
      <c r="B424" s="132" t="s">
        <v>1963</v>
      </c>
      <c r="C424" s="133" t="s">
        <v>1964</v>
      </c>
      <c r="D424" s="134" t="s">
        <v>566</v>
      </c>
      <c r="E424" s="135">
        <v>1789.98</v>
      </c>
      <c r="F424" s="135">
        <v>614.32000000000005</v>
      </c>
      <c r="G424" s="136">
        <v>2404.31</v>
      </c>
    </row>
    <row r="425" spans="1:7" x14ac:dyDescent="0.25">
      <c r="A425" s="132" t="str">
        <f t="shared" si="6"/>
        <v>SC-2S0341031</v>
      </c>
      <c r="B425" s="132" t="s">
        <v>1965</v>
      </c>
      <c r="C425" s="133" t="s">
        <v>1966</v>
      </c>
      <c r="D425" s="134" t="s">
        <v>566</v>
      </c>
      <c r="E425" s="135">
        <v>2170.34</v>
      </c>
      <c r="F425" s="135">
        <v>744.86</v>
      </c>
      <c r="G425" s="136">
        <v>2915.2</v>
      </c>
    </row>
    <row r="426" spans="1:7" x14ac:dyDescent="0.25">
      <c r="A426" s="132" t="str">
        <f t="shared" si="6"/>
        <v>SC-2S0341041</v>
      </c>
      <c r="B426" s="132" t="s">
        <v>1967</v>
      </c>
      <c r="C426" s="133" t="s">
        <v>1968</v>
      </c>
      <c r="D426" s="134" t="s">
        <v>566</v>
      </c>
      <c r="E426" s="135">
        <v>2619.48</v>
      </c>
      <c r="F426" s="135">
        <v>899.01</v>
      </c>
      <c r="G426" s="136">
        <v>3518.49</v>
      </c>
    </row>
    <row r="427" spans="1:7" x14ac:dyDescent="0.25">
      <c r="A427" s="132" t="str">
        <f t="shared" si="6"/>
        <v>SC-2S0341051</v>
      </c>
      <c r="B427" s="132" t="s">
        <v>1969</v>
      </c>
      <c r="C427" s="133" t="s">
        <v>1970</v>
      </c>
      <c r="D427" s="134" t="s">
        <v>566</v>
      </c>
      <c r="E427" s="135">
        <v>3110.58</v>
      </c>
      <c r="F427" s="135">
        <v>1067.55</v>
      </c>
      <c r="G427" s="136">
        <v>4178.13</v>
      </c>
    </row>
    <row r="428" spans="1:7" x14ac:dyDescent="0.25">
      <c r="A428" s="132" t="str">
        <f t="shared" si="6"/>
        <v>SC-2S0341061</v>
      </c>
      <c r="B428" s="132" t="s">
        <v>1971</v>
      </c>
      <c r="C428" s="133" t="s">
        <v>1972</v>
      </c>
      <c r="D428" s="134" t="s">
        <v>566</v>
      </c>
      <c r="E428" s="135">
        <v>3710.61</v>
      </c>
      <c r="F428" s="135">
        <v>1273.48</v>
      </c>
      <c r="G428" s="136">
        <v>4984.09</v>
      </c>
    </row>
    <row r="429" spans="1:7" x14ac:dyDescent="0.25">
      <c r="A429" s="132" t="str">
        <f t="shared" si="6"/>
        <v>SC-2S0341111</v>
      </c>
      <c r="B429" s="132" t="s">
        <v>1973</v>
      </c>
      <c r="C429" s="133" t="s">
        <v>1974</v>
      </c>
      <c r="D429" s="134" t="s">
        <v>566</v>
      </c>
      <c r="E429" s="135">
        <v>3220.57</v>
      </c>
      <c r="F429" s="135">
        <v>1105.3</v>
      </c>
      <c r="G429" s="136">
        <v>4325.88</v>
      </c>
    </row>
    <row r="430" spans="1:7" x14ac:dyDescent="0.25">
      <c r="A430" s="132" t="str">
        <f t="shared" si="6"/>
        <v>SC-2S0341112</v>
      </c>
      <c r="B430" s="132" t="s">
        <v>1975</v>
      </c>
      <c r="C430" s="133" t="s">
        <v>1976</v>
      </c>
      <c r="D430" s="134" t="s">
        <v>566</v>
      </c>
      <c r="E430" s="135">
        <v>3587.61</v>
      </c>
      <c r="F430" s="135">
        <v>1231.27</v>
      </c>
      <c r="G430" s="136">
        <v>4818.88</v>
      </c>
    </row>
    <row r="431" spans="1:7" x14ac:dyDescent="0.25">
      <c r="A431" s="132" t="str">
        <f t="shared" si="6"/>
        <v>SC-2S0341113</v>
      </c>
      <c r="B431" s="132" t="s">
        <v>1977</v>
      </c>
      <c r="C431" s="133" t="s">
        <v>1978</v>
      </c>
      <c r="D431" s="134" t="s">
        <v>566</v>
      </c>
      <c r="E431" s="135">
        <v>3990.43</v>
      </c>
      <c r="F431" s="135">
        <v>1369.52</v>
      </c>
      <c r="G431" s="136">
        <v>5359.95</v>
      </c>
    </row>
    <row r="432" spans="1:7" x14ac:dyDescent="0.25">
      <c r="A432" s="132" t="str">
        <f t="shared" si="6"/>
        <v>SC-2S0341114</v>
      </c>
      <c r="B432" s="132" t="s">
        <v>1979</v>
      </c>
      <c r="C432" s="133" t="s">
        <v>1980</v>
      </c>
      <c r="D432" s="134" t="s">
        <v>566</v>
      </c>
      <c r="E432" s="135">
        <v>4587.4399999999996</v>
      </c>
      <c r="F432" s="135">
        <v>1574.41</v>
      </c>
      <c r="G432" s="136">
        <v>6161.85</v>
      </c>
    </row>
    <row r="433" spans="1:7" x14ac:dyDescent="0.25">
      <c r="A433" s="132" t="str">
        <f t="shared" si="6"/>
        <v>SC-2S0341115</v>
      </c>
      <c r="B433" s="132" t="s">
        <v>1981</v>
      </c>
      <c r="C433" s="133" t="s">
        <v>1982</v>
      </c>
      <c r="D433" s="134" t="s">
        <v>566</v>
      </c>
      <c r="E433" s="135">
        <v>5468.31</v>
      </c>
      <c r="F433" s="135">
        <v>1876.72</v>
      </c>
      <c r="G433" s="136">
        <v>7345.04</v>
      </c>
    </row>
    <row r="434" spans="1:7" x14ac:dyDescent="0.25">
      <c r="A434" s="132" t="str">
        <f t="shared" si="6"/>
        <v>SC-2S0341121</v>
      </c>
      <c r="B434" s="132" t="s">
        <v>1983</v>
      </c>
      <c r="C434" s="133" t="s">
        <v>1984</v>
      </c>
      <c r="D434" s="134" t="s">
        <v>566</v>
      </c>
      <c r="E434" s="135">
        <v>4155.72</v>
      </c>
      <c r="F434" s="135">
        <v>1426.24</v>
      </c>
      <c r="G434" s="136">
        <v>5581.96</v>
      </c>
    </row>
    <row r="435" spans="1:7" x14ac:dyDescent="0.25">
      <c r="A435" s="132" t="str">
        <f t="shared" si="6"/>
        <v>SC-2S0341122</v>
      </c>
      <c r="B435" s="132" t="s">
        <v>1985</v>
      </c>
      <c r="C435" s="133" t="s">
        <v>1986</v>
      </c>
      <c r="D435" s="134" t="s">
        <v>566</v>
      </c>
      <c r="E435" s="135">
        <v>4648.76</v>
      </c>
      <c r="F435" s="135">
        <v>1595.46</v>
      </c>
      <c r="G435" s="136">
        <v>6244.22</v>
      </c>
    </row>
    <row r="436" spans="1:7" x14ac:dyDescent="0.25">
      <c r="A436" s="132" t="str">
        <f t="shared" si="6"/>
        <v>SC-2S0341123</v>
      </c>
      <c r="B436" s="132" t="s">
        <v>1987</v>
      </c>
      <c r="C436" s="133" t="s">
        <v>1988</v>
      </c>
      <c r="D436" s="134" t="s">
        <v>566</v>
      </c>
      <c r="E436" s="135">
        <v>5188.91</v>
      </c>
      <c r="F436" s="135">
        <v>1780.83</v>
      </c>
      <c r="G436" s="136">
        <v>6969.75</v>
      </c>
    </row>
    <row r="437" spans="1:7" x14ac:dyDescent="0.25">
      <c r="A437" s="132" t="str">
        <f t="shared" si="6"/>
        <v>SC-2S0341124</v>
      </c>
      <c r="B437" s="132" t="s">
        <v>1989</v>
      </c>
      <c r="C437" s="133" t="s">
        <v>1990</v>
      </c>
      <c r="D437" s="134" t="s">
        <v>566</v>
      </c>
      <c r="E437" s="135">
        <v>5990</v>
      </c>
      <c r="F437" s="135">
        <v>2055.77</v>
      </c>
      <c r="G437" s="136">
        <v>8045.77</v>
      </c>
    </row>
    <row r="438" spans="1:7" x14ac:dyDescent="0.25">
      <c r="A438" s="132" t="str">
        <f t="shared" si="6"/>
        <v>SC-2S0341125</v>
      </c>
      <c r="B438" s="132" t="s">
        <v>1991</v>
      </c>
      <c r="C438" s="133" t="s">
        <v>1992</v>
      </c>
      <c r="D438" s="134" t="s">
        <v>566</v>
      </c>
      <c r="E438" s="135">
        <v>7360.07</v>
      </c>
      <c r="F438" s="135">
        <v>2525.98</v>
      </c>
      <c r="G438" s="136">
        <v>9886.0400000000009</v>
      </c>
    </row>
    <row r="439" spans="1:7" x14ac:dyDescent="0.25">
      <c r="A439" s="132" t="str">
        <f t="shared" si="6"/>
        <v>SC-2S0341131</v>
      </c>
      <c r="B439" s="132" t="s">
        <v>1993</v>
      </c>
      <c r="C439" s="133" t="s">
        <v>1994</v>
      </c>
      <c r="D439" s="134" t="s">
        <v>566</v>
      </c>
      <c r="E439" s="135">
        <v>5276.67</v>
      </c>
      <c r="F439" s="135">
        <v>1810.95</v>
      </c>
      <c r="G439" s="136">
        <v>7087.63</v>
      </c>
    </row>
    <row r="440" spans="1:7" x14ac:dyDescent="0.25">
      <c r="A440" s="132" t="str">
        <f t="shared" si="6"/>
        <v>SC-2S0341132</v>
      </c>
      <c r="B440" s="132" t="s">
        <v>1995</v>
      </c>
      <c r="C440" s="133" t="s">
        <v>1996</v>
      </c>
      <c r="D440" s="134" t="s">
        <v>566</v>
      </c>
      <c r="E440" s="135">
        <v>5927.78</v>
      </c>
      <c r="F440" s="135">
        <v>2034.41</v>
      </c>
      <c r="G440" s="136">
        <v>7962.19</v>
      </c>
    </row>
    <row r="441" spans="1:7" x14ac:dyDescent="0.25">
      <c r="A441" s="132" t="str">
        <f t="shared" si="6"/>
        <v>SC-2S0341133</v>
      </c>
      <c r="B441" s="132" t="s">
        <v>1997</v>
      </c>
      <c r="C441" s="133" t="s">
        <v>1998</v>
      </c>
      <c r="D441" s="134" t="s">
        <v>566</v>
      </c>
      <c r="E441" s="135">
        <v>6641.71</v>
      </c>
      <c r="F441" s="135">
        <v>2279.4299999999998</v>
      </c>
      <c r="G441" s="136">
        <v>8921.14</v>
      </c>
    </row>
    <row r="442" spans="1:7" x14ac:dyDescent="0.25">
      <c r="A442" s="132" t="str">
        <f t="shared" si="6"/>
        <v>SC-2S0341134</v>
      </c>
      <c r="B442" s="132" t="s">
        <v>1999</v>
      </c>
      <c r="C442" s="133" t="s">
        <v>2000</v>
      </c>
      <c r="D442" s="134" t="s">
        <v>566</v>
      </c>
      <c r="E442" s="135">
        <v>7700.81</v>
      </c>
      <c r="F442" s="135">
        <v>2642.92</v>
      </c>
      <c r="G442" s="136">
        <v>10343.73</v>
      </c>
    </row>
    <row r="443" spans="1:7" x14ac:dyDescent="0.25">
      <c r="A443" s="132" t="str">
        <f t="shared" si="6"/>
        <v>SC-2S0341135</v>
      </c>
      <c r="B443" s="132" t="s">
        <v>2001</v>
      </c>
      <c r="C443" s="133" t="s">
        <v>2002</v>
      </c>
      <c r="D443" s="134" t="s">
        <v>566</v>
      </c>
      <c r="E443" s="135">
        <v>9511.06</v>
      </c>
      <c r="F443" s="135">
        <v>3264.19</v>
      </c>
      <c r="G443" s="136">
        <v>12775.25</v>
      </c>
    </row>
    <row r="444" spans="1:7" x14ac:dyDescent="0.25">
      <c r="A444" s="132" t="str">
        <f t="shared" si="6"/>
        <v>SC-2S0341141</v>
      </c>
      <c r="B444" s="132" t="s">
        <v>2003</v>
      </c>
      <c r="C444" s="133" t="s">
        <v>2004</v>
      </c>
      <c r="D444" s="134" t="s">
        <v>566</v>
      </c>
      <c r="E444" s="135">
        <v>6609.37</v>
      </c>
      <c r="F444" s="135">
        <v>2268.33</v>
      </c>
      <c r="G444" s="136">
        <v>8877.7000000000007</v>
      </c>
    </row>
    <row r="445" spans="1:7" x14ac:dyDescent="0.25">
      <c r="A445" s="132" t="str">
        <f t="shared" si="6"/>
        <v>SC-2S0341142</v>
      </c>
      <c r="B445" s="132" t="s">
        <v>2005</v>
      </c>
      <c r="C445" s="133" t="s">
        <v>2006</v>
      </c>
      <c r="D445" s="134" t="s">
        <v>566</v>
      </c>
      <c r="E445" s="135">
        <v>7444.87</v>
      </c>
      <c r="F445" s="135">
        <v>2555.08</v>
      </c>
      <c r="G445" s="136">
        <v>9999.9500000000007</v>
      </c>
    </row>
    <row r="446" spans="1:7" x14ac:dyDescent="0.25">
      <c r="A446" s="132" t="str">
        <f t="shared" si="6"/>
        <v>SC-2S0341143</v>
      </c>
      <c r="B446" s="132" t="s">
        <v>2007</v>
      </c>
      <c r="C446" s="133" t="s">
        <v>2008</v>
      </c>
      <c r="D446" s="134" t="s">
        <v>566</v>
      </c>
      <c r="E446" s="135">
        <v>8367.32</v>
      </c>
      <c r="F446" s="135">
        <v>2871.66</v>
      </c>
      <c r="G446" s="136">
        <v>11238.98</v>
      </c>
    </row>
    <row r="447" spans="1:7" x14ac:dyDescent="0.25">
      <c r="A447" s="132" t="str">
        <f t="shared" si="6"/>
        <v>SC-2S0341144</v>
      </c>
      <c r="B447" s="132" t="s">
        <v>2009</v>
      </c>
      <c r="C447" s="133" t="s">
        <v>2010</v>
      </c>
      <c r="D447" s="134" t="s">
        <v>566</v>
      </c>
      <c r="E447" s="135">
        <v>9741.2000000000007</v>
      </c>
      <c r="F447" s="135">
        <v>3343.18</v>
      </c>
      <c r="G447" s="136">
        <v>13084.38</v>
      </c>
    </row>
    <row r="448" spans="1:7" x14ac:dyDescent="0.25">
      <c r="A448" s="132" t="str">
        <f t="shared" si="6"/>
        <v>SC-2S0341145</v>
      </c>
      <c r="B448" s="132" t="s">
        <v>2011</v>
      </c>
      <c r="C448" s="133" t="s">
        <v>2012</v>
      </c>
      <c r="D448" s="134" t="s">
        <v>566</v>
      </c>
      <c r="E448" s="135">
        <v>12079.91</v>
      </c>
      <c r="F448" s="135">
        <v>4145.82</v>
      </c>
      <c r="G448" s="136">
        <v>16225.73</v>
      </c>
    </row>
    <row r="449" spans="1:7" x14ac:dyDescent="0.25">
      <c r="A449" s="132" t="str">
        <f t="shared" si="6"/>
        <v>SC-2S0341151</v>
      </c>
      <c r="B449" s="132" t="s">
        <v>2013</v>
      </c>
      <c r="C449" s="133" t="s">
        <v>2014</v>
      </c>
      <c r="D449" s="134" t="s">
        <v>566</v>
      </c>
      <c r="E449" s="135">
        <v>7864.26</v>
      </c>
      <c r="F449" s="135">
        <v>2699.01</v>
      </c>
      <c r="G449" s="136">
        <v>10563.27</v>
      </c>
    </row>
    <row r="450" spans="1:7" x14ac:dyDescent="0.25">
      <c r="A450" s="132" t="str">
        <f t="shared" si="6"/>
        <v>SC-2S0341152</v>
      </c>
      <c r="B450" s="132" t="s">
        <v>2015</v>
      </c>
      <c r="C450" s="133" t="s">
        <v>2016</v>
      </c>
      <c r="D450" s="134" t="s">
        <v>566</v>
      </c>
      <c r="E450" s="135">
        <v>8873.2099999999991</v>
      </c>
      <c r="F450" s="135">
        <v>3045.29</v>
      </c>
      <c r="G450" s="136">
        <v>11918.5</v>
      </c>
    </row>
    <row r="451" spans="1:7" x14ac:dyDescent="0.25">
      <c r="A451" s="132" t="str">
        <f t="shared" si="6"/>
        <v>SC-2S0341153</v>
      </c>
      <c r="B451" s="132" t="s">
        <v>2017</v>
      </c>
      <c r="C451" s="133" t="s">
        <v>2018</v>
      </c>
      <c r="D451" s="134" t="s">
        <v>566</v>
      </c>
      <c r="E451" s="135">
        <v>10249.65</v>
      </c>
      <c r="F451" s="135">
        <v>3517.68</v>
      </c>
      <c r="G451" s="136">
        <v>13767.32</v>
      </c>
    </row>
    <row r="452" spans="1:7" x14ac:dyDescent="0.25">
      <c r="A452" s="132" t="str">
        <f t="shared" si="6"/>
        <v>SC-2S0341154</v>
      </c>
      <c r="B452" s="132" t="s">
        <v>2019</v>
      </c>
      <c r="C452" s="133" t="s">
        <v>2020</v>
      </c>
      <c r="D452" s="134" t="s">
        <v>566</v>
      </c>
      <c r="E452" s="135">
        <v>11621.81</v>
      </c>
      <c r="F452" s="135">
        <v>3988.61</v>
      </c>
      <c r="G452" s="136">
        <v>15610.42</v>
      </c>
    </row>
    <row r="453" spans="1:7" x14ac:dyDescent="0.25">
      <c r="A453" s="132" t="str">
        <f t="shared" si="6"/>
        <v>SC-2S0341155</v>
      </c>
      <c r="B453" s="132" t="s">
        <v>2021</v>
      </c>
      <c r="C453" s="133" t="s">
        <v>2022</v>
      </c>
      <c r="D453" s="134" t="s">
        <v>566</v>
      </c>
      <c r="E453" s="135">
        <v>14428.28</v>
      </c>
      <c r="F453" s="135">
        <v>4951.79</v>
      </c>
      <c r="G453" s="136">
        <v>19380.07</v>
      </c>
    </row>
    <row r="454" spans="1:7" x14ac:dyDescent="0.25">
      <c r="A454" s="132" t="str">
        <f t="shared" si="6"/>
        <v>SC-2S0341161</v>
      </c>
      <c r="B454" s="132" t="s">
        <v>2023</v>
      </c>
      <c r="C454" s="133" t="s">
        <v>2024</v>
      </c>
      <c r="D454" s="134" t="s">
        <v>566</v>
      </c>
      <c r="E454" s="135">
        <v>9651.4699999999993</v>
      </c>
      <c r="F454" s="135">
        <v>3312.38</v>
      </c>
      <c r="G454" s="136">
        <v>12963.85</v>
      </c>
    </row>
    <row r="455" spans="1:7" x14ac:dyDescent="0.25">
      <c r="A455" s="132" t="str">
        <f t="shared" si="6"/>
        <v>SC-2S0341162</v>
      </c>
      <c r="B455" s="132" t="s">
        <v>2025</v>
      </c>
      <c r="C455" s="133" t="s">
        <v>2026</v>
      </c>
      <c r="D455" s="134" t="s">
        <v>566</v>
      </c>
      <c r="E455" s="135">
        <v>10912.41</v>
      </c>
      <c r="F455" s="135">
        <v>3745.14</v>
      </c>
      <c r="G455" s="136">
        <v>14657.54</v>
      </c>
    </row>
    <row r="456" spans="1:7" x14ac:dyDescent="0.25">
      <c r="A456" s="132" t="str">
        <f t="shared" si="6"/>
        <v>SC-2S0341163</v>
      </c>
      <c r="B456" s="132" t="s">
        <v>2027</v>
      </c>
      <c r="C456" s="133" t="s">
        <v>2028</v>
      </c>
      <c r="D456" s="134" t="s">
        <v>566</v>
      </c>
      <c r="E456" s="135">
        <v>12297.45</v>
      </c>
      <c r="F456" s="135">
        <v>4220.4799999999996</v>
      </c>
      <c r="G456" s="136">
        <v>16517.93</v>
      </c>
    </row>
    <row r="457" spans="1:7" x14ac:dyDescent="0.25">
      <c r="A457" s="132" t="str">
        <f t="shared" si="6"/>
        <v>SC-2S0341164</v>
      </c>
      <c r="B457" s="132" t="s">
        <v>2029</v>
      </c>
      <c r="C457" s="133" t="s">
        <v>2030</v>
      </c>
      <c r="D457" s="134" t="s">
        <v>566</v>
      </c>
      <c r="E457" s="135">
        <v>14349.01</v>
      </c>
      <c r="F457" s="135">
        <v>4924.58</v>
      </c>
      <c r="G457" s="136">
        <v>19273.59</v>
      </c>
    </row>
    <row r="458" spans="1:7" x14ac:dyDescent="0.25">
      <c r="A458" s="132" t="str">
        <f t="shared" ref="A458:A521" si="7">CONCATENATE("SC-",B458)</f>
        <v>SC-2S0341165</v>
      </c>
      <c r="B458" s="132" t="s">
        <v>2031</v>
      </c>
      <c r="C458" s="133" t="s">
        <v>2032</v>
      </c>
      <c r="D458" s="134" t="s">
        <v>566</v>
      </c>
      <c r="E458" s="135">
        <v>17856.759999999998</v>
      </c>
      <c r="F458" s="135">
        <v>6128.44</v>
      </c>
      <c r="G458" s="136">
        <v>23985.200000000001</v>
      </c>
    </row>
    <row r="459" spans="1:7" x14ac:dyDescent="0.25">
      <c r="A459" s="132" t="str">
        <f t="shared" si="7"/>
        <v>SC-2S0341201</v>
      </c>
      <c r="B459" s="132" t="s">
        <v>2033</v>
      </c>
      <c r="C459" s="133" t="s">
        <v>2034</v>
      </c>
      <c r="D459" s="134" t="s">
        <v>537</v>
      </c>
      <c r="E459" s="135">
        <v>1817</v>
      </c>
      <c r="F459" s="135">
        <v>623.59</v>
      </c>
      <c r="G459" s="136">
        <v>2440.59</v>
      </c>
    </row>
    <row r="460" spans="1:7" x14ac:dyDescent="0.25">
      <c r="A460" s="132" t="str">
        <f t="shared" si="7"/>
        <v>SC-2S0341202</v>
      </c>
      <c r="B460" s="132" t="s">
        <v>2035</v>
      </c>
      <c r="C460" s="133" t="s">
        <v>2036</v>
      </c>
      <c r="D460" s="134" t="s">
        <v>537</v>
      </c>
      <c r="E460" s="135">
        <v>2136.7800000000002</v>
      </c>
      <c r="F460" s="135">
        <v>733.34</v>
      </c>
      <c r="G460" s="136">
        <v>2870.12</v>
      </c>
    </row>
    <row r="461" spans="1:7" x14ac:dyDescent="0.25">
      <c r="A461" s="132" t="str">
        <f t="shared" si="7"/>
        <v>SC-2S0341203</v>
      </c>
      <c r="B461" s="132" t="s">
        <v>2037</v>
      </c>
      <c r="C461" s="133" t="s">
        <v>2038</v>
      </c>
      <c r="D461" s="134" t="s">
        <v>537</v>
      </c>
      <c r="E461" s="135">
        <v>2487.25</v>
      </c>
      <c r="F461" s="135">
        <v>853.62</v>
      </c>
      <c r="G461" s="136">
        <v>3340.88</v>
      </c>
    </row>
    <row r="462" spans="1:7" x14ac:dyDescent="0.25">
      <c r="A462" s="132" t="str">
        <f t="shared" si="7"/>
        <v>SC-2S0341204</v>
      </c>
      <c r="B462" s="132" t="s">
        <v>2039</v>
      </c>
      <c r="C462" s="133" t="s">
        <v>2040</v>
      </c>
      <c r="D462" s="134" t="s">
        <v>537</v>
      </c>
      <c r="E462" s="135">
        <v>3006.56</v>
      </c>
      <c r="F462" s="135">
        <v>1031.8499999999999</v>
      </c>
      <c r="G462" s="136">
        <v>4038.41</v>
      </c>
    </row>
    <row r="463" spans="1:7" x14ac:dyDescent="0.25">
      <c r="A463" s="132" t="str">
        <f t="shared" si="7"/>
        <v>SC-2S0341205</v>
      </c>
      <c r="B463" s="132" t="s">
        <v>2041</v>
      </c>
      <c r="C463" s="133" t="s">
        <v>2042</v>
      </c>
      <c r="D463" s="134" t="s">
        <v>537</v>
      </c>
      <c r="E463" s="135">
        <v>3896.12</v>
      </c>
      <c r="F463" s="135">
        <v>1337.15</v>
      </c>
      <c r="G463" s="136">
        <v>5233.26</v>
      </c>
    </row>
    <row r="464" spans="1:7" x14ac:dyDescent="0.25">
      <c r="A464" s="132" t="str">
        <f t="shared" si="7"/>
        <v>SC-2S0341211</v>
      </c>
      <c r="B464" s="132" t="s">
        <v>2043</v>
      </c>
      <c r="C464" s="133" t="s">
        <v>2044</v>
      </c>
      <c r="D464" s="134" t="s">
        <v>537</v>
      </c>
      <c r="E464" s="135">
        <v>330.04</v>
      </c>
      <c r="F464" s="135">
        <v>113.27</v>
      </c>
      <c r="G464" s="136">
        <v>443.31</v>
      </c>
    </row>
    <row r="465" spans="1:7" x14ac:dyDescent="0.25">
      <c r="A465" s="132" t="str">
        <f t="shared" si="7"/>
        <v>SC-2S0341212</v>
      </c>
      <c r="B465" s="132" t="s">
        <v>2045</v>
      </c>
      <c r="C465" s="133" t="s">
        <v>2046</v>
      </c>
      <c r="D465" s="134" t="s">
        <v>537</v>
      </c>
      <c r="E465" s="135">
        <v>357.33</v>
      </c>
      <c r="F465" s="135">
        <v>122.64</v>
      </c>
      <c r="G465" s="136">
        <v>479.97</v>
      </c>
    </row>
    <row r="466" spans="1:7" x14ac:dyDescent="0.25">
      <c r="A466" s="132" t="str">
        <f t="shared" si="7"/>
        <v>SC-2S0341213</v>
      </c>
      <c r="B466" s="132" t="s">
        <v>2047</v>
      </c>
      <c r="C466" s="133" t="s">
        <v>2048</v>
      </c>
      <c r="D466" s="134" t="s">
        <v>537</v>
      </c>
      <c r="E466" s="135">
        <v>387.32</v>
      </c>
      <c r="F466" s="135">
        <v>132.93</v>
      </c>
      <c r="G466" s="136">
        <v>520.24</v>
      </c>
    </row>
    <row r="467" spans="1:7" x14ac:dyDescent="0.25">
      <c r="A467" s="132" t="str">
        <f t="shared" si="7"/>
        <v>SC-2S0341214</v>
      </c>
      <c r="B467" s="132" t="s">
        <v>2049</v>
      </c>
      <c r="C467" s="133" t="s">
        <v>2050</v>
      </c>
      <c r="D467" s="134" t="s">
        <v>537</v>
      </c>
      <c r="E467" s="135">
        <v>430.95</v>
      </c>
      <c r="F467" s="135">
        <v>147.9</v>
      </c>
      <c r="G467" s="136">
        <v>578.85</v>
      </c>
    </row>
    <row r="468" spans="1:7" x14ac:dyDescent="0.25">
      <c r="A468" s="132" t="str">
        <f t="shared" si="7"/>
        <v>SC-2S0341215</v>
      </c>
      <c r="B468" s="132" t="s">
        <v>2051</v>
      </c>
      <c r="C468" s="133" t="s">
        <v>2052</v>
      </c>
      <c r="D468" s="134" t="s">
        <v>537</v>
      </c>
      <c r="E468" s="135">
        <v>504.57</v>
      </c>
      <c r="F468" s="135">
        <v>173.17</v>
      </c>
      <c r="G468" s="136">
        <v>677.74</v>
      </c>
    </row>
    <row r="469" spans="1:7" x14ac:dyDescent="0.25">
      <c r="A469" s="132" t="str">
        <f t="shared" si="7"/>
        <v>SC-2S0341261</v>
      </c>
      <c r="B469" s="132" t="s">
        <v>2053</v>
      </c>
      <c r="C469" s="133" t="s">
        <v>2054</v>
      </c>
      <c r="D469" s="134" t="s">
        <v>537</v>
      </c>
      <c r="E469" s="135">
        <v>363.64</v>
      </c>
      <c r="F469" s="135">
        <v>124.8</v>
      </c>
      <c r="G469" s="136">
        <v>488.45</v>
      </c>
    </row>
    <row r="470" spans="1:7" x14ac:dyDescent="0.25">
      <c r="A470" s="132" t="str">
        <f t="shared" si="7"/>
        <v>SC-2S0341262</v>
      </c>
      <c r="B470" s="132" t="s">
        <v>2055</v>
      </c>
      <c r="C470" s="133" t="s">
        <v>2056</v>
      </c>
      <c r="D470" s="134" t="s">
        <v>537</v>
      </c>
      <c r="E470" s="135">
        <v>390.94</v>
      </c>
      <c r="F470" s="135">
        <v>134.16999999999999</v>
      </c>
      <c r="G470" s="136">
        <v>525.11</v>
      </c>
    </row>
    <row r="471" spans="1:7" x14ac:dyDescent="0.25">
      <c r="A471" s="132" t="str">
        <f t="shared" si="7"/>
        <v>SC-2S0341263</v>
      </c>
      <c r="B471" s="132" t="s">
        <v>2057</v>
      </c>
      <c r="C471" s="133" t="s">
        <v>2058</v>
      </c>
      <c r="D471" s="134" t="s">
        <v>537</v>
      </c>
      <c r="E471" s="135">
        <v>420.92</v>
      </c>
      <c r="F471" s="135">
        <v>144.46</v>
      </c>
      <c r="G471" s="136">
        <v>565.38</v>
      </c>
    </row>
    <row r="472" spans="1:7" x14ac:dyDescent="0.25">
      <c r="A472" s="132" t="str">
        <f t="shared" si="7"/>
        <v>SC-2S0341264</v>
      </c>
      <c r="B472" s="132" t="s">
        <v>2059</v>
      </c>
      <c r="C472" s="133" t="s">
        <v>2060</v>
      </c>
      <c r="D472" s="134" t="s">
        <v>537</v>
      </c>
      <c r="E472" s="135">
        <v>464.55</v>
      </c>
      <c r="F472" s="135">
        <v>159.43</v>
      </c>
      <c r="G472" s="136">
        <v>623.99</v>
      </c>
    </row>
    <row r="473" spans="1:7" x14ac:dyDescent="0.25">
      <c r="A473" s="132" t="str">
        <f t="shared" si="7"/>
        <v>SC-2S0341265</v>
      </c>
      <c r="B473" s="132" t="s">
        <v>2061</v>
      </c>
      <c r="C473" s="133" t="s">
        <v>2062</v>
      </c>
      <c r="D473" s="134" t="s">
        <v>537</v>
      </c>
      <c r="E473" s="135">
        <v>538.17999999999995</v>
      </c>
      <c r="F473" s="135">
        <v>184.7</v>
      </c>
      <c r="G473" s="136">
        <v>722.88</v>
      </c>
    </row>
    <row r="474" spans="1:7" x14ac:dyDescent="0.25">
      <c r="A474" s="132" t="str">
        <f t="shared" si="7"/>
        <v>SC-2S0341501</v>
      </c>
      <c r="B474" s="132" t="s">
        <v>2063</v>
      </c>
      <c r="C474" s="133" t="s">
        <v>2064</v>
      </c>
      <c r="D474" s="134" t="s">
        <v>566</v>
      </c>
      <c r="E474" s="135">
        <v>1119.3</v>
      </c>
      <c r="F474" s="135">
        <v>384.14</v>
      </c>
      <c r="G474" s="136">
        <v>1503.44</v>
      </c>
    </row>
    <row r="475" spans="1:7" x14ac:dyDescent="0.25">
      <c r="A475" s="132" t="str">
        <f t="shared" si="7"/>
        <v>SC-2S0341511</v>
      </c>
      <c r="B475" s="132" t="s">
        <v>2065</v>
      </c>
      <c r="C475" s="133" t="s">
        <v>2066</v>
      </c>
      <c r="D475" s="134" t="s">
        <v>566</v>
      </c>
      <c r="E475" s="135">
        <v>1467.83</v>
      </c>
      <c r="F475" s="135">
        <v>503.76</v>
      </c>
      <c r="G475" s="136">
        <v>1971.59</v>
      </c>
    </row>
    <row r="476" spans="1:7" x14ac:dyDescent="0.25">
      <c r="A476" s="132" t="str">
        <f t="shared" si="7"/>
        <v>SC-2S0341521</v>
      </c>
      <c r="B476" s="132" t="s">
        <v>2067</v>
      </c>
      <c r="C476" s="133" t="s">
        <v>2068</v>
      </c>
      <c r="D476" s="134" t="s">
        <v>566</v>
      </c>
      <c r="E476" s="135">
        <v>1844.39</v>
      </c>
      <c r="F476" s="135">
        <v>632.99</v>
      </c>
      <c r="G476" s="136">
        <v>2477.38</v>
      </c>
    </row>
    <row r="477" spans="1:7" x14ac:dyDescent="0.25">
      <c r="A477" s="132" t="str">
        <f t="shared" si="7"/>
        <v>SC-2S0341531</v>
      </c>
      <c r="B477" s="132" t="s">
        <v>2069</v>
      </c>
      <c r="C477" s="133" t="s">
        <v>2070</v>
      </c>
      <c r="D477" s="134" t="s">
        <v>566</v>
      </c>
      <c r="E477" s="135">
        <v>2240.98</v>
      </c>
      <c r="F477" s="135">
        <v>769.1</v>
      </c>
      <c r="G477" s="136">
        <v>3010.08</v>
      </c>
    </row>
    <row r="478" spans="1:7" x14ac:dyDescent="0.25">
      <c r="A478" s="132" t="str">
        <f t="shared" si="7"/>
        <v>SC-2S0341541</v>
      </c>
      <c r="B478" s="132" t="s">
        <v>2071</v>
      </c>
      <c r="C478" s="133" t="s">
        <v>2072</v>
      </c>
      <c r="D478" s="134" t="s">
        <v>566</v>
      </c>
      <c r="E478" s="135">
        <v>2709.31</v>
      </c>
      <c r="F478" s="135">
        <v>929.83</v>
      </c>
      <c r="G478" s="136">
        <v>3639.14</v>
      </c>
    </row>
    <row r="479" spans="1:7" x14ac:dyDescent="0.25">
      <c r="A479" s="132" t="str">
        <f t="shared" si="7"/>
        <v>SC-2S0341551</v>
      </c>
      <c r="B479" s="132" t="s">
        <v>2073</v>
      </c>
      <c r="C479" s="133" t="s">
        <v>2074</v>
      </c>
      <c r="D479" s="134" t="s">
        <v>566</v>
      </c>
      <c r="E479" s="135">
        <v>3221.8</v>
      </c>
      <c r="F479" s="135">
        <v>1105.72</v>
      </c>
      <c r="G479" s="136">
        <v>4327.5200000000004</v>
      </c>
    </row>
    <row r="480" spans="1:7" x14ac:dyDescent="0.25">
      <c r="A480" s="132" t="str">
        <f t="shared" si="7"/>
        <v>SC-2S0341561</v>
      </c>
      <c r="B480" s="132" t="s">
        <v>2075</v>
      </c>
      <c r="C480" s="133" t="s">
        <v>2076</v>
      </c>
      <c r="D480" s="134" t="s">
        <v>566</v>
      </c>
      <c r="E480" s="135">
        <v>3844.68</v>
      </c>
      <c r="F480" s="135">
        <v>1319.49</v>
      </c>
      <c r="G480" s="136">
        <v>5164.17</v>
      </c>
    </row>
    <row r="481" spans="1:7" x14ac:dyDescent="0.25">
      <c r="A481" s="132" t="str">
        <f t="shared" si="7"/>
        <v>SC-2S0341611</v>
      </c>
      <c r="B481" s="132" t="s">
        <v>2077</v>
      </c>
      <c r="C481" s="133" t="s">
        <v>2078</v>
      </c>
      <c r="D481" s="134" t="s">
        <v>1508</v>
      </c>
      <c r="E481" s="135">
        <v>3260.78</v>
      </c>
      <c r="F481" s="135">
        <v>1119.0999999999999</v>
      </c>
      <c r="G481" s="136">
        <v>4379.8900000000003</v>
      </c>
    </row>
    <row r="482" spans="1:7" x14ac:dyDescent="0.25">
      <c r="A482" s="132" t="str">
        <f t="shared" si="7"/>
        <v>SC-2S0341612</v>
      </c>
      <c r="B482" s="132" t="s">
        <v>2079</v>
      </c>
      <c r="C482" s="133" t="s">
        <v>2080</v>
      </c>
      <c r="D482" s="134" t="s">
        <v>566</v>
      </c>
      <c r="E482" s="135">
        <v>3627.82</v>
      </c>
      <c r="F482" s="135">
        <v>1245.07</v>
      </c>
      <c r="G482" s="136">
        <v>4872.8900000000003</v>
      </c>
    </row>
    <row r="483" spans="1:7" x14ac:dyDescent="0.25">
      <c r="A483" s="132" t="str">
        <f t="shared" si="7"/>
        <v>SC-2S0341613</v>
      </c>
      <c r="B483" s="132" t="s">
        <v>2081</v>
      </c>
      <c r="C483" s="133" t="s">
        <v>2082</v>
      </c>
      <c r="D483" s="134" t="s">
        <v>566</v>
      </c>
      <c r="E483" s="135">
        <v>4030.64</v>
      </c>
      <c r="F483" s="135">
        <v>1383.32</v>
      </c>
      <c r="G483" s="136">
        <v>5413.96</v>
      </c>
    </row>
    <row r="484" spans="1:7" x14ac:dyDescent="0.25">
      <c r="A484" s="132" t="str">
        <f t="shared" si="7"/>
        <v>SC-2S0341614</v>
      </c>
      <c r="B484" s="132" t="s">
        <v>2083</v>
      </c>
      <c r="C484" s="133" t="s">
        <v>2084</v>
      </c>
      <c r="D484" s="134" t="s">
        <v>566</v>
      </c>
      <c r="E484" s="135">
        <v>4627.6499999999996</v>
      </c>
      <c r="F484" s="135">
        <v>1588.21</v>
      </c>
      <c r="G484" s="136">
        <v>6215.86</v>
      </c>
    </row>
    <row r="485" spans="1:7" x14ac:dyDescent="0.25">
      <c r="A485" s="132" t="str">
        <f t="shared" si="7"/>
        <v>SC-2S0341615</v>
      </c>
      <c r="B485" s="132" t="s">
        <v>2085</v>
      </c>
      <c r="C485" s="133" t="s">
        <v>2086</v>
      </c>
      <c r="D485" s="134" t="s">
        <v>566</v>
      </c>
      <c r="E485" s="135">
        <v>5508.52</v>
      </c>
      <c r="F485" s="135">
        <v>1890.52</v>
      </c>
      <c r="G485" s="136">
        <v>7399.05</v>
      </c>
    </row>
    <row r="486" spans="1:7" x14ac:dyDescent="0.25">
      <c r="A486" s="132" t="str">
        <f t="shared" si="7"/>
        <v>SC-2S0341621</v>
      </c>
      <c r="B486" s="132" t="s">
        <v>2087</v>
      </c>
      <c r="C486" s="133" t="s">
        <v>2088</v>
      </c>
      <c r="D486" s="134" t="s">
        <v>566</v>
      </c>
      <c r="E486" s="135">
        <v>4210.12</v>
      </c>
      <c r="F486" s="135">
        <v>1444.91</v>
      </c>
      <c r="G486" s="136">
        <v>5655.04</v>
      </c>
    </row>
    <row r="487" spans="1:7" x14ac:dyDescent="0.25">
      <c r="A487" s="132" t="str">
        <f t="shared" si="7"/>
        <v>SC-2S0341622</v>
      </c>
      <c r="B487" s="132" t="s">
        <v>2089</v>
      </c>
      <c r="C487" s="133" t="s">
        <v>2090</v>
      </c>
      <c r="D487" s="134" t="s">
        <v>566</v>
      </c>
      <c r="E487" s="135">
        <v>4703.16</v>
      </c>
      <c r="F487" s="135">
        <v>1614.13</v>
      </c>
      <c r="G487" s="136">
        <v>6317.29</v>
      </c>
    </row>
    <row r="488" spans="1:7" x14ac:dyDescent="0.25">
      <c r="A488" s="132" t="str">
        <f t="shared" si="7"/>
        <v>SC-2S0341623</v>
      </c>
      <c r="B488" s="132" t="s">
        <v>2091</v>
      </c>
      <c r="C488" s="133" t="s">
        <v>2092</v>
      </c>
      <c r="D488" s="134" t="s">
        <v>566</v>
      </c>
      <c r="E488" s="135">
        <v>5243.31</v>
      </c>
      <c r="F488" s="135">
        <v>1799.51</v>
      </c>
      <c r="G488" s="136">
        <v>7042.82</v>
      </c>
    </row>
    <row r="489" spans="1:7" x14ac:dyDescent="0.25">
      <c r="A489" s="132" t="str">
        <f t="shared" si="7"/>
        <v>SC-2S0341624</v>
      </c>
      <c r="B489" s="132" t="s">
        <v>2093</v>
      </c>
      <c r="C489" s="133" t="s">
        <v>2094</v>
      </c>
      <c r="D489" s="134" t="s">
        <v>566</v>
      </c>
      <c r="E489" s="135">
        <v>6044.41</v>
      </c>
      <c r="F489" s="135">
        <v>2074.44</v>
      </c>
      <c r="G489" s="136">
        <v>8118.85</v>
      </c>
    </row>
    <row r="490" spans="1:7" x14ac:dyDescent="0.25">
      <c r="A490" s="132" t="str">
        <f t="shared" si="7"/>
        <v>SC-2S0341625</v>
      </c>
      <c r="B490" s="132" t="s">
        <v>2095</v>
      </c>
      <c r="C490" s="133" t="s">
        <v>2096</v>
      </c>
      <c r="D490" s="134" t="s">
        <v>566</v>
      </c>
      <c r="E490" s="135">
        <v>7414.47</v>
      </c>
      <c r="F490" s="135">
        <v>2544.65</v>
      </c>
      <c r="G490" s="136">
        <v>9959.1200000000008</v>
      </c>
    </row>
    <row r="491" spans="1:7" x14ac:dyDescent="0.25">
      <c r="A491" s="132" t="str">
        <f t="shared" si="7"/>
        <v>SC-2S0341631</v>
      </c>
      <c r="B491" s="132" t="s">
        <v>2097</v>
      </c>
      <c r="C491" s="133" t="s">
        <v>2098</v>
      </c>
      <c r="D491" s="134" t="s">
        <v>566</v>
      </c>
      <c r="E491" s="135">
        <v>5347.31</v>
      </c>
      <c r="F491" s="135">
        <v>1835.2</v>
      </c>
      <c r="G491" s="136">
        <v>7182.51</v>
      </c>
    </row>
    <row r="492" spans="1:7" x14ac:dyDescent="0.25">
      <c r="A492" s="132" t="str">
        <f t="shared" si="7"/>
        <v>SC-2S0341632</v>
      </c>
      <c r="B492" s="132" t="s">
        <v>2099</v>
      </c>
      <c r="C492" s="133" t="s">
        <v>2100</v>
      </c>
      <c r="D492" s="134" t="s">
        <v>566</v>
      </c>
      <c r="E492" s="135">
        <v>5998.42</v>
      </c>
      <c r="F492" s="135">
        <v>2058.66</v>
      </c>
      <c r="G492" s="136">
        <v>8057.07</v>
      </c>
    </row>
    <row r="493" spans="1:7" x14ac:dyDescent="0.25">
      <c r="A493" s="132" t="str">
        <f t="shared" si="7"/>
        <v>SC-2S0341633</v>
      </c>
      <c r="B493" s="132" t="s">
        <v>2101</v>
      </c>
      <c r="C493" s="133" t="s">
        <v>2102</v>
      </c>
      <c r="D493" s="134" t="s">
        <v>566</v>
      </c>
      <c r="E493" s="135">
        <v>6712.35</v>
      </c>
      <c r="F493" s="135">
        <v>2303.6799999999998</v>
      </c>
      <c r="G493" s="136">
        <v>9016.0300000000007</v>
      </c>
    </row>
    <row r="494" spans="1:7" x14ac:dyDescent="0.25">
      <c r="A494" s="132" t="str">
        <f t="shared" si="7"/>
        <v>SC-2S0341634</v>
      </c>
      <c r="B494" s="132" t="s">
        <v>2103</v>
      </c>
      <c r="C494" s="133" t="s">
        <v>2104</v>
      </c>
      <c r="D494" s="134" t="s">
        <v>566</v>
      </c>
      <c r="E494" s="135">
        <v>7771.46</v>
      </c>
      <c r="F494" s="135">
        <v>2667.16</v>
      </c>
      <c r="G494" s="136">
        <v>10438.620000000001</v>
      </c>
    </row>
    <row r="495" spans="1:7" x14ac:dyDescent="0.25">
      <c r="A495" s="132" t="str">
        <f t="shared" si="7"/>
        <v>SC-2S0341635</v>
      </c>
      <c r="B495" s="132" t="s">
        <v>2105</v>
      </c>
      <c r="C495" s="133" t="s">
        <v>2106</v>
      </c>
      <c r="D495" s="134" t="s">
        <v>566</v>
      </c>
      <c r="E495" s="135">
        <v>9581.7000000000007</v>
      </c>
      <c r="F495" s="135">
        <v>3288.44</v>
      </c>
      <c r="G495" s="136">
        <v>12870.14</v>
      </c>
    </row>
    <row r="496" spans="1:7" x14ac:dyDescent="0.25">
      <c r="A496" s="132" t="str">
        <f t="shared" si="7"/>
        <v>SC-2S0341641</v>
      </c>
      <c r="B496" s="132" t="s">
        <v>2107</v>
      </c>
      <c r="C496" s="133" t="s">
        <v>2108</v>
      </c>
      <c r="D496" s="134" t="s">
        <v>566</v>
      </c>
      <c r="E496" s="135">
        <v>6699.19</v>
      </c>
      <c r="F496" s="135">
        <v>2299.16</v>
      </c>
      <c r="G496" s="136">
        <v>8998.35</v>
      </c>
    </row>
    <row r="497" spans="1:7" x14ac:dyDescent="0.25">
      <c r="A497" s="132" t="str">
        <f t="shared" si="7"/>
        <v>SC-2S0341642</v>
      </c>
      <c r="B497" s="132" t="s">
        <v>2109</v>
      </c>
      <c r="C497" s="133" t="s">
        <v>2110</v>
      </c>
      <c r="D497" s="134" t="s">
        <v>566</v>
      </c>
      <c r="E497" s="135">
        <v>7534.7</v>
      </c>
      <c r="F497" s="135">
        <v>2585.91</v>
      </c>
      <c r="G497" s="136">
        <v>10120.6</v>
      </c>
    </row>
    <row r="498" spans="1:7" x14ac:dyDescent="0.25">
      <c r="A498" s="132" t="str">
        <f t="shared" si="7"/>
        <v>SC-2S0341643</v>
      </c>
      <c r="B498" s="132" t="s">
        <v>2111</v>
      </c>
      <c r="C498" s="133" t="s">
        <v>2112</v>
      </c>
      <c r="D498" s="134" t="s">
        <v>566</v>
      </c>
      <c r="E498" s="135">
        <v>8457.14</v>
      </c>
      <c r="F498" s="135">
        <v>2902.49</v>
      </c>
      <c r="G498" s="136">
        <v>11359.63</v>
      </c>
    </row>
    <row r="499" spans="1:7" x14ac:dyDescent="0.25">
      <c r="A499" s="132" t="str">
        <f t="shared" si="7"/>
        <v>SC-2S0341644</v>
      </c>
      <c r="B499" s="132" t="s">
        <v>2113</v>
      </c>
      <c r="C499" s="133" t="s">
        <v>2114</v>
      </c>
      <c r="D499" s="134" t="s">
        <v>566</v>
      </c>
      <c r="E499" s="135">
        <v>9831.02</v>
      </c>
      <c r="F499" s="135">
        <v>3374.01</v>
      </c>
      <c r="G499" s="136">
        <v>13205.03</v>
      </c>
    </row>
    <row r="500" spans="1:7" x14ac:dyDescent="0.25">
      <c r="A500" s="132" t="str">
        <f t="shared" si="7"/>
        <v>SC-2S0341645</v>
      </c>
      <c r="B500" s="132" t="s">
        <v>2115</v>
      </c>
      <c r="C500" s="133" t="s">
        <v>2116</v>
      </c>
      <c r="D500" s="134" t="s">
        <v>566</v>
      </c>
      <c r="E500" s="135">
        <v>12169.73</v>
      </c>
      <c r="F500" s="135">
        <v>4176.6499999999996</v>
      </c>
      <c r="G500" s="136">
        <v>16346.38</v>
      </c>
    </row>
    <row r="501" spans="1:7" x14ac:dyDescent="0.25">
      <c r="A501" s="132" t="str">
        <f t="shared" si="7"/>
        <v>SC-2S0341651</v>
      </c>
      <c r="B501" s="132" t="s">
        <v>2117</v>
      </c>
      <c r="C501" s="133" t="s">
        <v>2118</v>
      </c>
      <c r="D501" s="134" t="s">
        <v>566</v>
      </c>
      <c r="E501" s="135">
        <v>7975.48</v>
      </c>
      <c r="F501" s="135">
        <v>2737.18</v>
      </c>
      <c r="G501" s="136">
        <v>10712.66</v>
      </c>
    </row>
    <row r="502" spans="1:7" x14ac:dyDescent="0.25">
      <c r="A502" s="132" t="str">
        <f t="shared" si="7"/>
        <v>SC-2S0341652</v>
      </c>
      <c r="B502" s="132" t="s">
        <v>2119</v>
      </c>
      <c r="C502" s="133" t="s">
        <v>2120</v>
      </c>
      <c r="D502" s="134" t="s">
        <v>566</v>
      </c>
      <c r="E502" s="135">
        <v>8984.43</v>
      </c>
      <c r="F502" s="135">
        <v>3083.46</v>
      </c>
      <c r="G502" s="136">
        <v>12067.89</v>
      </c>
    </row>
    <row r="503" spans="1:7" x14ac:dyDescent="0.25">
      <c r="A503" s="132" t="str">
        <f t="shared" si="7"/>
        <v>SC-2S0341653</v>
      </c>
      <c r="B503" s="132" t="s">
        <v>2121</v>
      </c>
      <c r="C503" s="133" t="s">
        <v>2122</v>
      </c>
      <c r="D503" s="134" t="s">
        <v>566</v>
      </c>
      <c r="E503" s="135">
        <v>10360.870000000001</v>
      </c>
      <c r="F503" s="135">
        <v>3555.85</v>
      </c>
      <c r="G503" s="136">
        <v>13916.71</v>
      </c>
    </row>
    <row r="504" spans="1:7" x14ac:dyDescent="0.25">
      <c r="A504" s="132" t="str">
        <f t="shared" si="7"/>
        <v>SC-2S0341654</v>
      </c>
      <c r="B504" s="132" t="s">
        <v>2123</v>
      </c>
      <c r="C504" s="133" t="s">
        <v>2124</v>
      </c>
      <c r="D504" s="134" t="s">
        <v>566</v>
      </c>
      <c r="E504" s="135">
        <v>11733.03</v>
      </c>
      <c r="F504" s="135">
        <v>4026.78</v>
      </c>
      <c r="G504" s="136">
        <v>15759.81</v>
      </c>
    </row>
    <row r="505" spans="1:7" x14ac:dyDescent="0.25">
      <c r="A505" s="132" t="str">
        <f t="shared" si="7"/>
        <v>SC-2S0341655</v>
      </c>
      <c r="B505" s="132" t="s">
        <v>2125</v>
      </c>
      <c r="C505" s="133" t="s">
        <v>2126</v>
      </c>
      <c r="D505" s="134" t="s">
        <v>566</v>
      </c>
      <c r="E505" s="135">
        <v>14539.5</v>
      </c>
      <c r="F505" s="135">
        <v>4989.96</v>
      </c>
      <c r="G505" s="136">
        <v>19529.46</v>
      </c>
    </row>
    <row r="506" spans="1:7" x14ac:dyDescent="0.25">
      <c r="A506" s="132" t="str">
        <f t="shared" si="7"/>
        <v>SC-2S0341661</v>
      </c>
      <c r="B506" s="132" t="s">
        <v>2127</v>
      </c>
      <c r="C506" s="133" t="s">
        <v>2128</v>
      </c>
      <c r="D506" s="134" t="s">
        <v>566</v>
      </c>
      <c r="E506" s="135">
        <v>9785.5400000000009</v>
      </c>
      <c r="F506" s="135">
        <v>3358.4</v>
      </c>
      <c r="G506" s="136">
        <v>13143.94</v>
      </c>
    </row>
    <row r="507" spans="1:7" x14ac:dyDescent="0.25">
      <c r="A507" s="132" t="str">
        <f t="shared" si="7"/>
        <v>SC-2S0341662</v>
      </c>
      <c r="B507" s="132" t="s">
        <v>2129</v>
      </c>
      <c r="C507" s="133" t="s">
        <v>2130</v>
      </c>
      <c r="D507" s="134" t="s">
        <v>566</v>
      </c>
      <c r="E507" s="135">
        <v>11046.48</v>
      </c>
      <c r="F507" s="135">
        <v>3791.15</v>
      </c>
      <c r="G507" s="136">
        <v>14837.63</v>
      </c>
    </row>
    <row r="508" spans="1:7" x14ac:dyDescent="0.25">
      <c r="A508" s="132" t="str">
        <f t="shared" si="7"/>
        <v>SC-2S0341663</v>
      </c>
      <c r="B508" s="132" t="s">
        <v>2131</v>
      </c>
      <c r="C508" s="133" t="s">
        <v>2132</v>
      </c>
      <c r="D508" s="134" t="s">
        <v>566</v>
      </c>
      <c r="E508" s="135">
        <v>12431.52</v>
      </c>
      <c r="F508" s="135">
        <v>4266.5</v>
      </c>
      <c r="G508" s="136">
        <v>16698.009999999998</v>
      </c>
    </row>
    <row r="509" spans="1:7" x14ac:dyDescent="0.25">
      <c r="A509" s="132" t="str">
        <f t="shared" si="7"/>
        <v>SC-2S0341664</v>
      </c>
      <c r="B509" s="132" t="s">
        <v>2133</v>
      </c>
      <c r="C509" s="133" t="s">
        <v>2134</v>
      </c>
      <c r="D509" s="134" t="s">
        <v>566</v>
      </c>
      <c r="E509" s="135">
        <v>14483.08</v>
      </c>
      <c r="F509" s="135">
        <v>4970.59</v>
      </c>
      <c r="G509" s="136">
        <v>19453.669999999998</v>
      </c>
    </row>
    <row r="510" spans="1:7" x14ac:dyDescent="0.25">
      <c r="A510" s="132" t="str">
        <f t="shared" si="7"/>
        <v>SC-2S0341665</v>
      </c>
      <c r="B510" s="132" t="s">
        <v>2135</v>
      </c>
      <c r="C510" s="133" t="s">
        <v>2136</v>
      </c>
      <c r="D510" s="134" t="s">
        <v>566</v>
      </c>
      <c r="E510" s="135">
        <v>16921.939999999999</v>
      </c>
      <c r="F510" s="135">
        <v>5807.61</v>
      </c>
      <c r="G510" s="136">
        <v>22729.54</v>
      </c>
    </row>
    <row r="511" spans="1:7" x14ac:dyDescent="0.25">
      <c r="A511" s="132" t="str">
        <f t="shared" si="7"/>
        <v>SC-2S0351000</v>
      </c>
      <c r="B511" s="132" t="s">
        <v>2137</v>
      </c>
      <c r="C511" s="133" t="s">
        <v>2138</v>
      </c>
      <c r="D511" s="134" t="s">
        <v>496</v>
      </c>
      <c r="E511" s="135">
        <v>43.02</v>
      </c>
      <c r="F511" s="135">
        <v>14.76</v>
      </c>
      <c r="G511" s="136">
        <v>57.79</v>
      </c>
    </row>
    <row r="512" spans="1:7" x14ac:dyDescent="0.25">
      <c r="A512" s="132" t="str">
        <f t="shared" si="7"/>
        <v>SC-2S0351050</v>
      </c>
      <c r="B512" s="132" t="s">
        <v>2139</v>
      </c>
      <c r="C512" s="133" t="s">
        <v>2140</v>
      </c>
      <c r="D512" s="134" t="s">
        <v>566</v>
      </c>
      <c r="E512" s="135">
        <v>257.38</v>
      </c>
      <c r="F512" s="135">
        <v>88.33</v>
      </c>
      <c r="G512" s="136">
        <v>345.72</v>
      </c>
    </row>
    <row r="513" spans="1:7" x14ac:dyDescent="0.25">
      <c r="A513" s="132" t="str">
        <f t="shared" si="7"/>
        <v>SC-2S0358001</v>
      </c>
      <c r="B513" s="132" t="s">
        <v>2141</v>
      </c>
      <c r="C513" s="133" t="s">
        <v>1389</v>
      </c>
      <c r="D513" s="134" t="s">
        <v>496</v>
      </c>
      <c r="E513" s="135">
        <v>6.72</v>
      </c>
      <c r="F513" s="135">
        <v>2.31</v>
      </c>
      <c r="G513" s="136">
        <v>9.0299999999999994</v>
      </c>
    </row>
    <row r="514" spans="1:7" x14ac:dyDescent="0.25">
      <c r="A514" s="132" t="str">
        <f t="shared" si="7"/>
        <v>SC-2S0358002</v>
      </c>
      <c r="B514" s="132" t="s">
        <v>2142</v>
      </c>
      <c r="C514" s="133" t="s">
        <v>1391</v>
      </c>
      <c r="D514" s="134" t="s">
        <v>496</v>
      </c>
      <c r="E514" s="135">
        <v>6.39</v>
      </c>
      <c r="F514" s="135">
        <v>2.19</v>
      </c>
      <c r="G514" s="136">
        <v>8.59</v>
      </c>
    </row>
    <row r="515" spans="1:7" x14ac:dyDescent="0.25">
      <c r="A515" s="132" t="str">
        <f t="shared" si="7"/>
        <v>SC-2S0358003</v>
      </c>
      <c r="B515" s="132" t="s">
        <v>2143</v>
      </c>
      <c r="C515" s="133" t="s">
        <v>1393</v>
      </c>
      <c r="D515" s="134" t="s">
        <v>496</v>
      </c>
      <c r="E515" s="135">
        <v>6.62</v>
      </c>
      <c r="F515" s="135">
        <v>2.27</v>
      </c>
      <c r="G515" s="136">
        <v>8.89</v>
      </c>
    </row>
    <row r="516" spans="1:7" x14ac:dyDescent="0.25">
      <c r="A516" s="132" t="str">
        <f t="shared" si="7"/>
        <v>SC-2S0370001</v>
      </c>
      <c r="B516" s="132" t="s">
        <v>2144</v>
      </c>
      <c r="C516" s="133" t="s">
        <v>2145</v>
      </c>
      <c r="D516" s="134" t="s">
        <v>566</v>
      </c>
      <c r="E516" s="135">
        <v>253.72</v>
      </c>
      <c r="F516" s="135">
        <v>87.08</v>
      </c>
      <c r="G516" s="136">
        <v>340.8</v>
      </c>
    </row>
    <row r="517" spans="1:7" x14ac:dyDescent="0.25">
      <c r="A517" s="132" t="str">
        <f t="shared" si="7"/>
        <v>SC-2S0370051</v>
      </c>
      <c r="B517" s="132" t="s">
        <v>2146</v>
      </c>
      <c r="C517" s="133" t="s">
        <v>2147</v>
      </c>
      <c r="D517" s="134" t="s">
        <v>566</v>
      </c>
      <c r="E517" s="135">
        <v>262.33999999999997</v>
      </c>
      <c r="F517" s="135">
        <v>90.03</v>
      </c>
      <c r="G517" s="136">
        <v>352.37</v>
      </c>
    </row>
    <row r="518" spans="1:7" x14ac:dyDescent="0.25">
      <c r="A518" s="132" t="str">
        <f t="shared" si="7"/>
        <v>SC-2S0392001</v>
      </c>
      <c r="B518" s="132" t="s">
        <v>2148</v>
      </c>
      <c r="C518" s="133" t="s">
        <v>2149</v>
      </c>
      <c r="D518" s="134" t="s">
        <v>537</v>
      </c>
      <c r="E518" s="135">
        <v>788.46</v>
      </c>
      <c r="F518" s="135">
        <v>270.60000000000002</v>
      </c>
      <c r="G518" s="136">
        <v>1059.06</v>
      </c>
    </row>
    <row r="519" spans="1:7" x14ac:dyDescent="0.25">
      <c r="A519" s="132" t="str">
        <f t="shared" si="7"/>
        <v>SC-2S0394000</v>
      </c>
      <c r="B519" s="132" t="s">
        <v>2150</v>
      </c>
      <c r="C519" s="133" t="s">
        <v>1548</v>
      </c>
      <c r="D519" s="134" t="s">
        <v>537</v>
      </c>
      <c r="E519" s="135">
        <v>11.07</v>
      </c>
      <c r="F519" s="135">
        <v>3.8</v>
      </c>
      <c r="G519" s="136">
        <v>14.87</v>
      </c>
    </row>
    <row r="520" spans="1:7" x14ac:dyDescent="0.25">
      <c r="A520" s="132" t="str">
        <f t="shared" si="7"/>
        <v>SC-2S0394001</v>
      </c>
      <c r="B520" s="132" t="s">
        <v>2151</v>
      </c>
      <c r="C520" s="133" t="s">
        <v>1550</v>
      </c>
      <c r="D520" s="134" t="s">
        <v>537</v>
      </c>
      <c r="E520" s="135">
        <v>22.66</v>
      </c>
      <c r="F520" s="135">
        <v>7.78</v>
      </c>
      <c r="G520" s="136">
        <v>30.44</v>
      </c>
    </row>
    <row r="521" spans="1:7" x14ac:dyDescent="0.25">
      <c r="A521" s="132" t="str">
        <f t="shared" si="7"/>
        <v>SC-2S0395101</v>
      </c>
      <c r="B521" s="132" t="s">
        <v>2152</v>
      </c>
      <c r="C521" s="133" t="s">
        <v>2153</v>
      </c>
      <c r="D521" s="134" t="s">
        <v>701</v>
      </c>
      <c r="E521" s="135">
        <v>5.79</v>
      </c>
      <c r="F521" s="135">
        <v>1.99</v>
      </c>
      <c r="G521" s="136">
        <v>7.78</v>
      </c>
    </row>
    <row r="522" spans="1:7" x14ac:dyDescent="0.25">
      <c r="A522" s="132" t="str">
        <f t="shared" ref="A522:A585" si="8">CONCATENATE("SC-",B522)</f>
        <v>SC-2S0399001</v>
      </c>
      <c r="B522" s="132" t="s">
        <v>2154</v>
      </c>
      <c r="C522" s="133" t="s">
        <v>2155</v>
      </c>
      <c r="D522" s="134" t="s">
        <v>496</v>
      </c>
      <c r="E522" s="135">
        <v>19.86</v>
      </c>
      <c r="F522" s="135">
        <v>6.82</v>
      </c>
      <c r="G522" s="136">
        <v>26.67</v>
      </c>
    </row>
    <row r="523" spans="1:7" x14ac:dyDescent="0.25">
      <c r="A523" s="132" t="str">
        <f t="shared" si="8"/>
        <v>SC-2S0399002</v>
      </c>
      <c r="B523" s="132" t="s">
        <v>2156</v>
      </c>
      <c r="C523" s="133" t="s">
        <v>2157</v>
      </c>
      <c r="D523" s="134" t="s">
        <v>496</v>
      </c>
      <c r="E523" s="135">
        <v>18.34</v>
      </c>
      <c r="F523" s="135">
        <v>6.3</v>
      </c>
      <c r="G523" s="136">
        <v>24.64</v>
      </c>
    </row>
    <row r="524" spans="1:7" x14ac:dyDescent="0.25">
      <c r="A524" s="132" t="str">
        <f t="shared" si="8"/>
        <v>SC-2S0399003</v>
      </c>
      <c r="B524" s="132" t="s">
        <v>2158</v>
      </c>
      <c r="C524" s="133" t="s">
        <v>2159</v>
      </c>
      <c r="D524" s="134" t="s">
        <v>496</v>
      </c>
      <c r="E524" s="135">
        <v>18.46</v>
      </c>
      <c r="F524" s="135">
        <v>6.33</v>
      </c>
      <c r="G524" s="136">
        <v>24.79</v>
      </c>
    </row>
    <row r="525" spans="1:7" x14ac:dyDescent="0.25">
      <c r="A525" s="132" t="str">
        <f t="shared" si="8"/>
        <v>SC-2S0399004</v>
      </c>
      <c r="B525" s="132" t="s">
        <v>2160</v>
      </c>
      <c r="C525" s="133" t="s">
        <v>2161</v>
      </c>
      <c r="D525" s="134" t="s">
        <v>496</v>
      </c>
      <c r="E525" s="135">
        <v>15.89</v>
      </c>
      <c r="F525" s="135">
        <v>5.45</v>
      </c>
      <c r="G525" s="136">
        <v>21.34</v>
      </c>
    </row>
    <row r="526" spans="1:7" x14ac:dyDescent="0.25">
      <c r="A526" s="132" t="str">
        <f t="shared" si="8"/>
        <v>SC-2S0399005</v>
      </c>
      <c r="B526" s="132" t="s">
        <v>2162</v>
      </c>
      <c r="C526" s="133" t="s">
        <v>2163</v>
      </c>
      <c r="D526" s="134" t="s">
        <v>2164</v>
      </c>
      <c r="E526" s="135">
        <v>20.260000000000002</v>
      </c>
      <c r="F526" s="135">
        <v>6.95</v>
      </c>
      <c r="G526" s="136">
        <v>27.21</v>
      </c>
    </row>
    <row r="527" spans="1:7" x14ac:dyDescent="0.25">
      <c r="A527" s="132" t="str">
        <f t="shared" si="8"/>
        <v>SC-2S0399006</v>
      </c>
      <c r="B527" s="132" t="s">
        <v>2165</v>
      </c>
      <c r="C527" s="133" t="s">
        <v>2166</v>
      </c>
      <c r="D527" s="134" t="s">
        <v>2164</v>
      </c>
      <c r="E527" s="135">
        <v>18.809999999999999</v>
      </c>
      <c r="F527" s="135">
        <v>6.45</v>
      </c>
      <c r="G527" s="136">
        <v>25.26</v>
      </c>
    </row>
    <row r="528" spans="1:7" x14ac:dyDescent="0.25">
      <c r="A528" s="132" t="str">
        <f t="shared" si="8"/>
        <v>SC-2S0399007</v>
      </c>
      <c r="B528" s="132" t="s">
        <v>2167</v>
      </c>
      <c r="C528" s="133" t="s">
        <v>2168</v>
      </c>
      <c r="D528" s="134" t="s">
        <v>2164</v>
      </c>
      <c r="E528" s="135">
        <v>18.059999999999999</v>
      </c>
      <c r="F528" s="135">
        <v>6.2</v>
      </c>
      <c r="G528" s="136">
        <v>24.25</v>
      </c>
    </row>
    <row r="529" spans="1:7" x14ac:dyDescent="0.25">
      <c r="A529" s="132" t="str">
        <f t="shared" si="8"/>
        <v>SC-2S0399008</v>
      </c>
      <c r="B529" s="132" t="s">
        <v>2169</v>
      </c>
      <c r="C529" s="133" t="s">
        <v>2170</v>
      </c>
      <c r="D529" s="134" t="s">
        <v>2164</v>
      </c>
      <c r="E529" s="135">
        <v>15.47</v>
      </c>
      <c r="F529" s="135">
        <v>5.31</v>
      </c>
      <c r="G529" s="136">
        <v>20.77</v>
      </c>
    </row>
    <row r="530" spans="1:7" x14ac:dyDescent="0.25">
      <c r="A530" s="132" t="str">
        <f t="shared" si="8"/>
        <v>SC-2S0399101</v>
      </c>
      <c r="B530" s="132" t="s">
        <v>2171</v>
      </c>
      <c r="C530" s="133" t="s">
        <v>2172</v>
      </c>
      <c r="D530" s="134" t="s">
        <v>1216</v>
      </c>
      <c r="E530" s="135">
        <v>13.12</v>
      </c>
      <c r="F530" s="135">
        <v>4.5</v>
      </c>
      <c r="G530" s="136">
        <v>17.62</v>
      </c>
    </row>
    <row r="531" spans="1:7" x14ac:dyDescent="0.25">
      <c r="A531" s="132" t="str">
        <f t="shared" si="8"/>
        <v>SC-2S0399102</v>
      </c>
      <c r="B531" s="132" t="s">
        <v>2173</v>
      </c>
      <c r="C531" s="133" t="s">
        <v>2174</v>
      </c>
      <c r="D531" s="134" t="s">
        <v>1216</v>
      </c>
      <c r="E531" s="135">
        <v>13.87</v>
      </c>
      <c r="F531" s="135">
        <v>4.76</v>
      </c>
      <c r="G531" s="136">
        <v>18.63</v>
      </c>
    </row>
    <row r="532" spans="1:7" x14ac:dyDescent="0.25">
      <c r="A532" s="132" t="str">
        <f t="shared" si="8"/>
        <v>SC-2S0399901</v>
      </c>
      <c r="B532" s="132" t="s">
        <v>2175</v>
      </c>
      <c r="C532" s="133" t="s">
        <v>2176</v>
      </c>
      <c r="D532" s="134" t="s">
        <v>1216</v>
      </c>
      <c r="E532" s="135">
        <v>580.07000000000005</v>
      </c>
      <c r="F532" s="135">
        <v>199.08</v>
      </c>
      <c r="G532" s="136">
        <v>779.15</v>
      </c>
    </row>
    <row r="533" spans="1:7" x14ac:dyDescent="0.25">
      <c r="A533" s="132" t="str">
        <f t="shared" si="8"/>
        <v>SC-2S0399902</v>
      </c>
      <c r="B533" s="132" t="s">
        <v>2177</v>
      </c>
      <c r="C533" s="133" t="s">
        <v>2178</v>
      </c>
      <c r="D533" s="134" t="s">
        <v>1216</v>
      </c>
      <c r="E533" s="135">
        <v>712.29</v>
      </c>
      <c r="F533" s="135">
        <v>244.46</v>
      </c>
      <c r="G533" s="136">
        <v>956.75</v>
      </c>
    </row>
    <row r="534" spans="1:7" x14ac:dyDescent="0.25">
      <c r="A534" s="132" t="str">
        <f t="shared" si="8"/>
        <v>SC-2S0399903</v>
      </c>
      <c r="B534" s="132" t="s">
        <v>2179</v>
      </c>
      <c r="C534" s="133" t="s">
        <v>2180</v>
      </c>
      <c r="D534" s="134" t="s">
        <v>1216</v>
      </c>
      <c r="E534" s="135">
        <v>880.38</v>
      </c>
      <c r="F534" s="135">
        <v>302.14999999999998</v>
      </c>
      <c r="G534" s="136">
        <v>1182.52</v>
      </c>
    </row>
    <row r="535" spans="1:7" x14ac:dyDescent="0.25">
      <c r="A535" s="132" t="str">
        <f t="shared" si="8"/>
        <v>SC-2S0399904</v>
      </c>
      <c r="B535" s="132" t="s">
        <v>2181</v>
      </c>
      <c r="C535" s="133" t="s">
        <v>2182</v>
      </c>
      <c r="D535" s="134" t="s">
        <v>1216</v>
      </c>
      <c r="E535" s="135">
        <v>1280.74</v>
      </c>
      <c r="F535" s="135">
        <v>439.55</v>
      </c>
      <c r="G535" s="136">
        <v>1720.28</v>
      </c>
    </row>
    <row r="536" spans="1:7" x14ac:dyDescent="0.25">
      <c r="A536" s="132" t="str">
        <f t="shared" si="8"/>
        <v>SC-2S0399905</v>
      </c>
      <c r="B536" s="132" t="s">
        <v>2183</v>
      </c>
      <c r="C536" s="133" t="s">
        <v>2184</v>
      </c>
      <c r="D536" s="134" t="s">
        <v>1216</v>
      </c>
      <c r="E536" s="135">
        <v>626.83000000000004</v>
      </c>
      <c r="F536" s="135">
        <v>215.13</v>
      </c>
      <c r="G536" s="136">
        <v>841.95</v>
      </c>
    </row>
    <row r="537" spans="1:7" x14ac:dyDescent="0.25">
      <c r="A537" s="132" t="str">
        <f t="shared" si="8"/>
        <v>SC-2S0399906</v>
      </c>
      <c r="B537" s="132" t="s">
        <v>2185</v>
      </c>
      <c r="C537" s="133" t="s">
        <v>2186</v>
      </c>
      <c r="D537" s="134" t="s">
        <v>1216</v>
      </c>
      <c r="E537" s="135">
        <v>770.25</v>
      </c>
      <c r="F537" s="135">
        <v>264.35000000000002</v>
      </c>
      <c r="G537" s="136">
        <v>1034.5999999999999</v>
      </c>
    </row>
    <row r="538" spans="1:7" x14ac:dyDescent="0.25">
      <c r="A538" s="132" t="str">
        <f t="shared" si="8"/>
        <v>SC-2S0399907</v>
      </c>
      <c r="B538" s="132" t="s">
        <v>2187</v>
      </c>
      <c r="C538" s="133" t="s">
        <v>2188</v>
      </c>
      <c r="D538" s="134" t="s">
        <v>1216</v>
      </c>
      <c r="E538" s="135">
        <v>945.02</v>
      </c>
      <c r="F538" s="135">
        <v>324.33</v>
      </c>
      <c r="G538" s="136">
        <v>1269.3499999999999</v>
      </c>
    </row>
    <row r="539" spans="1:7" x14ac:dyDescent="0.25">
      <c r="A539" s="132" t="str">
        <f t="shared" si="8"/>
        <v>SC-2S0399908</v>
      </c>
      <c r="B539" s="132" t="s">
        <v>2189</v>
      </c>
      <c r="C539" s="133" t="s">
        <v>2190</v>
      </c>
      <c r="D539" s="134" t="s">
        <v>1216</v>
      </c>
      <c r="E539" s="135">
        <v>1387.84</v>
      </c>
      <c r="F539" s="135">
        <v>476.31</v>
      </c>
      <c r="G539" s="136">
        <v>1864.15</v>
      </c>
    </row>
    <row r="540" spans="1:7" x14ac:dyDescent="0.25">
      <c r="A540" s="132" t="str">
        <f t="shared" si="8"/>
        <v>SC-2S0400000</v>
      </c>
      <c r="B540" s="132" t="s">
        <v>2191</v>
      </c>
      <c r="C540" s="133" t="s">
        <v>2192</v>
      </c>
      <c r="D540" s="134" t="s">
        <v>537</v>
      </c>
      <c r="E540" s="135">
        <v>39.729999999999997</v>
      </c>
      <c r="F540" s="135">
        <v>13.63</v>
      </c>
      <c r="G540" s="136">
        <v>53.36</v>
      </c>
    </row>
    <row r="541" spans="1:7" x14ac:dyDescent="0.25">
      <c r="A541" s="132" t="str">
        <f t="shared" si="8"/>
        <v>SC-2S0400001</v>
      </c>
      <c r="B541" s="132" t="s">
        <v>2193</v>
      </c>
      <c r="C541" s="133" t="s">
        <v>2194</v>
      </c>
      <c r="D541" s="134" t="s">
        <v>537</v>
      </c>
      <c r="E541" s="135">
        <v>43.05</v>
      </c>
      <c r="F541" s="135">
        <v>14.77</v>
      </c>
      <c r="G541" s="136">
        <v>57.82</v>
      </c>
    </row>
    <row r="542" spans="1:7" x14ac:dyDescent="0.25">
      <c r="A542" s="132" t="str">
        <f t="shared" si="8"/>
        <v>SC-2S0400100</v>
      </c>
      <c r="B542" s="132" t="s">
        <v>2195</v>
      </c>
      <c r="C542" s="133" t="s">
        <v>2196</v>
      </c>
      <c r="D542" s="134" t="s">
        <v>537</v>
      </c>
      <c r="E542" s="135">
        <v>5.58</v>
      </c>
      <c r="F542" s="135">
        <v>1.91</v>
      </c>
      <c r="G542" s="136">
        <v>7.49</v>
      </c>
    </row>
    <row r="543" spans="1:7" x14ac:dyDescent="0.25">
      <c r="A543" s="132" t="str">
        <f t="shared" si="8"/>
        <v>SC-2S0400101</v>
      </c>
      <c r="B543" s="132" t="s">
        <v>2197</v>
      </c>
      <c r="C543" s="133" t="s">
        <v>2198</v>
      </c>
      <c r="D543" s="134" t="s">
        <v>537</v>
      </c>
      <c r="E543" s="135">
        <v>8.35</v>
      </c>
      <c r="F543" s="135">
        <v>2.87</v>
      </c>
      <c r="G543" s="136">
        <v>11.21</v>
      </c>
    </row>
    <row r="544" spans="1:7" x14ac:dyDescent="0.25">
      <c r="A544" s="132" t="str">
        <f t="shared" si="8"/>
        <v>SC-2S0400201</v>
      </c>
      <c r="B544" s="132" t="s">
        <v>2199</v>
      </c>
      <c r="C544" s="133" t="s">
        <v>2200</v>
      </c>
      <c r="D544" s="134" t="s">
        <v>566</v>
      </c>
      <c r="E544" s="135">
        <v>133.44999999999999</v>
      </c>
      <c r="F544" s="135">
        <v>45.8</v>
      </c>
      <c r="G544" s="136">
        <v>179.25</v>
      </c>
    </row>
    <row r="545" spans="1:7" x14ac:dyDescent="0.25">
      <c r="A545" s="132" t="str">
        <f t="shared" si="8"/>
        <v>SC-2S0401000</v>
      </c>
      <c r="B545" s="132" t="s">
        <v>2201</v>
      </c>
      <c r="C545" s="133" t="s">
        <v>2202</v>
      </c>
      <c r="D545" s="134" t="s">
        <v>537</v>
      </c>
      <c r="E545" s="135">
        <v>42.21</v>
      </c>
      <c r="F545" s="135">
        <v>14.49</v>
      </c>
      <c r="G545" s="136">
        <v>56.7</v>
      </c>
    </row>
    <row r="546" spans="1:7" x14ac:dyDescent="0.25">
      <c r="A546" s="132" t="str">
        <f t="shared" si="8"/>
        <v>SC-2S0401001</v>
      </c>
      <c r="B546" s="132" t="s">
        <v>2203</v>
      </c>
      <c r="C546" s="133" t="s">
        <v>2204</v>
      </c>
      <c r="D546" s="134" t="s">
        <v>537</v>
      </c>
      <c r="E546" s="135">
        <v>54.12</v>
      </c>
      <c r="F546" s="135">
        <v>18.57</v>
      </c>
      <c r="G546" s="136">
        <v>72.7</v>
      </c>
    </row>
    <row r="547" spans="1:7" x14ac:dyDescent="0.25">
      <c r="A547" s="132" t="str">
        <f t="shared" si="8"/>
        <v>SC-2S0401100</v>
      </c>
      <c r="B547" s="132" t="s">
        <v>2205</v>
      </c>
      <c r="C547" s="133" t="s">
        <v>2206</v>
      </c>
      <c r="D547" s="134" t="s">
        <v>537</v>
      </c>
      <c r="E547" s="135">
        <v>6.7</v>
      </c>
      <c r="F547" s="135">
        <v>2.2999999999999998</v>
      </c>
      <c r="G547" s="136">
        <v>8.99</v>
      </c>
    </row>
    <row r="548" spans="1:7" x14ac:dyDescent="0.25">
      <c r="A548" s="132" t="str">
        <f t="shared" si="8"/>
        <v>SC-2S0401101</v>
      </c>
      <c r="B548" s="132" t="s">
        <v>2207</v>
      </c>
      <c r="C548" s="133" t="s">
        <v>2208</v>
      </c>
      <c r="D548" s="134" t="s">
        <v>537</v>
      </c>
      <c r="E548" s="135">
        <v>10.02</v>
      </c>
      <c r="F548" s="135">
        <v>3.44</v>
      </c>
      <c r="G548" s="136">
        <v>13.46</v>
      </c>
    </row>
    <row r="549" spans="1:7" x14ac:dyDescent="0.25">
      <c r="A549" s="132" t="str">
        <f t="shared" si="8"/>
        <v>SC-2S0401201</v>
      </c>
      <c r="B549" s="132" t="s">
        <v>2209</v>
      </c>
      <c r="C549" s="133" t="s">
        <v>2210</v>
      </c>
      <c r="D549" s="134" t="s">
        <v>566</v>
      </c>
      <c r="E549" s="135">
        <v>260.86</v>
      </c>
      <c r="F549" s="135">
        <v>89.53</v>
      </c>
      <c r="G549" s="136">
        <v>350.39</v>
      </c>
    </row>
    <row r="550" spans="1:7" x14ac:dyDescent="0.25">
      <c r="A550" s="132" t="str">
        <f t="shared" si="8"/>
        <v>SC-2S0402000</v>
      </c>
      <c r="B550" s="132" t="s">
        <v>2211</v>
      </c>
      <c r="C550" s="133" t="s">
        <v>2212</v>
      </c>
      <c r="D550" s="134" t="s">
        <v>537</v>
      </c>
      <c r="E550" s="135">
        <v>74.59</v>
      </c>
      <c r="F550" s="135">
        <v>25.6</v>
      </c>
      <c r="G550" s="136">
        <v>100.19</v>
      </c>
    </row>
    <row r="551" spans="1:7" x14ac:dyDescent="0.25">
      <c r="A551" s="132" t="str">
        <f t="shared" si="8"/>
        <v>SC-2S0410001</v>
      </c>
      <c r="B551" s="132" t="s">
        <v>2213</v>
      </c>
      <c r="C551" s="133" t="s">
        <v>2214</v>
      </c>
      <c r="D551" s="134" t="s">
        <v>566</v>
      </c>
      <c r="E551" s="135">
        <v>297.76</v>
      </c>
      <c r="F551" s="135">
        <v>102.19</v>
      </c>
      <c r="G551" s="136">
        <v>399.95</v>
      </c>
    </row>
    <row r="552" spans="1:7" x14ac:dyDescent="0.25">
      <c r="A552" s="132" t="str">
        <f t="shared" si="8"/>
        <v>SC-2S0410002</v>
      </c>
      <c r="B552" s="132" t="s">
        <v>2215</v>
      </c>
      <c r="C552" s="133" t="s">
        <v>2216</v>
      </c>
      <c r="D552" s="134" t="s">
        <v>566</v>
      </c>
      <c r="E552" s="135">
        <v>413.61</v>
      </c>
      <c r="F552" s="135">
        <v>141.94999999999999</v>
      </c>
      <c r="G552" s="136">
        <v>555.55999999999995</v>
      </c>
    </row>
    <row r="553" spans="1:7" x14ac:dyDescent="0.25">
      <c r="A553" s="132" t="str">
        <f t="shared" si="8"/>
        <v>SC-2S0410003</v>
      </c>
      <c r="B553" s="132" t="s">
        <v>2217</v>
      </c>
      <c r="C553" s="133" t="s">
        <v>2218</v>
      </c>
      <c r="D553" s="134" t="s">
        <v>566</v>
      </c>
      <c r="E553" s="135">
        <v>574.20000000000005</v>
      </c>
      <c r="F553" s="135">
        <v>197.07</v>
      </c>
      <c r="G553" s="136">
        <v>771.27</v>
      </c>
    </row>
    <row r="554" spans="1:7" x14ac:dyDescent="0.25">
      <c r="A554" s="132" t="str">
        <f t="shared" si="8"/>
        <v>SC-2S0410004</v>
      </c>
      <c r="B554" s="132" t="s">
        <v>2219</v>
      </c>
      <c r="C554" s="133" t="s">
        <v>2220</v>
      </c>
      <c r="D554" s="134" t="s">
        <v>566</v>
      </c>
      <c r="E554" s="135">
        <v>763.99</v>
      </c>
      <c r="F554" s="135">
        <v>262.2</v>
      </c>
      <c r="G554" s="136">
        <v>1026.2</v>
      </c>
    </row>
    <row r="555" spans="1:7" x14ac:dyDescent="0.25">
      <c r="A555" s="132" t="str">
        <f t="shared" si="8"/>
        <v>SC-2S0410005</v>
      </c>
      <c r="B555" s="132" t="s">
        <v>2221</v>
      </c>
      <c r="C555" s="133" t="s">
        <v>2222</v>
      </c>
      <c r="D555" s="134" t="s">
        <v>566</v>
      </c>
      <c r="E555" s="135">
        <v>1128.4100000000001</v>
      </c>
      <c r="F555" s="135">
        <v>387.27</v>
      </c>
      <c r="G555" s="136">
        <v>1515.68</v>
      </c>
    </row>
    <row r="556" spans="1:7" x14ac:dyDescent="0.25">
      <c r="A556" s="132" t="str">
        <f t="shared" si="8"/>
        <v>SC-2S0410051</v>
      </c>
      <c r="B556" s="132" t="s">
        <v>2223</v>
      </c>
      <c r="C556" s="133" t="s">
        <v>2224</v>
      </c>
      <c r="D556" s="134" t="s">
        <v>566</v>
      </c>
      <c r="E556" s="135">
        <v>313.38</v>
      </c>
      <c r="F556" s="135">
        <v>107.55</v>
      </c>
      <c r="G556" s="136">
        <v>420.93</v>
      </c>
    </row>
    <row r="557" spans="1:7" x14ac:dyDescent="0.25">
      <c r="A557" s="132" t="str">
        <f t="shared" si="8"/>
        <v>SC-2S0410052</v>
      </c>
      <c r="B557" s="132" t="s">
        <v>2225</v>
      </c>
      <c r="C557" s="133" t="s">
        <v>2226</v>
      </c>
      <c r="D557" s="134" t="s">
        <v>566</v>
      </c>
      <c r="E557" s="135">
        <v>438.79</v>
      </c>
      <c r="F557" s="135">
        <v>150.59</v>
      </c>
      <c r="G557" s="136">
        <v>589.39</v>
      </c>
    </row>
    <row r="558" spans="1:7" x14ac:dyDescent="0.25">
      <c r="A558" s="132" t="str">
        <f t="shared" si="8"/>
        <v>SC-2S0410053</v>
      </c>
      <c r="B558" s="132" t="s">
        <v>2227</v>
      </c>
      <c r="C558" s="133" t="s">
        <v>2228</v>
      </c>
      <c r="D558" s="134" t="s">
        <v>566</v>
      </c>
      <c r="E558" s="135">
        <v>611.19000000000005</v>
      </c>
      <c r="F558" s="135">
        <v>209.76</v>
      </c>
      <c r="G558" s="136">
        <v>820.95</v>
      </c>
    </row>
    <row r="559" spans="1:7" x14ac:dyDescent="0.25">
      <c r="A559" s="132" t="str">
        <f t="shared" si="8"/>
        <v>SC-2S0410054</v>
      </c>
      <c r="B559" s="132" t="s">
        <v>2229</v>
      </c>
      <c r="C559" s="133" t="s">
        <v>2230</v>
      </c>
      <c r="D559" s="134" t="s">
        <v>566</v>
      </c>
      <c r="E559" s="135">
        <v>813.08</v>
      </c>
      <c r="F559" s="135">
        <v>279.05</v>
      </c>
      <c r="G559" s="136">
        <v>1092.1300000000001</v>
      </c>
    </row>
    <row r="560" spans="1:7" x14ac:dyDescent="0.25">
      <c r="A560" s="132" t="str">
        <f t="shared" si="8"/>
        <v>SC-2S0410055</v>
      </c>
      <c r="B560" s="132" t="s">
        <v>2231</v>
      </c>
      <c r="C560" s="133" t="s">
        <v>2232</v>
      </c>
      <c r="D560" s="134" t="s">
        <v>566</v>
      </c>
      <c r="E560" s="135">
        <v>1197.1400000000001</v>
      </c>
      <c r="F560" s="135">
        <v>410.86</v>
      </c>
      <c r="G560" s="136">
        <v>1608</v>
      </c>
    </row>
    <row r="561" spans="1:7" x14ac:dyDescent="0.25">
      <c r="A561" s="132" t="str">
        <f t="shared" si="8"/>
        <v>SC-2S0410101</v>
      </c>
      <c r="B561" s="132" t="s">
        <v>2233</v>
      </c>
      <c r="C561" s="133" t="s">
        <v>2234</v>
      </c>
      <c r="D561" s="134" t="s">
        <v>1216</v>
      </c>
      <c r="E561" s="135">
        <v>826.03</v>
      </c>
      <c r="F561" s="135">
        <v>283.49</v>
      </c>
      <c r="G561" s="136">
        <v>1109.52</v>
      </c>
    </row>
    <row r="562" spans="1:7" x14ac:dyDescent="0.25">
      <c r="A562" s="132" t="str">
        <f t="shared" si="8"/>
        <v>SC-2S0410102</v>
      </c>
      <c r="B562" s="132" t="s">
        <v>2235</v>
      </c>
      <c r="C562" s="133" t="s">
        <v>2236</v>
      </c>
      <c r="D562" s="134" t="s">
        <v>1216</v>
      </c>
      <c r="E562" s="135">
        <v>1326.24</v>
      </c>
      <c r="F562" s="135">
        <v>455.17</v>
      </c>
      <c r="G562" s="136">
        <v>1781.4</v>
      </c>
    </row>
    <row r="563" spans="1:7" x14ac:dyDescent="0.25">
      <c r="A563" s="132" t="str">
        <f t="shared" si="8"/>
        <v>SC-2S0410103</v>
      </c>
      <c r="B563" s="132" t="s">
        <v>2237</v>
      </c>
      <c r="C563" s="133" t="s">
        <v>2238</v>
      </c>
      <c r="D563" s="134" t="s">
        <v>1216</v>
      </c>
      <c r="E563" s="135">
        <v>1986.83</v>
      </c>
      <c r="F563" s="135">
        <v>681.88</v>
      </c>
      <c r="G563" s="136">
        <v>2668.71</v>
      </c>
    </row>
    <row r="564" spans="1:7" x14ac:dyDescent="0.25">
      <c r="A564" s="132" t="str">
        <f t="shared" si="8"/>
        <v>SC-2S0410104</v>
      </c>
      <c r="B564" s="132" t="s">
        <v>2239</v>
      </c>
      <c r="C564" s="133" t="s">
        <v>2240</v>
      </c>
      <c r="D564" s="134" t="s">
        <v>1216</v>
      </c>
      <c r="E564" s="135">
        <v>2792.56</v>
      </c>
      <c r="F564" s="135">
        <v>958.41</v>
      </c>
      <c r="G564" s="136">
        <v>3750.97</v>
      </c>
    </row>
    <row r="565" spans="1:7" x14ac:dyDescent="0.25">
      <c r="A565" s="132" t="str">
        <f t="shared" si="8"/>
        <v>SC-2S0410105</v>
      </c>
      <c r="B565" s="132" t="s">
        <v>2241</v>
      </c>
      <c r="C565" s="133" t="s">
        <v>2242</v>
      </c>
      <c r="D565" s="134" t="s">
        <v>1216</v>
      </c>
      <c r="E565" s="135">
        <v>4849.8</v>
      </c>
      <c r="F565" s="135">
        <v>1664.45</v>
      </c>
      <c r="G565" s="136">
        <v>6514.25</v>
      </c>
    </row>
    <row r="566" spans="1:7" x14ac:dyDescent="0.25">
      <c r="A566" s="132" t="str">
        <f t="shared" si="8"/>
        <v>SC-2S0410106</v>
      </c>
      <c r="B566" s="132" t="s">
        <v>2243</v>
      </c>
      <c r="C566" s="133" t="s">
        <v>2244</v>
      </c>
      <c r="D566" s="134" t="s">
        <v>1216</v>
      </c>
      <c r="E566" s="135">
        <v>867.49</v>
      </c>
      <c r="F566" s="135">
        <v>297.72000000000003</v>
      </c>
      <c r="G566" s="136">
        <v>1165.21</v>
      </c>
    </row>
    <row r="567" spans="1:7" x14ac:dyDescent="0.25">
      <c r="A567" s="132" t="str">
        <f t="shared" si="8"/>
        <v>SC-2S0410107</v>
      </c>
      <c r="B567" s="132" t="s">
        <v>2245</v>
      </c>
      <c r="C567" s="133" t="s">
        <v>2246</v>
      </c>
      <c r="D567" s="134" t="s">
        <v>1216</v>
      </c>
      <c r="E567" s="135">
        <v>1394.33</v>
      </c>
      <c r="F567" s="135">
        <v>478.53</v>
      </c>
      <c r="G567" s="136">
        <v>1872.86</v>
      </c>
    </row>
    <row r="568" spans="1:7" x14ac:dyDescent="0.25">
      <c r="A568" s="132" t="str">
        <f t="shared" si="8"/>
        <v>SC-2S0410108</v>
      </c>
      <c r="B568" s="132" t="s">
        <v>2247</v>
      </c>
      <c r="C568" s="133" t="s">
        <v>2248</v>
      </c>
      <c r="D568" s="134" t="s">
        <v>1216</v>
      </c>
      <c r="E568" s="135">
        <v>2081.6999999999998</v>
      </c>
      <c r="F568" s="135">
        <v>714.44</v>
      </c>
      <c r="G568" s="136">
        <v>2796.15</v>
      </c>
    </row>
    <row r="569" spans="1:7" x14ac:dyDescent="0.25">
      <c r="A569" s="132" t="str">
        <f t="shared" si="8"/>
        <v>SC-2S0410109</v>
      </c>
      <c r="B569" s="132" t="s">
        <v>2249</v>
      </c>
      <c r="C569" s="133" t="s">
        <v>2250</v>
      </c>
      <c r="D569" s="134" t="s">
        <v>1216</v>
      </c>
      <c r="E569" s="135">
        <v>2933.84</v>
      </c>
      <c r="F569" s="135">
        <v>1006.89</v>
      </c>
      <c r="G569" s="136">
        <v>3940.73</v>
      </c>
    </row>
    <row r="570" spans="1:7" x14ac:dyDescent="0.25">
      <c r="A570" s="132" t="str">
        <f t="shared" si="8"/>
        <v>SC-2S0410110</v>
      </c>
      <c r="B570" s="132" t="s">
        <v>2251</v>
      </c>
      <c r="C570" s="133" t="s">
        <v>2252</v>
      </c>
      <c r="D570" s="134" t="s">
        <v>1216</v>
      </c>
      <c r="E570" s="135">
        <v>5105.05</v>
      </c>
      <c r="F570" s="135">
        <v>1752.05</v>
      </c>
      <c r="G570" s="136">
        <v>6857.11</v>
      </c>
    </row>
    <row r="571" spans="1:7" x14ac:dyDescent="0.25">
      <c r="A571" s="132" t="str">
        <f t="shared" si="8"/>
        <v>SC-2S0410111</v>
      </c>
      <c r="B571" s="132" t="s">
        <v>2253</v>
      </c>
      <c r="C571" s="133" t="s">
        <v>2254</v>
      </c>
      <c r="D571" s="134" t="s">
        <v>1216</v>
      </c>
      <c r="E571" s="135">
        <v>967.62</v>
      </c>
      <c r="F571" s="135">
        <v>332.09</v>
      </c>
      <c r="G571" s="136">
        <v>1299.7</v>
      </c>
    </row>
    <row r="572" spans="1:7" x14ac:dyDescent="0.25">
      <c r="A572" s="132" t="str">
        <f t="shared" si="8"/>
        <v>SC-2S0410112</v>
      </c>
      <c r="B572" s="132" t="s">
        <v>2255</v>
      </c>
      <c r="C572" s="133" t="s">
        <v>2256</v>
      </c>
      <c r="D572" s="134" t="s">
        <v>1216</v>
      </c>
      <c r="E572" s="135">
        <v>1550.78</v>
      </c>
      <c r="F572" s="135">
        <v>532.23</v>
      </c>
      <c r="G572" s="136">
        <v>2083</v>
      </c>
    </row>
    <row r="573" spans="1:7" x14ac:dyDescent="0.25">
      <c r="A573" s="132" t="str">
        <f t="shared" si="8"/>
        <v>SC-2S0410113</v>
      </c>
      <c r="B573" s="132" t="s">
        <v>2257</v>
      </c>
      <c r="C573" s="133" t="s">
        <v>2258</v>
      </c>
      <c r="D573" s="134" t="s">
        <v>1216</v>
      </c>
      <c r="E573" s="135">
        <v>2313.54</v>
      </c>
      <c r="F573" s="135">
        <v>794.01</v>
      </c>
      <c r="G573" s="136">
        <v>3107.55</v>
      </c>
    </row>
    <row r="574" spans="1:7" x14ac:dyDescent="0.25">
      <c r="A574" s="132" t="str">
        <f t="shared" si="8"/>
        <v>SC-2S0410114</v>
      </c>
      <c r="B574" s="132" t="s">
        <v>2259</v>
      </c>
      <c r="C574" s="133" t="s">
        <v>2260</v>
      </c>
      <c r="D574" s="134" t="s">
        <v>1216</v>
      </c>
      <c r="E574" s="135">
        <v>3267.16</v>
      </c>
      <c r="F574" s="135">
        <v>1121.29</v>
      </c>
      <c r="G574" s="136">
        <v>4388.4399999999996</v>
      </c>
    </row>
    <row r="575" spans="1:7" x14ac:dyDescent="0.25">
      <c r="A575" s="132" t="str">
        <f t="shared" si="8"/>
        <v>SC-2S0410115</v>
      </c>
      <c r="B575" s="132" t="s">
        <v>2261</v>
      </c>
      <c r="C575" s="133" t="s">
        <v>2262</v>
      </c>
      <c r="D575" s="134" t="s">
        <v>1216</v>
      </c>
      <c r="E575" s="135">
        <v>5700.1</v>
      </c>
      <c r="F575" s="135">
        <v>1956.28</v>
      </c>
      <c r="G575" s="136">
        <v>7656.38</v>
      </c>
    </row>
    <row r="576" spans="1:7" x14ac:dyDescent="0.25">
      <c r="A576" s="132" t="str">
        <f t="shared" si="8"/>
        <v>SC-2S0410116</v>
      </c>
      <c r="B576" s="132" t="s">
        <v>2263</v>
      </c>
      <c r="C576" s="133" t="s">
        <v>2264</v>
      </c>
      <c r="D576" s="134" t="s">
        <v>1216</v>
      </c>
      <c r="E576" s="135">
        <v>1192.81</v>
      </c>
      <c r="F576" s="135">
        <v>409.37</v>
      </c>
      <c r="G576" s="136">
        <v>1602.18</v>
      </c>
    </row>
    <row r="577" spans="1:7" x14ac:dyDescent="0.25">
      <c r="A577" s="132" t="str">
        <f t="shared" si="8"/>
        <v>SC-2S0410117</v>
      </c>
      <c r="B577" s="132" t="s">
        <v>2265</v>
      </c>
      <c r="C577" s="133" t="s">
        <v>2266</v>
      </c>
      <c r="D577" s="134" t="s">
        <v>1216</v>
      </c>
      <c r="E577" s="135">
        <v>2074.4699999999998</v>
      </c>
      <c r="F577" s="135">
        <v>711.96</v>
      </c>
      <c r="G577" s="136">
        <v>2786.43</v>
      </c>
    </row>
    <row r="578" spans="1:7" x14ac:dyDescent="0.25">
      <c r="A578" s="132" t="str">
        <f t="shared" si="8"/>
        <v>SC-2S0410118</v>
      </c>
      <c r="B578" s="132" t="s">
        <v>2267</v>
      </c>
      <c r="C578" s="133" t="s">
        <v>2268</v>
      </c>
      <c r="D578" s="134" t="s">
        <v>1216</v>
      </c>
      <c r="E578" s="135">
        <v>2859.14</v>
      </c>
      <c r="F578" s="135">
        <v>981.26</v>
      </c>
      <c r="G578" s="136">
        <v>3840.39</v>
      </c>
    </row>
    <row r="579" spans="1:7" x14ac:dyDescent="0.25">
      <c r="A579" s="132" t="str">
        <f t="shared" si="8"/>
        <v>SC-2S0410119</v>
      </c>
      <c r="B579" s="132" t="s">
        <v>2269</v>
      </c>
      <c r="C579" s="133" t="s">
        <v>2270</v>
      </c>
      <c r="D579" s="134" t="s">
        <v>1216</v>
      </c>
      <c r="E579" s="135">
        <v>4036.71</v>
      </c>
      <c r="F579" s="135">
        <v>1385.4</v>
      </c>
      <c r="G579" s="136">
        <v>5422.11</v>
      </c>
    </row>
    <row r="580" spans="1:7" x14ac:dyDescent="0.25">
      <c r="A580" s="132" t="str">
        <f t="shared" si="8"/>
        <v>SC-2S0410120</v>
      </c>
      <c r="B580" s="132" t="s">
        <v>2271</v>
      </c>
      <c r="C580" s="133" t="s">
        <v>2272</v>
      </c>
      <c r="D580" s="134" t="s">
        <v>1216</v>
      </c>
      <c r="E580" s="135">
        <v>7153.54</v>
      </c>
      <c r="F580" s="135">
        <v>2455.1</v>
      </c>
      <c r="G580" s="136">
        <v>9608.64</v>
      </c>
    </row>
    <row r="581" spans="1:7" x14ac:dyDescent="0.25">
      <c r="A581" s="132" t="str">
        <f t="shared" si="8"/>
        <v>SC-2S0410151</v>
      </c>
      <c r="B581" s="132" t="s">
        <v>2273</v>
      </c>
      <c r="C581" s="133" t="s">
        <v>2274</v>
      </c>
      <c r="D581" s="134" t="s">
        <v>1216</v>
      </c>
      <c r="E581" s="135">
        <v>866.62</v>
      </c>
      <c r="F581" s="135">
        <v>297.43</v>
      </c>
      <c r="G581" s="136">
        <v>1164.05</v>
      </c>
    </row>
    <row r="582" spans="1:7" x14ac:dyDescent="0.25">
      <c r="A582" s="132" t="str">
        <f t="shared" si="8"/>
        <v>SC-2S0410152</v>
      </c>
      <c r="B582" s="132" t="s">
        <v>2275</v>
      </c>
      <c r="C582" s="133" t="s">
        <v>2276</v>
      </c>
      <c r="D582" s="134" t="s">
        <v>1216</v>
      </c>
      <c r="E582" s="135">
        <v>1400.93</v>
      </c>
      <c r="F582" s="135">
        <v>480.8</v>
      </c>
      <c r="G582" s="136">
        <v>1881.72</v>
      </c>
    </row>
    <row r="583" spans="1:7" x14ac:dyDescent="0.25">
      <c r="A583" s="132" t="str">
        <f t="shared" si="8"/>
        <v>SC-2S0410153</v>
      </c>
      <c r="B583" s="132" t="s">
        <v>2277</v>
      </c>
      <c r="C583" s="133" t="s">
        <v>2278</v>
      </c>
      <c r="D583" s="134" t="s">
        <v>1216</v>
      </c>
      <c r="E583" s="135">
        <v>2111.3200000000002</v>
      </c>
      <c r="F583" s="135">
        <v>724.61</v>
      </c>
      <c r="G583" s="136">
        <v>2835.93</v>
      </c>
    </row>
    <row r="584" spans="1:7" x14ac:dyDescent="0.25">
      <c r="A584" s="132" t="str">
        <f t="shared" si="8"/>
        <v>SC-2S0410154</v>
      </c>
      <c r="B584" s="132" t="s">
        <v>2279</v>
      </c>
      <c r="C584" s="133" t="s">
        <v>2280</v>
      </c>
      <c r="D584" s="134" t="s">
        <v>1216</v>
      </c>
      <c r="E584" s="135">
        <v>2984.06</v>
      </c>
      <c r="F584" s="135">
        <v>1024.1300000000001</v>
      </c>
      <c r="G584" s="136">
        <v>4008.19</v>
      </c>
    </row>
    <row r="585" spans="1:7" x14ac:dyDescent="0.25">
      <c r="A585" s="132" t="str">
        <f t="shared" si="8"/>
        <v>SC-2S0410155</v>
      </c>
      <c r="B585" s="132" t="s">
        <v>2281</v>
      </c>
      <c r="C585" s="133" t="s">
        <v>2282</v>
      </c>
      <c r="D585" s="134" t="s">
        <v>1216</v>
      </c>
      <c r="E585" s="135">
        <v>5222.3100000000004</v>
      </c>
      <c r="F585" s="135">
        <v>1792.3</v>
      </c>
      <c r="G585" s="136">
        <v>7014.6</v>
      </c>
    </row>
    <row r="586" spans="1:7" x14ac:dyDescent="0.25">
      <c r="A586" s="132" t="str">
        <f t="shared" ref="A586:A649" si="9">CONCATENATE("SC-",B586)</f>
        <v>SC-2S0410156</v>
      </c>
      <c r="B586" s="132" t="s">
        <v>2283</v>
      </c>
      <c r="C586" s="133" t="s">
        <v>2284</v>
      </c>
      <c r="D586" s="134" t="s">
        <v>1216</v>
      </c>
      <c r="E586" s="135">
        <v>910.27</v>
      </c>
      <c r="F586" s="135">
        <v>312.39999999999998</v>
      </c>
      <c r="G586" s="136">
        <v>1222.68</v>
      </c>
    </row>
    <row r="587" spans="1:7" x14ac:dyDescent="0.25">
      <c r="A587" s="132" t="str">
        <f t="shared" si="9"/>
        <v>SC-2S0410157</v>
      </c>
      <c r="B587" s="132" t="s">
        <v>2285</v>
      </c>
      <c r="C587" s="133" t="s">
        <v>2286</v>
      </c>
      <c r="D587" s="134" t="s">
        <v>1216</v>
      </c>
      <c r="E587" s="135">
        <v>1473.12</v>
      </c>
      <c r="F587" s="135">
        <v>505.57</v>
      </c>
      <c r="G587" s="136">
        <v>1978.69</v>
      </c>
    </row>
    <row r="588" spans="1:7" x14ac:dyDescent="0.25">
      <c r="A588" s="132" t="str">
        <f t="shared" si="9"/>
        <v>SC-2S0410158</v>
      </c>
      <c r="B588" s="132" t="s">
        <v>2287</v>
      </c>
      <c r="C588" s="133" t="s">
        <v>2288</v>
      </c>
      <c r="D588" s="134" t="s">
        <v>1216</v>
      </c>
      <c r="E588" s="135">
        <v>2212.58</v>
      </c>
      <c r="F588" s="135">
        <v>759.36</v>
      </c>
      <c r="G588" s="136">
        <v>2971.94</v>
      </c>
    </row>
    <row r="589" spans="1:7" x14ac:dyDescent="0.25">
      <c r="A589" s="132" t="str">
        <f t="shared" si="9"/>
        <v>SC-2S0410159</v>
      </c>
      <c r="B589" s="132" t="s">
        <v>2289</v>
      </c>
      <c r="C589" s="133" t="s">
        <v>2290</v>
      </c>
      <c r="D589" s="134" t="s">
        <v>1216</v>
      </c>
      <c r="E589" s="135">
        <v>3135.85</v>
      </c>
      <c r="F589" s="135">
        <v>1076.22</v>
      </c>
      <c r="G589" s="136">
        <v>4212.08</v>
      </c>
    </row>
    <row r="590" spans="1:7" x14ac:dyDescent="0.25">
      <c r="A590" s="132" t="str">
        <f t="shared" si="9"/>
        <v>SC-2S0410160</v>
      </c>
      <c r="B590" s="132" t="s">
        <v>2291</v>
      </c>
      <c r="C590" s="133" t="s">
        <v>2292</v>
      </c>
      <c r="D590" s="134" t="s">
        <v>1216</v>
      </c>
      <c r="E590" s="135">
        <v>5498.43</v>
      </c>
      <c r="F590" s="135">
        <v>1887.06</v>
      </c>
      <c r="G590" s="136">
        <v>7385.49</v>
      </c>
    </row>
    <row r="591" spans="1:7" x14ac:dyDescent="0.25">
      <c r="A591" s="132" t="str">
        <f t="shared" si="9"/>
        <v>SC-2S0410161</v>
      </c>
      <c r="B591" s="132" t="s">
        <v>2293</v>
      </c>
      <c r="C591" s="133" t="s">
        <v>2294</v>
      </c>
      <c r="D591" s="134" t="s">
        <v>1216</v>
      </c>
      <c r="E591" s="135">
        <v>1015.51</v>
      </c>
      <c r="F591" s="135">
        <v>348.52</v>
      </c>
      <c r="G591" s="136">
        <v>1364.03</v>
      </c>
    </row>
    <row r="592" spans="1:7" x14ac:dyDescent="0.25">
      <c r="A592" s="132" t="str">
        <f t="shared" si="9"/>
        <v>SC-2S0410162</v>
      </c>
      <c r="B592" s="132" t="s">
        <v>2295</v>
      </c>
      <c r="C592" s="133" t="s">
        <v>2296</v>
      </c>
      <c r="D592" s="134" t="s">
        <v>1216</v>
      </c>
      <c r="E592" s="135">
        <v>1638.6</v>
      </c>
      <c r="F592" s="135">
        <v>562.37</v>
      </c>
      <c r="G592" s="136">
        <v>2200.96</v>
      </c>
    </row>
    <row r="593" spans="1:7" x14ac:dyDescent="0.25">
      <c r="A593" s="132" t="str">
        <f t="shared" si="9"/>
        <v>SC-2S0410163</v>
      </c>
      <c r="B593" s="132" t="s">
        <v>2297</v>
      </c>
      <c r="C593" s="133" t="s">
        <v>2298</v>
      </c>
      <c r="D593" s="134" t="s">
        <v>1216</v>
      </c>
      <c r="E593" s="135">
        <v>2459.4699999999998</v>
      </c>
      <c r="F593" s="135">
        <v>844.09</v>
      </c>
      <c r="G593" s="136">
        <v>3303.56</v>
      </c>
    </row>
    <row r="594" spans="1:7" x14ac:dyDescent="0.25">
      <c r="A594" s="132" t="str">
        <f t="shared" si="9"/>
        <v>SC-2S0410164</v>
      </c>
      <c r="B594" s="132" t="s">
        <v>2299</v>
      </c>
      <c r="C594" s="133" t="s">
        <v>2300</v>
      </c>
      <c r="D594" s="134" t="s">
        <v>1216</v>
      </c>
      <c r="E594" s="135">
        <v>3493.33</v>
      </c>
      <c r="F594" s="135">
        <v>1198.9100000000001</v>
      </c>
      <c r="G594" s="136">
        <v>4692.24</v>
      </c>
    </row>
    <row r="595" spans="1:7" x14ac:dyDescent="0.25">
      <c r="A595" s="132" t="str">
        <f t="shared" si="9"/>
        <v>SC-2S0410165</v>
      </c>
      <c r="B595" s="132" t="s">
        <v>2301</v>
      </c>
      <c r="C595" s="133" t="s">
        <v>2302</v>
      </c>
      <c r="D595" s="134" t="s">
        <v>1216</v>
      </c>
      <c r="E595" s="135">
        <v>6141.76</v>
      </c>
      <c r="F595" s="135">
        <v>2107.85</v>
      </c>
      <c r="G595" s="136">
        <v>8249.6200000000008</v>
      </c>
    </row>
    <row r="596" spans="1:7" x14ac:dyDescent="0.25">
      <c r="A596" s="132" t="str">
        <f t="shared" si="9"/>
        <v>SC-2S0410166</v>
      </c>
      <c r="B596" s="132" t="s">
        <v>2303</v>
      </c>
      <c r="C596" s="133" t="s">
        <v>2304</v>
      </c>
      <c r="D596" s="134" t="s">
        <v>1216</v>
      </c>
      <c r="E596" s="135">
        <v>1252.46</v>
      </c>
      <c r="F596" s="135">
        <v>429.84</v>
      </c>
      <c r="G596" s="136">
        <v>1682.3</v>
      </c>
    </row>
    <row r="597" spans="1:7" x14ac:dyDescent="0.25">
      <c r="A597" s="132" t="str">
        <f t="shared" si="9"/>
        <v>SC-2S0410167</v>
      </c>
      <c r="B597" s="132" t="s">
        <v>2305</v>
      </c>
      <c r="C597" s="133" t="s">
        <v>2306</v>
      </c>
      <c r="D597" s="134" t="s">
        <v>1216</v>
      </c>
      <c r="E597" s="135">
        <v>2184.38</v>
      </c>
      <c r="F597" s="135">
        <v>749.68</v>
      </c>
      <c r="G597" s="136">
        <v>2934.05</v>
      </c>
    </row>
    <row r="598" spans="1:7" x14ac:dyDescent="0.25">
      <c r="A598" s="132" t="str">
        <f t="shared" si="9"/>
        <v>SC-2S0410168</v>
      </c>
      <c r="B598" s="132" t="s">
        <v>2307</v>
      </c>
      <c r="C598" s="133" t="s">
        <v>2308</v>
      </c>
      <c r="D598" s="134" t="s">
        <v>1216</v>
      </c>
      <c r="E598" s="135">
        <v>3041.63</v>
      </c>
      <c r="F598" s="135">
        <v>1043.8900000000001</v>
      </c>
      <c r="G598" s="136">
        <v>4085.51</v>
      </c>
    </row>
    <row r="599" spans="1:7" x14ac:dyDescent="0.25">
      <c r="A599" s="132" t="str">
        <f t="shared" si="9"/>
        <v>SC-2S0410169</v>
      </c>
      <c r="B599" s="132" t="s">
        <v>2309</v>
      </c>
      <c r="C599" s="133" t="s">
        <v>2310</v>
      </c>
      <c r="D599" s="134" t="s">
        <v>1216</v>
      </c>
      <c r="E599" s="135">
        <v>4320.18</v>
      </c>
      <c r="F599" s="135">
        <v>1482.68</v>
      </c>
      <c r="G599" s="136">
        <v>5802.86</v>
      </c>
    </row>
    <row r="600" spans="1:7" x14ac:dyDescent="0.25">
      <c r="A600" s="132" t="str">
        <f t="shared" si="9"/>
        <v>SC-2S0410170</v>
      </c>
      <c r="B600" s="132" t="s">
        <v>2311</v>
      </c>
      <c r="C600" s="133" t="s">
        <v>2312</v>
      </c>
      <c r="D600" s="134" t="s">
        <v>1216</v>
      </c>
      <c r="E600" s="135">
        <v>7710.63</v>
      </c>
      <c r="F600" s="135">
        <v>2646.29</v>
      </c>
      <c r="G600" s="136">
        <v>10356.91</v>
      </c>
    </row>
    <row r="601" spans="1:7" x14ac:dyDescent="0.25">
      <c r="A601" s="132" t="str">
        <f t="shared" si="9"/>
        <v>SC-2S0411001</v>
      </c>
      <c r="B601" s="132" t="s">
        <v>2313</v>
      </c>
      <c r="C601" s="133" t="s">
        <v>2314</v>
      </c>
      <c r="D601" s="134" t="s">
        <v>566</v>
      </c>
      <c r="E601" s="135">
        <v>1149.8800000000001</v>
      </c>
      <c r="F601" s="135">
        <v>394.64</v>
      </c>
      <c r="G601" s="136">
        <v>1544.52</v>
      </c>
    </row>
    <row r="602" spans="1:7" x14ac:dyDescent="0.25">
      <c r="A602" s="132" t="str">
        <f t="shared" si="9"/>
        <v>SC-2S0411002</v>
      </c>
      <c r="B602" s="132" t="s">
        <v>2315</v>
      </c>
      <c r="C602" s="133" t="s">
        <v>2316</v>
      </c>
      <c r="D602" s="134" t="s">
        <v>566</v>
      </c>
      <c r="E602" s="135">
        <v>1473.39</v>
      </c>
      <c r="F602" s="135">
        <v>505.67</v>
      </c>
      <c r="G602" s="136">
        <v>1979.05</v>
      </c>
    </row>
    <row r="603" spans="1:7" x14ac:dyDescent="0.25">
      <c r="A603" s="132" t="str">
        <f t="shared" si="9"/>
        <v>SC-2S0411003</v>
      </c>
      <c r="B603" s="132" t="s">
        <v>2317</v>
      </c>
      <c r="C603" s="133" t="s">
        <v>2318</v>
      </c>
      <c r="D603" s="134" t="s">
        <v>566</v>
      </c>
      <c r="E603" s="135">
        <v>2307.08</v>
      </c>
      <c r="F603" s="135">
        <v>791.79</v>
      </c>
      <c r="G603" s="136">
        <v>3098.87</v>
      </c>
    </row>
    <row r="604" spans="1:7" x14ac:dyDescent="0.25">
      <c r="A604" s="132" t="str">
        <f t="shared" si="9"/>
        <v>SC-2S0411051</v>
      </c>
      <c r="B604" s="132" t="s">
        <v>2319</v>
      </c>
      <c r="C604" s="133" t="s">
        <v>2320</v>
      </c>
      <c r="D604" s="134" t="s">
        <v>566</v>
      </c>
      <c r="E604" s="135">
        <v>1232.93</v>
      </c>
      <c r="F604" s="135">
        <v>423.14</v>
      </c>
      <c r="G604" s="136">
        <v>1656.08</v>
      </c>
    </row>
    <row r="605" spans="1:7" x14ac:dyDescent="0.25">
      <c r="A605" s="132" t="str">
        <f t="shared" si="9"/>
        <v>SC-2S0411052</v>
      </c>
      <c r="B605" s="132" t="s">
        <v>2321</v>
      </c>
      <c r="C605" s="133" t="s">
        <v>2322</v>
      </c>
      <c r="D605" s="134" t="s">
        <v>566</v>
      </c>
      <c r="E605" s="135">
        <v>1571.56</v>
      </c>
      <c r="F605" s="135">
        <v>539.36</v>
      </c>
      <c r="G605" s="136">
        <v>2110.92</v>
      </c>
    </row>
    <row r="606" spans="1:7" x14ac:dyDescent="0.25">
      <c r="A606" s="132" t="str">
        <f t="shared" si="9"/>
        <v>SC-2S0411053</v>
      </c>
      <c r="B606" s="132" t="s">
        <v>2323</v>
      </c>
      <c r="C606" s="133" t="s">
        <v>2324</v>
      </c>
      <c r="D606" s="134" t="s">
        <v>566</v>
      </c>
      <c r="E606" s="135">
        <v>2452.61</v>
      </c>
      <c r="F606" s="135">
        <v>841.74</v>
      </c>
      <c r="G606" s="136">
        <v>3294.35</v>
      </c>
    </row>
    <row r="607" spans="1:7" x14ac:dyDescent="0.25">
      <c r="A607" s="132" t="str">
        <f t="shared" si="9"/>
        <v>SC-2S0411101</v>
      </c>
      <c r="B607" s="132" t="s">
        <v>2325</v>
      </c>
      <c r="C607" s="133" t="s">
        <v>2326</v>
      </c>
      <c r="D607" s="134" t="s">
        <v>1216</v>
      </c>
      <c r="E607" s="135">
        <v>2746.65</v>
      </c>
      <c r="F607" s="135">
        <v>942.65</v>
      </c>
      <c r="G607" s="136">
        <v>3689.31</v>
      </c>
    </row>
    <row r="608" spans="1:7" x14ac:dyDescent="0.25">
      <c r="A608" s="132" t="str">
        <f t="shared" si="9"/>
        <v>SC-2S0411102</v>
      </c>
      <c r="B608" s="132" t="s">
        <v>2327</v>
      </c>
      <c r="C608" s="133" t="s">
        <v>2328</v>
      </c>
      <c r="D608" s="134" t="s">
        <v>1216</v>
      </c>
      <c r="E608" s="135">
        <v>3871.55</v>
      </c>
      <c r="F608" s="135">
        <v>1328.72</v>
      </c>
      <c r="G608" s="136">
        <v>5200.26</v>
      </c>
    </row>
    <row r="609" spans="1:7" x14ac:dyDescent="0.25">
      <c r="A609" s="132" t="str">
        <f t="shared" si="9"/>
        <v>SC-2S0411103</v>
      </c>
      <c r="B609" s="132" t="s">
        <v>2329</v>
      </c>
      <c r="C609" s="133" t="s">
        <v>2330</v>
      </c>
      <c r="D609" s="134" t="s">
        <v>1216</v>
      </c>
      <c r="E609" s="135">
        <v>6521.13</v>
      </c>
      <c r="F609" s="135">
        <v>2238.0500000000002</v>
      </c>
      <c r="G609" s="136">
        <v>8759.18</v>
      </c>
    </row>
    <row r="610" spans="1:7" x14ac:dyDescent="0.25">
      <c r="A610" s="132" t="str">
        <f t="shared" si="9"/>
        <v>SC-2S0411105</v>
      </c>
      <c r="B610" s="132" t="s">
        <v>2331</v>
      </c>
      <c r="C610" s="133" t="s">
        <v>2332</v>
      </c>
      <c r="D610" s="134" t="s">
        <v>1216</v>
      </c>
      <c r="E610" s="135">
        <v>2869.08</v>
      </c>
      <c r="F610" s="135">
        <v>984.67</v>
      </c>
      <c r="G610" s="136">
        <v>3853.75</v>
      </c>
    </row>
    <row r="611" spans="1:7" x14ac:dyDescent="0.25">
      <c r="A611" s="132" t="str">
        <f t="shared" si="9"/>
        <v>SC-2S0411106</v>
      </c>
      <c r="B611" s="132" t="s">
        <v>2333</v>
      </c>
      <c r="C611" s="133" t="s">
        <v>2334</v>
      </c>
      <c r="D611" s="134" t="s">
        <v>1216</v>
      </c>
      <c r="E611" s="135">
        <v>4050.61</v>
      </c>
      <c r="F611" s="135">
        <v>1390.17</v>
      </c>
      <c r="G611" s="136">
        <v>5440.78</v>
      </c>
    </row>
    <row r="612" spans="1:7" x14ac:dyDescent="0.25">
      <c r="A612" s="132" t="str">
        <f t="shared" si="9"/>
        <v>SC-2S0411107</v>
      </c>
      <c r="B612" s="132" t="s">
        <v>2335</v>
      </c>
      <c r="C612" s="133" t="s">
        <v>2336</v>
      </c>
      <c r="D612" s="134" t="s">
        <v>1216</v>
      </c>
      <c r="E612" s="135">
        <v>6854.77</v>
      </c>
      <c r="F612" s="135">
        <v>2352.56</v>
      </c>
      <c r="G612" s="136">
        <v>9207.32</v>
      </c>
    </row>
    <row r="613" spans="1:7" x14ac:dyDescent="0.25">
      <c r="A613" s="132" t="str">
        <f t="shared" si="9"/>
        <v>SC-2S0411108</v>
      </c>
      <c r="B613" s="132" t="s">
        <v>2337</v>
      </c>
      <c r="C613" s="133" t="s">
        <v>2338</v>
      </c>
      <c r="D613" s="134" t="s">
        <v>1216</v>
      </c>
      <c r="E613" s="135">
        <v>3189.63</v>
      </c>
      <c r="F613" s="135">
        <v>1094.68</v>
      </c>
      <c r="G613" s="136">
        <v>4284.32</v>
      </c>
    </row>
    <row r="614" spans="1:7" x14ac:dyDescent="0.25">
      <c r="A614" s="132" t="str">
        <f t="shared" si="9"/>
        <v>SC-2S0411109</v>
      </c>
      <c r="B614" s="132" t="s">
        <v>2339</v>
      </c>
      <c r="C614" s="133" t="s">
        <v>2340</v>
      </c>
      <c r="D614" s="134" t="s">
        <v>1216</v>
      </c>
      <c r="E614" s="135">
        <v>4504.79</v>
      </c>
      <c r="F614" s="135">
        <v>1546.04</v>
      </c>
      <c r="G614" s="136">
        <v>6050.83</v>
      </c>
    </row>
    <row r="615" spans="1:7" x14ac:dyDescent="0.25">
      <c r="A615" s="132" t="str">
        <f t="shared" si="9"/>
        <v>SC-2S0411110</v>
      </c>
      <c r="B615" s="132" t="s">
        <v>2341</v>
      </c>
      <c r="C615" s="133" t="s">
        <v>2342</v>
      </c>
      <c r="D615" s="134" t="s">
        <v>1216</v>
      </c>
      <c r="E615" s="135">
        <v>7651.96</v>
      </c>
      <c r="F615" s="135">
        <v>2626.15</v>
      </c>
      <c r="G615" s="136">
        <v>10278.11</v>
      </c>
    </row>
    <row r="616" spans="1:7" x14ac:dyDescent="0.25">
      <c r="A616" s="132" t="str">
        <f t="shared" si="9"/>
        <v>SC-2S0411111</v>
      </c>
      <c r="B616" s="132" t="s">
        <v>2343</v>
      </c>
      <c r="C616" s="133" t="s">
        <v>2344</v>
      </c>
      <c r="D616" s="134" t="s">
        <v>1216</v>
      </c>
      <c r="E616" s="135">
        <v>3932.52</v>
      </c>
      <c r="F616" s="135">
        <v>1349.64</v>
      </c>
      <c r="G616" s="136">
        <v>5282.16</v>
      </c>
    </row>
    <row r="617" spans="1:7" x14ac:dyDescent="0.25">
      <c r="A617" s="132" t="str">
        <f t="shared" si="9"/>
        <v>SC-2S0411112</v>
      </c>
      <c r="B617" s="132" t="s">
        <v>2345</v>
      </c>
      <c r="C617" s="133" t="s">
        <v>2346</v>
      </c>
      <c r="D617" s="134" t="s">
        <v>1216</v>
      </c>
      <c r="E617" s="135">
        <v>5546.33</v>
      </c>
      <c r="F617" s="135">
        <v>1903.5</v>
      </c>
      <c r="G617" s="136">
        <v>7449.84</v>
      </c>
    </row>
    <row r="618" spans="1:7" x14ac:dyDescent="0.25">
      <c r="A618" s="132" t="str">
        <f t="shared" si="9"/>
        <v>SC-2S0411113</v>
      </c>
      <c r="B618" s="132" t="s">
        <v>2347</v>
      </c>
      <c r="C618" s="133" t="s">
        <v>2348</v>
      </c>
      <c r="D618" s="134" t="s">
        <v>1216</v>
      </c>
      <c r="E618" s="135">
        <v>9427.93</v>
      </c>
      <c r="F618" s="135">
        <v>3235.67</v>
      </c>
      <c r="G618" s="136">
        <v>12663.6</v>
      </c>
    </row>
    <row r="619" spans="1:7" x14ac:dyDescent="0.25">
      <c r="A619" s="132" t="str">
        <f t="shared" si="9"/>
        <v>SC-2S0411151</v>
      </c>
      <c r="B619" s="132" t="s">
        <v>2349</v>
      </c>
      <c r="C619" s="133" t="s">
        <v>2350</v>
      </c>
      <c r="D619" s="134" t="s">
        <v>1216</v>
      </c>
      <c r="E619" s="135">
        <v>2925.64</v>
      </c>
      <c r="F619" s="135">
        <v>1004.08</v>
      </c>
      <c r="G619" s="136">
        <v>3929.72</v>
      </c>
    </row>
    <row r="620" spans="1:7" x14ac:dyDescent="0.25">
      <c r="A620" s="132" t="str">
        <f t="shared" si="9"/>
        <v>SC-2S0411152</v>
      </c>
      <c r="B620" s="132" t="s">
        <v>2351</v>
      </c>
      <c r="C620" s="133" t="s">
        <v>2352</v>
      </c>
      <c r="D620" s="134" t="s">
        <v>1216</v>
      </c>
      <c r="E620" s="135">
        <v>4147.29</v>
      </c>
      <c r="F620" s="135">
        <v>1423.35</v>
      </c>
      <c r="G620" s="136">
        <v>5570.64</v>
      </c>
    </row>
    <row r="621" spans="1:7" x14ac:dyDescent="0.25">
      <c r="A621" s="132" t="str">
        <f t="shared" si="9"/>
        <v>SC-2S0411153</v>
      </c>
      <c r="B621" s="132" t="s">
        <v>2353</v>
      </c>
      <c r="C621" s="133" t="s">
        <v>2354</v>
      </c>
      <c r="D621" s="134" t="s">
        <v>1216</v>
      </c>
      <c r="E621" s="135">
        <v>7044.15</v>
      </c>
      <c r="F621" s="135">
        <v>2417.5500000000002</v>
      </c>
      <c r="G621" s="136">
        <v>9461.7099999999991</v>
      </c>
    </row>
    <row r="622" spans="1:7" x14ac:dyDescent="0.25">
      <c r="A622" s="132" t="str">
        <f t="shared" si="9"/>
        <v>SC-2S0411155</v>
      </c>
      <c r="B622" s="132" t="s">
        <v>2355</v>
      </c>
      <c r="C622" s="133" t="s">
        <v>2356</v>
      </c>
      <c r="D622" s="134" t="s">
        <v>1216</v>
      </c>
      <c r="E622" s="135">
        <v>3056.26</v>
      </c>
      <c r="F622" s="135">
        <v>1048.9100000000001</v>
      </c>
      <c r="G622" s="136">
        <v>4105.17</v>
      </c>
    </row>
    <row r="623" spans="1:7" x14ac:dyDescent="0.25">
      <c r="A623" s="132" t="str">
        <f t="shared" si="9"/>
        <v>SC-2S0411156</v>
      </c>
      <c r="B623" s="132" t="s">
        <v>2357</v>
      </c>
      <c r="C623" s="133" t="s">
        <v>2358</v>
      </c>
      <c r="D623" s="134" t="s">
        <v>1216</v>
      </c>
      <c r="E623" s="135">
        <v>4339.79</v>
      </c>
      <c r="F623" s="135">
        <v>1489.42</v>
      </c>
      <c r="G623" s="136">
        <v>5829.21</v>
      </c>
    </row>
    <row r="624" spans="1:7" x14ac:dyDescent="0.25">
      <c r="A624" s="132" t="str">
        <f t="shared" si="9"/>
        <v>SC-2S0411157</v>
      </c>
      <c r="B624" s="132" t="s">
        <v>2359</v>
      </c>
      <c r="C624" s="133" t="s">
        <v>2360</v>
      </c>
      <c r="D624" s="134" t="s">
        <v>1216</v>
      </c>
      <c r="E624" s="135">
        <v>7403.8</v>
      </c>
      <c r="F624" s="135">
        <v>2540.9899999999998</v>
      </c>
      <c r="G624" s="136">
        <v>9944.7900000000009</v>
      </c>
    </row>
    <row r="625" spans="1:7" x14ac:dyDescent="0.25">
      <c r="A625" s="132" t="str">
        <f t="shared" si="9"/>
        <v>SC-2S0411158</v>
      </c>
      <c r="B625" s="132" t="s">
        <v>2361</v>
      </c>
      <c r="C625" s="133" t="s">
        <v>2362</v>
      </c>
      <c r="D625" s="134" t="s">
        <v>1216</v>
      </c>
      <c r="E625" s="135">
        <v>3398.22</v>
      </c>
      <c r="F625" s="135">
        <v>1166.27</v>
      </c>
      <c r="G625" s="136">
        <v>4564.49</v>
      </c>
    </row>
    <row r="626" spans="1:7" x14ac:dyDescent="0.25">
      <c r="A626" s="132" t="str">
        <f t="shared" si="9"/>
        <v>SC-2S0411159</v>
      </c>
      <c r="B626" s="132" t="s">
        <v>2363</v>
      </c>
      <c r="C626" s="133" t="s">
        <v>2364</v>
      </c>
      <c r="D626" s="134" t="s">
        <v>1216</v>
      </c>
      <c r="E626" s="135">
        <v>4827.4399999999996</v>
      </c>
      <c r="F626" s="135">
        <v>1656.78</v>
      </c>
      <c r="G626" s="136">
        <v>6484.22</v>
      </c>
    </row>
    <row r="627" spans="1:7" x14ac:dyDescent="0.25">
      <c r="A627" s="132" t="str">
        <f t="shared" si="9"/>
        <v>SC-2S0411160</v>
      </c>
      <c r="B627" s="132" t="s">
        <v>2365</v>
      </c>
      <c r="C627" s="133" t="s">
        <v>2366</v>
      </c>
      <c r="D627" s="134" t="s">
        <v>1216</v>
      </c>
      <c r="E627" s="135">
        <v>8266.99</v>
      </c>
      <c r="F627" s="135">
        <v>2837.23</v>
      </c>
      <c r="G627" s="136">
        <v>11104.22</v>
      </c>
    </row>
    <row r="628" spans="1:7" x14ac:dyDescent="0.25">
      <c r="A628" s="132" t="str">
        <f t="shared" si="9"/>
        <v>SC-2S0411161</v>
      </c>
      <c r="B628" s="132" t="s">
        <v>2367</v>
      </c>
      <c r="C628" s="133" t="s">
        <v>2368</v>
      </c>
      <c r="D628" s="134" t="s">
        <v>1216</v>
      </c>
      <c r="E628" s="135">
        <v>4190.9399999999996</v>
      </c>
      <c r="F628" s="135">
        <v>1438.33</v>
      </c>
      <c r="G628" s="136">
        <v>5629.27</v>
      </c>
    </row>
    <row r="629" spans="1:7" x14ac:dyDescent="0.25">
      <c r="A629" s="132" t="str">
        <f t="shared" si="9"/>
        <v>SC-2S0411162</v>
      </c>
      <c r="B629" s="132" t="s">
        <v>2369</v>
      </c>
      <c r="C629" s="133" t="s">
        <v>2370</v>
      </c>
      <c r="D629" s="134" t="s">
        <v>1216</v>
      </c>
      <c r="E629" s="135">
        <v>5947.01</v>
      </c>
      <c r="F629" s="135">
        <v>2041.01</v>
      </c>
      <c r="G629" s="136">
        <v>7988.02</v>
      </c>
    </row>
    <row r="630" spans="1:7" x14ac:dyDescent="0.25">
      <c r="A630" s="132" t="str">
        <f t="shared" si="9"/>
        <v>SC-2S0411163</v>
      </c>
      <c r="B630" s="132" t="s">
        <v>2371</v>
      </c>
      <c r="C630" s="133" t="s">
        <v>2372</v>
      </c>
      <c r="D630" s="134" t="s">
        <v>1216</v>
      </c>
      <c r="E630" s="135">
        <v>10195.65</v>
      </c>
      <c r="F630" s="135">
        <v>3499.15</v>
      </c>
      <c r="G630" s="136">
        <v>13694.8</v>
      </c>
    </row>
    <row r="631" spans="1:7" x14ac:dyDescent="0.25">
      <c r="A631" s="132" t="str">
        <f t="shared" si="9"/>
        <v>SC-2S0412001</v>
      </c>
      <c r="B631" s="132" t="s">
        <v>2373</v>
      </c>
      <c r="C631" s="133" t="s">
        <v>2374</v>
      </c>
      <c r="D631" s="134" t="s">
        <v>566</v>
      </c>
      <c r="E631" s="135">
        <v>1624.19</v>
      </c>
      <c r="F631" s="135">
        <v>557.41999999999996</v>
      </c>
      <c r="G631" s="136">
        <v>2181.62</v>
      </c>
    </row>
    <row r="632" spans="1:7" x14ac:dyDescent="0.25">
      <c r="A632" s="132" t="str">
        <f t="shared" si="9"/>
        <v>SC-2S0412002</v>
      </c>
      <c r="B632" s="132" t="s">
        <v>2375</v>
      </c>
      <c r="C632" s="133" t="s">
        <v>2376</v>
      </c>
      <c r="D632" s="134" t="s">
        <v>566</v>
      </c>
      <c r="E632" s="135">
        <v>2184.8000000000002</v>
      </c>
      <c r="F632" s="135">
        <v>749.82</v>
      </c>
      <c r="G632" s="136">
        <v>2934.63</v>
      </c>
    </row>
    <row r="633" spans="1:7" x14ac:dyDescent="0.25">
      <c r="A633" s="132" t="str">
        <f t="shared" si="9"/>
        <v>SC-2S0412003</v>
      </c>
      <c r="B633" s="132" t="s">
        <v>2377</v>
      </c>
      <c r="C633" s="133" t="s">
        <v>2378</v>
      </c>
      <c r="D633" s="134" t="s">
        <v>566</v>
      </c>
      <c r="E633" s="135">
        <v>3260.58</v>
      </c>
      <c r="F633" s="135">
        <v>1119.03</v>
      </c>
      <c r="G633" s="136">
        <v>4379.6099999999997</v>
      </c>
    </row>
    <row r="634" spans="1:7" x14ac:dyDescent="0.25">
      <c r="A634" s="132" t="str">
        <f t="shared" si="9"/>
        <v>SC-2S0412051</v>
      </c>
      <c r="B634" s="132" t="s">
        <v>2379</v>
      </c>
      <c r="C634" s="133" t="s">
        <v>2380</v>
      </c>
      <c r="D634" s="134" t="s">
        <v>566</v>
      </c>
      <c r="E634" s="135">
        <v>1735.2</v>
      </c>
      <c r="F634" s="135">
        <v>595.52</v>
      </c>
      <c r="G634" s="136">
        <v>2330.7199999999998</v>
      </c>
    </row>
    <row r="635" spans="1:7" x14ac:dyDescent="0.25">
      <c r="A635" s="132" t="str">
        <f t="shared" si="9"/>
        <v>SC-2S0412052</v>
      </c>
      <c r="B635" s="132" t="s">
        <v>2381</v>
      </c>
      <c r="C635" s="133" t="s">
        <v>2382</v>
      </c>
      <c r="D635" s="134" t="s">
        <v>566</v>
      </c>
      <c r="E635" s="135">
        <v>2332.06</v>
      </c>
      <c r="F635" s="135">
        <v>800.36</v>
      </c>
      <c r="G635" s="136">
        <v>3132.43</v>
      </c>
    </row>
    <row r="636" spans="1:7" x14ac:dyDescent="0.25">
      <c r="A636" s="132" t="str">
        <f t="shared" si="9"/>
        <v>SC-2S0412053</v>
      </c>
      <c r="B636" s="132" t="s">
        <v>2383</v>
      </c>
      <c r="C636" s="133" t="s">
        <v>2384</v>
      </c>
      <c r="D636" s="134" t="s">
        <v>566</v>
      </c>
      <c r="E636" s="135">
        <v>3466.78</v>
      </c>
      <c r="F636" s="135">
        <v>1189.8</v>
      </c>
      <c r="G636" s="136">
        <v>4656.58</v>
      </c>
    </row>
    <row r="637" spans="1:7" x14ac:dyDescent="0.25">
      <c r="A637" s="132" t="str">
        <f t="shared" si="9"/>
        <v>SC-2S0412101</v>
      </c>
      <c r="B637" s="132" t="s">
        <v>2385</v>
      </c>
      <c r="C637" s="133" t="s">
        <v>2386</v>
      </c>
      <c r="D637" s="134" t="s">
        <v>1216</v>
      </c>
      <c r="E637" s="135">
        <v>3517.27</v>
      </c>
      <c r="F637" s="135">
        <v>1207.1300000000001</v>
      </c>
      <c r="G637" s="136">
        <v>4724.3999999999996</v>
      </c>
    </row>
    <row r="638" spans="1:7" x14ac:dyDescent="0.25">
      <c r="A638" s="132" t="str">
        <f t="shared" si="9"/>
        <v>SC-2S0412102</v>
      </c>
      <c r="B638" s="132" t="s">
        <v>2387</v>
      </c>
      <c r="C638" s="133" t="s">
        <v>2388</v>
      </c>
      <c r="D638" s="134" t="s">
        <v>1216</v>
      </c>
      <c r="E638" s="135">
        <v>4961.54</v>
      </c>
      <c r="F638" s="135">
        <v>1702.8</v>
      </c>
      <c r="G638" s="136">
        <v>6664.35</v>
      </c>
    </row>
    <row r="639" spans="1:7" x14ac:dyDescent="0.25">
      <c r="A639" s="132" t="str">
        <f t="shared" si="9"/>
        <v>SC-2S0412103</v>
      </c>
      <c r="B639" s="132" t="s">
        <v>2389</v>
      </c>
      <c r="C639" s="133" t="s">
        <v>2390</v>
      </c>
      <c r="D639" s="134" t="s">
        <v>1216</v>
      </c>
      <c r="E639" s="135">
        <v>8285.52</v>
      </c>
      <c r="F639" s="135">
        <v>2843.59</v>
      </c>
      <c r="G639" s="136">
        <v>11129.11</v>
      </c>
    </row>
    <row r="640" spans="1:7" x14ac:dyDescent="0.25">
      <c r="A640" s="132" t="str">
        <f t="shared" si="9"/>
        <v>SC-2S0412104</v>
      </c>
      <c r="B640" s="132" t="s">
        <v>2391</v>
      </c>
      <c r="C640" s="133" t="s">
        <v>2392</v>
      </c>
      <c r="D640" s="134" t="s">
        <v>1216</v>
      </c>
      <c r="E640" s="135">
        <v>3665.08</v>
      </c>
      <c r="F640" s="135">
        <v>1257.8599999999999</v>
      </c>
      <c r="G640" s="136">
        <v>4922.9399999999996</v>
      </c>
    </row>
    <row r="641" spans="1:7" x14ac:dyDescent="0.25">
      <c r="A641" s="132" t="str">
        <f t="shared" si="9"/>
        <v>SC-2S0412105</v>
      </c>
      <c r="B641" s="132" t="s">
        <v>2393</v>
      </c>
      <c r="C641" s="133" t="s">
        <v>2394</v>
      </c>
      <c r="D641" s="134" t="s">
        <v>1216</v>
      </c>
      <c r="E641" s="135">
        <v>5180.8999999999996</v>
      </c>
      <c r="F641" s="135">
        <v>1778.09</v>
      </c>
      <c r="G641" s="136">
        <v>6958.99</v>
      </c>
    </row>
    <row r="642" spans="1:7" x14ac:dyDescent="0.25">
      <c r="A642" s="132" t="str">
        <f t="shared" si="9"/>
        <v>SC-2S0412106</v>
      </c>
      <c r="B642" s="132" t="s">
        <v>2395</v>
      </c>
      <c r="C642" s="133" t="s">
        <v>2396</v>
      </c>
      <c r="D642" s="134" t="s">
        <v>1216</v>
      </c>
      <c r="E642" s="135">
        <v>8659.17</v>
      </c>
      <c r="F642" s="135">
        <v>2971.83</v>
      </c>
      <c r="G642" s="136">
        <v>11631</v>
      </c>
    </row>
    <row r="643" spans="1:7" x14ac:dyDescent="0.25">
      <c r="A643" s="132" t="str">
        <f t="shared" si="9"/>
        <v>SC-2S0412107</v>
      </c>
      <c r="B643" s="132" t="s">
        <v>2397</v>
      </c>
      <c r="C643" s="133" t="s">
        <v>2398</v>
      </c>
      <c r="D643" s="134" t="s">
        <v>1216</v>
      </c>
      <c r="E643" s="135">
        <v>4078.05</v>
      </c>
      <c r="F643" s="135">
        <v>1399.59</v>
      </c>
      <c r="G643" s="136">
        <v>5477.64</v>
      </c>
    </row>
    <row r="644" spans="1:7" x14ac:dyDescent="0.25">
      <c r="A644" s="132" t="str">
        <f t="shared" si="9"/>
        <v>SC-2S0412108</v>
      </c>
      <c r="B644" s="132" t="s">
        <v>2399</v>
      </c>
      <c r="C644" s="133" t="s">
        <v>2400</v>
      </c>
      <c r="D644" s="134" t="s">
        <v>1216</v>
      </c>
      <c r="E644" s="135">
        <v>5760.86</v>
      </c>
      <c r="F644" s="135">
        <v>1977.13</v>
      </c>
      <c r="G644" s="136">
        <v>7737.98</v>
      </c>
    </row>
    <row r="645" spans="1:7" x14ac:dyDescent="0.25">
      <c r="A645" s="132" t="str">
        <f t="shared" si="9"/>
        <v>SC-2S0412109</v>
      </c>
      <c r="B645" s="132" t="s">
        <v>2401</v>
      </c>
      <c r="C645" s="133" t="s">
        <v>2402</v>
      </c>
      <c r="D645" s="134" t="s">
        <v>1216</v>
      </c>
      <c r="E645" s="135">
        <v>9653.2999999999993</v>
      </c>
      <c r="F645" s="135">
        <v>3313.01</v>
      </c>
      <c r="G645" s="136">
        <v>12966.31</v>
      </c>
    </row>
    <row r="646" spans="1:7" x14ac:dyDescent="0.25">
      <c r="A646" s="132" t="str">
        <f t="shared" si="9"/>
        <v>SC-2S0412110</v>
      </c>
      <c r="B646" s="132" t="s">
        <v>2403</v>
      </c>
      <c r="C646" s="133" t="s">
        <v>2404</v>
      </c>
      <c r="D646" s="134" t="s">
        <v>1216</v>
      </c>
      <c r="E646" s="135">
        <v>5007.71</v>
      </c>
      <c r="F646" s="135">
        <v>1718.65</v>
      </c>
      <c r="G646" s="136">
        <v>6726.36</v>
      </c>
    </row>
    <row r="647" spans="1:7" x14ac:dyDescent="0.25">
      <c r="A647" s="132" t="str">
        <f t="shared" si="9"/>
        <v>SC-2S0412111</v>
      </c>
      <c r="B647" s="132" t="s">
        <v>2405</v>
      </c>
      <c r="C647" s="133" t="s">
        <v>2406</v>
      </c>
      <c r="D647" s="134" t="s">
        <v>1216</v>
      </c>
      <c r="E647" s="135">
        <v>7076.96</v>
      </c>
      <c r="F647" s="135">
        <v>2428.81</v>
      </c>
      <c r="G647" s="136">
        <v>9505.77</v>
      </c>
    </row>
    <row r="648" spans="1:7" x14ac:dyDescent="0.25">
      <c r="A648" s="132" t="str">
        <f t="shared" si="9"/>
        <v>SC-2S0412112</v>
      </c>
      <c r="B648" s="132" t="s">
        <v>2407</v>
      </c>
      <c r="C648" s="133" t="s">
        <v>2408</v>
      </c>
      <c r="D648" s="134" t="s">
        <v>1216</v>
      </c>
      <c r="E648" s="135">
        <v>11918.05</v>
      </c>
      <c r="F648" s="135">
        <v>4090.27</v>
      </c>
      <c r="G648" s="136">
        <v>16008.32</v>
      </c>
    </row>
    <row r="649" spans="1:7" x14ac:dyDescent="0.25">
      <c r="A649" s="132" t="str">
        <f t="shared" si="9"/>
        <v>SC-2S0412151</v>
      </c>
      <c r="B649" s="132" t="s">
        <v>2409</v>
      </c>
      <c r="C649" s="133" t="s">
        <v>2410</v>
      </c>
      <c r="D649" s="134" t="s">
        <v>1216</v>
      </c>
      <c r="E649" s="135">
        <v>3751.21</v>
      </c>
      <c r="F649" s="135">
        <v>1287.4100000000001</v>
      </c>
      <c r="G649" s="136">
        <v>5038.62</v>
      </c>
    </row>
    <row r="650" spans="1:7" x14ac:dyDescent="0.25">
      <c r="A650" s="132" t="str">
        <f t="shared" ref="A650:A713" si="10">CONCATENATE("SC-",B650)</f>
        <v>SC-2S0412152</v>
      </c>
      <c r="B650" s="132" t="s">
        <v>2411</v>
      </c>
      <c r="C650" s="133" t="s">
        <v>2412</v>
      </c>
      <c r="D650" s="134" t="s">
        <v>1216</v>
      </c>
      <c r="E650" s="135">
        <v>5321.53</v>
      </c>
      <c r="F650" s="135">
        <v>1826.35</v>
      </c>
      <c r="G650" s="136">
        <v>7147.87</v>
      </c>
    </row>
    <row r="651" spans="1:7" x14ac:dyDescent="0.25">
      <c r="A651" s="132" t="str">
        <f t="shared" si="10"/>
        <v>SC-2S0412153</v>
      </c>
      <c r="B651" s="132" t="s">
        <v>2413</v>
      </c>
      <c r="C651" s="133" t="s">
        <v>2414</v>
      </c>
      <c r="D651" s="134" t="s">
        <v>1216</v>
      </c>
      <c r="E651" s="135">
        <v>8960.75</v>
      </c>
      <c r="F651" s="135">
        <v>3075.33</v>
      </c>
      <c r="G651" s="136">
        <v>12036.08</v>
      </c>
    </row>
    <row r="652" spans="1:7" x14ac:dyDescent="0.25">
      <c r="A652" s="132" t="str">
        <f t="shared" si="10"/>
        <v>SC-2S0412154</v>
      </c>
      <c r="B652" s="132" t="s">
        <v>2415</v>
      </c>
      <c r="C652" s="133" t="s">
        <v>2416</v>
      </c>
      <c r="D652" s="134" t="s">
        <v>1216</v>
      </c>
      <c r="E652" s="135">
        <v>3909</v>
      </c>
      <c r="F652" s="135">
        <v>1341.57</v>
      </c>
      <c r="G652" s="136">
        <v>5250.57</v>
      </c>
    </row>
    <row r="653" spans="1:7" x14ac:dyDescent="0.25">
      <c r="A653" s="132" t="str">
        <f t="shared" si="10"/>
        <v>SC-2S0412155</v>
      </c>
      <c r="B653" s="132" t="s">
        <v>2417</v>
      </c>
      <c r="C653" s="133" t="s">
        <v>2418</v>
      </c>
      <c r="D653" s="134" t="s">
        <v>1216</v>
      </c>
      <c r="E653" s="135">
        <v>5557.25</v>
      </c>
      <c r="F653" s="135">
        <v>1907.25</v>
      </c>
      <c r="G653" s="136">
        <v>7464.5</v>
      </c>
    </row>
    <row r="654" spans="1:7" x14ac:dyDescent="0.25">
      <c r="A654" s="132" t="str">
        <f t="shared" si="10"/>
        <v>SC-2S0412156</v>
      </c>
      <c r="B654" s="132" t="s">
        <v>2419</v>
      </c>
      <c r="C654" s="133" t="s">
        <v>2420</v>
      </c>
      <c r="D654" s="134" t="s">
        <v>1216</v>
      </c>
      <c r="E654" s="135">
        <v>9365.65</v>
      </c>
      <c r="F654" s="135">
        <v>3214.29</v>
      </c>
      <c r="G654" s="136">
        <v>12579.95</v>
      </c>
    </row>
    <row r="655" spans="1:7" x14ac:dyDescent="0.25">
      <c r="A655" s="132" t="str">
        <f t="shared" si="10"/>
        <v>SC-2S0412157</v>
      </c>
      <c r="B655" s="132" t="s">
        <v>2421</v>
      </c>
      <c r="C655" s="133" t="s">
        <v>2422</v>
      </c>
      <c r="D655" s="134" t="s">
        <v>1216</v>
      </c>
      <c r="E655" s="135">
        <v>4349.66</v>
      </c>
      <c r="F655" s="135">
        <v>1492.8</v>
      </c>
      <c r="G655" s="136">
        <v>5842.46</v>
      </c>
    </row>
    <row r="656" spans="1:7" x14ac:dyDescent="0.25">
      <c r="A656" s="132" t="str">
        <f t="shared" si="10"/>
        <v>SC-2S0412158</v>
      </c>
      <c r="B656" s="132" t="s">
        <v>2423</v>
      </c>
      <c r="C656" s="133" t="s">
        <v>2424</v>
      </c>
      <c r="D656" s="134" t="s">
        <v>1216</v>
      </c>
      <c r="E656" s="135">
        <v>6180.15</v>
      </c>
      <c r="F656" s="135">
        <v>2121.0300000000002</v>
      </c>
      <c r="G656" s="136">
        <v>8301.17</v>
      </c>
    </row>
    <row r="657" spans="1:7" x14ac:dyDescent="0.25">
      <c r="A657" s="132" t="str">
        <f t="shared" si="10"/>
        <v>SC-2S0412159</v>
      </c>
      <c r="B657" s="132" t="s">
        <v>2425</v>
      </c>
      <c r="C657" s="133" t="s">
        <v>2426</v>
      </c>
      <c r="D657" s="134" t="s">
        <v>1216</v>
      </c>
      <c r="E657" s="135">
        <v>10442.75</v>
      </c>
      <c r="F657" s="135">
        <v>3583.95</v>
      </c>
      <c r="G657" s="136">
        <v>14026.7</v>
      </c>
    </row>
    <row r="658" spans="1:7" x14ac:dyDescent="0.25">
      <c r="A658" s="132" t="str">
        <f t="shared" si="10"/>
        <v>SC-2S0412160</v>
      </c>
      <c r="B658" s="132" t="s">
        <v>2427</v>
      </c>
      <c r="C658" s="133" t="s">
        <v>2428</v>
      </c>
      <c r="D658" s="134" t="s">
        <v>1216</v>
      </c>
      <c r="E658" s="135">
        <v>5342.73</v>
      </c>
      <c r="F658" s="135">
        <v>1833.62</v>
      </c>
      <c r="G658" s="136">
        <v>7176.35</v>
      </c>
    </row>
    <row r="659" spans="1:7" x14ac:dyDescent="0.25">
      <c r="A659" s="132" t="str">
        <f t="shared" si="10"/>
        <v>SC-2S0412161</v>
      </c>
      <c r="B659" s="132" t="s">
        <v>2429</v>
      </c>
      <c r="C659" s="133" t="s">
        <v>2430</v>
      </c>
      <c r="D659" s="134" t="s">
        <v>1216</v>
      </c>
      <c r="E659" s="135">
        <v>7595.24</v>
      </c>
      <c r="F659" s="135">
        <v>2606.69</v>
      </c>
      <c r="G659" s="136">
        <v>10201.93</v>
      </c>
    </row>
    <row r="660" spans="1:7" x14ac:dyDescent="0.25">
      <c r="A660" s="132" t="str">
        <f t="shared" si="10"/>
        <v>SC-2S0412162</v>
      </c>
      <c r="B660" s="132" t="s">
        <v>2431</v>
      </c>
      <c r="C660" s="133" t="s">
        <v>2432</v>
      </c>
      <c r="D660" s="134" t="s">
        <v>1216</v>
      </c>
      <c r="E660" s="135">
        <v>12899.07</v>
      </c>
      <c r="F660" s="135">
        <v>4426.96</v>
      </c>
      <c r="G660" s="136">
        <v>17326.02</v>
      </c>
    </row>
    <row r="661" spans="1:7" x14ac:dyDescent="0.25">
      <c r="A661" s="132" t="str">
        <f t="shared" si="10"/>
        <v>SC-2S0420001</v>
      </c>
      <c r="B661" s="132" t="s">
        <v>2433</v>
      </c>
      <c r="C661" s="133" t="s">
        <v>2434</v>
      </c>
      <c r="D661" s="134" t="s">
        <v>566</v>
      </c>
      <c r="E661" s="135">
        <v>1290.25</v>
      </c>
      <c r="F661" s="135">
        <v>442.81</v>
      </c>
      <c r="G661" s="136">
        <v>1733.06</v>
      </c>
    </row>
    <row r="662" spans="1:7" x14ac:dyDescent="0.25">
      <c r="A662" s="132" t="str">
        <f t="shared" si="10"/>
        <v>SC-2S0420002</v>
      </c>
      <c r="B662" s="132" t="s">
        <v>2435</v>
      </c>
      <c r="C662" s="133" t="s">
        <v>2436</v>
      </c>
      <c r="D662" s="134" t="s">
        <v>566</v>
      </c>
      <c r="E662" s="135">
        <v>1884.06</v>
      </c>
      <c r="F662" s="135">
        <v>646.61</v>
      </c>
      <c r="G662" s="136">
        <v>2530.67</v>
      </c>
    </row>
    <row r="663" spans="1:7" x14ac:dyDescent="0.25">
      <c r="A663" s="132" t="str">
        <f t="shared" si="10"/>
        <v>SC-2S0420003</v>
      </c>
      <c r="B663" s="132" t="s">
        <v>2437</v>
      </c>
      <c r="C663" s="133" t="s">
        <v>2438</v>
      </c>
      <c r="D663" s="134" t="s">
        <v>566</v>
      </c>
      <c r="E663" s="135">
        <v>2632.72</v>
      </c>
      <c r="F663" s="135">
        <v>903.55</v>
      </c>
      <c r="G663" s="136">
        <v>3536.26</v>
      </c>
    </row>
    <row r="664" spans="1:7" x14ac:dyDescent="0.25">
      <c r="A664" s="132" t="str">
        <f t="shared" si="10"/>
        <v>SC-2S0420004</v>
      </c>
      <c r="B664" s="132" t="s">
        <v>2439</v>
      </c>
      <c r="C664" s="133" t="s">
        <v>2440</v>
      </c>
      <c r="D664" s="134" t="s">
        <v>566</v>
      </c>
      <c r="E664" s="135">
        <v>3462.3</v>
      </c>
      <c r="F664" s="135">
        <v>1188.26</v>
      </c>
      <c r="G664" s="136">
        <v>4650.5600000000004</v>
      </c>
    </row>
    <row r="665" spans="1:7" x14ac:dyDescent="0.25">
      <c r="A665" s="132" t="str">
        <f t="shared" si="10"/>
        <v>SC-2S0420005</v>
      </c>
      <c r="B665" s="132" t="s">
        <v>2441</v>
      </c>
      <c r="C665" s="133" t="s">
        <v>2442</v>
      </c>
      <c r="D665" s="134" t="s">
        <v>566</v>
      </c>
      <c r="E665" s="135">
        <v>1159.8499999999999</v>
      </c>
      <c r="F665" s="135">
        <v>398.06</v>
      </c>
      <c r="G665" s="136">
        <v>1557.9</v>
      </c>
    </row>
    <row r="666" spans="1:7" x14ac:dyDescent="0.25">
      <c r="A666" s="132" t="str">
        <f t="shared" si="10"/>
        <v>SC-2S0420006</v>
      </c>
      <c r="B666" s="132" t="s">
        <v>2443</v>
      </c>
      <c r="C666" s="133" t="s">
        <v>2444</v>
      </c>
      <c r="D666" s="134" t="s">
        <v>566</v>
      </c>
      <c r="E666" s="135">
        <v>1670.44</v>
      </c>
      <c r="F666" s="135">
        <v>573.29</v>
      </c>
      <c r="G666" s="136">
        <v>2243.73</v>
      </c>
    </row>
    <row r="667" spans="1:7" x14ac:dyDescent="0.25">
      <c r="A667" s="132" t="str">
        <f t="shared" si="10"/>
        <v>SC-2S0420007</v>
      </c>
      <c r="B667" s="132" t="s">
        <v>2445</v>
      </c>
      <c r="C667" s="133" t="s">
        <v>2446</v>
      </c>
      <c r="D667" s="134" t="s">
        <v>566</v>
      </c>
      <c r="E667" s="135">
        <v>2492.04</v>
      </c>
      <c r="F667" s="135">
        <v>855.27</v>
      </c>
      <c r="G667" s="136">
        <v>3347.3</v>
      </c>
    </row>
    <row r="668" spans="1:7" x14ac:dyDescent="0.25">
      <c r="A668" s="132" t="str">
        <f t="shared" si="10"/>
        <v>SC-2S0420008</v>
      </c>
      <c r="B668" s="132" t="s">
        <v>2447</v>
      </c>
      <c r="C668" s="133" t="s">
        <v>2448</v>
      </c>
      <c r="D668" s="134" t="s">
        <v>566</v>
      </c>
      <c r="E668" s="135">
        <v>3332.57</v>
      </c>
      <c r="F668" s="135">
        <v>1143.74</v>
      </c>
      <c r="G668" s="136">
        <v>4476.3100000000004</v>
      </c>
    </row>
    <row r="669" spans="1:7" x14ac:dyDescent="0.25">
      <c r="A669" s="132" t="str">
        <f t="shared" si="10"/>
        <v>SC-2S0420009</v>
      </c>
      <c r="B669" s="132" t="s">
        <v>2449</v>
      </c>
      <c r="C669" s="133" t="s">
        <v>2450</v>
      </c>
      <c r="D669" s="134" t="s">
        <v>566</v>
      </c>
      <c r="E669" s="135">
        <v>1268.6199999999999</v>
      </c>
      <c r="F669" s="135">
        <v>435.39</v>
      </c>
      <c r="G669" s="136">
        <v>1704</v>
      </c>
    </row>
    <row r="670" spans="1:7" x14ac:dyDescent="0.25">
      <c r="A670" s="132" t="str">
        <f t="shared" si="10"/>
        <v>SC-2S0420010</v>
      </c>
      <c r="B670" s="132" t="s">
        <v>2451</v>
      </c>
      <c r="C670" s="133" t="s">
        <v>2452</v>
      </c>
      <c r="D670" s="134" t="s">
        <v>566</v>
      </c>
      <c r="E670" s="135">
        <v>1947.94</v>
      </c>
      <c r="F670" s="135">
        <v>668.53</v>
      </c>
      <c r="G670" s="136">
        <v>2616.48</v>
      </c>
    </row>
    <row r="671" spans="1:7" x14ac:dyDescent="0.25">
      <c r="A671" s="132" t="str">
        <f t="shared" si="10"/>
        <v>SC-2S0420011</v>
      </c>
      <c r="B671" s="132" t="s">
        <v>2453</v>
      </c>
      <c r="C671" s="133" t="s">
        <v>2454</v>
      </c>
      <c r="D671" s="134" t="s">
        <v>566</v>
      </c>
      <c r="E671" s="135">
        <v>2890.99</v>
      </c>
      <c r="F671" s="135">
        <v>992.19</v>
      </c>
      <c r="G671" s="136">
        <v>3883.18</v>
      </c>
    </row>
    <row r="672" spans="1:7" x14ac:dyDescent="0.25">
      <c r="A672" s="132" t="str">
        <f t="shared" si="10"/>
        <v>SC-2S0420012</v>
      </c>
      <c r="B672" s="132" t="s">
        <v>2455</v>
      </c>
      <c r="C672" s="133" t="s">
        <v>2456</v>
      </c>
      <c r="D672" s="134" t="s">
        <v>566</v>
      </c>
      <c r="E672" s="135">
        <v>4119.95</v>
      </c>
      <c r="F672" s="135">
        <v>1413.97</v>
      </c>
      <c r="G672" s="136">
        <v>5533.92</v>
      </c>
    </row>
    <row r="673" spans="1:7" x14ac:dyDescent="0.25">
      <c r="A673" s="132" t="str">
        <f t="shared" si="10"/>
        <v>SC-2S0420013</v>
      </c>
      <c r="B673" s="132" t="s">
        <v>2457</v>
      </c>
      <c r="C673" s="133" t="s">
        <v>2458</v>
      </c>
      <c r="D673" s="134" t="s">
        <v>566</v>
      </c>
      <c r="E673" s="135">
        <v>1461.05</v>
      </c>
      <c r="F673" s="135">
        <v>501.43</v>
      </c>
      <c r="G673" s="136">
        <v>1962.48</v>
      </c>
    </row>
    <row r="674" spans="1:7" x14ac:dyDescent="0.25">
      <c r="A674" s="132" t="str">
        <f t="shared" si="10"/>
        <v>SC-2S0420014</v>
      </c>
      <c r="B674" s="132" t="s">
        <v>2459</v>
      </c>
      <c r="C674" s="133" t="s">
        <v>2460</v>
      </c>
      <c r="D674" s="134" t="s">
        <v>566</v>
      </c>
      <c r="E674" s="135">
        <v>2197.9299999999998</v>
      </c>
      <c r="F674" s="135">
        <v>754.33</v>
      </c>
      <c r="G674" s="136">
        <v>2952.26</v>
      </c>
    </row>
    <row r="675" spans="1:7" x14ac:dyDescent="0.25">
      <c r="A675" s="132" t="str">
        <f t="shared" si="10"/>
        <v>SC-2S0420015</v>
      </c>
      <c r="B675" s="132" t="s">
        <v>2461</v>
      </c>
      <c r="C675" s="133" t="s">
        <v>2462</v>
      </c>
      <c r="D675" s="134" t="s">
        <v>566</v>
      </c>
      <c r="E675" s="135">
        <v>3197.03</v>
      </c>
      <c r="F675" s="135">
        <v>1097.22</v>
      </c>
      <c r="G675" s="136">
        <v>4294.25</v>
      </c>
    </row>
    <row r="676" spans="1:7" x14ac:dyDescent="0.25">
      <c r="A676" s="132" t="str">
        <f t="shared" si="10"/>
        <v>SC-2S0420016</v>
      </c>
      <c r="B676" s="132" t="s">
        <v>2463</v>
      </c>
      <c r="C676" s="133" t="s">
        <v>2464</v>
      </c>
      <c r="D676" s="134" t="s">
        <v>566</v>
      </c>
      <c r="E676" s="135">
        <v>4512.67</v>
      </c>
      <c r="F676" s="135">
        <v>1548.75</v>
      </c>
      <c r="G676" s="136">
        <v>6061.41</v>
      </c>
    </row>
    <row r="677" spans="1:7" x14ac:dyDescent="0.25">
      <c r="A677" s="132" t="str">
        <f t="shared" si="10"/>
        <v>SC-2S0420017</v>
      </c>
      <c r="B677" s="132" t="s">
        <v>2465</v>
      </c>
      <c r="C677" s="133" t="s">
        <v>2466</v>
      </c>
      <c r="D677" s="134" t="s">
        <v>566</v>
      </c>
      <c r="E677" s="135">
        <v>1646.42</v>
      </c>
      <c r="F677" s="135">
        <v>565.04999999999995</v>
      </c>
      <c r="G677" s="136">
        <v>2211.4699999999998</v>
      </c>
    </row>
    <row r="678" spans="1:7" x14ac:dyDescent="0.25">
      <c r="A678" s="132" t="str">
        <f t="shared" si="10"/>
        <v>SC-2S0420018</v>
      </c>
      <c r="B678" s="132" t="s">
        <v>2467</v>
      </c>
      <c r="C678" s="133" t="s">
        <v>2468</v>
      </c>
      <c r="D678" s="134" t="s">
        <v>566</v>
      </c>
      <c r="E678" s="135">
        <v>2445.02</v>
      </c>
      <c r="F678" s="135">
        <v>839.13</v>
      </c>
      <c r="G678" s="136">
        <v>3284.15</v>
      </c>
    </row>
    <row r="679" spans="1:7" x14ac:dyDescent="0.25">
      <c r="A679" s="132" t="str">
        <f t="shared" si="10"/>
        <v>SC-2S0420019</v>
      </c>
      <c r="B679" s="132" t="s">
        <v>2469</v>
      </c>
      <c r="C679" s="133" t="s">
        <v>2470</v>
      </c>
      <c r="D679" s="134" t="s">
        <v>566</v>
      </c>
      <c r="E679" s="135">
        <v>3555.56</v>
      </c>
      <c r="F679" s="135">
        <v>1220.27</v>
      </c>
      <c r="G679" s="136">
        <v>4775.83</v>
      </c>
    </row>
    <row r="680" spans="1:7" x14ac:dyDescent="0.25">
      <c r="A680" s="132" t="str">
        <f t="shared" si="10"/>
        <v>SC-2S0420020</v>
      </c>
      <c r="B680" s="132" t="s">
        <v>2471</v>
      </c>
      <c r="C680" s="133" t="s">
        <v>2472</v>
      </c>
      <c r="D680" s="134" t="s">
        <v>566</v>
      </c>
      <c r="E680" s="135">
        <v>4911.5200000000004</v>
      </c>
      <c r="F680" s="135">
        <v>1685.63</v>
      </c>
      <c r="G680" s="136">
        <v>6597.16</v>
      </c>
    </row>
    <row r="681" spans="1:7" x14ac:dyDescent="0.25">
      <c r="A681" s="132" t="str">
        <f t="shared" si="10"/>
        <v>SC-2S0420021</v>
      </c>
      <c r="B681" s="132" t="s">
        <v>2473</v>
      </c>
      <c r="C681" s="133" t="s">
        <v>2474</v>
      </c>
      <c r="D681" s="134" t="s">
        <v>566</v>
      </c>
      <c r="E681" s="135">
        <v>1721.1</v>
      </c>
      <c r="F681" s="135">
        <v>590.67999999999995</v>
      </c>
      <c r="G681" s="136">
        <v>2311.7800000000002</v>
      </c>
    </row>
    <row r="682" spans="1:7" x14ac:dyDescent="0.25">
      <c r="A682" s="132" t="str">
        <f t="shared" si="10"/>
        <v>SC-2S0420022</v>
      </c>
      <c r="B682" s="132" t="s">
        <v>2475</v>
      </c>
      <c r="C682" s="133" t="s">
        <v>2476</v>
      </c>
      <c r="D682" s="134" t="s">
        <v>566</v>
      </c>
      <c r="E682" s="135">
        <v>2685.87</v>
      </c>
      <c r="F682" s="135">
        <v>921.79</v>
      </c>
      <c r="G682" s="136">
        <v>3607.67</v>
      </c>
    </row>
    <row r="683" spans="1:7" x14ac:dyDescent="0.25">
      <c r="A683" s="132" t="str">
        <f t="shared" si="10"/>
        <v>SC-2S0420023</v>
      </c>
      <c r="B683" s="132" t="s">
        <v>2477</v>
      </c>
      <c r="C683" s="133" t="s">
        <v>2478</v>
      </c>
      <c r="D683" s="134" t="s">
        <v>566</v>
      </c>
      <c r="E683" s="135">
        <v>3854.97</v>
      </c>
      <c r="F683" s="135">
        <v>1323.03</v>
      </c>
      <c r="G683" s="136">
        <v>5177.99</v>
      </c>
    </row>
    <row r="684" spans="1:7" x14ac:dyDescent="0.25">
      <c r="A684" s="132" t="str">
        <f t="shared" si="10"/>
        <v>SC-2S0420024</v>
      </c>
      <c r="B684" s="132" t="s">
        <v>2479</v>
      </c>
      <c r="C684" s="133" t="s">
        <v>2480</v>
      </c>
      <c r="D684" s="134" t="s">
        <v>566</v>
      </c>
      <c r="E684" s="135">
        <v>5382.09</v>
      </c>
      <c r="F684" s="135">
        <v>1847.13</v>
      </c>
      <c r="G684" s="136">
        <v>7229.23</v>
      </c>
    </row>
    <row r="685" spans="1:7" x14ac:dyDescent="0.25">
      <c r="A685" s="132" t="str">
        <f t="shared" si="10"/>
        <v>SC-2S0420025</v>
      </c>
      <c r="B685" s="132" t="s">
        <v>2481</v>
      </c>
      <c r="C685" s="133" t="s">
        <v>2482</v>
      </c>
      <c r="D685" s="134" t="s">
        <v>566</v>
      </c>
      <c r="E685" s="135">
        <v>1820.75</v>
      </c>
      <c r="F685" s="135">
        <v>624.88</v>
      </c>
      <c r="G685" s="136">
        <v>2445.63</v>
      </c>
    </row>
    <row r="686" spans="1:7" x14ac:dyDescent="0.25">
      <c r="A686" s="132" t="str">
        <f t="shared" si="10"/>
        <v>SC-2S0420026</v>
      </c>
      <c r="B686" s="132" t="s">
        <v>2483</v>
      </c>
      <c r="C686" s="133" t="s">
        <v>2484</v>
      </c>
      <c r="D686" s="134" t="s">
        <v>566</v>
      </c>
      <c r="E686" s="135">
        <v>2906.87</v>
      </c>
      <c r="F686" s="135">
        <v>997.64</v>
      </c>
      <c r="G686" s="136">
        <v>3904.51</v>
      </c>
    </row>
    <row r="687" spans="1:7" x14ac:dyDescent="0.25">
      <c r="A687" s="132" t="str">
        <f t="shared" si="10"/>
        <v>SC-2S0420027</v>
      </c>
      <c r="B687" s="132" t="s">
        <v>2485</v>
      </c>
      <c r="C687" s="133" t="s">
        <v>2486</v>
      </c>
      <c r="D687" s="134" t="s">
        <v>566</v>
      </c>
      <c r="E687" s="135">
        <v>4308.78</v>
      </c>
      <c r="F687" s="135">
        <v>1478.77</v>
      </c>
      <c r="G687" s="136">
        <v>5787.55</v>
      </c>
    </row>
    <row r="688" spans="1:7" x14ac:dyDescent="0.25">
      <c r="A688" s="132" t="str">
        <f t="shared" si="10"/>
        <v>SC-2S0420028</v>
      </c>
      <c r="B688" s="132" t="s">
        <v>2487</v>
      </c>
      <c r="C688" s="133" t="s">
        <v>2488</v>
      </c>
      <c r="D688" s="134" t="s">
        <v>566</v>
      </c>
      <c r="E688" s="135">
        <v>5758.7</v>
      </c>
      <c r="F688" s="135">
        <v>1976.39</v>
      </c>
      <c r="G688" s="136">
        <v>7735.09</v>
      </c>
    </row>
    <row r="689" spans="1:7" x14ac:dyDescent="0.25">
      <c r="A689" s="132" t="str">
        <f t="shared" si="10"/>
        <v>SC-2S0420051</v>
      </c>
      <c r="B689" s="132" t="s">
        <v>2489</v>
      </c>
      <c r="C689" s="133" t="s">
        <v>2490</v>
      </c>
      <c r="D689" s="134" t="s">
        <v>566</v>
      </c>
      <c r="E689" s="135">
        <v>1349.28</v>
      </c>
      <c r="F689" s="135">
        <v>463.07</v>
      </c>
      <c r="G689" s="136">
        <v>1812.36</v>
      </c>
    </row>
    <row r="690" spans="1:7" x14ac:dyDescent="0.25">
      <c r="A690" s="132" t="str">
        <f t="shared" si="10"/>
        <v>SC-2S0420052</v>
      </c>
      <c r="B690" s="132" t="s">
        <v>2491</v>
      </c>
      <c r="C690" s="133" t="s">
        <v>2492</v>
      </c>
      <c r="D690" s="134" t="s">
        <v>566</v>
      </c>
      <c r="E690" s="135">
        <v>1948.02</v>
      </c>
      <c r="F690" s="135">
        <v>668.56</v>
      </c>
      <c r="G690" s="136">
        <v>2616.58</v>
      </c>
    </row>
    <row r="691" spans="1:7" x14ac:dyDescent="0.25">
      <c r="A691" s="132" t="str">
        <f t="shared" si="10"/>
        <v>SC-2S0420053</v>
      </c>
      <c r="B691" s="132" t="s">
        <v>2493</v>
      </c>
      <c r="C691" s="133" t="s">
        <v>2494</v>
      </c>
      <c r="D691" s="134" t="s">
        <v>566</v>
      </c>
      <c r="E691" s="135">
        <v>2732.74</v>
      </c>
      <c r="F691" s="135">
        <v>937.87</v>
      </c>
      <c r="G691" s="136">
        <v>3670.61</v>
      </c>
    </row>
    <row r="692" spans="1:7" x14ac:dyDescent="0.25">
      <c r="A692" s="132" t="str">
        <f t="shared" si="10"/>
        <v>SC-2S0420054</v>
      </c>
      <c r="B692" s="132" t="s">
        <v>2495</v>
      </c>
      <c r="C692" s="133" t="s">
        <v>2496</v>
      </c>
      <c r="D692" s="134" t="s">
        <v>566</v>
      </c>
      <c r="E692" s="135">
        <v>3607.45</v>
      </c>
      <c r="F692" s="135">
        <v>1238.08</v>
      </c>
      <c r="G692" s="136">
        <v>4845.53</v>
      </c>
    </row>
    <row r="693" spans="1:7" x14ac:dyDescent="0.25">
      <c r="A693" s="132" t="str">
        <f t="shared" si="10"/>
        <v>SC-2S0420055</v>
      </c>
      <c r="B693" s="132" t="s">
        <v>2497</v>
      </c>
      <c r="C693" s="133" t="s">
        <v>2498</v>
      </c>
      <c r="D693" s="134" t="s">
        <v>566</v>
      </c>
      <c r="E693" s="135">
        <v>1208.8699999999999</v>
      </c>
      <c r="F693" s="135">
        <v>414.88</v>
      </c>
      <c r="G693" s="136">
        <v>1623.76</v>
      </c>
    </row>
    <row r="694" spans="1:7" x14ac:dyDescent="0.25">
      <c r="A694" s="132" t="str">
        <f t="shared" si="10"/>
        <v>SC-2S0420056</v>
      </c>
      <c r="B694" s="132" t="s">
        <v>2499</v>
      </c>
      <c r="C694" s="133" t="s">
        <v>2500</v>
      </c>
      <c r="D694" s="134" t="s">
        <v>566</v>
      </c>
      <c r="E694" s="135">
        <v>1733.39</v>
      </c>
      <c r="F694" s="135">
        <v>594.9</v>
      </c>
      <c r="G694" s="136">
        <v>2328.29</v>
      </c>
    </row>
    <row r="695" spans="1:7" x14ac:dyDescent="0.25">
      <c r="A695" s="132" t="str">
        <f t="shared" si="10"/>
        <v>SC-2S0420057</v>
      </c>
      <c r="B695" s="132" t="s">
        <v>2501</v>
      </c>
      <c r="C695" s="133" t="s">
        <v>2502</v>
      </c>
      <c r="D695" s="134" t="s">
        <v>566</v>
      </c>
      <c r="E695" s="135">
        <v>2592.06</v>
      </c>
      <c r="F695" s="135">
        <v>889.59</v>
      </c>
      <c r="G695" s="136">
        <v>3481.65</v>
      </c>
    </row>
    <row r="696" spans="1:7" x14ac:dyDescent="0.25">
      <c r="A696" s="132" t="str">
        <f t="shared" si="10"/>
        <v>SC-2S0420058</v>
      </c>
      <c r="B696" s="132" t="s">
        <v>2503</v>
      </c>
      <c r="C696" s="133" t="s">
        <v>2504</v>
      </c>
      <c r="D696" s="134" t="s">
        <v>566</v>
      </c>
      <c r="E696" s="135">
        <v>3476.25</v>
      </c>
      <c r="F696" s="135">
        <v>1193.05</v>
      </c>
      <c r="G696" s="136">
        <v>4669.3</v>
      </c>
    </row>
    <row r="697" spans="1:7" x14ac:dyDescent="0.25">
      <c r="A697" s="132" t="str">
        <f t="shared" si="10"/>
        <v>SC-2S0420059</v>
      </c>
      <c r="B697" s="132" t="s">
        <v>2505</v>
      </c>
      <c r="C697" s="133" t="s">
        <v>2506</v>
      </c>
      <c r="D697" s="134" t="s">
        <v>566</v>
      </c>
      <c r="E697" s="135">
        <v>1317.64</v>
      </c>
      <c r="F697" s="135">
        <v>452.21</v>
      </c>
      <c r="G697" s="136">
        <v>1769.86</v>
      </c>
    </row>
    <row r="698" spans="1:7" x14ac:dyDescent="0.25">
      <c r="A698" s="132" t="str">
        <f t="shared" si="10"/>
        <v>SC-2S0420060</v>
      </c>
      <c r="B698" s="132" t="s">
        <v>2507</v>
      </c>
      <c r="C698" s="133" t="s">
        <v>2508</v>
      </c>
      <c r="D698" s="134" t="s">
        <v>566</v>
      </c>
      <c r="E698" s="135">
        <v>2029.85</v>
      </c>
      <c r="F698" s="135">
        <v>696.65</v>
      </c>
      <c r="G698" s="136">
        <v>2726.5</v>
      </c>
    </row>
    <row r="699" spans="1:7" x14ac:dyDescent="0.25">
      <c r="A699" s="132" t="str">
        <f t="shared" si="10"/>
        <v>SC-2S0420061</v>
      </c>
      <c r="B699" s="132" t="s">
        <v>2509</v>
      </c>
      <c r="C699" s="133" t="s">
        <v>2510</v>
      </c>
      <c r="D699" s="134" t="s">
        <v>566</v>
      </c>
      <c r="E699" s="135">
        <v>2991.01</v>
      </c>
      <c r="F699" s="135">
        <v>1026.51</v>
      </c>
      <c r="G699" s="136">
        <v>4017.53</v>
      </c>
    </row>
    <row r="700" spans="1:7" x14ac:dyDescent="0.25">
      <c r="A700" s="132" t="str">
        <f t="shared" si="10"/>
        <v>SC-2S0420062</v>
      </c>
      <c r="B700" s="132" t="s">
        <v>2511</v>
      </c>
      <c r="C700" s="133" t="s">
        <v>2512</v>
      </c>
      <c r="D700" s="134" t="s">
        <v>566</v>
      </c>
      <c r="E700" s="135">
        <v>4293.37</v>
      </c>
      <c r="F700" s="135">
        <v>1473.48</v>
      </c>
      <c r="G700" s="136">
        <v>5766.85</v>
      </c>
    </row>
    <row r="701" spans="1:7" x14ac:dyDescent="0.25">
      <c r="A701" s="132" t="str">
        <f t="shared" si="10"/>
        <v>SC-2S0420063</v>
      </c>
      <c r="B701" s="132" t="s">
        <v>2513</v>
      </c>
      <c r="C701" s="133" t="s">
        <v>2514</v>
      </c>
      <c r="D701" s="134" t="s">
        <v>566</v>
      </c>
      <c r="E701" s="135">
        <v>1510.07</v>
      </c>
      <c r="F701" s="135">
        <v>518.26</v>
      </c>
      <c r="G701" s="136">
        <v>2028.33</v>
      </c>
    </row>
    <row r="702" spans="1:7" x14ac:dyDescent="0.25">
      <c r="A702" s="132" t="str">
        <f t="shared" si="10"/>
        <v>SC-2S0420064</v>
      </c>
      <c r="B702" s="132" t="s">
        <v>2515</v>
      </c>
      <c r="C702" s="133" t="s">
        <v>2516</v>
      </c>
      <c r="D702" s="134" t="s">
        <v>566</v>
      </c>
      <c r="E702" s="135">
        <v>2279.84</v>
      </c>
      <c r="F702" s="135">
        <v>782.44</v>
      </c>
      <c r="G702" s="136">
        <v>3062.28</v>
      </c>
    </row>
    <row r="703" spans="1:7" x14ac:dyDescent="0.25">
      <c r="A703" s="132" t="str">
        <f t="shared" si="10"/>
        <v>SC-2S0420065</v>
      </c>
      <c r="B703" s="132" t="s">
        <v>2517</v>
      </c>
      <c r="C703" s="133" t="s">
        <v>2518</v>
      </c>
      <c r="D703" s="134" t="s">
        <v>566</v>
      </c>
      <c r="E703" s="135">
        <v>3319.35</v>
      </c>
      <c r="F703" s="135">
        <v>1139.2</v>
      </c>
      <c r="G703" s="136">
        <v>4458.55</v>
      </c>
    </row>
    <row r="704" spans="1:7" x14ac:dyDescent="0.25">
      <c r="A704" s="132" t="str">
        <f t="shared" si="10"/>
        <v>SC-2S0420066</v>
      </c>
      <c r="B704" s="132" t="s">
        <v>2519</v>
      </c>
      <c r="C704" s="133" t="s">
        <v>2520</v>
      </c>
      <c r="D704" s="134" t="s">
        <v>566</v>
      </c>
      <c r="E704" s="135">
        <v>4686.08</v>
      </c>
      <c r="F704" s="135">
        <v>1608.26</v>
      </c>
      <c r="G704" s="136">
        <v>6294.35</v>
      </c>
    </row>
    <row r="705" spans="1:7" x14ac:dyDescent="0.25">
      <c r="A705" s="132" t="str">
        <f t="shared" si="10"/>
        <v>SC-2S0420067</v>
      </c>
      <c r="B705" s="132" t="s">
        <v>2521</v>
      </c>
      <c r="C705" s="133" t="s">
        <v>2522</v>
      </c>
      <c r="D705" s="134" t="s">
        <v>566</v>
      </c>
      <c r="E705" s="135">
        <v>1710.68</v>
      </c>
      <c r="F705" s="135">
        <v>587.11</v>
      </c>
      <c r="G705" s="136">
        <v>2297.79</v>
      </c>
    </row>
    <row r="706" spans="1:7" x14ac:dyDescent="0.25">
      <c r="A706" s="132" t="str">
        <f t="shared" si="10"/>
        <v>SC-2S0420068</v>
      </c>
      <c r="B706" s="132" t="s">
        <v>2523</v>
      </c>
      <c r="C706" s="133" t="s">
        <v>2524</v>
      </c>
      <c r="D706" s="134" t="s">
        <v>566</v>
      </c>
      <c r="E706" s="135">
        <v>2545.5100000000002</v>
      </c>
      <c r="F706" s="135">
        <v>873.62</v>
      </c>
      <c r="G706" s="136">
        <v>3419.13</v>
      </c>
    </row>
    <row r="707" spans="1:7" x14ac:dyDescent="0.25">
      <c r="A707" s="132" t="str">
        <f t="shared" si="10"/>
        <v>SC-2S0420069</v>
      </c>
      <c r="B707" s="132" t="s">
        <v>2525</v>
      </c>
      <c r="C707" s="133" t="s">
        <v>2526</v>
      </c>
      <c r="D707" s="134" t="s">
        <v>566</v>
      </c>
      <c r="E707" s="135">
        <v>3677.88</v>
      </c>
      <c r="F707" s="135">
        <v>1262.25</v>
      </c>
      <c r="G707" s="136">
        <v>4940.13</v>
      </c>
    </row>
    <row r="708" spans="1:7" x14ac:dyDescent="0.25">
      <c r="A708" s="132" t="str">
        <f t="shared" si="10"/>
        <v>SC-2S0420070</v>
      </c>
      <c r="B708" s="132" t="s">
        <v>2527</v>
      </c>
      <c r="C708" s="133" t="s">
        <v>2528</v>
      </c>
      <c r="D708" s="134" t="s">
        <v>566</v>
      </c>
      <c r="E708" s="135">
        <v>5112.4399999999996</v>
      </c>
      <c r="F708" s="135">
        <v>1754.59</v>
      </c>
      <c r="G708" s="136">
        <v>6867.03</v>
      </c>
    </row>
    <row r="709" spans="1:7" x14ac:dyDescent="0.25">
      <c r="A709" s="132" t="str">
        <f t="shared" si="10"/>
        <v>SC-2S0420071</v>
      </c>
      <c r="B709" s="132" t="s">
        <v>2529</v>
      </c>
      <c r="C709" s="133" t="s">
        <v>2530</v>
      </c>
      <c r="D709" s="134" t="s">
        <v>566</v>
      </c>
      <c r="E709" s="135">
        <v>1785.37</v>
      </c>
      <c r="F709" s="135">
        <v>612.74</v>
      </c>
      <c r="G709" s="136">
        <v>2398.1</v>
      </c>
    </row>
    <row r="710" spans="1:7" x14ac:dyDescent="0.25">
      <c r="A710" s="132" t="str">
        <f t="shared" si="10"/>
        <v>SC-2S0420072</v>
      </c>
      <c r="B710" s="132" t="s">
        <v>2531</v>
      </c>
      <c r="C710" s="133" t="s">
        <v>2532</v>
      </c>
      <c r="D710" s="134" t="s">
        <v>566</v>
      </c>
      <c r="E710" s="135">
        <v>2786.37</v>
      </c>
      <c r="F710" s="135">
        <v>956.28</v>
      </c>
      <c r="G710" s="136">
        <v>3742.65</v>
      </c>
    </row>
    <row r="711" spans="1:7" x14ac:dyDescent="0.25">
      <c r="A711" s="132" t="str">
        <f t="shared" si="10"/>
        <v>SC-2S0420073</v>
      </c>
      <c r="B711" s="132" t="s">
        <v>2533</v>
      </c>
      <c r="C711" s="133" t="s">
        <v>2534</v>
      </c>
      <c r="D711" s="134" t="s">
        <v>566</v>
      </c>
      <c r="E711" s="135">
        <v>4002.93</v>
      </c>
      <c r="F711" s="135">
        <v>1373.81</v>
      </c>
      <c r="G711" s="136">
        <v>5376.74</v>
      </c>
    </row>
    <row r="712" spans="1:7" x14ac:dyDescent="0.25">
      <c r="A712" s="132" t="str">
        <f t="shared" si="10"/>
        <v>SC-2S0420074</v>
      </c>
      <c r="B712" s="132" t="s">
        <v>2535</v>
      </c>
      <c r="C712" s="133" t="s">
        <v>2536</v>
      </c>
      <c r="D712" s="134" t="s">
        <v>566</v>
      </c>
      <c r="E712" s="135">
        <v>5583.01</v>
      </c>
      <c r="F712" s="135">
        <v>1916.09</v>
      </c>
      <c r="G712" s="136">
        <v>7499.1</v>
      </c>
    </row>
    <row r="713" spans="1:7" x14ac:dyDescent="0.25">
      <c r="A713" s="132" t="str">
        <f t="shared" si="10"/>
        <v>SC-2S0420075</v>
      </c>
      <c r="B713" s="132" t="s">
        <v>2537</v>
      </c>
      <c r="C713" s="133" t="s">
        <v>2538</v>
      </c>
      <c r="D713" s="134" t="s">
        <v>566</v>
      </c>
      <c r="E713" s="135">
        <v>1885.01</v>
      </c>
      <c r="F713" s="135">
        <v>646.94000000000005</v>
      </c>
      <c r="G713" s="136">
        <v>2531.9499999999998</v>
      </c>
    </row>
    <row r="714" spans="1:7" x14ac:dyDescent="0.25">
      <c r="A714" s="132" t="str">
        <f t="shared" ref="A714:A777" si="11">CONCATENATE("SC-",B714)</f>
        <v>SC-2S0420076</v>
      </c>
      <c r="B714" s="132" t="s">
        <v>2539</v>
      </c>
      <c r="C714" s="133" t="s">
        <v>2540</v>
      </c>
      <c r="D714" s="134" t="s">
        <v>566</v>
      </c>
      <c r="E714" s="135">
        <v>3007.36</v>
      </c>
      <c r="F714" s="135">
        <v>1032.1300000000001</v>
      </c>
      <c r="G714" s="136">
        <v>4039.49</v>
      </c>
    </row>
    <row r="715" spans="1:7" x14ac:dyDescent="0.25">
      <c r="A715" s="132" t="str">
        <f t="shared" si="11"/>
        <v>SC-2S0420077</v>
      </c>
      <c r="B715" s="132" t="s">
        <v>2541</v>
      </c>
      <c r="C715" s="133" t="s">
        <v>2542</v>
      </c>
      <c r="D715" s="134" t="s">
        <v>566</v>
      </c>
      <c r="E715" s="135">
        <v>4480.8999999999996</v>
      </c>
      <c r="F715" s="135">
        <v>1537.84</v>
      </c>
      <c r="G715" s="136">
        <v>6018.74</v>
      </c>
    </row>
    <row r="716" spans="1:7" x14ac:dyDescent="0.25">
      <c r="A716" s="132" t="str">
        <f t="shared" si="11"/>
        <v>SC-2S0420078</v>
      </c>
      <c r="B716" s="132" t="s">
        <v>2543</v>
      </c>
      <c r="C716" s="133" t="s">
        <v>2544</v>
      </c>
      <c r="D716" s="134" t="s">
        <v>566</v>
      </c>
      <c r="E716" s="135">
        <v>5989.72</v>
      </c>
      <c r="F716" s="135">
        <v>2055.67</v>
      </c>
      <c r="G716" s="136">
        <v>8045.4</v>
      </c>
    </row>
    <row r="717" spans="1:7" x14ac:dyDescent="0.25">
      <c r="A717" s="132" t="str">
        <f t="shared" si="11"/>
        <v>SC-2S0420101</v>
      </c>
      <c r="B717" s="132" t="s">
        <v>2545</v>
      </c>
      <c r="C717" s="133" t="s">
        <v>2546</v>
      </c>
      <c r="D717" s="134" t="s">
        <v>1216</v>
      </c>
      <c r="E717" s="135">
        <v>8266.25</v>
      </c>
      <c r="F717" s="135">
        <v>2836.98</v>
      </c>
      <c r="G717" s="136">
        <v>11103.23</v>
      </c>
    </row>
    <row r="718" spans="1:7" x14ac:dyDescent="0.25">
      <c r="A718" s="132" t="str">
        <f t="shared" si="11"/>
        <v>SC-2S0420102</v>
      </c>
      <c r="B718" s="132" t="s">
        <v>2547</v>
      </c>
      <c r="C718" s="133" t="s">
        <v>2548</v>
      </c>
      <c r="D718" s="134" t="s">
        <v>1216</v>
      </c>
      <c r="E718" s="135">
        <v>12647.78</v>
      </c>
      <c r="F718" s="135">
        <v>4340.72</v>
      </c>
      <c r="G718" s="136">
        <v>16988.490000000002</v>
      </c>
    </row>
    <row r="719" spans="1:7" x14ac:dyDescent="0.25">
      <c r="A719" s="132" t="str">
        <f t="shared" si="11"/>
        <v>SC-2S0420103</v>
      </c>
      <c r="B719" s="132" t="s">
        <v>2549</v>
      </c>
      <c r="C719" s="133" t="s">
        <v>2550</v>
      </c>
      <c r="D719" s="134" t="s">
        <v>1216</v>
      </c>
      <c r="E719" s="135">
        <v>16896.52</v>
      </c>
      <c r="F719" s="135">
        <v>5798.89</v>
      </c>
      <c r="G719" s="136">
        <v>22695.41</v>
      </c>
    </row>
    <row r="720" spans="1:7" x14ac:dyDescent="0.25">
      <c r="A720" s="132" t="str">
        <f t="shared" si="11"/>
        <v>SC-2S0420104</v>
      </c>
      <c r="B720" s="132" t="s">
        <v>2551</v>
      </c>
      <c r="C720" s="133" t="s">
        <v>2552</v>
      </c>
      <c r="D720" s="134" t="s">
        <v>1216</v>
      </c>
      <c r="E720" s="135">
        <v>23827.52</v>
      </c>
      <c r="F720" s="135">
        <v>8177.6</v>
      </c>
      <c r="G720" s="136">
        <v>32005.119999999999</v>
      </c>
    </row>
    <row r="721" spans="1:7" x14ac:dyDescent="0.25">
      <c r="A721" s="132" t="str">
        <f t="shared" si="11"/>
        <v>SC-2S0420105</v>
      </c>
      <c r="B721" s="132" t="s">
        <v>2553</v>
      </c>
      <c r="C721" s="133" t="s">
        <v>2554</v>
      </c>
      <c r="D721" s="134" t="s">
        <v>1216</v>
      </c>
      <c r="E721" s="135">
        <v>8511.61</v>
      </c>
      <c r="F721" s="135">
        <v>2921.18</v>
      </c>
      <c r="G721" s="136">
        <v>11432.79</v>
      </c>
    </row>
    <row r="722" spans="1:7" x14ac:dyDescent="0.25">
      <c r="A722" s="132" t="str">
        <f t="shared" si="11"/>
        <v>SC-2S0420106</v>
      </c>
      <c r="B722" s="132" t="s">
        <v>2555</v>
      </c>
      <c r="C722" s="133" t="s">
        <v>2556</v>
      </c>
      <c r="D722" s="134" t="s">
        <v>1216</v>
      </c>
      <c r="E722" s="135">
        <v>12874.36</v>
      </c>
      <c r="F722" s="135">
        <v>4418.4799999999996</v>
      </c>
      <c r="G722" s="136">
        <v>17292.830000000002</v>
      </c>
    </row>
    <row r="723" spans="1:7" x14ac:dyDescent="0.25">
      <c r="A723" s="132" t="str">
        <f t="shared" si="11"/>
        <v>SC-2S0420107</v>
      </c>
      <c r="B723" s="132" t="s">
        <v>2557</v>
      </c>
      <c r="C723" s="133" t="s">
        <v>2558</v>
      </c>
      <c r="D723" s="134" t="s">
        <v>1216</v>
      </c>
      <c r="E723" s="135">
        <v>17851.580000000002</v>
      </c>
      <c r="F723" s="135">
        <v>6126.66</v>
      </c>
      <c r="G723" s="136">
        <v>23978.240000000002</v>
      </c>
    </row>
    <row r="724" spans="1:7" x14ac:dyDescent="0.25">
      <c r="A724" s="132" t="str">
        <f t="shared" si="11"/>
        <v>SC-2S0420108</v>
      </c>
      <c r="B724" s="132" t="s">
        <v>2559</v>
      </c>
      <c r="C724" s="133" t="s">
        <v>2560</v>
      </c>
      <c r="D724" s="134" t="s">
        <v>1216</v>
      </c>
      <c r="E724" s="135">
        <v>25008.22</v>
      </c>
      <c r="F724" s="135">
        <v>8582.82</v>
      </c>
      <c r="G724" s="136">
        <v>33591.040000000001</v>
      </c>
    </row>
    <row r="725" spans="1:7" x14ac:dyDescent="0.25">
      <c r="A725" s="132" t="str">
        <f t="shared" si="11"/>
        <v>SC-2S0420109</v>
      </c>
      <c r="B725" s="132" t="s">
        <v>2561</v>
      </c>
      <c r="C725" s="133" t="s">
        <v>2562</v>
      </c>
      <c r="D725" s="134" t="s">
        <v>1216</v>
      </c>
      <c r="E725" s="135">
        <v>9216.5300000000007</v>
      </c>
      <c r="F725" s="135">
        <v>3163.11</v>
      </c>
      <c r="G725" s="136">
        <v>12379.64</v>
      </c>
    </row>
    <row r="726" spans="1:7" x14ac:dyDescent="0.25">
      <c r="A726" s="132" t="str">
        <f t="shared" si="11"/>
        <v>SC-2S0420110</v>
      </c>
      <c r="B726" s="132" t="s">
        <v>2563</v>
      </c>
      <c r="C726" s="133" t="s">
        <v>2564</v>
      </c>
      <c r="D726" s="134" t="s">
        <v>1216</v>
      </c>
      <c r="E726" s="135">
        <v>14023.35</v>
      </c>
      <c r="F726" s="135">
        <v>4812.8100000000004</v>
      </c>
      <c r="G726" s="136">
        <v>18836.16</v>
      </c>
    </row>
    <row r="727" spans="1:7" x14ac:dyDescent="0.25">
      <c r="A727" s="132" t="str">
        <f t="shared" si="11"/>
        <v>SC-2S0420111</v>
      </c>
      <c r="B727" s="132" t="s">
        <v>2565</v>
      </c>
      <c r="C727" s="133" t="s">
        <v>2566</v>
      </c>
      <c r="D727" s="134" t="s">
        <v>1216</v>
      </c>
      <c r="E727" s="135">
        <v>19867.150000000001</v>
      </c>
      <c r="F727" s="135">
        <v>6818.41</v>
      </c>
      <c r="G727" s="136">
        <v>26685.56</v>
      </c>
    </row>
    <row r="728" spans="1:7" x14ac:dyDescent="0.25">
      <c r="A728" s="132" t="str">
        <f t="shared" si="11"/>
        <v>SC-2S0420112</v>
      </c>
      <c r="B728" s="132" t="s">
        <v>2567</v>
      </c>
      <c r="C728" s="133" t="s">
        <v>2568</v>
      </c>
      <c r="D728" s="134" t="s">
        <v>1216</v>
      </c>
      <c r="E728" s="135">
        <v>27552.29</v>
      </c>
      <c r="F728" s="135">
        <v>9455.9500000000007</v>
      </c>
      <c r="G728" s="136">
        <v>37008.239999999998</v>
      </c>
    </row>
    <row r="729" spans="1:7" x14ac:dyDescent="0.25">
      <c r="A729" s="132" t="str">
        <f t="shared" si="11"/>
        <v>SC-2S0420113</v>
      </c>
      <c r="B729" s="132" t="s">
        <v>2569</v>
      </c>
      <c r="C729" s="133" t="s">
        <v>2570</v>
      </c>
      <c r="D729" s="134" t="s">
        <v>1216</v>
      </c>
      <c r="E729" s="135">
        <v>11425.78</v>
      </c>
      <c r="F729" s="135">
        <v>3921.33</v>
      </c>
      <c r="G729" s="136">
        <v>15347.11</v>
      </c>
    </row>
    <row r="730" spans="1:7" x14ac:dyDescent="0.25">
      <c r="A730" s="132" t="str">
        <f t="shared" si="11"/>
        <v>SC-2S0420114</v>
      </c>
      <c r="B730" s="132" t="s">
        <v>2571</v>
      </c>
      <c r="C730" s="133" t="s">
        <v>2572</v>
      </c>
      <c r="D730" s="134" t="s">
        <v>1216</v>
      </c>
      <c r="E730" s="135">
        <v>17870.22</v>
      </c>
      <c r="F730" s="135">
        <v>6133.06</v>
      </c>
      <c r="G730" s="136">
        <v>24003.279999999999</v>
      </c>
    </row>
    <row r="731" spans="1:7" x14ac:dyDescent="0.25">
      <c r="A731" s="132" t="str">
        <f t="shared" si="11"/>
        <v>SC-2S0420115</v>
      </c>
      <c r="B731" s="132" t="s">
        <v>2573</v>
      </c>
      <c r="C731" s="133" t="s">
        <v>2574</v>
      </c>
      <c r="D731" s="134" t="s">
        <v>1216</v>
      </c>
      <c r="E731" s="135">
        <v>25064.799999999999</v>
      </c>
      <c r="F731" s="135">
        <v>8602.24</v>
      </c>
      <c r="G731" s="136">
        <v>33667.040000000001</v>
      </c>
    </row>
    <row r="732" spans="1:7" x14ac:dyDescent="0.25">
      <c r="A732" s="132" t="str">
        <f t="shared" si="11"/>
        <v>SC-2S0420116</v>
      </c>
      <c r="B732" s="132" t="s">
        <v>2575</v>
      </c>
      <c r="C732" s="133" t="s">
        <v>2576</v>
      </c>
      <c r="D732" s="134" t="s">
        <v>1216</v>
      </c>
      <c r="E732" s="135">
        <v>34722.29</v>
      </c>
      <c r="F732" s="135">
        <v>11916.69</v>
      </c>
      <c r="G732" s="136">
        <v>46638.99</v>
      </c>
    </row>
    <row r="733" spans="1:7" x14ac:dyDescent="0.25">
      <c r="A733" s="132" t="str">
        <f t="shared" si="11"/>
        <v>SC-2S0420151</v>
      </c>
      <c r="B733" s="132" t="s">
        <v>2577</v>
      </c>
      <c r="C733" s="133" t="s">
        <v>2578</v>
      </c>
      <c r="D733" s="134" t="s">
        <v>1216</v>
      </c>
      <c r="E733" s="135">
        <v>8561.23</v>
      </c>
      <c r="F733" s="135">
        <v>2938.21</v>
      </c>
      <c r="G733" s="136">
        <v>11499.44</v>
      </c>
    </row>
    <row r="734" spans="1:7" x14ac:dyDescent="0.25">
      <c r="A734" s="132" t="str">
        <f t="shared" si="11"/>
        <v>SC-2S0420152</v>
      </c>
      <c r="B734" s="132" t="s">
        <v>2579</v>
      </c>
      <c r="C734" s="133" t="s">
        <v>2580</v>
      </c>
      <c r="D734" s="134" t="s">
        <v>1216</v>
      </c>
      <c r="E734" s="135">
        <v>13116.56</v>
      </c>
      <c r="F734" s="135">
        <v>4501.6000000000004</v>
      </c>
      <c r="G734" s="136">
        <v>17618.169999999998</v>
      </c>
    </row>
    <row r="735" spans="1:7" x14ac:dyDescent="0.25">
      <c r="A735" s="132" t="str">
        <f t="shared" si="11"/>
        <v>SC-2S0420153</v>
      </c>
      <c r="B735" s="132" t="s">
        <v>2581</v>
      </c>
      <c r="C735" s="133" t="s">
        <v>2582</v>
      </c>
      <c r="D735" s="134" t="s">
        <v>1216</v>
      </c>
      <c r="E735" s="135">
        <v>17541.5</v>
      </c>
      <c r="F735" s="135">
        <v>6020.24</v>
      </c>
      <c r="G735" s="136">
        <v>23561.75</v>
      </c>
    </row>
    <row r="736" spans="1:7" x14ac:dyDescent="0.25">
      <c r="A736" s="132" t="str">
        <f t="shared" si="11"/>
        <v>SC-2S0420154</v>
      </c>
      <c r="B736" s="132" t="s">
        <v>2583</v>
      </c>
      <c r="C736" s="133" t="s">
        <v>2584</v>
      </c>
      <c r="D736" s="134" t="s">
        <v>1216</v>
      </c>
      <c r="E736" s="135">
        <v>24760.92</v>
      </c>
      <c r="F736" s="135">
        <v>8497.9500000000007</v>
      </c>
      <c r="G736" s="136">
        <v>33258.870000000003</v>
      </c>
    </row>
    <row r="737" spans="1:7" x14ac:dyDescent="0.25">
      <c r="A737" s="132" t="str">
        <f t="shared" si="11"/>
        <v>SC-2S0420155</v>
      </c>
      <c r="B737" s="132" t="s">
        <v>2585</v>
      </c>
      <c r="C737" s="133" t="s">
        <v>2586</v>
      </c>
      <c r="D737" s="134" t="s">
        <v>1216</v>
      </c>
      <c r="E737" s="135">
        <v>8785.6299999999992</v>
      </c>
      <c r="F737" s="135">
        <v>3015.23</v>
      </c>
      <c r="G737" s="136">
        <v>11800.85</v>
      </c>
    </row>
    <row r="738" spans="1:7" x14ac:dyDescent="0.25">
      <c r="A738" s="132" t="str">
        <f t="shared" si="11"/>
        <v>SC-2S0420156</v>
      </c>
      <c r="B738" s="132" t="s">
        <v>2587</v>
      </c>
      <c r="C738" s="133" t="s">
        <v>2588</v>
      </c>
      <c r="D738" s="134" t="s">
        <v>1216</v>
      </c>
      <c r="E738" s="135">
        <v>13317.91</v>
      </c>
      <c r="F738" s="135">
        <v>4570.71</v>
      </c>
      <c r="G738" s="136">
        <v>17888.62</v>
      </c>
    </row>
    <row r="739" spans="1:7" x14ac:dyDescent="0.25">
      <c r="A739" s="132" t="str">
        <f t="shared" si="11"/>
        <v>SC-2S0420157</v>
      </c>
      <c r="B739" s="132" t="s">
        <v>2589</v>
      </c>
      <c r="C739" s="133" t="s">
        <v>2590</v>
      </c>
      <c r="D739" s="134" t="s">
        <v>1216</v>
      </c>
      <c r="E739" s="135">
        <v>18505.86</v>
      </c>
      <c r="F739" s="135">
        <v>6351.21</v>
      </c>
      <c r="G739" s="136">
        <v>24857.07</v>
      </c>
    </row>
    <row r="740" spans="1:7" x14ac:dyDescent="0.25">
      <c r="A740" s="132" t="str">
        <f t="shared" si="11"/>
        <v>SC-2S0420158</v>
      </c>
      <c r="B740" s="132" t="s">
        <v>2591</v>
      </c>
      <c r="C740" s="133" t="s">
        <v>2592</v>
      </c>
      <c r="D740" s="134" t="s">
        <v>1216</v>
      </c>
      <c r="E740" s="135">
        <v>25955.84</v>
      </c>
      <c r="F740" s="135">
        <v>8908.0400000000009</v>
      </c>
      <c r="G740" s="136">
        <v>34863.879999999997</v>
      </c>
    </row>
    <row r="741" spans="1:7" x14ac:dyDescent="0.25">
      <c r="A741" s="132" t="str">
        <f t="shared" si="11"/>
        <v>SC-2S0420159</v>
      </c>
      <c r="B741" s="132" t="s">
        <v>2593</v>
      </c>
      <c r="C741" s="133" t="s">
        <v>2594</v>
      </c>
      <c r="D741" s="134" t="s">
        <v>1216</v>
      </c>
      <c r="E741" s="135">
        <v>9532.39</v>
      </c>
      <c r="F741" s="135">
        <v>3271.51</v>
      </c>
      <c r="G741" s="136">
        <v>12803.9</v>
      </c>
    </row>
    <row r="742" spans="1:7" x14ac:dyDescent="0.25">
      <c r="A742" s="132" t="str">
        <f t="shared" si="11"/>
        <v>SC-2S0420160</v>
      </c>
      <c r="B742" s="132" t="s">
        <v>2595</v>
      </c>
      <c r="C742" s="133" t="s">
        <v>2596</v>
      </c>
      <c r="D742" s="134" t="s">
        <v>1216</v>
      </c>
      <c r="E742" s="135">
        <v>14520.69</v>
      </c>
      <c r="F742" s="135">
        <v>4983.5</v>
      </c>
      <c r="G742" s="136">
        <v>19504.189999999999</v>
      </c>
    </row>
    <row r="743" spans="1:7" x14ac:dyDescent="0.25">
      <c r="A743" s="132" t="str">
        <f t="shared" si="11"/>
        <v>SC-2S0420161</v>
      </c>
      <c r="B743" s="132" t="s">
        <v>2597</v>
      </c>
      <c r="C743" s="133" t="s">
        <v>2598</v>
      </c>
      <c r="D743" s="134" t="s">
        <v>1216</v>
      </c>
      <c r="E743" s="135">
        <v>20555.2</v>
      </c>
      <c r="F743" s="135">
        <v>7054.54</v>
      </c>
      <c r="G743" s="136">
        <v>27609.74</v>
      </c>
    </row>
    <row r="744" spans="1:7" x14ac:dyDescent="0.25">
      <c r="A744" s="132" t="str">
        <f t="shared" si="11"/>
        <v>SC-2S0420162</v>
      </c>
      <c r="B744" s="132" t="s">
        <v>2599</v>
      </c>
      <c r="C744" s="133" t="s">
        <v>2600</v>
      </c>
      <c r="D744" s="134" t="s">
        <v>1216</v>
      </c>
      <c r="E744" s="135">
        <v>28568.41</v>
      </c>
      <c r="F744" s="135">
        <v>9804.68</v>
      </c>
      <c r="G744" s="136">
        <v>38373.08</v>
      </c>
    </row>
    <row r="745" spans="1:7" x14ac:dyDescent="0.25">
      <c r="A745" s="132" t="str">
        <f t="shared" si="11"/>
        <v>SC-2S0420163</v>
      </c>
      <c r="B745" s="132" t="s">
        <v>2601</v>
      </c>
      <c r="C745" s="133" t="s">
        <v>2602</v>
      </c>
      <c r="D745" s="134" t="s">
        <v>1216</v>
      </c>
      <c r="E745" s="135">
        <v>11790.49</v>
      </c>
      <c r="F745" s="135">
        <v>4046.5</v>
      </c>
      <c r="G745" s="136">
        <v>15836.99</v>
      </c>
    </row>
    <row r="746" spans="1:7" x14ac:dyDescent="0.25">
      <c r="A746" s="132" t="str">
        <f t="shared" si="11"/>
        <v>SC-2S0420164</v>
      </c>
      <c r="B746" s="132" t="s">
        <v>2603</v>
      </c>
      <c r="C746" s="133" t="s">
        <v>2604</v>
      </c>
      <c r="D746" s="134" t="s">
        <v>1216</v>
      </c>
      <c r="E746" s="135">
        <v>18482.87</v>
      </c>
      <c r="F746" s="135">
        <v>6343.32</v>
      </c>
      <c r="G746" s="136">
        <v>24826.2</v>
      </c>
    </row>
    <row r="747" spans="1:7" x14ac:dyDescent="0.25">
      <c r="A747" s="132" t="str">
        <f t="shared" si="11"/>
        <v>SC-2S0420165</v>
      </c>
      <c r="B747" s="132" t="s">
        <v>2605</v>
      </c>
      <c r="C747" s="133" t="s">
        <v>2606</v>
      </c>
      <c r="D747" s="134" t="s">
        <v>1216</v>
      </c>
      <c r="E747" s="135">
        <v>25908.28</v>
      </c>
      <c r="F747" s="135">
        <v>8891.7199999999993</v>
      </c>
      <c r="G747" s="136">
        <v>34800</v>
      </c>
    </row>
    <row r="748" spans="1:7" x14ac:dyDescent="0.25">
      <c r="A748" s="132" t="str">
        <f t="shared" si="11"/>
        <v>SC-2S0420166</v>
      </c>
      <c r="B748" s="132" t="s">
        <v>2607</v>
      </c>
      <c r="C748" s="133" t="s">
        <v>2608</v>
      </c>
      <c r="D748" s="134" t="s">
        <v>1216</v>
      </c>
      <c r="E748" s="135">
        <v>35952.15</v>
      </c>
      <c r="F748" s="135">
        <v>12338.78</v>
      </c>
      <c r="G748" s="136">
        <v>48290.92</v>
      </c>
    </row>
    <row r="749" spans="1:7" x14ac:dyDescent="0.25">
      <c r="A749" s="132" t="str">
        <f t="shared" si="11"/>
        <v>SC-2S0421001</v>
      </c>
      <c r="B749" s="132" t="s">
        <v>2609</v>
      </c>
      <c r="C749" s="133" t="s">
        <v>2610</v>
      </c>
      <c r="D749" s="134" t="s">
        <v>566</v>
      </c>
      <c r="E749" s="135">
        <v>2228.98</v>
      </c>
      <c r="F749" s="135">
        <v>764.98</v>
      </c>
      <c r="G749" s="136">
        <v>2993.96</v>
      </c>
    </row>
    <row r="750" spans="1:7" x14ac:dyDescent="0.25">
      <c r="A750" s="132" t="str">
        <f t="shared" si="11"/>
        <v>SC-2S0421002</v>
      </c>
      <c r="B750" s="132" t="s">
        <v>2611</v>
      </c>
      <c r="C750" s="133" t="s">
        <v>2612</v>
      </c>
      <c r="D750" s="134" t="s">
        <v>566</v>
      </c>
      <c r="E750" s="135">
        <v>3289.01</v>
      </c>
      <c r="F750" s="135">
        <v>1128.79</v>
      </c>
      <c r="G750" s="136">
        <v>4417.8</v>
      </c>
    </row>
    <row r="751" spans="1:7" x14ac:dyDescent="0.25">
      <c r="A751" s="132" t="str">
        <f t="shared" si="11"/>
        <v>SC-2S0421003</v>
      </c>
      <c r="B751" s="132" t="s">
        <v>2613</v>
      </c>
      <c r="C751" s="133" t="s">
        <v>2614</v>
      </c>
      <c r="D751" s="134" t="s">
        <v>566</v>
      </c>
      <c r="E751" s="135">
        <v>4047.65</v>
      </c>
      <c r="F751" s="135">
        <v>1389.15</v>
      </c>
      <c r="G751" s="136">
        <v>5436.8</v>
      </c>
    </row>
    <row r="752" spans="1:7" x14ac:dyDescent="0.25">
      <c r="A752" s="132" t="str">
        <f t="shared" si="11"/>
        <v>SC-2S0421004</v>
      </c>
      <c r="B752" s="132" t="s">
        <v>2615</v>
      </c>
      <c r="C752" s="133" t="s">
        <v>2616</v>
      </c>
      <c r="D752" s="134" t="s">
        <v>566</v>
      </c>
      <c r="E752" s="135">
        <v>5655.58</v>
      </c>
      <c r="F752" s="135">
        <v>1941</v>
      </c>
      <c r="G752" s="136">
        <v>7596.58</v>
      </c>
    </row>
    <row r="753" spans="1:7" x14ac:dyDescent="0.25">
      <c r="A753" s="132" t="str">
        <f t="shared" si="11"/>
        <v>SC-2S0421005</v>
      </c>
      <c r="B753" s="132" t="s">
        <v>2617</v>
      </c>
      <c r="C753" s="133" t="s">
        <v>2618</v>
      </c>
      <c r="D753" s="134" t="s">
        <v>566</v>
      </c>
      <c r="E753" s="135">
        <v>1961.7</v>
      </c>
      <c r="F753" s="135">
        <v>673.26</v>
      </c>
      <c r="G753" s="136">
        <v>2634.96</v>
      </c>
    </row>
    <row r="754" spans="1:7" x14ac:dyDescent="0.25">
      <c r="A754" s="132" t="str">
        <f t="shared" si="11"/>
        <v>SC-2S0421006</v>
      </c>
      <c r="B754" s="132" t="s">
        <v>2619</v>
      </c>
      <c r="C754" s="133" t="s">
        <v>2620</v>
      </c>
      <c r="D754" s="134" t="s">
        <v>566</v>
      </c>
      <c r="E754" s="135">
        <v>2894.74</v>
      </c>
      <c r="F754" s="135">
        <v>993.48</v>
      </c>
      <c r="G754" s="136">
        <v>3888.22</v>
      </c>
    </row>
    <row r="755" spans="1:7" x14ac:dyDescent="0.25">
      <c r="A755" s="132" t="str">
        <f t="shared" si="11"/>
        <v>SC-2S0421007</v>
      </c>
      <c r="B755" s="132" t="s">
        <v>2621</v>
      </c>
      <c r="C755" s="133" t="s">
        <v>2622</v>
      </c>
      <c r="D755" s="134" t="s">
        <v>566</v>
      </c>
      <c r="E755" s="135">
        <v>3923.77</v>
      </c>
      <c r="F755" s="135">
        <v>1346.64</v>
      </c>
      <c r="G755" s="136">
        <v>5270.4</v>
      </c>
    </row>
    <row r="756" spans="1:7" x14ac:dyDescent="0.25">
      <c r="A756" s="132" t="str">
        <f t="shared" si="11"/>
        <v>SC-2S0421008</v>
      </c>
      <c r="B756" s="132" t="s">
        <v>2623</v>
      </c>
      <c r="C756" s="133" t="s">
        <v>2624</v>
      </c>
      <c r="D756" s="134" t="s">
        <v>566</v>
      </c>
      <c r="E756" s="135">
        <v>5360</v>
      </c>
      <c r="F756" s="135">
        <v>1839.55</v>
      </c>
      <c r="G756" s="136">
        <v>7199.55</v>
      </c>
    </row>
    <row r="757" spans="1:7" x14ac:dyDescent="0.25">
      <c r="A757" s="132" t="str">
        <f t="shared" si="11"/>
        <v>SC-2S0421009</v>
      </c>
      <c r="B757" s="132" t="s">
        <v>2625</v>
      </c>
      <c r="C757" s="133" t="s">
        <v>2626</v>
      </c>
      <c r="D757" s="134" t="s">
        <v>566</v>
      </c>
      <c r="E757" s="135">
        <v>2089.59</v>
      </c>
      <c r="F757" s="135">
        <v>717.15</v>
      </c>
      <c r="G757" s="136">
        <v>2806.74</v>
      </c>
    </row>
    <row r="758" spans="1:7" x14ac:dyDescent="0.25">
      <c r="A758" s="132" t="str">
        <f t="shared" si="11"/>
        <v>SC-2S0421010</v>
      </c>
      <c r="B758" s="132" t="s">
        <v>2627</v>
      </c>
      <c r="C758" s="133" t="s">
        <v>2628</v>
      </c>
      <c r="D758" s="134" t="s">
        <v>566</v>
      </c>
      <c r="E758" s="135">
        <v>3303.01</v>
      </c>
      <c r="F758" s="135">
        <v>1133.5899999999999</v>
      </c>
      <c r="G758" s="136">
        <v>4436.6000000000004</v>
      </c>
    </row>
    <row r="759" spans="1:7" x14ac:dyDescent="0.25">
      <c r="A759" s="132" t="str">
        <f t="shared" si="11"/>
        <v>SC-2S0421011</v>
      </c>
      <c r="B759" s="132" t="s">
        <v>2629</v>
      </c>
      <c r="C759" s="133" t="s">
        <v>2630</v>
      </c>
      <c r="D759" s="134" t="s">
        <v>566</v>
      </c>
      <c r="E759" s="135">
        <v>4528.51</v>
      </c>
      <c r="F759" s="135">
        <v>1554.18</v>
      </c>
      <c r="G759" s="136">
        <v>6082.69</v>
      </c>
    </row>
    <row r="760" spans="1:7" x14ac:dyDescent="0.25">
      <c r="A760" s="132" t="str">
        <f t="shared" si="11"/>
        <v>SC-2S0421012</v>
      </c>
      <c r="B760" s="132" t="s">
        <v>2631</v>
      </c>
      <c r="C760" s="133" t="s">
        <v>2632</v>
      </c>
      <c r="D760" s="134" t="s">
        <v>566</v>
      </c>
      <c r="E760" s="135">
        <v>5895.1</v>
      </c>
      <c r="F760" s="135">
        <v>2023.2</v>
      </c>
      <c r="G760" s="136">
        <v>7918.3</v>
      </c>
    </row>
    <row r="761" spans="1:7" x14ac:dyDescent="0.25">
      <c r="A761" s="132" t="str">
        <f t="shared" si="11"/>
        <v>SC-2S0421013</v>
      </c>
      <c r="B761" s="132" t="s">
        <v>2633</v>
      </c>
      <c r="C761" s="133" t="s">
        <v>2634</v>
      </c>
      <c r="D761" s="134" t="s">
        <v>566</v>
      </c>
      <c r="E761" s="135">
        <v>2393.9899999999998</v>
      </c>
      <c r="F761" s="135">
        <v>821.62</v>
      </c>
      <c r="G761" s="136">
        <v>3215.61</v>
      </c>
    </row>
    <row r="762" spans="1:7" x14ac:dyDescent="0.25">
      <c r="A762" s="132" t="str">
        <f t="shared" si="11"/>
        <v>SC-2S0421014</v>
      </c>
      <c r="B762" s="132" t="s">
        <v>2635</v>
      </c>
      <c r="C762" s="133" t="s">
        <v>2636</v>
      </c>
      <c r="D762" s="134" t="s">
        <v>566</v>
      </c>
      <c r="E762" s="135">
        <v>3735.2</v>
      </c>
      <c r="F762" s="135">
        <v>1281.92</v>
      </c>
      <c r="G762" s="136">
        <v>5017.12</v>
      </c>
    </row>
    <row r="763" spans="1:7" x14ac:dyDescent="0.25">
      <c r="A763" s="132" t="str">
        <f t="shared" si="11"/>
        <v>SC-2S0421015</v>
      </c>
      <c r="B763" s="132" t="s">
        <v>2637</v>
      </c>
      <c r="C763" s="133" t="s">
        <v>2638</v>
      </c>
      <c r="D763" s="134" t="s">
        <v>566</v>
      </c>
      <c r="E763" s="135">
        <v>5214.3500000000004</v>
      </c>
      <c r="F763" s="135">
        <v>1789.57</v>
      </c>
      <c r="G763" s="136">
        <v>7003.92</v>
      </c>
    </row>
    <row r="764" spans="1:7" x14ac:dyDescent="0.25">
      <c r="A764" s="132" t="str">
        <f t="shared" si="11"/>
        <v>SC-2S0421016</v>
      </c>
      <c r="B764" s="132" t="s">
        <v>2639</v>
      </c>
      <c r="C764" s="133" t="s">
        <v>2640</v>
      </c>
      <c r="D764" s="134" t="s">
        <v>566</v>
      </c>
      <c r="E764" s="135">
        <v>7100.12</v>
      </c>
      <c r="F764" s="135">
        <v>2436.7600000000002</v>
      </c>
      <c r="G764" s="136">
        <v>9536.8799999999992</v>
      </c>
    </row>
    <row r="765" spans="1:7" x14ac:dyDescent="0.25">
      <c r="A765" s="132" t="str">
        <f t="shared" si="11"/>
        <v>SC-2S0421017</v>
      </c>
      <c r="B765" s="132" t="s">
        <v>2641</v>
      </c>
      <c r="C765" s="133" t="s">
        <v>2642</v>
      </c>
      <c r="D765" s="134" t="s">
        <v>566</v>
      </c>
      <c r="E765" s="135">
        <v>2673.09</v>
      </c>
      <c r="F765" s="135">
        <v>917.4</v>
      </c>
      <c r="G765" s="136">
        <v>3590.49</v>
      </c>
    </row>
    <row r="766" spans="1:7" x14ac:dyDescent="0.25">
      <c r="A766" s="132" t="str">
        <f t="shared" si="11"/>
        <v>SC-2S0421018</v>
      </c>
      <c r="B766" s="132" t="s">
        <v>2643</v>
      </c>
      <c r="C766" s="133" t="s">
        <v>2644</v>
      </c>
      <c r="D766" s="134" t="s">
        <v>566</v>
      </c>
      <c r="E766" s="135">
        <v>4372.3900000000003</v>
      </c>
      <c r="F766" s="135">
        <v>1500.6</v>
      </c>
      <c r="G766" s="136">
        <v>5872.99</v>
      </c>
    </row>
    <row r="767" spans="1:7" x14ac:dyDescent="0.25">
      <c r="A767" s="132" t="str">
        <f t="shared" si="11"/>
        <v>SC-2S0421019</v>
      </c>
      <c r="B767" s="132" t="s">
        <v>2645</v>
      </c>
      <c r="C767" s="133" t="s">
        <v>2646</v>
      </c>
      <c r="D767" s="134" t="s">
        <v>566</v>
      </c>
      <c r="E767" s="135">
        <v>5486.94</v>
      </c>
      <c r="F767" s="135">
        <v>1883.12</v>
      </c>
      <c r="G767" s="136">
        <v>7370.05</v>
      </c>
    </row>
    <row r="768" spans="1:7" x14ac:dyDescent="0.25">
      <c r="A768" s="132" t="str">
        <f t="shared" si="11"/>
        <v>SC-2S0421020</v>
      </c>
      <c r="B768" s="132" t="s">
        <v>2647</v>
      </c>
      <c r="C768" s="133" t="s">
        <v>2648</v>
      </c>
      <c r="D768" s="134" t="s">
        <v>566</v>
      </c>
      <c r="E768" s="135">
        <v>7817.47</v>
      </c>
      <c r="F768" s="135">
        <v>2682.96</v>
      </c>
      <c r="G768" s="136">
        <v>10500.43</v>
      </c>
    </row>
    <row r="769" spans="1:7" x14ac:dyDescent="0.25">
      <c r="A769" s="132" t="str">
        <f t="shared" si="11"/>
        <v>SC-2S0421021</v>
      </c>
      <c r="B769" s="132" t="s">
        <v>2649</v>
      </c>
      <c r="C769" s="133" t="s">
        <v>2650</v>
      </c>
      <c r="D769" s="134" t="s">
        <v>566</v>
      </c>
      <c r="E769" s="135">
        <v>2943.5</v>
      </c>
      <c r="F769" s="135">
        <v>1010.21</v>
      </c>
      <c r="G769" s="136">
        <v>3953.71</v>
      </c>
    </row>
    <row r="770" spans="1:7" x14ac:dyDescent="0.25">
      <c r="A770" s="132" t="str">
        <f t="shared" si="11"/>
        <v>SC-2S0421022</v>
      </c>
      <c r="B770" s="132" t="s">
        <v>2651</v>
      </c>
      <c r="C770" s="133" t="s">
        <v>2652</v>
      </c>
      <c r="D770" s="134" t="s">
        <v>566</v>
      </c>
      <c r="E770" s="135">
        <v>4700.08</v>
      </c>
      <c r="F770" s="135">
        <v>1613.07</v>
      </c>
      <c r="G770" s="136">
        <v>6313.14</v>
      </c>
    </row>
    <row r="771" spans="1:7" x14ac:dyDescent="0.25">
      <c r="A771" s="132" t="str">
        <f t="shared" si="11"/>
        <v>SC-2S0421023</v>
      </c>
      <c r="B771" s="132" t="s">
        <v>2653</v>
      </c>
      <c r="C771" s="133" t="s">
        <v>2654</v>
      </c>
      <c r="D771" s="134" t="s">
        <v>566</v>
      </c>
      <c r="E771" s="135">
        <v>6309.92</v>
      </c>
      <c r="F771" s="135">
        <v>2165.56</v>
      </c>
      <c r="G771" s="136">
        <v>8475.48</v>
      </c>
    </row>
    <row r="772" spans="1:7" x14ac:dyDescent="0.25">
      <c r="A772" s="132" t="str">
        <f t="shared" si="11"/>
        <v>SC-2S0421024</v>
      </c>
      <c r="B772" s="132" t="s">
        <v>2655</v>
      </c>
      <c r="C772" s="133" t="s">
        <v>2656</v>
      </c>
      <c r="D772" s="134" t="s">
        <v>566</v>
      </c>
      <c r="E772" s="135">
        <v>8854.36</v>
      </c>
      <c r="F772" s="135">
        <v>3038.82</v>
      </c>
      <c r="G772" s="136">
        <v>11893.18</v>
      </c>
    </row>
    <row r="773" spans="1:7" x14ac:dyDescent="0.25">
      <c r="A773" s="132" t="str">
        <f t="shared" si="11"/>
        <v>SC-2S0421025</v>
      </c>
      <c r="B773" s="132" t="s">
        <v>2657</v>
      </c>
      <c r="C773" s="133" t="s">
        <v>2658</v>
      </c>
      <c r="D773" s="134" t="s">
        <v>566</v>
      </c>
      <c r="E773" s="135">
        <v>3176.45</v>
      </c>
      <c r="F773" s="135">
        <v>1090.1600000000001</v>
      </c>
      <c r="G773" s="136">
        <v>4266.6099999999997</v>
      </c>
    </row>
    <row r="774" spans="1:7" x14ac:dyDescent="0.25">
      <c r="A774" s="132" t="str">
        <f t="shared" si="11"/>
        <v>SC-2S0421026</v>
      </c>
      <c r="B774" s="132" t="s">
        <v>2659</v>
      </c>
      <c r="C774" s="133" t="s">
        <v>2660</v>
      </c>
      <c r="D774" s="134" t="s">
        <v>566</v>
      </c>
      <c r="E774" s="135">
        <v>4833.1899999999996</v>
      </c>
      <c r="F774" s="135">
        <v>1658.75</v>
      </c>
      <c r="G774" s="136">
        <v>6491.95</v>
      </c>
    </row>
    <row r="775" spans="1:7" x14ac:dyDescent="0.25">
      <c r="A775" s="132" t="str">
        <f t="shared" si="11"/>
        <v>SC-2S0421027</v>
      </c>
      <c r="B775" s="132" t="s">
        <v>2661</v>
      </c>
      <c r="C775" s="133" t="s">
        <v>2662</v>
      </c>
      <c r="D775" s="134" t="s">
        <v>566</v>
      </c>
      <c r="E775" s="135">
        <v>6953.45</v>
      </c>
      <c r="F775" s="135">
        <v>2386.42</v>
      </c>
      <c r="G775" s="136">
        <v>9339.8700000000008</v>
      </c>
    </row>
    <row r="776" spans="1:7" x14ac:dyDescent="0.25">
      <c r="A776" s="132" t="str">
        <f t="shared" si="11"/>
        <v>SC-2S0421028</v>
      </c>
      <c r="B776" s="132" t="s">
        <v>2663</v>
      </c>
      <c r="C776" s="133" t="s">
        <v>2664</v>
      </c>
      <c r="D776" s="134" t="s">
        <v>566</v>
      </c>
      <c r="E776" s="135">
        <v>8808.6</v>
      </c>
      <c r="F776" s="135">
        <v>3023.11</v>
      </c>
      <c r="G776" s="136">
        <v>11831.71</v>
      </c>
    </row>
    <row r="777" spans="1:7" x14ac:dyDescent="0.25">
      <c r="A777" s="132" t="str">
        <f t="shared" si="11"/>
        <v>SC-2S0421051</v>
      </c>
      <c r="B777" s="132" t="s">
        <v>2665</v>
      </c>
      <c r="C777" s="133" t="s">
        <v>2666</v>
      </c>
      <c r="D777" s="134" t="s">
        <v>566</v>
      </c>
      <c r="E777" s="135">
        <v>2316.5300000000002</v>
      </c>
      <c r="F777" s="135">
        <v>795.03</v>
      </c>
      <c r="G777" s="136">
        <v>3111.57</v>
      </c>
    </row>
    <row r="778" spans="1:7" x14ac:dyDescent="0.25">
      <c r="A778" s="132" t="str">
        <f t="shared" ref="A778:A841" si="12">CONCATENATE("SC-",B778)</f>
        <v>SC-2S0421052</v>
      </c>
      <c r="B778" s="132" t="s">
        <v>2667</v>
      </c>
      <c r="C778" s="133" t="s">
        <v>2668</v>
      </c>
      <c r="D778" s="134" t="s">
        <v>566</v>
      </c>
      <c r="E778" s="135">
        <v>3404.14</v>
      </c>
      <c r="F778" s="135">
        <v>1168.3</v>
      </c>
      <c r="G778" s="136">
        <v>4572.45</v>
      </c>
    </row>
    <row r="779" spans="1:7" x14ac:dyDescent="0.25">
      <c r="A779" s="132" t="str">
        <f t="shared" si="12"/>
        <v>SC-2S0421053</v>
      </c>
      <c r="B779" s="132" t="s">
        <v>2669</v>
      </c>
      <c r="C779" s="133" t="s">
        <v>2670</v>
      </c>
      <c r="D779" s="134" t="s">
        <v>566</v>
      </c>
      <c r="E779" s="135">
        <v>4189.99</v>
      </c>
      <c r="F779" s="135">
        <v>1438.01</v>
      </c>
      <c r="G779" s="136">
        <v>5628</v>
      </c>
    </row>
    <row r="780" spans="1:7" x14ac:dyDescent="0.25">
      <c r="A780" s="132" t="str">
        <f t="shared" si="12"/>
        <v>SC-2S0421054</v>
      </c>
      <c r="B780" s="132" t="s">
        <v>2671</v>
      </c>
      <c r="C780" s="133" t="s">
        <v>2672</v>
      </c>
      <c r="D780" s="134" t="s">
        <v>566</v>
      </c>
      <c r="E780" s="135">
        <v>5869.43</v>
      </c>
      <c r="F780" s="135">
        <v>2014.39</v>
      </c>
      <c r="G780" s="136">
        <v>7883.82</v>
      </c>
    </row>
    <row r="781" spans="1:7" x14ac:dyDescent="0.25">
      <c r="A781" s="132" t="str">
        <f t="shared" si="12"/>
        <v>SC-2S0421055</v>
      </c>
      <c r="B781" s="132" t="s">
        <v>2673</v>
      </c>
      <c r="C781" s="133" t="s">
        <v>2674</v>
      </c>
      <c r="D781" s="134" t="s">
        <v>566</v>
      </c>
      <c r="E781" s="135">
        <v>2049.2600000000002</v>
      </c>
      <c r="F781" s="135">
        <v>703.31</v>
      </c>
      <c r="G781" s="136">
        <v>2752.57</v>
      </c>
    </row>
    <row r="782" spans="1:7" x14ac:dyDescent="0.25">
      <c r="A782" s="132" t="str">
        <f t="shared" si="12"/>
        <v>SC-2S0421056</v>
      </c>
      <c r="B782" s="132" t="s">
        <v>2675</v>
      </c>
      <c r="C782" s="133" t="s">
        <v>2676</v>
      </c>
      <c r="D782" s="134" t="s">
        <v>566</v>
      </c>
      <c r="E782" s="135">
        <v>3008.02</v>
      </c>
      <c r="F782" s="135">
        <v>1032.3499999999999</v>
      </c>
      <c r="G782" s="136">
        <v>4040.37</v>
      </c>
    </row>
    <row r="783" spans="1:7" x14ac:dyDescent="0.25">
      <c r="A783" s="132" t="str">
        <f t="shared" si="12"/>
        <v>SC-2S0421057</v>
      </c>
      <c r="B783" s="132" t="s">
        <v>2677</v>
      </c>
      <c r="C783" s="133" t="s">
        <v>2678</v>
      </c>
      <c r="D783" s="134" t="s">
        <v>566</v>
      </c>
      <c r="E783" s="135">
        <v>4066.11</v>
      </c>
      <c r="F783" s="135">
        <v>1395.49</v>
      </c>
      <c r="G783" s="136">
        <v>5461.6</v>
      </c>
    </row>
    <row r="784" spans="1:7" x14ac:dyDescent="0.25">
      <c r="A784" s="132" t="str">
        <f t="shared" si="12"/>
        <v>SC-2S0421058</v>
      </c>
      <c r="B784" s="132" t="s">
        <v>2679</v>
      </c>
      <c r="C784" s="133" t="s">
        <v>2680</v>
      </c>
      <c r="D784" s="134" t="s">
        <v>566</v>
      </c>
      <c r="E784" s="135">
        <v>5571.17</v>
      </c>
      <c r="F784" s="135">
        <v>1912.03</v>
      </c>
      <c r="G784" s="136">
        <v>7483.2</v>
      </c>
    </row>
    <row r="785" spans="1:7" x14ac:dyDescent="0.25">
      <c r="A785" s="132" t="str">
        <f t="shared" si="12"/>
        <v>SC-2S0421059</v>
      </c>
      <c r="B785" s="132" t="s">
        <v>2681</v>
      </c>
      <c r="C785" s="133" t="s">
        <v>2682</v>
      </c>
      <c r="D785" s="134" t="s">
        <v>566</v>
      </c>
      <c r="E785" s="135">
        <v>2177.15</v>
      </c>
      <c r="F785" s="135">
        <v>747.2</v>
      </c>
      <c r="G785" s="136">
        <v>2924.35</v>
      </c>
    </row>
    <row r="786" spans="1:7" x14ac:dyDescent="0.25">
      <c r="A786" s="132" t="str">
        <f t="shared" si="12"/>
        <v>SC-2S0421060</v>
      </c>
      <c r="B786" s="132" t="s">
        <v>2683</v>
      </c>
      <c r="C786" s="133" t="s">
        <v>2684</v>
      </c>
      <c r="D786" s="134" t="s">
        <v>566</v>
      </c>
      <c r="E786" s="135">
        <v>3416.29</v>
      </c>
      <c r="F786" s="135">
        <v>1172.47</v>
      </c>
      <c r="G786" s="136">
        <v>4588.76</v>
      </c>
    </row>
    <row r="787" spans="1:7" x14ac:dyDescent="0.25">
      <c r="A787" s="132" t="str">
        <f t="shared" si="12"/>
        <v>SC-2S0421061</v>
      </c>
      <c r="B787" s="132" t="s">
        <v>2685</v>
      </c>
      <c r="C787" s="133" t="s">
        <v>2686</v>
      </c>
      <c r="D787" s="134" t="s">
        <v>566</v>
      </c>
      <c r="E787" s="135">
        <v>4707.6499999999996</v>
      </c>
      <c r="F787" s="135">
        <v>1615.66</v>
      </c>
      <c r="G787" s="136">
        <v>6323.31</v>
      </c>
    </row>
    <row r="788" spans="1:7" x14ac:dyDescent="0.25">
      <c r="A788" s="132" t="str">
        <f t="shared" si="12"/>
        <v>SC-2S0421062</v>
      </c>
      <c r="B788" s="132" t="s">
        <v>2687</v>
      </c>
      <c r="C788" s="133" t="s">
        <v>2688</v>
      </c>
      <c r="D788" s="134" t="s">
        <v>566</v>
      </c>
      <c r="E788" s="135">
        <v>6151.25</v>
      </c>
      <c r="F788" s="135">
        <v>2111.11</v>
      </c>
      <c r="G788" s="136">
        <v>8262.35</v>
      </c>
    </row>
    <row r="789" spans="1:7" x14ac:dyDescent="0.25">
      <c r="A789" s="132" t="str">
        <f t="shared" si="12"/>
        <v>SC-2S0421063</v>
      </c>
      <c r="B789" s="132" t="s">
        <v>2689</v>
      </c>
      <c r="C789" s="133" t="s">
        <v>2690</v>
      </c>
      <c r="D789" s="134" t="s">
        <v>566</v>
      </c>
      <c r="E789" s="135">
        <v>2481.5500000000002</v>
      </c>
      <c r="F789" s="135">
        <v>851.67</v>
      </c>
      <c r="G789" s="136">
        <v>3333.22</v>
      </c>
    </row>
    <row r="790" spans="1:7" x14ac:dyDescent="0.25">
      <c r="A790" s="132" t="str">
        <f t="shared" si="12"/>
        <v>SC-2S0421064</v>
      </c>
      <c r="B790" s="132" t="s">
        <v>2691</v>
      </c>
      <c r="C790" s="133" t="s">
        <v>2692</v>
      </c>
      <c r="D790" s="134" t="s">
        <v>566</v>
      </c>
      <c r="E790" s="135">
        <v>3882.3</v>
      </c>
      <c r="F790" s="135">
        <v>1332.41</v>
      </c>
      <c r="G790" s="136">
        <v>5214.7</v>
      </c>
    </row>
    <row r="791" spans="1:7" x14ac:dyDescent="0.25">
      <c r="A791" s="132" t="str">
        <f t="shared" si="12"/>
        <v>SC-2S0421065</v>
      </c>
      <c r="B791" s="132" t="s">
        <v>2693</v>
      </c>
      <c r="C791" s="133" t="s">
        <v>2694</v>
      </c>
      <c r="D791" s="134" t="s">
        <v>566</v>
      </c>
      <c r="E791" s="135">
        <v>5393.49</v>
      </c>
      <c r="F791" s="135">
        <v>1851.05</v>
      </c>
      <c r="G791" s="136">
        <v>7244.54</v>
      </c>
    </row>
    <row r="792" spans="1:7" x14ac:dyDescent="0.25">
      <c r="A792" s="132" t="str">
        <f t="shared" si="12"/>
        <v>SC-2S0421066</v>
      </c>
      <c r="B792" s="132" t="s">
        <v>2695</v>
      </c>
      <c r="C792" s="133" t="s">
        <v>2696</v>
      </c>
      <c r="D792" s="134" t="s">
        <v>566</v>
      </c>
      <c r="E792" s="135">
        <v>7356.27</v>
      </c>
      <c r="F792" s="135">
        <v>2524.67</v>
      </c>
      <c r="G792" s="136">
        <v>9880.94</v>
      </c>
    </row>
    <row r="793" spans="1:7" x14ac:dyDescent="0.25">
      <c r="A793" s="132" t="str">
        <f t="shared" si="12"/>
        <v>SC-2S0421067</v>
      </c>
      <c r="B793" s="132" t="s">
        <v>2697</v>
      </c>
      <c r="C793" s="133" t="s">
        <v>2698</v>
      </c>
      <c r="D793" s="134" t="s">
        <v>566</v>
      </c>
      <c r="E793" s="135">
        <v>2760.65</v>
      </c>
      <c r="F793" s="135">
        <v>947.45</v>
      </c>
      <c r="G793" s="136">
        <v>3708.1</v>
      </c>
    </row>
    <row r="794" spans="1:7" x14ac:dyDescent="0.25">
      <c r="A794" s="132" t="str">
        <f t="shared" si="12"/>
        <v>SC-2S0421068</v>
      </c>
      <c r="B794" s="132" t="s">
        <v>2699</v>
      </c>
      <c r="C794" s="133" t="s">
        <v>2700</v>
      </c>
      <c r="D794" s="134" t="s">
        <v>566</v>
      </c>
      <c r="E794" s="135">
        <v>4519.49</v>
      </c>
      <c r="F794" s="135">
        <v>1551.09</v>
      </c>
      <c r="G794" s="136">
        <v>6070.57</v>
      </c>
    </row>
    <row r="795" spans="1:7" x14ac:dyDescent="0.25">
      <c r="A795" s="132" t="str">
        <f t="shared" si="12"/>
        <v>SC-2S0421069</v>
      </c>
      <c r="B795" s="132" t="s">
        <v>2701</v>
      </c>
      <c r="C795" s="133" t="s">
        <v>2702</v>
      </c>
      <c r="D795" s="134" t="s">
        <v>566</v>
      </c>
      <c r="E795" s="135">
        <v>5704.36</v>
      </c>
      <c r="F795" s="135">
        <v>1957.73</v>
      </c>
      <c r="G795" s="136">
        <v>7662.09</v>
      </c>
    </row>
    <row r="796" spans="1:7" x14ac:dyDescent="0.25">
      <c r="A796" s="132" t="str">
        <f t="shared" si="12"/>
        <v>SC-2S0421070</v>
      </c>
      <c r="B796" s="132" t="s">
        <v>2703</v>
      </c>
      <c r="C796" s="133" t="s">
        <v>2704</v>
      </c>
      <c r="D796" s="134" t="s">
        <v>566</v>
      </c>
      <c r="E796" s="135">
        <v>8130.86</v>
      </c>
      <c r="F796" s="135">
        <v>2790.51</v>
      </c>
      <c r="G796" s="136">
        <v>10921.37</v>
      </c>
    </row>
    <row r="797" spans="1:7" x14ac:dyDescent="0.25">
      <c r="A797" s="132" t="str">
        <f t="shared" si="12"/>
        <v>SC-2S0421071</v>
      </c>
      <c r="B797" s="132" t="s">
        <v>2705</v>
      </c>
      <c r="C797" s="133" t="s">
        <v>2706</v>
      </c>
      <c r="D797" s="134" t="s">
        <v>566</v>
      </c>
      <c r="E797" s="135">
        <v>3058.57</v>
      </c>
      <c r="F797" s="135">
        <v>1049.7</v>
      </c>
      <c r="G797" s="136">
        <v>4108.2700000000004</v>
      </c>
    </row>
    <row r="798" spans="1:7" x14ac:dyDescent="0.25">
      <c r="A798" s="132" t="str">
        <f t="shared" si="12"/>
        <v>SC-2S0421072</v>
      </c>
      <c r="B798" s="132" t="s">
        <v>2707</v>
      </c>
      <c r="C798" s="133" t="s">
        <v>2708</v>
      </c>
      <c r="D798" s="134" t="s">
        <v>566</v>
      </c>
      <c r="E798" s="135">
        <v>4880.63</v>
      </c>
      <c r="F798" s="135">
        <v>1675.03</v>
      </c>
      <c r="G798" s="136">
        <v>6555.66</v>
      </c>
    </row>
    <row r="799" spans="1:7" x14ac:dyDescent="0.25">
      <c r="A799" s="132" t="str">
        <f t="shared" si="12"/>
        <v>SC-2S0421073</v>
      </c>
      <c r="B799" s="132" t="s">
        <v>2709</v>
      </c>
      <c r="C799" s="133" t="s">
        <v>2710</v>
      </c>
      <c r="D799" s="134" t="s">
        <v>566</v>
      </c>
      <c r="E799" s="135">
        <v>6527.34</v>
      </c>
      <c r="F799" s="135">
        <v>2240.1799999999998</v>
      </c>
      <c r="G799" s="136">
        <v>8767.52</v>
      </c>
    </row>
    <row r="800" spans="1:7" x14ac:dyDescent="0.25">
      <c r="A800" s="132" t="str">
        <f t="shared" si="12"/>
        <v>SC-2S0421074</v>
      </c>
      <c r="B800" s="132" t="s">
        <v>2711</v>
      </c>
      <c r="C800" s="133" t="s">
        <v>2712</v>
      </c>
      <c r="D800" s="134" t="s">
        <v>566</v>
      </c>
      <c r="E800" s="135">
        <v>9167.75</v>
      </c>
      <c r="F800" s="135">
        <v>3146.37</v>
      </c>
      <c r="G800" s="136">
        <v>12314.12</v>
      </c>
    </row>
    <row r="801" spans="1:7" x14ac:dyDescent="0.25">
      <c r="A801" s="132" t="str">
        <f t="shared" si="12"/>
        <v>SC-2S0421075</v>
      </c>
      <c r="B801" s="132" t="s">
        <v>2713</v>
      </c>
      <c r="C801" s="133" t="s">
        <v>2714</v>
      </c>
      <c r="D801" s="134" t="s">
        <v>566</v>
      </c>
      <c r="E801" s="135">
        <v>3291.51</v>
      </c>
      <c r="F801" s="135">
        <v>1129.6500000000001</v>
      </c>
      <c r="G801" s="136">
        <v>4421.16</v>
      </c>
    </row>
    <row r="802" spans="1:7" x14ac:dyDescent="0.25">
      <c r="A802" s="132" t="str">
        <f t="shared" si="12"/>
        <v>SC-2S0421076</v>
      </c>
      <c r="B802" s="132" t="s">
        <v>2715</v>
      </c>
      <c r="C802" s="133" t="s">
        <v>2716</v>
      </c>
      <c r="D802" s="134" t="s">
        <v>566</v>
      </c>
      <c r="E802" s="135">
        <v>5013.74</v>
      </c>
      <c r="F802" s="135">
        <v>1720.72</v>
      </c>
      <c r="G802" s="136">
        <v>6734.46</v>
      </c>
    </row>
    <row r="803" spans="1:7" x14ac:dyDescent="0.25">
      <c r="A803" s="132" t="str">
        <f t="shared" si="12"/>
        <v>SC-2S0421077</v>
      </c>
      <c r="B803" s="132" t="s">
        <v>2717</v>
      </c>
      <c r="C803" s="133" t="s">
        <v>2718</v>
      </c>
      <c r="D803" s="134" t="s">
        <v>566</v>
      </c>
      <c r="E803" s="135">
        <v>7170.87</v>
      </c>
      <c r="F803" s="135">
        <v>2461.04</v>
      </c>
      <c r="G803" s="136">
        <v>9631.91</v>
      </c>
    </row>
    <row r="804" spans="1:7" x14ac:dyDescent="0.25">
      <c r="A804" s="132" t="str">
        <f t="shared" si="12"/>
        <v>SC-2S0421078</v>
      </c>
      <c r="B804" s="132" t="s">
        <v>2719</v>
      </c>
      <c r="C804" s="133" t="s">
        <v>2720</v>
      </c>
      <c r="D804" s="134" t="s">
        <v>566</v>
      </c>
      <c r="E804" s="135">
        <v>9121.99</v>
      </c>
      <c r="F804" s="135">
        <v>3130.67</v>
      </c>
      <c r="G804" s="136">
        <v>12252.65</v>
      </c>
    </row>
    <row r="805" spans="1:7" x14ac:dyDescent="0.25">
      <c r="A805" s="132" t="str">
        <f t="shared" si="12"/>
        <v>SC-2S0421101</v>
      </c>
      <c r="B805" s="132" t="s">
        <v>2721</v>
      </c>
      <c r="C805" s="133" t="s">
        <v>2722</v>
      </c>
      <c r="D805" s="134" t="s">
        <v>1216</v>
      </c>
      <c r="E805" s="135">
        <v>9570.23</v>
      </c>
      <c r="F805" s="135">
        <v>3284.5</v>
      </c>
      <c r="G805" s="136">
        <v>12854.74</v>
      </c>
    </row>
    <row r="806" spans="1:7" x14ac:dyDescent="0.25">
      <c r="A806" s="132" t="str">
        <f t="shared" si="12"/>
        <v>SC-2S0421102</v>
      </c>
      <c r="B806" s="132" t="s">
        <v>2723</v>
      </c>
      <c r="C806" s="133" t="s">
        <v>2724</v>
      </c>
      <c r="D806" s="134" t="s">
        <v>1216</v>
      </c>
      <c r="E806" s="135">
        <v>14498.19</v>
      </c>
      <c r="F806" s="135">
        <v>4975.78</v>
      </c>
      <c r="G806" s="136">
        <v>19473.97</v>
      </c>
    </row>
    <row r="807" spans="1:7" x14ac:dyDescent="0.25">
      <c r="A807" s="132" t="str">
        <f t="shared" si="12"/>
        <v>SC-2S0421103</v>
      </c>
      <c r="B807" s="132" t="s">
        <v>2725</v>
      </c>
      <c r="C807" s="133" t="s">
        <v>2726</v>
      </c>
      <c r="D807" s="134" t="s">
        <v>1216</v>
      </c>
      <c r="E807" s="135">
        <v>20115.669999999998</v>
      </c>
      <c r="F807" s="135">
        <v>6903.7</v>
      </c>
      <c r="G807" s="136">
        <v>27019.37</v>
      </c>
    </row>
    <row r="808" spans="1:7" x14ac:dyDescent="0.25">
      <c r="A808" s="132" t="str">
        <f t="shared" si="12"/>
        <v>SC-2S0421104</v>
      </c>
      <c r="B808" s="132" t="s">
        <v>2727</v>
      </c>
      <c r="C808" s="133" t="s">
        <v>2728</v>
      </c>
      <c r="D808" s="134" t="s">
        <v>1216</v>
      </c>
      <c r="E808" s="135">
        <v>28800.14</v>
      </c>
      <c r="F808" s="135">
        <v>9884.2099999999991</v>
      </c>
      <c r="G808" s="136">
        <v>38684.35</v>
      </c>
    </row>
    <row r="809" spans="1:7" x14ac:dyDescent="0.25">
      <c r="A809" s="132" t="str">
        <f t="shared" si="12"/>
        <v>SC-2S0421105</v>
      </c>
      <c r="B809" s="132" t="s">
        <v>2729</v>
      </c>
      <c r="C809" s="133" t="s">
        <v>2730</v>
      </c>
      <c r="D809" s="134" t="s">
        <v>1216</v>
      </c>
      <c r="E809" s="135">
        <v>10478.25</v>
      </c>
      <c r="F809" s="135">
        <v>3596.14</v>
      </c>
      <c r="G809" s="136">
        <v>14074.38</v>
      </c>
    </row>
    <row r="810" spans="1:7" x14ac:dyDescent="0.25">
      <c r="A810" s="132" t="str">
        <f t="shared" si="12"/>
        <v>SC-2S0421106</v>
      </c>
      <c r="B810" s="132" t="s">
        <v>2731</v>
      </c>
      <c r="C810" s="133" t="s">
        <v>2732</v>
      </c>
      <c r="D810" s="134" t="s">
        <v>1216</v>
      </c>
      <c r="E810" s="135">
        <v>15990.24</v>
      </c>
      <c r="F810" s="135">
        <v>5487.85</v>
      </c>
      <c r="G810" s="136">
        <v>21478.09</v>
      </c>
    </row>
    <row r="811" spans="1:7" x14ac:dyDescent="0.25">
      <c r="A811" s="132" t="str">
        <f t="shared" si="12"/>
        <v>SC-2S0421107</v>
      </c>
      <c r="B811" s="132" t="s">
        <v>2733</v>
      </c>
      <c r="C811" s="133" t="s">
        <v>2734</v>
      </c>
      <c r="D811" s="134" t="s">
        <v>1216</v>
      </c>
      <c r="E811" s="135">
        <v>21798.61</v>
      </c>
      <c r="F811" s="135">
        <v>7481.28</v>
      </c>
      <c r="G811" s="136">
        <v>29279.9</v>
      </c>
    </row>
    <row r="812" spans="1:7" x14ac:dyDescent="0.25">
      <c r="A812" s="132" t="str">
        <f t="shared" si="12"/>
        <v>SC-2S0421108</v>
      </c>
      <c r="B812" s="132" t="s">
        <v>2735</v>
      </c>
      <c r="C812" s="133" t="s">
        <v>2736</v>
      </c>
      <c r="D812" s="134" t="s">
        <v>1216</v>
      </c>
      <c r="E812" s="135">
        <v>31098.38</v>
      </c>
      <c r="F812" s="135">
        <v>10672.96</v>
      </c>
      <c r="G812" s="136">
        <v>41771.35</v>
      </c>
    </row>
    <row r="813" spans="1:7" x14ac:dyDescent="0.25">
      <c r="A813" s="132" t="str">
        <f t="shared" si="12"/>
        <v>SC-2S0421109</v>
      </c>
      <c r="B813" s="132" t="s">
        <v>2737</v>
      </c>
      <c r="C813" s="133" t="s">
        <v>2738</v>
      </c>
      <c r="D813" s="134" t="s">
        <v>1216</v>
      </c>
      <c r="E813" s="135">
        <v>10615.8</v>
      </c>
      <c r="F813" s="135">
        <v>3643.34</v>
      </c>
      <c r="G813" s="136">
        <v>14259.15</v>
      </c>
    </row>
    <row r="814" spans="1:7" x14ac:dyDescent="0.25">
      <c r="A814" s="132" t="str">
        <f t="shared" si="12"/>
        <v>SC-2S0421110</v>
      </c>
      <c r="B814" s="132" t="s">
        <v>2739</v>
      </c>
      <c r="C814" s="133" t="s">
        <v>2740</v>
      </c>
      <c r="D814" s="134" t="s">
        <v>1216</v>
      </c>
      <c r="E814" s="135">
        <v>17253.2</v>
      </c>
      <c r="F814" s="135">
        <v>5921.3</v>
      </c>
      <c r="G814" s="136">
        <v>23174.5</v>
      </c>
    </row>
    <row r="815" spans="1:7" x14ac:dyDescent="0.25">
      <c r="A815" s="132" t="str">
        <f t="shared" si="12"/>
        <v>SC-2S0421111</v>
      </c>
      <c r="B815" s="132" t="s">
        <v>2741</v>
      </c>
      <c r="C815" s="133" t="s">
        <v>2742</v>
      </c>
      <c r="D815" s="134" t="s">
        <v>1216</v>
      </c>
      <c r="E815" s="135">
        <v>23189.73</v>
      </c>
      <c r="F815" s="135">
        <v>7958.72</v>
      </c>
      <c r="G815" s="136">
        <v>31148.45</v>
      </c>
    </row>
    <row r="816" spans="1:7" x14ac:dyDescent="0.25">
      <c r="A816" s="132" t="str">
        <f t="shared" si="12"/>
        <v>SC-2S0421112</v>
      </c>
      <c r="B816" s="132" t="s">
        <v>2743</v>
      </c>
      <c r="C816" s="133" t="s">
        <v>2744</v>
      </c>
      <c r="D816" s="134" t="s">
        <v>1216</v>
      </c>
      <c r="E816" s="135">
        <v>35349.14</v>
      </c>
      <c r="F816" s="135">
        <v>12131.83</v>
      </c>
      <c r="G816" s="136">
        <v>47480.97</v>
      </c>
    </row>
    <row r="817" spans="1:7" x14ac:dyDescent="0.25">
      <c r="A817" s="132" t="str">
        <f t="shared" si="12"/>
        <v>SC-2S0421113</v>
      </c>
      <c r="B817" s="132" t="s">
        <v>2745</v>
      </c>
      <c r="C817" s="133" t="s">
        <v>2746</v>
      </c>
      <c r="D817" s="134" t="s">
        <v>1216</v>
      </c>
      <c r="E817" s="135">
        <v>14046.7</v>
      </c>
      <c r="F817" s="135">
        <v>4820.83</v>
      </c>
      <c r="G817" s="136">
        <v>18867.52</v>
      </c>
    </row>
    <row r="818" spans="1:7" x14ac:dyDescent="0.25">
      <c r="A818" s="132" t="str">
        <f t="shared" si="12"/>
        <v>SC-2S0421114</v>
      </c>
      <c r="B818" s="132" t="s">
        <v>2747</v>
      </c>
      <c r="C818" s="133" t="s">
        <v>2748</v>
      </c>
      <c r="D818" s="134" t="s">
        <v>1216</v>
      </c>
      <c r="E818" s="135">
        <v>21952.43</v>
      </c>
      <c r="F818" s="135">
        <v>7534.07</v>
      </c>
      <c r="G818" s="136">
        <v>29486.5</v>
      </c>
    </row>
    <row r="819" spans="1:7" x14ac:dyDescent="0.25">
      <c r="A819" s="132" t="str">
        <f t="shared" si="12"/>
        <v>SC-2S0421115</v>
      </c>
      <c r="B819" s="132" t="s">
        <v>2749</v>
      </c>
      <c r="C819" s="133" t="s">
        <v>2750</v>
      </c>
      <c r="D819" s="134" t="s">
        <v>1216</v>
      </c>
      <c r="E819" s="135">
        <v>31249.94</v>
      </c>
      <c r="F819" s="135">
        <v>10724.98</v>
      </c>
      <c r="G819" s="136">
        <v>41974.92</v>
      </c>
    </row>
    <row r="820" spans="1:7" x14ac:dyDescent="0.25">
      <c r="A820" s="132" t="str">
        <f t="shared" si="12"/>
        <v>SC-2S0421116</v>
      </c>
      <c r="B820" s="132" t="s">
        <v>2751</v>
      </c>
      <c r="C820" s="133" t="s">
        <v>2752</v>
      </c>
      <c r="D820" s="134" t="s">
        <v>1216</v>
      </c>
      <c r="E820" s="135">
        <v>44786.45</v>
      </c>
      <c r="F820" s="135">
        <v>15370.71</v>
      </c>
      <c r="G820" s="136">
        <v>60157.16</v>
      </c>
    </row>
    <row r="821" spans="1:7" x14ac:dyDescent="0.25">
      <c r="A821" s="132" t="str">
        <f t="shared" si="12"/>
        <v>SC-2S0421151</v>
      </c>
      <c r="B821" s="132" t="s">
        <v>2753</v>
      </c>
      <c r="C821" s="133" t="s">
        <v>2754</v>
      </c>
      <c r="D821" s="134" t="s">
        <v>1216</v>
      </c>
      <c r="E821" s="135">
        <v>9890.86</v>
      </c>
      <c r="F821" s="135">
        <v>3394.54</v>
      </c>
      <c r="G821" s="136">
        <v>13285.4</v>
      </c>
    </row>
    <row r="822" spans="1:7" x14ac:dyDescent="0.25">
      <c r="A822" s="132" t="str">
        <f t="shared" si="12"/>
        <v>SC-2S0421152</v>
      </c>
      <c r="B822" s="132" t="s">
        <v>2755</v>
      </c>
      <c r="C822" s="133" t="s">
        <v>2756</v>
      </c>
      <c r="D822" s="134" t="s">
        <v>1216</v>
      </c>
      <c r="E822" s="135">
        <v>15037.31</v>
      </c>
      <c r="F822" s="135">
        <v>5160.8100000000004</v>
      </c>
      <c r="G822" s="136">
        <v>20198.12</v>
      </c>
    </row>
    <row r="823" spans="1:7" x14ac:dyDescent="0.25">
      <c r="A823" s="132" t="str">
        <f t="shared" si="12"/>
        <v>SC-2S0421153</v>
      </c>
      <c r="B823" s="132" t="s">
        <v>2757</v>
      </c>
      <c r="C823" s="133" t="s">
        <v>2758</v>
      </c>
      <c r="D823" s="134" t="s">
        <v>1216</v>
      </c>
      <c r="E823" s="135">
        <v>20899.93</v>
      </c>
      <c r="F823" s="135">
        <v>7172.86</v>
      </c>
      <c r="G823" s="136">
        <v>28072.79</v>
      </c>
    </row>
    <row r="824" spans="1:7" x14ac:dyDescent="0.25">
      <c r="A824" s="132" t="str">
        <f t="shared" si="12"/>
        <v>SC-2S0421154</v>
      </c>
      <c r="B824" s="132" t="s">
        <v>2759</v>
      </c>
      <c r="C824" s="133" t="s">
        <v>2760</v>
      </c>
      <c r="D824" s="134" t="s">
        <v>1216</v>
      </c>
      <c r="E824" s="135">
        <v>29941.73</v>
      </c>
      <c r="F824" s="135">
        <v>10276</v>
      </c>
      <c r="G824" s="136">
        <v>40217.730000000003</v>
      </c>
    </row>
    <row r="825" spans="1:7" x14ac:dyDescent="0.25">
      <c r="A825" s="132" t="str">
        <f t="shared" si="12"/>
        <v>SC-2S0421155</v>
      </c>
      <c r="B825" s="132" t="s">
        <v>2761</v>
      </c>
      <c r="C825" s="133" t="s">
        <v>2762</v>
      </c>
      <c r="D825" s="134" t="s">
        <v>1216</v>
      </c>
      <c r="E825" s="135">
        <v>10824.12</v>
      </c>
      <c r="F825" s="135">
        <v>3714.84</v>
      </c>
      <c r="G825" s="136">
        <v>14538.96</v>
      </c>
    </row>
    <row r="826" spans="1:7" x14ac:dyDescent="0.25">
      <c r="A826" s="132" t="str">
        <f t="shared" si="12"/>
        <v>SC-2S0421156</v>
      </c>
      <c r="B826" s="132" t="s">
        <v>2763</v>
      </c>
      <c r="C826" s="133" t="s">
        <v>2764</v>
      </c>
      <c r="D826" s="134" t="s">
        <v>1216</v>
      </c>
      <c r="E826" s="135">
        <v>16567.099999999999</v>
      </c>
      <c r="F826" s="135">
        <v>5685.83</v>
      </c>
      <c r="G826" s="136">
        <v>22252.93</v>
      </c>
    </row>
    <row r="827" spans="1:7" x14ac:dyDescent="0.25">
      <c r="A827" s="132" t="str">
        <f t="shared" si="12"/>
        <v>SC-2S0421157</v>
      </c>
      <c r="B827" s="132" t="s">
        <v>2765</v>
      </c>
      <c r="C827" s="133" t="s">
        <v>2766</v>
      </c>
      <c r="D827" s="134" t="s">
        <v>1216</v>
      </c>
      <c r="E827" s="135">
        <v>22598.52</v>
      </c>
      <c r="F827" s="135">
        <v>7755.81</v>
      </c>
      <c r="G827" s="136">
        <v>30354.33</v>
      </c>
    </row>
    <row r="828" spans="1:7" x14ac:dyDescent="0.25">
      <c r="A828" s="132" t="str">
        <f t="shared" si="12"/>
        <v>SC-2S0421158</v>
      </c>
      <c r="B828" s="132" t="s">
        <v>2767</v>
      </c>
      <c r="C828" s="133" t="s">
        <v>2768</v>
      </c>
      <c r="D828" s="134" t="s">
        <v>1216</v>
      </c>
      <c r="E828" s="135">
        <v>32252.17</v>
      </c>
      <c r="F828" s="135">
        <v>11068.95</v>
      </c>
      <c r="G828" s="136">
        <v>43321.120000000003</v>
      </c>
    </row>
    <row r="829" spans="1:7" x14ac:dyDescent="0.25">
      <c r="A829" s="132" t="str">
        <f t="shared" si="12"/>
        <v>SC-2S0421159</v>
      </c>
      <c r="B829" s="132" t="s">
        <v>2769</v>
      </c>
      <c r="C829" s="133" t="s">
        <v>2770</v>
      </c>
      <c r="D829" s="134" t="s">
        <v>1216</v>
      </c>
      <c r="E829" s="135">
        <v>11005.46</v>
      </c>
      <c r="F829" s="135">
        <v>3777.07</v>
      </c>
      <c r="G829" s="136">
        <v>14782.53</v>
      </c>
    </row>
    <row r="830" spans="1:7" x14ac:dyDescent="0.25">
      <c r="A830" s="132" t="str">
        <f t="shared" si="12"/>
        <v>SC-2S0421160</v>
      </c>
      <c r="B830" s="132" t="s">
        <v>2771</v>
      </c>
      <c r="C830" s="133" t="s">
        <v>2772</v>
      </c>
      <c r="D830" s="134" t="s">
        <v>1216</v>
      </c>
      <c r="E830" s="135">
        <v>17884.919999999998</v>
      </c>
      <c r="F830" s="135">
        <v>6138.11</v>
      </c>
      <c r="G830" s="136">
        <v>24023.03</v>
      </c>
    </row>
    <row r="831" spans="1:7" x14ac:dyDescent="0.25">
      <c r="A831" s="132" t="str">
        <f t="shared" si="12"/>
        <v>SC-2S0421161</v>
      </c>
      <c r="B831" s="132" t="s">
        <v>2773</v>
      </c>
      <c r="C831" s="133" t="s">
        <v>2774</v>
      </c>
      <c r="D831" s="134" t="s">
        <v>1216</v>
      </c>
      <c r="E831" s="135">
        <v>23982.39</v>
      </c>
      <c r="F831" s="135">
        <v>8230.76</v>
      </c>
      <c r="G831" s="136">
        <v>32213.15</v>
      </c>
    </row>
    <row r="832" spans="1:7" x14ac:dyDescent="0.25">
      <c r="A832" s="132" t="str">
        <f t="shared" si="12"/>
        <v>SC-2S0421162</v>
      </c>
      <c r="B832" s="132" t="s">
        <v>2775</v>
      </c>
      <c r="C832" s="133" t="s">
        <v>2776</v>
      </c>
      <c r="D832" s="134" t="s">
        <v>1216</v>
      </c>
      <c r="E832" s="135">
        <v>36630.75</v>
      </c>
      <c r="F832" s="135">
        <v>12571.67</v>
      </c>
      <c r="G832" s="136">
        <v>49202.42</v>
      </c>
    </row>
    <row r="833" spans="1:7" x14ac:dyDescent="0.25">
      <c r="A833" s="132" t="str">
        <f t="shared" si="12"/>
        <v>SC-2S0421163</v>
      </c>
      <c r="B833" s="132" t="s">
        <v>2777</v>
      </c>
      <c r="C833" s="133" t="s">
        <v>2778</v>
      </c>
      <c r="D833" s="134" t="s">
        <v>1216</v>
      </c>
      <c r="E833" s="135">
        <v>14523.72</v>
      </c>
      <c r="F833" s="135">
        <v>4984.54</v>
      </c>
      <c r="G833" s="136">
        <v>19508.259999999998</v>
      </c>
    </row>
    <row r="834" spans="1:7" x14ac:dyDescent="0.25">
      <c r="A834" s="132" t="str">
        <f t="shared" si="12"/>
        <v>SC-2S0421164</v>
      </c>
      <c r="B834" s="132" t="s">
        <v>2779</v>
      </c>
      <c r="C834" s="133" t="s">
        <v>2780</v>
      </c>
      <c r="D834" s="134" t="s">
        <v>1216</v>
      </c>
      <c r="E834" s="135">
        <v>22736.15</v>
      </c>
      <c r="F834" s="135">
        <v>7803.05</v>
      </c>
      <c r="G834" s="136">
        <v>30539.200000000001</v>
      </c>
    </row>
    <row r="835" spans="1:7" x14ac:dyDescent="0.25">
      <c r="A835" s="132" t="str">
        <f t="shared" si="12"/>
        <v>SC-2S0421165</v>
      </c>
      <c r="B835" s="132" t="s">
        <v>2781</v>
      </c>
      <c r="C835" s="133" t="s">
        <v>2782</v>
      </c>
      <c r="D835" s="134" t="s">
        <v>1216</v>
      </c>
      <c r="E835" s="135">
        <v>32354.93</v>
      </c>
      <c r="F835" s="135">
        <v>11104.21</v>
      </c>
      <c r="G835" s="136">
        <v>43459.14</v>
      </c>
    </row>
    <row r="836" spans="1:7" x14ac:dyDescent="0.25">
      <c r="A836" s="132" t="str">
        <f t="shared" si="12"/>
        <v>SC-2S0421166</v>
      </c>
      <c r="B836" s="132" t="s">
        <v>2783</v>
      </c>
      <c r="C836" s="133" t="s">
        <v>2784</v>
      </c>
      <c r="D836" s="134" t="s">
        <v>1216</v>
      </c>
      <c r="E836" s="135">
        <v>46358.81</v>
      </c>
      <c r="F836" s="135">
        <v>15910.34</v>
      </c>
      <c r="G836" s="136">
        <v>62269.16</v>
      </c>
    </row>
    <row r="837" spans="1:7" x14ac:dyDescent="0.25">
      <c r="A837" s="132" t="str">
        <f t="shared" si="12"/>
        <v>SC-2S0422001</v>
      </c>
      <c r="B837" s="132" t="s">
        <v>2785</v>
      </c>
      <c r="C837" s="133" t="s">
        <v>2786</v>
      </c>
      <c r="D837" s="134" t="s">
        <v>566</v>
      </c>
      <c r="E837" s="135">
        <v>3089.51</v>
      </c>
      <c r="F837" s="135">
        <v>1060.32</v>
      </c>
      <c r="G837" s="136">
        <v>4149.83</v>
      </c>
    </row>
    <row r="838" spans="1:7" x14ac:dyDescent="0.25">
      <c r="A838" s="132" t="str">
        <f t="shared" si="12"/>
        <v>SC-2S0422002</v>
      </c>
      <c r="B838" s="132" t="s">
        <v>2787</v>
      </c>
      <c r="C838" s="133" t="s">
        <v>2788</v>
      </c>
      <c r="D838" s="134" t="s">
        <v>566</v>
      </c>
      <c r="E838" s="135">
        <v>4546.46</v>
      </c>
      <c r="F838" s="135">
        <v>1560.35</v>
      </c>
      <c r="G838" s="136">
        <v>6106.81</v>
      </c>
    </row>
    <row r="839" spans="1:7" x14ac:dyDescent="0.25">
      <c r="A839" s="132" t="str">
        <f t="shared" si="12"/>
        <v>SC-2S0422003</v>
      </c>
      <c r="B839" s="132" t="s">
        <v>2789</v>
      </c>
      <c r="C839" s="133" t="s">
        <v>2790</v>
      </c>
      <c r="D839" s="134" t="s">
        <v>566</v>
      </c>
      <c r="E839" s="135">
        <v>6201.55</v>
      </c>
      <c r="F839" s="135">
        <v>2128.37</v>
      </c>
      <c r="G839" s="136">
        <v>8329.92</v>
      </c>
    </row>
    <row r="840" spans="1:7" x14ac:dyDescent="0.25">
      <c r="A840" s="132" t="str">
        <f t="shared" si="12"/>
        <v>SC-2S0422004</v>
      </c>
      <c r="B840" s="132" t="s">
        <v>2791</v>
      </c>
      <c r="C840" s="133" t="s">
        <v>2792</v>
      </c>
      <c r="D840" s="134" t="s">
        <v>566</v>
      </c>
      <c r="E840" s="135">
        <v>7904.39</v>
      </c>
      <c r="F840" s="135">
        <v>2712.79</v>
      </c>
      <c r="G840" s="136">
        <v>10617.17</v>
      </c>
    </row>
    <row r="841" spans="1:7" x14ac:dyDescent="0.25">
      <c r="A841" s="132" t="str">
        <f t="shared" si="12"/>
        <v>SC-2S0422005</v>
      </c>
      <c r="B841" s="132" t="s">
        <v>2793</v>
      </c>
      <c r="C841" s="133" t="s">
        <v>2794</v>
      </c>
      <c r="D841" s="134" t="s">
        <v>566</v>
      </c>
      <c r="E841" s="135">
        <v>2795.36</v>
      </c>
      <c r="F841" s="135">
        <v>959.37</v>
      </c>
      <c r="G841" s="136">
        <v>3754.73</v>
      </c>
    </row>
    <row r="842" spans="1:7" x14ac:dyDescent="0.25">
      <c r="A842" s="132" t="str">
        <f t="shared" ref="A842:A905" si="13">CONCATENATE("SC-",B842)</f>
        <v>SC-2S0422006</v>
      </c>
      <c r="B842" s="132" t="s">
        <v>2795</v>
      </c>
      <c r="C842" s="133" t="s">
        <v>2796</v>
      </c>
      <c r="D842" s="134" t="s">
        <v>566</v>
      </c>
      <c r="E842" s="135">
        <v>4097.24</v>
      </c>
      <c r="F842" s="135">
        <v>1406.17</v>
      </c>
      <c r="G842" s="136">
        <v>5503.42</v>
      </c>
    </row>
    <row r="843" spans="1:7" x14ac:dyDescent="0.25">
      <c r="A843" s="132" t="str">
        <f t="shared" si="13"/>
        <v>SC-2S0422007</v>
      </c>
      <c r="B843" s="132" t="s">
        <v>2797</v>
      </c>
      <c r="C843" s="133" t="s">
        <v>2798</v>
      </c>
      <c r="D843" s="134" t="s">
        <v>566</v>
      </c>
      <c r="E843" s="135">
        <v>5469.7</v>
      </c>
      <c r="F843" s="135">
        <v>1877.2</v>
      </c>
      <c r="G843" s="136">
        <v>7346.91</v>
      </c>
    </row>
    <row r="844" spans="1:7" x14ac:dyDescent="0.25">
      <c r="A844" s="132" t="str">
        <f t="shared" si="13"/>
        <v>SC-2S0422008</v>
      </c>
      <c r="B844" s="132" t="s">
        <v>2799</v>
      </c>
      <c r="C844" s="133" t="s">
        <v>2800</v>
      </c>
      <c r="D844" s="134" t="s">
        <v>566</v>
      </c>
      <c r="E844" s="135">
        <v>7495.14</v>
      </c>
      <c r="F844" s="135">
        <v>2572.33</v>
      </c>
      <c r="G844" s="136">
        <v>10067.469999999999</v>
      </c>
    </row>
    <row r="845" spans="1:7" x14ac:dyDescent="0.25">
      <c r="A845" s="132" t="str">
        <f t="shared" si="13"/>
        <v>SC-2S0422009</v>
      </c>
      <c r="B845" s="132" t="s">
        <v>2801</v>
      </c>
      <c r="C845" s="133" t="s">
        <v>2802</v>
      </c>
      <c r="D845" s="134" t="s">
        <v>566</v>
      </c>
      <c r="E845" s="135">
        <v>3031.96</v>
      </c>
      <c r="F845" s="135">
        <v>1040.57</v>
      </c>
      <c r="G845" s="136">
        <v>4072.53</v>
      </c>
    </row>
    <row r="846" spans="1:7" x14ac:dyDescent="0.25">
      <c r="A846" s="132" t="str">
        <f t="shared" si="13"/>
        <v>SC-2S0422010</v>
      </c>
      <c r="B846" s="132" t="s">
        <v>2803</v>
      </c>
      <c r="C846" s="133" t="s">
        <v>2804</v>
      </c>
      <c r="D846" s="134" t="s">
        <v>566</v>
      </c>
      <c r="E846" s="135">
        <v>4720.7299999999996</v>
      </c>
      <c r="F846" s="135">
        <v>1620.16</v>
      </c>
      <c r="G846" s="136">
        <v>6340.89</v>
      </c>
    </row>
    <row r="847" spans="1:7" x14ac:dyDescent="0.25">
      <c r="A847" s="132" t="str">
        <f t="shared" si="13"/>
        <v>SC-2S0422011</v>
      </c>
      <c r="B847" s="132" t="s">
        <v>2805</v>
      </c>
      <c r="C847" s="133" t="s">
        <v>2806</v>
      </c>
      <c r="D847" s="134" t="s">
        <v>566</v>
      </c>
      <c r="E847" s="135">
        <v>6343.34</v>
      </c>
      <c r="F847" s="135">
        <v>2177.04</v>
      </c>
      <c r="G847" s="136">
        <v>8520.3799999999992</v>
      </c>
    </row>
    <row r="848" spans="1:7" x14ac:dyDescent="0.25">
      <c r="A848" s="132" t="str">
        <f t="shared" si="13"/>
        <v>SC-2S0422012</v>
      </c>
      <c r="B848" s="132" t="s">
        <v>2807</v>
      </c>
      <c r="C848" s="133" t="s">
        <v>2808</v>
      </c>
      <c r="D848" s="134" t="s">
        <v>566</v>
      </c>
      <c r="E848" s="135">
        <v>8659.9</v>
      </c>
      <c r="F848" s="135">
        <v>2972.08</v>
      </c>
      <c r="G848" s="136">
        <v>11631.98</v>
      </c>
    </row>
    <row r="849" spans="1:7" x14ac:dyDescent="0.25">
      <c r="A849" s="132" t="str">
        <f t="shared" si="13"/>
        <v>SC-2S0422013</v>
      </c>
      <c r="B849" s="132" t="s">
        <v>2809</v>
      </c>
      <c r="C849" s="133" t="s">
        <v>2810</v>
      </c>
      <c r="D849" s="134" t="s">
        <v>566</v>
      </c>
      <c r="E849" s="135">
        <v>3283.03</v>
      </c>
      <c r="F849" s="135">
        <v>1126.74</v>
      </c>
      <c r="G849" s="136">
        <v>4409.7700000000004</v>
      </c>
    </row>
    <row r="850" spans="1:7" x14ac:dyDescent="0.25">
      <c r="A850" s="132" t="str">
        <f t="shared" si="13"/>
        <v>SC-2S0422014</v>
      </c>
      <c r="B850" s="132" t="s">
        <v>2811</v>
      </c>
      <c r="C850" s="133" t="s">
        <v>2812</v>
      </c>
      <c r="D850" s="134" t="s">
        <v>566</v>
      </c>
      <c r="E850" s="135">
        <v>5193.18</v>
      </c>
      <c r="F850" s="135">
        <v>1782.3</v>
      </c>
      <c r="G850" s="136">
        <v>6975.48</v>
      </c>
    </row>
    <row r="851" spans="1:7" x14ac:dyDescent="0.25">
      <c r="A851" s="132" t="str">
        <f t="shared" si="13"/>
        <v>SC-2S0422015</v>
      </c>
      <c r="B851" s="132" t="s">
        <v>2813</v>
      </c>
      <c r="C851" s="133" t="s">
        <v>2814</v>
      </c>
      <c r="D851" s="134" t="s">
        <v>566</v>
      </c>
      <c r="E851" s="135">
        <v>7243.41</v>
      </c>
      <c r="F851" s="135">
        <v>2485.94</v>
      </c>
      <c r="G851" s="136">
        <v>9729.35</v>
      </c>
    </row>
    <row r="852" spans="1:7" x14ac:dyDescent="0.25">
      <c r="A852" s="132" t="str">
        <f t="shared" si="13"/>
        <v>SC-2S0422016</v>
      </c>
      <c r="B852" s="132" t="s">
        <v>2815</v>
      </c>
      <c r="C852" s="133" t="s">
        <v>2816</v>
      </c>
      <c r="D852" s="134" t="s">
        <v>566</v>
      </c>
      <c r="E852" s="135">
        <v>9747.5499999999993</v>
      </c>
      <c r="F852" s="135">
        <v>3345.36</v>
      </c>
      <c r="G852" s="136">
        <v>13092.9</v>
      </c>
    </row>
    <row r="853" spans="1:7" x14ac:dyDescent="0.25">
      <c r="A853" s="132" t="str">
        <f t="shared" si="13"/>
        <v>SC-2S0422017</v>
      </c>
      <c r="B853" s="132" t="s">
        <v>2817</v>
      </c>
      <c r="C853" s="133" t="s">
        <v>2818</v>
      </c>
      <c r="D853" s="134" t="s">
        <v>566</v>
      </c>
      <c r="E853" s="135">
        <v>3689.66</v>
      </c>
      <c r="F853" s="135">
        <v>1266.29</v>
      </c>
      <c r="G853" s="136">
        <v>4955.95</v>
      </c>
    </row>
    <row r="854" spans="1:7" x14ac:dyDescent="0.25">
      <c r="A854" s="132" t="str">
        <f t="shared" si="13"/>
        <v>SC-2S0422018</v>
      </c>
      <c r="B854" s="132" t="s">
        <v>2819</v>
      </c>
      <c r="C854" s="133" t="s">
        <v>2820</v>
      </c>
      <c r="D854" s="134" t="s">
        <v>566</v>
      </c>
      <c r="E854" s="135">
        <v>5942.75</v>
      </c>
      <c r="F854" s="135">
        <v>2039.55</v>
      </c>
      <c r="G854" s="136">
        <v>7982.3</v>
      </c>
    </row>
    <row r="855" spans="1:7" x14ac:dyDescent="0.25">
      <c r="A855" s="132" t="str">
        <f t="shared" si="13"/>
        <v>SC-2S0422019</v>
      </c>
      <c r="B855" s="132" t="s">
        <v>2821</v>
      </c>
      <c r="C855" s="133" t="s">
        <v>2822</v>
      </c>
      <c r="D855" s="134" t="s">
        <v>566</v>
      </c>
      <c r="E855" s="135">
        <v>8146.86</v>
      </c>
      <c r="F855" s="135">
        <v>2796</v>
      </c>
      <c r="G855" s="136">
        <v>10942.87</v>
      </c>
    </row>
    <row r="856" spans="1:7" x14ac:dyDescent="0.25">
      <c r="A856" s="132" t="str">
        <f t="shared" si="13"/>
        <v>SC-2S0422020</v>
      </c>
      <c r="B856" s="132" t="s">
        <v>2823</v>
      </c>
      <c r="C856" s="133" t="s">
        <v>2824</v>
      </c>
      <c r="D856" s="134" t="s">
        <v>566</v>
      </c>
      <c r="E856" s="135">
        <v>10821.4</v>
      </c>
      <c r="F856" s="135">
        <v>3713.91</v>
      </c>
      <c r="G856" s="136">
        <v>14535.31</v>
      </c>
    </row>
    <row r="857" spans="1:7" x14ac:dyDescent="0.25">
      <c r="A857" s="132" t="str">
        <f t="shared" si="13"/>
        <v>SC-2S0422021</v>
      </c>
      <c r="B857" s="132" t="s">
        <v>2825</v>
      </c>
      <c r="C857" s="133" t="s">
        <v>2826</v>
      </c>
      <c r="D857" s="134" t="s">
        <v>566</v>
      </c>
      <c r="E857" s="135">
        <v>4307.83</v>
      </c>
      <c r="F857" s="135">
        <v>1478.45</v>
      </c>
      <c r="G857" s="136">
        <v>5786.28</v>
      </c>
    </row>
    <row r="858" spans="1:7" x14ac:dyDescent="0.25">
      <c r="A858" s="132" t="str">
        <f t="shared" si="13"/>
        <v>SC-2S0422022</v>
      </c>
      <c r="B858" s="132" t="s">
        <v>2827</v>
      </c>
      <c r="C858" s="133" t="s">
        <v>2828</v>
      </c>
      <c r="D858" s="134" t="s">
        <v>566</v>
      </c>
      <c r="E858" s="135">
        <v>6373.25</v>
      </c>
      <c r="F858" s="135">
        <v>2187.3000000000002</v>
      </c>
      <c r="G858" s="136">
        <v>8560.56</v>
      </c>
    </row>
    <row r="859" spans="1:7" x14ac:dyDescent="0.25">
      <c r="A859" s="132" t="str">
        <f t="shared" si="13"/>
        <v>SC-2S0422023</v>
      </c>
      <c r="B859" s="132" t="s">
        <v>2829</v>
      </c>
      <c r="C859" s="133" t="s">
        <v>2830</v>
      </c>
      <c r="D859" s="134" t="s">
        <v>566</v>
      </c>
      <c r="E859" s="135">
        <v>8612.99</v>
      </c>
      <c r="F859" s="135">
        <v>2955.98</v>
      </c>
      <c r="G859" s="136">
        <v>11568.96</v>
      </c>
    </row>
    <row r="860" spans="1:7" x14ac:dyDescent="0.25">
      <c r="A860" s="132" t="str">
        <f t="shared" si="13"/>
        <v>SC-2S0422024</v>
      </c>
      <c r="B860" s="132" t="s">
        <v>2831</v>
      </c>
      <c r="C860" s="133" t="s">
        <v>2832</v>
      </c>
      <c r="D860" s="134" t="s">
        <v>566</v>
      </c>
      <c r="E860" s="135">
        <v>11576.01</v>
      </c>
      <c r="F860" s="135">
        <v>3972.89</v>
      </c>
      <c r="G860" s="136">
        <v>15548.89</v>
      </c>
    </row>
    <row r="861" spans="1:7" x14ac:dyDescent="0.25">
      <c r="A861" s="132" t="str">
        <f t="shared" si="13"/>
        <v>SC-2S0422025</v>
      </c>
      <c r="B861" s="132" t="s">
        <v>2833</v>
      </c>
      <c r="C861" s="133" t="s">
        <v>2834</v>
      </c>
      <c r="D861" s="134" t="s">
        <v>566</v>
      </c>
      <c r="E861" s="135">
        <v>4386.8</v>
      </c>
      <c r="F861" s="135">
        <v>1505.55</v>
      </c>
      <c r="G861" s="136">
        <v>5892.36</v>
      </c>
    </row>
    <row r="862" spans="1:7" x14ac:dyDescent="0.25">
      <c r="A862" s="132" t="str">
        <f t="shared" si="13"/>
        <v>SC-2S0422026</v>
      </c>
      <c r="B862" s="132" t="s">
        <v>2835</v>
      </c>
      <c r="C862" s="133" t="s">
        <v>2836</v>
      </c>
      <c r="D862" s="134" t="s">
        <v>566</v>
      </c>
      <c r="E862" s="135">
        <v>6859.39</v>
      </c>
      <c r="F862" s="135">
        <v>2354.14</v>
      </c>
      <c r="G862" s="136">
        <v>9213.5300000000007</v>
      </c>
    </row>
    <row r="863" spans="1:7" x14ac:dyDescent="0.25">
      <c r="A863" s="132" t="str">
        <f t="shared" si="13"/>
        <v>SC-2S0422027</v>
      </c>
      <c r="B863" s="132" t="s">
        <v>2837</v>
      </c>
      <c r="C863" s="133" t="s">
        <v>2838</v>
      </c>
      <c r="D863" s="134" t="s">
        <v>566</v>
      </c>
      <c r="E863" s="135">
        <v>9257.65</v>
      </c>
      <c r="F863" s="135">
        <v>3177.22</v>
      </c>
      <c r="G863" s="136">
        <v>12434.87</v>
      </c>
    </row>
    <row r="864" spans="1:7" x14ac:dyDescent="0.25">
      <c r="A864" s="132" t="str">
        <f t="shared" si="13"/>
        <v>SC-2S0422028</v>
      </c>
      <c r="B864" s="132" t="s">
        <v>2839</v>
      </c>
      <c r="C864" s="133" t="s">
        <v>2840</v>
      </c>
      <c r="D864" s="134" t="s">
        <v>566</v>
      </c>
      <c r="E864" s="135">
        <v>12694.85</v>
      </c>
      <c r="F864" s="135">
        <v>4356.87</v>
      </c>
      <c r="G864" s="136">
        <v>17051.72</v>
      </c>
    </row>
    <row r="865" spans="1:7" x14ac:dyDescent="0.25">
      <c r="A865" s="132" t="str">
        <f t="shared" si="13"/>
        <v>SC-2S0422051</v>
      </c>
      <c r="B865" s="132" t="s">
        <v>2841</v>
      </c>
      <c r="C865" s="133" t="s">
        <v>2842</v>
      </c>
      <c r="D865" s="134" t="s">
        <v>566</v>
      </c>
      <c r="E865" s="135">
        <v>3217.78</v>
      </c>
      <c r="F865" s="135">
        <v>1104.3399999999999</v>
      </c>
      <c r="G865" s="136">
        <v>4322.12</v>
      </c>
    </row>
    <row r="866" spans="1:7" x14ac:dyDescent="0.25">
      <c r="A866" s="132" t="str">
        <f t="shared" si="13"/>
        <v>SC-2S0422052</v>
      </c>
      <c r="B866" s="132" t="s">
        <v>2843</v>
      </c>
      <c r="C866" s="133" t="s">
        <v>2844</v>
      </c>
      <c r="D866" s="134" t="s">
        <v>566</v>
      </c>
      <c r="E866" s="135">
        <v>4711.99</v>
      </c>
      <c r="F866" s="135">
        <v>1617.16</v>
      </c>
      <c r="G866" s="136">
        <v>6329.15</v>
      </c>
    </row>
    <row r="867" spans="1:7" x14ac:dyDescent="0.25">
      <c r="A867" s="132" t="str">
        <f t="shared" si="13"/>
        <v>SC-2S0422053</v>
      </c>
      <c r="B867" s="132" t="s">
        <v>2845</v>
      </c>
      <c r="C867" s="133" t="s">
        <v>2846</v>
      </c>
      <c r="D867" s="134" t="s">
        <v>566</v>
      </c>
      <c r="E867" s="135">
        <v>6411.49</v>
      </c>
      <c r="F867" s="135">
        <v>2200.42</v>
      </c>
      <c r="G867" s="136">
        <v>8611.91</v>
      </c>
    </row>
    <row r="868" spans="1:7" x14ac:dyDescent="0.25">
      <c r="A868" s="132" t="str">
        <f t="shared" si="13"/>
        <v>SC-2S0422054</v>
      </c>
      <c r="B868" s="132" t="s">
        <v>2847</v>
      </c>
      <c r="C868" s="133" t="s">
        <v>2848</v>
      </c>
      <c r="D868" s="134" t="s">
        <v>566</v>
      </c>
      <c r="E868" s="135">
        <v>8213.36</v>
      </c>
      <c r="F868" s="135">
        <v>2818.82</v>
      </c>
      <c r="G868" s="136">
        <v>11032.18</v>
      </c>
    </row>
    <row r="869" spans="1:7" x14ac:dyDescent="0.25">
      <c r="A869" s="132" t="str">
        <f t="shared" si="13"/>
        <v>SC-2S0422055</v>
      </c>
      <c r="B869" s="132" t="s">
        <v>2849</v>
      </c>
      <c r="C869" s="133" t="s">
        <v>2850</v>
      </c>
      <c r="D869" s="134" t="s">
        <v>566</v>
      </c>
      <c r="E869" s="135">
        <v>2923.63</v>
      </c>
      <c r="F869" s="135">
        <v>1003.39</v>
      </c>
      <c r="G869" s="136">
        <v>3927.03</v>
      </c>
    </row>
    <row r="870" spans="1:7" x14ac:dyDescent="0.25">
      <c r="A870" s="132" t="str">
        <f t="shared" si="13"/>
        <v>SC-2S0422056</v>
      </c>
      <c r="B870" s="132" t="s">
        <v>2851</v>
      </c>
      <c r="C870" s="133" t="s">
        <v>2852</v>
      </c>
      <c r="D870" s="134" t="s">
        <v>566</v>
      </c>
      <c r="E870" s="135">
        <v>4262.7700000000004</v>
      </c>
      <c r="F870" s="135">
        <v>1462.98</v>
      </c>
      <c r="G870" s="136">
        <v>5725.76</v>
      </c>
    </row>
    <row r="871" spans="1:7" x14ac:dyDescent="0.25">
      <c r="A871" s="132" t="str">
        <f t="shared" si="13"/>
        <v>SC-2S0422057</v>
      </c>
      <c r="B871" s="132" t="s">
        <v>2853</v>
      </c>
      <c r="C871" s="133" t="s">
        <v>2854</v>
      </c>
      <c r="D871" s="134" t="s">
        <v>566</v>
      </c>
      <c r="E871" s="135">
        <v>5679.64</v>
      </c>
      <c r="F871" s="135">
        <v>1949.25</v>
      </c>
      <c r="G871" s="136">
        <v>7628.9</v>
      </c>
    </row>
    <row r="872" spans="1:7" x14ac:dyDescent="0.25">
      <c r="A872" s="132" t="str">
        <f t="shared" si="13"/>
        <v>SC-2S0422058</v>
      </c>
      <c r="B872" s="132" t="s">
        <v>2855</v>
      </c>
      <c r="C872" s="133" t="s">
        <v>2856</v>
      </c>
      <c r="D872" s="134" t="s">
        <v>566</v>
      </c>
      <c r="E872" s="135">
        <v>7804.11</v>
      </c>
      <c r="F872" s="135">
        <v>2678.37</v>
      </c>
      <c r="G872" s="136">
        <v>10482.48</v>
      </c>
    </row>
    <row r="873" spans="1:7" x14ac:dyDescent="0.25">
      <c r="A873" s="132" t="str">
        <f t="shared" si="13"/>
        <v>SC-2S0422059</v>
      </c>
      <c r="B873" s="132" t="s">
        <v>2857</v>
      </c>
      <c r="C873" s="133" t="s">
        <v>2858</v>
      </c>
      <c r="D873" s="134" t="s">
        <v>566</v>
      </c>
      <c r="E873" s="135">
        <v>3160.23</v>
      </c>
      <c r="F873" s="135">
        <v>1084.5899999999999</v>
      </c>
      <c r="G873" s="136">
        <v>4244.82</v>
      </c>
    </row>
    <row r="874" spans="1:7" x14ac:dyDescent="0.25">
      <c r="A874" s="132" t="str">
        <f t="shared" si="13"/>
        <v>SC-2S0422060</v>
      </c>
      <c r="B874" s="132" t="s">
        <v>2859</v>
      </c>
      <c r="C874" s="133" t="s">
        <v>2860</v>
      </c>
      <c r="D874" s="134" t="s">
        <v>566</v>
      </c>
      <c r="E874" s="135">
        <v>4886.26</v>
      </c>
      <c r="F874" s="135">
        <v>1676.97</v>
      </c>
      <c r="G874" s="136">
        <v>6563.23</v>
      </c>
    </row>
    <row r="875" spans="1:7" x14ac:dyDescent="0.25">
      <c r="A875" s="132" t="str">
        <f t="shared" si="13"/>
        <v>SC-2S0422061</v>
      </c>
      <c r="B875" s="132" t="s">
        <v>2861</v>
      </c>
      <c r="C875" s="133" t="s">
        <v>2862</v>
      </c>
      <c r="D875" s="134" t="s">
        <v>566</v>
      </c>
      <c r="E875" s="135">
        <v>6605.77</v>
      </c>
      <c r="F875" s="135">
        <v>2267.1</v>
      </c>
      <c r="G875" s="136">
        <v>8872.86</v>
      </c>
    </row>
    <row r="876" spans="1:7" x14ac:dyDescent="0.25">
      <c r="A876" s="132" t="str">
        <f t="shared" si="13"/>
        <v>SC-2S0422062</v>
      </c>
      <c r="B876" s="132" t="s">
        <v>2863</v>
      </c>
      <c r="C876" s="133" t="s">
        <v>2864</v>
      </c>
      <c r="D876" s="134" t="s">
        <v>566</v>
      </c>
      <c r="E876" s="135">
        <v>9032.1299999999992</v>
      </c>
      <c r="F876" s="135">
        <v>3099.83</v>
      </c>
      <c r="G876" s="136">
        <v>12131.96</v>
      </c>
    </row>
    <row r="877" spans="1:7" x14ac:dyDescent="0.25">
      <c r="A877" s="132" t="str">
        <f t="shared" si="13"/>
        <v>SC-2S0422063</v>
      </c>
      <c r="B877" s="132" t="s">
        <v>2865</v>
      </c>
      <c r="C877" s="133" t="s">
        <v>2866</v>
      </c>
      <c r="D877" s="134" t="s">
        <v>566</v>
      </c>
      <c r="E877" s="135">
        <v>3411.3</v>
      </c>
      <c r="F877" s="135">
        <v>1170.76</v>
      </c>
      <c r="G877" s="136">
        <v>4582.0600000000004</v>
      </c>
    </row>
    <row r="878" spans="1:7" x14ac:dyDescent="0.25">
      <c r="A878" s="132" t="str">
        <f t="shared" si="13"/>
        <v>SC-2S0422064</v>
      </c>
      <c r="B878" s="132" t="s">
        <v>2867</v>
      </c>
      <c r="C878" s="133" t="s">
        <v>2868</v>
      </c>
      <c r="D878" s="134" t="s">
        <v>566</v>
      </c>
      <c r="E878" s="135">
        <v>5408.59</v>
      </c>
      <c r="F878" s="135">
        <v>1856.23</v>
      </c>
      <c r="G878" s="136">
        <v>7264.82</v>
      </c>
    </row>
    <row r="879" spans="1:7" x14ac:dyDescent="0.25">
      <c r="A879" s="132" t="str">
        <f t="shared" si="13"/>
        <v>SC-2S0422065</v>
      </c>
      <c r="B879" s="132" t="s">
        <v>2869</v>
      </c>
      <c r="C879" s="133" t="s">
        <v>2870</v>
      </c>
      <c r="D879" s="134" t="s">
        <v>566</v>
      </c>
      <c r="E879" s="135">
        <v>7505.84</v>
      </c>
      <c r="F879" s="135">
        <v>2576</v>
      </c>
      <c r="G879" s="136">
        <v>10081.84</v>
      </c>
    </row>
    <row r="880" spans="1:7" x14ac:dyDescent="0.25">
      <c r="A880" s="132" t="str">
        <f t="shared" si="13"/>
        <v>SC-2S0422066</v>
      </c>
      <c r="B880" s="132" t="s">
        <v>2871</v>
      </c>
      <c r="C880" s="133" t="s">
        <v>2872</v>
      </c>
      <c r="D880" s="134" t="s">
        <v>566</v>
      </c>
      <c r="E880" s="135">
        <v>10119.780000000001</v>
      </c>
      <c r="F880" s="135">
        <v>3473.11</v>
      </c>
      <c r="G880" s="136">
        <v>13592.88</v>
      </c>
    </row>
    <row r="881" spans="1:7" x14ac:dyDescent="0.25">
      <c r="A881" s="132" t="str">
        <f t="shared" si="13"/>
        <v>SC-2S0422067</v>
      </c>
      <c r="B881" s="132" t="s">
        <v>2873</v>
      </c>
      <c r="C881" s="133" t="s">
        <v>2874</v>
      </c>
      <c r="D881" s="134" t="s">
        <v>566</v>
      </c>
      <c r="E881" s="135">
        <v>3817.93</v>
      </c>
      <c r="F881" s="135">
        <v>1310.31</v>
      </c>
      <c r="G881" s="136">
        <v>5128.24</v>
      </c>
    </row>
    <row r="882" spans="1:7" x14ac:dyDescent="0.25">
      <c r="A882" s="132" t="str">
        <f t="shared" si="13"/>
        <v>SC-2S0422068</v>
      </c>
      <c r="B882" s="132" t="s">
        <v>2875</v>
      </c>
      <c r="C882" s="133" t="s">
        <v>2876</v>
      </c>
      <c r="D882" s="134" t="s">
        <v>566</v>
      </c>
      <c r="E882" s="135">
        <v>6158.16</v>
      </c>
      <c r="F882" s="135">
        <v>2113.48</v>
      </c>
      <c r="G882" s="136">
        <v>8271.64</v>
      </c>
    </row>
    <row r="883" spans="1:7" x14ac:dyDescent="0.25">
      <c r="A883" s="132" t="str">
        <f t="shared" si="13"/>
        <v>SC-2S0422069</v>
      </c>
      <c r="B883" s="132" t="s">
        <v>2877</v>
      </c>
      <c r="C883" s="133" t="s">
        <v>2878</v>
      </c>
      <c r="D883" s="134" t="s">
        <v>566</v>
      </c>
      <c r="E883" s="135">
        <v>8463.25</v>
      </c>
      <c r="F883" s="135">
        <v>2904.59</v>
      </c>
      <c r="G883" s="136">
        <v>11367.84</v>
      </c>
    </row>
    <row r="884" spans="1:7" x14ac:dyDescent="0.25">
      <c r="A884" s="132" t="str">
        <f t="shared" si="13"/>
        <v>SC-2S0422070</v>
      </c>
      <c r="B884" s="132" t="s">
        <v>2879</v>
      </c>
      <c r="C884" s="133" t="s">
        <v>2880</v>
      </c>
      <c r="D884" s="134" t="s">
        <v>566</v>
      </c>
      <c r="E884" s="135">
        <v>11279.19</v>
      </c>
      <c r="F884" s="135">
        <v>3871.02</v>
      </c>
      <c r="G884" s="136">
        <v>15150.21</v>
      </c>
    </row>
    <row r="885" spans="1:7" x14ac:dyDescent="0.25">
      <c r="A885" s="132" t="str">
        <f t="shared" si="13"/>
        <v>SC-2S0422071</v>
      </c>
      <c r="B885" s="132" t="s">
        <v>2881</v>
      </c>
      <c r="C885" s="133" t="s">
        <v>2882</v>
      </c>
      <c r="D885" s="134" t="s">
        <v>566</v>
      </c>
      <c r="E885" s="135">
        <v>4476.7</v>
      </c>
      <c r="F885" s="135">
        <v>1536.4</v>
      </c>
      <c r="G885" s="136">
        <v>6013.1</v>
      </c>
    </row>
    <row r="886" spans="1:7" x14ac:dyDescent="0.25">
      <c r="A886" s="132" t="str">
        <f t="shared" si="13"/>
        <v>SC-2S0422072</v>
      </c>
      <c r="B886" s="132" t="s">
        <v>2883</v>
      </c>
      <c r="C886" s="133" t="s">
        <v>2884</v>
      </c>
      <c r="D886" s="134" t="s">
        <v>566</v>
      </c>
      <c r="E886" s="135">
        <v>6633.34</v>
      </c>
      <c r="F886" s="135">
        <v>2276.56</v>
      </c>
      <c r="G886" s="136">
        <v>8909.9</v>
      </c>
    </row>
    <row r="887" spans="1:7" x14ac:dyDescent="0.25">
      <c r="A887" s="132" t="str">
        <f t="shared" si="13"/>
        <v>SC-2S0422073</v>
      </c>
      <c r="B887" s="132" t="s">
        <v>2885</v>
      </c>
      <c r="C887" s="133" t="s">
        <v>2886</v>
      </c>
      <c r="D887" s="134" t="s">
        <v>566</v>
      </c>
      <c r="E887" s="135">
        <v>8929.3799999999992</v>
      </c>
      <c r="F887" s="135">
        <v>3064.56</v>
      </c>
      <c r="G887" s="136">
        <v>11993.94</v>
      </c>
    </row>
    <row r="888" spans="1:7" x14ac:dyDescent="0.25">
      <c r="A888" s="132" t="str">
        <f t="shared" si="13"/>
        <v>SC-2S0422074</v>
      </c>
      <c r="B888" s="132" t="s">
        <v>2887</v>
      </c>
      <c r="C888" s="133" t="s">
        <v>2888</v>
      </c>
      <c r="D888" s="134" t="s">
        <v>566</v>
      </c>
      <c r="E888" s="135">
        <v>12033.8</v>
      </c>
      <c r="F888" s="135">
        <v>4130</v>
      </c>
      <c r="G888" s="136">
        <v>16163.8</v>
      </c>
    </row>
    <row r="889" spans="1:7" x14ac:dyDescent="0.25">
      <c r="A889" s="132" t="str">
        <f t="shared" si="13"/>
        <v>SC-2S0422075</v>
      </c>
      <c r="B889" s="132" t="s">
        <v>2889</v>
      </c>
      <c r="C889" s="133" t="s">
        <v>2890</v>
      </c>
      <c r="D889" s="134" t="s">
        <v>566</v>
      </c>
      <c r="E889" s="135">
        <v>4555.67</v>
      </c>
      <c r="F889" s="135">
        <v>1563.5</v>
      </c>
      <c r="G889" s="136">
        <v>6119.17</v>
      </c>
    </row>
    <row r="890" spans="1:7" x14ac:dyDescent="0.25">
      <c r="A890" s="132" t="str">
        <f t="shared" si="13"/>
        <v>SC-2S0422076</v>
      </c>
      <c r="B890" s="132" t="s">
        <v>2891</v>
      </c>
      <c r="C890" s="133" t="s">
        <v>2892</v>
      </c>
      <c r="D890" s="134" t="s">
        <v>566</v>
      </c>
      <c r="E890" s="135">
        <v>7119.48</v>
      </c>
      <c r="F890" s="135">
        <v>2443.4</v>
      </c>
      <c r="G890" s="136">
        <v>9562.8799999999992</v>
      </c>
    </row>
    <row r="891" spans="1:7" x14ac:dyDescent="0.25">
      <c r="A891" s="132" t="str">
        <f t="shared" si="13"/>
        <v>SC-2S0422077</v>
      </c>
      <c r="B891" s="132" t="s">
        <v>2893</v>
      </c>
      <c r="C891" s="133" t="s">
        <v>2894</v>
      </c>
      <c r="D891" s="134" t="s">
        <v>566</v>
      </c>
      <c r="E891" s="135">
        <v>9574.0400000000009</v>
      </c>
      <c r="F891" s="135">
        <v>3285.81</v>
      </c>
      <c r="G891" s="136">
        <v>12859.84</v>
      </c>
    </row>
    <row r="892" spans="1:7" x14ac:dyDescent="0.25">
      <c r="A892" s="132" t="str">
        <f t="shared" si="13"/>
        <v>SC-2S0422078</v>
      </c>
      <c r="B892" s="132" t="s">
        <v>2895</v>
      </c>
      <c r="C892" s="133" t="s">
        <v>2896</v>
      </c>
      <c r="D892" s="134" t="s">
        <v>566</v>
      </c>
      <c r="E892" s="135">
        <v>13152.64</v>
      </c>
      <c r="F892" s="135">
        <v>4513.9799999999996</v>
      </c>
      <c r="G892" s="136">
        <v>17666.62</v>
      </c>
    </row>
    <row r="893" spans="1:7" x14ac:dyDescent="0.25">
      <c r="A893" s="132" t="str">
        <f t="shared" si="13"/>
        <v>SC-2S0422101</v>
      </c>
      <c r="B893" s="132" t="s">
        <v>2897</v>
      </c>
      <c r="C893" s="133" t="s">
        <v>2898</v>
      </c>
      <c r="D893" s="134" t="s">
        <v>1216</v>
      </c>
      <c r="E893" s="135">
        <v>11677.04</v>
      </c>
      <c r="F893" s="135">
        <v>4007.56</v>
      </c>
      <c r="G893" s="136">
        <v>15684.6</v>
      </c>
    </row>
    <row r="894" spans="1:7" x14ac:dyDescent="0.25">
      <c r="A894" s="132" t="str">
        <f t="shared" si="13"/>
        <v>SC-2S0422102</v>
      </c>
      <c r="B894" s="132" t="s">
        <v>2899</v>
      </c>
      <c r="C894" s="133" t="s">
        <v>2900</v>
      </c>
      <c r="D894" s="134" t="s">
        <v>1216</v>
      </c>
      <c r="E894" s="135">
        <v>17436.38</v>
      </c>
      <c r="F894" s="135">
        <v>5984.17</v>
      </c>
      <c r="G894" s="136">
        <v>23420.55</v>
      </c>
    </row>
    <row r="895" spans="1:7" x14ac:dyDescent="0.25">
      <c r="A895" s="132" t="str">
        <f t="shared" si="13"/>
        <v>SC-2S0422103</v>
      </c>
      <c r="B895" s="132" t="s">
        <v>2901</v>
      </c>
      <c r="C895" s="133" t="s">
        <v>2902</v>
      </c>
      <c r="D895" s="134" t="s">
        <v>1216</v>
      </c>
      <c r="E895" s="135">
        <v>24500.15</v>
      </c>
      <c r="F895" s="135">
        <v>8408.4500000000007</v>
      </c>
      <c r="G895" s="136">
        <v>32908.6</v>
      </c>
    </row>
    <row r="896" spans="1:7" x14ac:dyDescent="0.25">
      <c r="A896" s="132" t="str">
        <f t="shared" si="13"/>
        <v>SC-2S0422104</v>
      </c>
      <c r="B896" s="132" t="s">
        <v>2903</v>
      </c>
      <c r="C896" s="133" t="s">
        <v>2904</v>
      </c>
      <c r="D896" s="134" t="s">
        <v>1216</v>
      </c>
      <c r="E896" s="135">
        <v>34265.440000000002</v>
      </c>
      <c r="F896" s="135">
        <v>11759.9</v>
      </c>
      <c r="G896" s="136">
        <v>46025.33</v>
      </c>
    </row>
    <row r="897" spans="1:7" x14ac:dyDescent="0.25">
      <c r="A897" s="132" t="str">
        <f t="shared" si="13"/>
        <v>SC-2S0422105</v>
      </c>
      <c r="B897" s="132" t="s">
        <v>2905</v>
      </c>
      <c r="C897" s="133" t="s">
        <v>2906</v>
      </c>
      <c r="D897" s="134" t="s">
        <v>1216</v>
      </c>
      <c r="E897" s="135">
        <v>12722.51</v>
      </c>
      <c r="F897" s="135">
        <v>4366.37</v>
      </c>
      <c r="G897" s="136">
        <v>17088.88</v>
      </c>
    </row>
    <row r="898" spans="1:7" x14ac:dyDescent="0.25">
      <c r="A898" s="132" t="str">
        <f t="shared" si="13"/>
        <v>SC-2S0422106</v>
      </c>
      <c r="B898" s="132" t="s">
        <v>2907</v>
      </c>
      <c r="C898" s="133" t="s">
        <v>2908</v>
      </c>
      <c r="D898" s="134" t="s">
        <v>1216</v>
      </c>
      <c r="E898" s="135">
        <v>18916.72</v>
      </c>
      <c r="F898" s="135">
        <v>6492.22</v>
      </c>
      <c r="G898" s="136">
        <v>25408.93</v>
      </c>
    </row>
    <row r="899" spans="1:7" x14ac:dyDescent="0.25">
      <c r="A899" s="132" t="str">
        <f t="shared" si="13"/>
        <v>SC-2S0422107</v>
      </c>
      <c r="B899" s="132" t="s">
        <v>2909</v>
      </c>
      <c r="C899" s="133" t="s">
        <v>2910</v>
      </c>
      <c r="D899" s="134" t="s">
        <v>1216</v>
      </c>
      <c r="E899" s="135">
        <v>26643</v>
      </c>
      <c r="F899" s="135">
        <v>9143.8799999999992</v>
      </c>
      <c r="G899" s="136">
        <v>35786.879999999997</v>
      </c>
    </row>
    <row r="900" spans="1:7" x14ac:dyDescent="0.25">
      <c r="A900" s="132" t="str">
        <f t="shared" si="13"/>
        <v>SC-2S0422108</v>
      </c>
      <c r="B900" s="132" t="s">
        <v>2911</v>
      </c>
      <c r="C900" s="133" t="s">
        <v>2912</v>
      </c>
      <c r="D900" s="134" t="s">
        <v>1216</v>
      </c>
      <c r="E900" s="135">
        <v>34346.559999999998</v>
      </c>
      <c r="F900" s="135">
        <v>11787.74</v>
      </c>
      <c r="G900" s="136">
        <v>46134.3</v>
      </c>
    </row>
    <row r="901" spans="1:7" x14ac:dyDescent="0.25">
      <c r="A901" s="132" t="str">
        <f t="shared" si="13"/>
        <v>SC-2S0422109</v>
      </c>
      <c r="B901" s="132" t="s">
        <v>2913</v>
      </c>
      <c r="C901" s="133" t="s">
        <v>2914</v>
      </c>
      <c r="D901" s="134" t="s">
        <v>1216</v>
      </c>
      <c r="E901" s="135">
        <v>13350.53</v>
      </c>
      <c r="F901" s="135">
        <v>4581.8999999999996</v>
      </c>
      <c r="G901" s="136">
        <v>17932.43</v>
      </c>
    </row>
    <row r="902" spans="1:7" x14ac:dyDescent="0.25">
      <c r="A902" s="132" t="str">
        <f t="shared" si="13"/>
        <v>SC-2S0422110</v>
      </c>
      <c r="B902" s="132" t="s">
        <v>2915</v>
      </c>
      <c r="C902" s="133" t="s">
        <v>2916</v>
      </c>
      <c r="D902" s="134" t="s">
        <v>1216</v>
      </c>
      <c r="E902" s="135">
        <v>20886.13</v>
      </c>
      <c r="F902" s="135">
        <v>7168.12</v>
      </c>
      <c r="G902" s="136">
        <v>28054.25</v>
      </c>
    </row>
    <row r="903" spans="1:7" x14ac:dyDescent="0.25">
      <c r="A903" s="132" t="str">
        <f t="shared" si="13"/>
        <v>SC-2S0422111</v>
      </c>
      <c r="B903" s="132" t="s">
        <v>2917</v>
      </c>
      <c r="C903" s="133" t="s">
        <v>2918</v>
      </c>
      <c r="D903" s="134" t="s">
        <v>1216</v>
      </c>
      <c r="E903" s="135">
        <v>30342.11</v>
      </c>
      <c r="F903" s="135">
        <v>10413.41</v>
      </c>
      <c r="G903" s="136">
        <v>40755.53</v>
      </c>
    </row>
    <row r="904" spans="1:7" x14ac:dyDescent="0.25">
      <c r="A904" s="132" t="str">
        <f t="shared" si="13"/>
        <v>SC-2S0422112</v>
      </c>
      <c r="B904" s="132" t="s">
        <v>2919</v>
      </c>
      <c r="C904" s="133" t="s">
        <v>2920</v>
      </c>
      <c r="D904" s="134" t="s">
        <v>1216</v>
      </c>
      <c r="E904" s="135">
        <v>43217.1</v>
      </c>
      <c r="F904" s="135">
        <v>14832.11</v>
      </c>
      <c r="G904" s="136">
        <v>58049.21</v>
      </c>
    </row>
    <row r="905" spans="1:7" x14ac:dyDescent="0.25">
      <c r="A905" s="132" t="str">
        <f t="shared" si="13"/>
        <v>SC-2S0422113</v>
      </c>
      <c r="B905" s="132" t="s">
        <v>2921</v>
      </c>
      <c r="C905" s="133" t="s">
        <v>2922</v>
      </c>
      <c r="D905" s="134" t="s">
        <v>1216</v>
      </c>
      <c r="E905" s="135">
        <v>16834.77</v>
      </c>
      <c r="F905" s="135">
        <v>5777.69</v>
      </c>
      <c r="G905" s="136">
        <v>22612.47</v>
      </c>
    </row>
    <row r="906" spans="1:7" x14ac:dyDescent="0.25">
      <c r="A906" s="132" t="str">
        <f t="shared" ref="A906:A969" si="14">CONCATENATE("SC-",B906)</f>
        <v>SC-2S0422114</v>
      </c>
      <c r="B906" s="132" t="s">
        <v>2923</v>
      </c>
      <c r="C906" s="133" t="s">
        <v>2924</v>
      </c>
      <c r="D906" s="134" t="s">
        <v>1216</v>
      </c>
      <c r="E906" s="135">
        <v>26420.79</v>
      </c>
      <c r="F906" s="135">
        <v>9067.61</v>
      </c>
      <c r="G906" s="136">
        <v>35488.400000000001</v>
      </c>
    </row>
    <row r="907" spans="1:7" x14ac:dyDescent="0.25">
      <c r="A907" s="132" t="str">
        <f t="shared" si="14"/>
        <v>SC-2S0422115</v>
      </c>
      <c r="B907" s="132" t="s">
        <v>2925</v>
      </c>
      <c r="C907" s="133" t="s">
        <v>2926</v>
      </c>
      <c r="D907" s="134" t="s">
        <v>1216</v>
      </c>
      <c r="E907" s="135">
        <v>38384.54</v>
      </c>
      <c r="F907" s="135">
        <v>13173.58</v>
      </c>
      <c r="G907" s="136">
        <v>51558.12</v>
      </c>
    </row>
    <row r="908" spans="1:7" x14ac:dyDescent="0.25">
      <c r="A908" s="132" t="str">
        <f t="shared" si="14"/>
        <v>SC-2S0422116</v>
      </c>
      <c r="B908" s="132" t="s">
        <v>2927</v>
      </c>
      <c r="C908" s="133" t="s">
        <v>2928</v>
      </c>
      <c r="D908" s="134" t="s">
        <v>1216</v>
      </c>
      <c r="E908" s="135">
        <v>54741.63</v>
      </c>
      <c r="F908" s="135">
        <v>18787.330000000002</v>
      </c>
      <c r="G908" s="136">
        <v>73528.960000000006</v>
      </c>
    </row>
    <row r="909" spans="1:7" x14ac:dyDescent="0.25">
      <c r="A909" s="132" t="str">
        <f t="shared" si="14"/>
        <v>SC-2S0422151</v>
      </c>
      <c r="B909" s="132" t="s">
        <v>2929</v>
      </c>
      <c r="C909" s="133" t="s">
        <v>2930</v>
      </c>
      <c r="D909" s="134" t="s">
        <v>1216</v>
      </c>
      <c r="E909" s="135">
        <v>12117.1</v>
      </c>
      <c r="F909" s="135">
        <v>4158.59</v>
      </c>
      <c r="G909" s="136">
        <v>16275.69</v>
      </c>
    </row>
    <row r="910" spans="1:7" x14ac:dyDescent="0.25">
      <c r="A910" s="132" t="str">
        <f t="shared" si="14"/>
        <v>SC-2S0422152</v>
      </c>
      <c r="B910" s="132" t="s">
        <v>2931</v>
      </c>
      <c r="C910" s="133" t="s">
        <v>2932</v>
      </c>
      <c r="D910" s="134" t="s">
        <v>1216</v>
      </c>
      <c r="E910" s="135">
        <v>18146.490000000002</v>
      </c>
      <c r="F910" s="135">
        <v>6227.87</v>
      </c>
      <c r="G910" s="136">
        <v>24374.36</v>
      </c>
    </row>
    <row r="911" spans="1:7" x14ac:dyDescent="0.25">
      <c r="A911" s="132" t="str">
        <f t="shared" si="14"/>
        <v>SC-2S0422153</v>
      </c>
      <c r="B911" s="132" t="s">
        <v>2933</v>
      </c>
      <c r="C911" s="133" t="s">
        <v>2934</v>
      </c>
      <c r="D911" s="134" t="s">
        <v>1216</v>
      </c>
      <c r="E911" s="135">
        <v>25495.78</v>
      </c>
      <c r="F911" s="135">
        <v>8750.15</v>
      </c>
      <c r="G911" s="136">
        <v>34245.94</v>
      </c>
    </row>
    <row r="912" spans="1:7" x14ac:dyDescent="0.25">
      <c r="A912" s="132" t="str">
        <f t="shared" si="14"/>
        <v>SC-2S0422154</v>
      </c>
      <c r="B912" s="132" t="s">
        <v>2935</v>
      </c>
      <c r="C912" s="133" t="s">
        <v>2936</v>
      </c>
      <c r="D912" s="134" t="s">
        <v>1216</v>
      </c>
      <c r="E912" s="135">
        <v>35703.03</v>
      </c>
      <c r="F912" s="135">
        <v>12253.28</v>
      </c>
      <c r="G912" s="136">
        <v>47956.31</v>
      </c>
    </row>
    <row r="913" spans="1:7" x14ac:dyDescent="0.25">
      <c r="A913" s="132" t="str">
        <f t="shared" si="14"/>
        <v>SC-2S0422155</v>
      </c>
      <c r="B913" s="132" t="s">
        <v>2937</v>
      </c>
      <c r="C913" s="133" t="s">
        <v>2938</v>
      </c>
      <c r="D913" s="134" t="s">
        <v>1216</v>
      </c>
      <c r="E913" s="135">
        <v>13165.83</v>
      </c>
      <c r="F913" s="135">
        <v>4518.51</v>
      </c>
      <c r="G913" s="136">
        <v>17684.34</v>
      </c>
    </row>
    <row r="914" spans="1:7" x14ac:dyDescent="0.25">
      <c r="A914" s="132" t="str">
        <f t="shared" si="14"/>
        <v>SC-2S0422156</v>
      </c>
      <c r="B914" s="132" t="s">
        <v>2939</v>
      </c>
      <c r="C914" s="133" t="s">
        <v>2940</v>
      </c>
      <c r="D914" s="134" t="s">
        <v>1216</v>
      </c>
      <c r="E914" s="135">
        <v>19624.650000000001</v>
      </c>
      <c r="F914" s="135">
        <v>6735.18</v>
      </c>
      <c r="G914" s="136">
        <v>26359.83</v>
      </c>
    </row>
    <row r="915" spans="1:7" x14ac:dyDescent="0.25">
      <c r="A915" s="132" t="str">
        <f t="shared" si="14"/>
        <v>SC-2S0422157</v>
      </c>
      <c r="B915" s="132" t="s">
        <v>2941</v>
      </c>
      <c r="C915" s="133" t="s">
        <v>2942</v>
      </c>
      <c r="D915" s="134" t="s">
        <v>1216</v>
      </c>
      <c r="E915" s="135">
        <v>27637.95</v>
      </c>
      <c r="F915" s="135">
        <v>9485.34</v>
      </c>
      <c r="G915" s="136">
        <v>37123.29</v>
      </c>
    </row>
    <row r="916" spans="1:7" x14ac:dyDescent="0.25">
      <c r="A916" s="132" t="str">
        <f t="shared" si="14"/>
        <v>SC-2S0422158</v>
      </c>
      <c r="B916" s="132" t="s">
        <v>2943</v>
      </c>
      <c r="C916" s="133" t="s">
        <v>2944</v>
      </c>
      <c r="D916" s="134" t="s">
        <v>1216</v>
      </c>
      <c r="E916" s="135">
        <v>35531.019999999997</v>
      </c>
      <c r="F916" s="135">
        <v>12194.25</v>
      </c>
      <c r="G916" s="136">
        <v>47725.27</v>
      </c>
    </row>
    <row r="917" spans="1:7" x14ac:dyDescent="0.25">
      <c r="A917" s="132" t="str">
        <f t="shared" si="14"/>
        <v>SC-2S0422159</v>
      </c>
      <c r="B917" s="132" t="s">
        <v>2945</v>
      </c>
      <c r="C917" s="133" t="s">
        <v>2946</v>
      </c>
      <c r="D917" s="134" t="s">
        <v>1216</v>
      </c>
      <c r="E917" s="135">
        <v>13844.49</v>
      </c>
      <c r="F917" s="135">
        <v>4751.43</v>
      </c>
      <c r="G917" s="136">
        <v>18595.919999999998</v>
      </c>
    </row>
    <row r="918" spans="1:7" x14ac:dyDescent="0.25">
      <c r="A918" s="132" t="str">
        <f t="shared" si="14"/>
        <v>SC-2S0422160</v>
      </c>
      <c r="B918" s="132" t="s">
        <v>2947</v>
      </c>
      <c r="C918" s="133" t="s">
        <v>2948</v>
      </c>
      <c r="D918" s="134" t="s">
        <v>1216</v>
      </c>
      <c r="E918" s="135">
        <v>21683.43</v>
      </c>
      <c r="F918" s="135">
        <v>7441.75</v>
      </c>
      <c r="G918" s="136">
        <v>29125.19</v>
      </c>
    </row>
    <row r="919" spans="1:7" x14ac:dyDescent="0.25">
      <c r="A919" s="132" t="str">
        <f t="shared" si="14"/>
        <v>SC-2S0422161</v>
      </c>
      <c r="B919" s="132" t="s">
        <v>2949</v>
      </c>
      <c r="C919" s="133" t="s">
        <v>2950</v>
      </c>
      <c r="D919" s="134" t="s">
        <v>1216</v>
      </c>
      <c r="E919" s="135">
        <v>31455.1</v>
      </c>
      <c r="F919" s="135">
        <v>10795.39</v>
      </c>
      <c r="G919" s="136">
        <v>42250.49</v>
      </c>
    </row>
    <row r="920" spans="1:7" x14ac:dyDescent="0.25">
      <c r="A920" s="132" t="str">
        <f t="shared" si="14"/>
        <v>SC-2S0422162</v>
      </c>
      <c r="B920" s="132" t="s">
        <v>2951</v>
      </c>
      <c r="C920" s="133" t="s">
        <v>2952</v>
      </c>
      <c r="D920" s="134" t="s">
        <v>1216</v>
      </c>
      <c r="E920" s="135">
        <v>44787.89</v>
      </c>
      <c r="F920" s="135">
        <v>15371.21</v>
      </c>
      <c r="G920" s="136">
        <v>60159.1</v>
      </c>
    </row>
    <row r="921" spans="1:7" x14ac:dyDescent="0.25">
      <c r="A921" s="132" t="str">
        <f t="shared" si="14"/>
        <v>SC-2S0422163</v>
      </c>
      <c r="B921" s="132" t="s">
        <v>2953</v>
      </c>
      <c r="C921" s="133" t="s">
        <v>2954</v>
      </c>
      <c r="D921" s="134" t="s">
        <v>1216</v>
      </c>
      <c r="E921" s="135">
        <v>17443.36</v>
      </c>
      <c r="F921" s="135">
        <v>5986.56</v>
      </c>
      <c r="G921" s="136">
        <v>23429.919999999998</v>
      </c>
    </row>
    <row r="922" spans="1:7" x14ac:dyDescent="0.25">
      <c r="A922" s="132" t="str">
        <f t="shared" si="14"/>
        <v>SC-2S0422164</v>
      </c>
      <c r="B922" s="132" t="s">
        <v>2955</v>
      </c>
      <c r="C922" s="133" t="s">
        <v>2956</v>
      </c>
      <c r="D922" s="134" t="s">
        <v>1216</v>
      </c>
      <c r="E922" s="135">
        <v>27402.66</v>
      </c>
      <c r="F922" s="135">
        <v>9404.59</v>
      </c>
      <c r="G922" s="136">
        <v>36807.25</v>
      </c>
    </row>
    <row r="923" spans="1:7" x14ac:dyDescent="0.25">
      <c r="A923" s="132" t="str">
        <f t="shared" si="14"/>
        <v>SC-2S0422165</v>
      </c>
      <c r="B923" s="132" t="s">
        <v>2957</v>
      </c>
      <c r="C923" s="133" t="s">
        <v>2958</v>
      </c>
      <c r="D923" s="134" t="s">
        <v>1216</v>
      </c>
      <c r="E923" s="135">
        <v>39750.93</v>
      </c>
      <c r="F923" s="135">
        <v>13642.52</v>
      </c>
      <c r="G923" s="136">
        <v>53393.45</v>
      </c>
    </row>
    <row r="924" spans="1:7" x14ac:dyDescent="0.25">
      <c r="A924" s="132" t="str">
        <f t="shared" si="14"/>
        <v>SC-2S0422166</v>
      </c>
      <c r="B924" s="132" t="s">
        <v>2959</v>
      </c>
      <c r="C924" s="133" t="s">
        <v>2960</v>
      </c>
      <c r="D924" s="134" t="s">
        <v>1216</v>
      </c>
      <c r="E924" s="135">
        <v>56687.07</v>
      </c>
      <c r="F924" s="135">
        <v>19455</v>
      </c>
      <c r="G924" s="136">
        <v>76142.080000000002</v>
      </c>
    </row>
    <row r="925" spans="1:7" x14ac:dyDescent="0.25">
      <c r="A925" s="132" t="str">
        <f t="shared" si="14"/>
        <v>SC-2S0430016</v>
      </c>
      <c r="B925" s="132" t="s">
        <v>2961</v>
      </c>
      <c r="C925" s="133" t="s">
        <v>2962</v>
      </c>
      <c r="D925" s="134" t="s">
        <v>566</v>
      </c>
      <c r="E925" s="135">
        <v>1393.59</v>
      </c>
      <c r="F925" s="135">
        <v>478.28</v>
      </c>
      <c r="G925" s="136">
        <v>1871.87</v>
      </c>
    </row>
    <row r="926" spans="1:7" x14ac:dyDescent="0.25">
      <c r="A926" s="132" t="str">
        <f t="shared" si="14"/>
        <v>SC-2S0430020</v>
      </c>
      <c r="B926" s="132" t="s">
        <v>2963</v>
      </c>
      <c r="C926" s="133" t="s">
        <v>2964</v>
      </c>
      <c r="D926" s="134" t="s">
        <v>566</v>
      </c>
      <c r="E926" s="135">
        <v>1897.54</v>
      </c>
      <c r="F926" s="135">
        <v>651.24</v>
      </c>
      <c r="G926" s="136">
        <v>2548.77</v>
      </c>
    </row>
    <row r="927" spans="1:7" x14ac:dyDescent="0.25">
      <c r="A927" s="132" t="str">
        <f t="shared" si="14"/>
        <v>SC-2S0430066</v>
      </c>
      <c r="B927" s="132" t="s">
        <v>2965</v>
      </c>
      <c r="C927" s="133" t="s">
        <v>2966</v>
      </c>
      <c r="D927" s="134" t="s">
        <v>566</v>
      </c>
      <c r="E927" s="135">
        <v>1410.05</v>
      </c>
      <c r="F927" s="135">
        <v>483.93</v>
      </c>
      <c r="G927" s="136">
        <v>1893.98</v>
      </c>
    </row>
    <row r="928" spans="1:7" x14ac:dyDescent="0.25">
      <c r="A928" s="132" t="str">
        <f t="shared" si="14"/>
        <v>SC-2S0430070</v>
      </c>
      <c r="B928" s="132" t="s">
        <v>2967</v>
      </c>
      <c r="C928" s="133" t="s">
        <v>2968</v>
      </c>
      <c r="D928" s="134" t="s">
        <v>566</v>
      </c>
      <c r="E928" s="135">
        <v>1915.83</v>
      </c>
      <c r="F928" s="135">
        <v>657.51</v>
      </c>
      <c r="G928" s="136">
        <v>2573.34</v>
      </c>
    </row>
    <row r="929" spans="1:7" x14ac:dyDescent="0.25">
      <c r="A929" s="132" t="str">
        <f t="shared" si="14"/>
        <v>SC-2S0430116</v>
      </c>
      <c r="B929" s="132" t="s">
        <v>2969</v>
      </c>
      <c r="C929" s="133" t="s">
        <v>2970</v>
      </c>
      <c r="D929" s="134" t="s">
        <v>566</v>
      </c>
      <c r="E929" s="135">
        <v>1476</v>
      </c>
      <c r="F929" s="135">
        <v>506.56</v>
      </c>
      <c r="G929" s="136">
        <v>1982.56</v>
      </c>
    </row>
    <row r="930" spans="1:7" x14ac:dyDescent="0.25">
      <c r="A930" s="132" t="str">
        <f t="shared" si="14"/>
        <v>SC-2S0430120</v>
      </c>
      <c r="B930" s="132" t="s">
        <v>2971</v>
      </c>
      <c r="C930" s="133" t="s">
        <v>2972</v>
      </c>
      <c r="D930" s="134" t="s">
        <v>566</v>
      </c>
      <c r="E930" s="135">
        <v>2018.66</v>
      </c>
      <c r="F930" s="135">
        <v>692.8</v>
      </c>
      <c r="G930" s="136">
        <v>2711.46</v>
      </c>
    </row>
    <row r="931" spans="1:7" x14ac:dyDescent="0.25">
      <c r="A931" s="132" t="str">
        <f t="shared" si="14"/>
        <v>SC-2S0430130</v>
      </c>
      <c r="B931" s="132" t="s">
        <v>2973</v>
      </c>
      <c r="C931" s="133" t="s">
        <v>2974</v>
      </c>
      <c r="D931" s="134" t="s">
        <v>566</v>
      </c>
      <c r="E931" s="135">
        <v>5009.2299999999996</v>
      </c>
      <c r="F931" s="135">
        <v>1719.17</v>
      </c>
      <c r="G931" s="136">
        <v>6728.39</v>
      </c>
    </row>
    <row r="932" spans="1:7" x14ac:dyDescent="0.25">
      <c r="A932" s="132" t="str">
        <f t="shared" si="14"/>
        <v>SC-2S0430166</v>
      </c>
      <c r="B932" s="132" t="s">
        <v>2975</v>
      </c>
      <c r="C932" s="133" t="s">
        <v>2976</v>
      </c>
      <c r="D932" s="134" t="s">
        <v>566</v>
      </c>
      <c r="E932" s="135">
        <v>1492.46</v>
      </c>
      <c r="F932" s="135">
        <v>512.21</v>
      </c>
      <c r="G932" s="136">
        <v>2004.67</v>
      </c>
    </row>
    <row r="933" spans="1:7" x14ac:dyDescent="0.25">
      <c r="A933" s="132" t="str">
        <f t="shared" si="14"/>
        <v>SC-2S0430170</v>
      </c>
      <c r="B933" s="132" t="s">
        <v>2977</v>
      </c>
      <c r="C933" s="133" t="s">
        <v>2978</v>
      </c>
      <c r="D933" s="134" t="s">
        <v>566</v>
      </c>
      <c r="E933" s="135">
        <v>2036.95</v>
      </c>
      <c r="F933" s="135">
        <v>699.08</v>
      </c>
      <c r="G933" s="136">
        <v>2736.03</v>
      </c>
    </row>
    <row r="934" spans="1:7" x14ac:dyDescent="0.25">
      <c r="A934" s="132" t="str">
        <f t="shared" si="14"/>
        <v>SC-2S0430171</v>
      </c>
      <c r="B934" s="132" t="s">
        <v>2979</v>
      </c>
      <c r="C934" s="133" t="s">
        <v>2980</v>
      </c>
      <c r="D934" s="134" t="s">
        <v>566</v>
      </c>
      <c r="E934" s="135">
        <v>5039.95</v>
      </c>
      <c r="F934" s="135">
        <v>1729.71</v>
      </c>
      <c r="G934" s="136">
        <v>6769.67</v>
      </c>
    </row>
    <row r="935" spans="1:7" x14ac:dyDescent="0.25">
      <c r="A935" s="132" t="str">
        <f t="shared" si="14"/>
        <v>SC-2S0431012</v>
      </c>
      <c r="B935" s="132" t="s">
        <v>2981</v>
      </c>
      <c r="C935" s="133" t="s">
        <v>2982</v>
      </c>
      <c r="D935" s="134" t="s">
        <v>566</v>
      </c>
      <c r="E935" s="135">
        <v>1632.41</v>
      </c>
      <c r="F935" s="135">
        <v>560.24</v>
      </c>
      <c r="G935" s="136">
        <v>2192.66</v>
      </c>
    </row>
    <row r="936" spans="1:7" x14ac:dyDescent="0.25">
      <c r="A936" s="132" t="str">
        <f t="shared" si="14"/>
        <v>SC-2S0431016</v>
      </c>
      <c r="B936" s="132" t="s">
        <v>2983</v>
      </c>
      <c r="C936" s="133" t="s">
        <v>2984</v>
      </c>
      <c r="D936" s="134" t="s">
        <v>566</v>
      </c>
      <c r="E936" s="135">
        <v>2099.17</v>
      </c>
      <c r="F936" s="135">
        <v>720.43</v>
      </c>
      <c r="G936" s="136">
        <v>2819.6</v>
      </c>
    </row>
    <row r="937" spans="1:7" x14ac:dyDescent="0.25">
      <c r="A937" s="132" t="str">
        <f t="shared" si="14"/>
        <v>SC-2S0431020</v>
      </c>
      <c r="B937" s="132" t="s">
        <v>2985</v>
      </c>
      <c r="C937" s="133" t="s">
        <v>2986</v>
      </c>
      <c r="D937" s="134" t="s">
        <v>566</v>
      </c>
      <c r="E937" s="135">
        <v>3039.77</v>
      </c>
      <c r="F937" s="135">
        <v>1043.25</v>
      </c>
      <c r="G937" s="136">
        <v>4083.02</v>
      </c>
    </row>
    <row r="938" spans="1:7" x14ac:dyDescent="0.25">
      <c r="A938" s="132" t="str">
        <f t="shared" si="14"/>
        <v>SC-2S0431112</v>
      </c>
      <c r="B938" s="132" t="s">
        <v>2987</v>
      </c>
      <c r="C938" s="133" t="s">
        <v>2988</v>
      </c>
      <c r="D938" s="134" t="s">
        <v>566</v>
      </c>
      <c r="E938" s="135">
        <v>1632.41</v>
      </c>
      <c r="F938" s="135">
        <v>560.24</v>
      </c>
      <c r="G938" s="136">
        <v>2192.66</v>
      </c>
    </row>
    <row r="939" spans="1:7" x14ac:dyDescent="0.25">
      <c r="A939" s="132" t="str">
        <f t="shared" si="14"/>
        <v>SC-2S0431116</v>
      </c>
      <c r="B939" s="132" t="s">
        <v>2989</v>
      </c>
      <c r="C939" s="133" t="s">
        <v>2990</v>
      </c>
      <c r="D939" s="134" t="s">
        <v>566</v>
      </c>
      <c r="E939" s="135">
        <v>2187.5</v>
      </c>
      <c r="F939" s="135">
        <v>750.75</v>
      </c>
      <c r="G939" s="136">
        <v>2938.25</v>
      </c>
    </row>
    <row r="940" spans="1:7" x14ac:dyDescent="0.25">
      <c r="A940" s="132" t="str">
        <f t="shared" si="14"/>
        <v>SC-2S0431120</v>
      </c>
      <c r="B940" s="132" t="s">
        <v>2991</v>
      </c>
      <c r="C940" s="133" t="s">
        <v>2992</v>
      </c>
      <c r="D940" s="134" t="s">
        <v>566</v>
      </c>
      <c r="E940" s="135">
        <v>3148.28</v>
      </c>
      <c r="F940" s="135">
        <v>1080.49</v>
      </c>
      <c r="G940" s="136">
        <v>4228.7700000000004</v>
      </c>
    </row>
    <row r="941" spans="1:7" x14ac:dyDescent="0.25">
      <c r="A941" s="132" t="str">
        <f t="shared" si="14"/>
        <v>SC-2S0440001</v>
      </c>
      <c r="B941" s="132" t="s">
        <v>2993</v>
      </c>
      <c r="C941" s="133" t="s">
        <v>2994</v>
      </c>
      <c r="D941" s="134" t="s">
        <v>566</v>
      </c>
      <c r="E941" s="135">
        <v>70.599999999999994</v>
      </c>
      <c r="F941" s="135">
        <v>24.23</v>
      </c>
      <c r="G941" s="136">
        <v>94.82</v>
      </c>
    </row>
    <row r="942" spans="1:7" x14ac:dyDescent="0.25">
      <c r="A942" s="132" t="str">
        <f t="shared" si="14"/>
        <v>SC-2S0440002</v>
      </c>
      <c r="B942" s="132" t="s">
        <v>2995</v>
      </c>
      <c r="C942" s="133" t="s">
        <v>2996</v>
      </c>
      <c r="D942" s="134" t="s">
        <v>566</v>
      </c>
      <c r="E942" s="135">
        <v>52.7</v>
      </c>
      <c r="F942" s="135">
        <v>18.09</v>
      </c>
      <c r="G942" s="136">
        <v>70.790000000000006</v>
      </c>
    </row>
    <row r="943" spans="1:7" x14ac:dyDescent="0.25">
      <c r="A943" s="132" t="str">
        <f t="shared" si="14"/>
        <v>SC-2S0440003</v>
      </c>
      <c r="B943" s="132" t="s">
        <v>2997</v>
      </c>
      <c r="C943" s="133" t="s">
        <v>2998</v>
      </c>
      <c r="D943" s="134" t="s">
        <v>566</v>
      </c>
      <c r="E943" s="135">
        <v>82.89</v>
      </c>
      <c r="F943" s="135">
        <v>28.45</v>
      </c>
      <c r="G943" s="136">
        <v>111.33</v>
      </c>
    </row>
    <row r="944" spans="1:7" x14ac:dyDescent="0.25">
      <c r="A944" s="132" t="str">
        <f t="shared" si="14"/>
        <v>SC-2S0440004</v>
      </c>
      <c r="B944" s="132" t="s">
        <v>2999</v>
      </c>
      <c r="C944" s="133" t="s">
        <v>3000</v>
      </c>
      <c r="D944" s="134" t="s">
        <v>566</v>
      </c>
      <c r="E944" s="135">
        <v>65.010000000000005</v>
      </c>
      <c r="F944" s="135">
        <v>22.31</v>
      </c>
      <c r="G944" s="136">
        <v>87.32</v>
      </c>
    </row>
    <row r="945" spans="1:7" x14ac:dyDescent="0.25">
      <c r="A945" s="132" t="str">
        <f t="shared" si="14"/>
        <v>SC-2S0440053</v>
      </c>
      <c r="B945" s="132" t="s">
        <v>3001</v>
      </c>
      <c r="C945" s="133" t="s">
        <v>3002</v>
      </c>
      <c r="D945" s="134" t="s">
        <v>566</v>
      </c>
      <c r="E945" s="135">
        <v>87.35</v>
      </c>
      <c r="F945" s="135">
        <v>29.98</v>
      </c>
      <c r="G945" s="136">
        <v>117.33</v>
      </c>
    </row>
    <row r="946" spans="1:7" x14ac:dyDescent="0.25">
      <c r="A946" s="132" t="str">
        <f t="shared" si="14"/>
        <v>SC-2S0440054</v>
      </c>
      <c r="B946" s="132" t="s">
        <v>3003</v>
      </c>
      <c r="C946" s="133" t="s">
        <v>3004</v>
      </c>
      <c r="D946" s="134" t="s">
        <v>566</v>
      </c>
      <c r="E946" s="135">
        <v>68.5</v>
      </c>
      <c r="F946" s="135">
        <v>23.51</v>
      </c>
      <c r="G946" s="136">
        <v>92.01</v>
      </c>
    </row>
    <row r="947" spans="1:7" x14ac:dyDescent="0.25">
      <c r="A947" s="132" t="str">
        <f t="shared" si="14"/>
        <v>SC-2S0440101</v>
      </c>
      <c r="B947" s="132" t="s">
        <v>3005</v>
      </c>
      <c r="C947" s="133" t="s">
        <v>3006</v>
      </c>
      <c r="D947" s="134" t="s">
        <v>566</v>
      </c>
      <c r="E947" s="135">
        <v>72.95</v>
      </c>
      <c r="F947" s="135">
        <v>25.04</v>
      </c>
      <c r="G947" s="136">
        <v>97.99</v>
      </c>
    </row>
    <row r="948" spans="1:7" x14ac:dyDescent="0.25">
      <c r="A948" s="132" t="str">
        <f t="shared" si="14"/>
        <v>SC-2S0440102</v>
      </c>
      <c r="B948" s="132" t="s">
        <v>3007</v>
      </c>
      <c r="C948" s="133" t="s">
        <v>3008</v>
      </c>
      <c r="D948" s="134" t="s">
        <v>566</v>
      </c>
      <c r="E948" s="135">
        <v>54.89</v>
      </c>
      <c r="F948" s="135">
        <v>18.84</v>
      </c>
      <c r="G948" s="136">
        <v>73.72</v>
      </c>
    </row>
    <row r="949" spans="1:7" x14ac:dyDescent="0.25">
      <c r="A949" s="132" t="str">
        <f t="shared" si="14"/>
        <v>SC-2S0440103</v>
      </c>
      <c r="B949" s="132" t="s">
        <v>3009</v>
      </c>
      <c r="C949" s="133" t="s">
        <v>3010</v>
      </c>
      <c r="D949" s="134" t="s">
        <v>566</v>
      </c>
      <c r="E949" s="135">
        <v>83.12</v>
      </c>
      <c r="F949" s="135">
        <v>28.53</v>
      </c>
      <c r="G949" s="136">
        <v>111.65</v>
      </c>
    </row>
    <row r="950" spans="1:7" x14ac:dyDescent="0.25">
      <c r="A950" s="132" t="str">
        <f t="shared" si="14"/>
        <v>SC-2S0440104</v>
      </c>
      <c r="B950" s="132" t="s">
        <v>3011</v>
      </c>
      <c r="C950" s="133" t="s">
        <v>3012</v>
      </c>
      <c r="D950" s="134" t="s">
        <v>566</v>
      </c>
      <c r="E950" s="135">
        <v>62.64</v>
      </c>
      <c r="F950" s="135">
        <v>21.5</v>
      </c>
      <c r="G950" s="136">
        <v>84.14</v>
      </c>
    </row>
    <row r="951" spans="1:7" x14ac:dyDescent="0.25">
      <c r="A951" s="132" t="str">
        <f t="shared" si="14"/>
        <v>SC-2S0440105</v>
      </c>
      <c r="B951" s="132" t="s">
        <v>3013</v>
      </c>
      <c r="C951" s="133" t="s">
        <v>3014</v>
      </c>
      <c r="D951" s="134" t="s">
        <v>566</v>
      </c>
      <c r="E951" s="135">
        <v>41.44</v>
      </c>
      <c r="F951" s="135">
        <v>14.22</v>
      </c>
      <c r="G951" s="136">
        <v>55.66</v>
      </c>
    </row>
    <row r="952" spans="1:7" x14ac:dyDescent="0.25">
      <c r="A952" s="132" t="str">
        <f t="shared" si="14"/>
        <v>SC-2S0440106</v>
      </c>
      <c r="B952" s="132" t="s">
        <v>3015</v>
      </c>
      <c r="C952" s="133" t="s">
        <v>3016</v>
      </c>
      <c r="D952" s="134" t="s">
        <v>566</v>
      </c>
      <c r="E952" s="135">
        <v>29.73</v>
      </c>
      <c r="F952" s="135">
        <v>10.199999999999999</v>
      </c>
      <c r="G952" s="136">
        <v>39.93</v>
      </c>
    </row>
    <row r="953" spans="1:7" x14ac:dyDescent="0.25">
      <c r="A953" s="132" t="str">
        <f t="shared" si="14"/>
        <v>SC-2S0440153</v>
      </c>
      <c r="B953" s="132" t="s">
        <v>3017</v>
      </c>
      <c r="C953" s="133" t="s">
        <v>3018</v>
      </c>
      <c r="D953" s="134" t="s">
        <v>566</v>
      </c>
      <c r="E953" s="135">
        <v>87.21</v>
      </c>
      <c r="F953" s="135">
        <v>29.93</v>
      </c>
      <c r="G953" s="136">
        <v>117.14</v>
      </c>
    </row>
    <row r="954" spans="1:7" x14ac:dyDescent="0.25">
      <c r="A954" s="132" t="str">
        <f t="shared" si="14"/>
        <v>SC-2S0440154</v>
      </c>
      <c r="B954" s="132" t="s">
        <v>3019</v>
      </c>
      <c r="C954" s="133" t="s">
        <v>3020</v>
      </c>
      <c r="D954" s="134" t="s">
        <v>566</v>
      </c>
      <c r="E954" s="135">
        <v>65.84</v>
      </c>
      <c r="F954" s="135">
        <v>22.59</v>
      </c>
      <c r="G954" s="136">
        <v>88.43</v>
      </c>
    </row>
    <row r="955" spans="1:7" x14ac:dyDescent="0.25">
      <c r="A955" s="132" t="str">
        <f t="shared" si="14"/>
        <v>SC-2S0450001</v>
      </c>
      <c r="B955" s="132" t="s">
        <v>3021</v>
      </c>
      <c r="C955" s="133" t="s">
        <v>3022</v>
      </c>
      <c r="D955" s="134" t="s">
        <v>566</v>
      </c>
      <c r="E955" s="135">
        <v>41.7</v>
      </c>
      <c r="F955" s="135">
        <v>14.31</v>
      </c>
      <c r="G955" s="136">
        <v>56.01</v>
      </c>
    </row>
    <row r="956" spans="1:7" x14ac:dyDescent="0.25">
      <c r="A956" s="132" t="str">
        <f t="shared" si="14"/>
        <v>SC-2S0450002</v>
      </c>
      <c r="B956" s="132" t="s">
        <v>3023</v>
      </c>
      <c r="C956" s="133" t="s">
        <v>3024</v>
      </c>
      <c r="D956" s="134" t="s">
        <v>566</v>
      </c>
      <c r="E956" s="135">
        <v>40.700000000000003</v>
      </c>
      <c r="F956" s="135">
        <v>13.97</v>
      </c>
      <c r="G956" s="136">
        <v>54.67</v>
      </c>
    </row>
    <row r="957" spans="1:7" x14ac:dyDescent="0.25">
      <c r="A957" s="132" t="str">
        <f t="shared" si="14"/>
        <v>SC-2S0450003</v>
      </c>
      <c r="B957" s="132" t="s">
        <v>3025</v>
      </c>
      <c r="C957" s="133" t="s">
        <v>3026</v>
      </c>
      <c r="D957" s="134" t="s">
        <v>566</v>
      </c>
      <c r="E957" s="135">
        <v>63.81</v>
      </c>
      <c r="F957" s="135">
        <v>21.9</v>
      </c>
      <c r="G957" s="136">
        <v>85.7</v>
      </c>
    </row>
    <row r="958" spans="1:7" x14ac:dyDescent="0.25">
      <c r="A958" s="132" t="str">
        <f t="shared" si="14"/>
        <v>SC-2S0450004</v>
      </c>
      <c r="B958" s="132" t="s">
        <v>3027</v>
      </c>
      <c r="C958" s="133" t="s">
        <v>3028</v>
      </c>
      <c r="D958" s="134" t="s">
        <v>566</v>
      </c>
      <c r="E958" s="135">
        <v>62.61</v>
      </c>
      <c r="F958" s="135">
        <v>21.49</v>
      </c>
      <c r="G958" s="136">
        <v>84.1</v>
      </c>
    </row>
    <row r="959" spans="1:7" x14ac:dyDescent="0.25">
      <c r="A959" s="132" t="str">
        <f t="shared" si="14"/>
        <v>SC-2S0450005</v>
      </c>
      <c r="B959" s="132" t="s">
        <v>3029</v>
      </c>
      <c r="C959" s="133" t="s">
        <v>3030</v>
      </c>
      <c r="D959" s="134" t="s">
        <v>566</v>
      </c>
      <c r="E959" s="135">
        <v>50.15</v>
      </c>
      <c r="F959" s="135">
        <v>17.21</v>
      </c>
      <c r="G959" s="136">
        <v>67.37</v>
      </c>
    </row>
    <row r="960" spans="1:7" x14ac:dyDescent="0.25">
      <c r="A960" s="132" t="str">
        <f t="shared" si="14"/>
        <v>SC-2S0450006</v>
      </c>
      <c r="B960" s="132" t="s">
        <v>3031</v>
      </c>
      <c r="C960" s="133" t="s">
        <v>3032</v>
      </c>
      <c r="D960" s="134" t="s">
        <v>566</v>
      </c>
      <c r="E960" s="135">
        <v>56.94</v>
      </c>
      <c r="F960" s="135">
        <v>19.54</v>
      </c>
      <c r="G960" s="136">
        <v>76.48</v>
      </c>
    </row>
    <row r="961" spans="1:7" x14ac:dyDescent="0.25">
      <c r="A961" s="132" t="str">
        <f t="shared" si="14"/>
        <v>SC-2S0450007</v>
      </c>
      <c r="B961" s="132" t="s">
        <v>3033</v>
      </c>
      <c r="C961" s="133" t="s">
        <v>3034</v>
      </c>
      <c r="D961" s="134" t="s">
        <v>566</v>
      </c>
      <c r="E961" s="135">
        <v>76.17</v>
      </c>
      <c r="F961" s="135">
        <v>26.14</v>
      </c>
      <c r="G961" s="136">
        <v>102.31</v>
      </c>
    </row>
    <row r="962" spans="1:7" x14ac:dyDescent="0.25">
      <c r="A962" s="132" t="str">
        <f t="shared" si="14"/>
        <v>SC-2S0450008</v>
      </c>
      <c r="B962" s="132" t="s">
        <v>3035</v>
      </c>
      <c r="C962" s="133" t="s">
        <v>3036</v>
      </c>
      <c r="D962" s="134" t="s">
        <v>566</v>
      </c>
      <c r="E962" s="135">
        <v>81.42</v>
      </c>
      <c r="F962" s="135">
        <v>27.94</v>
      </c>
      <c r="G962" s="136">
        <v>109.37</v>
      </c>
    </row>
    <row r="963" spans="1:7" x14ac:dyDescent="0.25">
      <c r="A963" s="132" t="str">
        <f t="shared" si="14"/>
        <v>SC-2S0450009</v>
      </c>
      <c r="B963" s="132" t="s">
        <v>3037</v>
      </c>
      <c r="C963" s="133" t="s">
        <v>3038</v>
      </c>
      <c r="D963" s="134" t="s">
        <v>566</v>
      </c>
      <c r="E963" s="135">
        <v>46.1</v>
      </c>
      <c r="F963" s="135">
        <v>15.82</v>
      </c>
      <c r="G963" s="136">
        <v>61.92</v>
      </c>
    </row>
    <row r="964" spans="1:7" x14ac:dyDescent="0.25">
      <c r="A964" s="132" t="str">
        <f t="shared" si="14"/>
        <v>SC-2S0450010</v>
      </c>
      <c r="B964" s="132" t="s">
        <v>3039</v>
      </c>
      <c r="C964" s="133" t="s">
        <v>3040</v>
      </c>
      <c r="D964" s="134" t="s">
        <v>566</v>
      </c>
      <c r="E964" s="135">
        <v>45.1</v>
      </c>
      <c r="F964" s="135">
        <v>15.48</v>
      </c>
      <c r="G964" s="136">
        <v>60.58</v>
      </c>
    </row>
    <row r="965" spans="1:7" x14ac:dyDescent="0.25">
      <c r="A965" s="132" t="str">
        <f t="shared" si="14"/>
        <v>SC-2S0450011</v>
      </c>
      <c r="B965" s="132" t="s">
        <v>3041</v>
      </c>
      <c r="C965" s="133" t="s">
        <v>3042</v>
      </c>
      <c r="D965" s="134" t="s">
        <v>566</v>
      </c>
      <c r="E965" s="135">
        <v>60.84</v>
      </c>
      <c r="F965" s="135">
        <v>20.88</v>
      </c>
      <c r="G965" s="136">
        <v>81.72</v>
      </c>
    </row>
    <row r="966" spans="1:7" x14ac:dyDescent="0.25">
      <c r="A966" s="132" t="str">
        <f t="shared" si="14"/>
        <v>SC-2S0450012</v>
      </c>
      <c r="B966" s="132" t="s">
        <v>3043</v>
      </c>
      <c r="C966" s="133" t="s">
        <v>3044</v>
      </c>
      <c r="D966" s="134" t="s">
        <v>566</v>
      </c>
      <c r="E966" s="135">
        <v>59.85</v>
      </c>
      <c r="F966" s="135">
        <v>20.54</v>
      </c>
      <c r="G966" s="136">
        <v>80.38</v>
      </c>
    </row>
    <row r="967" spans="1:7" x14ac:dyDescent="0.25">
      <c r="A967" s="132" t="str">
        <f t="shared" si="14"/>
        <v>SC-2S0450013</v>
      </c>
      <c r="B967" s="132" t="s">
        <v>3045</v>
      </c>
      <c r="C967" s="133" t="s">
        <v>3046</v>
      </c>
      <c r="D967" s="134" t="s">
        <v>566</v>
      </c>
      <c r="E967" s="135">
        <v>78.540000000000006</v>
      </c>
      <c r="F967" s="135">
        <v>26.96</v>
      </c>
      <c r="G967" s="136">
        <v>105.5</v>
      </c>
    </row>
    <row r="968" spans="1:7" x14ac:dyDescent="0.25">
      <c r="A968" s="132" t="str">
        <f t="shared" si="14"/>
        <v>SC-2S0450014</v>
      </c>
      <c r="B968" s="132" t="s">
        <v>3047</v>
      </c>
      <c r="C968" s="133" t="s">
        <v>3048</v>
      </c>
      <c r="D968" s="134" t="s">
        <v>566</v>
      </c>
      <c r="E968" s="135">
        <v>83.67</v>
      </c>
      <c r="F968" s="135">
        <v>28.72</v>
      </c>
      <c r="G968" s="136">
        <v>112.39</v>
      </c>
    </row>
    <row r="969" spans="1:7" x14ac:dyDescent="0.25">
      <c r="A969" s="132" t="str">
        <f t="shared" si="14"/>
        <v>SC-2S0450051</v>
      </c>
      <c r="B969" s="132" t="s">
        <v>3049</v>
      </c>
      <c r="C969" s="133" t="s">
        <v>3050</v>
      </c>
      <c r="D969" s="134" t="s">
        <v>566</v>
      </c>
      <c r="E969" s="135">
        <v>65.42</v>
      </c>
      <c r="F969" s="135">
        <v>22.45</v>
      </c>
      <c r="G969" s="136">
        <v>87.87</v>
      </c>
    </row>
    <row r="970" spans="1:7" x14ac:dyDescent="0.25">
      <c r="A970" s="132" t="str">
        <f t="shared" ref="A970:A1033" si="15">CONCATENATE("SC-",B970)</f>
        <v>SC-2S0450052</v>
      </c>
      <c r="B970" s="132" t="s">
        <v>3051</v>
      </c>
      <c r="C970" s="133" t="s">
        <v>3052</v>
      </c>
      <c r="D970" s="134" t="s">
        <v>566</v>
      </c>
      <c r="E970" s="135">
        <v>68.28</v>
      </c>
      <c r="F970" s="135">
        <v>23.43</v>
      </c>
      <c r="G970" s="136">
        <v>91.72</v>
      </c>
    </row>
    <row r="971" spans="1:7" x14ac:dyDescent="0.25">
      <c r="A971" s="132" t="str">
        <f t="shared" si="15"/>
        <v>SC-2S0450053</v>
      </c>
      <c r="B971" s="132" t="s">
        <v>3053</v>
      </c>
      <c r="C971" s="133" t="s">
        <v>3054</v>
      </c>
      <c r="D971" s="134" t="s">
        <v>566</v>
      </c>
      <c r="E971" s="135">
        <v>90.07</v>
      </c>
      <c r="F971" s="135">
        <v>30.91</v>
      </c>
      <c r="G971" s="136">
        <v>120.98</v>
      </c>
    </row>
    <row r="972" spans="1:7" x14ac:dyDescent="0.25">
      <c r="A972" s="132" t="str">
        <f t="shared" si="15"/>
        <v>SC-2S0450054</v>
      </c>
      <c r="B972" s="132" t="s">
        <v>3055</v>
      </c>
      <c r="C972" s="133" t="s">
        <v>3056</v>
      </c>
      <c r="D972" s="134" t="s">
        <v>566</v>
      </c>
      <c r="E972" s="135">
        <v>93.51</v>
      </c>
      <c r="F972" s="135">
        <v>32.090000000000003</v>
      </c>
      <c r="G972" s="136">
        <v>125.6</v>
      </c>
    </row>
    <row r="973" spans="1:7" x14ac:dyDescent="0.25">
      <c r="A973" s="132" t="str">
        <f t="shared" si="15"/>
        <v>SC-2S0450055</v>
      </c>
      <c r="B973" s="132" t="s">
        <v>3057</v>
      </c>
      <c r="C973" s="133" t="s">
        <v>3058</v>
      </c>
      <c r="D973" s="134" t="s">
        <v>566</v>
      </c>
      <c r="E973" s="135">
        <v>61.49</v>
      </c>
      <c r="F973" s="135">
        <v>21.1</v>
      </c>
      <c r="G973" s="136">
        <v>82.6</v>
      </c>
    </row>
    <row r="974" spans="1:7" x14ac:dyDescent="0.25">
      <c r="A974" s="132" t="str">
        <f t="shared" si="15"/>
        <v>SC-2S0450056</v>
      </c>
      <c r="B974" s="132" t="s">
        <v>3059</v>
      </c>
      <c r="C974" s="133" t="s">
        <v>3060</v>
      </c>
      <c r="D974" s="134" t="s">
        <v>566</v>
      </c>
      <c r="E974" s="135">
        <v>70.66</v>
      </c>
      <c r="F974" s="135">
        <v>24.25</v>
      </c>
      <c r="G974" s="136">
        <v>94.91</v>
      </c>
    </row>
    <row r="975" spans="1:7" x14ac:dyDescent="0.25">
      <c r="A975" s="132" t="str">
        <f t="shared" si="15"/>
        <v>SC-2S0450057</v>
      </c>
      <c r="B975" s="132" t="s">
        <v>3061</v>
      </c>
      <c r="C975" s="133" t="s">
        <v>3062</v>
      </c>
      <c r="D975" s="134" t="s">
        <v>566</v>
      </c>
      <c r="E975" s="135">
        <v>87.53</v>
      </c>
      <c r="F975" s="135">
        <v>30.04</v>
      </c>
      <c r="G975" s="136">
        <v>117.57</v>
      </c>
    </row>
    <row r="976" spans="1:7" x14ac:dyDescent="0.25">
      <c r="A976" s="132" t="str">
        <f t="shared" si="15"/>
        <v>SC-2S0450058</v>
      </c>
      <c r="B976" s="132" t="s">
        <v>3063</v>
      </c>
      <c r="C976" s="133" t="s">
        <v>3064</v>
      </c>
      <c r="D976" s="134" t="s">
        <v>566</v>
      </c>
      <c r="E976" s="135">
        <v>95.16</v>
      </c>
      <c r="F976" s="135">
        <v>32.659999999999997</v>
      </c>
      <c r="G976" s="136">
        <v>127.82</v>
      </c>
    </row>
    <row r="977" spans="1:7" x14ac:dyDescent="0.25">
      <c r="A977" s="132" t="str">
        <f t="shared" si="15"/>
        <v>SC-2S0450059</v>
      </c>
      <c r="B977" s="132" t="s">
        <v>3065</v>
      </c>
      <c r="C977" s="133" t="s">
        <v>3066</v>
      </c>
      <c r="D977" s="134" t="s">
        <v>566</v>
      </c>
      <c r="E977" s="135">
        <v>70.790000000000006</v>
      </c>
      <c r="F977" s="135">
        <v>24.3</v>
      </c>
      <c r="G977" s="136">
        <v>95.09</v>
      </c>
    </row>
    <row r="978" spans="1:7" x14ac:dyDescent="0.25">
      <c r="A978" s="132" t="str">
        <f t="shared" si="15"/>
        <v>SC-2S0450060</v>
      </c>
      <c r="B978" s="132" t="s">
        <v>3067</v>
      </c>
      <c r="C978" s="133" t="s">
        <v>3068</v>
      </c>
      <c r="D978" s="134" t="s">
        <v>566</v>
      </c>
      <c r="E978" s="135">
        <v>73.66</v>
      </c>
      <c r="F978" s="135">
        <v>25.28</v>
      </c>
      <c r="G978" s="136">
        <v>98.94</v>
      </c>
    </row>
    <row r="979" spans="1:7" x14ac:dyDescent="0.25">
      <c r="A979" s="132" t="str">
        <f t="shared" si="15"/>
        <v>SC-2S0450061</v>
      </c>
      <c r="B979" s="132" t="s">
        <v>3069</v>
      </c>
      <c r="C979" s="133" t="s">
        <v>3070</v>
      </c>
      <c r="D979" s="134" t="s">
        <v>566</v>
      </c>
      <c r="E979" s="135">
        <v>82.49</v>
      </c>
      <c r="F979" s="135">
        <v>28.31</v>
      </c>
      <c r="G979" s="136">
        <v>110.8</v>
      </c>
    </row>
    <row r="980" spans="1:7" x14ac:dyDescent="0.25">
      <c r="A980" s="132" t="str">
        <f t="shared" si="15"/>
        <v>SC-2S0450062</v>
      </c>
      <c r="B980" s="132" t="s">
        <v>3071</v>
      </c>
      <c r="C980" s="133" t="s">
        <v>3072</v>
      </c>
      <c r="D980" s="134" t="s">
        <v>566</v>
      </c>
      <c r="E980" s="135">
        <v>85.35</v>
      </c>
      <c r="F980" s="135">
        <v>29.29</v>
      </c>
      <c r="G980" s="136">
        <v>114.65</v>
      </c>
    </row>
    <row r="981" spans="1:7" x14ac:dyDescent="0.25">
      <c r="A981" s="132" t="str">
        <f t="shared" si="15"/>
        <v>SC-2S0450063</v>
      </c>
      <c r="B981" s="132" t="s">
        <v>3073</v>
      </c>
      <c r="C981" s="133" t="s">
        <v>3074</v>
      </c>
      <c r="D981" s="134" t="s">
        <v>566</v>
      </c>
      <c r="E981" s="135">
        <v>89.74</v>
      </c>
      <c r="F981" s="135">
        <v>30.8</v>
      </c>
      <c r="G981" s="136">
        <v>120.54</v>
      </c>
    </row>
    <row r="982" spans="1:7" x14ac:dyDescent="0.25">
      <c r="A982" s="132" t="str">
        <f t="shared" si="15"/>
        <v>SC-2S0450064</v>
      </c>
      <c r="B982" s="132" t="s">
        <v>3075</v>
      </c>
      <c r="C982" s="133" t="s">
        <v>3076</v>
      </c>
      <c r="D982" s="134" t="s">
        <v>566</v>
      </c>
      <c r="E982" s="135">
        <v>97.21</v>
      </c>
      <c r="F982" s="135">
        <v>33.36</v>
      </c>
      <c r="G982" s="136">
        <v>130.57</v>
      </c>
    </row>
    <row r="983" spans="1:7" x14ac:dyDescent="0.25">
      <c r="A983" s="132" t="str">
        <f t="shared" si="15"/>
        <v>SC-2S0450101</v>
      </c>
      <c r="B983" s="132" t="s">
        <v>3077</v>
      </c>
      <c r="C983" s="133" t="s">
        <v>3078</v>
      </c>
      <c r="D983" s="134" t="s">
        <v>566</v>
      </c>
      <c r="E983" s="135">
        <v>36.380000000000003</v>
      </c>
      <c r="F983" s="135">
        <v>12.48</v>
      </c>
      <c r="G983" s="136">
        <v>48.86</v>
      </c>
    </row>
    <row r="984" spans="1:7" x14ac:dyDescent="0.25">
      <c r="A984" s="132" t="str">
        <f t="shared" si="15"/>
        <v>SC-2S0450102</v>
      </c>
      <c r="B984" s="132" t="s">
        <v>3079</v>
      </c>
      <c r="C984" s="133" t="s">
        <v>3080</v>
      </c>
      <c r="D984" s="134" t="s">
        <v>566</v>
      </c>
      <c r="E984" s="135">
        <v>48.62</v>
      </c>
      <c r="F984" s="135">
        <v>16.690000000000001</v>
      </c>
      <c r="G984" s="136">
        <v>65.3</v>
      </c>
    </row>
    <row r="985" spans="1:7" x14ac:dyDescent="0.25">
      <c r="A985" s="132" t="str">
        <f t="shared" si="15"/>
        <v>SC-2S0450103</v>
      </c>
      <c r="B985" s="132" t="s">
        <v>3081</v>
      </c>
      <c r="C985" s="133" t="s">
        <v>3082</v>
      </c>
      <c r="D985" s="134" t="s">
        <v>566</v>
      </c>
      <c r="E985" s="135">
        <v>25.28</v>
      </c>
      <c r="F985" s="135">
        <v>8.68</v>
      </c>
      <c r="G985" s="136">
        <v>33.950000000000003</v>
      </c>
    </row>
    <row r="986" spans="1:7" x14ac:dyDescent="0.25">
      <c r="A986" s="132" t="str">
        <f t="shared" si="15"/>
        <v>SC-2S0450104</v>
      </c>
      <c r="B986" s="132" t="s">
        <v>3083</v>
      </c>
      <c r="C986" s="133" t="s">
        <v>3084</v>
      </c>
      <c r="D986" s="134" t="s">
        <v>566</v>
      </c>
      <c r="E986" s="135">
        <v>12.64</v>
      </c>
      <c r="F986" s="135">
        <v>4.34</v>
      </c>
      <c r="G986" s="136">
        <v>16.98</v>
      </c>
    </row>
    <row r="987" spans="1:7" x14ac:dyDescent="0.25">
      <c r="A987" s="132" t="str">
        <f t="shared" si="15"/>
        <v>SC-2S0450105</v>
      </c>
      <c r="B987" s="132" t="s">
        <v>3085</v>
      </c>
      <c r="C987" s="133" t="s">
        <v>3086</v>
      </c>
      <c r="D987" s="134" t="s">
        <v>566</v>
      </c>
      <c r="E987" s="135">
        <v>33.049999999999997</v>
      </c>
      <c r="F987" s="135">
        <v>11.34</v>
      </c>
      <c r="G987" s="136">
        <v>44.4</v>
      </c>
    </row>
    <row r="988" spans="1:7" x14ac:dyDescent="0.25">
      <c r="A988" s="132" t="str">
        <f t="shared" si="15"/>
        <v>SC-2S0450106</v>
      </c>
      <c r="B988" s="132" t="s">
        <v>3087</v>
      </c>
      <c r="C988" s="133" t="s">
        <v>3088</v>
      </c>
      <c r="D988" s="134" t="s">
        <v>566</v>
      </c>
      <c r="E988" s="135">
        <v>38.93</v>
      </c>
      <c r="F988" s="135">
        <v>13.36</v>
      </c>
      <c r="G988" s="136">
        <v>52.29</v>
      </c>
    </row>
    <row r="989" spans="1:7" x14ac:dyDescent="0.25">
      <c r="A989" s="132" t="str">
        <f t="shared" si="15"/>
        <v>SC-2S0450107</v>
      </c>
      <c r="B989" s="132" t="s">
        <v>3089</v>
      </c>
      <c r="C989" s="133" t="s">
        <v>3090</v>
      </c>
      <c r="D989" s="134" t="s">
        <v>566</v>
      </c>
      <c r="E989" s="135">
        <v>51.75</v>
      </c>
      <c r="F989" s="135">
        <v>17.760000000000002</v>
      </c>
      <c r="G989" s="136">
        <v>69.510000000000005</v>
      </c>
    </row>
    <row r="990" spans="1:7" x14ac:dyDescent="0.25">
      <c r="A990" s="132" t="str">
        <f t="shared" si="15"/>
        <v>SC-2S0450110</v>
      </c>
      <c r="B990" s="132" t="s">
        <v>3091</v>
      </c>
      <c r="C990" s="133" t="s">
        <v>3092</v>
      </c>
      <c r="D990" s="134" t="s">
        <v>566</v>
      </c>
      <c r="E990" s="135">
        <v>37.75</v>
      </c>
      <c r="F990" s="135">
        <v>12.96</v>
      </c>
      <c r="G990" s="136">
        <v>50.71</v>
      </c>
    </row>
    <row r="991" spans="1:7" x14ac:dyDescent="0.25">
      <c r="A991" s="132" t="str">
        <f t="shared" si="15"/>
        <v>SC-2S0450151</v>
      </c>
      <c r="B991" s="132" t="s">
        <v>3093</v>
      </c>
      <c r="C991" s="133" t="s">
        <v>3094</v>
      </c>
      <c r="D991" s="134" t="s">
        <v>566</v>
      </c>
      <c r="E991" s="135">
        <v>40.06</v>
      </c>
      <c r="F991" s="135">
        <v>13.75</v>
      </c>
      <c r="G991" s="136">
        <v>53.81</v>
      </c>
    </row>
    <row r="992" spans="1:7" x14ac:dyDescent="0.25">
      <c r="A992" s="132" t="str">
        <f t="shared" si="15"/>
        <v>SC-2S0450152</v>
      </c>
      <c r="B992" s="132" t="s">
        <v>3095</v>
      </c>
      <c r="C992" s="133" t="s">
        <v>3096</v>
      </c>
      <c r="D992" s="134" t="s">
        <v>566</v>
      </c>
      <c r="E992" s="135">
        <v>52.3</v>
      </c>
      <c r="F992" s="135">
        <v>17.95</v>
      </c>
      <c r="G992" s="136">
        <v>70.25</v>
      </c>
    </row>
    <row r="993" spans="1:7" x14ac:dyDescent="0.25">
      <c r="A993" s="132" t="str">
        <f t="shared" si="15"/>
        <v>SC-2S0450153</v>
      </c>
      <c r="B993" s="132" t="s">
        <v>3097</v>
      </c>
      <c r="C993" s="133" t="s">
        <v>3098</v>
      </c>
      <c r="D993" s="134" t="s">
        <v>566</v>
      </c>
      <c r="E993" s="135">
        <v>28.94</v>
      </c>
      <c r="F993" s="135">
        <v>9.93</v>
      </c>
      <c r="G993" s="136">
        <v>38.869999999999997</v>
      </c>
    </row>
    <row r="994" spans="1:7" x14ac:dyDescent="0.25">
      <c r="A994" s="132" t="str">
        <f t="shared" si="15"/>
        <v>SC-2S0450154</v>
      </c>
      <c r="B994" s="132" t="s">
        <v>3099</v>
      </c>
      <c r="C994" s="133" t="s">
        <v>3100</v>
      </c>
      <c r="D994" s="134" t="s">
        <v>566</v>
      </c>
      <c r="E994" s="135">
        <v>16.3</v>
      </c>
      <c r="F994" s="135">
        <v>5.59</v>
      </c>
      <c r="G994" s="136">
        <v>21.89</v>
      </c>
    </row>
    <row r="995" spans="1:7" x14ac:dyDescent="0.25">
      <c r="A995" s="132" t="str">
        <f t="shared" si="15"/>
        <v>SC-2S0450155</v>
      </c>
      <c r="B995" s="132" t="s">
        <v>3101</v>
      </c>
      <c r="C995" s="133" t="s">
        <v>3102</v>
      </c>
      <c r="D995" s="134" t="s">
        <v>566</v>
      </c>
      <c r="E995" s="135">
        <v>39.409999999999997</v>
      </c>
      <c r="F995" s="135">
        <v>13.53</v>
      </c>
      <c r="G995" s="136">
        <v>52.94</v>
      </c>
    </row>
    <row r="996" spans="1:7" x14ac:dyDescent="0.25">
      <c r="A996" s="132" t="str">
        <f t="shared" si="15"/>
        <v>SC-2S0450156</v>
      </c>
      <c r="B996" s="132" t="s">
        <v>3103</v>
      </c>
      <c r="C996" s="133" t="s">
        <v>3104</v>
      </c>
      <c r="D996" s="134" t="s">
        <v>566</v>
      </c>
      <c r="E996" s="135">
        <v>42.4</v>
      </c>
      <c r="F996" s="135">
        <v>14.55</v>
      </c>
      <c r="G996" s="136">
        <v>56.96</v>
      </c>
    </row>
    <row r="997" spans="1:7" x14ac:dyDescent="0.25">
      <c r="A997" s="132" t="str">
        <f t="shared" si="15"/>
        <v>SC-2S0450157</v>
      </c>
      <c r="B997" s="132" t="s">
        <v>3105</v>
      </c>
      <c r="C997" s="133" t="s">
        <v>3106</v>
      </c>
      <c r="D997" s="134" t="s">
        <v>566</v>
      </c>
      <c r="E997" s="135">
        <v>50.71</v>
      </c>
      <c r="F997" s="135">
        <v>17.399999999999999</v>
      </c>
      <c r="G997" s="136">
        <v>68.11</v>
      </c>
    </row>
    <row r="998" spans="1:7" x14ac:dyDescent="0.25">
      <c r="A998" s="132" t="str">
        <f t="shared" si="15"/>
        <v>SC-2S0450158</v>
      </c>
      <c r="B998" s="132" t="s">
        <v>3107</v>
      </c>
      <c r="C998" s="133" t="s">
        <v>3108</v>
      </c>
      <c r="D998" s="134" t="s">
        <v>566</v>
      </c>
      <c r="E998" s="135">
        <v>45.09</v>
      </c>
      <c r="F998" s="135">
        <v>15.47</v>
      </c>
      <c r="G998" s="136">
        <v>60.56</v>
      </c>
    </row>
    <row r="999" spans="1:7" x14ac:dyDescent="0.25">
      <c r="A999" s="132" t="str">
        <f t="shared" si="15"/>
        <v>SC-2S0450201</v>
      </c>
      <c r="B999" s="132" t="s">
        <v>3109</v>
      </c>
      <c r="C999" s="133" t="s">
        <v>3110</v>
      </c>
      <c r="D999" s="134" t="s">
        <v>1216</v>
      </c>
      <c r="E999" s="135">
        <v>188.75</v>
      </c>
      <c r="F999" s="135">
        <v>64.78</v>
      </c>
      <c r="G999" s="136">
        <v>253.53</v>
      </c>
    </row>
    <row r="1000" spans="1:7" x14ac:dyDescent="0.25">
      <c r="A1000" s="132" t="str">
        <f t="shared" si="15"/>
        <v>SC-2S0450202</v>
      </c>
      <c r="B1000" s="132" t="s">
        <v>3111</v>
      </c>
      <c r="C1000" s="133" t="s">
        <v>3112</v>
      </c>
      <c r="D1000" s="134" t="s">
        <v>1216</v>
      </c>
      <c r="E1000" s="135">
        <v>230.74</v>
      </c>
      <c r="F1000" s="135">
        <v>79.19</v>
      </c>
      <c r="G1000" s="136">
        <v>309.94</v>
      </c>
    </row>
    <row r="1001" spans="1:7" x14ac:dyDescent="0.25">
      <c r="A1001" s="132" t="str">
        <f t="shared" si="15"/>
        <v>SC-2S0450251</v>
      </c>
      <c r="B1001" s="132" t="s">
        <v>3113</v>
      </c>
      <c r="C1001" s="133" t="s">
        <v>3114</v>
      </c>
      <c r="D1001" s="134" t="s">
        <v>1216</v>
      </c>
      <c r="E1001" s="135">
        <v>194.55</v>
      </c>
      <c r="F1001" s="135">
        <v>66.77</v>
      </c>
      <c r="G1001" s="136">
        <v>261.31</v>
      </c>
    </row>
    <row r="1002" spans="1:7" x14ac:dyDescent="0.25">
      <c r="A1002" s="132" t="str">
        <f t="shared" si="15"/>
        <v>SC-2S0450252</v>
      </c>
      <c r="B1002" s="132" t="s">
        <v>3115</v>
      </c>
      <c r="C1002" s="133" t="s">
        <v>3116</v>
      </c>
      <c r="D1002" s="134" t="s">
        <v>1216</v>
      </c>
      <c r="E1002" s="135">
        <v>238.33</v>
      </c>
      <c r="F1002" s="135">
        <v>81.790000000000006</v>
      </c>
      <c r="G1002" s="136">
        <v>320.12</v>
      </c>
    </row>
    <row r="1003" spans="1:7" x14ac:dyDescent="0.25">
      <c r="A1003" s="132" t="str">
        <f t="shared" si="15"/>
        <v>SC-2S0451001</v>
      </c>
      <c r="B1003" s="132" t="s">
        <v>3117</v>
      </c>
      <c r="C1003" s="133" t="s">
        <v>3118</v>
      </c>
      <c r="D1003" s="134" t="s">
        <v>566</v>
      </c>
      <c r="E1003" s="135">
        <v>53.68</v>
      </c>
      <c r="F1003" s="135">
        <v>18.420000000000002</v>
      </c>
      <c r="G1003" s="136">
        <v>72.099999999999994</v>
      </c>
    </row>
    <row r="1004" spans="1:7" x14ac:dyDescent="0.25">
      <c r="A1004" s="132" t="str">
        <f t="shared" si="15"/>
        <v>SC-2S0451002</v>
      </c>
      <c r="B1004" s="132" t="s">
        <v>3119</v>
      </c>
      <c r="C1004" s="133" t="s">
        <v>3120</v>
      </c>
      <c r="D1004" s="134" t="s">
        <v>566</v>
      </c>
      <c r="E1004" s="135">
        <v>20.74</v>
      </c>
      <c r="F1004" s="135">
        <v>7.12</v>
      </c>
      <c r="G1004" s="136">
        <v>27.85</v>
      </c>
    </row>
    <row r="1005" spans="1:7" x14ac:dyDescent="0.25">
      <c r="A1005" s="132" t="str">
        <f t="shared" si="15"/>
        <v>SC-2S0451003</v>
      </c>
      <c r="B1005" s="132" t="s">
        <v>3121</v>
      </c>
      <c r="C1005" s="133" t="s">
        <v>3122</v>
      </c>
      <c r="D1005" s="134" t="s">
        <v>566</v>
      </c>
      <c r="E1005" s="135">
        <v>8.41</v>
      </c>
      <c r="F1005" s="135">
        <v>2.89</v>
      </c>
      <c r="G1005" s="136">
        <v>11.3</v>
      </c>
    </row>
    <row r="1006" spans="1:7" x14ac:dyDescent="0.25">
      <c r="A1006" s="132" t="str">
        <f t="shared" si="15"/>
        <v>SC-2S0451004</v>
      </c>
      <c r="B1006" s="132" t="s">
        <v>3123</v>
      </c>
      <c r="C1006" s="133" t="s">
        <v>3124</v>
      </c>
      <c r="D1006" s="134" t="s">
        <v>566</v>
      </c>
      <c r="E1006" s="135">
        <v>72.489999999999995</v>
      </c>
      <c r="F1006" s="135">
        <v>24.88</v>
      </c>
      <c r="G1006" s="136">
        <v>97.37</v>
      </c>
    </row>
    <row r="1007" spans="1:7" x14ac:dyDescent="0.25">
      <c r="A1007" s="132" t="str">
        <f t="shared" si="15"/>
        <v>SC-2S0451005</v>
      </c>
      <c r="B1007" s="132" t="s">
        <v>3125</v>
      </c>
      <c r="C1007" s="133" t="s">
        <v>3126</v>
      </c>
      <c r="D1007" s="134" t="s">
        <v>566</v>
      </c>
      <c r="E1007" s="135">
        <v>26.58</v>
      </c>
      <c r="F1007" s="135">
        <v>9.1199999999999992</v>
      </c>
      <c r="G1007" s="136">
        <v>35.71</v>
      </c>
    </row>
    <row r="1008" spans="1:7" x14ac:dyDescent="0.25">
      <c r="A1008" s="132" t="str">
        <f t="shared" si="15"/>
        <v>SC-2S0451006</v>
      </c>
      <c r="B1008" s="132" t="s">
        <v>3127</v>
      </c>
      <c r="C1008" s="133" t="s">
        <v>3128</v>
      </c>
      <c r="D1008" s="134" t="s">
        <v>566</v>
      </c>
      <c r="E1008" s="135">
        <v>39.82</v>
      </c>
      <c r="F1008" s="135">
        <v>13.67</v>
      </c>
      <c r="G1008" s="136">
        <v>53.49</v>
      </c>
    </row>
    <row r="1009" spans="1:7" x14ac:dyDescent="0.25">
      <c r="A1009" s="132" t="str">
        <f t="shared" si="15"/>
        <v>SC-2S0451051</v>
      </c>
      <c r="B1009" s="132" t="s">
        <v>3129</v>
      </c>
      <c r="C1009" s="133" t="s">
        <v>3130</v>
      </c>
      <c r="D1009" s="134" t="s">
        <v>566</v>
      </c>
      <c r="E1009" s="135">
        <v>59.85</v>
      </c>
      <c r="F1009" s="135">
        <v>20.54</v>
      </c>
      <c r="G1009" s="136">
        <v>80.39</v>
      </c>
    </row>
    <row r="1010" spans="1:7" x14ac:dyDescent="0.25">
      <c r="A1010" s="132" t="str">
        <f t="shared" si="15"/>
        <v>SC-2S0451052</v>
      </c>
      <c r="B1010" s="132" t="s">
        <v>3131</v>
      </c>
      <c r="C1010" s="133" t="s">
        <v>3132</v>
      </c>
      <c r="D1010" s="134" t="s">
        <v>566</v>
      </c>
      <c r="E1010" s="135">
        <v>23.66</v>
      </c>
      <c r="F1010" s="135">
        <v>8.1199999999999992</v>
      </c>
      <c r="G1010" s="136">
        <v>31.78</v>
      </c>
    </row>
    <row r="1011" spans="1:7" x14ac:dyDescent="0.25">
      <c r="A1011" s="132" t="str">
        <f t="shared" si="15"/>
        <v>SC-2S0451053</v>
      </c>
      <c r="B1011" s="132" t="s">
        <v>3133</v>
      </c>
      <c r="C1011" s="133" t="s">
        <v>3134</v>
      </c>
      <c r="D1011" s="134" t="s">
        <v>566</v>
      </c>
      <c r="E1011" s="135">
        <v>11.34</v>
      </c>
      <c r="F1011" s="135">
        <v>3.89</v>
      </c>
      <c r="G1011" s="136">
        <v>15.23</v>
      </c>
    </row>
    <row r="1012" spans="1:7" x14ac:dyDescent="0.25">
      <c r="A1012" s="132" t="str">
        <f t="shared" si="15"/>
        <v>SC-2S0451054</v>
      </c>
      <c r="B1012" s="132" t="s">
        <v>3135</v>
      </c>
      <c r="C1012" s="133" t="s">
        <v>3136</v>
      </c>
      <c r="D1012" s="134" t="s">
        <v>566</v>
      </c>
      <c r="E1012" s="135">
        <v>75.42</v>
      </c>
      <c r="F1012" s="135">
        <v>25.88</v>
      </c>
      <c r="G1012" s="136">
        <v>101.3</v>
      </c>
    </row>
    <row r="1013" spans="1:7" x14ac:dyDescent="0.25">
      <c r="A1013" s="132" t="str">
        <f t="shared" si="15"/>
        <v>SC-2S0451055</v>
      </c>
      <c r="B1013" s="132" t="s">
        <v>3137</v>
      </c>
      <c r="C1013" s="133" t="s">
        <v>3138</v>
      </c>
      <c r="D1013" s="134" t="s">
        <v>566</v>
      </c>
      <c r="E1013" s="135">
        <v>32.369999999999997</v>
      </c>
      <c r="F1013" s="135">
        <v>11.11</v>
      </c>
      <c r="G1013" s="136">
        <v>43.48</v>
      </c>
    </row>
    <row r="1014" spans="1:7" x14ac:dyDescent="0.25">
      <c r="A1014" s="132" t="str">
        <f t="shared" si="15"/>
        <v>SC-2S0451056</v>
      </c>
      <c r="B1014" s="132" t="s">
        <v>3139</v>
      </c>
      <c r="C1014" s="133" t="s">
        <v>3140</v>
      </c>
      <c r="D1014" s="134" t="s">
        <v>566</v>
      </c>
      <c r="E1014" s="135">
        <v>42.57</v>
      </c>
      <c r="F1014" s="135">
        <v>14.61</v>
      </c>
      <c r="G1014" s="136">
        <v>57.18</v>
      </c>
    </row>
    <row r="1015" spans="1:7" x14ac:dyDescent="0.25">
      <c r="A1015" s="132" t="str">
        <f t="shared" si="15"/>
        <v>SC-2S0451101</v>
      </c>
      <c r="B1015" s="132" t="s">
        <v>3141</v>
      </c>
      <c r="C1015" s="133" t="s">
        <v>3142</v>
      </c>
      <c r="D1015" s="134" t="s">
        <v>1216</v>
      </c>
      <c r="E1015" s="135">
        <v>46.92</v>
      </c>
      <c r="F1015" s="135">
        <v>16.100000000000001</v>
      </c>
      <c r="G1015" s="136">
        <v>63.02</v>
      </c>
    </row>
    <row r="1016" spans="1:7" x14ac:dyDescent="0.25">
      <c r="A1016" s="132" t="str">
        <f t="shared" si="15"/>
        <v>SC-2S0451151</v>
      </c>
      <c r="B1016" s="132" t="s">
        <v>3143</v>
      </c>
      <c r="C1016" s="133" t="s">
        <v>3144</v>
      </c>
      <c r="D1016" s="134" t="s">
        <v>1216</v>
      </c>
      <c r="E1016" s="135">
        <v>50.49</v>
      </c>
      <c r="F1016" s="135">
        <v>17.329999999999998</v>
      </c>
      <c r="G1016" s="136">
        <v>67.81</v>
      </c>
    </row>
    <row r="1017" spans="1:7" x14ac:dyDescent="0.25">
      <c r="A1017" s="132" t="str">
        <f t="shared" si="15"/>
        <v>SC-2S0452001</v>
      </c>
      <c r="B1017" s="132" t="s">
        <v>3145</v>
      </c>
      <c r="C1017" s="133" t="s">
        <v>3146</v>
      </c>
      <c r="D1017" s="134" t="s">
        <v>566</v>
      </c>
      <c r="E1017" s="135">
        <v>50.16</v>
      </c>
      <c r="F1017" s="135">
        <v>17.21</v>
      </c>
      <c r="G1017" s="136">
        <v>67.37</v>
      </c>
    </row>
    <row r="1018" spans="1:7" x14ac:dyDescent="0.25">
      <c r="A1018" s="132" t="str">
        <f t="shared" si="15"/>
        <v>SC-2S0452051</v>
      </c>
      <c r="B1018" s="132" t="s">
        <v>3147</v>
      </c>
      <c r="C1018" s="133" t="s">
        <v>3146</v>
      </c>
      <c r="D1018" s="134" t="s">
        <v>566</v>
      </c>
      <c r="E1018" s="135">
        <v>50.16</v>
      </c>
      <c r="F1018" s="135">
        <v>17.21</v>
      </c>
      <c r="G1018" s="136">
        <v>67.37</v>
      </c>
    </row>
    <row r="1019" spans="1:7" x14ac:dyDescent="0.25">
      <c r="A1019" s="132" t="str">
        <f t="shared" si="15"/>
        <v>SC-2S0452101</v>
      </c>
      <c r="B1019" s="132" t="s">
        <v>3148</v>
      </c>
      <c r="C1019" s="133" t="s">
        <v>3149</v>
      </c>
      <c r="D1019" s="134" t="s">
        <v>1216</v>
      </c>
      <c r="E1019" s="135">
        <v>12.82</v>
      </c>
      <c r="F1019" s="135">
        <v>4.4000000000000004</v>
      </c>
      <c r="G1019" s="136">
        <v>17.22</v>
      </c>
    </row>
    <row r="1020" spans="1:7" x14ac:dyDescent="0.25">
      <c r="A1020" s="132" t="str">
        <f t="shared" si="15"/>
        <v>SC-2S0452151</v>
      </c>
      <c r="B1020" s="132" t="s">
        <v>3150</v>
      </c>
      <c r="C1020" s="133" t="s">
        <v>3151</v>
      </c>
      <c r="D1020" s="134" t="s">
        <v>1216</v>
      </c>
      <c r="E1020" s="135">
        <v>13.64</v>
      </c>
      <c r="F1020" s="135">
        <v>4.68</v>
      </c>
      <c r="G1020" s="136">
        <v>18.32</v>
      </c>
    </row>
    <row r="1021" spans="1:7" x14ac:dyDescent="0.25">
      <c r="A1021" s="132" t="str">
        <f t="shared" si="15"/>
        <v>SC-2S0490001</v>
      </c>
      <c r="B1021" s="132" t="s">
        <v>3152</v>
      </c>
      <c r="C1021" s="133" t="s">
        <v>3153</v>
      </c>
      <c r="D1021" s="134" t="s">
        <v>566</v>
      </c>
      <c r="E1021" s="135">
        <v>45.01</v>
      </c>
      <c r="F1021" s="135">
        <v>15.45</v>
      </c>
      <c r="G1021" s="136">
        <v>60.46</v>
      </c>
    </row>
    <row r="1022" spans="1:7" x14ac:dyDescent="0.25">
      <c r="A1022" s="132" t="str">
        <f t="shared" si="15"/>
        <v>SC-2S0490002</v>
      </c>
      <c r="B1022" s="132" t="s">
        <v>3154</v>
      </c>
      <c r="C1022" s="133" t="s">
        <v>3155</v>
      </c>
      <c r="D1022" s="134" t="s">
        <v>566</v>
      </c>
      <c r="E1022" s="135">
        <v>31.27</v>
      </c>
      <c r="F1022" s="135">
        <v>10.73</v>
      </c>
      <c r="G1022" s="136">
        <v>42.01</v>
      </c>
    </row>
    <row r="1023" spans="1:7" x14ac:dyDescent="0.25">
      <c r="A1023" s="132" t="str">
        <f t="shared" si="15"/>
        <v>SC-2S0490003</v>
      </c>
      <c r="B1023" s="132" t="s">
        <v>3156</v>
      </c>
      <c r="C1023" s="133" t="s">
        <v>3157</v>
      </c>
      <c r="D1023" s="134" t="s">
        <v>566</v>
      </c>
      <c r="E1023" s="135">
        <v>27.03</v>
      </c>
      <c r="F1023" s="135">
        <v>9.2799999999999994</v>
      </c>
      <c r="G1023" s="136">
        <v>36.31</v>
      </c>
    </row>
    <row r="1024" spans="1:7" x14ac:dyDescent="0.25">
      <c r="A1024" s="132" t="str">
        <f t="shared" si="15"/>
        <v>SC-2S0490004</v>
      </c>
      <c r="B1024" s="132" t="s">
        <v>3158</v>
      </c>
      <c r="C1024" s="133" t="s">
        <v>3159</v>
      </c>
      <c r="D1024" s="134" t="s">
        <v>566</v>
      </c>
      <c r="E1024" s="135">
        <v>21.73</v>
      </c>
      <c r="F1024" s="135">
        <v>7.46</v>
      </c>
      <c r="G1024" s="136">
        <v>29.19</v>
      </c>
    </row>
    <row r="1025" spans="1:7" x14ac:dyDescent="0.25">
      <c r="A1025" s="132" t="str">
        <f t="shared" si="15"/>
        <v>SC-2S0490005</v>
      </c>
      <c r="B1025" s="132" t="s">
        <v>3160</v>
      </c>
      <c r="C1025" s="133" t="s">
        <v>3161</v>
      </c>
      <c r="D1025" s="134" t="s">
        <v>566</v>
      </c>
      <c r="E1025" s="135">
        <v>34.6</v>
      </c>
      <c r="F1025" s="135">
        <v>11.87</v>
      </c>
      <c r="G1025" s="136">
        <v>46.47</v>
      </c>
    </row>
    <row r="1026" spans="1:7" x14ac:dyDescent="0.25">
      <c r="A1026" s="132" t="str">
        <f t="shared" si="15"/>
        <v>SC-2S0490006</v>
      </c>
      <c r="B1026" s="132" t="s">
        <v>3162</v>
      </c>
      <c r="C1026" s="133" t="s">
        <v>3163</v>
      </c>
      <c r="D1026" s="134" t="s">
        <v>566</v>
      </c>
      <c r="E1026" s="135">
        <v>24.69</v>
      </c>
      <c r="F1026" s="135">
        <v>8.4700000000000006</v>
      </c>
      <c r="G1026" s="136">
        <v>33.17</v>
      </c>
    </row>
    <row r="1027" spans="1:7" x14ac:dyDescent="0.25">
      <c r="A1027" s="132" t="str">
        <f t="shared" si="15"/>
        <v>SC-2S0490007</v>
      </c>
      <c r="B1027" s="132" t="s">
        <v>3164</v>
      </c>
      <c r="C1027" s="133" t="s">
        <v>3165</v>
      </c>
      <c r="D1027" s="134" t="s">
        <v>566</v>
      </c>
      <c r="E1027" s="135">
        <v>21.29</v>
      </c>
      <c r="F1027" s="135">
        <v>7.31</v>
      </c>
      <c r="G1027" s="136">
        <v>28.6</v>
      </c>
    </row>
    <row r="1028" spans="1:7" x14ac:dyDescent="0.25">
      <c r="A1028" s="132" t="str">
        <f t="shared" si="15"/>
        <v>SC-2S0490008</v>
      </c>
      <c r="B1028" s="132" t="s">
        <v>3166</v>
      </c>
      <c r="C1028" s="133" t="s">
        <v>3167</v>
      </c>
      <c r="D1028" s="134" t="s">
        <v>566</v>
      </c>
      <c r="E1028" s="135">
        <v>17.63</v>
      </c>
      <c r="F1028" s="135">
        <v>6.05</v>
      </c>
      <c r="G1028" s="136">
        <v>23.68</v>
      </c>
    </row>
    <row r="1029" spans="1:7" x14ac:dyDescent="0.25">
      <c r="A1029" s="132" t="str">
        <f t="shared" si="15"/>
        <v>SC-2S0490021</v>
      </c>
      <c r="B1029" s="132" t="s">
        <v>3168</v>
      </c>
      <c r="C1029" s="133" t="s">
        <v>3169</v>
      </c>
      <c r="D1029" s="134" t="s">
        <v>566</v>
      </c>
      <c r="E1029" s="135">
        <v>27.04</v>
      </c>
      <c r="F1029" s="135">
        <v>9.2799999999999994</v>
      </c>
      <c r="G1029" s="136">
        <v>36.32</v>
      </c>
    </row>
    <row r="1030" spans="1:7" x14ac:dyDescent="0.25">
      <c r="A1030" s="132" t="str">
        <f t="shared" si="15"/>
        <v>SC-2S0490022</v>
      </c>
      <c r="B1030" s="132" t="s">
        <v>3170</v>
      </c>
      <c r="C1030" s="133" t="s">
        <v>3171</v>
      </c>
      <c r="D1030" s="134" t="s">
        <v>566</v>
      </c>
      <c r="E1030" s="135">
        <v>35.58</v>
      </c>
      <c r="F1030" s="135">
        <v>12.21</v>
      </c>
      <c r="G1030" s="136">
        <v>47.79</v>
      </c>
    </row>
    <row r="1031" spans="1:7" x14ac:dyDescent="0.25">
      <c r="A1031" s="132" t="str">
        <f t="shared" si="15"/>
        <v>SC-2S0490031</v>
      </c>
      <c r="B1031" s="132" t="s">
        <v>3172</v>
      </c>
      <c r="C1031" s="133" t="s">
        <v>3173</v>
      </c>
      <c r="D1031" s="134" t="s">
        <v>566</v>
      </c>
      <c r="E1031" s="135">
        <v>24.41</v>
      </c>
      <c r="F1031" s="135">
        <v>8.3800000000000008</v>
      </c>
      <c r="G1031" s="136">
        <v>32.79</v>
      </c>
    </row>
    <row r="1032" spans="1:7" x14ac:dyDescent="0.25">
      <c r="A1032" s="132" t="str">
        <f t="shared" si="15"/>
        <v>SC-2S0490032</v>
      </c>
      <c r="B1032" s="132" t="s">
        <v>3174</v>
      </c>
      <c r="C1032" s="133" t="s">
        <v>3175</v>
      </c>
      <c r="D1032" s="134" t="s">
        <v>566</v>
      </c>
      <c r="E1032" s="135">
        <v>20.170000000000002</v>
      </c>
      <c r="F1032" s="135">
        <v>6.92</v>
      </c>
      <c r="G1032" s="136">
        <v>27.09</v>
      </c>
    </row>
    <row r="1033" spans="1:7" x14ac:dyDescent="0.25">
      <c r="A1033" s="132" t="str">
        <f t="shared" si="15"/>
        <v>SC-2S0490033</v>
      </c>
      <c r="B1033" s="132" t="s">
        <v>3176</v>
      </c>
      <c r="C1033" s="133" t="s">
        <v>3177</v>
      </c>
      <c r="D1033" s="134" t="s">
        <v>566</v>
      </c>
      <c r="E1033" s="135">
        <v>17.37</v>
      </c>
      <c r="F1033" s="135">
        <v>5.96</v>
      </c>
      <c r="G1033" s="136">
        <v>23.33</v>
      </c>
    </row>
    <row r="1034" spans="1:7" x14ac:dyDescent="0.25">
      <c r="A1034" s="132" t="str">
        <f t="shared" ref="A1034:A1097" si="16">CONCATENATE("SC-",B1034)</f>
        <v>SC-2S0490034</v>
      </c>
      <c r="B1034" s="132" t="s">
        <v>3178</v>
      </c>
      <c r="C1034" s="133" t="s">
        <v>3179</v>
      </c>
      <c r="D1034" s="134" t="s">
        <v>566</v>
      </c>
      <c r="E1034" s="135">
        <v>13.21</v>
      </c>
      <c r="F1034" s="135">
        <v>4.53</v>
      </c>
      <c r="G1034" s="136">
        <v>17.739999999999998</v>
      </c>
    </row>
    <row r="1035" spans="1:7" x14ac:dyDescent="0.25">
      <c r="A1035" s="132" t="str">
        <f t="shared" si="16"/>
        <v>SC-2S0490041</v>
      </c>
      <c r="B1035" s="132" t="s">
        <v>3180</v>
      </c>
      <c r="C1035" s="133" t="s">
        <v>3181</v>
      </c>
      <c r="D1035" s="134" t="s">
        <v>566</v>
      </c>
      <c r="E1035" s="135">
        <v>13.49</v>
      </c>
      <c r="F1035" s="135">
        <v>4.63</v>
      </c>
      <c r="G1035" s="136">
        <v>18.12</v>
      </c>
    </row>
    <row r="1036" spans="1:7" x14ac:dyDescent="0.25">
      <c r="A1036" s="132" t="str">
        <f t="shared" si="16"/>
        <v>SC-2S0490042</v>
      </c>
      <c r="B1036" s="132" t="s">
        <v>3182</v>
      </c>
      <c r="C1036" s="133" t="s">
        <v>3183</v>
      </c>
      <c r="D1036" s="134" t="s">
        <v>566</v>
      </c>
      <c r="E1036" s="135">
        <v>11.3</v>
      </c>
      <c r="F1036" s="135">
        <v>3.88</v>
      </c>
      <c r="G1036" s="136">
        <v>15.18</v>
      </c>
    </row>
    <row r="1037" spans="1:7" x14ac:dyDescent="0.25">
      <c r="A1037" s="132" t="str">
        <f t="shared" si="16"/>
        <v>SC-2S0490043</v>
      </c>
      <c r="B1037" s="132" t="s">
        <v>3184</v>
      </c>
      <c r="C1037" s="133" t="s">
        <v>3185</v>
      </c>
      <c r="D1037" s="134" t="s">
        <v>566</v>
      </c>
      <c r="E1037" s="135">
        <v>9.5399999999999991</v>
      </c>
      <c r="F1037" s="135">
        <v>3.27</v>
      </c>
      <c r="G1037" s="136">
        <v>12.81</v>
      </c>
    </row>
    <row r="1038" spans="1:7" x14ac:dyDescent="0.25">
      <c r="A1038" s="132" t="str">
        <f t="shared" si="16"/>
        <v>SC-2S0490044</v>
      </c>
      <c r="B1038" s="132" t="s">
        <v>3186</v>
      </c>
      <c r="C1038" s="133" t="s">
        <v>3187</v>
      </c>
      <c r="D1038" s="134" t="s">
        <v>566</v>
      </c>
      <c r="E1038" s="135">
        <v>6.89</v>
      </c>
      <c r="F1038" s="135">
        <v>2.36</v>
      </c>
      <c r="G1038" s="136">
        <v>9.25</v>
      </c>
    </row>
    <row r="1039" spans="1:7" x14ac:dyDescent="0.25">
      <c r="A1039" s="132" t="str">
        <f t="shared" si="16"/>
        <v>SC-2S0490051</v>
      </c>
      <c r="B1039" s="132" t="s">
        <v>3188</v>
      </c>
      <c r="C1039" s="133" t="s">
        <v>3189</v>
      </c>
      <c r="D1039" s="134" t="s">
        <v>566</v>
      </c>
      <c r="E1039" s="135">
        <v>49.43</v>
      </c>
      <c r="F1039" s="135">
        <v>16.97</v>
      </c>
      <c r="G1039" s="136">
        <v>66.400000000000006</v>
      </c>
    </row>
    <row r="1040" spans="1:7" x14ac:dyDescent="0.25">
      <c r="A1040" s="132" t="str">
        <f t="shared" si="16"/>
        <v>SC-2S0490052</v>
      </c>
      <c r="B1040" s="132" t="s">
        <v>3190</v>
      </c>
      <c r="C1040" s="133" t="s">
        <v>3191</v>
      </c>
      <c r="D1040" s="134" t="s">
        <v>566</v>
      </c>
      <c r="E1040" s="135">
        <v>34.1</v>
      </c>
      <c r="F1040" s="135">
        <v>11.7</v>
      </c>
      <c r="G1040" s="136">
        <v>45.8</v>
      </c>
    </row>
    <row r="1041" spans="1:7" x14ac:dyDescent="0.25">
      <c r="A1041" s="132" t="str">
        <f t="shared" si="16"/>
        <v>SC-2S0490053</v>
      </c>
      <c r="B1041" s="132" t="s">
        <v>3192</v>
      </c>
      <c r="C1041" s="133" t="s">
        <v>3193</v>
      </c>
      <c r="D1041" s="134" t="s">
        <v>566</v>
      </c>
      <c r="E1041" s="135">
        <v>29.49</v>
      </c>
      <c r="F1041" s="135">
        <v>10.119999999999999</v>
      </c>
      <c r="G1041" s="136">
        <v>39.61</v>
      </c>
    </row>
    <row r="1042" spans="1:7" x14ac:dyDescent="0.25">
      <c r="A1042" s="132" t="str">
        <f t="shared" si="16"/>
        <v>SC-2S0490054</v>
      </c>
      <c r="B1042" s="132" t="s">
        <v>3194</v>
      </c>
      <c r="C1042" s="133" t="s">
        <v>3195</v>
      </c>
      <c r="D1042" s="134" t="s">
        <v>566</v>
      </c>
      <c r="E1042" s="135">
        <v>23.74</v>
      </c>
      <c r="F1042" s="135">
        <v>8.15</v>
      </c>
      <c r="G1042" s="136">
        <v>31.89</v>
      </c>
    </row>
    <row r="1043" spans="1:7" x14ac:dyDescent="0.25">
      <c r="A1043" s="132" t="str">
        <f t="shared" si="16"/>
        <v>SC-2S0490055</v>
      </c>
      <c r="B1043" s="132" t="s">
        <v>3196</v>
      </c>
      <c r="C1043" s="133" t="s">
        <v>3197</v>
      </c>
      <c r="D1043" s="134" t="s">
        <v>566</v>
      </c>
      <c r="E1043" s="135">
        <v>38.72</v>
      </c>
      <c r="F1043" s="135">
        <v>13.29</v>
      </c>
      <c r="G1043" s="136">
        <v>52.01</v>
      </c>
    </row>
    <row r="1044" spans="1:7" x14ac:dyDescent="0.25">
      <c r="A1044" s="132" t="str">
        <f t="shared" si="16"/>
        <v>SC-2S0490056</v>
      </c>
      <c r="B1044" s="132" t="s">
        <v>3198</v>
      </c>
      <c r="C1044" s="133" t="s">
        <v>3199</v>
      </c>
      <c r="D1044" s="134" t="s">
        <v>566</v>
      </c>
      <c r="E1044" s="135">
        <v>27.29</v>
      </c>
      <c r="F1044" s="135">
        <v>9.3699999999999992</v>
      </c>
      <c r="G1044" s="136">
        <v>36.659999999999997</v>
      </c>
    </row>
    <row r="1045" spans="1:7" x14ac:dyDescent="0.25">
      <c r="A1045" s="132" t="str">
        <f t="shared" si="16"/>
        <v>SC-2S0490057</v>
      </c>
      <c r="B1045" s="132" t="s">
        <v>3200</v>
      </c>
      <c r="C1045" s="133" t="s">
        <v>3201</v>
      </c>
      <c r="D1045" s="134" t="s">
        <v>566</v>
      </c>
      <c r="E1045" s="135">
        <v>23.52</v>
      </c>
      <c r="F1045" s="135">
        <v>8.07</v>
      </c>
      <c r="G1045" s="136">
        <v>31.6</v>
      </c>
    </row>
    <row r="1046" spans="1:7" x14ac:dyDescent="0.25">
      <c r="A1046" s="132" t="str">
        <f t="shared" si="16"/>
        <v>SC-2S0490058</v>
      </c>
      <c r="B1046" s="132" t="s">
        <v>3202</v>
      </c>
      <c r="C1046" s="133" t="s">
        <v>3203</v>
      </c>
      <c r="D1046" s="134" t="s">
        <v>566</v>
      </c>
      <c r="E1046" s="135">
        <v>19.489999999999998</v>
      </c>
      <c r="F1046" s="135">
        <v>6.69</v>
      </c>
      <c r="G1046" s="136">
        <v>26.18</v>
      </c>
    </row>
    <row r="1047" spans="1:7" x14ac:dyDescent="0.25">
      <c r="A1047" s="132" t="str">
        <f t="shared" si="16"/>
        <v>SC-2S0490071</v>
      </c>
      <c r="B1047" s="132" t="s">
        <v>3204</v>
      </c>
      <c r="C1047" s="133" t="s">
        <v>3205</v>
      </c>
      <c r="D1047" s="134" t="s">
        <v>566</v>
      </c>
      <c r="E1047" s="135">
        <v>29.79</v>
      </c>
      <c r="F1047" s="135">
        <v>10.220000000000001</v>
      </c>
      <c r="G1047" s="136">
        <v>40.020000000000003</v>
      </c>
    </row>
    <row r="1048" spans="1:7" x14ac:dyDescent="0.25">
      <c r="A1048" s="132" t="str">
        <f t="shared" si="16"/>
        <v>SC-2S0490072</v>
      </c>
      <c r="B1048" s="132" t="s">
        <v>3206</v>
      </c>
      <c r="C1048" s="133" t="s">
        <v>3207</v>
      </c>
      <c r="D1048" s="134" t="s">
        <v>566</v>
      </c>
      <c r="E1048" s="135">
        <v>39.29</v>
      </c>
      <c r="F1048" s="135">
        <v>13.49</v>
      </c>
      <c r="G1048" s="136">
        <v>52.78</v>
      </c>
    </row>
    <row r="1049" spans="1:7" x14ac:dyDescent="0.25">
      <c r="A1049" s="132" t="str">
        <f t="shared" si="16"/>
        <v>SC-2S0490101</v>
      </c>
      <c r="B1049" s="132" t="s">
        <v>3208</v>
      </c>
      <c r="C1049" s="133" t="s">
        <v>3209</v>
      </c>
      <c r="D1049" s="134" t="s">
        <v>566</v>
      </c>
      <c r="E1049" s="135">
        <v>37.369999999999997</v>
      </c>
      <c r="F1049" s="135">
        <v>12.83</v>
      </c>
      <c r="G1049" s="136">
        <v>50.2</v>
      </c>
    </row>
    <row r="1050" spans="1:7" x14ac:dyDescent="0.25">
      <c r="A1050" s="132" t="str">
        <f t="shared" si="16"/>
        <v>SC-2S0490102</v>
      </c>
      <c r="B1050" s="132" t="s">
        <v>3210</v>
      </c>
      <c r="C1050" s="133" t="s">
        <v>3211</v>
      </c>
      <c r="D1050" s="134" t="s">
        <v>566</v>
      </c>
      <c r="E1050" s="135">
        <v>22.96</v>
      </c>
      <c r="F1050" s="135">
        <v>7.88</v>
      </c>
      <c r="G1050" s="136">
        <v>30.84</v>
      </c>
    </row>
    <row r="1051" spans="1:7" x14ac:dyDescent="0.25">
      <c r="A1051" s="132" t="str">
        <f t="shared" si="16"/>
        <v>SC-2S0490121</v>
      </c>
      <c r="B1051" s="132" t="s">
        <v>3212</v>
      </c>
      <c r="C1051" s="133" t="s">
        <v>3213</v>
      </c>
      <c r="D1051" s="134" t="s">
        <v>566</v>
      </c>
      <c r="E1051" s="135">
        <v>28.96</v>
      </c>
      <c r="F1051" s="135">
        <v>9.94</v>
      </c>
      <c r="G1051" s="136">
        <v>38.89</v>
      </c>
    </row>
    <row r="1052" spans="1:7" x14ac:dyDescent="0.25">
      <c r="A1052" s="132" t="str">
        <f t="shared" si="16"/>
        <v>SC-2S0490122</v>
      </c>
      <c r="B1052" s="132" t="s">
        <v>3214</v>
      </c>
      <c r="C1052" s="133" t="s">
        <v>3215</v>
      </c>
      <c r="D1052" s="134" t="s">
        <v>566</v>
      </c>
      <c r="E1052" s="135">
        <v>51.97</v>
      </c>
      <c r="F1052" s="135">
        <v>17.84</v>
      </c>
      <c r="G1052" s="136">
        <v>69.81</v>
      </c>
    </row>
    <row r="1053" spans="1:7" x14ac:dyDescent="0.25">
      <c r="A1053" s="132" t="str">
        <f t="shared" si="16"/>
        <v>SC-2S0490131</v>
      </c>
      <c r="B1053" s="132" t="s">
        <v>3216</v>
      </c>
      <c r="C1053" s="133" t="s">
        <v>3217</v>
      </c>
      <c r="D1053" s="134" t="s">
        <v>566</v>
      </c>
      <c r="E1053" s="135">
        <v>22</v>
      </c>
      <c r="F1053" s="135">
        <v>7.55</v>
      </c>
      <c r="G1053" s="136">
        <v>29.54</v>
      </c>
    </row>
    <row r="1054" spans="1:7" x14ac:dyDescent="0.25">
      <c r="A1054" s="132" t="str">
        <f t="shared" si="16"/>
        <v>SC-2S0490132</v>
      </c>
      <c r="B1054" s="132" t="s">
        <v>3218</v>
      </c>
      <c r="C1054" s="133" t="s">
        <v>3219</v>
      </c>
      <c r="D1054" s="134" t="s">
        <v>566</v>
      </c>
      <c r="E1054" s="135">
        <v>14.04</v>
      </c>
      <c r="F1054" s="135">
        <v>4.82</v>
      </c>
      <c r="G1054" s="136">
        <v>18.850000000000001</v>
      </c>
    </row>
    <row r="1055" spans="1:7" x14ac:dyDescent="0.25">
      <c r="A1055" s="132" t="str">
        <f t="shared" si="16"/>
        <v>SC-2S0490141</v>
      </c>
      <c r="B1055" s="132" t="s">
        <v>3220</v>
      </c>
      <c r="C1055" s="133" t="s">
        <v>3221</v>
      </c>
      <c r="D1055" s="134" t="s">
        <v>566</v>
      </c>
      <c r="E1055" s="135">
        <v>13.39</v>
      </c>
      <c r="F1055" s="135">
        <v>4.5999999999999996</v>
      </c>
      <c r="G1055" s="136">
        <v>17.989999999999998</v>
      </c>
    </row>
    <row r="1056" spans="1:7" x14ac:dyDescent="0.25">
      <c r="A1056" s="132" t="str">
        <f t="shared" si="16"/>
        <v>SC-2S0490142</v>
      </c>
      <c r="B1056" s="132" t="s">
        <v>3222</v>
      </c>
      <c r="C1056" s="133" t="s">
        <v>3223</v>
      </c>
      <c r="D1056" s="134" t="s">
        <v>566</v>
      </c>
      <c r="E1056" s="135">
        <v>8.09</v>
      </c>
      <c r="F1056" s="135">
        <v>2.78</v>
      </c>
      <c r="G1056" s="136">
        <v>10.87</v>
      </c>
    </row>
    <row r="1057" spans="1:7" x14ac:dyDescent="0.25">
      <c r="A1057" s="132" t="str">
        <f t="shared" si="16"/>
        <v>SC-2S0490151</v>
      </c>
      <c r="B1057" s="132" t="s">
        <v>3224</v>
      </c>
      <c r="C1057" s="133" t="s">
        <v>3225</v>
      </c>
      <c r="D1057" s="134" t="s">
        <v>566</v>
      </c>
      <c r="E1057" s="135">
        <v>40.200000000000003</v>
      </c>
      <c r="F1057" s="135">
        <v>13.8</v>
      </c>
      <c r="G1057" s="136">
        <v>53.99</v>
      </c>
    </row>
    <row r="1058" spans="1:7" x14ac:dyDescent="0.25">
      <c r="A1058" s="132" t="str">
        <f t="shared" si="16"/>
        <v>SC-2S0490152</v>
      </c>
      <c r="B1058" s="132" t="s">
        <v>3226</v>
      </c>
      <c r="C1058" s="133" t="s">
        <v>3227</v>
      </c>
      <c r="D1058" s="134" t="s">
        <v>566</v>
      </c>
      <c r="E1058" s="135">
        <v>24.96</v>
      </c>
      <c r="F1058" s="135">
        <v>8.57</v>
      </c>
      <c r="G1058" s="136">
        <v>33.53</v>
      </c>
    </row>
    <row r="1059" spans="1:7" x14ac:dyDescent="0.25">
      <c r="A1059" s="132" t="str">
        <f t="shared" si="16"/>
        <v>SC-2S0490171</v>
      </c>
      <c r="B1059" s="132" t="s">
        <v>3228</v>
      </c>
      <c r="C1059" s="133" t="s">
        <v>3229</v>
      </c>
      <c r="D1059" s="134" t="s">
        <v>566</v>
      </c>
      <c r="E1059" s="135">
        <v>31.85</v>
      </c>
      <c r="F1059" s="135">
        <v>10.93</v>
      </c>
      <c r="G1059" s="136">
        <v>42.79</v>
      </c>
    </row>
    <row r="1060" spans="1:7" x14ac:dyDescent="0.25">
      <c r="A1060" s="132" t="str">
        <f t="shared" si="16"/>
        <v>SC-2S0490172</v>
      </c>
      <c r="B1060" s="132" t="s">
        <v>3230</v>
      </c>
      <c r="C1060" s="133" t="s">
        <v>3231</v>
      </c>
      <c r="D1060" s="134" t="s">
        <v>566</v>
      </c>
      <c r="E1060" s="135">
        <v>57.51</v>
      </c>
      <c r="F1060" s="135">
        <v>19.739999999999998</v>
      </c>
      <c r="G1060" s="136">
        <v>77.25</v>
      </c>
    </row>
    <row r="1061" spans="1:7" x14ac:dyDescent="0.25">
      <c r="A1061" s="132" t="str">
        <f t="shared" si="16"/>
        <v>SC-2S0491001</v>
      </c>
      <c r="B1061" s="132" t="s">
        <v>3232</v>
      </c>
      <c r="C1061" s="133" t="s">
        <v>3233</v>
      </c>
      <c r="D1061" s="134" t="s">
        <v>566</v>
      </c>
      <c r="E1061" s="135">
        <v>47.31</v>
      </c>
      <c r="F1061" s="135">
        <v>16.239999999999998</v>
      </c>
      <c r="G1061" s="136">
        <v>63.55</v>
      </c>
    </row>
    <row r="1062" spans="1:7" x14ac:dyDescent="0.25">
      <c r="A1062" s="132" t="str">
        <f t="shared" si="16"/>
        <v>SC-2S0491002</v>
      </c>
      <c r="B1062" s="132" t="s">
        <v>3234</v>
      </c>
      <c r="C1062" s="133" t="s">
        <v>3235</v>
      </c>
      <c r="D1062" s="134" t="s">
        <v>566</v>
      </c>
      <c r="E1062" s="135">
        <v>37.53</v>
      </c>
      <c r="F1062" s="135">
        <v>12.88</v>
      </c>
      <c r="G1062" s="136">
        <v>50.4</v>
      </c>
    </row>
    <row r="1063" spans="1:7" x14ac:dyDescent="0.25">
      <c r="A1063" s="132" t="str">
        <f t="shared" si="16"/>
        <v>SC-2S0491003</v>
      </c>
      <c r="B1063" s="132" t="s">
        <v>3236</v>
      </c>
      <c r="C1063" s="133" t="s">
        <v>3237</v>
      </c>
      <c r="D1063" s="134" t="s">
        <v>566</v>
      </c>
      <c r="E1063" s="135">
        <v>23.62</v>
      </c>
      <c r="F1063" s="135">
        <v>8.1</v>
      </c>
      <c r="G1063" s="136">
        <v>31.72</v>
      </c>
    </row>
    <row r="1064" spans="1:7" x14ac:dyDescent="0.25">
      <c r="A1064" s="132" t="str">
        <f t="shared" si="16"/>
        <v>SC-2S0491004</v>
      </c>
      <c r="B1064" s="132" t="s">
        <v>3238</v>
      </c>
      <c r="C1064" s="133" t="s">
        <v>3239</v>
      </c>
      <c r="D1064" s="134" t="s">
        <v>566</v>
      </c>
      <c r="E1064" s="135">
        <v>16.579999999999998</v>
      </c>
      <c r="F1064" s="135">
        <v>5.69</v>
      </c>
      <c r="G1064" s="136">
        <v>22.28</v>
      </c>
    </row>
    <row r="1065" spans="1:7" x14ac:dyDescent="0.25">
      <c r="A1065" s="132" t="str">
        <f t="shared" si="16"/>
        <v>SC-2S0491005</v>
      </c>
      <c r="B1065" s="132" t="s">
        <v>3240</v>
      </c>
      <c r="C1065" s="133" t="s">
        <v>3241</v>
      </c>
      <c r="D1065" s="134" t="s">
        <v>566</v>
      </c>
      <c r="E1065" s="135">
        <v>24.23</v>
      </c>
      <c r="F1065" s="135">
        <v>8.31</v>
      </c>
      <c r="G1065" s="136">
        <v>32.54</v>
      </c>
    </row>
    <row r="1066" spans="1:7" x14ac:dyDescent="0.25">
      <c r="A1066" s="132" t="str">
        <f t="shared" si="16"/>
        <v>SC-2S0491006</v>
      </c>
      <c r="B1066" s="132" t="s">
        <v>3242</v>
      </c>
      <c r="C1066" s="133" t="s">
        <v>3243</v>
      </c>
      <c r="D1066" s="134" t="s">
        <v>566</v>
      </c>
      <c r="E1066" s="135">
        <v>15.34</v>
      </c>
      <c r="F1066" s="135">
        <v>5.27</v>
      </c>
      <c r="G1066" s="136">
        <v>20.61</v>
      </c>
    </row>
    <row r="1067" spans="1:7" x14ac:dyDescent="0.25">
      <c r="A1067" s="132" t="str">
        <f t="shared" si="16"/>
        <v>SC-2S0491007</v>
      </c>
      <c r="B1067" s="132" t="s">
        <v>3244</v>
      </c>
      <c r="C1067" s="133" t="s">
        <v>3245</v>
      </c>
      <c r="D1067" s="134" t="s">
        <v>566</v>
      </c>
      <c r="E1067" s="135">
        <v>23.07</v>
      </c>
      <c r="F1067" s="135">
        <v>7.92</v>
      </c>
      <c r="G1067" s="136">
        <v>30.99</v>
      </c>
    </row>
    <row r="1068" spans="1:7" x14ac:dyDescent="0.25">
      <c r="A1068" s="132" t="str">
        <f t="shared" si="16"/>
        <v>SC-2S0491008</v>
      </c>
      <c r="B1068" s="132" t="s">
        <v>3246</v>
      </c>
      <c r="C1068" s="133" t="s">
        <v>3247</v>
      </c>
      <c r="D1068" s="134" t="s">
        <v>566</v>
      </c>
      <c r="E1068" s="135">
        <v>36.5</v>
      </c>
      <c r="F1068" s="135">
        <v>12.53</v>
      </c>
      <c r="G1068" s="136">
        <v>49.03</v>
      </c>
    </row>
    <row r="1069" spans="1:7" x14ac:dyDescent="0.25">
      <c r="A1069" s="132" t="str">
        <f t="shared" si="16"/>
        <v>SC-2S0491051</v>
      </c>
      <c r="B1069" s="132" t="s">
        <v>3248</v>
      </c>
      <c r="C1069" s="133" t="s">
        <v>3249</v>
      </c>
      <c r="D1069" s="134" t="s">
        <v>566</v>
      </c>
      <c r="E1069" s="135">
        <v>53.53</v>
      </c>
      <c r="F1069" s="135">
        <v>18.37</v>
      </c>
      <c r="G1069" s="136">
        <v>71.900000000000006</v>
      </c>
    </row>
    <row r="1070" spans="1:7" x14ac:dyDescent="0.25">
      <c r="A1070" s="132" t="str">
        <f t="shared" si="16"/>
        <v>SC-2S0491052</v>
      </c>
      <c r="B1070" s="132" t="s">
        <v>3250</v>
      </c>
      <c r="C1070" s="133" t="s">
        <v>3251</v>
      </c>
      <c r="D1070" s="134" t="s">
        <v>566</v>
      </c>
      <c r="E1070" s="135">
        <v>42.74</v>
      </c>
      <c r="F1070" s="135">
        <v>14.67</v>
      </c>
      <c r="G1070" s="136">
        <v>57.4</v>
      </c>
    </row>
    <row r="1071" spans="1:7" x14ac:dyDescent="0.25">
      <c r="A1071" s="132" t="str">
        <f t="shared" si="16"/>
        <v>SC-2S0491053</v>
      </c>
      <c r="B1071" s="132" t="s">
        <v>3252</v>
      </c>
      <c r="C1071" s="133" t="s">
        <v>3253</v>
      </c>
      <c r="D1071" s="134" t="s">
        <v>566</v>
      </c>
      <c r="E1071" s="135">
        <v>26.46</v>
      </c>
      <c r="F1071" s="135">
        <v>9.08</v>
      </c>
      <c r="G1071" s="136">
        <v>35.54</v>
      </c>
    </row>
    <row r="1072" spans="1:7" x14ac:dyDescent="0.25">
      <c r="A1072" s="132" t="str">
        <f t="shared" si="16"/>
        <v>SC-2S0491054</v>
      </c>
      <c r="B1072" s="132" t="s">
        <v>3254</v>
      </c>
      <c r="C1072" s="133" t="s">
        <v>3255</v>
      </c>
      <c r="D1072" s="134" t="s">
        <v>566</v>
      </c>
      <c r="E1072" s="135">
        <v>18.8</v>
      </c>
      <c r="F1072" s="135">
        <v>6.45</v>
      </c>
      <c r="G1072" s="136">
        <v>25.25</v>
      </c>
    </row>
    <row r="1073" spans="1:7" x14ac:dyDescent="0.25">
      <c r="A1073" s="132" t="str">
        <f t="shared" si="16"/>
        <v>SC-2S0491055</v>
      </c>
      <c r="B1073" s="132" t="s">
        <v>3256</v>
      </c>
      <c r="C1073" s="133" t="s">
        <v>3257</v>
      </c>
      <c r="D1073" s="134" t="s">
        <v>566</v>
      </c>
      <c r="E1073" s="135">
        <v>26.71</v>
      </c>
      <c r="F1073" s="135">
        <v>9.17</v>
      </c>
      <c r="G1073" s="136">
        <v>35.880000000000003</v>
      </c>
    </row>
    <row r="1074" spans="1:7" x14ac:dyDescent="0.25">
      <c r="A1074" s="132" t="str">
        <f t="shared" si="16"/>
        <v>SC-2S0491056</v>
      </c>
      <c r="B1074" s="132" t="s">
        <v>3258</v>
      </c>
      <c r="C1074" s="133" t="s">
        <v>3259</v>
      </c>
      <c r="D1074" s="134" t="s">
        <v>566</v>
      </c>
      <c r="E1074" s="135">
        <v>17.05</v>
      </c>
      <c r="F1074" s="135">
        <v>5.85</v>
      </c>
      <c r="G1074" s="136">
        <v>22.9</v>
      </c>
    </row>
    <row r="1075" spans="1:7" x14ac:dyDescent="0.25">
      <c r="A1075" s="132" t="str">
        <f t="shared" si="16"/>
        <v>SC-2S0491057</v>
      </c>
      <c r="B1075" s="132" t="s">
        <v>3260</v>
      </c>
      <c r="C1075" s="133" t="s">
        <v>3261</v>
      </c>
      <c r="D1075" s="134" t="s">
        <v>566</v>
      </c>
      <c r="E1075" s="135">
        <v>25.68</v>
      </c>
      <c r="F1075" s="135">
        <v>8.81</v>
      </c>
      <c r="G1075" s="136">
        <v>34.49</v>
      </c>
    </row>
    <row r="1076" spans="1:7" x14ac:dyDescent="0.25">
      <c r="A1076" s="132" t="str">
        <f t="shared" si="16"/>
        <v>SC-2S0491058</v>
      </c>
      <c r="B1076" s="132" t="s">
        <v>3262</v>
      </c>
      <c r="C1076" s="133" t="s">
        <v>3263</v>
      </c>
      <c r="D1076" s="134" t="s">
        <v>566</v>
      </c>
      <c r="E1076" s="135">
        <v>40.94</v>
      </c>
      <c r="F1076" s="135">
        <v>14.05</v>
      </c>
      <c r="G1076" s="136">
        <v>54.99</v>
      </c>
    </row>
    <row r="1077" spans="1:7" x14ac:dyDescent="0.25">
      <c r="A1077" s="132" t="str">
        <f t="shared" si="16"/>
        <v>SC-2S0493001</v>
      </c>
      <c r="B1077" s="132" t="s">
        <v>3264</v>
      </c>
      <c r="C1077" s="133" t="s">
        <v>3265</v>
      </c>
      <c r="D1077" s="134" t="s">
        <v>1216</v>
      </c>
      <c r="E1077" s="135">
        <v>1443.05</v>
      </c>
      <c r="F1077" s="135">
        <v>495.26</v>
      </c>
      <c r="G1077" s="136">
        <v>1938.31</v>
      </c>
    </row>
    <row r="1078" spans="1:7" x14ac:dyDescent="0.25">
      <c r="A1078" s="132" t="str">
        <f t="shared" si="16"/>
        <v>SC-2S0493002</v>
      </c>
      <c r="B1078" s="132" t="s">
        <v>3266</v>
      </c>
      <c r="C1078" s="133" t="s">
        <v>3267</v>
      </c>
      <c r="D1078" s="134" t="s">
        <v>1216</v>
      </c>
      <c r="E1078" s="135">
        <v>1418.69</v>
      </c>
      <c r="F1078" s="135">
        <v>486.89</v>
      </c>
      <c r="G1078" s="136">
        <v>1905.58</v>
      </c>
    </row>
    <row r="1079" spans="1:7" x14ac:dyDescent="0.25">
      <c r="A1079" s="132" t="str">
        <f t="shared" si="16"/>
        <v>SC-2S0493003</v>
      </c>
      <c r="B1079" s="132" t="s">
        <v>3268</v>
      </c>
      <c r="C1079" s="133" t="s">
        <v>3269</v>
      </c>
      <c r="D1079" s="134" t="s">
        <v>1216</v>
      </c>
      <c r="E1079" s="135">
        <v>1394.32</v>
      </c>
      <c r="F1079" s="135">
        <v>478.53</v>
      </c>
      <c r="G1079" s="136">
        <v>1872.85</v>
      </c>
    </row>
    <row r="1080" spans="1:7" x14ac:dyDescent="0.25">
      <c r="A1080" s="132" t="str">
        <f t="shared" si="16"/>
        <v>SC-2S0493004</v>
      </c>
      <c r="B1080" s="132" t="s">
        <v>3270</v>
      </c>
      <c r="C1080" s="133" t="s">
        <v>3271</v>
      </c>
      <c r="D1080" s="134" t="s">
        <v>1216</v>
      </c>
      <c r="E1080" s="135">
        <v>1367.57</v>
      </c>
      <c r="F1080" s="135">
        <v>469.35</v>
      </c>
      <c r="G1080" s="136">
        <v>1836.93</v>
      </c>
    </row>
    <row r="1081" spans="1:7" x14ac:dyDescent="0.25">
      <c r="A1081" s="132" t="str">
        <f t="shared" si="16"/>
        <v>SC-2S0493005</v>
      </c>
      <c r="B1081" s="132" t="s">
        <v>3272</v>
      </c>
      <c r="C1081" s="133" t="s">
        <v>3273</v>
      </c>
      <c r="D1081" s="134" t="s">
        <v>1216</v>
      </c>
      <c r="E1081" s="135">
        <v>1817.01</v>
      </c>
      <c r="F1081" s="135">
        <v>623.6</v>
      </c>
      <c r="G1081" s="136">
        <v>2440.61</v>
      </c>
    </row>
    <row r="1082" spans="1:7" x14ac:dyDescent="0.25">
      <c r="A1082" s="132" t="str">
        <f t="shared" si="16"/>
        <v>SC-2S0493006</v>
      </c>
      <c r="B1082" s="132" t="s">
        <v>3274</v>
      </c>
      <c r="C1082" s="133" t="s">
        <v>3275</v>
      </c>
      <c r="D1082" s="134" t="s">
        <v>1216</v>
      </c>
      <c r="E1082" s="135">
        <v>1790.27</v>
      </c>
      <c r="F1082" s="135">
        <v>614.41999999999996</v>
      </c>
      <c r="G1082" s="136">
        <v>2404.6799999999998</v>
      </c>
    </row>
    <row r="1083" spans="1:7" x14ac:dyDescent="0.25">
      <c r="A1083" s="132" t="str">
        <f t="shared" si="16"/>
        <v>SC-2S0493007</v>
      </c>
      <c r="B1083" s="132" t="s">
        <v>3276</v>
      </c>
      <c r="C1083" s="133" t="s">
        <v>3277</v>
      </c>
      <c r="D1083" s="134" t="s">
        <v>1216</v>
      </c>
      <c r="E1083" s="135">
        <v>1763.52</v>
      </c>
      <c r="F1083" s="135">
        <v>605.24</v>
      </c>
      <c r="G1083" s="136">
        <v>2368.7600000000002</v>
      </c>
    </row>
    <row r="1084" spans="1:7" x14ac:dyDescent="0.25">
      <c r="A1084" s="132" t="str">
        <f t="shared" si="16"/>
        <v>SC-2S0493008</v>
      </c>
      <c r="B1084" s="132" t="s">
        <v>3278</v>
      </c>
      <c r="C1084" s="133" t="s">
        <v>3279</v>
      </c>
      <c r="D1084" s="134" t="s">
        <v>1216</v>
      </c>
      <c r="E1084" s="135">
        <v>1739.15</v>
      </c>
      <c r="F1084" s="135">
        <v>596.88</v>
      </c>
      <c r="G1084" s="136">
        <v>2336.0300000000002</v>
      </c>
    </row>
    <row r="1085" spans="1:7" x14ac:dyDescent="0.25">
      <c r="A1085" s="132" t="str">
        <f t="shared" si="16"/>
        <v>SC-2S0493009</v>
      </c>
      <c r="B1085" s="132" t="s">
        <v>3280</v>
      </c>
      <c r="C1085" s="133" t="s">
        <v>3281</v>
      </c>
      <c r="D1085" s="134" t="s">
        <v>1216</v>
      </c>
      <c r="E1085" s="135">
        <v>2188.59</v>
      </c>
      <c r="F1085" s="135">
        <v>751.12</v>
      </c>
      <c r="G1085" s="136">
        <v>2939.71</v>
      </c>
    </row>
    <row r="1086" spans="1:7" x14ac:dyDescent="0.25">
      <c r="A1086" s="132" t="str">
        <f t="shared" si="16"/>
        <v>SC-2S0493010</v>
      </c>
      <c r="B1086" s="132" t="s">
        <v>3282</v>
      </c>
      <c r="C1086" s="133" t="s">
        <v>3283</v>
      </c>
      <c r="D1086" s="134" t="s">
        <v>1216</v>
      </c>
      <c r="E1086" s="135">
        <v>2161.84</v>
      </c>
      <c r="F1086" s="135">
        <v>741.94</v>
      </c>
      <c r="G1086" s="136">
        <v>2903.79</v>
      </c>
    </row>
    <row r="1087" spans="1:7" x14ac:dyDescent="0.25">
      <c r="A1087" s="132" t="str">
        <f t="shared" si="16"/>
        <v>SC-2S0493011</v>
      </c>
      <c r="B1087" s="132" t="s">
        <v>3284</v>
      </c>
      <c r="C1087" s="133" t="s">
        <v>3285</v>
      </c>
      <c r="D1087" s="134" t="s">
        <v>1216</v>
      </c>
      <c r="E1087" s="135">
        <v>2135.1</v>
      </c>
      <c r="F1087" s="135">
        <v>732.77</v>
      </c>
      <c r="G1087" s="136">
        <v>2867.86</v>
      </c>
    </row>
    <row r="1088" spans="1:7" x14ac:dyDescent="0.25">
      <c r="A1088" s="132" t="str">
        <f t="shared" si="16"/>
        <v>SC-2S0493012</v>
      </c>
      <c r="B1088" s="132" t="s">
        <v>3286</v>
      </c>
      <c r="C1088" s="133" t="s">
        <v>3287</v>
      </c>
      <c r="D1088" s="134" t="s">
        <v>1216</v>
      </c>
      <c r="E1088" s="135">
        <v>2108.35</v>
      </c>
      <c r="F1088" s="135">
        <v>723.59</v>
      </c>
      <c r="G1088" s="136">
        <v>2831.94</v>
      </c>
    </row>
    <row r="1089" spans="1:7" x14ac:dyDescent="0.25">
      <c r="A1089" s="132" t="str">
        <f t="shared" si="16"/>
        <v>SC-2S0493013</v>
      </c>
      <c r="B1089" s="132" t="s">
        <v>3288</v>
      </c>
      <c r="C1089" s="133" t="s">
        <v>3289</v>
      </c>
      <c r="D1089" s="134" t="s">
        <v>1216</v>
      </c>
      <c r="E1089" s="135">
        <v>2548.27</v>
      </c>
      <c r="F1089" s="135">
        <v>874.57</v>
      </c>
      <c r="G1089" s="136">
        <v>3422.83</v>
      </c>
    </row>
    <row r="1090" spans="1:7" x14ac:dyDescent="0.25">
      <c r="A1090" s="132" t="str">
        <f t="shared" si="16"/>
        <v>SC-2S0493014</v>
      </c>
      <c r="B1090" s="132" t="s">
        <v>3290</v>
      </c>
      <c r="C1090" s="133" t="s">
        <v>3291</v>
      </c>
      <c r="D1090" s="134" t="s">
        <v>1216</v>
      </c>
      <c r="E1090" s="135">
        <v>2521.52</v>
      </c>
      <c r="F1090" s="135">
        <v>865.39</v>
      </c>
      <c r="G1090" s="136">
        <v>3386.91</v>
      </c>
    </row>
    <row r="1091" spans="1:7" x14ac:dyDescent="0.25">
      <c r="A1091" s="132" t="str">
        <f t="shared" si="16"/>
        <v>SC-2S0493015</v>
      </c>
      <c r="B1091" s="132" t="s">
        <v>3292</v>
      </c>
      <c r="C1091" s="133" t="s">
        <v>3293</v>
      </c>
      <c r="D1091" s="134" t="s">
        <v>1216</v>
      </c>
      <c r="E1091" s="135">
        <v>2494.7800000000002</v>
      </c>
      <c r="F1091" s="135">
        <v>856.21</v>
      </c>
      <c r="G1091" s="136">
        <v>3350.98</v>
      </c>
    </row>
    <row r="1092" spans="1:7" x14ac:dyDescent="0.25">
      <c r="A1092" s="132" t="str">
        <f t="shared" si="16"/>
        <v>SC-2S0493016</v>
      </c>
      <c r="B1092" s="132" t="s">
        <v>3294</v>
      </c>
      <c r="C1092" s="133" t="s">
        <v>3295</v>
      </c>
      <c r="D1092" s="134" t="s">
        <v>1216</v>
      </c>
      <c r="E1092" s="135">
        <v>2468.0300000000002</v>
      </c>
      <c r="F1092" s="135">
        <v>847.03</v>
      </c>
      <c r="G1092" s="136">
        <v>3315.06</v>
      </c>
    </row>
    <row r="1093" spans="1:7" x14ac:dyDescent="0.25">
      <c r="A1093" s="132" t="str">
        <f t="shared" si="16"/>
        <v>SC-2S0493017</v>
      </c>
      <c r="B1093" s="132" t="s">
        <v>3296</v>
      </c>
      <c r="C1093" s="133" t="s">
        <v>3297</v>
      </c>
      <c r="D1093" s="134" t="s">
        <v>1216</v>
      </c>
      <c r="E1093" s="135">
        <v>2919.85</v>
      </c>
      <c r="F1093" s="135">
        <v>1002.09</v>
      </c>
      <c r="G1093" s="136">
        <v>3921.94</v>
      </c>
    </row>
    <row r="1094" spans="1:7" x14ac:dyDescent="0.25">
      <c r="A1094" s="132" t="str">
        <f t="shared" si="16"/>
        <v>SC-2S0493018</v>
      </c>
      <c r="B1094" s="132" t="s">
        <v>3298</v>
      </c>
      <c r="C1094" s="133" t="s">
        <v>3299</v>
      </c>
      <c r="D1094" s="134" t="s">
        <v>1216</v>
      </c>
      <c r="E1094" s="135">
        <v>2893.1</v>
      </c>
      <c r="F1094" s="135">
        <v>992.91</v>
      </c>
      <c r="G1094" s="136">
        <v>3886.01</v>
      </c>
    </row>
    <row r="1095" spans="1:7" x14ac:dyDescent="0.25">
      <c r="A1095" s="132" t="str">
        <f t="shared" si="16"/>
        <v>SC-2S0493019</v>
      </c>
      <c r="B1095" s="132" t="s">
        <v>3300</v>
      </c>
      <c r="C1095" s="133" t="s">
        <v>3301</v>
      </c>
      <c r="D1095" s="134" t="s">
        <v>1216</v>
      </c>
      <c r="E1095" s="135">
        <v>2866.35</v>
      </c>
      <c r="F1095" s="135">
        <v>983.73</v>
      </c>
      <c r="G1095" s="136">
        <v>3850.09</v>
      </c>
    </row>
    <row r="1096" spans="1:7" x14ac:dyDescent="0.25">
      <c r="A1096" s="132" t="str">
        <f t="shared" si="16"/>
        <v>SC-2S0493020</v>
      </c>
      <c r="B1096" s="132" t="s">
        <v>3302</v>
      </c>
      <c r="C1096" s="133" t="s">
        <v>3303</v>
      </c>
      <c r="D1096" s="134" t="s">
        <v>1216</v>
      </c>
      <c r="E1096" s="135">
        <v>2839.61</v>
      </c>
      <c r="F1096" s="135">
        <v>974.55</v>
      </c>
      <c r="G1096" s="136">
        <v>3814.16</v>
      </c>
    </row>
    <row r="1097" spans="1:7" x14ac:dyDescent="0.25">
      <c r="A1097" s="132" t="str">
        <f t="shared" si="16"/>
        <v>SC-2S0493051</v>
      </c>
      <c r="B1097" s="132" t="s">
        <v>3304</v>
      </c>
      <c r="C1097" s="133" t="s">
        <v>3305</v>
      </c>
      <c r="D1097" s="134" t="s">
        <v>1216</v>
      </c>
      <c r="E1097" s="135">
        <v>1524.82</v>
      </c>
      <c r="F1097" s="135">
        <v>523.32000000000005</v>
      </c>
      <c r="G1097" s="136">
        <v>2048.14</v>
      </c>
    </row>
    <row r="1098" spans="1:7" x14ac:dyDescent="0.25">
      <c r="A1098" s="132" t="str">
        <f t="shared" ref="A1098:A1161" si="17">CONCATENATE("SC-",B1098)</f>
        <v>SC-2S0493052</v>
      </c>
      <c r="B1098" s="132" t="s">
        <v>3306</v>
      </c>
      <c r="C1098" s="133" t="s">
        <v>3307</v>
      </c>
      <c r="D1098" s="134" t="s">
        <v>1216</v>
      </c>
      <c r="E1098" s="135">
        <v>1496.74</v>
      </c>
      <c r="F1098" s="135">
        <v>513.67999999999995</v>
      </c>
      <c r="G1098" s="136">
        <v>2010.42</v>
      </c>
    </row>
    <row r="1099" spans="1:7" x14ac:dyDescent="0.25">
      <c r="A1099" s="132" t="str">
        <f t="shared" si="17"/>
        <v>SC-2S0493053</v>
      </c>
      <c r="B1099" s="132" t="s">
        <v>3308</v>
      </c>
      <c r="C1099" s="133" t="s">
        <v>3309</v>
      </c>
      <c r="D1099" s="134" t="s">
        <v>1216</v>
      </c>
      <c r="E1099" s="135">
        <v>1468.66</v>
      </c>
      <c r="F1099" s="135">
        <v>504.04</v>
      </c>
      <c r="G1099" s="136">
        <v>1972.7</v>
      </c>
    </row>
    <row r="1100" spans="1:7" x14ac:dyDescent="0.25">
      <c r="A1100" s="132" t="str">
        <f t="shared" si="17"/>
        <v>SC-2S0493054</v>
      </c>
      <c r="B1100" s="132" t="s">
        <v>3310</v>
      </c>
      <c r="C1100" s="133" t="s">
        <v>3311</v>
      </c>
      <c r="D1100" s="134" t="s">
        <v>1216</v>
      </c>
      <c r="E1100" s="135">
        <v>1438.19</v>
      </c>
      <c r="F1100" s="135">
        <v>493.59</v>
      </c>
      <c r="G1100" s="136">
        <v>1931.78</v>
      </c>
    </row>
    <row r="1101" spans="1:7" x14ac:dyDescent="0.25">
      <c r="A1101" s="132" t="str">
        <f t="shared" si="17"/>
        <v>SC-2S0493055</v>
      </c>
      <c r="B1101" s="132" t="s">
        <v>3312</v>
      </c>
      <c r="C1101" s="133" t="s">
        <v>3313</v>
      </c>
      <c r="D1101" s="134" t="s">
        <v>1216</v>
      </c>
      <c r="E1101" s="135">
        <v>1919.22</v>
      </c>
      <c r="F1101" s="135">
        <v>658.68</v>
      </c>
      <c r="G1101" s="136">
        <v>2577.9</v>
      </c>
    </row>
    <row r="1102" spans="1:7" x14ac:dyDescent="0.25">
      <c r="A1102" s="132" t="str">
        <f t="shared" si="17"/>
        <v>SC-2S0493056</v>
      </c>
      <c r="B1102" s="132" t="s">
        <v>3314</v>
      </c>
      <c r="C1102" s="133" t="s">
        <v>3315</v>
      </c>
      <c r="D1102" s="134" t="s">
        <v>1216</v>
      </c>
      <c r="E1102" s="135">
        <v>1888.76</v>
      </c>
      <c r="F1102" s="135">
        <v>648.22</v>
      </c>
      <c r="G1102" s="136">
        <v>2536.98</v>
      </c>
    </row>
    <row r="1103" spans="1:7" x14ac:dyDescent="0.25">
      <c r="A1103" s="132" t="str">
        <f t="shared" si="17"/>
        <v>SC-2S0493057</v>
      </c>
      <c r="B1103" s="132" t="s">
        <v>3316</v>
      </c>
      <c r="C1103" s="133" t="s">
        <v>3317</v>
      </c>
      <c r="D1103" s="134" t="s">
        <v>1216</v>
      </c>
      <c r="E1103" s="135">
        <v>1858.3</v>
      </c>
      <c r="F1103" s="135">
        <v>637.77</v>
      </c>
      <c r="G1103" s="136">
        <v>2496.06</v>
      </c>
    </row>
    <row r="1104" spans="1:7" x14ac:dyDescent="0.25">
      <c r="A1104" s="132" t="str">
        <f t="shared" si="17"/>
        <v>SC-2S0493058</v>
      </c>
      <c r="B1104" s="132" t="s">
        <v>3318</v>
      </c>
      <c r="C1104" s="133" t="s">
        <v>3319</v>
      </c>
      <c r="D1104" s="134" t="s">
        <v>1216</v>
      </c>
      <c r="E1104" s="135">
        <v>1830.21</v>
      </c>
      <c r="F1104" s="135">
        <v>628.13</v>
      </c>
      <c r="G1104" s="136">
        <v>2458.34</v>
      </c>
    </row>
    <row r="1105" spans="1:7" x14ac:dyDescent="0.25">
      <c r="A1105" s="132" t="str">
        <f t="shared" si="17"/>
        <v>SC-2S0493059</v>
      </c>
      <c r="B1105" s="132" t="s">
        <v>3320</v>
      </c>
      <c r="C1105" s="133" t="s">
        <v>3321</v>
      </c>
      <c r="D1105" s="134" t="s">
        <v>1216</v>
      </c>
      <c r="E1105" s="135">
        <v>2311.2399999999998</v>
      </c>
      <c r="F1105" s="135">
        <v>793.22</v>
      </c>
      <c r="G1105" s="136">
        <v>3104.46</v>
      </c>
    </row>
    <row r="1106" spans="1:7" x14ac:dyDescent="0.25">
      <c r="A1106" s="132" t="str">
        <f t="shared" si="17"/>
        <v>SC-2S0493060</v>
      </c>
      <c r="B1106" s="132" t="s">
        <v>3322</v>
      </c>
      <c r="C1106" s="133" t="s">
        <v>3323</v>
      </c>
      <c r="D1106" s="134" t="s">
        <v>1216</v>
      </c>
      <c r="E1106" s="135">
        <v>2280.7800000000002</v>
      </c>
      <c r="F1106" s="135">
        <v>782.76</v>
      </c>
      <c r="G1106" s="136">
        <v>3063.54</v>
      </c>
    </row>
    <row r="1107" spans="1:7" x14ac:dyDescent="0.25">
      <c r="A1107" s="132" t="str">
        <f t="shared" si="17"/>
        <v>SC-2S0493061</v>
      </c>
      <c r="B1107" s="132" t="s">
        <v>3324</v>
      </c>
      <c r="C1107" s="133" t="s">
        <v>3325</v>
      </c>
      <c r="D1107" s="134" t="s">
        <v>1216</v>
      </c>
      <c r="E1107" s="135">
        <v>2250.3200000000002</v>
      </c>
      <c r="F1107" s="135">
        <v>772.31</v>
      </c>
      <c r="G1107" s="136">
        <v>3022.63</v>
      </c>
    </row>
    <row r="1108" spans="1:7" x14ac:dyDescent="0.25">
      <c r="A1108" s="132" t="str">
        <f t="shared" si="17"/>
        <v>SC-2S0493062</v>
      </c>
      <c r="B1108" s="132" t="s">
        <v>3326</v>
      </c>
      <c r="C1108" s="133" t="s">
        <v>3327</v>
      </c>
      <c r="D1108" s="134" t="s">
        <v>1216</v>
      </c>
      <c r="E1108" s="135">
        <v>2219.85</v>
      </c>
      <c r="F1108" s="135">
        <v>761.85</v>
      </c>
      <c r="G1108" s="136">
        <v>2981.71</v>
      </c>
    </row>
    <row r="1109" spans="1:7" x14ac:dyDescent="0.25">
      <c r="A1109" s="132" t="str">
        <f t="shared" si="17"/>
        <v>SC-2S0493063</v>
      </c>
      <c r="B1109" s="132" t="s">
        <v>3328</v>
      </c>
      <c r="C1109" s="133" t="s">
        <v>3329</v>
      </c>
      <c r="D1109" s="134" t="s">
        <v>1216</v>
      </c>
      <c r="E1109" s="135">
        <v>2691.36</v>
      </c>
      <c r="F1109" s="135">
        <v>923.68</v>
      </c>
      <c r="G1109" s="136">
        <v>3615.04</v>
      </c>
    </row>
    <row r="1110" spans="1:7" x14ac:dyDescent="0.25">
      <c r="A1110" s="132" t="str">
        <f t="shared" si="17"/>
        <v>SC-2S0493064</v>
      </c>
      <c r="B1110" s="132" t="s">
        <v>3330</v>
      </c>
      <c r="C1110" s="133" t="s">
        <v>3331</v>
      </c>
      <c r="D1110" s="134" t="s">
        <v>1216</v>
      </c>
      <c r="E1110" s="135">
        <v>2660.9</v>
      </c>
      <c r="F1110" s="135">
        <v>913.22</v>
      </c>
      <c r="G1110" s="136">
        <v>3574.12</v>
      </c>
    </row>
    <row r="1111" spans="1:7" x14ac:dyDescent="0.25">
      <c r="A1111" s="132" t="str">
        <f t="shared" si="17"/>
        <v>SC-2S0493065</v>
      </c>
      <c r="B1111" s="132" t="s">
        <v>3332</v>
      </c>
      <c r="C1111" s="133" t="s">
        <v>3333</v>
      </c>
      <c r="D1111" s="134" t="s">
        <v>1216</v>
      </c>
      <c r="E1111" s="135">
        <v>2630.44</v>
      </c>
      <c r="F1111" s="135">
        <v>902.77</v>
      </c>
      <c r="G1111" s="136">
        <v>3533.2</v>
      </c>
    </row>
    <row r="1112" spans="1:7" x14ac:dyDescent="0.25">
      <c r="A1112" s="132" t="str">
        <f t="shared" si="17"/>
        <v>SC-2S0493066</v>
      </c>
      <c r="B1112" s="132" t="s">
        <v>3334</v>
      </c>
      <c r="C1112" s="133" t="s">
        <v>3335</v>
      </c>
      <c r="D1112" s="134" t="s">
        <v>1216</v>
      </c>
      <c r="E1112" s="135">
        <v>2599.98</v>
      </c>
      <c r="F1112" s="135">
        <v>892.31</v>
      </c>
      <c r="G1112" s="136">
        <v>3492.29</v>
      </c>
    </row>
    <row r="1113" spans="1:7" x14ac:dyDescent="0.25">
      <c r="A1113" s="132" t="str">
        <f t="shared" si="17"/>
        <v>SC-2S0493067</v>
      </c>
      <c r="B1113" s="132" t="s">
        <v>3336</v>
      </c>
      <c r="C1113" s="133" t="s">
        <v>3337</v>
      </c>
      <c r="D1113" s="134" t="s">
        <v>1216</v>
      </c>
      <c r="E1113" s="135">
        <v>3083.38</v>
      </c>
      <c r="F1113" s="135">
        <v>1058.22</v>
      </c>
      <c r="G1113" s="136">
        <v>4141.6000000000004</v>
      </c>
    </row>
    <row r="1114" spans="1:7" x14ac:dyDescent="0.25">
      <c r="A1114" s="132" t="str">
        <f t="shared" si="17"/>
        <v>SC-2S0493068</v>
      </c>
      <c r="B1114" s="132" t="s">
        <v>3338</v>
      </c>
      <c r="C1114" s="133" t="s">
        <v>3339</v>
      </c>
      <c r="D1114" s="134" t="s">
        <v>1216</v>
      </c>
      <c r="E1114" s="135">
        <v>3052.92</v>
      </c>
      <c r="F1114" s="135">
        <v>1047.76</v>
      </c>
      <c r="G1114" s="136">
        <v>4100.68</v>
      </c>
    </row>
    <row r="1115" spans="1:7" x14ac:dyDescent="0.25">
      <c r="A1115" s="132" t="str">
        <f t="shared" si="17"/>
        <v>SC-2S0493069</v>
      </c>
      <c r="B1115" s="132" t="s">
        <v>3340</v>
      </c>
      <c r="C1115" s="133" t="s">
        <v>3341</v>
      </c>
      <c r="D1115" s="134" t="s">
        <v>1216</v>
      </c>
      <c r="E1115" s="135">
        <v>3022.46</v>
      </c>
      <c r="F1115" s="135">
        <v>1037.31</v>
      </c>
      <c r="G1115" s="136">
        <v>4059.77</v>
      </c>
    </row>
    <row r="1116" spans="1:7" x14ac:dyDescent="0.25">
      <c r="A1116" s="132" t="str">
        <f t="shared" si="17"/>
        <v>SC-2S0493070</v>
      </c>
      <c r="B1116" s="132" t="s">
        <v>3342</v>
      </c>
      <c r="C1116" s="133" t="s">
        <v>3343</v>
      </c>
      <c r="D1116" s="134" t="s">
        <v>1216</v>
      </c>
      <c r="E1116" s="135">
        <v>2992</v>
      </c>
      <c r="F1116" s="135">
        <v>1026.8499999999999</v>
      </c>
      <c r="G1116" s="136">
        <v>4018.85</v>
      </c>
    </row>
    <row r="1117" spans="1:7" x14ac:dyDescent="0.25">
      <c r="A1117" s="132" t="str">
        <f t="shared" si="17"/>
        <v>SC-2S0493101</v>
      </c>
      <c r="B1117" s="132" t="s">
        <v>3344</v>
      </c>
      <c r="C1117" s="133" t="s">
        <v>3345</v>
      </c>
      <c r="D1117" s="134" t="s">
        <v>1216</v>
      </c>
      <c r="E1117" s="135">
        <v>1462.43</v>
      </c>
      <c r="F1117" s="135">
        <v>501.91</v>
      </c>
      <c r="G1117" s="136">
        <v>1964.34</v>
      </c>
    </row>
    <row r="1118" spans="1:7" x14ac:dyDescent="0.25">
      <c r="A1118" s="132" t="str">
        <f t="shared" si="17"/>
        <v>SC-2S0493102</v>
      </c>
      <c r="B1118" s="132" t="s">
        <v>3346</v>
      </c>
      <c r="C1118" s="133" t="s">
        <v>3347</v>
      </c>
      <c r="D1118" s="134" t="s">
        <v>1216</v>
      </c>
      <c r="E1118" s="135">
        <v>1435.69</v>
      </c>
      <c r="F1118" s="135">
        <v>492.73</v>
      </c>
      <c r="G1118" s="136">
        <v>1928.41</v>
      </c>
    </row>
    <row r="1119" spans="1:7" x14ac:dyDescent="0.25">
      <c r="A1119" s="132" t="str">
        <f t="shared" si="17"/>
        <v>SC-2S0493103</v>
      </c>
      <c r="B1119" s="132" t="s">
        <v>3348</v>
      </c>
      <c r="C1119" s="133" t="s">
        <v>3349</v>
      </c>
      <c r="D1119" s="134" t="s">
        <v>1216</v>
      </c>
      <c r="E1119" s="135">
        <v>1411.38</v>
      </c>
      <c r="F1119" s="135">
        <v>484.38</v>
      </c>
      <c r="G1119" s="136">
        <v>1895.76</v>
      </c>
    </row>
    <row r="1120" spans="1:7" x14ac:dyDescent="0.25">
      <c r="A1120" s="132" t="str">
        <f t="shared" si="17"/>
        <v>SC-2S0493104</v>
      </c>
      <c r="B1120" s="132" t="s">
        <v>3350</v>
      </c>
      <c r="C1120" s="133" t="s">
        <v>3351</v>
      </c>
      <c r="D1120" s="134" t="s">
        <v>1216</v>
      </c>
      <c r="E1120" s="135">
        <v>1382.19</v>
      </c>
      <c r="F1120" s="135">
        <v>474.37</v>
      </c>
      <c r="G1120" s="136">
        <v>1856.56</v>
      </c>
    </row>
    <row r="1121" spans="1:7" x14ac:dyDescent="0.25">
      <c r="A1121" s="132" t="str">
        <f t="shared" si="17"/>
        <v>SC-2S0493105</v>
      </c>
      <c r="B1121" s="132" t="s">
        <v>3352</v>
      </c>
      <c r="C1121" s="133" t="s">
        <v>3353</v>
      </c>
      <c r="D1121" s="134" t="s">
        <v>1216</v>
      </c>
      <c r="E1121" s="135">
        <v>1831.63</v>
      </c>
      <c r="F1121" s="135">
        <v>628.62</v>
      </c>
      <c r="G1121" s="136">
        <v>2460.25</v>
      </c>
    </row>
    <row r="1122" spans="1:7" x14ac:dyDescent="0.25">
      <c r="A1122" s="132" t="str">
        <f t="shared" si="17"/>
        <v>SC-2S0493106</v>
      </c>
      <c r="B1122" s="132" t="s">
        <v>3354</v>
      </c>
      <c r="C1122" s="133" t="s">
        <v>3355</v>
      </c>
      <c r="D1122" s="134" t="s">
        <v>1216</v>
      </c>
      <c r="E1122" s="135">
        <v>1807.27</v>
      </c>
      <c r="F1122" s="135">
        <v>620.25</v>
      </c>
      <c r="G1122" s="136">
        <v>2427.52</v>
      </c>
    </row>
    <row r="1123" spans="1:7" x14ac:dyDescent="0.25">
      <c r="A1123" s="132" t="str">
        <f t="shared" si="17"/>
        <v>SC-2S0493107</v>
      </c>
      <c r="B1123" s="132" t="s">
        <v>3356</v>
      </c>
      <c r="C1123" s="133" t="s">
        <v>3357</v>
      </c>
      <c r="D1123" s="134" t="s">
        <v>1216</v>
      </c>
      <c r="E1123" s="135">
        <v>1782.96</v>
      </c>
      <c r="F1123" s="135">
        <v>611.91</v>
      </c>
      <c r="G1123" s="136">
        <v>2394.87</v>
      </c>
    </row>
    <row r="1124" spans="1:7" x14ac:dyDescent="0.25">
      <c r="A1124" s="132" t="str">
        <f t="shared" si="17"/>
        <v>SC-2S0493108</v>
      </c>
      <c r="B1124" s="132" t="s">
        <v>3358</v>
      </c>
      <c r="C1124" s="133" t="s">
        <v>3359</v>
      </c>
      <c r="D1124" s="134" t="s">
        <v>1216</v>
      </c>
      <c r="E1124" s="135">
        <v>1858.38</v>
      </c>
      <c r="F1124" s="135">
        <v>637.79999999999995</v>
      </c>
      <c r="G1124" s="136">
        <v>2496.17</v>
      </c>
    </row>
    <row r="1125" spans="1:7" x14ac:dyDescent="0.25">
      <c r="A1125" s="132" t="str">
        <f t="shared" si="17"/>
        <v>SC-2S0493109</v>
      </c>
      <c r="B1125" s="132" t="s">
        <v>3360</v>
      </c>
      <c r="C1125" s="133" t="s">
        <v>3361</v>
      </c>
      <c r="D1125" s="134" t="s">
        <v>1216</v>
      </c>
      <c r="E1125" s="135">
        <v>2203.21</v>
      </c>
      <c r="F1125" s="135">
        <v>756.14</v>
      </c>
      <c r="G1125" s="136">
        <v>2959.35</v>
      </c>
    </row>
    <row r="1126" spans="1:7" x14ac:dyDescent="0.25">
      <c r="A1126" s="132" t="str">
        <f t="shared" si="17"/>
        <v>SC-2S0493110</v>
      </c>
      <c r="B1126" s="132" t="s">
        <v>3362</v>
      </c>
      <c r="C1126" s="133" t="s">
        <v>3363</v>
      </c>
      <c r="D1126" s="134" t="s">
        <v>1216</v>
      </c>
      <c r="E1126" s="135">
        <v>2178.84</v>
      </c>
      <c r="F1126" s="135">
        <v>747.78</v>
      </c>
      <c r="G1126" s="136">
        <v>2926.62</v>
      </c>
    </row>
    <row r="1127" spans="1:7" x14ac:dyDescent="0.25">
      <c r="A1127" s="132" t="str">
        <f t="shared" si="17"/>
        <v>SC-2S0493111</v>
      </c>
      <c r="B1127" s="132" t="s">
        <v>3364</v>
      </c>
      <c r="C1127" s="133" t="s">
        <v>3365</v>
      </c>
      <c r="D1127" s="134" t="s">
        <v>1216</v>
      </c>
      <c r="E1127" s="135">
        <v>2154.5300000000002</v>
      </c>
      <c r="F1127" s="135">
        <v>739.44</v>
      </c>
      <c r="G1127" s="136">
        <v>2893.97</v>
      </c>
    </row>
    <row r="1128" spans="1:7" x14ac:dyDescent="0.25">
      <c r="A1128" s="132" t="str">
        <f t="shared" si="17"/>
        <v>SC-2S0493112</v>
      </c>
      <c r="B1128" s="132" t="s">
        <v>3366</v>
      </c>
      <c r="C1128" s="133" t="s">
        <v>3367</v>
      </c>
      <c r="D1128" s="134" t="s">
        <v>1216</v>
      </c>
      <c r="E1128" s="135">
        <v>2125.35</v>
      </c>
      <c r="F1128" s="135">
        <v>729.42</v>
      </c>
      <c r="G1128" s="136">
        <v>2854.77</v>
      </c>
    </row>
    <row r="1129" spans="1:7" x14ac:dyDescent="0.25">
      <c r="A1129" s="132" t="str">
        <f t="shared" si="17"/>
        <v>SC-2S0493113</v>
      </c>
      <c r="B1129" s="132" t="s">
        <v>3368</v>
      </c>
      <c r="C1129" s="133" t="s">
        <v>3369</v>
      </c>
      <c r="D1129" s="134" t="s">
        <v>1216</v>
      </c>
      <c r="E1129" s="135">
        <v>2562.89</v>
      </c>
      <c r="F1129" s="135">
        <v>879.58</v>
      </c>
      <c r="G1129" s="136">
        <v>3442.47</v>
      </c>
    </row>
    <row r="1130" spans="1:7" x14ac:dyDescent="0.25">
      <c r="A1130" s="132" t="str">
        <f t="shared" si="17"/>
        <v>SC-2S0493114</v>
      </c>
      <c r="B1130" s="132" t="s">
        <v>3370</v>
      </c>
      <c r="C1130" s="133" t="s">
        <v>3371</v>
      </c>
      <c r="D1130" s="134" t="s">
        <v>1216</v>
      </c>
      <c r="E1130" s="135">
        <v>2536.14</v>
      </c>
      <c r="F1130" s="135">
        <v>870.4</v>
      </c>
      <c r="G1130" s="136">
        <v>3406.55</v>
      </c>
    </row>
    <row r="1131" spans="1:7" x14ac:dyDescent="0.25">
      <c r="A1131" s="132" t="str">
        <f t="shared" si="17"/>
        <v>SC-2S0493115</v>
      </c>
      <c r="B1131" s="132" t="s">
        <v>3372</v>
      </c>
      <c r="C1131" s="133" t="s">
        <v>3373</v>
      </c>
      <c r="D1131" s="134" t="s">
        <v>1216</v>
      </c>
      <c r="E1131" s="135">
        <v>2514.21</v>
      </c>
      <c r="F1131" s="135">
        <v>862.88</v>
      </c>
      <c r="G1131" s="136">
        <v>3377.09</v>
      </c>
    </row>
    <row r="1132" spans="1:7" x14ac:dyDescent="0.25">
      <c r="A1132" s="132" t="str">
        <f t="shared" si="17"/>
        <v>SC-2S0493116</v>
      </c>
      <c r="B1132" s="132" t="s">
        <v>3374</v>
      </c>
      <c r="C1132" s="133" t="s">
        <v>3375</v>
      </c>
      <c r="D1132" s="134" t="s">
        <v>1216</v>
      </c>
      <c r="E1132" s="135">
        <v>2485.0300000000002</v>
      </c>
      <c r="F1132" s="135">
        <v>852.86</v>
      </c>
      <c r="G1132" s="136">
        <v>3337.89</v>
      </c>
    </row>
    <row r="1133" spans="1:7" x14ac:dyDescent="0.25">
      <c r="A1133" s="132" t="str">
        <f t="shared" si="17"/>
        <v>SC-2S0493117</v>
      </c>
      <c r="B1133" s="132" t="s">
        <v>3376</v>
      </c>
      <c r="C1133" s="133" t="s">
        <v>3377</v>
      </c>
      <c r="D1133" s="134" t="s">
        <v>1216</v>
      </c>
      <c r="E1133" s="135">
        <v>2934.47</v>
      </c>
      <c r="F1133" s="135">
        <v>1007.11</v>
      </c>
      <c r="G1133" s="136">
        <v>3941.58</v>
      </c>
    </row>
    <row r="1134" spans="1:7" x14ac:dyDescent="0.25">
      <c r="A1134" s="132" t="str">
        <f t="shared" si="17"/>
        <v>SC-2S0493118</v>
      </c>
      <c r="B1134" s="132" t="s">
        <v>3378</v>
      </c>
      <c r="C1134" s="133" t="s">
        <v>3379</v>
      </c>
      <c r="D1134" s="134" t="s">
        <v>1216</v>
      </c>
      <c r="E1134" s="135">
        <v>2907.72</v>
      </c>
      <c r="F1134" s="135">
        <v>997.93</v>
      </c>
      <c r="G1134" s="136">
        <v>3905.65</v>
      </c>
    </row>
    <row r="1135" spans="1:7" x14ac:dyDescent="0.25">
      <c r="A1135" s="132" t="str">
        <f t="shared" si="17"/>
        <v>SC-2S0493119</v>
      </c>
      <c r="B1135" s="132" t="s">
        <v>3380</v>
      </c>
      <c r="C1135" s="133" t="s">
        <v>3381</v>
      </c>
      <c r="D1135" s="134" t="s">
        <v>1216</v>
      </c>
      <c r="E1135" s="135">
        <v>2885.79</v>
      </c>
      <c r="F1135" s="135">
        <v>990.4</v>
      </c>
      <c r="G1135" s="136">
        <v>3876.19</v>
      </c>
    </row>
    <row r="1136" spans="1:7" x14ac:dyDescent="0.25">
      <c r="A1136" s="132" t="str">
        <f t="shared" si="17"/>
        <v>SC-2S0493120</v>
      </c>
      <c r="B1136" s="132" t="s">
        <v>3382</v>
      </c>
      <c r="C1136" s="133" t="s">
        <v>3383</v>
      </c>
      <c r="D1136" s="134" t="s">
        <v>1216</v>
      </c>
      <c r="E1136" s="135">
        <v>2856.61</v>
      </c>
      <c r="F1136" s="135">
        <v>980.39</v>
      </c>
      <c r="G1136" s="136">
        <v>3837</v>
      </c>
    </row>
    <row r="1137" spans="1:7" x14ac:dyDescent="0.25">
      <c r="A1137" s="132" t="str">
        <f t="shared" si="17"/>
        <v>SC-2S0493151</v>
      </c>
      <c r="B1137" s="132" t="s">
        <v>3384</v>
      </c>
      <c r="C1137" s="133" t="s">
        <v>3385</v>
      </c>
      <c r="D1137" s="134" t="s">
        <v>1216</v>
      </c>
      <c r="E1137" s="135">
        <v>1546.43</v>
      </c>
      <c r="F1137" s="135">
        <v>530.74</v>
      </c>
      <c r="G1137" s="136">
        <v>2077.17</v>
      </c>
    </row>
    <row r="1138" spans="1:7" x14ac:dyDescent="0.25">
      <c r="A1138" s="132" t="str">
        <f t="shared" si="17"/>
        <v>SC-2S0493152</v>
      </c>
      <c r="B1138" s="132" t="s">
        <v>3386</v>
      </c>
      <c r="C1138" s="133" t="s">
        <v>3387</v>
      </c>
      <c r="D1138" s="134" t="s">
        <v>1216</v>
      </c>
      <c r="E1138" s="135">
        <v>1515.97</v>
      </c>
      <c r="F1138" s="135">
        <v>520.28</v>
      </c>
      <c r="G1138" s="136">
        <v>2036.25</v>
      </c>
    </row>
    <row r="1139" spans="1:7" x14ac:dyDescent="0.25">
      <c r="A1139" s="132" t="str">
        <f t="shared" si="17"/>
        <v>SC-2S0493153</v>
      </c>
      <c r="B1139" s="132" t="s">
        <v>3388</v>
      </c>
      <c r="C1139" s="133" t="s">
        <v>3389</v>
      </c>
      <c r="D1139" s="134" t="s">
        <v>1216</v>
      </c>
      <c r="E1139" s="135">
        <v>1488.31</v>
      </c>
      <c r="F1139" s="135">
        <v>510.79</v>
      </c>
      <c r="G1139" s="136">
        <v>1999.1</v>
      </c>
    </row>
    <row r="1140" spans="1:7" x14ac:dyDescent="0.25">
      <c r="A1140" s="132" t="str">
        <f t="shared" si="17"/>
        <v>SC-2S0493154</v>
      </c>
      <c r="B1140" s="132" t="s">
        <v>3390</v>
      </c>
      <c r="C1140" s="133" t="s">
        <v>3391</v>
      </c>
      <c r="D1140" s="134" t="s">
        <v>1216</v>
      </c>
      <c r="E1140" s="135">
        <v>1455.04</v>
      </c>
      <c r="F1140" s="135">
        <v>499.37</v>
      </c>
      <c r="G1140" s="136">
        <v>1954.41</v>
      </c>
    </row>
    <row r="1141" spans="1:7" x14ac:dyDescent="0.25">
      <c r="A1141" s="132" t="str">
        <f t="shared" si="17"/>
        <v>SC-2S0493155</v>
      </c>
      <c r="B1141" s="132" t="s">
        <v>3392</v>
      </c>
      <c r="C1141" s="133" t="s">
        <v>3393</v>
      </c>
      <c r="D1141" s="134" t="s">
        <v>1216</v>
      </c>
      <c r="E1141" s="135">
        <v>1936.07</v>
      </c>
      <c r="F1141" s="135">
        <v>664.46</v>
      </c>
      <c r="G1141" s="136">
        <v>2600.5300000000002</v>
      </c>
    </row>
    <row r="1142" spans="1:7" x14ac:dyDescent="0.25">
      <c r="A1142" s="132" t="str">
        <f t="shared" si="17"/>
        <v>SC-2S0493156</v>
      </c>
      <c r="B1142" s="132" t="s">
        <v>3394</v>
      </c>
      <c r="C1142" s="133" t="s">
        <v>3395</v>
      </c>
      <c r="D1142" s="134" t="s">
        <v>1216</v>
      </c>
      <c r="E1142" s="135">
        <v>1907.99</v>
      </c>
      <c r="F1142" s="135">
        <v>654.82000000000005</v>
      </c>
      <c r="G1142" s="136">
        <v>2562.81</v>
      </c>
    </row>
    <row r="1143" spans="1:7" x14ac:dyDescent="0.25">
      <c r="A1143" s="132" t="str">
        <f t="shared" si="17"/>
        <v>SC-2S0493157</v>
      </c>
      <c r="B1143" s="132" t="s">
        <v>3396</v>
      </c>
      <c r="C1143" s="133" t="s">
        <v>3397</v>
      </c>
      <c r="D1143" s="134" t="s">
        <v>1216</v>
      </c>
      <c r="E1143" s="135">
        <v>1880.34</v>
      </c>
      <c r="F1143" s="135">
        <v>645.33000000000004</v>
      </c>
      <c r="G1143" s="136">
        <v>2525.67</v>
      </c>
    </row>
    <row r="1144" spans="1:7" x14ac:dyDescent="0.25">
      <c r="A1144" s="132" t="str">
        <f t="shared" si="17"/>
        <v>SC-2S0493158</v>
      </c>
      <c r="B1144" s="132" t="s">
        <v>3398</v>
      </c>
      <c r="C1144" s="133" t="s">
        <v>3399</v>
      </c>
      <c r="D1144" s="134" t="s">
        <v>1216</v>
      </c>
      <c r="E1144" s="135">
        <v>1966.54</v>
      </c>
      <c r="F1144" s="135">
        <v>674.92</v>
      </c>
      <c r="G1144" s="136">
        <v>2641.45</v>
      </c>
    </row>
    <row r="1145" spans="1:7" x14ac:dyDescent="0.25">
      <c r="A1145" s="132" t="str">
        <f t="shared" si="17"/>
        <v>SC-2S0493159</v>
      </c>
      <c r="B1145" s="132" t="s">
        <v>3400</v>
      </c>
      <c r="C1145" s="133" t="s">
        <v>3401</v>
      </c>
      <c r="D1145" s="134" t="s">
        <v>1216</v>
      </c>
      <c r="E1145" s="135">
        <v>2328.09</v>
      </c>
      <c r="F1145" s="135">
        <v>799</v>
      </c>
      <c r="G1145" s="136">
        <v>3127.1</v>
      </c>
    </row>
    <row r="1146" spans="1:7" x14ac:dyDescent="0.25">
      <c r="A1146" s="132" t="str">
        <f t="shared" si="17"/>
        <v>SC-2S0493160</v>
      </c>
      <c r="B1146" s="132" t="s">
        <v>3402</v>
      </c>
      <c r="C1146" s="133" t="s">
        <v>3403</v>
      </c>
      <c r="D1146" s="134" t="s">
        <v>1216</v>
      </c>
      <c r="E1146" s="135">
        <v>2300.0100000000002</v>
      </c>
      <c r="F1146" s="135">
        <v>789.36</v>
      </c>
      <c r="G1146" s="136">
        <v>3089.37</v>
      </c>
    </row>
    <row r="1147" spans="1:7" x14ac:dyDescent="0.25">
      <c r="A1147" s="132" t="str">
        <f t="shared" si="17"/>
        <v>SC-2S0493161</v>
      </c>
      <c r="B1147" s="132" t="s">
        <v>3404</v>
      </c>
      <c r="C1147" s="133" t="s">
        <v>3405</v>
      </c>
      <c r="D1147" s="134" t="s">
        <v>1216</v>
      </c>
      <c r="E1147" s="135">
        <v>2272.36</v>
      </c>
      <c r="F1147" s="135">
        <v>779.87</v>
      </c>
      <c r="G1147" s="136">
        <v>3052.23</v>
      </c>
    </row>
    <row r="1148" spans="1:7" x14ac:dyDescent="0.25">
      <c r="A1148" s="132" t="str">
        <f t="shared" si="17"/>
        <v>SC-2S0493162</v>
      </c>
      <c r="B1148" s="132" t="s">
        <v>3406</v>
      </c>
      <c r="C1148" s="133" t="s">
        <v>3407</v>
      </c>
      <c r="D1148" s="134" t="s">
        <v>1216</v>
      </c>
      <c r="E1148" s="135">
        <v>2239.08</v>
      </c>
      <c r="F1148" s="135">
        <v>768.45</v>
      </c>
      <c r="G1148" s="136">
        <v>3007.54</v>
      </c>
    </row>
    <row r="1149" spans="1:7" x14ac:dyDescent="0.25">
      <c r="A1149" s="132" t="str">
        <f t="shared" si="17"/>
        <v>SC-2S0493163</v>
      </c>
      <c r="B1149" s="132" t="s">
        <v>3408</v>
      </c>
      <c r="C1149" s="133" t="s">
        <v>3409</v>
      </c>
      <c r="D1149" s="134" t="s">
        <v>1216</v>
      </c>
      <c r="E1149" s="135">
        <v>2708.21</v>
      </c>
      <c r="F1149" s="135">
        <v>929.46</v>
      </c>
      <c r="G1149" s="136">
        <v>3637.67</v>
      </c>
    </row>
    <row r="1150" spans="1:7" x14ac:dyDescent="0.25">
      <c r="A1150" s="132" t="str">
        <f t="shared" si="17"/>
        <v>SC-2S0493164</v>
      </c>
      <c r="B1150" s="132" t="s">
        <v>3410</v>
      </c>
      <c r="C1150" s="133" t="s">
        <v>3411</v>
      </c>
      <c r="D1150" s="134" t="s">
        <v>1216</v>
      </c>
      <c r="E1150" s="135">
        <v>2677.75</v>
      </c>
      <c r="F1150" s="135">
        <v>919</v>
      </c>
      <c r="G1150" s="136">
        <v>3596.76</v>
      </c>
    </row>
    <row r="1151" spans="1:7" x14ac:dyDescent="0.25">
      <c r="A1151" s="132" t="str">
        <f t="shared" si="17"/>
        <v>SC-2S0493165</v>
      </c>
      <c r="B1151" s="132" t="s">
        <v>3412</v>
      </c>
      <c r="C1151" s="133" t="s">
        <v>3413</v>
      </c>
      <c r="D1151" s="134" t="s">
        <v>1216</v>
      </c>
      <c r="E1151" s="135">
        <v>2652.48</v>
      </c>
      <c r="F1151" s="135">
        <v>910.33</v>
      </c>
      <c r="G1151" s="136">
        <v>3562.81</v>
      </c>
    </row>
    <row r="1152" spans="1:7" x14ac:dyDescent="0.25">
      <c r="A1152" s="132" t="str">
        <f t="shared" si="17"/>
        <v>SC-2S0493166</v>
      </c>
      <c r="B1152" s="132" t="s">
        <v>3414</v>
      </c>
      <c r="C1152" s="133" t="s">
        <v>3415</v>
      </c>
      <c r="D1152" s="134" t="s">
        <v>1216</v>
      </c>
      <c r="E1152" s="135">
        <v>2619.21</v>
      </c>
      <c r="F1152" s="135">
        <v>898.91</v>
      </c>
      <c r="G1152" s="136">
        <v>3518.12</v>
      </c>
    </row>
    <row r="1153" spans="1:7" x14ac:dyDescent="0.25">
      <c r="A1153" s="132" t="str">
        <f t="shared" si="17"/>
        <v>SC-2S0493167</v>
      </c>
      <c r="B1153" s="132" t="s">
        <v>3416</v>
      </c>
      <c r="C1153" s="133" t="s">
        <v>3417</v>
      </c>
      <c r="D1153" s="134" t="s">
        <v>1216</v>
      </c>
      <c r="E1153" s="135">
        <v>3100.23</v>
      </c>
      <c r="F1153" s="135">
        <v>1064</v>
      </c>
      <c r="G1153" s="136">
        <v>4164.24</v>
      </c>
    </row>
    <row r="1154" spans="1:7" x14ac:dyDescent="0.25">
      <c r="A1154" s="132" t="str">
        <f t="shared" si="17"/>
        <v>SC-2S0493168</v>
      </c>
      <c r="B1154" s="132" t="s">
        <v>3418</v>
      </c>
      <c r="C1154" s="133" t="s">
        <v>3419</v>
      </c>
      <c r="D1154" s="134" t="s">
        <v>1216</v>
      </c>
      <c r="E1154" s="135">
        <v>3069.77</v>
      </c>
      <c r="F1154" s="135">
        <v>1053.55</v>
      </c>
      <c r="G1154" s="136">
        <v>4123.32</v>
      </c>
    </row>
    <row r="1155" spans="1:7" x14ac:dyDescent="0.25">
      <c r="A1155" s="132" t="str">
        <f t="shared" si="17"/>
        <v>SC-2S0493169</v>
      </c>
      <c r="B1155" s="132" t="s">
        <v>3420</v>
      </c>
      <c r="C1155" s="133" t="s">
        <v>3421</v>
      </c>
      <c r="D1155" s="134" t="s">
        <v>1216</v>
      </c>
      <c r="E1155" s="135">
        <v>3044.5</v>
      </c>
      <c r="F1155" s="135">
        <v>1044.8699999999999</v>
      </c>
      <c r="G1155" s="136">
        <v>4089.37</v>
      </c>
    </row>
    <row r="1156" spans="1:7" x14ac:dyDescent="0.25">
      <c r="A1156" s="132" t="str">
        <f t="shared" si="17"/>
        <v>SC-2S0493170</v>
      </c>
      <c r="B1156" s="132" t="s">
        <v>3422</v>
      </c>
      <c r="C1156" s="133" t="s">
        <v>3423</v>
      </c>
      <c r="D1156" s="134" t="s">
        <v>1216</v>
      </c>
      <c r="E1156" s="135">
        <v>3011.23</v>
      </c>
      <c r="F1156" s="135">
        <v>1033.45</v>
      </c>
      <c r="G1156" s="136">
        <v>4044.68</v>
      </c>
    </row>
    <row r="1157" spans="1:7" x14ac:dyDescent="0.25">
      <c r="A1157" s="132" t="str">
        <f t="shared" si="17"/>
        <v>SC-2S0494001</v>
      </c>
      <c r="B1157" s="132" t="s">
        <v>3424</v>
      </c>
      <c r="C1157" s="133" t="s">
        <v>3425</v>
      </c>
      <c r="D1157" s="134" t="s">
        <v>566</v>
      </c>
      <c r="E1157" s="135">
        <v>125.42</v>
      </c>
      <c r="F1157" s="135">
        <v>43.04</v>
      </c>
      <c r="G1157" s="136">
        <v>168.46</v>
      </c>
    </row>
    <row r="1158" spans="1:7" x14ac:dyDescent="0.25">
      <c r="A1158" s="132" t="str">
        <f t="shared" si="17"/>
        <v>SC-2S0494002</v>
      </c>
      <c r="B1158" s="132" t="s">
        <v>3426</v>
      </c>
      <c r="C1158" s="133" t="s">
        <v>3427</v>
      </c>
      <c r="D1158" s="134" t="s">
        <v>566</v>
      </c>
      <c r="E1158" s="135">
        <v>65.08</v>
      </c>
      <c r="F1158" s="135">
        <v>22.33</v>
      </c>
      <c r="G1158" s="136">
        <v>87.41</v>
      </c>
    </row>
    <row r="1159" spans="1:7" x14ac:dyDescent="0.25">
      <c r="A1159" s="132" t="str">
        <f t="shared" si="17"/>
        <v>SC-2S0494003</v>
      </c>
      <c r="B1159" s="132" t="s">
        <v>3428</v>
      </c>
      <c r="C1159" s="133" t="s">
        <v>3429</v>
      </c>
      <c r="D1159" s="134" t="s">
        <v>566</v>
      </c>
      <c r="E1159" s="135">
        <v>96.74</v>
      </c>
      <c r="F1159" s="135">
        <v>33.200000000000003</v>
      </c>
      <c r="G1159" s="136">
        <v>129.94</v>
      </c>
    </row>
    <row r="1160" spans="1:7" x14ac:dyDescent="0.25">
      <c r="A1160" s="132" t="str">
        <f t="shared" si="17"/>
        <v>SC-2S0494004</v>
      </c>
      <c r="B1160" s="132" t="s">
        <v>3430</v>
      </c>
      <c r="C1160" s="133" t="s">
        <v>3431</v>
      </c>
      <c r="D1160" s="134" t="s">
        <v>566</v>
      </c>
      <c r="E1160" s="135">
        <v>201.27</v>
      </c>
      <c r="F1160" s="135">
        <v>69.08</v>
      </c>
      <c r="G1160" s="136">
        <v>270.35000000000002</v>
      </c>
    </row>
    <row r="1161" spans="1:7" x14ac:dyDescent="0.25">
      <c r="A1161" s="132" t="str">
        <f t="shared" si="17"/>
        <v>SC-2S0494051</v>
      </c>
      <c r="B1161" s="132" t="s">
        <v>3432</v>
      </c>
      <c r="C1161" s="133" t="s">
        <v>3433</v>
      </c>
      <c r="D1161" s="134" t="s">
        <v>566</v>
      </c>
      <c r="E1161" s="135">
        <v>131.91999999999999</v>
      </c>
      <c r="F1161" s="135">
        <v>45.28</v>
      </c>
      <c r="G1161" s="136">
        <v>177.2</v>
      </c>
    </row>
    <row r="1162" spans="1:7" x14ac:dyDescent="0.25">
      <c r="A1162" s="132" t="str">
        <f t="shared" ref="A1162:A1225" si="18">CONCATENATE("SC-",B1162)</f>
        <v>SC-2S0494052</v>
      </c>
      <c r="B1162" s="132" t="s">
        <v>3434</v>
      </c>
      <c r="C1162" s="133" t="s">
        <v>3435</v>
      </c>
      <c r="D1162" s="134" t="s">
        <v>566</v>
      </c>
      <c r="E1162" s="135">
        <v>70.17</v>
      </c>
      <c r="F1162" s="135">
        <v>24.08</v>
      </c>
      <c r="G1162" s="136">
        <v>94.25</v>
      </c>
    </row>
    <row r="1163" spans="1:7" x14ac:dyDescent="0.25">
      <c r="A1163" s="132" t="str">
        <f t="shared" si="18"/>
        <v>SC-2S0494053</v>
      </c>
      <c r="B1163" s="132" t="s">
        <v>3436</v>
      </c>
      <c r="C1163" s="133" t="s">
        <v>3437</v>
      </c>
      <c r="D1163" s="134" t="s">
        <v>566</v>
      </c>
      <c r="E1163" s="135">
        <v>101.83</v>
      </c>
      <c r="F1163" s="135">
        <v>34.950000000000003</v>
      </c>
      <c r="G1163" s="136">
        <v>136.78</v>
      </c>
    </row>
    <row r="1164" spans="1:7" x14ac:dyDescent="0.25">
      <c r="A1164" s="132" t="str">
        <f t="shared" si="18"/>
        <v>SC-2S0494054</v>
      </c>
      <c r="B1164" s="132" t="s">
        <v>3438</v>
      </c>
      <c r="C1164" s="133" t="s">
        <v>3439</v>
      </c>
      <c r="D1164" s="134" t="s">
        <v>566</v>
      </c>
      <c r="E1164" s="135">
        <v>202.02</v>
      </c>
      <c r="F1164" s="135">
        <v>69.33</v>
      </c>
      <c r="G1164" s="136">
        <v>271.35000000000002</v>
      </c>
    </row>
    <row r="1165" spans="1:7" x14ac:dyDescent="0.25">
      <c r="A1165" s="132" t="str">
        <f t="shared" si="18"/>
        <v>SC-2S0494101</v>
      </c>
      <c r="B1165" s="132" t="s">
        <v>3440</v>
      </c>
      <c r="C1165" s="133" t="s">
        <v>3441</v>
      </c>
      <c r="D1165" s="134" t="s">
        <v>566</v>
      </c>
      <c r="E1165" s="135">
        <v>92.96</v>
      </c>
      <c r="F1165" s="135">
        <v>31.9</v>
      </c>
      <c r="G1165" s="136">
        <v>124.86</v>
      </c>
    </row>
    <row r="1166" spans="1:7" x14ac:dyDescent="0.25">
      <c r="A1166" s="132" t="str">
        <f t="shared" si="18"/>
        <v>SC-2S0494102</v>
      </c>
      <c r="B1166" s="132" t="s">
        <v>3442</v>
      </c>
      <c r="C1166" s="133" t="s">
        <v>3443</v>
      </c>
      <c r="D1166" s="134" t="s">
        <v>566</v>
      </c>
      <c r="E1166" s="135">
        <v>132.22</v>
      </c>
      <c r="F1166" s="135">
        <v>45.38</v>
      </c>
      <c r="G1166" s="136">
        <v>177.6</v>
      </c>
    </row>
    <row r="1167" spans="1:7" x14ac:dyDescent="0.25">
      <c r="A1167" s="132" t="str">
        <f t="shared" si="18"/>
        <v>SC-2S0494103</v>
      </c>
      <c r="B1167" s="132" t="s">
        <v>3444</v>
      </c>
      <c r="C1167" s="133" t="s">
        <v>3445</v>
      </c>
      <c r="D1167" s="134" t="s">
        <v>566</v>
      </c>
      <c r="E1167" s="135">
        <v>237.69</v>
      </c>
      <c r="F1167" s="135">
        <v>81.569999999999993</v>
      </c>
      <c r="G1167" s="136">
        <v>319.26</v>
      </c>
    </row>
    <row r="1168" spans="1:7" x14ac:dyDescent="0.25">
      <c r="A1168" s="132" t="str">
        <f t="shared" si="18"/>
        <v>SC-2S0494104</v>
      </c>
      <c r="B1168" s="132" t="s">
        <v>3446</v>
      </c>
      <c r="C1168" s="133" t="s">
        <v>3447</v>
      </c>
      <c r="D1168" s="134" t="s">
        <v>566</v>
      </c>
      <c r="E1168" s="135">
        <v>295.31</v>
      </c>
      <c r="F1168" s="135">
        <v>101.35</v>
      </c>
      <c r="G1168" s="136">
        <v>396.66</v>
      </c>
    </row>
    <row r="1169" spans="1:7" x14ac:dyDescent="0.25">
      <c r="A1169" s="132" t="str">
        <f t="shared" si="18"/>
        <v>SC-2S0494105</v>
      </c>
      <c r="B1169" s="132" t="s">
        <v>3448</v>
      </c>
      <c r="C1169" s="133" t="s">
        <v>3449</v>
      </c>
      <c r="D1169" s="134" t="s">
        <v>566</v>
      </c>
      <c r="E1169" s="135">
        <v>287.95999999999998</v>
      </c>
      <c r="F1169" s="135">
        <v>98.83</v>
      </c>
      <c r="G1169" s="136">
        <v>386.79</v>
      </c>
    </row>
    <row r="1170" spans="1:7" x14ac:dyDescent="0.25">
      <c r="A1170" s="132" t="str">
        <f t="shared" si="18"/>
        <v>SC-2S0494106</v>
      </c>
      <c r="B1170" s="132" t="s">
        <v>3450</v>
      </c>
      <c r="C1170" s="133" t="s">
        <v>3451</v>
      </c>
      <c r="D1170" s="134" t="s">
        <v>566</v>
      </c>
      <c r="E1170" s="135">
        <v>403.26</v>
      </c>
      <c r="F1170" s="135">
        <v>138.4</v>
      </c>
      <c r="G1170" s="136">
        <v>541.65</v>
      </c>
    </row>
    <row r="1171" spans="1:7" x14ac:dyDescent="0.25">
      <c r="A1171" s="132" t="str">
        <f t="shared" si="18"/>
        <v>SC-2S0494107</v>
      </c>
      <c r="B1171" s="132" t="s">
        <v>3452</v>
      </c>
      <c r="C1171" s="133" t="s">
        <v>3453</v>
      </c>
      <c r="D1171" s="134" t="s">
        <v>566</v>
      </c>
      <c r="E1171" s="135">
        <v>339.7</v>
      </c>
      <c r="F1171" s="135">
        <v>116.59</v>
      </c>
      <c r="G1171" s="136">
        <v>456.29</v>
      </c>
    </row>
    <row r="1172" spans="1:7" x14ac:dyDescent="0.25">
      <c r="A1172" s="132" t="str">
        <f t="shared" si="18"/>
        <v>SC-2S0494108</v>
      </c>
      <c r="B1172" s="132" t="s">
        <v>3454</v>
      </c>
      <c r="C1172" s="133" t="s">
        <v>3455</v>
      </c>
      <c r="D1172" s="134" t="s">
        <v>566</v>
      </c>
      <c r="E1172" s="135">
        <v>469.26</v>
      </c>
      <c r="F1172" s="135">
        <v>161.05000000000001</v>
      </c>
      <c r="G1172" s="136">
        <v>630.30999999999995</v>
      </c>
    </row>
    <row r="1173" spans="1:7" x14ac:dyDescent="0.25">
      <c r="A1173" s="132" t="str">
        <f t="shared" si="18"/>
        <v>SC-2S0494109</v>
      </c>
      <c r="B1173" s="132" t="s">
        <v>3456</v>
      </c>
      <c r="C1173" s="133" t="s">
        <v>3457</v>
      </c>
      <c r="D1173" s="134" t="s">
        <v>566</v>
      </c>
      <c r="E1173" s="135">
        <v>388.79</v>
      </c>
      <c r="F1173" s="135">
        <v>133.43</v>
      </c>
      <c r="G1173" s="136">
        <v>522.22</v>
      </c>
    </row>
    <row r="1174" spans="1:7" x14ac:dyDescent="0.25">
      <c r="A1174" s="132" t="str">
        <f t="shared" si="18"/>
        <v>SC-2S0494110</v>
      </c>
      <c r="B1174" s="132" t="s">
        <v>3458</v>
      </c>
      <c r="C1174" s="133" t="s">
        <v>3459</v>
      </c>
      <c r="D1174" s="134" t="s">
        <v>566</v>
      </c>
      <c r="E1174" s="135">
        <v>535.66999999999996</v>
      </c>
      <c r="F1174" s="135">
        <v>183.84</v>
      </c>
      <c r="G1174" s="136">
        <v>719.51</v>
      </c>
    </row>
    <row r="1175" spans="1:7" x14ac:dyDescent="0.25">
      <c r="A1175" s="132" t="str">
        <f t="shared" si="18"/>
        <v>SC-2S0494111</v>
      </c>
      <c r="B1175" s="132" t="s">
        <v>3460</v>
      </c>
      <c r="C1175" s="133" t="s">
        <v>3461</v>
      </c>
      <c r="D1175" s="134" t="s">
        <v>566</v>
      </c>
      <c r="E1175" s="135">
        <v>511.7</v>
      </c>
      <c r="F1175" s="135">
        <v>175.62</v>
      </c>
      <c r="G1175" s="136">
        <v>687.32</v>
      </c>
    </row>
    <row r="1176" spans="1:7" x14ac:dyDescent="0.25">
      <c r="A1176" s="132" t="str">
        <f t="shared" si="18"/>
        <v>SC-2S0494112</v>
      </c>
      <c r="B1176" s="132" t="s">
        <v>3462</v>
      </c>
      <c r="C1176" s="133" t="s">
        <v>3463</v>
      </c>
      <c r="D1176" s="134" t="s">
        <v>566</v>
      </c>
      <c r="E1176" s="135">
        <v>700.85</v>
      </c>
      <c r="F1176" s="135">
        <v>240.53</v>
      </c>
      <c r="G1176" s="136">
        <v>941.38</v>
      </c>
    </row>
    <row r="1177" spans="1:7" x14ac:dyDescent="0.25">
      <c r="A1177" s="132" t="str">
        <f t="shared" si="18"/>
        <v>SC-2S0494113</v>
      </c>
      <c r="B1177" s="132" t="s">
        <v>3464</v>
      </c>
      <c r="C1177" s="133" t="s">
        <v>3465</v>
      </c>
      <c r="D1177" s="134" t="s">
        <v>566</v>
      </c>
      <c r="E1177" s="135">
        <v>479.26</v>
      </c>
      <c r="F1177" s="135">
        <v>164.48</v>
      </c>
      <c r="G1177" s="136">
        <v>643.74</v>
      </c>
    </row>
    <row r="1178" spans="1:7" x14ac:dyDescent="0.25">
      <c r="A1178" s="132" t="str">
        <f t="shared" si="18"/>
        <v>SC-2S0494114</v>
      </c>
      <c r="B1178" s="132" t="s">
        <v>3466</v>
      </c>
      <c r="C1178" s="133" t="s">
        <v>3467</v>
      </c>
      <c r="D1178" s="134" t="s">
        <v>566</v>
      </c>
      <c r="E1178" s="135">
        <v>657.03</v>
      </c>
      <c r="F1178" s="135">
        <v>225.49</v>
      </c>
      <c r="G1178" s="136">
        <v>882.52</v>
      </c>
    </row>
    <row r="1179" spans="1:7" x14ac:dyDescent="0.25">
      <c r="A1179" s="132" t="str">
        <f t="shared" si="18"/>
        <v>SC-2S0494115</v>
      </c>
      <c r="B1179" s="132" t="s">
        <v>3468</v>
      </c>
      <c r="C1179" s="133" t="s">
        <v>3469</v>
      </c>
      <c r="D1179" s="134" t="s">
        <v>566</v>
      </c>
      <c r="E1179" s="135">
        <v>549.80999999999995</v>
      </c>
      <c r="F1179" s="135">
        <v>188.69</v>
      </c>
      <c r="G1179" s="136">
        <v>738.5</v>
      </c>
    </row>
    <row r="1180" spans="1:7" x14ac:dyDescent="0.25">
      <c r="A1180" s="132" t="str">
        <f t="shared" si="18"/>
        <v>SC-2S0494116</v>
      </c>
      <c r="B1180" s="132" t="s">
        <v>3470</v>
      </c>
      <c r="C1180" s="133" t="s">
        <v>3471</v>
      </c>
      <c r="D1180" s="134" t="s">
        <v>566</v>
      </c>
      <c r="E1180" s="135">
        <v>751.49</v>
      </c>
      <c r="F1180" s="135">
        <v>257.91000000000003</v>
      </c>
      <c r="G1180" s="136">
        <v>1009.4</v>
      </c>
    </row>
    <row r="1181" spans="1:7" x14ac:dyDescent="0.25">
      <c r="A1181" s="132" t="str">
        <f t="shared" si="18"/>
        <v>SC-2S0494117</v>
      </c>
      <c r="B1181" s="132" t="s">
        <v>3472</v>
      </c>
      <c r="C1181" s="133" t="s">
        <v>3473</v>
      </c>
      <c r="D1181" s="134" t="s">
        <v>566</v>
      </c>
      <c r="E1181" s="135">
        <v>704.47</v>
      </c>
      <c r="F1181" s="135">
        <v>241.77</v>
      </c>
      <c r="G1181" s="136">
        <v>946.24</v>
      </c>
    </row>
    <row r="1182" spans="1:7" x14ac:dyDescent="0.25">
      <c r="A1182" s="132" t="str">
        <f t="shared" si="18"/>
        <v>SC-2S0494118</v>
      </c>
      <c r="B1182" s="132" t="s">
        <v>3474</v>
      </c>
      <c r="C1182" s="133" t="s">
        <v>3475</v>
      </c>
      <c r="D1182" s="134" t="s">
        <v>566</v>
      </c>
      <c r="E1182" s="135">
        <v>955.45</v>
      </c>
      <c r="F1182" s="135">
        <v>327.91</v>
      </c>
      <c r="G1182" s="136">
        <v>1283.3599999999999</v>
      </c>
    </row>
    <row r="1183" spans="1:7" x14ac:dyDescent="0.25">
      <c r="A1183" s="132" t="str">
        <f t="shared" si="18"/>
        <v>SC-2S0494131</v>
      </c>
      <c r="B1183" s="132" t="s">
        <v>3476</v>
      </c>
      <c r="C1183" s="133" t="s">
        <v>3477</v>
      </c>
      <c r="D1183" s="134" t="s">
        <v>566</v>
      </c>
      <c r="E1183" s="135">
        <v>94.13</v>
      </c>
      <c r="F1183" s="135">
        <v>32.299999999999997</v>
      </c>
      <c r="G1183" s="136">
        <v>126.43</v>
      </c>
    </row>
    <row r="1184" spans="1:7" x14ac:dyDescent="0.25">
      <c r="A1184" s="132" t="str">
        <f t="shared" si="18"/>
        <v>SC-2S0494132</v>
      </c>
      <c r="B1184" s="132" t="s">
        <v>3478</v>
      </c>
      <c r="C1184" s="133" t="s">
        <v>3479</v>
      </c>
      <c r="D1184" s="134" t="s">
        <v>566</v>
      </c>
      <c r="E1184" s="135">
        <v>133.52000000000001</v>
      </c>
      <c r="F1184" s="135">
        <v>45.82</v>
      </c>
      <c r="G1184" s="136">
        <v>179.34</v>
      </c>
    </row>
    <row r="1185" spans="1:7" x14ac:dyDescent="0.25">
      <c r="A1185" s="132" t="str">
        <f t="shared" si="18"/>
        <v>SC-2S0494133</v>
      </c>
      <c r="B1185" s="132" t="s">
        <v>3480</v>
      </c>
      <c r="C1185" s="133" t="s">
        <v>3481</v>
      </c>
      <c r="D1185" s="134" t="s">
        <v>566</v>
      </c>
      <c r="E1185" s="135">
        <v>147.26</v>
      </c>
      <c r="F1185" s="135">
        <v>50.54</v>
      </c>
      <c r="G1185" s="136">
        <v>197.8</v>
      </c>
    </row>
    <row r="1186" spans="1:7" x14ac:dyDescent="0.25">
      <c r="A1186" s="132" t="str">
        <f t="shared" si="18"/>
        <v>SC-2S0494134</v>
      </c>
      <c r="B1186" s="132" t="s">
        <v>3482</v>
      </c>
      <c r="C1186" s="133" t="s">
        <v>3483</v>
      </c>
      <c r="D1186" s="134" t="s">
        <v>566</v>
      </c>
      <c r="E1186" s="135">
        <v>209.73</v>
      </c>
      <c r="F1186" s="135">
        <v>71.98</v>
      </c>
      <c r="G1186" s="136">
        <v>281.70999999999998</v>
      </c>
    </row>
    <row r="1187" spans="1:7" x14ac:dyDescent="0.25">
      <c r="A1187" s="132" t="str">
        <f t="shared" si="18"/>
        <v>SC-2S0494151</v>
      </c>
      <c r="B1187" s="132" t="s">
        <v>3484</v>
      </c>
      <c r="C1187" s="133" t="s">
        <v>3485</v>
      </c>
      <c r="D1187" s="134" t="s">
        <v>566</v>
      </c>
      <c r="E1187" s="135">
        <v>99.13</v>
      </c>
      <c r="F1187" s="135">
        <v>34.020000000000003</v>
      </c>
      <c r="G1187" s="136">
        <v>133.15</v>
      </c>
    </row>
    <row r="1188" spans="1:7" x14ac:dyDescent="0.25">
      <c r="A1188" s="132" t="str">
        <f t="shared" si="18"/>
        <v>SC-2S0494152</v>
      </c>
      <c r="B1188" s="132" t="s">
        <v>3486</v>
      </c>
      <c r="C1188" s="133" t="s">
        <v>3487</v>
      </c>
      <c r="D1188" s="134" t="s">
        <v>566</v>
      </c>
      <c r="E1188" s="135">
        <v>138.38999999999999</v>
      </c>
      <c r="F1188" s="135">
        <v>47.5</v>
      </c>
      <c r="G1188" s="136">
        <v>185.89</v>
      </c>
    </row>
    <row r="1189" spans="1:7" x14ac:dyDescent="0.25">
      <c r="A1189" s="132" t="str">
        <f t="shared" si="18"/>
        <v>SC-2S0494153</v>
      </c>
      <c r="B1189" s="132" t="s">
        <v>3488</v>
      </c>
      <c r="C1189" s="133" t="s">
        <v>3489</v>
      </c>
      <c r="D1189" s="134" t="s">
        <v>566</v>
      </c>
      <c r="E1189" s="135">
        <v>254.78</v>
      </c>
      <c r="F1189" s="135">
        <v>87.44</v>
      </c>
      <c r="G1189" s="136">
        <v>342.22</v>
      </c>
    </row>
    <row r="1190" spans="1:7" x14ac:dyDescent="0.25">
      <c r="A1190" s="132" t="str">
        <f t="shared" si="18"/>
        <v>SC-2S0494154</v>
      </c>
      <c r="B1190" s="132" t="s">
        <v>3490</v>
      </c>
      <c r="C1190" s="133" t="s">
        <v>3491</v>
      </c>
      <c r="D1190" s="134" t="s">
        <v>566</v>
      </c>
      <c r="E1190" s="135">
        <v>312.41000000000003</v>
      </c>
      <c r="F1190" s="135">
        <v>107.22</v>
      </c>
      <c r="G1190" s="136">
        <v>419.63</v>
      </c>
    </row>
    <row r="1191" spans="1:7" x14ac:dyDescent="0.25">
      <c r="A1191" s="132" t="str">
        <f t="shared" si="18"/>
        <v>SC-2S0494155</v>
      </c>
      <c r="B1191" s="132" t="s">
        <v>3492</v>
      </c>
      <c r="C1191" s="133" t="s">
        <v>3493</v>
      </c>
      <c r="D1191" s="134" t="s">
        <v>566</v>
      </c>
      <c r="E1191" s="135">
        <v>308.48</v>
      </c>
      <c r="F1191" s="135">
        <v>105.87</v>
      </c>
      <c r="G1191" s="136">
        <v>414.35</v>
      </c>
    </row>
    <row r="1192" spans="1:7" x14ac:dyDescent="0.25">
      <c r="A1192" s="132" t="str">
        <f t="shared" si="18"/>
        <v>SC-2S0494156</v>
      </c>
      <c r="B1192" s="132" t="s">
        <v>3494</v>
      </c>
      <c r="C1192" s="133" t="s">
        <v>3495</v>
      </c>
      <c r="D1192" s="134" t="s">
        <v>566</v>
      </c>
      <c r="E1192" s="135">
        <v>423.77</v>
      </c>
      <c r="F1192" s="135">
        <v>145.44</v>
      </c>
      <c r="G1192" s="136">
        <v>569.21</v>
      </c>
    </row>
    <row r="1193" spans="1:7" x14ac:dyDescent="0.25">
      <c r="A1193" s="132" t="str">
        <f t="shared" si="18"/>
        <v>SC-2S0494157</v>
      </c>
      <c r="B1193" s="132" t="s">
        <v>3496</v>
      </c>
      <c r="C1193" s="133" t="s">
        <v>3497</v>
      </c>
      <c r="D1193" s="134" t="s">
        <v>566</v>
      </c>
      <c r="E1193" s="135">
        <v>363.75</v>
      </c>
      <c r="F1193" s="135">
        <v>124.84</v>
      </c>
      <c r="G1193" s="136">
        <v>488.59</v>
      </c>
    </row>
    <row r="1194" spans="1:7" x14ac:dyDescent="0.25">
      <c r="A1194" s="132" t="str">
        <f t="shared" si="18"/>
        <v>SC-2S0494158</v>
      </c>
      <c r="B1194" s="132" t="s">
        <v>3498</v>
      </c>
      <c r="C1194" s="133" t="s">
        <v>3499</v>
      </c>
      <c r="D1194" s="134" t="s">
        <v>566</v>
      </c>
      <c r="E1194" s="135">
        <v>493.3</v>
      </c>
      <c r="F1194" s="135">
        <v>169.3</v>
      </c>
      <c r="G1194" s="136">
        <v>662.61</v>
      </c>
    </row>
    <row r="1195" spans="1:7" x14ac:dyDescent="0.25">
      <c r="A1195" s="132" t="str">
        <f t="shared" si="18"/>
        <v>SC-2S0494159</v>
      </c>
      <c r="B1195" s="132" t="s">
        <v>3500</v>
      </c>
      <c r="C1195" s="133" t="s">
        <v>3501</v>
      </c>
      <c r="D1195" s="134" t="s">
        <v>566</v>
      </c>
      <c r="E1195" s="135">
        <v>416</v>
      </c>
      <c r="F1195" s="135">
        <v>142.77000000000001</v>
      </c>
      <c r="G1195" s="136">
        <v>558.77</v>
      </c>
    </row>
    <row r="1196" spans="1:7" x14ac:dyDescent="0.25">
      <c r="A1196" s="132" t="str">
        <f t="shared" si="18"/>
        <v>SC-2S0494160</v>
      </c>
      <c r="B1196" s="132" t="s">
        <v>3502</v>
      </c>
      <c r="C1196" s="133" t="s">
        <v>3503</v>
      </c>
      <c r="D1196" s="134" t="s">
        <v>566</v>
      </c>
      <c r="E1196" s="135">
        <v>562.88</v>
      </c>
      <c r="F1196" s="135">
        <v>193.18</v>
      </c>
      <c r="G1196" s="136">
        <v>756.06</v>
      </c>
    </row>
    <row r="1197" spans="1:7" x14ac:dyDescent="0.25">
      <c r="A1197" s="132" t="str">
        <f t="shared" si="18"/>
        <v>SC-2S0494161</v>
      </c>
      <c r="B1197" s="132" t="s">
        <v>3504</v>
      </c>
      <c r="C1197" s="133" t="s">
        <v>3505</v>
      </c>
      <c r="D1197" s="134" t="s">
        <v>566</v>
      </c>
      <c r="E1197" s="135">
        <v>547.27</v>
      </c>
      <c r="F1197" s="135">
        <v>187.82</v>
      </c>
      <c r="G1197" s="136">
        <v>735.1</v>
      </c>
    </row>
    <row r="1198" spans="1:7" x14ac:dyDescent="0.25">
      <c r="A1198" s="132" t="str">
        <f t="shared" si="18"/>
        <v>SC-2S0494162</v>
      </c>
      <c r="B1198" s="132" t="s">
        <v>3506</v>
      </c>
      <c r="C1198" s="133" t="s">
        <v>3507</v>
      </c>
      <c r="D1198" s="134" t="s">
        <v>566</v>
      </c>
      <c r="E1198" s="135">
        <v>736.42</v>
      </c>
      <c r="F1198" s="135">
        <v>252.74</v>
      </c>
      <c r="G1198" s="136">
        <v>989.16</v>
      </c>
    </row>
    <row r="1199" spans="1:7" x14ac:dyDescent="0.25">
      <c r="A1199" s="132" t="str">
        <f t="shared" si="18"/>
        <v>SC-2S0494163</v>
      </c>
      <c r="B1199" s="132" t="s">
        <v>3508</v>
      </c>
      <c r="C1199" s="133" t="s">
        <v>3509</v>
      </c>
      <c r="D1199" s="134" t="s">
        <v>566</v>
      </c>
      <c r="E1199" s="135">
        <v>513.04</v>
      </c>
      <c r="F1199" s="135">
        <v>176.08</v>
      </c>
      <c r="G1199" s="136">
        <v>689.12</v>
      </c>
    </row>
    <row r="1200" spans="1:7" x14ac:dyDescent="0.25">
      <c r="A1200" s="132" t="str">
        <f t="shared" si="18"/>
        <v>SC-2S0494164</v>
      </c>
      <c r="B1200" s="132" t="s">
        <v>3510</v>
      </c>
      <c r="C1200" s="133" t="s">
        <v>3511</v>
      </c>
      <c r="D1200" s="134" t="s">
        <v>566</v>
      </c>
      <c r="E1200" s="135">
        <v>690.81</v>
      </c>
      <c r="F1200" s="135">
        <v>237.09</v>
      </c>
      <c r="G1200" s="136">
        <v>927.9</v>
      </c>
    </row>
    <row r="1201" spans="1:7" x14ac:dyDescent="0.25">
      <c r="A1201" s="132" t="str">
        <f t="shared" si="18"/>
        <v>SC-2S0494165</v>
      </c>
      <c r="B1201" s="132" t="s">
        <v>3512</v>
      </c>
      <c r="C1201" s="133" t="s">
        <v>3513</v>
      </c>
      <c r="D1201" s="134" t="s">
        <v>566</v>
      </c>
      <c r="E1201" s="135">
        <v>588.09</v>
      </c>
      <c r="F1201" s="135">
        <v>201.83</v>
      </c>
      <c r="G1201" s="136">
        <v>789.92</v>
      </c>
    </row>
    <row r="1202" spans="1:7" x14ac:dyDescent="0.25">
      <c r="A1202" s="132" t="str">
        <f t="shared" si="18"/>
        <v>SC-2S0494166</v>
      </c>
      <c r="B1202" s="132" t="s">
        <v>3514</v>
      </c>
      <c r="C1202" s="133" t="s">
        <v>3515</v>
      </c>
      <c r="D1202" s="134" t="s">
        <v>566</v>
      </c>
      <c r="E1202" s="135">
        <v>789.77</v>
      </c>
      <c r="F1202" s="135">
        <v>271.05</v>
      </c>
      <c r="G1202" s="136">
        <v>1060.82</v>
      </c>
    </row>
    <row r="1203" spans="1:7" x14ac:dyDescent="0.25">
      <c r="A1203" s="132" t="str">
        <f t="shared" si="18"/>
        <v>SC-2S0494167</v>
      </c>
      <c r="B1203" s="132" t="s">
        <v>3516</v>
      </c>
      <c r="C1203" s="133" t="s">
        <v>3517</v>
      </c>
      <c r="D1203" s="134" t="s">
        <v>566</v>
      </c>
      <c r="E1203" s="135">
        <v>753.12</v>
      </c>
      <c r="F1203" s="135">
        <v>258.47000000000003</v>
      </c>
      <c r="G1203" s="136">
        <v>1011.59</v>
      </c>
    </row>
    <row r="1204" spans="1:7" x14ac:dyDescent="0.25">
      <c r="A1204" s="132" t="str">
        <f t="shared" si="18"/>
        <v>SC-2S0494168</v>
      </c>
      <c r="B1204" s="132" t="s">
        <v>3518</v>
      </c>
      <c r="C1204" s="133" t="s">
        <v>3519</v>
      </c>
      <c r="D1204" s="134" t="s">
        <v>566</v>
      </c>
      <c r="E1204" s="135">
        <v>1004.11</v>
      </c>
      <c r="F1204" s="135">
        <v>344.61</v>
      </c>
      <c r="G1204" s="136">
        <v>1348.71</v>
      </c>
    </row>
    <row r="1205" spans="1:7" x14ac:dyDescent="0.25">
      <c r="A1205" s="132" t="str">
        <f t="shared" si="18"/>
        <v>SC-2S0494181</v>
      </c>
      <c r="B1205" s="132" t="s">
        <v>3520</v>
      </c>
      <c r="C1205" s="133" t="s">
        <v>3521</v>
      </c>
      <c r="D1205" s="134" t="s">
        <v>566</v>
      </c>
      <c r="E1205" s="135">
        <v>100.37</v>
      </c>
      <c r="F1205" s="135">
        <v>34.450000000000003</v>
      </c>
      <c r="G1205" s="136">
        <v>134.82</v>
      </c>
    </row>
    <row r="1206" spans="1:7" x14ac:dyDescent="0.25">
      <c r="A1206" s="132" t="str">
        <f t="shared" si="18"/>
        <v>SC-2S0494182</v>
      </c>
      <c r="B1206" s="132" t="s">
        <v>3522</v>
      </c>
      <c r="C1206" s="133" t="s">
        <v>3523</v>
      </c>
      <c r="D1206" s="134" t="s">
        <v>566</v>
      </c>
      <c r="E1206" s="135">
        <v>139.76</v>
      </c>
      <c r="F1206" s="135">
        <v>47.97</v>
      </c>
      <c r="G1206" s="136">
        <v>187.73</v>
      </c>
    </row>
    <row r="1207" spans="1:7" x14ac:dyDescent="0.25">
      <c r="A1207" s="132" t="str">
        <f t="shared" si="18"/>
        <v>SC-2S0494183</v>
      </c>
      <c r="B1207" s="132" t="s">
        <v>3524</v>
      </c>
      <c r="C1207" s="133" t="s">
        <v>3525</v>
      </c>
      <c r="D1207" s="134" t="s">
        <v>566</v>
      </c>
      <c r="E1207" s="135">
        <v>157.18</v>
      </c>
      <c r="F1207" s="135">
        <v>53.94</v>
      </c>
      <c r="G1207" s="136">
        <v>211.13</v>
      </c>
    </row>
    <row r="1208" spans="1:7" x14ac:dyDescent="0.25">
      <c r="A1208" s="132" t="str">
        <f t="shared" si="18"/>
        <v>SC-2S0494184</v>
      </c>
      <c r="B1208" s="132" t="s">
        <v>3526</v>
      </c>
      <c r="C1208" s="133" t="s">
        <v>3527</v>
      </c>
      <c r="D1208" s="134" t="s">
        <v>566</v>
      </c>
      <c r="E1208" s="135">
        <v>219.66</v>
      </c>
      <c r="F1208" s="135">
        <v>75.39</v>
      </c>
      <c r="G1208" s="136">
        <v>295.04000000000002</v>
      </c>
    </row>
    <row r="1209" spans="1:7" x14ac:dyDescent="0.25">
      <c r="A1209" s="132" t="str">
        <f t="shared" si="18"/>
        <v>SC-2S0494201</v>
      </c>
      <c r="B1209" s="132" t="s">
        <v>3528</v>
      </c>
      <c r="C1209" s="133" t="s">
        <v>3529</v>
      </c>
      <c r="D1209" s="134" t="s">
        <v>1216</v>
      </c>
      <c r="E1209" s="135">
        <v>32.35</v>
      </c>
      <c r="F1209" s="135">
        <v>11.1</v>
      </c>
      <c r="G1209" s="136">
        <v>43.45</v>
      </c>
    </row>
    <row r="1210" spans="1:7" x14ac:dyDescent="0.25">
      <c r="A1210" s="132" t="str">
        <f t="shared" si="18"/>
        <v>SC-2S0494202</v>
      </c>
      <c r="B1210" s="132" t="s">
        <v>3530</v>
      </c>
      <c r="C1210" s="133" t="s">
        <v>3531</v>
      </c>
      <c r="D1210" s="134" t="s">
        <v>1216</v>
      </c>
      <c r="E1210" s="135">
        <v>37.950000000000003</v>
      </c>
      <c r="F1210" s="135">
        <v>13.02</v>
      </c>
      <c r="G1210" s="136">
        <v>50.97</v>
      </c>
    </row>
    <row r="1211" spans="1:7" x14ac:dyDescent="0.25">
      <c r="A1211" s="132" t="str">
        <f t="shared" si="18"/>
        <v>SC-2S0494251</v>
      </c>
      <c r="B1211" s="132" t="s">
        <v>3532</v>
      </c>
      <c r="C1211" s="133" t="s">
        <v>3533</v>
      </c>
      <c r="D1211" s="134" t="s">
        <v>1216</v>
      </c>
      <c r="E1211" s="135">
        <v>36.44</v>
      </c>
      <c r="F1211" s="135">
        <v>12.51</v>
      </c>
      <c r="G1211" s="136">
        <v>48.95</v>
      </c>
    </row>
    <row r="1212" spans="1:7" x14ac:dyDescent="0.25">
      <c r="A1212" s="132" t="str">
        <f t="shared" si="18"/>
        <v>SC-2S0494252</v>
      </c>
      <c r="B1212" s="132" t="s">
        <v>3534</v>
      </c>
      <c r="C1212" s="133" t="s">
        <v>3535</v>
      </c>
      <c r="D1212" s="134" t="s">
        <v>1216</v>
      </c>
      <c r="E1212" s="135">
        <v>43.15</v>
      </c>
      <c r="F1212" s="135">
        <v>14.81</v>
      </c>
      <c r="G1212" s="136">
        <v>57.96</v>
      </c>
    </row>
    <row r="1213" spans="1:7" x14ac:dyDescent="0.25">
      <c r="A1213" s="132" t="str">
        <f t="shared" si="18"/>
        <v>SC-2S0495001</v>
      </c>
      <c r="B1213" s="132" t="s">
        <v>3536</v>
      </c>
      <c r="C1213" s="133" t="s">
        <v>3537</v>
      </c>
      <c r="D1213" s="134" t="s">
        <v>1216</v>
      </c>
      <c r="E1213" s="135">
        <v>160.83000000000001</v>
      </c>
      <c r="F1213" s="135">
        <v>55.2</v>
      </c>
      <c r="G1213" s="136">
        <v>216.02</v>
      </c>
    </row>
    <row r="1214" spans="1:7" x14ac:dyDescent="0.25">
      <c r="A1214" s="132" t="str">
        <f t="shared" si="18"/>
        <v>SC-2S0495002</v>
      </c>
      <c r="B1214" s="132" t="s">
        <v>3538</v>
      </c>
      <c r="C1214" s="133" t="s">
        <v>3539</v>
      </c>
      <c r="D1214" s="134" t="s">
        <v>1216</v>
      </c>
      <c r="E1214" s="135">
        <v>191.23</v>
      </c>
      <c r="F1214" s="135">
        <v>65.63</v>
      </c>
      <c r="G1214" s="136">
        <v>256.87</v>
      </c>
    </row>
    <row r="1215" spans="1:7" x14ac:dyDescent="0.25">
      <c r="A1215" s="132" t="str">
        <f t="shared" si="18"/>
        <v>SC-2S0495003</v>
      </c>
      <c r="B1215" s="132" t="s">
        <v>3540</v>
      </c>
      <c r="C1215" s="133" t="s">
        <v>3541</v>
      </c>
      <c r="D1215" s="134" t="s">
        <v>1216</v>
      </c>
      <c r="E1215" s="135">
        <v>227.98</v>
      </c>
      <c r="F1215" s="135">
        <v>78.239999999999995</v>
      </c>
      <c r="G1215" s="136">
        <v>306.22000000000003</v>
      </c>
    </row>
    <row r="1216" spans="1:7" x14ac:dyDescent="0.25">
      <c r="A1216" s="132" t="str">
        <f t="shared" si="18"/>
        <v>SC-2S0495004</v>
      </c>
      <c r="B1216" s="132" t="s">
        <v>3542</v>
      </c>
      <c r="C1216" s="133" t="s">
        <v>3543</v>
      </c>
      <c r="D1216" s="134" t="s">
        <v>1216</v>
      </c>
      <c r="E1216" s="135">
        <v>278.42</v>
      </c>
      <c r="F1216" s="135">
        <v>95.55</v>
      </c>
      <c r="G1216" s="136">
        <v>373.97</v>
      </c>
    </row>
    <row r="1217" spans="1:7" x14ac:dyDescent="0.25">
      <c r="A1217" s="132" t="str">
        <f t="shared" si="18"/>
        <v>SC-2S0495021</v>
      </c>
      <c r="B1217" s="132" t="s">
        <v>3544</v>
      </c>
      <c r="C1217" s="133" t="s">
        <v>3545</v>
      </c>
      <c r="D1217" s="134" t="s">
        <v>1216</v>
      </c>
      <c r="E1217" s="135">
        <v>203.97</v>
      </c>
      <c r="F1217" s="135">
        <v>70</v>
      </c>
      <c r="G1217" s="136">
        <v>273.97000000000003</v>
      </c>
    </row>
    <row r="1218" spans="1:7" x14ac:dyDescent="0.25">
      <c r="A1218" s="132" t="str">
        <f t="shared" si="18"/>
        <v>SC-2S0495022</v>
      </c>
      <c r="B1218" s="132" t="s">
        <v>3546</v>
      </c>
      <c r="C1218" s="133" t="s">
        <v>3547</v>
      </c>
      <c r="D1218" s="134" t="s">
        <v>1216</v>
      </c>
      <c r="E1218" s="135">
        <v>641.98</v>
      </c>
      <c r="F1218" s="135">
        <v>220.33</v>
      </c>
      <c r="G1218" s="136">
        <v>862.3</v>
      </c>
    </row>
    <row r="1219" spans="1:7" x14ac:dyDescent="0.25">
      <c r="A1219" s="132" t="str">
        <f t="shared" si="18"/>
        <v>SC-2S0495023</v>
      </c>
      <c r="B1219" s="132" t="s">
        <v>3548</v>
      </c>
      <c r="C1219" s="133" t="s">
        <v>3549</v>
      </c>
      <c r="D1219" s="134" t="s">
        <v>1216</v>
      </c>
      <c r="E1219" s="135">
        <v>1023.53</v>
      </c>
      <c r="F1219" s="135">
        <v>351.28</v>
      </c>
      <c r="G1219" s="136">
        <v>1374.81</v>
      </c>
    </row>
    <row r="1220" spans="1:7" x14ac:dyDescent="0.25">
      <c r="A1220" s="132" t="str">
        <f t="shared" si="18"/>
        <v>SC-2S0495024</v>
      </c>
      <c r="B1220" s="132" t="s">
        <v>3550</v>
      </c>
      <c r="C1220" s="133" t="s">
        <v>3551</v>
      </c>
      <c r="D1220" s="134" t="s">
        <v>1216</v>
      </c>
      <c r="E1220" s="135">
        <v>1498.89</v>
      </c>
      <c r="F1220" s="135">
        <v>514.41999999999996</v>
      </c>
      <c r="G1220" s="136">
        <v>2013.31</v>
      </c>
    </row>
    <row r="1221" spans="1:7" x14ac:dyDescent="0.25">
      <c r="A1221" s="132" t="str">
        <f t="shared" si="18"/>
        <v>SC-2S0495025</v>
      </c>
      <c r="B1221" s="132" t="s">
        <v>3552</v>
      </c>
      <c r="C1221" s="133" t="s">
        <v>3553</v>
      </c>
      <c r="D1221" s="134" t="s">
        <v>1216</v>
      </c>
      <c r="E1221" s="135">
        <v>2030.73</v>
      </c>
      <c r="F1221" s="135">
        <v>696.95</v>
      </c>
      <c r="G1221" s="136">
        <v>2727.68</v>
      </c>
    </row>
    <row r="1222" spans="1:7" x14ac:dyDescent="0.25">
      <c r="A1222" s="132" t="str">
        <f t="shared" si="18"/>
        <v>SC-2S0495026</v>
      </c>
      <c r="B1222" s="132" t="s">
        <v>3554</v>
      </c>
      <c r="C1222" s="133" t="s">
        <v>3555</v>
      </c>
      <c r="D1222" s="134" t="s">
        <v>1216</v>
      </c>
      <c r="E1222" s="135">
        <v>3319.85</v>
      </c>
      <c r="F1222" s="135">
        <v>1139.3699999999999</v>
      </c>
      <c r="G1222" s="136">
        <v>4459.2299999999996</v>
      </c>
    </row>
    <row r="1223" spans="1:7" x14ac:dyDescent="0.25">
      <c r="A1223" s="132" t="str">
        <f t="shared" si="18"/>
        <v>SC-2S0495027</v>
      </c>
      <c r="B1223" s="132" t="s">
        <v>3556</v>
      </c>
      <c r="C1223" s="133" t="s">
        <v>3557</v>
      </c>
      <c r="D1223" s="134" t="s">
        <v>1216</v>
      </c>
      <c r="E1223" s="135">
        <v>2113.31</v>
      </c>
      <c r="F1223" s="135">
        <v>725.29</v>
      </c>
      <c r="G1223" s="136">
        <v>2838.6</v>
      </c>
    </row>
    <row r="1224" spans="1:7" x14ac:dyDescent="0.25">
      <c r="A1224" s="132" t="str">
        <f t="shared" si="18"/>
        <v>SC-2S0495028</v>
      </c>
      <c r="B1224" s="132" t="s">
        <v>3558</v>
      </c>
      <c r="C1224" s="133" t="s">
        <v>3559</v>
      </c>
      <c r="D1224" s="134" t="s">
        <v>1216</v>
      </c>
      <c r="E1224" s="135">
        <v>2868.68</v>
      </c>
      <c r="F1224" s="135">
        <v>984.53</v>
      </c>
      <c r="G1224" s="136">
        <v>3853.21</v>
      </c>
    </row>
    <row r="1225" spans="1:7" x14ac:dyDescent="0.25">
      <c r="A1225" s="132" t="str">
        <f t="shared" si="18"/>
        <v>SC-2S0495029</v>
      </c>
      <c r="B1225" s="132" t="s">
        <v>3560</v>
      </c>
      <c r="C1225" s="133" t="s">
        <v>3561</v>
      </c>
      <c r="D1225" s="134" t="s">
        <v>1216</v>
      </c>
      <c r="E1225" s="135">
        <v>4546.53</v>
      </c>
      <c r="F1225" s="135">
        <v>1560.37</v>
      </c>
      <c r="G1225" s="136">
        <v>6106.89</v>
      </c>
    </row>
    <row r="1226" spans="1:7" x14ac:dyDescent="0.25">
      <c r="A1226" s="132" t="str">
        <f t="shared" ref="A1226:A1289" si="19">CONCATENATE("SC-",B1226)</f>
        <v>SC-2S0495030</v>
      </c>
      <c r="B1226" s="132" t="s">
        <v>3562</v>
      </c>
      <c r="C1226" s="133" t="s">
        <v>3563</v>
      </c>
      <c r="D1226" s="134" t="s">
        <v>1216</v>
      </c>
      <c r="E1226" s="135">
        <v>2729.06</v>
      </c>
      <c r="F1226" s="135">
        <v>936.61</v>
      </c>
      <c r="G1226" s="136">
        <v>3665.67</v>
      </c>
    </row>
    <row r="1227" spans="1:7" x14ac:dyDescent="0.25">
      <c r="A1227" s="132" t="str">
        <f t="shared" si="19"/>
        <v>SC-2S0495031</v>
      </c>
      <c r="B1227" s="132" t="s">
        <v>3564</v>
      </c>
      <c r="C1227" s="133" t="s">
        <v>3565</v>
      </c>
      <c r="D1227" s="134" t="s">
        <v>1216</v>
      </c>
      <c r="E1227" s="135">
        <v>3708.01</v>
      </c>
      <c r="F1227" s="135">
        <v>1272.5899999999999</v>
      </c>
      <c r="G1227" s="136">
        <v>4980.59</v>
      </c>
    </row>
    <row r="1228" spans="1:7" x14ac:dyDescent="0.25">
      <c r="A1228" s="132" t="str">
        <f t="shared" si="19"/>
        <v>SC-2S0495032</v>
      </c>
      <c r="B1228" s="132" t="s">
        <v>3566</v>
      </c>
      <c r="C1228" s="133" t="s">
        <v>3567</v>
      </c>
      <c r="D1228" s="134" t="s">
        <v>1216</v>
      </c>
      <c r="E1228" s="135">
        <v>5772.56</v>
      </c>
      <c r="F1228" s="135">
        <v>1981.14</v>
      </c>
      <c r="G1228" s="136">
        <v>7753.7</v>
      </c>
    </row>
    <row r="1229" spans="1:7" x14ac:dyDescent="0.25">
      <c r="A1229" s="132" t="str">
        <f t="shared" si="19"/>
        <v>SC-2S0495051</v>
      </c>
      <c r="B1229" s="132" t="s">
        <v>3568</v>
      </c>
      <c r="C1229" s="133" t="s">
        <v>3569</v>
      </c>
      <c r="D1229" s="134" t="s">
        <v>1216</v>
      </c>
      <c r="E1229" s="135">
        <v>245.34</v>
      </c>
      <c r="F1229" s="135">
        <v>84.2</v>
      </c>
      <c r="G1229" s="136">
        <v>329.54</v>
      </c>
    </row>
    <row r="1230" spans="1:7" x14ac:dyDescent="0.25">
      <c r="A1230" s="132" t="str">
        <f t="shared" si="19"/>
        <v>SC-2S0495061</v>
      </c>
      <c r="B1230" s="132" t="s">
        <v>3570</v>
      </c>
      <c r="C1230" s="133" t="s">
        <v>3571</v>
      </c>
      <c r="D1230" s="134" t="s">
        <v>1216</v>
      </c>
      <c r="E1230" s="135">
        <v>186.43</v>
      </c>
      <c r="F1230" s="135">
        <v>63.98</v>
      </c>
      <c r="G1230" s="136">
        <v>250.41</v>
      </c>
    </row>
    <row r="1231" spans="1:7" x14ac:dyDescent="0.25">
      <c r="A1231" s="132" t="str">
        <f t="shared" si="19"/>
        <v>SC-2S0495062</v>
      </c>
      <c r="B1231" s="132" t="s">
        <v>3572</v>
      </c>
      <c r="C1231" s="133" t="s">
        <v>3573</v>
      </c>
      <c r="D1231" s="134" t="s">
        <v>1216</v>
      </c>
      <c r="E1231" s="135">
        <v>221.7</v>
      </c>
      <c r="F1231" s="135">
        <v>76.09</v>
      </c>
      <c r="G1231" s="136">
        <v>297.77999999999997</v>
      </c>
    </row>
    <row r="1232" spans="1:7" x14ac:dyDescent="0.25">
      <c r="A1232" s="132" t="str">
        <f t="shared" si="19"/>
        <v>SC-2S0495063</v>
      </c>
      <c r="B1232" s="132" t="s">
        <v>3574</v>
      </c>
      <c r="C1232" s="133" t="s">
        <v>3575</v>
      </c>
      <c r="D1232" s="134" t="s">
        <v>1216</v>
      </c>
      <c r="E1232" s="135">
        <v>264.27</v>
      </c>
      <c r="F1232" s="135">
        <v>90.7</v>
      </c>
      <c r="G1232" s="136">
        <v>354.97</v>
      </c>
    </row>
    <row r="1233" spans="1:7" x14ac:dyDescent="0.25">
      <c r="A1233" s="132" t="str">
        <f t="shared" si="19"/>
        <v>SC-2S0495064</v>
      </c>
      <c r="B1233" s="132" t="s">
        <v>3576</v>
      </c>
      <c r="C1233" s="133" t="s">
        <v>3577</v>
      </c>
      <c r="D1233" s="134" t="s">
        <v>1216</v>
      </c>
      <c r="E1233" s="135">
        <v>322.81</v>
      </c>
      <c r="F1233" s="135">
        <v>110.79</v>
      </c>
      <c r="G1233" s="136">
        <v>433.6</v>
      </c>
    </row>
    <row r="1234" spans="1:7" x14ac:dyDescent="0.25">
      <c r="A1234" s="132" t="str">
        <f t="shared" si="19"/>
        <v>SC-2S0495071</v>
      </c>
      <c r="B1234" s="132" t="s">
        <v>3578</v>
      </c>
      <c r="C1234" s="133" t="s">
        <v>3579</v>
      </c>
      <c r="D1234" s="134" t="s">
        <v>1216</v>
      </c>
      <c r="E1234" s="135">
        <v>224.74</v>
      </c>
      <c r="F1234" s="135">
        <v>77.13</v>
      </c>
      <c r="G1234" s="136">
        <v>301.87</v>
      </c>
    </row>
    <row r="1235" spans="1:7" x14ac:dyDescent="0.25">
      <c r="A1235" s="132" t="str">
        <f t="shared" si="19"/>
        <v>SC-2S0495072</v>
      </c>
      <c r="B1235" s="132" t="s">
        <v>3580</v>
      </c>
      <c r="C1235" s="133" t="s">
        <v>3581</v>
      </c>
      <c r="D1235" s="134" t="s">
        <v>1216</v>
      </c>
      <c r="E1235" s="135">
        <v>721.26</v>
      </c>
      <c r="F1235" s="135">
        <v>247.53</v>
      </c>
      <c r="G1235" s="136">
        <v>968.79</v>
      </c>
    </row>
    <row r="1236" spans="1:7" x14ac:dyDescent="0.25">
      <c r="A1236" s="132" t="str">
        <f t="shared" si="19"/>
        <v>SC-2S0495073</v>
      </c>
      <c r="B1236" s="132" t="s">
        <v>3582</v>
      </c>
      <c r="C1236" s="133" t="s">
        <v>3583</v>
      </c>
      <c r="D1236" s="134" t="s">
        <v>1216</v>
      </c>
      <c r="E1236" s="135">
        <v>1152.27</v>
      </c>
      <c r="F1236" s="135">
        <v>395.46</v>
      </c>
      <c r="G1236" s="136">
        <v>1547.73</v>
      </c>
    </row>
    <row r="1237" spans="1:7" x14ac:dyDescent="0.25">
      <c r="A1237" s="132" t="str">
        <f t="shared" si="19"/>
        <v>SC-2S0495074</v>
      </c>
      <c r="B1237" s="132" t="s">
        <v>3584</v>
      </c>
      <c r="C1237" s="133" t="s">
        <v>3585</v>
      </c>
      <c r="D1237" s="134" t="s">
        <v>1216</v>
      </c>
      <c r="E1237" s="135">
        <v>1689.68</v>
      </c>
      <c r="F1237" s="135">
        <v>579.9</v>
      </c>
      <c r="G1237" s="136">
        <v>2269.58</v>
      </c>
    </row>
    <row r="1238" spans="1:7" x14ac:dyDescent="0.25">
      <c r="A1238" s="132" t="str">
        <f t="shared" si="19"/>
        <v>SC-2S0495075</v>
      </c>
      <c r="B1238" s="132" t="s">
        <v>3586</v>
      </c>
      <c r="C1238" s="133" t="s">
        <v>3587</v>
      </c>
      <c r="D1238" s="134" t="s">
        <v>1216</v>
      </c>
      <c r="E1238" s="135">
        <v>2291.09</v>
      </c>
      <c r="F1238" s="135">
        <v>786.3</v>
      </c>
      <c r="G1238" s="136">
        <v>3077.39</v>
      </c>
    </row>
    <row r="1239" spans="1:7" x14ac:dyDescent="0.25">
      <c r="A1239" s="132" t="str">
        <f t="shared" si="19"/>
        <v>SC-2S0495076</v>
      </c>
      <c r="B1239" s="132" t="s">
        <v>3588</v>
      </c>
      <c r="C1239" s="133" t="s">
        <v>3589</v>
      </c>
      <c r="D1239" s="134" t="s">
        <v>1216</v>
      </c>
      <c r="E1239" s="135">
        <v>3753.64</v>
      </c>
      <c r="F1239" s="135">
        <v>1288.25</v>
      </c>
      <c r="G1239" s="136">
        <v>5041.88</v>
      </c>
    </row>
    <row r="1240" spans="1:7" x14ac:dyDescent="0.25">
      <c r="A1240" s="132" t="str">
        <f t="shared" si="19"/>
        <v>SC-2S0495077</v>
      </c>
      <c r="B1240" s="132" t="s">
        <v>3590</v>
      </c>
      <c r="C1240" s="133" t="s">
        <v>3591</v>
      </c>
      <c r="D1240" s="134" t="s">
        <v>1216</v>
      </c>
      <c r="E1240" s="135">
        <v>2387.71</v>
      </c>
      <c r="F1240" s="135">
        <v>819.46</v>
      </c>
      <c r="G1240" s="136">
        <v>3207.18</v>
      </c>
    </row>
    <row r="1241" spans="1:7" x14ac:dyDescent="0.25">
      <c r="A1241" s="132" t="str">
        <f t="shared" si="19"/>
        <v>SC-2S0495078</v>
      </c>
      <c r="B1241" s="132" t="s">
        <v>3592</v>
      </c>
      <c r="C1241" s="133" t="s">
        <v>3593</v>
      </c>
      <c r="D1241" s="134" t="s">
        <v>1216</v>
      </c>
      <c r="E1241" s="135">
        <v>3243.91</v>
      </c>
      <c r="F1241" s="135">
        <v>1113.31</v>
      </c>
      <c r="G1241" s="136">
        <v>4357.22</v>
      </c>
    </row>
    <row r="1242" spans="1:7" x14ac:dyDescent="0.25">
      <c r="A1242" s="132" t="str">
        <f t="shared" si="19"/>
        <v>SC-2S0495079</v>
      </c>
      <c r="B1242" s="132" t="s">
        <v>3594</v>
      </c>
      <c r="C1242" s="133" t="s">
        <v>3595</v>
      </c>
      <c r="D1242" s="134" t="s">
        <v>1216</v>
      </c>
      <c r="E1242" s="135">
        <v>5149.0200000000004</v>
      </c>
      <c r="F1242" s="135">
        <v>1767.14</v>
      </c>
      <c r="G1242" s="136">
        <v>6916.16</v>
      </c>
    </row>
    <row r="1243" spans="1:7" x14ac:dyDescent="0.25">
      <c r="A1243" s="132" t="str">
        <f t="shared" si="19"/>
        <v>SC-2S0495080</v>
      </c>
      <c r="B1243" s="132" t="s">
        <v>3596</v>
      </c>
      <c r="C1243" s="133" t="s">
        <v>3597</v>
      </c>
      <c r="D1243" s="134" t="s">
        <v>1216</v>
      </c>
      <c r="E1243" s="135">
        <v>3087.08</v>
      </c>
      <c r="F1243" s="135">
        <v>1059.48</v>
      </c>
      <c r="G1243" s="136">
        <v>4146.5600000000004</v>
      </c>
    </row>
    <row r="1244" spans="1:7" x14ac:dyDescent="0.25">
      <c r="A1244" s="132" t="str">
        <f t="shared" si="19"/>
        <v>SC-2S0495081</v>
      </c>
      <c r="B1244" s="132" t="s">
        <v>3598</v>
      </c>
      <c r="C1244" s="133" t="s">
        <v>3599</v>
      </c>
      <c r="D1244" s="134" t="s">
        <v>1216</v>
      </c>
      <c r="E1244" s="135">
        <v>4197.7299999999996</v>
      </c>
      <c r="F1244" s="135">
        <v>1440.66</v>
      </c>
      <c r="G1244" s="136">
        <v>5638.39</v>
      </c>
    </row>
    <row r="1245" spans="1:7" x14ac:dyDescent="0.25">
      <c r="A1245" s="132" t="str">
        <f t="shared" si="19"/>
        <v>SC-2S0495082</v>
      </c>
      <c r="B1245" s="132" t="s">
        <v>3600</v>
      </c>
      <c r="C1245" s="133" t="s">
        <v>3601</v>
      </c>
      <c r="D1245" s="134" t="s">
        <v>1216</v>
      </c>
      <c r="E1245" s="135">
        <v>6543.72</v>
      </c>
      <c r="F1245" s="135">
        <v>2245.8000000000002</v>
      </c>
      <c r="G1245" s="136">
        <v>8789.52</v>
      </c>
    </row>
    <row r="1246" spans="1:7" x14ac:dyDescent="0.25">
      <c r="A1246" s="132" t="str">
        <f t="shared" si="19"/>
        <v>SC-2S0495099</v>
      </c>
      <c r="B1246" s="132" t="s">
        <v>3602</v>
      </c>
      <c r="C1246" s="133" t="s">
        <v>3603</v>
      </c>
      <c r="D1246" s="134" t="s">
        <v>1216</v>
      </c>
      <c r="E1246" s="135">
        <v>260.20999999999998</v>
      </c>
      <c r="F1246" s="135">
        <v>89.3</v>
      </c>
      <c r="G1246" s="136">
        <v>349.51</v>
      </c>
    </row>
    <row r="1247" spans="1:7" x14ac:dyDescent="0.25">
      <c r="A1247" s="132" t="str">
        <f t="shared" si="19"/>
        <v>SC-2S0496001</v>
      </c>
      <c r="B1247" s="132" t="s">
        <v>3604</v>
      </c>
      <c r="C1247" s="133" t="s">
        <v>3605</v>
      </c>
      <c r="D1247" s="134" t="s">
        <v>1216</v>
      </c>
      <c r="E1247" s="135">
        <v>486.62</v>
      </c>
      <c r="F1247" s="135">
        <v>167.01</v>
      </c>
      <c r="G1247" s="136">
        <v>653.63</v>
      </c>
    </row>
    <row r="1248" spans="1:7" x14ac:dyDescent="0.25">
      <c r="A1248" s="132" t="str">
        <f t="shared" si="19"/>
        <v>SC-2S0496002</v>
      </c>
      <c r="B1248" s="132" t="s">
        <v>3606</v>
      </c>
      <c r="C1248" s="133" t="s">
        <v>3607</v>
      </c>
      <c r="D1248" s="134" t="s">
        <v>1216</v>
      </c>
      <c r="E1248" s="135">
        <v>608.79999999999995</v>
      </c>
      <c r="F1248" s="135">
        <v>208.94</v>
      </c>
      <c r="G1248" s="136">
        <v>817.74</v>
      </c>
    </row>
    <row r="1249" spans="1:7" x14ac:dyDescent="0.25">
      <c r="A1249" s="132" t="str">
        <f t="shared" si="19"/>
        <v>SC-2S0496003</v>
      </c>
      <c r="B1249" s="132" t="s">
        <v>3608</v>
      </c>
      <c r="C1249" s="133" t="s">
        <v>3609</v>
      </c>
      <c r="D1249" s="134" t="s">
        <v>1216</v>
      </c>
      <c r="E1249" s="135">
        <v>731.21</v>
      </c>
      <c r="F1249" s="135">
        <v>250.95</v>
      </c>
      <c r="G1249" s="136">
        <v>982.17</v>
      </c>
    </row>
    <row r="1250" spans="1:7" x14ac:dyDescent="0.25">
      <c r="A1250" s="132" t="str">
        <f t="shared" si="19"/>
        <v>SC-2S0496004</v>
      </c>
      <c r="B1250" s="132" t="s">
        <v>3610</v>
      </c>
      <c r="C1250" s="133" t="s">
        <v>3611</v>
      </c>
      <c r="D1250" s="134" t="s">
        <v>1216</v>
      </c>
      <c r="E1250" s="135">
        <v>835.1</v>
      </c>
      <c r="F1250" s="135">
        <v>286.61</v>
      </c>
      <c r="G1250" s="136">
        <v>1121.71</v>
      </c>
    </row>
    <row r="1251" spans="1:7" x14ac:dyDescent="0.25">
      <c r="A1251" s="132" t="str">
        <f t="shared" si="19"/>
        <v>SC-2S0496005</v>
      </c>
      <c r="B1251" s="132" t="s">
        <v>3612</v>
      </c>
      <c r="C1251" s="133" t="s">
        <v>3613</v>
      </c>
      <c r="D1251" s="134" t="s">
        <v>1216</v>
      </c>
      <c r="E1251" s="135">
        <v>971.76</v>
      </c>
      <c r="F1251" s="135">
        <v>333.51</v>
      </c>
      <c r="G1251" s="136">
        <v>1305.26</v>
      </c>
    </row>
    <row r="1252" spans="1:7" x14ac:dyDescent="0.25">
      <c r="A1252" s="132" t="str">
        <f t="shared" si="19"/>
        <v>SC-2S0496006</v>
      </c>
      <c r="B1252" s="132" t="s">
        <v>3614</v>
      </c>
      <c r="C1252" s="133" t="s">
        <v>3615</v>
      </c>
      <c r="D1252" s="134" t="s">
        <v>1216</v>
      </c>
      <c r="E1252" s="135">
        <v>1093.93</v>
      </c>
      <c r="F1252" s="135">
        <v>375.44</v>
      </c>
      <c r="G1252" s="136">
        <v>1469.37</v>
      </c>
    </row>
    <row r="1253" spans="1:7" x14ac:dyDescent="0.25">
      <c r="A1253" s="132" t="str">
        <f t="shared" si="19"/>
        <v>SC-2S0496007</v>
      </c>
      <c r="B1253" s="132" t="s">
        <v>3616</v>
      </c>
      <c r="C1253" s="133" t="s">
        <v>3617</v>
      </c>
      <c r="D1253" s="134" t="s">
        <v>1216</v>
      </c>
      <c r="E1253" s="135">
        <v>1216.3499999999999</v>
      </c>
      <c r="F1253" s="135">
        <v>417.45</v>
      </c>
      <c r="G1253" s="136">
        <v>1633.8</v>
      </c>
    </row>
    <row r="1254" spans="1:7" x14ac:dyDescent="0.25">
      <c r="A1254" s="137" t="str">
        <f t="shared" si="19"/>
        <v>SC-2S0496051</v>
      </c>
      <c r="B1254" s="137" t="s">
        <v>3618</v>
      </c>
      <c r="C1254" s="138" t="s">
        <v>3619</v>
      </c>
      <c r="D1254" s="139" t="s">
        <v>1216</v>
      </c>
      <c r="E1254" s="140">
        <v>506.36</v>
      </c>
      <c r="F1254" s="140">
        <v>173.78</v>
      </c>
      <c r="G1254" s="141">
        <v>680.14</v>
      </c>
    </row>
    <row r="1255" spans="1:7" x14ac:dyDescent="0.25">
      <c r="A1255" s="132" t="str">
        <f t="shared" si="19"/>
        <v>SC-2S0496052</v>
      </c>
      <c r="B1255" s="132" t="s">
        <v>3620</v>
      </c>
      <c r="C1255" s="133" t="s">
        <v>3621</v>
      </c>
      <c r="D1255" s="134" t="s">
        <v>1216</v>
      </c>
      <c r="E1255" s="135">
        <v>632.62</v>
      </c>
      <c r="F1255" s="135">
        <v>217.11</v>
      </c>
      <c r="G1255" s="136">
        <v>849.73</v>
      </c>
    </row>
    <row r="1256" spans="1:7" x14ac:dyDescent="0.25">
      <c r="A1256" s="132" t="str">
        <f t="shared" si="19"/>
        <v>SC-2S0496053</v>
      </c>
      <c r="B1256" s="132" t="s">
        <v>3622</v>
      </c>
      <c r="C1256" s="133" t="s">
        <v>3623</v>
      </c>
      <c r="D1256" s="134" t="s">
        <v>1216</v>
      </c>
      <c r="E1256" s="135">
        <v>759.11</v>
      </c>
      <c r="F1256" s="135">
        <v>260.52999999999997</v>
      </c>
      <c r="G1256" s="136">
        <v>1019.64</v>
      </c>
    </row>
    <row r="1257" spans="1:7" x14ac:dyDescent="0.25">
      <c r="A1257" s="132" t="str">
        <f t="shared" si="19"/>
        <v>SC-2S0496054</v>
      </c>
      <c r="B1257" s="132" t="s">
        <v>3624</v>
      </c>
      <c r="C1257" s="133" t="s">
        <v>3625</v>
      </c>
      <c r="D1257" s="134" t="s">
        <v>1216</v>
      </c>
      <c r="E1257" s="135">
        <v>867.08</v>
      </c>
      <c r="F1257" s="135">
        <v>297.58</v>
      </c>
      <c r="G1257" s="136">
        <v>1164.6600000000001</v>
      </c>
    </row>
    <row r="1258" spans="1:7" x14ac:dyDescent="0.25">
      <c r="A1258" s="132" t="str">
        <f t="shared" si="19"/>
        <v>SC-2S0496055</v>
      </c>
      <c r="B1258" s="132" t="s">
        <v>3626</v>
      </c>
      <c r="C1258" s="133" t="s">
        <v>3627</v>
      </c>
      <c r="D1258" s="134" t="s">
        <v>1216</v>
      </c>
      <c r="E1258" s="135">
        <v>1007.35</v>
      </c>
      <c r="F1258" s="135">
        <v>345.72</v>
      </c>
      <c r="G1258" s="136">
        <v>1353.08</v>
      </c>
    </row>
    <row r="1259" spans="1:7" x14ac:dyDescent="0.25">
      <c r="A1259" s="132" t="str">
        <f t="shared" si="19"/>
        <v>SC-2S0496056</v>
      </c>
      <c r="B1259" s="132" t="s">
        <v>3628</v>
      </c>
      <c r="C1259" s="133" t="s">
        <v>3629</v>
      </c>
      <c r="D1259" s="134" t="s">
        <v>1216</v>
      </c>
      <c r="E1259" s="135">
        <v>1133.6099999999999</v>
      </c>
      <c r="F1259" s="135">
        <v>389.06</v>
      </c>
      <c r="G1259" s="136">
        <v>1522.67</v>
      </c>
    </row>
    <row r="1260" spans="1:7" x14ac:dyDescent="0.25">
      <c r="A1260" s="132" t="str">
        <f t="shared" si="19"/>
        <v>SC-2S0496057</v>
      </c>
      <c r="B1260" s="132" t="s">
        <v>3630</v>
      </c>
      <c r="C1260" s="133" t="s">
        <v>3631</v>
      </c>
      <c r="D1260" s="134" t="s">
        <v>1216</v>
      </c>
      <c r="E1260" s="135">
        <v>1260.1099999999999</v>
      </c>
      <c r="F1260" s="135">
        <v>432.47</v>
      </c>
      <c r="G1260" s="136">
        <v>1692.57</v>
      </c>
    </row>
    <row r="1261" spans="1:7" x14ac:dyDescent="0.25">
      <c r="A1261" s="132" t="str">
        <f t="shared" si="19"/>
        <v>SC-2S0496101</v>
      </c>
      <c r="B1261" s="132" t="s">
        <v>3632</v>
      </c>
      <c r="C1261" s="133" t="s">
        <v>3633</v>
      </c>
      <c r="D1261" s="134" t="s">
        <v>1216</v>
      </c>
      <c r="E1261" s="135">
        <v>939.44</v>
      </c>
      <c r="F1261" s="135">
        <v>322.41000000000003</v>
      </c>
      <c r="G1261" s="136">
        <v>1261.8499999999999</v>
      </c>
    </row>
    <row r="1262" spans="1:7" x14ac:dyDescent="0.25">
      <c r="A1262" s="132" t="str">
        <f t="shared" si="19"/>
        <v>SC-2S0496102</v>
      </c>
      <c r="B1262" s="132" t="s">
        <v>3634</v>
      </c>
      <c r="C1262" s="133" t="s">
        <v>3635</v>
      </c>
      <c r="D1262" s="134" t="s">
        <v>1216</v>
      </c>
      <c r="E1262" s="135">
        <v>1139.8599999999999</v>
      </c>
      <c r="F1262" s="135">
        <v>391.2</v>
      </c>
      <c r="G1262" s="136">
        <v>1531.06</v>
      </c>
    </row>
    <row r="1263" spans="1:7" x14ac:dyDescent="0.25">
      <c r="A1263" s="132" t="str">
        <f t="shared" si="19"/>
        <v>SC-2S0496103</v>
      </c>
      <c r="B1263" s="132" t="s">
        <v>3636</v>
      </c>
      <c r="C1263" s="133" t="s">
        <v>3637</v>
      </c>
      <c r="D1263" s="134" t="s">
        <v>1216</v>
      </c>
      <c r="E1263" s="135">
        <v>1344.33</v>
      </c>
      <c r="F1263" s="135">
        <v>461.37</v>
      </c>
      <c r="G1263" s="136">
        <v>1805.7</v>
      </c>
    </row>
    <row r="1264" spans="1:7" x14ac:dyDescent="0.25">
      <c r="A1264" s="132" t="str">
        <f t="shared" si="19"/>
        <v>SC-2S0496104</v>
      </c>
      <c r="B1264" s="132" t="s">
        <v>3638</v>
      </c>
      <c r="C1264" s="133" t="s">
        <v>3639</v>
      </c>
      <c r="D1264" s="134" t="s">
        <v>1216</v>
      </c>
      <c r="E1264" s="135">
        <v>1544.75</v>
      </c>
      <c r="F1264" s="135">
        <v>530.16</v>
      </c>
      <c r="G1264" s="136">
        <v>2074.91</v>
      </c>
    </row>
    <row r="1265" spans="1:7" x14ac:dyDescent="0.25">
      <c r="A1265" s="132" t="str">
        <f t="shared" si="19"/>
        <v>SC-2S0496105</v>
      </c>
      <c r="B1265" s="132" t="s">
        <v>3640</v>
      </c>
      <c r="C1265" s="133" t="s">
        <v>3641</v>
      </c>
      <c r="D1265" s="134" t="s">
        <v>1216</v>
      </c>
      <c r="E1265" s="135">
        <v>1745.18</v>
      </c>
      <c r="F1265" s="135">
        <v>598.94000000000005</v>
      </c>
      <c r="G1265" s="136">
        <v>2344.12</v>
      </c>
    </row>
    <row r="1266" spans="1:7" x14ac:dyDescent="0.25">
      <c r="A1266" s="132" t="str">
        <f t="shared" si="19"/>
        <v>SC-2S0496106</v>
      </c>
      <c r="B1266" s="132" t="s">
        <v>3642</v>
      </c>
      <c r="C1266" s="133" t="s">
        <v>3643</v>
      </c>
      <c r="D1266" s="134" t="s">
        <v>1216</v>
      </c>
      <c r="E1266" s="135">
        <v>1949.65</v>
      </c>
      <c r="F1266" s="135">
        <v>669.12</v>
      </c>
      <c r="G1266" s="136">
        <v>2618.7600000000002</v>
      </c>
    </row>
    <row r="1267" spans="1:7" x14ac:dyDescent="0.25">
      <c r="A1267" s="132" t="str">
        <f t="shared" si="19"/>
        <v>SC-2S0496107</v>
      </c>
      <c r="B1267" s="132" t="s">
        <v>3644</v>
      </c>
      <c r="C1267" s="133" t="s">
        <v>3645</v>
      </c>
      <c r="D1267" s="134" t="s">
        <v>1216</v>
      </c>
      <c r="E1267" s="135">
        <v>2150.0700000000002</v>
      </c>
      <c r="F1267" s="135">
        <v>737.9</v>
      </c>
      <c r="G1267" s="136">
        <v>2887.97</v>
      </c>
    </row>
    <row r="1268" spans="1:7" x14ac:dyDescent="0.25">
      <c r="A1268" s="132" t="str">
        <f t="shared" si="19"/>
        <v>SC-2S0496151</v>
      </c>
      <c r="B1268" s="132" t="s">
        <v>3646</v>
      </c>
      <c r="C1268" s="133" t="s">
        <v>3647</v>
      </c>
      <c r="D1268" s="134" t="s">
        <v>1216</v>
      </c>
      <c r="E1268" s="135">
        <v>974.8</v>
      </c>
      <c r="F1268" s="135">
        <v>334.55</v>
      </c>
      <c r="G1268" s="136">
        <v>1309.3499999999999</v>
      </c>
    </row>
    <row r="1269" spans="1:7" x14ac:dyDescent="0.25">
      <c r="A1269" s="132" t="str">
        <f t="shared" si="19"/>
        <v>SC-2S0496152</v>
      </c>
      <c r="B1269" s="132" t="s">
        <v>3648</v>
      </c>
      <c r="C1269" s="133" t="s">
        <v>3649</v>
      </c>
      <c r="D1269" s="134" t="s">
        <v>1216</v>
      </c>
      <c r="E1269" s="135">
        <v>1181.94</v>
      </c>
      <c r="F1269" s="135">
        <v>405.64</v>
      </c>
      <c r="G1269" s="136">
        <v>1587.58</v>
      </c>
    </row>
    <row r="1270" spans="1:7" x14ac:dyDescent="0.25">
      <c r="A1270" s="132" t="str">
        <f t="shared" si="19"/>
        <v>SC-2S0496153</v>
      </c>
      <c r="B1270" s="132" t="s">
        <v>3650</v>
      </c>
      <c r="C1270" s="133" t="s">
        <v>3651</v>
      </c>
      <c r="D1270" s="134" t="s">
        <v>1216</v>
      </c>
      <c r="E1270" s="135">
        <v>1393.59</v>
      </c>
      <c r="F1270" s="135">
        <v>478.28</v>
      </c>
      <c r="G1270" s="136">
        <v>1871.87</v>
      </c>
    </row>
    <row r="1271" spans="1:7" x14ac:dyDescent="0.25">
      <c r="A1271" s="132" t="str">
        <f t="shared" si="19"/>
        <v>SC-2S0496154</v>
      </c>
      <c r="B1271" s="132" t="s">
        <v>3652</v>
      </c>
      <c r="C1271" s="133" t="s">
        <v>3653</v>
      </c>
      <c r="D1271" s="134" t="s">
        <v>1216</v>
      </c>
      <c r="E1271" s="135">
        <v>1600.73</v>
      </c>
      <c r="F1271" s="135">
        <v>549.37</v>
      </c>
      <c r="G1271" s="136">
        <v>2150.11</v>
      </c>
    </row>
    <row r="1272" spans="1:7" x14ac:dyDescent="0.25">
      <c r="A1272" s="132" t="str">
        <f t="shared" si="19"/>
        <v>SC-2S0496155</v>
      </c>
      <c r="B1272" s="132" t="s">
        <v>3654</v>
      </c>
      <c r="C1272" s="133" t="s">
        <v>3655</v>
      </c>
      <c r="D1272" s="134" t="s">
        <v>1216</v>
      </c>
      <c r="E1272" s="135">
        <v>1807.88</v>
      </c>
      <c r="F1272" s="135">
        <v>620.46</v>
      </c>
      <c r="G1272" s="136">
        <v>2428.34</v>
      </c>
    </row>
    <row r="1273" spans="1:7" x14ac:dyDescent="0.25">
      <c r="A1273" s="132" t="str">
        <f t="shared" si="19"/>
        <v>SC-2S0496156</v>
      </c>
      <c r="B1273" s="132" t="s">
        <v>3656</v>
      </c>
      <c r="C1273" s="133" t="s">
        <v>3657</v>
      </c>
      <c r="D1273" s="134" t="s">
        <v>1216</v>
      </c>
      <c r="E1273" s="135">
        <v>2019.53</v>
      </c>
      <c r="F1273" s="135">
        <v>693.1</v>
      </c>
      <c r="G1273" s="136">
        <v>2712.63</v>
      </c>
    </row>
    <row r="1274" spans="1:7" x14ac:dyDescent="0.25">
      <c r="A1274" s="132" t="str">
        <f t="shared" si="19"/>
        <v>SC-2S0496157</v>
      </c>
      <c r="B1274" s="132" t="s">
        <v>3658</v>
      </c>
      <c r="C1274" s="133" t="s">
        <v>3659</v>
      </c>
      <c r="D1274" s="134" t="s">
        <v>1216</v>
      </c>
      <c r="E1274" s="135">
        <v>2226.67</v>
      </c>
      <c r="F1274" s="135">
        <v>764.19</v>
      </c>
      <c r="G1274" s="136">
        <v>2990.86</v>
      </c>
    </row>
    <row r="1275" spans="1:7" x14ac:dyDescent="0.25">
      <c r="A1275" s="132" t="str">
        <f t="shared" si="19"/>
        <v>SC-2S0496201</v>
      </c>
      <c r="B1275" s="132" t="s">
        <v>3660</v>
      </c>
      <c r="C1275" s="133" t="s">
        <v>3661</v>
      </c>
      <c r="D1275" s="134" t="s">
        <v>1216</v>
      </c>
      <c r="E1275" s="135">
        <v>923.73</v>
      </c>
      <c r="F1275" s="135">
        <v>317.02</v>
      </c>
      <c r="G1275" s="136">
        <v>1240.75</v>
      </c>
    </row>
    <row r="1276" spans="1:7" x14ac:dyDescent="0.25">
      <c r="A1276" s="132" t="str">
        <f t="shared" si="19"/>
        <v>SC-2S0496202</v>
      </c>
      <c r="B1276" s="132" t="s">
        <v>3662</v>
      </c>
      <c r="C1276" s="133" t="s">
        <v>3663</v>
      </c>
      <c r="D1276" s="134" t="s">
        <v>1216</v>
      </c>
      <c r="E1276" s="135">
        <v>900.54</v>
      </c>
      <c r="F1276" s="135">
        <v>309.06</v>
      </c>
      <c r="G1276" s="136">
        <v>1209.5999999999999</v>
      </c>
    </row>
    <row r="1277" spans="1:7" x14ac:dyDescent="0.25">
      <c r="A1277" s="132" t="str">
        <f t="shared" si="19"/>
        <v>SC-2S0496203</v>
      </c>
      <c r="B1277" s="132" t="s">
        <v>3664</v>
      </c>
      <c r="C1277" s="133" t="s">
        <v>3665</v>
      </c>
      <c r="D1277" s="134" t="s">
        <v>1216</v>
      </c>
      <c r="E1277" s="135">
        <v>1252.42</v>
      </c>
      <c r="F1277" s="135">
        <v>429.83</v>
      </c>
      <c r="G1277" s="136">
        <v>1682.25</v>
      </c>
    </row>
    <row r="1278" spans="1:7" x14ac:dyDescent="0.25">
      <c r="A1278" s="132" t="str">
        <f t="shared" si="19"/>
        <v>SC-2S0496204</v>
      </c>
      <c r="B1278" s="132" t="s">
        <v>3666</v>
      </c>
      <c r="C1278" s="133" t="s">
        <v>3667</v>
      </c>
      <c r="D1278" s="134" t="s">
        <v>1216</v>
      </c>
      <c r="E1278" s="135">
        <v>1602.08</v>
      </c>
      <c r="F1278" s="135">
        <v>549.83000000000004</v>
      </c>
      <c r="G1278" s="136">
        <v>2151.91</v>
      </c>
    </row>
    <row r="1279" spans="1:7" x14ac:dyDescent="0.25">
      <c r="A1279" s="132" t="str">
        <f t="shared" si="19"/>
        <v>SC-2S0496205</v>
      </c>
      <c r="B1279" s="132" t="s">
        <v>3668</v>
      </c>
      <c r="C1279" s="133" t="s">
        <v>3669</v>
      </c>
      <c r="D1279" s="134" t="s">
        <v>1216</v>
      </c>
      <c r="E1279" s="135">
        <v>1892.54</v>
      </c>
      <c r="F1279" s="135">
        <v>649.52</v>
      </c>
      <c r="G1279" s="136">
        <v>2542.06</v>
      </c>
    </row>
    <row r="1280" spans="1:7" x14ac:dyDescent="0.25">
      <c r="A1280" s="132" t="str">
        <f t="shared" si="19"/>
        <v>SC-2S0496206</v>
      </c>
      <c r="B1280" s="132" t="s">
        <v>3670</v>
      </c>
      <c r="C1280" s="133" t="s">
        <v>3671</v>
      </c>
      <c r="D1280" s="134" t="s">
        <v>1216</v>
      </c>
      <c r="E1280" s="135">
        <v>2387.89</v>
      </c>
      <c r="F1280" s="135">
        <v>819.52</v>
      </c>
      <c r="G1280" s="136">
        <v>3207.42</v>
      </c>
    </row>
    <row r="1281" spans="1:7" x14ac:dyDescent="0.25">
      <c r="A1281" s="132" t="str">
        <f t="shared" si="19"/>
        <v>SC-2S0496207</v>
      </c>
      <c r="B1281" s="132" t="s">
        <v>3672</v>
      </c>
      <c r="C1281" s="133" t="s">
        <v>3673</v>
      </c>
      <c r="D1281" s="134" t="s">
        <v>1216</v>
      </c>
      <c r="E1281" s="135">
        <v>1101.96</v>
      </c>
      <c r="F1281" s="135">
        <v>378.19</v>
      </c>
      <c r="G1281" s="136">
        <v>1480.15</v>
      </c>
    </row>
    <row r="1282" spans="1:7" x14ac:dyDescent="0.25">
      <c r="A1282" s="132" t="str">
        <f t="shared" si="19"/>
        <v>SC-2S0496208</v>
      </c>
      <c r="B1282" s="132" t="s">
        <v>3674</v>
      </c>
      <c r="C1282" s="133" t="s">
        <v>3675</v>
      </c>
      <c r="D1282" s="134" t="s">
        <v>1216</v>
      </c>
      <c r="E1282" s="135">
        <v>1074.9100000000001</v>
      </c>
      <c r="F1282" s="135">
        <v>368.91</v>
      </c>
      <c r="G1282" s="136">
        <v>1443.82</v>
      </c>
    </row>
    <row r="1283" spans="1:7" x14ac:dyDescent="0.25">
      <c r="A1283" s="132" t="str">
        <f t="shared" si="19"/>
        <v>SC-2S0496209</v>
      </c>
      <c r="B1283" s="132" t="s">
        <v>3676</v>
      </c>
      <c r="C1283" s="133" t="s">
        <v>3677</v>
      </c>
      <c r="D1283" s="134" t="s">
        <v>1216</v>
      </c>
      <c r="E1283" s="135">
        <v>1461.23</v>
      </c>
      <c r="F1283" s="135">
        <v>501.49</v>
      </c>
      <c r="G1283" s="136">
        <v>1962.72</v>
      </c>
    </row>
    <row r="1284" spans="1:7" x14ac:dyDescent="0.25">
      <c r="A1284" s="132" t="str">
        <f t="shared" si="19"/>
        <v>SC-2S0496210</v>
      </c>
      <c r="B1284" s="132" t="s">
        <v>3678</v>
      </c>
      <c r="C1284" s="133" t="s">
        <v>3679</v>
      </c>
      <c r="D1284" s="134" t="s">
        <v>1216</v>
      </c>
      <c r="E1284" s="135">
        <v>1824.53</v>
      </c>
      <c r="F1284" s="135">
        <v>626.17999999999995</v>
      </c>
      <c r="G1284" s="136">
        <v>2450.71</v>
      </c>
    </row>
    <row r="1285" spans="1:7" x14ac:dyDescent="0.25">
      <c r="A1285" s="132" t="str">
        <f t="shared" si="19"/>
        <v>SC-2S0496211</v>
      </c>
      <c r="B1285" s="132" t="s">
        <v>3680</v>
      </c>
      <c r="C1285" s="133" t="s">
        <v>3681</v>
      </c>
      <c r="D1285" s="134" t="s">
        <v>1216</v>
      </c>
      <c r="E1285" s="135">
        <v>2132.5</v>
      </c>
      <c r="F1285" s="135">
        <v>731.87</v>
      </c>
      <c r="G1285" s="136">
        <v>2864.37</v>
      </c>
    </row>
    <row r="1286" spans="1:7" x14ac:dyDescent="0.25">
      <c r="A1286" s="132" t="str">
        <f t="shared" si="19"/>
        <v>SC-2S0496212</v>
      </c>
      <c r="B1286" s="132" t="s">
        <v>3682</v>
      </c>
      <c r="C1286" s="133" t="s">
        <v>3683</v>
      </c>
      <c r="D1286" s="134" t="s">
        <v>1216</v>
      </c>
      <c r="E1286" s="135">
        <v>2609</v>
      </c>
      <c r="F1286" s="135">
        <v>895.41</v>
      </c>
      <c r="G1286" s="136">
        <v>3504.41</v>
      </c>
    </row>
    <row r="1287" spans="1:7" x14ac:dyDescent="0.25">
      <c r="A1287" s="132" t="str">
        <f t="shared" si="19"/>
        <v>SC-2S0496213</v>
      </c>
      <c r="B1287" s="132" t="s">
        <v>3684</v>
      </c>
      <c r="C1287" s="133" t="s">
        <v>3685</v>
      </c>
      <c r="D1287" s="134" t="s">
        <v>1216</v>
      </c>
      <c r="E1287" s="135">
        <v>1284.06</v>
      </c>
      <c r="F1287" s="135">
        <v>440.69</v>
      </c>
      <c r="G1287" s="136">
        <v>1724.75</v>
      </c>
    </row>
    <row r="1288" spans="1:7" x14ac:dyDescent="0.25">
      <c r="A1288" s="132" t="str">
        <f t="shared" si="19"/>
        <v>SC-2S0496214</v>
      </c>
      <c r="B1288" s="132" t="s">
        <v>3686</v>
      </c>
      <c r="C1288" s="133" t="s">
        <v>3687</v>
      </c>
      <c r="D1288" s="134" t="s">
        <v>1216</v>
      </c>
      <c r="E1288" s="135">
        <v>1260.8699999999999</v>
      </c>
      <c r="F1288" s="135">
        <v>432.73</v>
      </c>
      <c r="G1288" s="136">
        <v>1693.6</v>
      </c>
    </row>
    <row r="1289" spans="1:7" x14ac:dyDescent="0.25">
      <c r="A1289" s="132" t="str">
        <f t="shared" si="19"/>
        <v>SC-2S0496215</v>
      </c>
      <c r="B1289" s="132" t="s">
        <v>3688</v>
      </c>
      <c r="C1289" s="133" t="s">
        <v>3689</v>
      </c>
      <c r="D1289" s="134" t="s">
        <v>1216</v>
      </c>
      <c r="E1289" s="135">
        <v>1681.63</v>
      </c>
      <c r="F1289" s="135">
        <v>577.14</v>
      </c>
      <c r="G1289" s="136">
        <v>2258.77</v>
      </c>
    </row>
    <row r="1290" spans="1:7" x14ac:dyDescent="0.25">
      <c r="A1290" s="132" t="str">
        <f t="shared" ref="A1290:A1353" si="20">CONCATENATE("SC-",B1290)</f>
        <v>SC-2S0496216</v>
      </c>
      <c r="B1290" s="132" t="s">
        <v>3690</v>
      </c>
      <c r="C1290" s="133" t="s">
        <v>3691</v>
      </c>
      <c r="D1290" s="134" t="s">
        <v>1216</v>
      </c>
      <c r="E1290" s="135">
        <v>2066.3000000000002</v>
      </c>
      <c r="F1290" s="135">
        <v>709.16</v>
      </c>
      <c r="G1290" s="136">
        <v>2775.46</v>
      </c>
    </row>
    <row r="1291" spans="1:7" x14ac:dyDescent="0.25">
      <c r="A1291" s="132" t="str">
        <f t="shared" si="20"/>
        <v>SC-2S0496217</v>
      </c>
      <c r="B1291" s="132" t="s">
        <v>3692</v>
      </c>
      <c r="C1291" s="133" t="s">
        <v>3693</v>
      </c>
      <c r="D1291" s="134" t="s">
        <v>1216</v>
      </c>
      <c r="E1291" s="135">
        <v>2387.91</v>
      </c>
      <c r="F1291" s="135">
        <v>819.53</v>
      </c>
      <c r="G1291" s="136">
        <v>3207.44</v>
      </c>
    </row>
    <row r="1292" spans="1:7" x14ac:dyDescent="0.25">
      <c r="A1292" s="132" t="str">
        <f t="shared" si="20"/>
        <v>SC-2S0496218</v>
      </c>
      <c r="B1292" s="132" t="s">
        <v>3694</v>
      </c>
      <c r="C1292" s="133" t="s">
        <v>3695</v>
      </c>
      <c r="D1292" s="134" t="s">
        <v>1216</v>
      </c>
      <c r="E1292" s="135">
        <v>2892.6</v>
      </c>
      <c r="F1292" s="135">
        <v>992.74</v>
      </c>
      <c r="G1292" s="136">
        <v>3885.34</v>
      </c>
    </row>
    <row r="1293" spans="1:7" x14ac:dyDescent="0.25">
      <c r="A1293" s="132" t="str">
        <f t="shared" si="20"/>
        <v>SC-2S0496251</v>
      </c>
      <c r="B1293" s="132" t="s">
        <v>3696</v>
      </c>
      <c r="C1293" s="133" t="s">
        <v>3697</v>
      </c>
      <c r="D1293" s="134" t="s">
        <v>1216</v>
      </c>
      <c r="E1293" s="135">
        <v>976.13</v>
      </c>
      <c r="F1293" s="135">
        <v>335.01</v>
      </c>
      <c r="G1293" s="136">
        <v>1311.14</v>
      </c>
    </row>
    <row r="1294" spans="1:7" x14ac:dyDescent="0.25">
      <c r="A1294" s="132" t="str">
        <f t="shared" si="20"/>
        <v>SC-2S0496252</v>
      </c>
      <c r="B1294" s="132" t="s">
        <v>3698</v>
      </c>
      <c r="C1294" s="133" t="s">
        <v>3699</v>
      </c>
      <c r="D1294" s="134" t="s">
        <v>1216</v>
      </c>
      <c r="E1294" s="135">
        <v>950.71</v>
      </c>
      <c r="F1294" s="135">
        <v>326.29000000000002</v>
      </c>
      <c r="G1294" s="136">
        <v>1277</v>
      </c>
    </row>
    <row r="1295" spans="1:7" x14ac:dyDescent="0.25">
      <c r="A1295" s="132" t="str">
        <f t="shared" si="20"/>
        <v>SC-2S0496253</v>
      </c>
      <c r="B1295" s="132" t="s">
        <v>3700</v>
      </c>
      <c r="C1295" s="133" t="s">
        <v>3701</v>
      </c>
      <c r="D1295" s="134" t="s">
        <v>1216</v>
      </c>
      <c r="E1295" s="135">
        <v>1324.53</v>
      </c>
      <c r="F1295" s="135">
        <v>454.58</v>
      </c>
      <c r="G1295" s="136">
        <v>1779.1</v>
      </c>
    </row>
    <row r="1296" spans="1:7" x14ac:dyDescent="0.25">
      <c r="A1296" s="132" t="str">
        <f t="shared" si="20"/>
        <v>SC-2S0496254</v>
      </c>
      <c r="B1296" s="132" t="s">
        <v>3702</v>
      </c>
      <c r="C1296" s="133" t="s">
        <v>3703</v>
      </c>
      <c r="D1296" s="134" t="s">
        <v>1216</v>
      </c>
      <c r="E1296" s="135">
        <v>1692.77</v>
      </c>
      <c r="F1296" s="135">
        <v>580.96</v>
      </c>
      <c r="G1296" s="136">
        <v>2273.73</v>
      </c>
    </row>
    <row r="1297" spans="1:7" x14ac:dyDescent="0.25">
      <c r="A1297" s="132" t="str">
        <f t="shared" si="20"/>
        <v>SC-2S0496255</v>
      </c>
      <c r="B1297" s="132" t="s">
        <v>3704</v>
      </c>
      <c r="C1297" s="133" t="s">
        <v>3705</v>
      </c>
      <c r="D1297" s="134" t="s">
        <v>1216</v>
      </c>
      <c r="E1297" s="135">
        <v>1997.36</v>
      </c>
      <c r="F1297" s="135">
        <v>685.49</v>
      </c>
      <c r="G1297" s="136">
        <v>2682.85</v>
      </c>
    </row>
    <row r="1298" spans="1:7" x14ac:dyDescent="0.25">
      <c r="A1298" s="132" t="str">
        <f t="shared" si="20"/>
        <v>SC-2S0496256</v>
      </c>
      <c r="B1298" s="132" t="s">
        <v>3706</v>
      </c>
      <c r="C1298" s="133" t="s">
        <v>3707</v>
      </c>
      <c r="D1298" s="134" t="s">
        <v>1216</v>
      </c>
      <c r="E1298" s="135">
        <v>2514.63</v>
      </c>
      <c r="F1298" s="135">
        <v>863.02</v>
      </c>
      <c r="G1298" s="136">
        <v>3377.66</v>
      </c>
    </row>
    <row r="1299" spans="1:7" x14ac:dyDescent="0.25">
      <c r="A1299" s="132" t="str">
        <f t="shared" si="20"/>
        <v>SC-2S0496257</v>
      </c>
      <c r="B1299" s="132" t="s">
        <v>3708</v>
      </c>
      <c r="C1299" s="133" t="s">
        <v>3709</v>
      </c>
      <c r="D1299" s="134" t="s">
        <v>1216</v>
      </c>
      <c r="E1299" s="135">
        <v>1164.4000000000001</v>
      </c>
      <c r="F1299" s="135">
        <v>399.62</v>
      </c>
      <c r="G1299" s="136">
        <v>1564.02</v>
      </c>
    </row>
    <row r="1300" spans="1:7" x14ac:dyDescent="0.25">
      <c r="A1300" s="132" t="str">
        <f t="shared" si="20"/>
        <v>SC-2S0496258</v>
      </c>
      <c r="B1300" s="132" t="s">
        <v>3710</v>
      </c>
      <c r="C1300" s="133" t="s">
        <v>3711</v>
      </c>
      <c r="D1300" s="134" t="s">
        <v>1216</v>
      </c>
      <c r="E1300" s="135">
        <v>1134.75</v>
      </c>
      <c r="F1300" s="135">
        <v>389.45</v>
      </c>
      <c r="G1300" s="136">
        <v>1524.19</v>
      </c>
    </row>
    <row r="1301" spans="1:7" x14ac:dyDescent="0.25">
      <c r="A1301" s="132" t="str">
        <f t="shared" si="20"/>
        <v>SC-2S0496259</v>
      </c>
      <c r="B1301" s="132" t="s">
        <v>3712</v>
      </c>
      <c r="C1301" s="133" t="s">
        <v>3713</v>
      </c>
      <c r="D1301" s="134" t="s">
        <v>1216</v>
      </c>
      <c r="E1301" s="135">
        <v>1545.6</v>
      </c>
      <c r="F1301" s="135">
        <v>530.45000000000005</v>
      </c>
      <c r="G1301" s="136">
        <v>2076.0500000000002</v>
      </c>
    </row>
    <row r="1302" spans="1:7" x14ac:dyDescent="0.25">
      <c r="A1302" s="132" t="str">
        <f t="shared" si="20"/>
        <v>SC-2S0496260</v>
      </c>
      <c r="B1302" s="132" t="s">
        <v>3714</v>
      </c>
      <c r="C1302" s="133" t="s">
        <v>3715</v>
      </c>
      <c r="D1302" s="134" t="s">
        <v>1216</v>
      </c>
      <c r="E1302" s="135">
        <v>1928.23</v>
      </c>
      <c r="F1302" s="135">
        <v>661.77</v>
      </c>
      <c r="G1302" s="136">
        <v>2590</v>
      </c>
    </row>
    <row r="1303" spans="1:7" x14ac:dyDescent="0.25">
      <c r="A1303" s="132" t="str">
        <f t="shared" si="20"/>
        <v>SC-2S0496261</v>
      </c>
      <c r="B1303" s="132" t="s">
        <v>3716</v>
      </c>
      <c r="C1303" s="133" t="s">
        <v>3717</v>
      </c>
      <c r="D1303" s="134" t="s">
        <v>1216</v>
      </c>
      <c r="E1303" s="135">
        <v>2251.4299999999998</v>
      </c>
      <c r="F1303" s="135">
        <v>772.69</v>
      </c>
      <c r="G1303" s="136">
        <v>3024.13</v>
      </c>
    </row>
    <row r="1304" spans="1:7" x14ac:dyDescent="0.25">
      <c r="A1304" s="132" t="str">
        <f t="shared" si="20"/>
        <v>SC-2S0496262</v>
      </c>
      <c r="B1304" s="132" t="s">
        <v>3718</v>
      </c>
      <c r="C1304" s="133" t="s">
        <v>3719</v>
      </c>
      <c r="D1304" s="134" t="s">
        <v>1216</v>
      </c>
      <c r="E1304" s="135">
        <v>2750.98</v>
      </c>
      <c r="F1304" s="135">
        <v>944.14</v>
      </c>
      <c r="G1304" s="136">
        <v>3695.12</v>
      </c>
    </row>
    <row r="1305" spans="1:7" x14ac:dyDescent="0.25">
      <c r="A1305" s="132" t="str">
        <f t="shared" si="20"/>
        <v>SC-2S0496263</v>
      </c>
      <c r="B1305" s="132" t="s">
        <v>3720</v>
      </c>
      <c r="C1305" s="133" t="s">
        <v>3721</v>
      </c>
      <c r="D1305" s="134" t="s">
        <v>1216</v>
      </c>
      <c r="E1305" s="135">
        <v>1356.91</v>
      </c>
      <c r="F1305" s="135">
        <v>465.69</v>
      </c>
      <c r="G1305" s="136">
        <v>1822.6</v>
      </c>
    </row>
    <row r="1306" spans="1:7" x14ac:dyDescent="0.25">
      <c r="A1306" s="132" t="str">
        <f t="shared" si="20"/>
        <v>SC-2S0496264</v>
      </c>
      <c r="B1306" s="132" t="s">
        <v>3722</v>
      </c>
      <c r="C1306" s="133" t="s">
        <v>3723</v>
      </c>
      <c r="D1306" s="134" t="s">
        <v>1216</v>
      </c>
      <c r="E1306" s="135">
        <v>1331.49</v>
      </c>
      <c r="F1306" s="135">
        <v>456.97</v>
      </c>
      <c r="G1306" s="136">
        <v>1788.46</v>
      </c>
    </row>
    <row r="1307" spans="1:7" x14ac:dyDescent="0.25">
      <c r="A1307" s="132" t="str">
        <f t="shared" si="20"/>
        <v>SC-2S0496265</v>
      </c>
      <c r="B1307" s="132" t="s">
        <v>3724</v>
      </c>
      <c r="C1307" s="133" t="s">
        <v>3725</v>
      </c>
      <c r="D1307" s="134" t="s">
        <v>1216</v>
      </c>
      <c r="E1307" s="135">
        <v>1779.39</v>
      </c>
      <c r="F1307" s="135">
        <v>610.69000000000005</v>
      </c>
      <c r="G1307" s="136">
        <v>2390.0700000000002</v>
      </c>
    </row>
    <row r="1308" spans="1:7" x14ac:dyDescent="0.25">
      <c r="A1308" s="132" t="str">
        <f t="shared" si="20"/>
        <v>SC-2S0496266</v>
      </c>
      <c r="B1308" s="132" t="s">
        <v>3726</v>
      </c>
      <c r="C1308" s="133" t="s">
        <v>3727</v>
      </c>
      <c r="D1308" s="134" t="s">
        <v>1216</v>
      </c>
      <c r="E1308" s="135">
        <v>2184.87</v>
      </c>
      <c r="F1308" s="135">
        <v>749.85</v>
      </c>
      <c r="G1308" s="136">
        <v>2934.72</v>
      </c>
    </row>
    <row r="1309" spans="1:7" x14ac:dyDescent="0.25">
      <c r="A1309" s="132" t="str">
        <f t="shared" si="20"/>
        <v>SC-2S0496267</v>
      </c>
      <c r="B1309" s="132" t="s">
        <v>3728</v>
      </c>
      <c r="C1309" s="133" t="s">
        <v>3729</v>
      </c>
      <c r="D1309" s="134" t="s">
        <v>1216</v>
      </c>
      <c r="E1309" s="135">
        <v>2522.46</v>
      </c>
      <c r="F1309" s="135">
        <v>865.71</v>
      </c>
      <c r="G1309" s="136">
        <v>3388.17</v>
      </c>
    </row>
    <row r="1310" spans="1:7" x14ac:dyDescent="0.25">
      <c r="A1310" s="132" t="str">
        <f t="shared" si="20"/>
        <v>SC-2S0496268</v>
      </c>
      <c r="B1310" s="132" t="s">
        <v>3730</v>
      </c>
      <c r="C1310" s="133" t="s">
        <v>3731</v>
      </c>
      <c r="D1310" s="134" t="s">
        <v>1216</v>
      </c>
      <c r="E1310" s="135">
        <v>3052.05</v>
      </c>
      <c r="F1310" s="135">
        <v>1047.46</v>
      </c>
      <c r="G1310" s="136">
        <v>4099.5200000000004</v>
      </c>
    </row>
    <row r="1311" spans="1:7" x14ac:dyDescent="0.25">
      <c r="A1311" s="132" t="str">
        <f t="shared" si="20"/>
        <v>SC-2S0496301</v>
      </c>
      <c r="B1311" s="132" t="s">
        <v>3732</v>
      </c>
      <c r="C1311" s="133" t="s">
        <v>3733</v>
      </c>
      <c r="D1311" s="134" t="s">
        <v>1216</v>
      </c>
      <c r="E1311" s="135">
        <v>1230.72</v>
      </c>
      <c r="F1311" s="135">
        <v>422.38</v>
      </c>
      <c r="G1311" s="136">
        <v>1653.1</v>
      </c>
    </row>
    <row r="1312" spans="1:7" x14ac:dyDescent="0.25">
      <c r="A1312" s="132" t="str">
        <f t="shared" si="20"/>
        <v>SC-2S0496302</v>
      </c>
      <c r="B1312" s="132" t="s">
        <v>3734</v>
      </c>
      <c r="C1312" s="133" t="s">
        <v>3735</v>
      </c>
      <c r="D1312" s="134" t="s">
        <v>1216</v>
      </c>
      <c r="E1312" s="135">
        <v>1198.9100000000001</v>
      </c>
      <c r="F1312" s="135">
        <v>411.47</v>
      </c>
      <c r="G1312" s="136">
        <v>1610.37</v>
      </c>
    </row>
    <row r="1313" spans="1:7" x14ac:dyDescent="0.25">
      <c r="A1313" s="132" t="str">
        <f t="shared" si="20"/>
        <v>SC-2S0496303</v>
      </c>
      <c r="B1313" s="132" t="s">
        <v>3736</v>
      </c>
      <c r="C1313" s="133" t="s">
        <v>3737</v>
      </c>
      <c r="D1313" s="134" t="s">
        <v>1216</v>
      </c>
      <c r="E1313" s="135">
        <v>1407.25</v>
      </c>
      <c r="F1313" s="135">
        <v>482.97</v>
      </c>
      <c r="G1313" s="136">
        <v>1890.22</v>
      </c>
    </row>
    <row r="1314" spans="1:7" x14ac:dyDescent="0.25">
      <c r="A1314" s="132" t="str">
        <f t="shared" si="20"/>
        <v>SC-2S0496304</v>
      </c>
      <c r="B1314" s="132" t="s">
        <v>3738</v>
      </c>
      <c r="C1314" s="133" t="s">
        <v>3739</v>
      </c>
      <c r="D1314" s="134" t="s">
        <v>1216</v>
      </c>
      <c r="E1314" s="135">
        <v>1685.33</v>
      </c>
      <c r="F1314" s="135">
        <v>578.41</v>
      </c>
      <c r="G1314" s="136">
        <v>2263.7399999999998</v>
      </c>
    </row>
    <row r="1315" spans="1:7" x14ac:dyDescent="0.25">
      <c r="A1315" s="132" t="str">
        <f t="shared" si="20"/>
        <v>SC-2S0496305</v>
      </c>
      <c r="B1315" s="132" t="s">
        <v>3740</v>
      </c>
      <c r="C1315" s="133" t="s">
        <v>3741</v>
      </c>
      <c r="D1315" s="134" t="s">
        <v>1216</v>
      </c>
      <c r="E1315" s="135">
        <v>1979.31</v>
      </c>
      <c r="F1315" s="135">
        <v>679.3</v>
      </c>
      <c r="G1315" s="136">
        <v>2658.62</v>
      </c>
    </row>
    <row r="1316" spans="1:7" x14ac:dyDescent="0.25">
      <c r="A1316" s="132" t="str">
        <f t="shared" si="20"/>
        <v>SC-2S0496306</v>
      </c>
      <c r="B1316" s="132" t="s">
        <v>3742</v>
      </c>
      <c r="C1316" s="133" t="s">
        <v>3743</v>
      </c>
      <c r="D1316" s="134" t="s">
        <v>1216</v>
      </c>
      <c r="E1316" s="135">
        <v>2446.96</v>
      </c>
      <c r="F1316" s="135">
        <v>839.8</v>
      </c>
      <c r="G1316" s="136">
        <v>3286.76</v>
      </c>
    </row>
    <row r="1317" spans="1:7" x14ac:dyDescent="0.25">
      <c r="A1317" s="132" t="str">
        <f t="shared" si="20"/>
        <v>SC-2S0496307</v>
      </c>
      <c r="B1317" s="132" t="s">
        <v>3744</v>
      </c>
      <c r="C1317" s="133" t="s">
        <v>3745</v>
      </c>
      <c r="D1317" s="134" t="s">
        <v>1216</v>
      </c>
      <c r="E1317" s="135">
        <v>1420.79</v>
      </c>
      <c r="F1317" s="135">
        <v>487.62</v>
      </c>
      <c r="G1317" s="136">
        <v>1908.41</v>
      </c>
    </row>
    <row r="1318" spans="1:7" x14ac:dyDescent="0.25">
      <c r="A1318" s="132" t="str">
        <f t="shared" si="20"/>
        <v>SC-2S0496308</v>
      </c>
      <c r="B1318" s="132" t="s">
        <v>3746</v>
      </c>
      <c r="C1318" s="133" t="s">
        <v>3747</v>
      </c>
      <c r="D1318" s="134" t="s">
        <v>1216</v>
      </c>
      <c r="E1318" s="135">
        <v>1397.6</v>
      </c>
      <c r="F1318" s="135">
        <v>479.66</v>
      </c>
      <c r="G1318" s="136">
        <v>1877.26</v>
      </c>
    </row>
    <row r="1319" spans="1:7" x14ac:dyDescent="0.25">
      <c r="A1319" s="132" t="str">
        <f t="shared" si="20"/>
        <v>SC-2S0496309</v>
      </c>
      <c r="B1319" s="132" t="s">
        <v>3748</v>
      </c>
      <c r="C1319" s="133" t="s">
        <v>3749</v>
      </c>
      <c r="D1319" s="134" t="s">
        <v>1216</v>
      </c>
      <c r="E1319" s="135">
        <v>1622.88</v>
      </c>
      <c r="F1319" s="135">
        <v>556.97</v>
      </c>
      <c r="G1319" s="136">
        <v>2179.86</v>
      </c>
    </row>
    <row r="1320" spans="1:7" x14ac:dyDescent="0.25">
      <c r="A1320" s="132" t="str">
        <f t="shared" si="20"/>
        <v>SC-2S0496310</v>
      </c>
      <c r="B1320" s="132" t="s">
        <v>3750</v>
      </c>
      <c r="C1320" s="133" t="s">
        <v>3751</v>
      </c>
      <c r="D1320" s="134" t="s">
        <v>1216</v>
      </c>
      <c r="E1320" s="135">
        <v>1851.94</v>
      </c>
      <c r="F1320" s="135">
        <v>635.59</v>
      </c>
      <c r="G1320" s="136">
        <v>2487.5300000000002</v>
      </c>
    </row>
    <row r="1321" spans="1:7" x14ac:dyDescent="0.25">
      <c r="A1321" s="132" t="str">
        <f t="shared" si="20"/>
        <v>SC-2S0496311</v>
      </c>
      <c r="B1321" s="132" t="s">
        <v>3752</v>
      </c>
      <c r="C1321" s="133" t="s">
        <v>3753</v>
      </c>
      <c r="D1321" s="134" t="s">
        <v>1216</v>
      </c>
      <c r="E1321" s="135">
        <v>2219.27</v>
      </c>
      <c r="F1321" s="135">
        <v>761.65</v>
      </c>
      <c r="G1321" s="136">
        <v>2980.92</v>
      </c>
    </row>
    <row r="1322" spans="1:7" x14ac:dyDescent="0.25">
      <c r="A1322" s="132" t="str">
        <f t="shared" si="20"/>
        <v>SC-2S0496312</v>
      </c>
      <c r="B1322" s="132" t="s">
        <v>3754</v>
      </c>
      <c r="C1322" s="133" t="s">
        <v>3755</v>
      </c>
      <c r="D1322" s="134" t="s">
        <v>1216</v>
      </c>
      <c r="E1322" s="135">
        <v>2711.24</v>
      </c>
      <c r="F1322" s="135">
        <v>930.5</v>
      </c>
      <c r="G1322" s="136">
        <v>3641.74</v>
      </c>
    </row>
    <row r="1323" spans="1:7" x14ac:dyDescent="0.25">
      <c r="A1323" s="132" t="str">
        <f t="shared" si="20"/>
        <v>SC-2S0496313</v>
      </c>
      <c r="B1323" s="132" t="s">
        <v>3756</v>
      </c>
      <c r="C1323" s="133" t="s">
        <v>3757</v>
      </c>
      <c r="D1323" s="134" t="s">
        <v>1216</v>
      </c>
      <c r="E1323" s="135">
        <v>1715.33</v>
      </c>
      <c r="F1323" s="135">
        <v>588.70000000000005</v>
      </c>
      <c r="G1323" s="136">
        <v>2304.0300000000002</v>
      </c>
    </row>
    <row r="1324" spans="1:7" x14ac:dyDescent="0.25">
      <c r="A1324" s="132" t="str">
        <f t="shared" si="20"/>
        <v>SC-2S0496314</v>
      </c>
      <c r="B1324" s="132" t="s">
        <v>3758</v>
      </c>
      <c r="C1324" s="133" t="s">
        <v>3759</v>
      </c>
      <c r="D1324" s="134" t="s">
        <v>1216</v>
      </c>
      <c r="E1324" s="135">
        <v>1607.89</v>
      </c>
      <c r="F1324" s="135">
        <v>551.83000000000004</v>
      </c>
      <c r="G1324" s="136">
        <v>2159.7199999999998</v>
      </c>
    </row>
    <row r="1325" spans="1:7" x14ac:dyDescent="0.25">
      <c r="A1325" s="132" t="str">
        <f t="shared" si="20"/>
        <v>SC-2S0496315</v>
      </c>
      <c r="B1325" s="132" t="s">
        <v>3760</v>
      </c>
      <c r="C1325" s="133" t="s">
        <v>3761</v>
      </c>
      <c r="D1325" s="134" t="s">
        <v>1216</v>
      </c>
      <c r="E1325" s="135">
        <v>1853.97</v>
      </c>
      <c r="F1325" s="135">
        <v>636.28</v>
      </c>
      <c r="G1325" s="136">
        <v>2490.25</v>
      </c>
    </row>
    <row r="1326" spans="1:7" x14ac:dyDescent="0.25">
      <c r="A1326" s="132" t="str">
        <f t="shared" si="20"/>
        <v>SC-2S0496316</v>
      </c>
      <c r="B1326" s="132" t="s">
        <v>3762</v>
      </c>
      <c r="C1326" s="133" t="s">
        <v>3763</v>
      </c>
      <c r="D1326" s="134" t="s">
        <v>1216</v>
      </c>
      <c r="E1326" s="135">
        <v>2153.42</v>
      </c>
      <c r="F1326" s="135">
        <v>739.05</v>
      </c>
      <c r="G1326" s="136">
        <v>2892.47</v>
      </c>
    </row>
    <row r="1327" spans="1:7" x14ac:dyDescent="0.25">
      <c r="A1327" s="132" t="str">
        <f t="shared" si="20"/>
        <v>SC-2S0496317</v>
      </c>
      <c r="B1327" s="132" t="s">
        <v>3764</v>
      </c>
      <c r="C1327" s="133" t="s">
        <v>3765</v>
      </c>
      <c r="D1327" s="134" t="s">
        <v>1216</v>
      </c>
      <c r="E1327" s="135">
        <v>2474.6799999999998</v>
      </c>
      <c r="F1327" s="135">
        <v>849.31</v>
      </c>
      <c r="G1327" s="136">
        <v>3324</v>
      </c>
    </row>
    <row r="1328" spans="1:7" x14ac:dyDescent="0.25">
      <c r="A1328" s="132" t="str">
        <f t="shared" si="20"/>
        <v>SC-2S0496318</v>
      </c>
      <c r="B1328" s="132" t="s">
        <v>3766</v>
      </c>
      <c r="C1328" s="133" t="s">
        <v>3767</v>
      </c>
      <c r="D1328" s="134" t="s">
        <v>1216</v>
      </c>
      <c r="E1328" s="135">
        <v>2990.98</v>
      </c>
      <c r="F1328" s="135">
        <v>1026.51</v>
      </c>
      <c r="G1328" s="136">
        <v>4017.49</v>
      </c>
    </row>
    <row r="1329" spans="1:7" x14ac:dyDescent="0.25">
      <c r="A1329" s="132" t="str">
        <f t="shared" si="20"/>
        <v>SC-2S0496331</v>
      </c>
      <c r="B1329" s="132" t="s">
        <v>3768</v>
      </c>
      <c r="C1329" s="133" t="s">
        <v>3769</v>
      </c>
      <c r="D1329" s="134" t="s">
        <v>1216</v>
      </c>
      <c r="E1329" s="135">
        <v>815.39</v>
      </c>
      <c r="F1329" s="135">
        <v>279.83999999999997</v>
      </c>
      <c r="G1329" s="136">
        <v>1095.23</v>
      </c>
    </row>
    <row r="1330" spans="1:7" x14ac:dyDescent="0.25">
      <c r="A1330" s="132" t="str">
        <f t="shared" si="20"/>
        <v>SC-2S0496332</v>
      </c>
      <c r="B1330" s="132" t="s">
        <v>3770</v>
      </c>
      <c r="C1330" s="133" t="s">
        <v>3771</v>
      </c>
      <c r="D1330" s="134" t="s">
        <v>1216</v>
      </c>
      <c r="E1330" s="135">
        <v>944.86</v>
      </c>
      <c r="F1330" s="135">
        <v>324.27999999999997</v>
      </c>
      <c r="G1330" s="136">
        <v>1269.1400000000001</v>
      </c>
    </row>
    <row r="1331" spans="1:7" x14ac:dyDescent="0.25">
      <c r="A1331" s="132" t="str">
        <f t="shared" si="20"/>
        <v>SC-2S0496333</v>
      </c>
      <c r="B1331" s="132" t="s">
        <v>3772</v>
      </c>
      <c r="C1331" s="133" t="s">
        <v>3773</v>
      </c>
      <c r="D1331" s="134" t="s">
        <v>1216</v>
      </c>
      <c r="E1331" s="135">
        <v>1069.52</v>
      </c>
      <c r="F1331" s="135">
        <v>367.06</v>
      </c>
      <c r="G1331" s="136">
        <v>1436.58</v>
      </c>
    </row>
    <row r="1332" spans="1:7" x14ac:dyDescent="0.25">
      <c r="A1332" s="132" t="str">
        <f t="shared" si="20"/>
        <v>SC-2S0496334</v>
      </c>
      <c r="B1332" s="132" t="s">
        <v>3774</v>
      </c>
      <c r="C1332" s="133" t="s">
        <v>3775</v>
      </c>
      <c r="D1332" s="134" t="s">
        <v>1216</v>
      </c>
      <c r="E1332" s="135">
        <v>1199.8900000000001</v>
      </c>
      <c r="F1332" s="135">
        <v>411.8</v>
      </c>
      <c r="G1332" s="136">
        <v>1611.7</v>
      </c>
    </row>
    <row r="1333" spans="1:7" x14ac:dyDescent="0.25">
      <c r="A1333" s="132" t="str">
        <f t="shared" si="20"/>
        <v>SC-2S0496335</v>
      </c>
      <c r="B1333" s="132" t="s">
        <v>3776</v>
      </c>
      <c r="C1333" s="133" t="s">
        <v>3777</v>
      </c>
      <c r="D1333" s="134" t="s">
        <v>1216</v>
      </c>
      <c r="E1333" s="135">
        <v>841.18</v>
      </c>
      <c r="F1333" s="135">
        <v>288.69</v>
      </c>
      <c r="G1333" s="136">
        <v>1129.8699999999999</v>
      </c>
    </row>
    <row r="1334" spans="1:7" x14ac:dyDescent="0.25">
      <c r="A1334" s="132" t="str">
        <f t="shared" si="20"/>
        <v>SC-2S0496336</v>
      </c>
      <c r="B1334" s="132" t="s">
        <v>3778</v>
      </c>
      <c r="C1334" s="133" t="s">
        <v>3779</v>
      </c>
      <c r="D1334" s="134" t="s">
        <v>1216</v>
      </c>
      <c r="E1334" s="135">
        <v>1454.03</v>
      </c>
      <c r="F1334" s="135">
        <v>499.02</v>
      </c>
      <c r="G1334" s="136">
        <v>1953.05</v>
      </c>
    </row>
    <row r="1335" spans="1:7" x14ac:dyDescent="0.25">
      <c r="A1335" s="132" t="str">
        <f t="shared" si="20"/>
        <v>SC-2S0496337</v>
      </c>
      <c r="B1335" s="132" t="s">
        <v>3780</v>
      </c>
      <c r="C1335" s="133" t="s">
        <v>3781</v>
      </c>
      <c r="D1335" s="134" t="s">
        <v>1216</v>
      </c>
      <c r="E1335" s="135">
        <v>1579.58</v>
      </c>
      <c r="F1335" s="135">
        <v>542.11</v>
      </c>
      <c r="G1335" s="136">
        <v>2121.69</v>
      </c>
    </row>
    <row r="1336" spans="1:7" x14ac:dyDescent="0.25">
      <c r="A1336" s="132" t="str">
        <f t="shared" si="20"/>
        <v>SC-2S0496351</v>
      </c>
      <c r="B1336" s="132" t="s">
        <v>3782</v>
      </c>
      <c r="C1336" s="133" t="s">
        <v>3783</v>
      </c>
      <c r="D1336" s="134" t="s">
        <v>1216</v>
      </c>
      <c r="E1336" s="135">
        <v>1295.3900000000001</v>
      </c>
      <c r="F1336" s="135">
        <v>444.58</v>
      </c>
      <c r="G1336" s="136">
        <v>1739.97</v>
      </c>
    </row>
    <row r="1337" spans="1:7" x14ac:dyDescent="0.25">
      <c r="A1337" s="132" t="str">
        <f t="shared" si="20"/>
        <v>SC-2S0496352</v>
      </c>
      <c r="B1337" s="132" t="s">
        <v>3784</v>
      </c>
      <c r="C1337" s="133" t="s">
        <v>3785</v>
      </c>
      <c r="D1337" s="134" t="s">
        <v>1216</v>
      </c>
      <c r="E1337" s="135">
        <v>1260.98</v>
      </c>
      <c r="F1337" s="135">
        <v>432.77</v>
      </c>
      <c r="G1337" s="136">
        <v>1693.75</v>
      </c>
    </row>
    <row r="1338" spans="1:7" x14ac:dyDescent="0.25">
      <c r="A1338" s="132" t="str">
        <f t="shared" si="20"/>
        <v>SC-2S0496353</v>
      </c>
      <c r="B1338" s="132" t="s">
        <v>3786</v>
      </c>
      <c r="C1338" s="133" t="s">
        <v>3787</v>
      </c>
      <c r="D1338" s="134" t="s">
        <v>1216</v>
      </c>
      <c r="E1338" s="135">
        <v>1484.56</v>
      </c>
      <c r="F1338" s="135">
        <v>509.5</v>
      </c>
      <c r="G1338" s="136">
        <v>1994.06</v>
      </c>
    </row>
    <row r="1339" spans="1:7" x14ac:dyDescent="0.25">
      <c r="A1339" s="132" t="str">
        <f t="shared" si="20"/>
        <v>SC-2S0496354</v>
      </c>
      <c r="B1339" s="132" t="s">
        <v>3788</v>
      </c>
      <c r="C1339" s="133" t="s">
        <v>3789</v>
      </c>
      <c r="D1339" s="134" t="s">
        <v>1216</v>
      </c>
      <c r="E1339" s="135">
        <v>1777.51</v>
      </c>
      <c r="F1339" s="135">
        <v>610.04</v>
      </c>
      <c r="G1339" s="136">
        <v>2387.5500000000002</v>
      </c>
    </row>
    <row r="1340" spans="1:7" x14ac:dyDescent="0.25">
      <c r="A1340" s="132" t="str">
        <f t="shared" si="20"/>
        <v>SC-2S0496355</v>
      </c>
      <c r="B1340" s="132" t="s">
        <v>3790</v>
      </c>
      <c r="C1340" s="133" t="s">
        <v>3791</v>
      </c>
      <c r="D1340" s="134" t="s">
        <v>1216</v>
      </c>
      <c r="E1340" s="135">
        <v>2086.73</v>
      </c>
      <c r="F1340" s="135">
        <v>716.17</v>
      </c>
      <c r="G1340" s="136">
        <v>2802.89</v>
      </c>
    </row>
    <row r="1341" spans="1:7" x14ac:dyDescent="0.25">
      <c r="A1341" s="132" t="str">
        <f t="shared" si="20"/>
        <v>SC-2S0496356</v>
      </c>
      <c r="B1341" s="132" t="s">
        <v>3792</v>
      </c>
      <c r="C1341" s="133" t="s">
        <v>3793</v>
      </c>
      <c r="D1341" s="134" t="s">
        <v>1216</v>
      </c>
      <c r="E1341" s="135">
        <v>2577.0500000000002</v>
      </c>
      <c r="F1341" s="135">
        <v>884.44</v>
      </c>
      <c r="G1341" s="136">
        <v>3461.49</v>
      </c>
    </row>
    <row r="1342" spans="1:7" x14ac:dyDescent="0.25">
      <c r="A1342" s="132" t="str">
        <f t="shared" si="20"/>
        <v>SC-2S0496357</v>
      </c>
      <c r="B1342" s="132" t="s">
        <v>3794</v>
      </c>
      <c r="C1342" s="133" t="s">
        <v>3795</v>
      </c>
      <c r="D1342" s="134" t="s">
        <v>1216</v>
      </c>
      <c r="E1342" s="135">
        <v>1496.24</v>
      </c>
      <c r="F1342" s="135">
        <v>513.51</v>
      </c>
      <c r="G1342" s="136">
        <v>2009.75</v>
      </c>
    </row>
    <row r="1343" spans="1:7" x14ac:dyDescent="0.25">
      <c r="A1343" s="132" t="str">
        <f t="shared" si="20"/>
        <v>SC-2S0496358</v>
      </c>
      <c r="B1343" s="132" t="s">
        <v>3796</v>
      </c>
      <c r="C1343" s="133" t="s">
        <v>3797</v>
      </c>
      <c r="D1343" s="134" t="s">
        <v>1216</v>
      </c>
      <c r="E1343" s="135">
        <v>1470.82</v>
      </c>
      <c r="F1343" s="135">
        <v>504.79</v>
      </c>
      <c r="G1343" s="136">
        <v>1975.61</v>
      </c>
    </row>
    <row r="1344" spans="1:7" x14ac:dyDescent="0.25">
      <c r="A1344" s="132" t="str">
        <f t="shared" si="20"/>
        <v>SC-2S0496359</v>
      </c>
      <c r="B1344" s="132" t="s">
        <v>3798</v>
      </c>
      <c r="C1344" s="133" t="s">
        <v>3799</v>
      </c>
      <c r="D1344" s="134" t="s">
        <v>1216</v>
      </c>
      <c r="E1344" s="135">
        <v>1712.83</v>
      </c>
      <c r="F1344" s="135">
        <v>587.84</v>
      </c>
      <c r="G1344" s="136">
        <v>2300.67</v>
      </c>
    </row>
    <row r="1345" spans="1:7" x14ac:dyDescent="0.25">
      <c r="A1345" s="132" t="str">
        <f t="shared" si="20"/>
        <v>SC-2S0496360</v>
      </c>
      <c r="B1345" s="132" t="s">
        <v>3800</v>
      </c>
      <c r="C1345" s="133" t="s">
        <v>3801</v>
      </c>
      <c r="D1345" s="134" t="s">
        <v>1216</v>
      </c>
      <c r="E1345" s="135">
        <v>1957.5</v>
      </c>
      <c r="F1345" s="135">
        <v>671.81</v>
      </c>
      <c r="G1345" s="136">
        <v>2629.31</v>
      </c>
    </row>
    <row r="1346" spans="1:7" x14ac:dyDescent="0.25">
      <c r="A1346" s="132" t="str">
        <f t="shared" si="20"/>
        <v>SC-2S0496361</v>
      </c>
      <c r="B1346" s="132" t="s">
        <v>3802</v>
      </c>
      <c r="C1346" s="133" t="s">
        <v>3803</v>
      </c>
      <c r="D1346" s="134" t="s">
        <v>1216</v>
      </c>
      <c r="E1346" s="135">
        <v>2340.81</v>
      </c>
      <c r="F1346" s="135">
        <v>803.37</v>
      </c>
      <c r="G1346" s="136">
        <v>3144.17</v>
      </c>
    </row>
    <row r="1347" spans="1:7" x14ac:dyDescent="0.25">
      <c r="A1347" s="132" t="str">
        <f t="shared" si="20"/>
        <v>SC-2S0496362</v>
      </c>
      <c r="B1347" s="132" t="s">
        <v>3804</v>
      </c>
      <c r="C1347" s="133" t="s">
        <v>3805</v>
      </c>
      <c r="D1347" s="134" t="s">
        <v>1216</v>
      </c>
      <c r="E1347" s="135">
        <v>2856.94</v>
      </c>
      <c r="F1347" s="135">
        <v>980.5</v>
      </c>
      <c r="G1347" s="136">
        <v>3837.44</v>
      </c>
    </row>
    <row r="1348" spans="1:7" x14ac:dyDescent="0.25">
      <c r="A1348" s="132" t="str">
        <f t="shared" si="20"/>
        <v>SC-2S0496363</v>
      </c>
      <c r="B1348" s="132" t="s">
        <v>3806</v>
      </c>
      <c r="C1348" s="133" t="s">
        <v>3807</v>
      </c>
      <c r="D1348" s="134" t="s">
        <v>1216</v>
      </c>
      <c r="E1348" s="135">
        <v>1803.05</v>
      </c>
      <c r="F1348" s="135">
        <v>618.80999999999995</v>
      </c>
      <c r="G1348" s="136">
        <v>2421.85</v>
      </c>
    </row>
    <row r="1349" spans="1:7" x14ac:dyDescent="0.25">
      <c r="A1349" s="132" t="str">
        <f t="shared" si="20"/>
        <v>SC-2S0496364</v>
      </c>
      <c r="B1349" s="132" t="s">
        <v>3808</v>
      </c>
      <c r="C1349" s="133" t="s">
        <v>3809</v>
      </c>
      <c r="D1349" s="134" t="s">
        <v>1216</v>
      </c>
      <c r="E1349" s="135">
        <v>1693.38</v>
      </c>
      <c r="F1349" s="135">
        <v>581.16999999999996</v>
      </c>
      <c r="G1349" s="136">
        <v>2274.54</v>
      </c>
    </row>
    <row r="1350" spans="1:7" x14ac:dyDescent="0.25">
      <c r="A1350" s="132" t="str">
        <f t="shared" si="20"/>
        <v>SC-2S0496365</v>
      </c>
      <c r="B1350" s="132" t="s">
        <v>3810</v>
      </c>
      <c r="C1350" s="133" t="s">
        <v>3811</v>
      </c>
      <c r="D1350" s="134" t="s">
        <v>1216</v>
      </c>
      <c r="E1350" s="135">
        <v>1958.04</v>
      </c>
      <c r="F1350" s="135">
        <v>672</v>
      </c>
      <c r="G1350" s="136">
        <v>2630.04</v>
      </c>
    </row>
    <row r="1351" spans="1:7" x14ac:dyDescent="0.25">
      <c r="A1351" s="132" t="str">
        <f t="shared" si="20"/>
        <v>SC-2S0496366</v>
      </c>
      <c r="B1351" s="132" t="s">
        <v>3812</v>
      </c>
      <c r="C1351" s="133" t="s">
        <v>3813</v>
      </c>
      <c r="D1351" s="134" t="s">
        <v>1216</v>
      </c>
      <c r="E1351" s="135">
        <v>2273.84</v>
      </c>
      <c r="F1351" s="135">
        <v>780.38</v>
      </c>
      <c r="G1351" s="136">
        <v>3054.22</v>
      </c>
    </row>
    <row r="1352" spans="1:7" x14ac:dyDescent="0.25">
      <c r="A1352" s="132" t="str">
        <f t="shared" si="20"/>
        <v>SC-2S0496367</v>
      </c>
      <c r="B1352" s="132" t="s">
        <v>3814</v>
      </c>
      <c r="C1352" s="133" t="s">
        <v>3815</v>
      </c>
      <c r="D1352" s="134" t="s">
        <v>1216</v>
      </c>
      <c r="E1352" s="135">
        <v>2611.83</v>
      </c>
      <c r="F1352" s="135">
        <v>896.38</v>
      </c>
      <c r="G1352" s="136">
        <v>3508.21</v>
      </c>
    </row>
    <row r="1353" spans="1:7" x14ac:dyDescent="0.25">
      <c r="A1353" s="132" t="str">
        <f t="shared" si="20"/>
        <v>SC-2S0496368</v>
      </c>
      <c r="B1353" s="132" t="s">
        <v>3816</v>
      </c>
      <c r="C1353" s="133" t="s">
        <v>3817</v>
      </c>
      <c r="D1353" s="134" t="s">
        <v>1216</v>
      </c>
      <c r="E1353" s="135">
        <v>3153.78</v>
      </c>
      <c r="F1353" s="135">
        <v>1082.3800000000001</v>
      </c>
      <c r="G1353" s="136">
        <v>4236.1499999999996</v>
      </c>
    </row>
    <row r="1354" spans="1:7" x14ac:dyDescent="0.25">
      <c r="A1354" s="132" t="str">
        <f t="shared" ref="A1354:A1417" si="21">CONCATENATE("SC-",B1354)</f>
        <v>SC-2S0496381</v>
      </c>
      <c r="B1354" s="132" t="s">
        <v>3818</v>
      </c>
      <c r="C1354" s="133" t="s">
        <v>3819</v>
      </c>
      <c r="D1354" s="134" t="s">
        <v>1216</v>
      </c>
      <c r="E1354" s="135">
        <v>830.88</v>
      </c>
      <c r="F1354" s="135">
        <v>285.16000000000003</v>
      </c>
      <c r="G1354" s="136">
        <v>1116.04</v>
      </c>
    </row>
    <row r="1355" spans="1:7" x14ac:dyDescent="0.25">
      <c r="A1355" s="132" t="str">
        <f t="shared" si="21"/>
        <v>SC-2S0496382</v>
      </c>
      <c r="B1355" s="132" t="s">
        <v>3820</v>
      </c>
      <c r="C1355" s="133" t="s">
        <v>3821</v>
      </c>
      <c r="D1355" s="134" t="s">
        <v>1216</v>
      </c>
      <c r="E1355" s="135">
        <v>964.11</v>
      </c>
      <c r="F1355" s="135">
        <v>330.88</v>
      </c>
      <c r="G1355" s="136">
        <v>1294.99</v>
      </c>
    </row>
    <row r="1356" spans="1:7" x14ac:dyDescent="0.25">
      <c r="A1356" s="132" t="str">
        <f t="shared" si="21"/>
        <v>SC-2S0496383</v>
      </c>
      <c r="B1356" s="132" t="s">
        <v>3822</v>
      </c>
      <c r="C1356" s="133" t="s">
        <v>3823</v>
      </c>
      <c r="D1356" s="134" t="s">
        <v>1216</v>
      </c>
      <c r="E1356" s="135">
        <v>1092.04</v>
      </c>
      <c r="F1356" s="135">
        <v>374.79</v>
      </c>
      <c r="G1356" s="136">
        <v>1466.82</v>
      </c>
    </row>
    <row r="1357" spans="1:7" x14ac:dyDescent="0.25">
      <c r="A1357" s="132" t="str">
        <f t="shared" si="21"/>
        <v>SC-2S0496384</v>
      </c>
      <c r="B1357" s="132" t="s">
        <v>3824</v>
      </c>
      <c r="C1357" s="133" t="s">
        <v>3825</v>
      </c>
      <c r="D1357" s="134" t="s">
        <v>1216</v>
      </c>
      <c r="E1357" s="135">
        <v>1226.1600000000001</v>
      </c>
      <c r="F1357" s="135">
        <v>420.82</v>
      </c>
      <c r="G1357" s="136">
        <v>1646.98</v>
      </c>
    </row>
    <row r="1358" spans="1:7" x14ac:dyDescent="0.25">
      <c r="A1358" s="132" t="str">
        <f t="shared" si="21"/>
        <v>SC-2S0496385</v>
      </c>
      <c r="B1358" s="132" t="s">
        <v>3826</v>
      </c>
      <c r="C1358" s="133" t="s">
        <v>3827</v>
      </c>
      <c r="D1358" s="134" t="s">
        <v>1216</v>
      </c>
      <c r="E1358" s="135">
        <v>857.83</v>
      </c>
      <c r="F1358" s="135">
        <v>294.41000000000003</v>
      </c>
      <c r="G1358" s="136">
        <v>1152.24</v>
      </c>
    </row>
    <row r="1359" spans="1:7" x14ac:dyDescent="0.25">
      <c r="A1359" s="132" t="str">
        <f t="shared" si="21"/>
        <v>SC-2S0496386</v>
      </c>
      <c r="B1359" s="132" t="s">
        <v>3828</v>
      </c>
      <c r="C1359" s="133" t="s">
        <v>3829</v>
      </c>
      <c r="D1359" s="134" t="s">
        <v>1216</v>
      </c>
      <c r="E1359" s="135">
        <v>1487.32</v>
      </c>
      <c r="F1359" s="135">
        <v>510.45</v>
      </c>
      <c r="G1359" s="136">
        <v>1997.76</v>
      </c>
    </row>
    <row r="1360" spans="1:7" x14ac:dyDescent="0.25">
      <c r="A1360" s="132" t="str">
        <f t="shared" si="21"/>
        <v>SC-2S0496387</v>
      </c>
      <c r="B1360" s="132" t="s">
        <v>3830</v>
      </c>
      <c r="C1360" s="133" t="s">
        <v>3831</v>
      </c>
      <c r="D1360" s="134" t="s">
        <v>1216</v>
      </c>
      <c r="E1360" s="135">
        <v>1616.14</v>
      </c>
      <c r="F1360" s="135">
        <v>554.66</v>
      </c>
      <c r="G1360" s="136">
        <v>2170.8000000000002</v>
      </c>
    </row>
    <row r="1361" spans="1:7" x14ac:dyDescent="0.25">
      <c r="A1361" s="132" t="str">
        <f t="shared" si="21"/>
        <v>SC-2S0496401</v>
      </c>
      <c r="B1361" s="132" t="s">
        <v>3832</v>
      </c>
      <c r="C1361" s="133" t="s">
        <v>3833</v>
      </c>
      <c r="D1361" s="134" t="s">
        <v>566</v>
      </c>
      <c r="E1361" s="135">
        <v>115.67</v>
      </c>
      <c r="F1361" s="135">
        <v>39.700000000000003</v>
      </c>
      <c r="G1361" s="136">
        <v>155.36000000000001</v>
      </c>
    </row>
    <row r="1362" spans="1:7" x14ac:dyDescent="0.25">
      <c r="A1362" s="132" t="str">
        <f t="shared" si="21"/>
        <v>SC-2S0496402</v>
      </c>
      <c r="B1362" s="132" t="s">
        <v>3834</v>
      </c>
      <c r="C1362" s="133" t="s">
        <v>3835</v>
      </c>
      <c r="D1362" s="134" t="s">
        <v>566</v>
      </c>
      <c r="E1362" s="135">
        <v>230.86</v>
      </c>
      <c r="F1362" s="135">
        <v>79.23</v>
      </c>
      <c r="G1362" s="136">
        <v>310.08999999999997</v>
      </c>
    </row>
    <row r="1363" spans="1:7" x14ac:dyDescent="0.25">
      <c r="A1363" s="132" t="str">
        <f t="shared" si="21"/>
        <v>SC-2S0496403</v>
      </c>
      <c r="B1363" s="132" t="s">
        <v>3836</v>
      </c>
      <c r="C1363" s="133" t="s">
        <v>3837</v>
      </c>
      <c r="D1363" s="134" t="s">
        <v>566</v>
      </c>
      <c r="E1363" s="135">
        <v>307.67</v>
      </c>
      <c r="F1363" s="135">
        <v>105.59</v>
      </c>
      <c r="G1363" s="136">
        <v>413.27</v>
      </c>
    </row>
    <row r="1364" spans="1:7" x14ac:dyDescent="0.25">
      <c r="A1364" s="132" t="str">
        <f t="shared" si="21"/>
        <v>SC-2S0496404</v>
      </c>
      <c r="B1364" s="132" t="s">
        <v>3838</v>
      </c>
      <c r="C1364" s="133" t="s">
        <v>3839</v>
      </c>
      <c r="D1364" s="134" t="s">
        <v>566</v>
      </c>
      <c r="E1364" s="135">
        <v>430.59</v>
      </c>
      <c r="F1364" s="135">
        <v>147.78</v>
      </c>
      <c r="G1364" s="136">
        <v>578.37</v>
      </c>
    </row>
    <row r="1365" spans="1:7" x14ac:dyDescent="0.25">
      <c r="A1365" s="132" t="str">
        <f t="shared" si="21"/>
        <v>SC-2S0496405</v>
      </c>
      <c r="B1365" s="132" t="s">
        <v>3840</v>
      </c>
      <c r="C1365" s="133" t="s">
        <v>3841</v>
      </c>
      <c r="D1365" s="134" t="s">
        <v>566</v>
      </c>
      <c r="E1365" s="135">
        <v>574.54</v>
      </c>
      <c r="F1365" s="135">
        <v>197.18</v>
      </c>
      <c r="G1365" s="136">
        <v>771.73</v>
      </c>
    </row>
    <row r="1366" spans="1:7" x14ac:dyDescent="0.25">
      <c r="A1366" s="132" t="str">
        <f t="shared" si="21"/>
        <v>SC-2S0496406</v>
      </c>
      <c r="B1366" s="132" t="s">
        <v>3842</v>
      </c>
      <c r="C1366" s="133" t="s">
        <v>3843</v>
      </c>
      <c r="D1366" s="134" t="s">
        <v>566</v>
      </c>
      <c r="E1366" s="135">
        <v>856.6</v>
      </c>
      <c r="F1366" s="135">
        <v>293.98</v>
      </c>
      <c r="G1366" s="136">
        <v>1150.58</v>
      </c>
    </row>
    <row r="1367" spans="1:7" x14ac:dyDescent="0.25">
      <c r="A1367" s="132" t="str">
        <f t="shared" si="21"/>
        <v>SC-2S0496451</v>
      </c>
      <c r="B1367" s="132" t="s">
        <v>3844</v>
      </c>
      <c r="C1367" s="133" t="s">
        <v>3845</v>
      </c>
      <c r="D1367" s="134" t="s">
        <v>1508</v>
      </c>
      <c r="E1367" s="135">
        <v>119.03</v>
      </c>
      <c r="F1367" s="135">
        <v>40.85</v>
      </c>
      <c r="G1367" s="136">
        <v>159.88</v>
      </c>
    </row>
    <row r="1368" spans="1:7" x14ac:dyDescent="0.25">
      <c r="A1368" s="132" t="str">
        <f t="shared" si="21"/>
        <v>SC-2S0496452</v>
      </c>
      <c r="B1368" s="132" t="s">
        <v>3846</v>
      </c>
      <c r="C1368" s="133" t="s">
        <v>3847</v>
      </c>
      <c r="D1368" s="134" t="s">
        <v>1508</v>
      </c>
      <c r="E1368" s="135">
        <v>237.44</v>
      </c>
      <c r="F1368" s="135">
        <v>81.489999999999995</v>
      </c>
      <c r="G1368" s="136">
        <v>318.93</v>
      </c>
    </row>
    <row r="1369" spans="1:7" x14ac:dyDescent="0.25">
      <c r="A1369" s="132" t="str">
        <f t="shared" si="21"/>
        <v>SC-2S0496453</v>
      </c>
      <c r="B1369" s="132" t="s">
        <v>3848</v>
      </c>
      <c r="C1369" s="133" t="s">
        <v>3849</v>
      </c>
      <c r="D1369" s="134" t="s">
        <v>1508</v>
      </c>
      <c r="E1369" s="135">
        <v>318.58999999999997</v>
      </c>
      <c r="F1369" s="135">
        <v>109.34</v>
      </c>
      <c r="G1369" s="136">
        <v>427.94</v>
      </c>
    </row>
    <row r="1370" spans="1:7" x14ac:dyDescent="0.25">
      <c r="A1370" s="132" t="str">
        <f t="shared" si="21"/>
        <v>SC-2S0496454</v>
      </c>
      <c r="B1370" s="132" t="s">
        <v>3850</v>
      </c>
      <c r="C1370" s="133" t="s">
        <v>3851</v>
      </c>
      <c r="D1370" s="134" t="s">
        <v>1508</v>
      </c>
      <c r="E1370" s="135">
        <v>446.74</v>
      </c>
      <c r="F1370" s="135">
        <v>153.32</v>
      </c>
      <c r="G1370" s="136">
        <v>600.05999999999995</v>
      </c>
    </row>
    <row r="1371" spans="1:7" x14ac:dyDescent="0.25">
      <c r="A1371" s="132" t="str">
        <f t="shared" si="21"/>
        <v>SC-2S0496455</v>
      </c>
      <c r="B1371" s="132" t="s">
        <v>3852</v>
      </c>
      <c r="C1371" s="133" t="s">
        <v>3853</v>
      </c>
      <c r="D1371" s="134" t="s">
        <v>1508</v>
      </c>
      <c r="E1371" s="135">
        <v>595.66</v>
      </c>
      <c r="F1371" s="135">
        <v>204.43</v>
      </c>
      <c r="G1371" s="136">
        <v>800.09</v>
      </c>
    </row>
    <row r="1372" spans="1:7" x14ac:dyDescent="0.25">
      <c r="A1372" s="132" t="str">
        <f t="shared" si="21"/>
        <v>SC-2S0496456</v>
      </c>
      <c r="B1372" s="132" t="s">
        <v>3854</v>
      </c>
      <c r="C1372" s="133" t="s">
        <v>3855</v>
      </c>
      <c r="D1372" s="134" t="s">
        <v>1508</v>
      </c>
      <c r="E1372" s="135">
        <v>884.79</v>
      </c>
      <c r="F1372" s="135">
        <v>303.66000000000003</v>
      </c>
      <c r="G1372" s="136">
        <v>1188.45</v>
      </c>
    </row>
    <row r="1373" spans="1:7" x14ac:dyDescent="0.25">
      <c r="A1373" s="132" t="str">
        <f t="shared" si="21"/>
        <v>SC-2S0499001</v>
      </c>
      <c r="B1373" s="132" t="s">
        <v>3856</v>
      </c>
      <c r="C1373" s="133" t="s">
        <v>3857</v>
      </c>
      <c r="D1373" s="134" t="s">
        <v>566</v>
      </c>
      <c r="E1373" s="135">
        <v>118.06</v>
      </c>
      <c r="F1373" s="135">
        <v>40.520000000000003</v>
      </c>
      <c r="G1373" s="136">
        <v>158.58000000000001</v>
      </c>
    </row>
    <row r="1374" spans="1:7" x14ac:dyDescent="0.25">
      <c r="A1374" s="132" t="str">
        <f t="shared" si="21"/>
        <v>SC-2S0499002</v>
      </c>
      <c r="B1374" s="132" t="s">
        <v>3858</v>
      </c>
      <c r="C1374" s="133" t="s">
        <v>3859</v>
      </c>
      <c r="D1374" s="134" t="s">
        <v>566</v>
      </c>
      <c r="E1374" s="135">
        <v>141.33000000000001</v>
      </c>
      <c r="F1374" s="135">
        <v>48.51</v>
      </c>
      <c r="G1374" s="136">
        <v>189.84</v>
      </c>
    </row>
    <row r="1375" spans="1:7" x14ac:dyDescent="0.25">
      <c r="A1375" s="132" t="str">
        <f t="shared" si="21"/>
        <v>SC-2S0499003</v>
      </c>
      <c r="B1375" s="132" t="s">
        <v>3860</v>
      </c>
      <c r="C1375" s="133" t="s">
        <v>3861</v>
      </c>
      <c r="D1375" s="134" t="s">
        <v>566</v>
      </c>
      <c r="E1375" s="135">
        <v>239.5</v>
      </c>
      <c r="F1375" s="135">
        <v>82.2</v>
      </c>
      <c r="G1375" s="136">
        <v>321.69</v>
      </c>
    </row>
    <row r="1376" spans="1:7" x14ac:dyDescent="0.25">
      <c r="A1376" s="132" t="str">
        <f t="shared" si="21"/>
        <v>SC-2S0499004</v>
      </c>
      <c r="B1376" s="132" t="s">
        <v>3862</v>
      </c>
      <c r="C1376" s="133" t="s">
        <v>3863</v>
      </c>
      <c r="D1376" s="134" t="s">
        <v>566</v>
      </c>
      <c r="E1376" s="135">
        <v>206.78</v>
      </c>
      <c r="F1376" s="135">
        <v>70.97</v>
      </c>
      <c r="G1376" s="136">
        <v>277.75</v>
      </c>
    </row>
    <row r="1377" spans="1:7" x14ac:dyDescent="0.25">
      <c r="A1377" s="132" t="str">
        <f t="shared" si="21"/>
        <v>SC-2S0499005</v>
      </c>
      <c r="B1377" s="132" t="s">
        <v>3864</v>
      </c>
      <c r="C1377" s="133" t="s">
        <v>3865</v>
      </c>
      <c r="D1377" s="134" t="s">
        <v>566</v>
      </c>
      <c r="E1377" s="135">
        <v>185.03</v>
      </c>
      <c r="F1377" s="135">
        <v>63.5</v>
      </c>
      <c r="G1377" s="136">
        <v>248.53</v>
      </c>
    </row>
    <row r="1378" spans="1:7" x14ac:dyDescent="0.25">
      <c r="A1378" s="132" t="str">
        <f t="shared" si="21"/>
        <v>SC-2S0499006</v>
      </c>
      <c r="B1378" s="132" t="s">
        <v>3866</v>
      </c>
      <c r="C1378" s="133" t="s">
        <v>3867</v>
      </c>
      <c r="D1378" s="134" t="s">
        <v>566</v>
      </c>
      <c r="E1378" s="135">
        <v>174</v>
      </c>
      <c r="F1378" s="135">
        <v>59.72</v>
      </c>
      <c r="G1378" s="136">
        <v>233.72</v>
      </c>
    </row>
    <row r="1379" spans="1:7" x14ac:dyDescent="0.25">
      <c r="A1379" s="132" t="str">
        <f t="shared" si="21"/>
        <v>SC-2S0499051</v>
      </c>
      <c r="B1379" s="132" t="s">
        <v>3868</v>
      </c>
      <c r="C1379" s="133" t="s">
        <v>3869</v>
      </c>
      <c r="D1379" s="134" t="s">
        <v>566</v>
      </c>
      <c r="E1379" s="135">
        <v>131.26</v>
      </c>
      <c r="F1379" s="135">
        <v>45.05</v>
      </c>
      <c r="G1379" s="136">
        <v>176.3</v>
      </c>
    </row>
    <row r="1380" spans="1:7" x14ac:dyDescent="0.25">
      <c r="A1380" s="132" t="str">
        <f t="shared" si="21"/>
        <v>SC-2S0499052</v>
      </c>
      <c r="B1380" s="132" t="s">
        <v>3870</v>
      </c>
      <c r="C1380" s="133" t="s">
        <v>3871</v>
      </c>
      <c r="D1380" s="134" t="s">
        <v>566</v>
      </c>
      <c r="E1380" s="135">
        <v>157.56</v>
      </c>
      <c r="F1380" s="135">
        <v>54.07</v>
      </c>
      <c r="G1380" s="136">
        <v>211.63</v>
      </c>
    </row>
    <row r="1381" spans="1:7" x14ac:dyDescent="0.25">
      <c r="A1381" s="132" t="str">
        <f t="shared" si="21"/>
        <v>SC-2S0499053</v>
      </c>
      <c r="B1381" s="132" t="s">
        <v>3872</v>
      </c>
      <c r="C1381" s="133" t="s">
        <v>3873</v>
      </c>
      <c r="D1381" s="134" t="s">
        <v>566</v>
      </c>
      <c r="E1381" s="135">
        <v>251.76</v>
      </c>
      <c r="F1381" s="135">
        <v>86.41</v>
      </c>
      <c r="G1381" s="136">
        <v>338.17</v>
      </c>
    </row>
    <row r="1382" spans="1:7" x14ac:dyDescent="0.25">
      <c r="A1382" s="132" t="str">
        <f t="shared" si="21"/>
        <v>SC-2S0499054</v>
      </c>
      <c r="B1382" s="132" t="s">
        <v>3874</v>
      </c>
      <c r="C1382" s="133" t="s">
        <v>3875</v>
      </c>
      <c r="D1382" s="134" t="s">
        <v>566</v>
      </c>
      <c r="E1382" s="135">
        <v>217.93</v>
      </c>
      <c r="F1382" s="135">
        <v>74.790000000000006</v>
      </c>
      <c r="G1382" s="136">
        <v>292.73</v>
      </c>
    </row>
    <row r="1383" spans="1:7" x14ac:dyDescent="0.25">
      <c r="A1383" s="132" t="str">
        <f t="shared" si="21"/>
        <v>SC-2S0499055</v>
      </c>
      <c r="B1383" s="132" t="s">
        <v>3876</v>
      </c>
      <c r="C1383" s="133" t="s">
        <v>3877</v>
      </c>
      <c r="D1383" s="134" t="s">
        <v>566</v>
      </c>
      <c r="E1383" s="135">
        <v>195.44</v>
      </c>
      <c r="F1383" s="135">
        <v>67.069999999999993</v>
      </c>
      <c r="G1383" s="136">
        <v>262.51</v>
      </c>
    </row>
    <row r="1384" spans="1:7" x14ac:dyDescent="0.25">
      <c r="A1384" s="132" t="str">
        <f t="shared" si="21"/>
        <v>SC-2S0499056</v>
      </c>
      <c r="B1384" s="132" t="s">
        <v>3878</v>
      </c>
      <c r="C1384" s="133" t="s">
        <v>3879</v>
      </c>
      <c r="D1384" s="134" t="s">
        <v>566</v>
      </c>
      <c r="E1384" s="135">
        <v>184.04</v>
      </c>
      <c r="F1384" s="135">
        <v>63.16</v>
      </c>
      <c r="G1384" s="136">
        <v>247.2</v>
      </c>
    </row>
    <row r="1385" spans="1:7" x14ac:dyDescent="0.25">
      <c r="A1385" s="132" t="str">
        <f t="shared" si="21"/>
        <v>SC-2S0499101</v>
      </c>
      <c r="B1385" s="132" t="s">
        <v>3880</v>
      </c>
      <c r="C1385" s="133" t="s">
        <v>3881</v>
      </c>
      <c r="D1385" s="134" t="s">
        <v>1216</v>
      </c>
      <c r="E1385" s="135">
        <v>122.95</v>
      </c>
      <c r="F1385" s="135">
        <v>42.2</v>
      </c>
      <c r="G1385" s="136">
        <v>165.15</v>
      </c>
    </row>
    <row r="1386" spans="1:7" x14ac:dyDescent="0.25">
      <c r="A1386" s="132" t="str">
        <f t="shared" si="21"/>
        <v>SC-2S0499102</v>
      </c>
      <c r="B1386" s="132" t="s">
        <v>3882</v>
      </c>
      <c r="C1386" s="133" t="s">
        <v>3883</v>
      </c>
      <c r="D1386" s="134" t="s">
        <v>1216</v>
      </c>
      <c r="E1386" s="135">
        <v>242.14</v>
      </c>
      <c r="F1386" s="135">
        <v>83.1</v>
      </c>
      <c r="G1386" s="136">
        <v>325.24</v>
      </c>
    </row>
    <row r="1387" spans="1:7" x14ac:dyDescent="0.25">
      <c r="A1387" s="132" t="str">
        <f t="shared" si="21"/>
        <v>SC-2S0499151</v>
      </c>
      <c r="B1387" s="132" t="s">
        <v>3884</v>
      </c>
      <c r="C1387" s="133" t="s">
        <v>3885</v>
      </c>
      <c r="D1387" s="134" t="s">
        <v>1216</v>
      </c>
      <c r="E1387" s="135">
        <v>126.37</v>
      </c>
      <c r="F1387" s="135">
        <v>43.37</v>
      </c>
      <c r="G1387" s="136">
        <v>169.74</v>
      </c>
    </row>
    <row r="1388" spans="1:7" x14ac:dyDescent="0.25">
      <c r="A1388" s="132" t="str">
        <f t="shared" si="21"/>
        <v>SC-2S0499903</v>
      </c>
      <c r="B1388" s="132" t="s">
        <v>3886</v>
      </c>
      <c r="C1388" s="133" t="s">
        <v>1381</v>
      </c>
      <c r="D1388" s="134" t="s">
        <v>537</v>
      </c>
      <c r="E1388" s="135">
        <v>48.66</v>
      </c>
      <c r="F1388" s="135">
        <v>16.7</v>
      </c>
      <c r="G1388" s="136">
        <v>65.37</v>
      </c>
    </row>
    <row r="1389" spans="1:7" x14ac:dyDescent="0.25">
      <c r="A1389" s="132" t="str">
        <f t="shared" si="21"/>
        <v>SC-2S0499906</v>
      </c>
      <c r="B1389" s="132" t="s">
        <v>3887</v>
      </c>
      <c r="C1389" s="133" t="s">
        <v>1265</v>
      </c>
      <c r="D1389" s="134" t="s">
        <v>537</v>
      </c>
      <c r="E1389" s="135">
        <v>17.38</v>
      </c>
      <c r="F1389" s="135">
        <v>5.97</v>
      </c>
      <c r="G1389" s="136">
        <v>23.35</v>
      </c>
    </row>
    <row r="1390" spans="1:7" x14ac:dyDescent="0.25">
      <c r="A1390" s="132" t="str">
        <f t="shared" si="21"/>
        <v>SC-2S0499907</v>
      </c>
      <c r="B1390" s="132" t="s">
        <v>3888</v>
      </c>
      <c r="C1390" s="133" t="s">
        <v>1552</v>
      </c>
      <c r="D1390" s="134" t="s">
        <v>537</v>
      </c>
      <c r="E1390" s="135">
        <v>46.91</v>
      </c>
      <c r="F1390" s="135">
        <v>16.100000000000001</v>
      </c>
      <c r="G1390" s="136">
        <v>63.01</v>
      </c>
    </row>
    <row r="1391" spans="1:7" x14ac:dyDescent="0.25">
      <c r="A1391" s="132" t="str">
        <f t="shared" si="21"/>
        <v>SC-2S0499957</v>
      </c>
      <c r="B1391" s="132" t="s">
        <v>3889</v>
      </c>
      <c r="C1391" s="133" t="s">
        <v>1554</v>
      </c>
      <c r="D1391" s="134" t="s">
        <v>537</v>
      </c>
      <c r="E1391" s="135">
        <v>68.86</v>
      </c>
      <c r="F1391" s="135">
        <v>23.63</v>
      </c>
      <c r="G1391" s="136">
        <v>92.49</v>
      </c>
    </row>
    <row r="1392" spans="1:7" x14ac:dyDescent="0.25">
      <c r="A1392" s="132" t="str">
        <f t="shared" si="21"/>
        <v>SC-2S0500006</v>
      </c>
      <c r="B1392" s="132" t="s">
        <v>3890</v>
      </c>
      <c r="C1392" s="133" t="s">
        <v>1534</v>
      </c>
      <c r="D1392" s="134" t="s">
        <v>566</v>
      </c>
      <c r="E1392" s="135">
        <v>192.5</v>
      </c>
      <c r="F1392" s="135">
        <v>66.069999999999993</v>
      </c>
      <c r="G1392" s="136">
        <v>258.57</v>
      </c>
    </row>
    <row r="1393" spans="1:7" x14ac:dyDescent="0.25">
      <c r="A1393" s="132" t="str">
        <f t="shared" si="21"/>
        <v>SC-2S0500009</v>
      </c>
      <c r="B1393" s="132" t="s">
        <v>3891</v>
      </c>
      <c r="C1393" s="133" t="s">
        <v>1228</v>
      </c>
      <c r="D1393" s="134" t="s">
        <v>1216</v>
      </c>
      <c r="E1393" s="135">
        <v>41.04</v>
      </c>
      <c r="F1393" s="135">
        <v>14.09</v>
      </c>
      <c r="G1393" s="136">
        <v>55.13</v>
      </c>
    </row>
    <row r="1394" spans="1:7" x14ac:dyDescent="0.25">
      <c r="A1394" s="132" t="str">
        <f t="shared" si="21"/>
        <v>SC-2S0500010</v>
      </c>
      <c r="B1394" s="132" t="s">
        <v>3892</v>
      </c>
      <c r="C1394" s="133" t="s">
        <v>1232</v>
      </c>
      <c r="D1394" s="134" t="s">
        <v>1216</v>
      </c>
      <c r="E1394" s="135">
        <v>50.79</v>
      </c>
      <c r="F1394" s="135">
        <v>17.43</v>
      </c>
      <c r="G1394" s="136">
        <v>68.22</v>
      </c>
    </row>
    <row r="1395" spans="1:7" x14ac:dyDescent="0.25">
      <c r="A1395" s="132" t="str">
        <f t="shared" si="21"/>
        <v>SC-2S0500011</v>
      </c>
      <c r="B1395" s="132" t="s">
        <v>3893</v>
      </c>
      <c r="C1395" s="133" t="s">
        <v>1236</v>
      </c>
      <c r="D1395" s="134" t="s">
        <v>1216</v>
      </c>
      <c r="E1395" s="135">
        <v>60.41</v>
      </c>
      <c r="F1395" s="135">
        <v>20.73</v>
      </c>
      <c r="G1395" s="136">
        <v>81.14</v>
      </c>
    </row>
    <row r="1396" spans="1:7" x14ac:dyDescent="0.25">
      <c r="A1396" s="132" t="str">
        <f t="shared" si="21"/>
        <v>SC-2S0500012</v>
      </c>
      <c r="B1396" s="132" t="s">
        <v>3894</v>
      </c>
      <c r="C1396" s="133" t="s">
        <v>1240</v>
      </c>
      <c r="D1396" s="134" t="s">
        <v>1216</v>
      </c>
      <c r="E1396" s="135">
        <v>68.12</v>
      </c>
      <c r="F1396" s="135">
        <v>23.38</v>
      </c>
      <c r="G1396" s="136">
        <v>91.49</v>
      </c>
    </row>
    <row r="1397" spans="1:7" x14ac:dyDescent="0.25">
      <c r="A1397" s="132" t="str">
        <f t="shared" si="21"/>
        <v>SC-2S0500013</v>
      </c>
      <c r="B1397" s="132" t="s">
        <v>3895</v>
      </c>
      <c r="C1397" s="133" t="s">
        <v>1244</v>
      </c>
      <c r="D1397" s="134" t="s">
        <v>1216</v>
      </c>
      <c r="E1397" s="135">
        <v>87.72</v>
      </c>
      <c r="F1397" s="135">
        <v>30.1</v>
      </c>
      <c r="G1397" s="136">
        <v>117.82</v>
      </c>
    </row>
    <row r="1398" spans="1:7" x14ac:dyDescent="0.25">
      <c r="A1398" s="132" t="str">
        <f t="shared" si="21"/>
        <v>SC-2S0500014</v>
      </c>
      <c r="B1398" s="132" t="s">
        <v>3896</v>
      </c>
      <c r="C1398" s="133" t="s">
        <v>1215</v>
      </c>
      <c r="D1398" s="134" t="s">
        <v>1216</v>
      </c>
      <c r="E1398" s="135">
        <v>121.01</v>
      </c>
      <c r="F1398" s="135">
        <v>41.53</v>
      </c>
      <c r="G1398" s="136">
        <v>162.55000000000001</v>
      </c>
    </row>
    <row r="1399" spans="1:7" x14ac:dyDescent="0.25">
      <c r="A1399" s="132" t="str">
        <f t="shared" si="21"/>
        <v>SC-2S0500015</v>
      </c>
      <c r="B1399" s="132" t="s">
        <v>3897</v>
      </c>
      <c r="C1399" s="133" t="s">
        <v>1220</v>
      </c>
      <c r="D1399" s="134" t="s">
        <v>1216</v>
      </c>
      <c r="E1399" s="135">
        <v>136.04</v>
      </c>
      <c r="F1399" s="135">
        <v>46.69</v>
      </c>
      <c r="G1399" s="136">
        <v>182.73</v>
      </c>
    </row>
    <row r="1400" spans="1:7" x14ac:dyDescent="0.25">
      <c r="A1400" s="132" t="str">
        <f t="shared" si="21"/>
        <v>SC-2S0500016</v>
      </c>
      <c r="B1400" s="132" t="s">
        <v>3898</v>
      </c>
      <c r="C1400" s="133" t="s">
        <v>1224</v>
      </c>
      <c r="D1400" s="134" t="s">
        <v>1216</v>
      </c>
      <c r="E1400" s="135">
        <v>169.56</v>
      </c>
      <c r="F1400" s="135">
        <v>58.19</v>
      </c>
      <c r="G1400" s="136">
        <v>227.75</v>
      </c>
    </row>
    <row r="1401" spans="1:7" x14ac:dyDescent="0.25">
      <c r="A1401" s="132" t="str">
        <f t="shared" si="21"/>
        <v>SC-2S0500017</v>
      </c>
      <c r="B1401" s="132" t="s">
        <v>3899</v>
      </c>
      <c r="C1401" s="133" t="s">
        <v>1248</v>
      </c>
      <c r="D1401" s="134" t="s">
        <v>1216</v>
      </c>
      <c r="E1401" s="135">
        <v>176.59</v>
      </c>
      <c r="F1401" s="135">
        <v>60.61</v>
      </c>
      <c r="G1401" s="136">
        <v>237.2</v>
      </c>
    </row>
    <row r="1402" spans="1:7" x14ac:dyDescent="0.25">
      <c r="A1402" s="132" t="str">
        <f t="shared" si="21"/>
        <v>SC-2S0500018</v>
      </c>
      <c r="B1402" s="132" t="s">
        <v>3900</v>
      </c>
      <c r="C1402" s="133" t="s">
        <v>3901</v>
      </c>
      <c r="D1402" s="134" t="s">
        <v>1216</v>
      </c>
      <c r="E1402" s="135">
        <v>204.16</v>
      </c>
      <c r="F1402" s="135">
        <v>70.069999999999993</v>
      </c>
      <c r="G1402" s="136">
        <v>274.22000000000003</v>
      </c>
    </row>
    <row r="1403" spans="1:7" x14ac:dyDescent="0.25">
      <c r="A1403" s="132" t="str">
        <f t="shared" si="21"/>
        <v>SC-2S0500019</v>
      </c>
      <c r="B1403" s="132" t="s">
        <v>3902</v>
      </c>
      <c r="C1403" s="133" t="s">
        <v>1256</v>
      </c>
      <c r="D1403" s="134" t="s">
        <v>1216</v>
      </c>
      <c r="E1403" s="135">
        <v>250.54</v>
      </c>
      <c r="F1403" s="135">
        <v>85.98</v>
      </c>
      <c r="G1403" s="136">
        <v>336.52</v>
      </c>
    </row>
    <row r="1404" spans="1:7" x14ac:dyDescent="0.25">
      <c r="A1404" s="132" t="str">
        <f t="shared" si="21"/>
        <v>SC-2S0500059</v>
      </c>
      <c r="B1404" s="132" t="s">
        <v>3903</v>
      </c>
      <c r="C1404" s="133" t="s">
        <v>1230</v>
      </c>
      <c r="D1404" s="134" t="s">
        <v>1216</v>
      </c>
      <c r="E1404" s="135">
        <v>46.22</v>
      </c>
      <c r="F1404" s="135">
        <v>15.86</v>
      </c>
      <c r="G1404" s="136">
        <v>62.08</v>
      </c>
    </row>
    <row r="1405" spans="1:7" x14ac:dyDescent="0.25">
      <c r="A1405" s="132" t="str">
        <f t="shared" si="21"/>
        <v>SC-2S0500060</v>
      </c>
      <c r="B1405" s="132" t="s">
        <v>3904</v>
      </c>
      <c r="C1405" s="133" t="s">
        <v>1234</v>
      </c>
      <c r="D1405" s="134" t="s">
        <v>1216</v>
      </c>
      <c r="E1405" s="135">
        <v>57.24</v>
      </c>
      <c r="F1405" s="135">
        <v>19.649999999999999</v>
      </c>
      <c r="G1405" s="136">
        <v>76.89</v>
      </c>
    </row>
    <row r="1406" spans="1:7" x14ac:dyDescent="0.25">
      <c r="A1406" s="132" t="str">
        <f t="shared" si="21"/>
        <v>SC-2S0500061</v>
      </c>
      <c r="B1406" s="132" t="s">
        <v>3905</v>
      </c>
      <c r="C1406" s="133" t="s">
        <v>1238</v>
      </c>
      <c r="D1406" s="134" t="s">
        <v>1216</v>
      </c>
      <c r="E1406" s="135">
        <v>68.14</v>
      </c>
      <c r="F1406" s="135">
        <v>23.39</v>
      </c>
      <c r="G1406" s="136">
        <v>91.53</v>
      </c>
    </row>
    <row r="1407" spans="1:7" x14ac:dyDescent="0.25">
      <c r="A1407" s="132" t="str">
        <f t="shared" si="21"/>
        <v>SC-2S0500062</v>
      </c>
      <c r="B1407" s="132" t="s">
        <v>3906</v>
      </c>
      <c r="C1407" s="133" t="s">
        <v>1242</v>
      </c>
      <c r="D1407" s="134" t="s">
        <v>1216</v>
      </c>
      <c r="E1407" s="135">
        <v>77.05</v>
      </c>
      <c r="F1407" s="135">
        <v>26.45</v>
      </c>
      <c r="G1407" s="136">
        <v>103.5</v>
      </c>
    </row>
    <row r="1408" spans="1:7" x14ac:dyDescent="0.25">
      <c r="A1408" s="132" t="str">
        <f t="shared" si="21"/>
        <v>SC-2S0500063</v>
      </c>
      <c r="B1408" s="132" t="s">
        <v>3907</v>
      </c>
      <c r="C1408" s="133" t="s">
        <v>1246</v>
      </c>
      <c r="D1408" s="134" t="s">
        <v>1216</v>
      </c>
      <c r="E1408" s="135">
        <v>98.37</v>
      </c>
      <c r="F1408" s="135">
        <v>33.76</v>
      </c>
      <c r="G1408" s="136">
        <v>132.13</v>
      </c>
    </row>
    <row r="1409" spans="1:7" x14ac:dyDescent="0.25">
      <c r="A1409" s="132" t="str">
        <f t="shared" si="21"/>
        <v>SC-2S0500064</v>
      </c>
      <c r="B1409" s="132" t="s">
        <v>3908</v>
      </c>
      <c r="C1409" s="133" t="s">
        <v>1218</v>
      </c>
      <c r="D1409" s="134" t="s">
        <v>1216</v>
      </c>
      <c r="E1409" s="135">
        <v>136.5</v>
      </c>
      <c r="F1409" s="135">
        <v>46.85</v>
      </c>
      <c r="G1409" s="136">
        <v>183.35</v>
      </c>
    </row>
    <row r="1410" spans="1:7" x14ac:dyDescent="0.25">
      <c r="A1410" s="132" t="str">
        <f t="shared" si="21"/>
        <v>SC-2S0500065</v>
      </c>
      <c r="B1410" s="132" t="s">
        <v>3909</v>
      </c>
      <c r="C1410" s="133" t="s">
        <v>1222</v>
      </c>
      <c r="D1410" s="134" t="s">
        <v>1216</v>
      </c>
      <c r="E1410" s="135">
        <v>153.88</v>
      </c>
      <c r="F1410" s="135">
        <v>52.81</v>
      </c>
      <c r="G1410" s="136">
        <v>206.7</v>
      </c>
    </row>
    <row r="1411" spans="1:7" x14ac:dyDescent="0.25">
      <c r="A1411" s="132" t="str">
        <f t="shared" si="21"/>
        <v>SC-2S0500066</v>
      </c>
      <c r="B1411" s="132" t="s">
        <v>3910</v>
      </c>
      <c r="C1411" s="133" t="s">
        <v>1226</v>
      </c>
      <c r="D1411" s="134" t="s">
        <v>1216</v>
      </c>
      <c r="E1411" s="135">
        <v>190.86</v>
      </c>
      <c r="F1411" s="135">
        <v>65.5</v>
      </c>
      <c r="G1411" s="136">
        <v>256.37</v>
      </c>
    </row>
    <row r="1412" spans="1:7" x14ac:dyDescent="0.25">
      <c r="A1412" s="132" t="str">
        <f t="shared" si="21"/>
        <v>SC-2S0500067</v>
      </c>
      <c r="B1412" s="132" t="s">
        <v>3911</v>
      </c>
      <c r="C1412" s="133" t="s">
        <v>1250</v>
      </c>
      <c r="D1412" s="134" t="s">
        <v>1216</v>
      </c>
      <c r="E1412" s="135">
        <v>199.81</v>
      </c>
      <c r="F1412" s="135">
        <v>68.569999999999993</v>
      </c>
      <c r="G1412" s="136">
        <v>268.39</v>
      </c>
    </row>
    <row r="1413" spans="1:7" x14ac:dyDescent="0.25">
      <c r="A1413" s="132" t="str">
        <f t="shared" si="21"/>
        <v>SC-2S0500068</v>
      </c>
      <c r="B1413" s="132" t="s">
        <v>3912</v>
      </c>
      <c r="C1413" s="133" t="s">
        <v>3913</v>
      </c>
      <c r="D1413" s="134" t="s">
        <v>1216</v>
      </c>
      <c r="E1413" s="135">
        <v>230.94</v>
      </c>
      <c r="F1413" s="135">
        <v>79.260000000000005</v>
      </c>
      <c r="G1413" s="136">
        <v>310.2</v>
      </c>
    </row>
    <row r="1414" spans="1:7" x14ac:dyDescent="0.25">
      <c r="A1414" s="132" t="str">
        <f t="shared" si="21"/>
        <v>SC-2S0500069</v>
      </c>
      <c r="B1414" s="132" t="s">
        <v>3914</v>
      </c>
      <c r="C1414" s="133" t="s">
        <v>1258</v>
      </c>
      <c r="D1414" s="134" t="s">
        <v>1216</v>
      </c>
      <c r="E1414" s="135">
        <v>282.45999999999998</v>
      </c>
      <c r="F1414" s="135">
        <v>96.94</v>
      </c>
      <c r="G1414" s="136">
        <v>379.4</v>
      </c>
    </row>
    <row r="1415" spans="1:7" x14ac:dyDescent="0.25">
      <c r="A1415" s="132" t="str">
        <f t="shared" si="21"/>
        <v>SC-2S0510000</v>
      </c>
      <c r="B1415" s="132" t="s">
        <v>3915</v>
      </c>
      <c r="C1415" s="133" t="s">
        <v>3916</v>
      </c>
      <c r="D1415" s="134" t="s">
        <v>701</v>
      </c>
      <c r="E1415" s="135">
        <v>6.04</v>
      </c>
      <c r="F1415" s="135">
        <v>2.0699999999999998</v>
      </c>
      <c r="G1415" s="136">
        <v>8.11</v>
      </c>
    </row>
    <row r="1416" spans="1:7" x14ac:dyDescent="0.25">
      <c r="A1416" s="132" t="str">
        <f t="shared" si="21"/>
        <v>SC-2S0510200</v>
      </c>
      <c r="B1416" s="132" t="s">
        <v>3917</v>
      </c>
      <c r="C1416" s="133" t="s">
        <v>3918</v>
      </c>
      <c r="D1416" s="134" t="s">
        <v>701</v>
      </c>
      <c r="E1416" s="135">
        <v>1.02</v>
      </c>
      <c r="F1416" s="135">
        <v>0.35</v>
      </c>
      <c r="G1416" s="136">
        <v>1.37</v>
      </c>
    </row>
    <row r="1417" spans="1:7" x14ac:dyDescent="0.25">
      <c r="A1417" s="132" t="str">
        <f t="shared" si="21"/>
        <v>SC-2S0530001</v>
      </c>
      <c r="B1417" s="132" t="s">
        <v>3919</v>
      </c>
      <c r="C1417" s="133" t="s">
        <v>3920</v>
      </c>
      <c r="D1417" s="134" t="s">
        <v>537</v>
      </c>
      <c r="E1417" s="135">
        <v>87.77</v>
      </c>
      <c r="F1417" s="135">
        <v>30.12</v>
      </c>
      <c r="G1417" s="136">
        <v>117.89</v>
      </c>
    </row>
    <row r="1418" spans="1:7" x14ac:dyDescent="0.25">
      <c r="A1418" s="132" t="str">
        <f t="shared" ref="A1418:A1481" si="22">CONCATENATE("SC-",B1418)</f>
        <v>SC-2S0530002</v>
      </c>
      <c r="B1418" s="132" t="s">
        <v>3921</v>
      </c>
      <c r="C1418" s="133" t="s">
        <v>3922</v>
      </c>
      <c r="D1418" s="134" t="s">
        <v>537</v>
      </c>
      <c r="E1418" s="135">
        <v>48.75</v>
      </c>
      <c r="F1418" s="135">
        <v>16.73</v>
      </c>
      <c r="G1418" s="136">
        <v>65.489999999999995</v>
      </c>
    </row>
    <row r="1419" spans="1:7" x14ac:dyDescent="0.25">
      <c r="A1419" s="132" t="str">
        <f t="shared" si="22"/>
        <v>SC-2S0530100</v>
      </c>
      <c r="B1419" s="132" t="s">
        <v>3923</v>
      </c>
      <c r="C1419" s="133" t="s">
        <v>1207</v>
      </c>
      <c r="D1419" s="134" t="s">
        <v>537</v>
      </c>
      <c r="E1419" s="135">
        <v>166.03</v>
      </c>
      <c r="F1419" s="135">
        <v>56.98</v>
      </c>
      <c r="G1419" s="136">
        <v>223.01</v>
      </c>
    </row>
    <row r="1420" spans="1:7" x14ac:dyDescent="0.25">
      <c r="A1420" s="132" t="str">
        <f t="shared" si="22"/>
        <v>SC-2S0530101</v>
      </c>
      <c r="B1420" s="132" t="s">
        <v>3924</v>
      </c>
      <c r="C1420" s="133" t="s">
        <v>3925</v>
      </c>
      <c r="D1420" s="134" t="s">
        <v>701</v>
      </c>
      <c r="E1420" s="135">
        <v>53.75</v>
      </c>
      <c r="F1420" s="135">
        <v>18.45</v>
      </c>
      <c r="G1420" s="136">
        <v>72.2</v>
      </c>
    </row>
    <row r="1421" spans="1:7" x14ac:dyDescent="0.25">
      <c r="A1421" s="132" t="str">
        <f t="shared" si="22"/>
        <v>SC-2S0530150</v>
      </c>
      <c r="B1421" s="132" t="s">
        <v>3926</v>
      </c>
      <c r="C1421" s="133" t="s">
        <v>3927</v>
      </c>
      <c r="D1421" s="134" t="s">
        <v>537</v>
      </c>
      <c r="E1421" s="135">
        <v>198.44</v>
      </c>
      <c r="F1421" s="135">
        <v>68.099999999999994</v>
      </c>
      <c r="G1421" s="136">
        <v>266.54000000000002</v>
      </c>
    </row>
    <row r="1422" spans="1:7" x14ac:dyDescent="0.25">
      <c r="A1422" s="132" t="str">
        <f t="shared" si="22"/>
        <v>SC-2S0530151</v>
      </c>
      <c r="B1422" s="132" t="s">
        <v>3928</v>
      </c>
      <c r="C1422" s="133" t="s">
        <v>3929</v>
      </c>
      <c r="D1422" s="134" t="s">
        <v>701</v>
      </c>
      <c r="E1422" s="135">
        <v>55.19</v>
      </c>
      <c r="F1422" s="135">
        <v>18.940000000000001</v>
      </c>
      <c r="G1422" s="136">
        <v>74.13</v>
      </c>
    </row>
    <row r="1423" spans="1:7" x14ac:dyDescent="0.25">
      <c r="A1423" s="132" t="str">
        <f t="shared" si="22"/>
        <v>SC-2S0530202</v>
      </c>
      <c r="B1423" s="132" t="s">
        <v>3930</v>
      </c>
      <c r="C1423" s="133" t="s">
        <v>3931</v>
      </c>
      <c r="D1423" s="134" t="s">
        <v>537</v>
      </c>
      <c r="E1423" s="135">
        <v>375.8</v>
      </c>
      <c r="F1423" s="135">
        <v>128.97</v>
      </c>
      <c r="G1423" s="136">
        <v>504.77</v>
      </c>
    </row>
    <row r="1424" spans="1:7" x14ac:dyDescent="0.25">
      <c r="A1424" s="132" t="str">
        <f t="shared" si="22"/>
        <v>SC-2S0530203</v>
      </c>
      <c r="B1424" s="132" t="s">
        <v>3932</v>
      </c>
      <c r="C1424" s="133" t="s">
        <v>3933</v>
      </c>
      <c r="D1424" s="134" t="s">
        <v>537</v>
      </c>
      <c r="E1424" s="135">
        <v>294.63</v>
      </c>
      <c r="F1424" s="135">
        <v>101.12</v>
      </c>
      <c r="G1424" s="136">
        <v>395.75</v>
      </c>
    </row>
    <row r="1425" spans="1:7" x14ac:dyDescent="0.25">
      <c r="A1425" s="132" t="str">
        <f t="shared" si="22"/>
        <v>SC-2S0530204</v>
      </c>
      <c r="B1425" s="132" t="s">
        <v>3934</v>
      </c>
      <c r="C1425" s="133" t="s">
        <v>3935</v>
      </c>
      <c r="D1425" s="134" t="s">
        <v>537</v>
      </c>
      <c r="E1425" s="135">
        <v>321.43</v>
      </c>
      <c r="F1425" s="135">
        <v>110.31</v>
      </c>
      <c r="G1425" s="136">
        <v>431.75</v>
      </c>
    </row>
    <row r="1426" spans="1:7" x14ac:dyDescent="0.25">
      <c r="A1426" s="132" t="str">
        <f t="shared" si="22"/>
        <v>SC-2S0530205</v>
      </c>
      <c r="B1426" s="132" t="s">
        <v>3936</v>
      </c>
      <c r="C1426" s="133" t="s">
        <v>3937</v>
      </c>
      <c r="D1426" s="134" t="s">
        <v>537</v>
      </c>
      <c r="E1426" s="135">
        <v>293.54000000000002</v>
      </c>
      <c r="F1426" s="135">
        <v>100.74</v>
      </c>
      <c r="G1426" s="136">
        <v>394.29</v>
      </c>
    </row>
    <row r="1427" spans="1:7" x14ac:dyDescent="0.25">
      <c r="A1427" s="132" t="str">
        <f t="shared" si="22"/>
        <v>SC-2S0530206</v>
      </c>
      <c r="B1427" s="132" t="s">
        <v>3938</v>
      </c>
      <c r="C1427" s="133" t="s">
        <v>3939</v>
      </c>
      <c r="D1427" s="134" t="s">
        <v>701</v>
      </c>
      <c r="E1427" s="135">
        <v>97.78</v>
      </c>
      <c r="F1427" s="135">
        <v>33.56</v>
      </c>
      <c r="G1427" s="136">
        <v>131.34</v>
      </c>
    </row>
    <row r="1428" spans="1:7" x14ac:dyDescent="0.25">
      <c r="A1428" s="132" t="str">
        <f t="shared" si="22"/>
        <v>SC-2S0530207</v>
      </c>
      <c r="B1428" s="132" t="s">
        <v>3940</v>
      </c>
      <c r="C1428" s="133" t="s">
        <v>3941</v>
      </c>
      <c r="D1428" s="134" t="s">
        <v>701</v>
      </c>
      <c r="E1428" s="135">
        <v>116.38</v>
      </c>
      <c r="F1428" s="135">
        <v>39.94</v>
      </c>
      <c r="G1428" s="136">
        <v>156.32</v>
      </c>
    </row>
    <row r="1429" spans="1:7" x14ac:dyDescent="0.25">
      <c r="A1429" s="132" t="str">
        <f t="shared" si="22"/>
        <v>SC-2S0530208</v>
      </c>
      <c r="B1429" s="132" t="s">
        <v>3942</v>
      </c>
      <c r="C1429" s="133" t="s">
        <v>3943</v>
      </c>
      <c r="D1429" s="134" t="s">
        <v>537</v>
      </c>
      <c r="E1429" s="135">
        <v>303.10000000000002</v>
      </c>
      <c r="F1429" s="135">
        <v>104.02</v>
      </c>
      <c r="G1429" s="136">
        <v>407.12</v>
      </c>
    </row>
    <row r="1430" spans="1:7" x14ac:dyDescent="0.25">
      <c r="A1430" s="132" t="str">
        <f t="shared" si="22"/>
        <v>SC-2S0530301</v>
      </c>
      <c r="B1430" s="132" t="s">
        <v>3944</v>
      </c>
      <c r="C1430" s="133" t="s">
        <v>3945</v>
      </c>
      <c r="D1430" s="134" t="s">
        <v>701</v>
      </c>
      <c r="E1430" s="135">
        <v>0</v>
      </c>
      <c r="F1430" s="135">
        <v>0</v>
      </c>
      <c r="G1430" s="136">
        <v>0</v>
      </c>
    </row>
    <row r="1431" spans="1:7" x14ac:dyDescent="0.25">
      <c r="A1431" s="132" t="str">
        <f t="shared" si="22"/>
        <v>SC-2S0530302</v>
      </c>
      <c r="B1431" s="132" t="s">
        <v>3946</v>
      </c>
      <c r="C1431" s="133" t="s">
        <v>3947</v>
      </c>
      <c r="D1431" s="134" t="s">
        <v>701</v>
      </c>
      <c r="E1431" s="135">
        <v>0</v>
      </c>
      <c r="F1431" s="135">
        <v>0</v>
      </c>
      <c r="G1431" s="136">
        <v>0</v>
      </c>
    </row>
    <row r="1432" spans="1:7" x14ac:dyDescent="0.25">
      <c r="A1432" s="132" t="str">
        <f t="shared" si="22"/>
        <v>SC-2S0530303</v>
      </c>
      <c r="B1432" s="132" t="s">
        <v>3948</v>
      </c>
      <c r="C1432" s="133" t="s">
        <v>3949</v>
      </c>
      <c r="D1432" s="134" t="s">
        <v>701</v>
      </c>
      <c r="E1432" s="135">
        <v>0</v>
      </c>
      <c r="F1432" s="135">
        <v>0</v>
      </c>
      <c r="G1432" s="136">
        <v>0</v>
      </c>
    </row>
    <row r="1433" spans="1:7" x14ac:dyDescent="0.25">
      <c r="A1433" s="132" t="str">
        <f t="shared" si="22"/>
        <v>SC-2S0530304</v>
      </c>
      <c r="B1433" s="132" t="s">
        <v>3950</v>
      </c>
      <c r="C1433" s="133" t="s">
        <v>3951</v>
      </c>
      <c r="D1433" s="134" t="s">
        <v>701</v>
      </c>
      <c r="E1433" s="135">
        <v>0</v>
      </c>
      <c r="F1433" s="135">
        <v>0</v>
      </c>
      <c r="G1433" s="136">
        <v>0</v>
      </c>
    </row>
    <row r="1434" spans="1:7" x14ac:dyDescent="0.25">
      <c r="A1434" s="132" t="str">
        <f t="shared" si="22"/>
        <v>SC-2S0530305</v>
      </c>
      <c r="B1434" s="132" t="s">
        <v>3952</v>
      </c>
      <c r="C1434" s="133" t="s">
        <v>3953</v>
      </c>
      <c r="D1434" s="134" t="s">
        <v>701</v>
      </c>
      <c r="E1434" s="135">
        <v>0</v>
      </c>
      <c r="F1434" s="135">
        <v>0</v>
      </c>
      <c r="G1434" s="136">
        <v>0</v>
      </c>
    </row>
    <row r="1435" spans="1:7" x14ac:dyDescent="0.25">
      <c r="A1435" s="132" t="str">
        <f t="shared" si="22"/>
        <v>SC-2S0530306</v>
      </c>
      <c r="B1435" s="132" t="s">
        <v>3954</v>
      </c>
      <c r="C1435" s="133" t="s">
        <v>3955</v>
      </c>
      <c r="D1435" s="134" t="s">
        <v>701</v>
      </c>
      <c r="E1435" s="135">
        <v>0</v>
      </c>
      <c r="F1435" s="135">
        <v>0</v>
      </c>
      <c r="G1435" s="136">
        <v>0</v>
      </c>
    </row>
    <row r="1436" spans="1:7" x14ac:dyDescent="0.25">
      <c r="A1436" s="132" t="str">
        <f t="shared" si="22"/>
        <v>SC-2S0530307</v>
      </c>
      <c r="B1436" s="132" t="s">
        <v>3956</v>
      </c>
      <c r="C1436" s="133" t="s">
        <v>3957</v>
      </c>
      <c r="D1436" s="134" t="s">
        <v>701</v>
      </c>
      <c r="E1436" s="135">
        <v>0</v>
      </c>
      <c r="F1436" s="135">
        <v>0</v>
      </c>
      <c r="G1436" s="136">
        <v>0</v>
      </c>
    </row>
    <row r="1437" spans="1:7" x14ac:dyDescent="0.25">
      <c r="A1437" s="132" t="str">
        <f t="shared" si="22"/>
        <v>SC-2S0530308</v>
      </c>
      <c r="B1437" s="132" t="s">
        <v>3958</v>
      </c>
      <c r="C1437" s="133" t="s">
        <v>3959</v>
      </c>
      <c r="D1437" s="134" t="s">
        <v>701</v>
      </c>
      <c r="E1437" s="135">
        <v>0</v>
      </c>
      <c r="F1437" s="135">
        <v>0</v>
      </c>
      <c r="G1437" s="136">
        <v>0</v>
      </c>
    </row>
    <row r="1438" spans="1:7" x14ac:dyDescent="0.25">
      <c r="A1438" s="132" t="str">
        <f t="shared" si="22"/>
        <v>SC-2S0530309</v>
      </c>
      <c r="B1438" s="132" t="s">
        <v>3960</v>
      </c>
      <c r="C1438" s="133" t="s">
        <v>3961</v>
      </c>
      <c r="D1438" s="134" t="s">
        <v>537</v>
      </c>
      <c r="E1438" s="135">
        <v>585.29</v>
      </c>
      <c r="F1438" s="135">
        <v>200.87</v>
      </c>
      <c r="G1438" s="136">
        <v>786.16</v>
      </c>
    </row>
    <row r="1439" spans="1:7" x14ac:dyDescent="0.25">
      <c r="A1439" s="132" t="str">
        <f t="shared" si="22"/>
        <v>SC-2S0530310</v>
      </c>
      <c r="B1439" s="132" t="s">
        <v>3962</v>
      </c>
      <c r="C1439" s="133" t="s">
        <v>3963</v>
      </c>
      <c r="D1439" s="134" t="s">
        <v>537</v>
      </c>
      <c r="E1439" s="135">
        <v>248.92</v>
      </c>
      <c r="F1439" s="135">
        <v>85.43</v>
      </c>
      <c r="G1439" s="136">
        <v>334.35</v>
      </c>
    </row>
    <row r="1440" spans="1:7" x14ac:dyDescent="0.25">
      <c r="A1440" s="132" t="str">
        <f t="shared" si="22"/>
        <v>SC-2S0530311</v>
      </c>
      <c r="B1440" s="132" t="s">
        <v>3964</v>
      </c>
      <c r="C1440" s="133" t="s">
        <v>3965</v>
      </c>
      <c r="D1440" s="134" t="s">
        <v>701</v>
      </c>
      <c r="E1440" s="135">
        <v>100.47</v>
      </c>
      <c r="F1440" s="135">
        <v>34.479999999999997</v>
      </c>
      <c r="G1440" s="136">
        <v>134.96</v>
      </c>
    </row>
    <row r="1441" spans="1:7" x14ac:dyDescent="0.25">
      <c r="A1441" s="132" t="str">
        <f t="shared" si="22"/>
        <v>SC-2S0530359</v>
      </c>
      <c r="B1441" s="132" t="s">
        <v>3966</v>
      </c>
      <c r="C1441" s="133" t="s">
        <v>3967</v>
      </c>
      <c r="D1441" s="134" t="s">
        <v>537</v>
      </c>
      <c r="E1441" s="135">
        <v>621.66999999999996</v>
      </c>
      <c r="F1441" s="135">
        <v>213.36</v>
      </c>
      <c r="G1441" s="136">
        <v>835.02</v>
      </c>
    </row>
    <row r="1442" spans="1:7" x14ac:dyDescent="0.25">
      <c r="A1442" s="132" t="str">
        <f t="shared" si="22"/>
        <v>SC-2S0530360</v>
      </c>
      <c r="B1442" s="132" t="s">
        <v>3968</v>
      </c>
      <c r="C1442" s="133" t="s">
        <v>3969</v>
      </c>
      <c r="D1442" s="134" t="s">
        <v>537</v>
      </c>
      <c r="E1442" s="135">
        <v>286.08999999999997</v>
      </c>
      <c r="F1442" s="135">
        <v>98.19</v>
      </c>
      <c r="G1442" s="136">
        <v>384.28</v>
      </c>
    </row>
    <row r="1443" spans="1:7" x14ac:dyDescent="0.25">
      <c r="A1443" s="132" t="str">
        <f t="shared" si="22"/>
        <v>SC-2S0534001</v>
      </c>
      <c r="B1443" s="132" t="s">
        <v>3970</v>
      </c>
      <c r="C1443" s="133" t="s">
        <v>3971</v>
      </c>
      <c r="D1443" s="134" t="s">
        <v>537</v>
      </c>
      <c r="E1443" s="135">
        <v>1272.98</v>
      </c>
      <c r="F1443" s="135">
        <v>436.89</v>
      </c>
      <c r="G1443" s="136">
        <v>1709.87</v>
      </c>
    </row>
    <row r="1444" spans="1:7" x14ac:dyDescent="0.25">
      <c r="A1444" s="132" t="str">
        <f t="shared" si="22"/>
        <v>SC-2S0534051</v>
      </c>
      <c r="B1444" s="132" t="s">
        <v>3972</v>
      </c>
      <c r="C1444" s="133" t="s">
        <v>3973</v>
      </c>
      <c r="D1444" s="134" t="s">
        <v>537</v>
      </c>
      <c r="E1444" s="135">
        <v>1310.1500000000001</v>
      </c>
      <c r="F1444" s="135">
        <v>449.64</v>
      </c>
      <c r="G1444" s="136">
        <v>1759.8</v>
      </c>
    </row>
    <row r="1445" spans="1:7" x14ac:dyDescent="0.25">
      <c r="A1445" s="132" t="str">
        <f t="shared" si="22"/>
        <v>SC-2S0590001</v>
      </c>
      <c r="B1445" s="132" t="s">
        <v>3974</v>
      </c>
      <c r="C1445" s="133" t="s">
        <v>3975</v>
      </c>
      <c r="D1445" s="134" t="s">
        <v>566</v>
      </c>
      <c r="E1445" s="135">
        <v>154.44</v>
      </c>
      <c r="F1445" s="135">
        <v>53</v>
      </c>
      <c r="G1445" s="136">
        <v>207.44</v>
      </c>
    </row>
    <row r="1446" spans="1:7" x14ac:dyDescent="0.25">
      <c r="A1446" s="132" t="str">
        <f t="shared" si="22"/>
        <v>SC-2S06 2105</v>
      </c>
      <c r="B1446" s="132" t="s">
        <v>3976</v>
      </c>
      <c r="C1446" s="133" t="s">
        <v>3977</v>
      </c>
      <c r="D1446" s="134" t="s">
        <v>1216</v>
      </c>
      <c r="E1446" s="135">
        <v>34864.42</v>
      </c>
      <c r="F1446" s="135">
        <v>11965.47</v>
      </c>
      <c r="G1446" s="136">
        <v>46829.89</v>
      </c>
    </row>
    <row r="1447" spans="1:7" x14ac:dyDescent="0.25">
      <c r="A1447" s="132" t="str">
        <f t="shared" si="22"/>
        <v>SC-2S0640001</v>
      </c>
      <c r="B1447" s="132" t="s">
        <v>3978</v>
      </c>
      <c r="C1447" s="133" t="s">
        <v>3979</v>
      </c>
      <c r="D1447" s="134" t="s">
        <v>566</v>
      </c>
      <c r="E1447" s="135">
        <v>21.39</v>
      </c>
      <c r="F1447" s="135">
        <v>7.34</v>
      </c>
      <c r="G1447" s="136">
        <v>28.73</v>
      </c>
    </row>
    <row r="1448" spans="1:7" x14ac:dyDescent="0.25">
      <c r="A1448" s="132" t="str">
        <f t="shared" si="22"/>
        <v>SC-2S0640002</v>
      </c>
      <c r="B1448" s="132" t="s">
        <v>3980</v>
      </c>
      <c r="C1448" s="133" t="s">
        <v>3981</v>
      </c>
      <c r="D1448" s="134" t="s">
        <v>566</v>
      </c>
      <c r="E1448" s="135">
        <v>17.71</v>
      </c>
      <c r="F1448" s="135">
        <v>6.08</v>
      </c>
      <c r="G1448" s="136">
        <v>23.78</v>
      </c>
    </row>
    <row r="1449" spans="1:7" x14ac:dyDescent="0.25">
      <c r="A1449" s="132" t="str">
        <f t="shared" si="22"/>
        <v>SC-2S06 4005</v>
      </c>
      <c r="B1449" s="132" t="s">
        <v>3982</v>
      </c>
      <c r="C1449" s="133" t="s">
        <v>3983</v>
      </c>
      <c r="D1449" s="134" t="s">
        <v>566</v>
      </c>
      <c r="E1449" s="135">
        <v>21.8</v>
      </c>
      <c r="F1449" s="135">
        <v>7.48</v>
      </c>
      <c r="G1449" s="136">
        <v>29.28</v>
      </c>
    </row>
    <row r="1450" spans="1:7" x14ac:dyDescent="0.25">
      <c r="A1450" s="132" t="str">
        <f t="shared" si="22"/>
        <v>SC-2S06 4005</v>
      </c>
      <c r="B1450" s="132" t="s">
        <v>3982</v>
      </c>
      <c r="C1450" s="133" t="s">
        <v>3984</v>
      </c>
      <c r="D1450" s="134" t="s">
        <v>566</v>
      </c>
      <c r="E1450" s="135">
        <v>17.91</v>
      </c>
      <c r="F1450" s="135">
        <v>6.15</v>
      </c>
      <c r="G1450" s="136">
        <v>24.06</v>
      </c>
    </row>
    <row r="1451" spans="1:7" x14ac:dyDescent="0.25">
      <c r="A1451" s="132" t="str">
        <f t="shared" si="22"/>
        <v>SC-2S0641000</v>
      </c>
      <c r="B1451" s="132" t="s">
        <v>3985</v>
      </c>
      <c r="C1451" s="133" t="s">
        <v>3986</v>
      </c>
      <c r="D1451" s="134" t="s">
        <v>566</v>
      </c>
      <c r="E1451" s="135">
        <v>15.58</v>
      </c>
      <c r="F1451" s="135">
        <v>5.35</v>
      </c>
      <c r="G1451" s="136">
        <v>20.93</v>
      </c>
    </row>
    <row r="1452" spans="1:7" x14ac:dyDescent="0.25">
      <c r="A1452" s="132" t="str">
        <f t="shared" si="22"/>
        <v>SC-2S0621001</v>
      </c>
      <c r="B1452" s="132" t="s">
        <v>3987</v>
      </c>
      <c r="C1452" s="133" t="s">
        <v>3988</v>
      </c>
      <c r="D1452" s="134" t="s">
        <v>1216</v>
      </c>
      <c r="E1452" s="135">
        <v>34690.239999999998</v>
      </c>
      <c r="F1452" s="135">
        <v>11905.69</v>
      </c>
      <c r="G1452" s="136">
        <v>46595.93</v>
      </c>
    </row>
    <row r="1453" spans="1:7" x14ac:dyDescent="0.25">
      <c r="A1453" s="132" t="str">
        <f t="shared" si="22"/>
        <v>SC-2S0900105</v>
      </c>
      <c r="B1453" s="132" t="s">
        <v>3989</v>
      </c>
      <c r="C1453" s="133" t="s">
        <v>3990</v>
      </c>
      <c r="D1453" s="134" t="s">
        <v>1141</v>
      </c>
      <c r="E1453" s="135">
        <v>0.78</v>
      </c>
      <c r="F1453" s="135">
        <v>0.27</v>
      </c>
      <c r="G1453" s="136">
        <v>1.05</v>
      </c>
    </row>
    <row r="1454" spans="1:7" x14ac:dyDescent="0.25">
      <c r="A1454" s="132" t="str">
        <f t="shared" si="22"/>
        <v>SC-2S09 0014</v>
      </c>
      <c r="B1454" s="132" t="s">
        <v>3991</v>
      </c>
      <c r="C1454" s="133" t="s">
        <v>3992</v>
      </c>
      <c r="D1454" s="134" t="s">
        <v>1141</v>
      </c>
      <c r="E1454" s="135">
        <v>0.89</v>
      </c>
      <c r="F1454" s="135">
        <v>0.3</v>
      </c>
      <c r="G1454" s="136">
        <v>1.19</v>
      </c>
    </row>
    <row r="1455" spans="1:7" x14ac:dyDescent="0.25">
      <c r="A1455" s="132" t="str">
        <f t="shared" si="22"/>
        <v>SC-2S09 0019</v>
      </c>
      <c r="B1455" s="132" t="s">
        <v>3993</v>
      </c>
      <c r="C1455" s="133" t="s">
        <v>3994</v>
      </c>
      <c r="D1455" s="134" t="s">
        <v>1141</v>
      </c>
      <c r="E1455" s="135">
        <v>0.6</v>
      </c>
      <c r="F1455" s="135">
        <v>0.21</v>
      </c>
      <c r="G1455" s="136">
        <v>0.81</v>
      </c>
    </row>
    <row r="1456" spans="1:7" x14ac:dyDescent="0.25">
      <c r="A1456" s="132" t="str">
        <f t="shared" si="22"/>
        <v>SC-2S09 0019</v>
      </c>
      <c r="B1456" s="132" t="s">
        <v>3993</v>
      </c>
      <c r="C1456" s="133" t="s">
        <v>1159</v>
      </c>
      <c r="D1456" s="134" t="s">
        <v>1141</v>
      </c>
      <c r="E1456" s="135">
        <v>0.62</v>
      </c>
      <c r="F1456" s="135">
        <v>0.21</v>
      </c>
      <c r="G1456" s="136">
        <v>0.83</v>
      </c>
    </row>
    <row r="1457" spans="1:7" x14ac:dyDescent="0.25">
      <c r="A1457" s="132" t="str">
        <f t="shared" si="22"/>
        <v>SC-2S0900205</v>
      </c>
      <c r="B1457" s="132" t="s">
        <v>3995</v>
      </c>
      <c r="C1457" s="133" t="s">
        <v>3996</v>
      </c>
      <c r="D1457" s="134" t="s">
        <v>1141</v>
      </c>
      <c r="E1457" s="135">
        <v>0.61</v>
      </c>
      <c r="F1457" s="135">
        <v>0.21</v>
      </c>
      <c r="G1457" s="136">
        <v>0.81</v>
      </c>
    </row>
    <row r="1458" spans="1:7" x14ac:dyDescent="0.25">
      <c r="A1458" s="132" t="str">
        <f t="shared" si="22"/>
        <v>SC-2S09 0024</v>
      </c>
      <c r="B1458" s="132" t="s">
        <v>3997</v>
      </c>
      <c r="C1458" s="133" t="s">
        <v>3998</v>
      </c>
      <c r="D1458" s="134" t="s">
        <v>1141</v>
      </c>
      <c r="E1458" s="135">
        <v>0.67</v>
      </c>
      <c r="F1458" s="135">
        <v>0.23</v>
      </c>
      <c r="G1458" s="136">
        <v>0.89</v>
      </c>
    </row>
    <row r="1459" spans="1:7" x14ac:dyDescent="0.25">
      <c r="A1459" s="132" t="str">
        <f t="shared" si="22"/>
        <v>SC-2S09 0029</v>
      </c>
      <c r="B1459" s="132" t="s">
        <v>3999</v>
      </c>
      <c r="C1459" s="133" t="s">
        <v>4000</v>
      </c>
      <c r="D1459" s="134" t="s">
        <v>1141</v>
      </c>
      <c r="E1459" s="135">
        <v>0.4</v>
      </c>
      <c r="F1459" s="135">
        <v>0.14000000000000001</v>
      </c>
      <c r="G1459" s="136">
        <v>0.54</v>
      </c>
    </row>
    <row r="1460" spans="1:7" x14ac:dyDescent="0.25">
      <c r="A1460" s="132" t="str">
        <f t="shared" si="22"/>
        <v>SC-2S09 0029</v>
      </c>
      <c r="B1460" s="132" t="s">
        <v>3999</v>
      </c>
      <c r="C1460" s="133" t="s">
        <v>1185</v>
      </c>
      <c r="D1460" s="134" t="s">
        <v>1141</v>
      </c>
      <c r="E1460" s="135">
        <v>0.41</v>
      </c>
      <c r="F1460" s="135">
        <v>0.14000000000000001</v>
      </c>
      <c r="G1460" s="136">
        <v>0.55000000000000004</v>
      </c>
    </row>
    <row r="1461" spans="1:7" x14ac:dyDescent="0.25">
      <c r="A1461" s="132" t="str">
        <f t="shared" si="22"/>
        <v>SC-3S0120000</v>
      </c>
      <c r="B1461" s="132" t="s">
        <v>4001</v>
      </c>
      <c r="C1461" s="133" t="s">
        <v>4002</v>
      </c>
      <c r="D1461" s="134" t="s">
        <v>537</v>
      </c>
      <c r="E1461" s="135">
        <v>8.18</v>
      </c>
      <c r="F1461" s="135">
        <v>2.81</v>
      </c>
      <c r="G1461" s="136">
        <v>10.98</v>
      </c>
    </row>
    <row r="1462" spans="1:7" x14ac:dyDescent="0.25">
      <c r="A1462" s="132" t="str">
        <f t="shared" si="22"/>
        <v>SC-3S0140100</v>
      </c>
      <c r="B1462" s="132" t="s">
        <v>4003</v>
      </c>
      <c r="C1462" s="133" t="s">
        <v>4004</v>
      </c>
      <c r="D1462" s="134" t="s">
        <v>537</v>
      </c>
      <c r="E1462" s="135">
        <v>13.19</v>
      </c>
      <c r="F1462" s="135">
        <v>4.53</v>
      </c>
      <c r="G1462" s="136">
        <v>17.72</v>
      </c>
    </row>
    <row r="1463" spans="1:7" x14ac:dyDescent="0.25">
      <c r="A1463" s="132" t="str">
        <f t="shared" si="22"/>
        <v>SC-3S0193000</v>
      </c>
      <c r="B1463" s="132" t="s">
        <v>4005</v>
      </c>
      <c r="C1463" s="133" t="s">
        <v>4006</v>
      </c>
      <c r="D1463" s="134" t="s">
        <v>701</v>
      </c>
      <c r="E1463" s="135">
        <v>0.21</v>
      </c>
      <c r="F1463" s="135">
        <v>7.0000000000000007E-2</v>
      </c>
      <c r="G1463" s="136">
        <v>0.28000000000000003</v>
      </c>
    </row>
    <row r="1464" spans="1:7" x14ac:dyDescent="0.25">
      <c r="A1464" s="132" t="str">
        <f t="shared" si="22"/>
        <v>SC-3S0220000</v>
      </c>
      <c r="B1464" s="132" t="s">
        <v>4007</v>
      </c>
      <c r="C1464" s="133" t="s">
        <v>4008</v>
      </c>
      <c r="D1464" s="134" t="s">
        <v>537</v>
      </c>
      <c r="E1464" s="135">
        <v>9.4</v>
      </c>
      <c r="F1464" s="135">
        <v>3.23</v>
      </c>
      <c r="G1464" s="136">
        <v>12.63</v>
      </c>
    </row>
    <row r="1465" spans="1:7" x14ac:dyDescent="0.25">
      <c r="A1465" s="132" t="str">
        <f t="shared" si="22"/>
        <v>SC-3S0220001</v>
      </c>
      <c r="B1465" s="132" t="s">
        <v>4009</v>
      </c>
      <c r="C1465" s="133" t="s">
        <v>4010</v>
      </c>
      <c r="D1465" s="134" t="s">
        <v>537</v>
      </c>
      <c r="E1465" s="135">
        <v>15.96</v>
      </c>
      <c r="F1465" s="135">
        <v>5.48</v>
      </c>
      <c r="G1465" s="136">
        <v>21.43</v>
      </c>
    </row>
    <row r="1466" spans="1:7" x14ac:dyDescent="0.25">
      <c r="A1466" s="132" t="str">
        <f t="shared" si="22"/>
        <v>SC-3S0222000</v>
      </c>
      <c r="B1466" s="132" t="s">
        <v>4011</v>
      </c>
      <c r="C1466" s="133" t="s">
        <v>4012</v>
      </c>
      <c r="D1466" s="134" t="s">
        <v>537</v>
      </c>
      <c r="E1466" s="135">
        <v>23.06</v>
      </c>
      <c r="F1466" s="135">
        <v>7.92</v>
      </c>
      <c r="G1466" s="136">
        <v>30.98</v>
      </c>
    </row>
    <row r="1467" spans="1:7" x14ac:dyDescent="0.25">
      <c r="A1467" s="132" t="str">
        <f t="shared" si="22"/>
        <v>SC-3S0222050</v>
      </c>
      <c r="B1467" s="132" t="s">
        <v>4013</v>
      </c>
      <c r="C1467" s="133" t="s">
        <v>4014</v>
      </c>
      <c r="D1467" s="134" t="s">
        <v>537</v>
      </c>
      <c r="E1467" s="135">
        <v>32.76</v>
      </c>
      <c r="F1467" s="135">
        <v>11.24</v>
      </c>
      <c r="G1467" s="136">
        <v>44</v>
      </c>
    </row>
    <row r="1468" spans="1:7" x14ac:dyDescent="0.25">
      <c r="A1468" s="132" t="str">
        <f t="shared" si="22"/>
        <v>SC-3S0223000</v>
      </c>
      <c r="B1468" s="132" t="s">
        <v>4015</v>
      </c>
      <c r="C1468" s="133" t="s">
        <v>4016</v>
      </c>
      <c r="D1468" s="134" t="s">
        <v>537</v>
      </c>
      <c r="E1468" s="135">
        <v>51.86</v>
      </c>
      <c r="F1468" s="135">
        <v>17.8</v>
      </c>
      <c r="G1468" s="136">
        <v>69.650000000000006</v>
      </c>
    </row>
    <row r="1469" spans="1:7" x14ac:dyDescent="0.25">
      <c r="A1469" s="132" t="str">
        <f t="shared" si="22"/>
        <v>SC-3S0223050</v>
      </c>
      <c r="B1469" s="132" t="s">
        <v>4017</v>
      </c>
      <c r="C1469" s="133" t="s">
        <v>4018</v>
      </c>
      <c r="D1469" s="134" t="s">
        <v>537</v>
      </c>
      <c r="E1469" s="135">
        <v>67.430000000000007</v>
      </c>
      <c r="F1469" s="135">
        <v>23.14</v>
      </c>
      <c r="G1469" s="136">
        <v>90.57</v>
      </c>
    </row>
    <row r="1470" spans="1:7" x14ac:dyDescent="0.25">
      <c r="A1470" s="132" t="str">
        <f t="shared" si="22"/>
        <v>SC-3S0224100</v>
      </c>
      <c r="B1470" s="132" t="s">
        <v>4019</v>
      </c>
      <c r="C1470" s="133" t="s">
        <v>4020</v>
      </c>
      <c r="D1470" s="134" t="s">
        <v>537</v>
      </c>
      <c r="E1470" s="135">
        <v>34.090000000000003</v>
      </c>
      <c r="F1470" s="135">
        <v>11.7</v>
      </c>
      <c r="G1470" s="136">
        <v>45.78</v>
      </c>
    </row>
    <row r="1471" spans="1:7" x14ac:dyDescent="0.25">
      <c r="A1471" s="132" t="str">
        <f t="shared" si="22"/>
        <v>SC-3S0230000</v>
      </c>
      <c r="B1471" s="132" t="s">
        <v>4021</v>
      </c>
      <c r="C1471" s="133" t="s">
        <v>1780</v>
      </c>
      <c r="D1471" s="134" t="s">
        <v>701</v>
      </c>
      <c r="E1471" s="135">
        <v>0.25</v>
      </c>
      <c r="F1471" s="135">
        <v>0.09</v>
      </c>
      <c r="G1471" s="136">
        <v>0.34</v>
      </c>
    </row>
    <row r="1472" spans="1:7" x14ac:dyDescent="0.25">
      <c r="A1472" s="132" t="str">
        <f t="shared" si="22"/>
        <v>SC-3S0240000</v>
      </c>
      <c r="B1472" s="132" t="s">
        <v>4022</v>
      </c>
      <c r="C1472" s="133" t="s">
        <v>1782</v>
      </c>
      <c r="D1472" s="134" t="s">
        <v>701</v>
      </c>
      <c r="E1472" s="135">
        <v>0.18</v>
      </c>
      <c r="F1472" s="135">
        <v>0.06</v>
      </c>
      <c r="G1472" s="136">
        <v>0.24</v>
      </c>
    </row>
    <row r="1473" spans="1:7" x14ac:dyDescent="0.25">
      <c r="A1473" s="132" t="str">
        <f t="shared" si="22"/>
        <v>SC-3S0250000</v>
      </c>
      <c r="B1473" s="132" t="s">
        <v>4023</v>
      </c>
      <c r="C1473" s="133" t="s">
        <v>4024</v>
      </c>
      <c r="D1473" s="134" t="s">
        <v>701</v>
      </c>
      <c r="E1473" s="135">
        <v>0.65</v>
      </c>
      <c r="F1473" s="135">
        <v>0.22</v>
      </c>
      <c r="G1473" s="136">
        <v>0.87</v>
      </c>
    </row>
    <row r="1474" spans="1:7" x14ac:dyDescent="0.25">
      <c r="A1474" s="132" t="str">
        <f t="shared" si="22"/>
        <v>SC-3S0250001</v>
      </c>
      <c r="B1474" s="132" t="s">
        <v>4025</v>
      </c>
      <c r="C1474" s="133" t="s">
        <v>4026</v>
      </c>
      <c r="D1474" s="134" t="s">
        <v>701</v>
      </c>
      <c r="E1474" s="135">
        <v>0.35</v>
      </c>
      <c r="F1474" s="135">
        <v>0.12</v>
      </c>
      <c r="G1474" s="136">
        <v>0.47</v>
      </c>
    </row>
    <row r="1475" spans="1:7" x14ac:dyDescent="0.25">
      <c r="A1475" s="132" t="str">
        <f t="shared" si="22"/>
        <v>SC-3S0250003</v>
      </c>
      <c r="B1475" s="132" t="s">
        <v>4027</v>
      </c>
      <c r="C1475" s="133" t="s">
        <v>4028</v>
      </c>
      <c r="D1475" s="134" t="s">
        <v>701</v>
      </c>
      <c r="E1475" s="135">
        <v>0.86</v>
      </c>
      <c r="F1475" s="135">
        <v>0.28999999999999998</v>
      </c>
      <c r="G1475" s="136">
        <v>1.1499999999999999</v>
      </c>
    </row>
    <row r="1476" spans="1:7" x14ac:dyDescent="0.25">
      <c r="A1476" s="132" t="str">
        <f t="shared" si="22"/>
        <v>SC-3S0250004</v>
      </c>
      <c r="B1476" s="132" t="s">
        <v>4029</v>
      </c>
      <c r="C1476" s="133" t="s">
        <v>1786</v>
      </c>
      <c r="D1476" s="134" t="s">
        <v>701</v>
      </c>
      <c r="E1476" s="135">
        <v>1.03</v>
      </c>
      <c r="F1476" s="135">
        <v>0.35</v>
      </c>
      <c r="G1476" s="136">
        <v>1.39</v>
      </c>
    </row>
    <row r="1477" spans="1:7" x14ac:dyDescent="0.25">
      <c r="A1477" s="132" t="str">
        <f t="shared" si="22"/>
        <v>SC-3S0250050</v>
      </c>
      <c r="B1477" s="132" t="s">
        <v>4030</v>
      </c>
      <c r="C1477" s="133" t="s">
        <v>4031</v>
      </c>
      <c r="D1477" s="134" t="s">
        <v>701</v>
      </c>
      <c r="E1477" s="135">
        <v>0.76</v>
      </c>
      <c r="F1477" s="135">
        <v>0.26</v>
      </c>
      <c r="G1477" s="136">
        <v>1.01</v>
      </c>
    </row>
    <row r="1478" spans="1:7" x14ac:dyDescent="0.25">
      <c r="A1478" s="132" t="str">
        <f t="shared" si="22"/>
        <v>SC-3S0250051</v>
      </c>
      <c r="B1478" s="132" t="s">
        <v>4032</v>
      </c>
      <c r="C1478" s="133" t="s">
        <v>4033</v>
      </c>
      <c r="D1478" s="134" t="s">
        <v>701</v>
      </c>
      <c r="E1478" s="135">
        <v>0.59</v>
      </c>
      <c r="F1478" s="135">
        <v>0.2</v>
      </c>
      <c r="G1478" s="136">
        <v>0.8</v>
      </c>
    </row>
    <row r="1479" spans="1:7" x14ac:dyDescent="0.25">
      <c r="A1479" s="132" t="str">
        <f t="shared" si="22"/>
        <v>SC-3S0250052</v>
      </c>
      <c r="B1479" s="132" t="s">
        <v>4034</v>
      </c>
      <c r="C1479" s="133" t="s">
        <v>4035</v>
      </c>
      <c r="D1479" s="134" t="s">
        <v>701</v>
      </c>
      <c r="E1479" s="135">
        <v>1.08</v>
      </c>
      <c r="F1479" s="135">
        <v>0.37</v>
      </c>
      <c r="G1479" s="136">
        <v>1.45</v>
      </c>
    </row>
    <row r="1480" spans="1:7" x14ac:dyDescent="0.25">
      <c r="A1480" s="132" t="str">
        <f t="shared" si="22"/>
        <v>SC-3S0250053</v>
      </c>
      <c r="B1480" s="132" t="s">
        <v>4036</v>
      </c>
      <c r="C1480" s="133" t="s">
        <v>4037</v>
      </c>
      <c r="D1480" s="134" t="s">
        <v>701</v>
      </c>
      <c r="E1480" s="135">
        <v>1</v>
      </c>
      <c r="F1480" s="135">
        <v>0.34</v>
      </c>
      <c r="G1480" s="136">
        <v>1.35</v>
      </c>
    </row>
    <row r="1481" spans="1:7" x14ac:dyDescent="0.25">
      <c r="A1481" s="132" t="str">
        <f t="shared" si="22"/>
        <v>SC-3S0250054</v>
      </c>
      <c r="B1481" s="132" t="s">
        <v>4038</v>
      </c>
      <c r="C1481" s="133" t="s">
        <v>4039</v>
      </c>
      <c r="D1481" s="134" t="s">
        <v>701</v>
      </c>
      <c r="E1481" s="135">
        <v>1.18</v>
      </c>
      <c r="F1481" s="135">
        <v>0.4</v>
      </c>
      <c r="G1481" s="136">
        <v>1.58</v>
      </c>
    </row>
    <row r="1482" spans="1:7" x14ac:dyDescent="0.25">
      <c r="A1482" s="132" t="str">
        <f t="shared" ref="A1482:A1545" si="23">CONCATENATE("SC-",B1482)</f>
        <v>SC-3S0250101</v>
      </c>
      <c r="B1482" s="132" t="s">
        <v>4040</v>
      </c>
      <c r="C1482" s="133" t="s">
        <v>4041</v>
      </c>
      <c r="D1482" s="134" t="s">
        <v>701</v>
      </c>
      <c r="E1482" s="135">
        <v>2.65</v>
      </c>
      <c r="F1482" s="135">
        <v>0.91</v>
      </c>
      <c r="G1482" s="136">
        <v>3.55</v>
      </c>
    </row>
    <row r="1483" spans="1:7" x14ac:dyDescent="0.25">
      <c r="A1483" s="132" t="str">
        <f t="shared" si="23"/>
        <v>SC-3S0250102</v>
      </c>
      <c r="B1483" s="132" t="s">
        <v>4042</v>
      </c>
      <c r="C1483" s="133" t="s">
        <v>4043</v>
      </c>
      <c r="D1483" s="134" t="s">
        <v>701</v>
      </c>
      <c r="E1483" s="135">
        <v>3.04</v>
      </c>
      <c r="F1483" s="135">
        <v>1.04</v>
      </c>
      <c r="G1483" s="136">
        <v>4.08</v>
      </c>
    </row>
    <row r="1484" spans="1:7" x14ac:dyDescent="0.25">
      <c r="A1484" s="132" t="str">
        <f t="shared" si="23"/>
        <v>SC-3S0250150</v>
      </c>
      <c r="B1484" s="132" t="s">
        <v>4044</v>
      </c>
      <c r="C1484" s="133" t="s">
        <v>4045</v>
      </c>
      <c r="D1484" s="134" t="s">
        <v>701</v>
      </c>
      <c r="E1484" s="135">
        <v>3.12</v>
      </c>
      <c r="F1484" s="135">
        <v>1.07</v>
      </c>
      <c r="G1484" s="136">
        <v>4.2</v>
      </c>
    </row>
    <row r="1485" spans="1:7" x14ac:dyDescent="0.25">
      <c r="A1485" s="132" t="str">
        <f t="shared" si="23"/>
        <v>SC-3S0250151</v>
      </c>
      <c r="B1485" s="132" t="s">
        <v>4046</v>
      </c>
      <c r="C1485" s="133" t="s">
        <v>4047</v>
      </c>
      <c r="D1485" s="134" t="s">
        <v>701</v>
      </c>
      <c r="E1485" s="135">
        <v>3.1</v>
      </c>
      <c r="F1485" s="135">
        <v>1.06</v>
      </c>
      <c r="G1485" s="136">
        <v>4.16</v>
      </c>
    </row>
    <row r="1486" spans="1:7" x14ac:dyDescent="0.25">
      <c r="A1486" s="132" t="str">
        <f t="shared" si="23"/>
        <v>SC-3S0250152</v>
      </c>
      <c r="B1486" s="132" t="s">
        <v>4048</v>
      </c>
      <c r="C1486" s="133" t="s">
        <v>4049</v>
      </c>
      <c r="D1486" s="134" t="s">
        <v>701</v>
      </c>
      <c r="E1486" s="135">
        <v>3.49</v>
      </c>
      <c r="F1486" s="135">
        <v>1.2</v>
      </c>
      <c r="G1486" s="136">
        <v>4.68</v>
      </c>
    </row>
    <row r="1487" spans="1:7" x14ac:dyDescent="0.25">
      <c r="A1487" s="132" t="str">
        <f t="shared" si="23"/>
        <v>SC-3S0250201</v>
      </c>
      <c r="B1487" s="132" t="s">
        <v>4050</v>
      </c>
      <c r="C1487" s="133" t="s">
        <v>4051</v>
      </c>
      <c r="D1487" s="134" t="s">
        <v>701</v>
      </c>
      <c r="E1487" s="135">
        <v>3.88</v>
      </c>
      <c r="F1487" s="135">
        <v>1.33</v>
      </c>
      <c r="G1487" s="136">
        <v>5.21</v>
      </c>
    </row>
    <row r="1488" spans="1:7" x14ac:dyDescent="0.25">
      <c r="A1488" s="132" t="str">
        <f t="shared" si="23"/>
        <v>SC-3S0250202</v>
      </c>
      <c r="B1488" s="132" t="s">
        <v>4052</v>
      </c>
      <c r="C1488" s="133" t="s">
        <v>4053</v>
      </c>
      <c r="D1488" s="134" t="s">
        <v>701</v>
      </c>
      <c r="E1488" s="135">
        <v>4.33</v>
      </c>
      <c r="F1488" s="135">
        <v>1.49</v>
      </c>
      <c r="G1488" s="136">
        <v>5.82</v>
      </c>
    </row>
    <row r="1489" spans="1:7" x14ac:dyDescent="0.25">
      <c r="A1489" s="132" t="str">
        <f t="shared" si="23"/>
        <v>SC-3S0250250</v>
      </c>
      <c r="B1489" s="132" t="s">
        <v>4054</v>
      </c>
      <c r="C1489" s="133" t="s">
        <v>4055</v>
      </c>
      <c r="D1489" s="134" t="s">
        <v>701</v>
      </c>
      <c r="E1489" s="135">
        <v>4.3600000000000003</v>
      </c>
      <c r="F1489" s="135">
        <v>1.5</v>
      </c>
      <c r="G1489" s="136">
        <v>5.86</v>
      </c>
    </row>
    <row r="1490" spans="1:7" x14ac:dyDescent="0.25">
      <c r="A1490" s="132" t="str">
        <f t="shared" si="23"/>
        <v>SC-3S0250251</v>
      </c>
      <c r="B1490" s="132" t="s">
        <v>4056</v>
      </c>
      <c r="C1490" s="133" t="s">
        <v>4057</v>
      </c>
      <c r="D1490" s="134" t="s">
        <v>701</v>
      </c>
      <c r="E1490" s="135">
        <v>4.42</v>
      </c>
      <c r="F1490" s="135">
        <v>1.52</v>
      </c>
      <c r="G1490" s="136">
        <v>5.93</v>
      </c>
    </row>
    <row r="1491" spans="1:7" x14ac:dyDescent="0.25">
      <c r="A1491" s="132" t="str">
        <f t="shared" si="23"/>
        <v>SC-3S0250252</v>
      </c>
      <c r="B1491" s="132" t="s">
        <v>4058</v>
      </c>
      <c r="C1491" s="133" t="s">
        <v>4059</v>
      </c>
      <c r="D1491" s="134" t="s">
        <v>701</v>
      </c>
      <c r="E1491" s="135">
        <v>4.87</v>
      </c>
      <c r="F1491" s="135">
        <v>1.67</v>
      </c>
      <c r="G1491" s="136">
        <v>6.54</v>
      </c>
    </row>
    <row r="1492" spans="1:7" x14ac:dyDescent="0.25">
      <c r="A1492" s="132" t="str">
        <f t="shared" si="23"/>
        <v>SC-3S0251000</v>
      </c>
      <c r="B1492" s="132" t="s">
        <v>4060</v>
      </c>
      <c r="C1492" s="133" t="s">
        <v>4061</v>
      </c>
      <c r="D1492" s="134" t="s">
        <v>701</v>
      </c>
      <c r="E1492" s="135">
        <v>1.04</v>
      </c>
      <c r="F1492" s="135">
        <v>0.36</v>
      </c>
      <c r="G1492" s="136">
        <v>1.39</v>
      </c>
    </row>
    <row r="1493" spans="1:7" x14ac:dyDescent="0.25">
      <c r="A1493" s="132" t="str">
        <f t="shared" si="23"/>
        <v>SC-3S0251001</v>
      </c>
      <c r="B1493" s="132" t="s">
        <v>4062</v>
      </c>
      <c r="C1493" s="133" t="s">
        <v>4063</v>
      </c>
      <c r="D1493" s="134" t="s">
        <v>701</v>
      </c>
      <c r="E1493" s="135">
        <v>1.91</v>
      </c>
      <c r="F1493" s="135">
        <v>0.65</v>
      </c>
      <c r="G1493" s="136">
        <v>2.56</v>
      </c>
    </row>
    <row r="1494" spans="1:7" x14ac:dyDescent="0.25">
      <c r="A1494" s="132" t="str">
        <f t="shared" si="23"/>
        <v>SC-3S0251050</v>
      </c>
      <c r="B1494" s="132" t="s">
        <v>4064</v>
      </c>
      <c r="C1494" s="133" t="s">
        <v>4065</v>
      </c>
      <c r="D1494" s="134" t="s">
        <v>701</v>
      </c>
      <c r="E1494" s="135">
        <v>1.1100000000000001</v>
      </c>
      <c r="F1494" s="135">
        <v>0.38</v>
      </c>
      <c r="G1494" s="136">
        <v>1.49</v>
      </c>
    </row>
    <row r="1495" spans="1:7" x14ac:dyDescent="0.25">
      <c r="A1495" s="132" t="str">
        <f t="shared" si="23"/>
        <v>SC-3S0251051</v>
      </c>
      <c r="B1495" s="132" t="s">
        <v>4066</v>
      </c>
      <c r="C1495" s="133" t="s">
        <v>4067</v>
      </c>
      <c r="D1495" s="134" t="s">
        <v>701</v>
      </c>
      <c r="E1495" s="135">
        <v>2.06</v>
      </c>
      <c r="F1495" s="135">
        <v>0.71</v>
      </c>
      <c r="G1495" s="136">
        <v>2.76</v>
      </c>
    </row>
    <row r="1496" spans="1:7" x14ac:dyDescent="0.25">
      <c r="A1496" s="132" t="str">
        <f t="shared" si="23"/>
        <v>SC-3S0252000</v>
      </c>
      <c r="B1496" s="132" t="s">
        <v>4068</v>
      </c>
      <c r="C1496" s="133" t="s">
        <v>4069</v>
      </c>
      <c r="D1496" s="134" t="s">
        <v>537</v>
      </c>
      <c r="E1496" s="135">
        <v>48.9</v>
      </c>
      <c r="F1496" s="135">
        <v>16.78</v>
      </c>
      <c r="G1496" s="136">
        <v>65.680000000000007</v>
      </c>
    </row>
    <row r="1497" spans="1:7" x14ac:dyDescent="0.25">
      <c r="A1497" s="132" t="str">
        <f t="shared" si="23"/>
        <v>SC-3S0252001</v>
      </c>
      <c r="B1497" s="132" t="s">
        <v>4070</v>
      </c>
      <c r="C1497" s="133" t="s">
        <v>1558</v>
      </c>
      <c r="D1497" s="134" t="s">
        <v>537</v>
      </c>
      <c r="E1497" s="135">
        <v>28.41</v>
      </c>
      <c r="F1497" s="135">
        <v>9.75</v>
      </c>
      <c r="G1497" s="136">
        <v>38.15</v>
      </c>
    </row>
    <row r="1498" spans="1:7" x14ac:dyDescent="0.25">
      <c r="A1498" s="132" t="str">
        <f t="shared" si="23"/>
        <v>SC-3S0252002</v>
      </c>
      <c r="B1498" s="132" t="s">
        <v>4071</v>
      </c>
      <c r="C1498" s="133" t="s">
        <v>4072</v>
      </c>
      <c r="D1498" s="134" t="s">
        <v>537</v>
      </c>
      <c r="E1498" s="135">
        <v>37.68</v>
      </c>
      <c r="F1498" s="135">
        <v>12.93</v>
      </c>
      <c r="G1498" s="136">
        <v>50.62</v>
      </c>
    </row>
    <row r="1499" spans="1:7" x14ac:dyDescent="0.25">
      <c r="A1499" s="132" t="str">
        <f t="shared" si="23"/>
        <v>SC-3S0252050</v>
      </c>
      <c r="B1499" s="132" t="s">
        <v>4073</v>
      </c>
      <c r="C1499" s="133" t="s">
        <v>4074</v>
      </c>
      <c r="D1499" s="134" t="s">
        <v>537</v>
      </c>
      <c r="E1499" s="135">
        <v>97.61</v>
      </c>
      <c r="F1499" s="135">
        <v>33.5</v>
      </c>
      <c r="G1499" s="136">
        <v>131.11000000000001</v>
      </c>
    </row>
    <row r="1500" spans="1:7" x14ac:dyDescent="0.25">
      <c r="A1500" s="132" t="str">
        <f t="shared" si="23"/>
        <v>SC-3S0252051</v>
      </c>
      <c r="B1500" s="132" t="s">
        <v>4075</v>
      </c>
      <c r="C1500" s="133" t="s">
        <v>4076</v>
      </c>
      <c r="D1500" s="134" t="s">
        <v>537</v>
      </c>
      <c r="E1500" s="135">
        <v>77.12</v>
      </c>
      <c r="F1500" s="135">
        <v>26.47</v>
      </c>
      <c r="G1500" s="136">
        <v>103.59</v>
      </c>
    </row>
    <row r="1501" spans="1:7" x14ac:dyDescent="0.25">
      <c r="A1501" s="132" t="str">
        <f t="shared" si="23"/>
        <v>SC-3S0252100</v>
      </c>
      <c r="B1501" s="132" t="s">
        <v>4077</v>
      </c>
      <c r="C1501" s="133" t="s">
        <v>1560</v>
      </c>
      <c r="D1501" s="134" t="s">
        <v>537</v>
      </c>
      <c r="E1501" s="135">
        <v>119.22</v>
      </c>
      <c r="F1501" s="135">
        <v>40.92</v>
      </c>
      <c r="G1501" s="136">
        <v>160.13999999999999</v>
      </c>
    </row>
    <row r="1502" spans="1:7" x14ac:dyDescent="0.25">
      <c r="A1502" s="132" t="str">
        <f t="shared" si="23"/>
        <v>SC-3S0252101</v>
      </c>
      <c r="B1502" s="132" t="s">
        <v>4078</v>
      </c>
      <c r="C1502" s="133" t="s">
        <v>4079</v>
      </c>
      <c r="D1502" s="134" t="s">
        <v>537</v>
      </c>
      <c r="E1502" s="135">
        <v>27.25</v>
      </c>
      <c r="F1502" s="135">
        <v>9.35</v>
      </c>
      <c r="G1502" s="136">
        <v>36.6</v>
      </c>
    </row>
    <row r="1503" spans="1:7" x14ac:dyDescent="0.25">
      <c r="A1503" s="132" t="str">
        <f t="shared" si="23"/>
        <v>SC-3S0252150</v>
      </c>
      <c r="B1503" s="132" t="s">
        <v>4080</v>
      </c>
      <c r="C1503" s="133" t="s">
        <v>4081</v>
      </c>
      <c r="D1503" s="134" t="s">
        <v>537</v>
      </c>
      <c r="E1503" s="135">
        <v>167.94</v>
      </c>
      <c r="F1503" s="135">
        <v>57.64</v>
      </c>
      <c r="G1503" s="136">
        <v>225.57</v>
      </c>
    </row>
    <row r="1504" spans="1:7" x14ac:dyDescent="0.25">
      <c r="A1504" s="132" t="str">
        <f t="shared" si="23"/>
        <v>SC-3S0253000</v>
      </c>
      <c r="B1504" s="132" t="s">
        <v>4082</v>
      </c>
      <c r="C1504" s="133" t="s">
        <v>4083</v>
      </c>
      <c r="D1504" s="134" t="s">
        <v>537</v>
      </c>
      <c r="E1504" s="135">
        <v>60.21</v>
      </c>
      <c r="F1504" s="135">
        <v>20.66</v>
      </c>
      <c r="G1504" s="136">
        <v>80.87</v>
      </c>
    </row>
    <row r="1505" spans="1:7" x14ac:dyDescent="0.25">
      <c r="A1505" s="132" t="str">
        <f t="shared" si="23"/>
        <v>SC-3S0253001</v>
      </c>
      <c r="B1505" s="132" t="s">
        <v>4084</v>
      </c>
      <c r="C1505" s="133" t="s">
        <v>1562</v>
      </c>
      <c r="D1505" s="134" t="s">
        <v>537</v>
      </c>
      <c r="E1505" s="135">
        <v>54.87</v>
      </c>
      <c r="F1505" s="135">
        <v>18.829999999999998</v>
      </c>
      <c r="G1505" s="136">
        <v>73.7</v>
      </c>
    </row>
    <row r="1506" spans="1:7" x14ac:dyDescent="0.25">
      <c r="A1506" s="132" t="str">
        <f t="shared" si="23"/>
        <v>SC-3S0253002</v>
      </c>
      <c r="B1506" s="132" t="s">
        <v>4085</v>
      </c>
      <c r="C1506" s="133" t="s">
        <v>4086</v>
      </c>
      <c r="D1506" s="134" t="s">
        <v>537</v>
      </c>
      <c r="E1506" s="135">
        <v>42.28</v>
      </c>
      <c r="F1506" s="135">
        <v>14.51</v>
      </c>
      <c r="G1506" s="136">
        <v>56.79</v>
      </c>
    </row>
    <row r="1507" spans="1:7" x14ac:dyDescent="0.25">
      <c r="A1507" s="132" t="str">
        <f t="shared" si="23"/>
        <v>SC-3S0253050</v>
      </c>
      <c r="B1507" s="132" t="s">
        <v>4087</v>
      </c>
      <c r="C1507" s="133" t="s">
        <v>4088</v>
      </c>
      <c r="D1507" s="134" t="s">
        <v>537</v>
      </c>
      <c r="E1507" s="135">
        <v>91.51</v>
      </c>
      <c r="F1507" s="135">
        <v>31.41</v>
      </c>
      <c r="G1507" s="136">
        <v>122.92</v>
      </c>
    </row>
    <row r="1508" spans="1:7" x14ac:dyDescent="0.25">
      <c r="A1508" s="132" t="str">
        <f t="shared" si="23"/>
        <v>SC-3S0253051</v>
      </c>
      <c r="B1508" s="132" t="s">
        <v>4089</v>
      </c>
      <c r="C1508" s="133" t="s">
        <v>4090</v>
      </c>
      <c r="D1508" s="134" t="s">
        <v>537</v>
      </c>
      <c r="E1508" s="135">
        <v>86.17</v>
      </c>
      <c r="F1508" s="135">
        <v>29.57</v>
      </c>
      <c r="G1508" s="136">
        <v>115.75</v>
      </c>
    </row>
    <row r="1509" spans="1:7" x14ac:dyDescent="0.25">
      <c r="A1509" s="132" t="str">
        <f t="shared" si="23"/>
        <v>SC-3S0254000</v>
      </c>
      <c r="B1509" s="132" t="s">
        <v>4091</v>
      </c>
      <c r="C1509" s="133" t="s">
        <v>1564</v>
      </c>
      <c r="D1509" s="134" t="s">
        <v>537</v>
      </c>
      <c r="E1509" s="135">
        <v>144.69999999999999</v>
      </c>
      <c r="F1509" s="135">
        <v>49.66</v>
      </c>
      <c r="G1509" s="136">
        <v>194.36</v>
      </c>
    </row>
    <row r="1510" spans="1:7" x14ac:dyDescent="0.25">
      <c r="A1510" s="132" t="str">
        <f t="shared" si="23"/>
        <v>SC-3S0254001</v>
      </c>
      <c r="B1510" s="132" t="s">
        <v>4092</v>
      </c>
      <c r="C1510" s="133" t="s">
        <v>4093</v>
      </c>
      <c r="D1510" s="134" t="s">
        <v>537</v>
      </c>
      <c r="E1510" s="135">
        <v>31.11</v>
      </c>
      <c r="F1510" s="135">
        <v>10.68</v>
      </c>
      <c r="G1510" s="136">
        <v>41.79</v>
      </c>
    </row>
    <row r="1511" spans="1:7" x14ac:dyDescent="0.25">
      <c r="A1511" s="132" t="str">
        <f t="shared" si="23"/>
        <v>SC-3S0254050</v>
      </c>
      <c r="B1511" s="132" t="s">
        <v>4094</v>
      </c>
      <c r="C1511" s="133" t="s">
        <v>4095</v>
      </c>
      <c r="D1511" s="134" t="s">
        <v>537</v>
      </c>
      <c r="E1511" s="135">
        <v>179.03</v>
      </c>
      <c r="F1511" s="135">
        <v>61.44</v>
      </c>
      <c r="G1511" s="136">
        <v>240.47</v>
      </c>
    </row>
    <row r="1512" spans="1:7" x14ac:dyDescent="0.25">
      <c r="A1512" s="132" t="str">
        <f t="shared" si="23"/>
        <v>SC-3S0260100</v>
      </c>
      <c r="B1512" s="132" t="s">
        <v>4096</v>
      </c>
      <c r="C1512" s="133" t="s">
        <v>4097</v>
      </c>
      <c r="D1512" s="134" t="s">
        <v>537</v>
      </c>
      <c r="E1512" s="135">
        <v>231.49</v>
      </c>
      <c r="F1512" s="135">
        <v>79.45</v>
      </c>
      <c r="G1512" s="136">
        <v>310.94</v>
      </c>
    </row>
    <row r="1513" spans="1:7" x14ac:dyDescent="0.25">
      <c r="A1513" s="132" t="str">
        <f t="shared" si="23"/>
        <v>SC-3S0260150</v>
      </c>
      <c r="B1513" s="132" t="s">
        <v>4098</v>
      </c>
      <c r="C1513" s="133" t="s">
        <v>4099</v>
      </c>
      <c r="D1513" s="134" t="s">
        <v>537</v>
      </c>
      <c r="E1513" s="135">
        <v>264.58999999999997</v>
      </c>
      <c r="F1513" s="135">
        <v>90.81</v>
      </c>
      <c r="G1513" s="136">
        <v>355.4</v>
      </c>
    </row>
    <row r="1514" spans="1:7" x14ac:dyDescent="0.25">
      <c r="A1514" s="132" t="str">
        <f t="shared" si="23"/>
        <v>SC-3S0290000</v>
      </c>
      <c r="B1514" s="132" t="s">
        <v>4100</v>
      </c>
      <c r="C1514" s="133" t="s">
        <v>4101</v>
      </c>
      <c r="D1514" s="134" t="s">
        <v>537</v>
      </c>
      <c r="E1514" s="135">
        <v>10.45</v>
      </c>
      <c r="F1514" s="135">
        <v>3.59</v>
      </c>
      <c r="G1514" s="136">
        <v>14.04</v>
      </c>
    </row>
    <row r="1515" spans="1:7" x14ac:dyDescent="0.25">
      <c r="A1515" s="132" t="str">
        <f t="shared" si="23"/>
        <v>SC-3S0290100</v>
      </c>
      <c r="B1515" s="132" t="s">
        <v>4102</v>
      </c>
      <c r="C1515" s="133" t="s">
        <v>4103</v>
      </c>
      <c r="D1515" s="134" t="s">
        <v>537</v>
      </c>
      <c r="E1515" s="135">
        <v>188.37</v>
      </c>
      <c r="F1515" s="135">
        <v>64.650000000000006</v>
      </c>
      <c r="G1515" s="136">
        <v>253.03</v>
      </c>
    </row>
    <row r="1516" spans="1:7" x14ac:dyDescent="0.25">
      <c r="A1516" s="132" t="str">
        <f t="shared" si="23"/>
        <v>SC-3S0290200</v>
      </c>
      <c r="B1516" s="132" t="s">
        <v>4104</v>
      </c>
      <c r="C1516" s="133" t="s">
        <v>4105</v>
      </c>
      <c r="D1516" s="134" t="s">
        <v>4106</v>
      </c>
      <c r="E1516" s="135">
        <v>6.59</v>
      </c>
      <c r="F1516" s="135">
        <v>2.2599999999999998</v>
      </c>
      <c r="G1516" s="136">
        <v>8.85</v>
      </c>
    </row>
    <row r="1517" spans="1:7" x14ac:dyDescent="0.25">
      <c r="A1517" s="132" t="str">
        <f t="shared" si="23"/>
        <v>SC-3S0290300</v>
      </c>
      <c r="B1517" s="132" t="s">
        <v>4107</v>
      </c>
      <c r="C1517" s="133" t="s">
        <v>4108</v>
      </c>
      <c r="D1517" s="134" t="s">
        <v>537</v>
      </c>
      <c r="E1517" s="135">
        <v>101.13</v>
      </c>
      <c r="F1517" s="135">
        <v>34.71</v>
      </c>
      <c r="G1517" s="136">
        <v>135.84</v>
      </c>
    </row>
    <row r="1518" spans="1:7" x14ac:dyDescent="0.25">
      <c r="A1518" s="132" t="str">
        <f t="shared" si="23"/>
        <v>SC-3S0299900</v>
      </c>
      <c r="B1518" s="132" t="s">
        <v>4109</v>
      </c>
      <c r="C1518" s="133" t="s">
        <v>4110</v>
      </c>
      <c r="D1518" s="134" t="s">
        <v>537</v>
      </c>
      <c r="E1518" s="135">
        <v>12.41</v>
      </c>
      <c r="F1518" s="135">
        <v>4.26</v>
      </c>
      <c r="G1518" s="136">
        <v>16.68</v>
      </c>
    </row>
    <row r="1519" spans="1:7" x14ac:dyDescent="0.25">
      <c r="A1519" s="132" t="str">
        <f t="shared" si="23"/>
        <v>SC-3S0331000</v>
      </c>
      <c r="B1519" s="132" t="s">
        <v>4111</v>
      </c>
      <c r="C1519" s="133" t="s">
        <v>4112</v>
      </c>
      <c r="D1519" s="134" t="s">
        <v>537</v>
      </c>
      <c r="E1519" s="135">
        <v>226.99</v>
      </c>
      <c r="F1519" s="135">
        <v>77.900000000000006</v>
      </c>
      <c r="G1519" s="136">
        <v>304.89999999999998</v>
      </c>
    </row>
    <row r="1520" spans="1:7" x14ac:dyDescent="0.25">
      <c r="A1520" s="132" t="str">
        <f t="shared" si="23"/>
        <v>SC-3S0331050</v>
      </c>
      <c r="B1520" s="132" t="s">
        <v>4113</v>
      </c>
      <c r="C1520" s="133" t="s">
        <v>4114</v>
      </c>
      <c r="D1520" s="134" t="s">
        <v>537</v>
      </c>
      <c r="E1520" s="135">
        <v>280.11</v>
      </c>
      <c r="F1520" s="135">
        <v>96.13</v>
      </c>
      <c r="G1520" s="136">
        <v>376.24</v>
      </c>
    </row>
    <row r="1521" spans="1:7" x14ac:dyDescent="0.25">
      <c r="A1521" s="132" t="str">
        <f t="shared" si="23"/>
        <v>SC-3S0332900</v>
      </c>
      <c r="B1521" s="132" t="s">
        <v>4115</v>
      </c>
      <c r="C1521" s="133" t="s">
        <v>4116</v>
      </c>
      <c r="D1521" s="134" t="s">
        <v>537</v>
      </c>
      <c r="E1521" s="135">
        <v>233.12</v>
      </c>
      <c r="F1521" s="135">
        <v>80.010000000000005</v>
      </c>
      <c r="G1521" s="136">
        <v>313.13</v>
      </c>
    </row>
    <row r="1522" spans="1:7" x14ac:dyDescent="0.25">
      <c r="A1522" s="132" t="str">
        <f t="shared" si="23"/>
        <v>SC-3S0332901</v>
      </c>
      <c r="B1522" s="132" t="s">
        <v>4117</v>
      </c>
      <c r="C1522" s="133" t="s">
        <v>4118</v>
      </c>
      <c r="D1522" s="134" t="s">
        <v>537</v>
      </c>
      <c r="E1522" s="135">
        <v>293.70999999999998</v>
      </c>
      <c r="F1522" s="135">
        <v>100.8</v>
      </c>
      <c r="G1522" s="136">
        <v>394.51</v>
      </c>
    </row>
    <row r="1523" spans="1:7" x14ac:dyDescent="0.25">
      <c r="A1523" s="132" t="str">
        <f t="shared" si="23"/>
        <v>SC-3S0332950</v>
      </c>
      <c r="B1523" s="132" t="s">
        <v>4119</v>
      </c>
      <c r="C1523" s="133" t="s">
        <v>4120</v>
      </c>
      <c r="D1523" s="134" t="s">
        <v>537</v>
      </c>
      <c r="E1523" s="135">
        <v>274.94</v>
      </c>
      <c r="F1523" s="135">
        <v>94.36</v>
      </c>
      <c r="G1523" s="136">
        <v>369.3</v>
      </c>
    </row>
    <row r="1524" spans="1:7" x14ac:dyDescent="0.25">
      <c r="A1524" s="132" t="str">
        <f t="shared" si="23"/>
        <v>SC-3S0332951</v>
      </c>
      <c r="B1524" s="132" t="s">
        <v>4121</v>
      </c>
      <c r="C1524" s="133" t="s">
        <v>4122</v>
      </c>
      <c r="D1524" s="134" t="s">
        <v>537</v>
      </c>
      <c r="E1524" s="135">
        <v>335.4</v>
      </c>
      <c r="F1524" s="135">
        <v>115.11</v>
      </c>
      <c r="G1524" s="136">
        <v>450.51</v>
      </c>
    </row>
    <row r="1525" spans="1:7" x14ac:dyDescent="0.25">
      <c r="A1525" s="132" t="str">
        <f t="shared" si="23"/>
        <v>SC-3S0334002</v>
      </c>
      <c r="B1525" s="132" t="s">
        <v>4123</v>
      </c>
      <c r="C1525" s="133" t="s">
        <v>4124</v>
      </c>
      <c r="D1525" s="134" t="s">
        <v>537</v>
      </c>
      <c r="E1525" s="135">
        <v>200.39</v>
      </c>
      <c r="F1525" s="135">
        <v>68.77</v>
      </c>
      <c r="G1525" s="136">
        <v>269.16000000000003</v>
      </c>
    </row>
    <row r="1526" spans="1:7" x14ac:dyDescent="0.25">
      <c r="A1526" s="132" t="str">
        <f t="shared" si="23"/>
        <v>SC-3S0334003</v>
      </c>
      <c r="B1526" s="132" t="s">
        <v>4125</v>
      </c>
      <c r="C1526" s="133" t="s">
        <v>4126</v>
      </c>
      <c r="D1526" s="134" t="s">
        <v>537</v>
      </c>
      <c r="E1526" s="135">
        <v>142.21</v>
      </c>
      <c r="F1526" s="135">
        <v>48.81</v>
      </c>
      <c r="G1526" s="136">
        <v>191.01</v>
      </c>
    </row>
    <row r="1527" spans="1:7" x14ac:dyDescent="0.25">
      <c r="A1527" s="132" t="str">
        <f t="shared" si="23"/>
        <v>SC-3S0334052</v>
      </c>
      <c r="B1527" s="132" t="s">
        <v>4127</v>
      </c>
      <c r="C1527" s="133" t="s">
        <v>4128</v>
      </c>
      <c r="D1527" s="134" t="s">
        <v>537</v>
      </c>
      <c r="E1527" s="135">
        <v>249.1</v>
      </c>
      <c r="F1527" s="135">
        <v>85.49</v>
      </c>
      <c r="G1527" s="136">
        <v>334.6</v>
      </c>
    </row>
    <row r="1528" spans="1:7" x14ac:dyDescent="0.25">
      <c r="A1528" s="132" t="str">
        <f t="shared" si="23"/>
        <v>SC-3S0335300</v>
      </c>
      <c r="B1528" s="132" t="s">
        <v>4129</v>
      </c>
      <c r="C1528" s="133" t="s">
        <v>4130</v>
      </c>
      <c r="D1528" s="134" t="s">
        <v>496</v>
      </c>
      <c r="E1528" s="135">
        <v>5.83</v>
      </c>
      <c r="F1528" s="135">
        <v>2</v>
      </c>
      <c r="G1528" s="136">
        <v>7.83</v>
      </c>
    </row>
    <row r="1529" spans="1:7" x14ac:dyDescent="0.25">
      <c r="A1529" s="132" t="str">
        <f t="shared" si="23"/>
        <v>SC-3S0337000</v>
      </c>
      <c r="B1529" s="132" t="s">
        <v>4131</v>
      </c>
      <c r="C1529" s="133" t="s">
        <v>1339</v>
      </c>
      <c r="D1529" s="134" t="s">
        <v>701</v>
      </c>
      <c r="E1529" s="135">
        <v>74.44</v>
      </c>
      <c r="F1529" s="135">
        <v>25.55</v>
      </c>
      <c r="G1529" s="136">
        <v>99.99</v>
      </c>
    </row>
    <row r="1530" spans="1:7" x14ac:dyDescent="0.25">
      <c r="A1530" s="132" t="str">
        <f t="shared" si="23"/>
        <v>SC-3S0394001</v>
      </c>
      <c r="B1530" s="132" t="s">
        <v>4132</v>
      </c>
      <c r="C1530" s="133" t="s">
        <v>4133</v>
      </c>
      <c r="D1530" s="134" t="s">
        <v>537</v>
      </c>
      <c r="E1530" s="135">
        <v>22.66</v>
      </c>
      <c r="F1530" s="135">
        <v>7.78</v>
      </c>
      <c r="G1530" s="136">
        <v>30.44</v>
      </c>
    </row>
    <row r="1531" spans="1:7" x14ac:dyDescent="0.25">
      <c r="A1531" s="132" t="str">
        <f t="shared" si="23"/>
        <v>SC-3S0394002</v>
      </c>
      <c r="B1531" s="132" t="s">
        <v>4134</v>
      </c>
      <c r="C1531" s="133" t="s">
        <v>4135</v>
      </c>
      <c r="D1531" s="134" t="s">
        <v>537</v>
      </c>
      <c r="E1531" s="135">
        <v>18.21</v>
      </c>
      <c r="F1531" s="135">
        <v>6.25</v>
      </c>
      <c r="G1531" s="136">
        <v>24.46</v>
      </c>
    </row>
    <row r="1532" spans="1:7" x14ac:dyDescent="0.25">
      <c r="A1532" s="132" t="str">
        <f t="shared" si="23"/>
        <v>SC-3S0395000</v>
      </c>
      <c r="B1532" s="132" t="s">
        <v>4136</v>
      </c>
      <c r="C1532" s="133" t="s">
        <v>4137</v>
      </c>
      <c r="D1532" s="134" t="s">
        <v>566</v>
      </c>
      <c r="E1532" s="135">
        <v>4.2300000000000004</v>
      </c>
      <c r="F1532" s="135">
        <v>1.45</v>
      </c>
      <c r="G1532" s="136">
        <v>5.68</v>
      </c>
    </row>
    <row r="1533" spans="1:7" x14ac:dyDescent="0.25">
      <c r="A1533" s="132" t="str">
        <f t="shared" si="23"/>
        <v>SC-3S0400000</v>
      </c>
      <c r="B1533" s="132" t="s">
        <v>4138</v>
      </c>
      <c r="C1533" s="133" t="s">
        <v>1542</v>
      </c>
      <c r="D1533" s="134" t="s">
        <v>537</v>
      </c>
      <c r="E1533" s="135">
        <v>32.9</v>
      </c>
      <c r="F1533" s="135">
        <v>11.29</v>
      </c>
      <c r="G1533" s="136">
        <v>44.19</v>
      </c>
    </row>
    <row r="1534" spans="1:7" x14ac:dyDescent="0.25">
      <c r="A1534" s="132" t="str">
        <f t="shared" si="23"/>
        <v>SC-3S0400001</v>
      </c>
      <c r="B1534" s="132" t="s">
        <v>4139</v>
      </c>
      <c r="C1534" s="133" t="s">
        <v>4140</v>
      </c>
      <c r="D1534" s="134" t="s">
        <v>537</v>
      </c>
      <c r="E1534" s="135">
        <v>43.87</v>
      </c>
      <c r="F1534" s="135">
        <v>15.05</v>
      </c>
      <c r="G1534" s="136">
        <v>58.92</v>
      </c>
    </row>
    <row r="1535" spans="1:7" x14ac:dyDescent="0.25">
      <c r="A1535" s="132" t="str">
        <f t="shared" si="23"/>
        <v>SC-3S0400100</v>
      </c>
      <c r="B1535" s="132" t="s">
        <v>4141</v>
      </c>
      <c r="C1535" s="133" t="s">
        <v>4142</v>
      </c>
      <c r="D1535" s="134" t="s">
        <v>537</v>
      </c>
      <c r="E1535" s="135">
        <v>6.7</v>
      </c>
      <c r="F1535" s="135">
        <v>2.2999999999999998</v>
      </c>
      <c r="G1535" s="136">
        <v>8.99</v>
      </c>
    </row>
    <row r="1536" spans="1:7" x14ac:dyDescent="0.25">
      <c r="A1536" s="132" t="str">
        <f t="shared" si="23"/>
        <v>SC-3S0401000</v>
      </c>
      <c r="B1536" s="132" t="s">
        <v>4143</v>
      </c>
      <c r="C1536" s="133" t="s">
        <v>4144</v>
      </c>
      <c r="D1536" s="134" t="s">
        <v>537</v>
      </c>
      <c r="E1536" s="135">
        <v>8.3699999999999992</v>
      </c>
      <c r="F1536" s="135">
        <v>2.87</v>
      </c>
      <c r="G1536" s="136">
        <v>11.24</v>
      </c>
    </row>
    <row r="1537" spans="1:7" x14ac:dyDescent="0.25">
      <c r="A1537" s="132" t="str">
        <f t="shared" si="23"/>
        <v>SC-3S0402000</v>
      </c>
      <c r="B1537" s="132" t="s">
        <v>4145</v>
      </c>
      <c r="C1537" s="133" t="s">
        <v>4146</v>
      </c>
      <c r="D1537" s="134" t="s">
        <v>537</v>
      </c>
      <c r="E1537" s="135">
        <v>74.59</v>
      </c>
      <c r="F1537" s="135">
        <v>25.6</v>
      </c>
      <c r="G1537" s="136">
        <v>100.19</v>
      </c>
    </row>
    <row r="1538" spans="1:7" x14ac:dyDescent="0.25">
      <c r="A1538" s="132" t="str">
        <f t="shared" si="23"/>
        <v>SC-3S0430016</v>
      </c>
      <c r="B1538" s="132" t="s">
        <v>4147</v>
      </c>
      <c r="C1538" s="133" t="s">
        <v>4148</v>
      </c>
      <c r="D1538" s="134" t="s">
        <v>566</v>
      </c>
      <c r="E1538" s="135">
        <v>1396.24</v>
      </c>
      <c r="F1538" s="135">
        <v>479.19</v>
      </c>
      <c r="G1538" s="136">
        <v>1875.43</v>
      </c>
    </row>
    <row r="1539" spans="1:7" x14ac:dyDescent="0.25">
      <c r="A1539" s="132" t="str">
        <f t="shared" si="23"/>
        <v>SC-3S0430020</v>
      </c>
      <c r="B1539" s="132" t="s">
        <v>4149</v>
      </c>
      <c r="C1539" s="133" t="s">
        <v>4150</v>
      </c>
      <c r="D1539" s="134" t="s">
        <v>566</v>
      </c>
      <c r="E1539" s="135">
        <v>1896.95</v>
      </c>
      <c r="F1539" s="135">
        <v>651.03</v>
      </c>
      <c r="G1539" s="136">
        <v>2547.98</v>
      </c>
    </row>
    <row r="1540" spans="1:7" x14ac:dyDescent="0.25">
      <c r="A1540" s="132" t="str">
        <f t="shared" si="23"/>
        <v>SC-3S0430066</v>
      </c>
      <c r="B1540" s="132" t="s">
        <v>4151</v>
      </c>
      <c r="C1540" s="133" t="s">
        <v>4152</v>
      </c>
      <c r="D1540" s="134" t="s">
        <v>566</v>
      </c>
      <c r="E1540" s="135">
        <v>1414.53</v>
      </c>
      <c r="F1540" s="135">
        <v>485.47</v>
      </c>
      <c r="G1540" s="136">
        <v>1899.99</v>
      </c>
    </row>
    <row r="1541" spans="1:7" x14ac:dyDescent="0.25">
      <c r="A1541" s="132" t="str">
        <f t="shared" si="23"/>
        <v>SC-3S0430070</v>
      </c>
      <c r="B1541" s="132" t="s">
        <v>4153</v>
      </c>
      <c r="C1541" s="133" t="s">
        <v>4154</v>
      </c>
      <c r="D1541" s="134" t="s">
        <v>566</v>
      </c>
      <c r="E1541" s="135">
        <v>1915.24</v>
      </c>
      <c r="F1541" s="135">
        <v>657.31</v>
      </c>
      <c r="G1541" s="136">
        <v>2572.5500000000002</v>
      </c>
    </row>
    <row r="1542" spans="1:7" x14ac:dyDescent="0.25">
      <c r="A1542" s="132" t="str">
        <f t="shared" si="23"/>
        <v>SC-3S0430116</v>
      </c>
      <c r="B1542" s="132" t="s">
        <v>4155</v>
      </c>
      <c r="C1542" s="133" t="s">
        <v>4156</v>
      </c>
      <c r="D1542" s="134" t="s">
        <v>566</v>
      </c>
      <c r="E1542" s="135">
        <v>1478.65</v>
      </c>
      <c r="F1542" s="135">
        <v>507.47</v>
      </c>
      <c r="G1542" s="136">
        <v>1986.12</v>
      </c>
    </row>
    <row r="1543" spans="1:7" x14ac:dyDescent="0.25">
      <c r="A1543" s="132" t="str">
        <f t="shared" si="23"/>
        <v>SC-3S0430120</v>
      </c>
      <c r="B1543" s="132" t="s">
        <v>4157</v>
      </c>
      <c r="C1543" s="133" t="s">
        <v>4158</v>
      </c>
      <c r="D1543" s="134" t="s">
        <v>566</v>
      </c>
      <c r="E1543" s="135">
        <v>2018.07</v>
      </c>
      <c r="F1543" s="135">
        <v>692.6</v>
      </c>
      <c r="G1543" s="136">
        <v>2710.67</v>
      </c>
    </row>
    <row r="1544" spans="1:7" x14ac:dyDescent="0.25">
      <c r="A1544" s="132" t="str">
        <f t="shared" si="23"/>
        <v>SC-3S0430130</v>
      </c>
      <c r="B1544" s="132" t="s">
        <v>4159</v>
      </c>
      <c r="C1544" s="133" t="s">
        <v>2974</v>
      </c>
      <c r="D1544" s="134" t="s">
        <v>566</v>
      </c>
      <c r="E1544" s="135">
        <v>5009.2299999999996</v>
      </c>
      <c r="F1544" s="135">
        <v>1719.17</v>
      </c>
      <c r="G1544" s="136">
        <v>6728.39</v>
      </c>
    </row>
    <row r="1545" spans="1:7" x14ac:dyDescent="0.25">
      <c r="A1545" s="132" t="str">
        <f t="shared" si="23"/>
        <v>SC-3S0430166</v>
      </c>
      <c r="B1545" s="132" t="s">
        <v>4160</v>
      </c>
      <c r="C1545" s="133" t="s">
        <v>4161</v>
      </c>
      <c r="D1545" s="134" t="s">
        <v>566</v>
      </c>
      <c r="E1545" s="135">
        <v>1496.94</v>
      </c>
      <c r="F1545" s="135">
        <v>513.75</v>
      </c>
      <c r="G1545" s="136">
        <v>2010.69</v>
      </c>
    </row>
    <row r="1546" spans="1:7" x14ac:dyDescent="0.25">
      <c r="A1546" s="132" t="str">
        <f t="shared" ref="A1546:A1609" si="24">CONCATENATE("SC-",B1546)</f>
        <v>SC-3S0430170</v>
      </c>
      <c r="B1546" s="132" t="s">
        <v>4162</v>
      </c>
      <c r="C1546" s="133" t="s">
        <v>4163</v>
      </c>
      <c r="D1546" s="134" t="s">
        <v>566</v>
      </c>
      <c r="E1546" s="135">
        <v>2036.36</v>
      </c>
      <c r="F1546" s="135">
        <v>698.88</v>
      </c>
      <c r="G1546" s="136">
        <v>2735.23</v>
      </c>
    </row>
    <row r="1547" spans="1:7" x14ac:dyDescent="0.25">
      <c r="A1547" s="132" t="str">
        <f t="shared" si="24"/>
        <v>SC-3S0430171</v>
      </c>
      <c r="B1547" s="132" t="s">
        <v>4164</v>
      </c>
      <c r="C1547" s="133" t="s">
        <v>2980</v>
      </c>
      <c r="D1547" s="134" t="s">
        <v>566</v>
      </c>
      <c r="E1547" s="135">
        <v>5039.95</v>
      </c>
      <c r="F1547" s="135">
        <v>1729.71</v>
      </c>
      <c r="G1547" s="136">
        <v>6769.67</v>
      </c>
    </row>
    <row r="1548" spans="1:7" x14ac:dyDescent="0.25">
      <c r="A1548" s="132" t="str">
        <f t="shared" si="24"/>
        <v>SC-3S0431012</v>
      </c>
      <c r="B1548" s="132" t="s">
        <v>4165</v>
      </c>
      <c r="C1548" s="133" t="s">
        <v>4166</v>
      </c>
      <c r="D1548" s="134" t="s">
        <v>566</v>
      </c>
      <c r="E1548" s="135">
        <v>1566.66</v>
      </c>
      <c r="F1548" s="135">
        <v>537.67999999999995</v>
      </c>
      <c r="G1548" s="136">
        <v>2104.34</v>
      </c>
    </row>
    <row r="1549" spans="1:7" x14ac:dyDescent="0.25">
      <c r="A1549" s="132" t="str">
        <f t="shared" si="24"/>
        <v>SC-3S0431016</v>
      </c>
      <c r="B1549" s="132" t="s">
        <v>4167</v>
      </c>
      <c r="C1549" s="133" t="s">
        <v>4168</v>
      </c>
      <c r="D1549" s="134" t="s">
        <v>566</v>
      </c>
      <c r="E1549" s="135">
        <v>2099.17</v>
      </c>
      <c r="F1549" s="135">
        <v>720.43</v>
      </c>
      <c r="G1549" s="136">
        <v>2819.6</v>
      </c>
    </row>
    <row r="1550" spans="1:7" x14ac:dyDescent="0.25">
      <c r="A1550" s="132" t="str">
        <f t="shared" si="24"/>
        <v>SC-3S0431020</v>
      </c>
      <c r="B1550" s="132" t="s">
        <v>4169</v>
      </c>
      <c r="C1550" s="133" t="s">
        <v>4170</v>
      </c>
      <c r="D1550" s="134" t="s">
        <v>566</v>
      </c>
      <c r="E1550" s="135">
        <v>3039.77</v>
      </c>
      <c r="F1550" s="135">
        <v>1043.25</v>
      </c>
      <c r="G1550" s="136">
        <v>4083.02</v>
      </c>
    </row>
    <row r="1551" spans="1:7" x14ac:dyDescent="0.25">
      <c r="A1551" s="132" t="str">
        <f t="shared" si="24"/>
        <v>SC-3S0431112</v>
      </c>
      <c r="B1551" s="132" t="s">
        <v>4171</v>
      </c>
      <c r="C1551" s="133" t="s">
        <v>4172</v>
      </c>
      <c r="D1551" s="134" t="s">
        <v>566</v>
      </c>
      <c r="E1551" s="135">
        <v>1632.41</v>
      </c>
      <c r="F1551" s="135">
        <v>560.24</v>
      </c>
      <c r="G1551" s="136">
        <v>2192.66</v>
      </c>
    </row>
    <row r="1552" spans="1:7" x14ac:dyDescent="0.25">
      <c r="A1552" s="132" t="str">
        <f t="shared" si="24"/>
        <v>SC-3S0431116</v>
      </c>
      <c r="B1552" s="132" t="s">
        <v>4173</v>
      </c>
      <c r="C1552" s="133" t="s">
        <v>4174</v>
      </c>
      <c r="D1552" s="134" t="s">
        <v>566</v>
      </c>
      <c r="E1552" s="135">
        <v>2187.5</v>
      </c>
      <c r="F1552" s="135">
        <v>750.75</v>
      </c>
      <c r="G1552" s="136">
        <v>2938.25</v>
      </c>
    </row>
    <row r="1553" spans="1:7" x14ac:dyDescent="0.25">
      <c r="A1553" s="132" t="str">
        <f t="shared" si="24"/>
        <v>SC-3S0431120</v>
      </c>
      <c r="B1553" s="132" t="s">
        <v>4175</v>
      </c>
      <c r="C1553" s="133" t="s">
        <v>4176</v>
      </c>
      <c r="D1553" s="134" t="s">
        <v>566</v>
      </c>
      <c r="E1553" s="135">
        <v>3148.28</v>
      </c>
      <c r="F1553" s="135">
        <v>1080.49</v>
      </c>
      <c r="G1553" s="136">
        <v>4228.7700000000004</v>
      </c>
    </row>
    <row r="1554" spans="1:7" x14ac:dyDescent="0.25">
      <c r="A1554" s="132" t="str">
        <f t="shared" si="24"/>
        <v>SC-3S0459000</v>
      </c>
      <c r="B1554" s="132" t="s">
        <v>4177</v>
      </c>
      <c r="C1554" s="133" t="s">
        <v>4178</v>
      </c>
      <c r="D1554" s="134" t="s">
        <v>566</v>
      </c>
      <c r="E1554" s="135">
        <v>55.73</v>
      </c>
      <c r="F1554" s="135">
        <v>19.13</v>
      </c>
      <c r="G1554" s="136">
        <v>74.86</v>
      </c>
    </row>
    <row r="1555" spans="1:7" x14ac:dyDescent="0.25">
      <c r="A1555" s="132" t="str">
        <f t="shared" si="24"/>
        <v>SC-3S0459050</v>
      </c>
      <c r="B1555" s="132" t="s">
        <v>4179</v>
      </c>
      <c r="C1555" s="133" t="s">
        <v>4180</v>
      </c>
      <c r="D1555" s="134" t="s">
        <v>566</v>
      </c>
      <c r="E1555" s="135">
        <v>66.91</v>
      </c>
      <c r="F1555" s="135">
        <v>22.96</v>
      </c>
      <c r="G1555" s="136">
        <v>89.87</v>
      </c>
    </row>
    <row r="1556" spans="1:7" x14ac:dyDescent="0.25">
      <c r="A1556" s="132" t="str">
        <f t="shared" si="24"/>
        <v>SC-3S0499908</v>
      </c>
      <c r="B1556" s="132" t="s">
        <v>4181</v>
      </c>
      <c r="C1556" s="133" t="s">
        <v>4182</v>
      </c>
      <c r="D1556" s="134" t="s">
        <v>537</v>
      </c>
      <c r="E1556" s="135">
        <v>18.21</v>
      </c>
      <c r="F1556" s="135">
        <v>6.25</v>
      </c>
      <c r="G1556" s="136">
        <v>24.46</v>
      </c>
    </row>
    <row r="1557" spans="1:7" x14ac:dyDescent="0.25">
      <c r="A1557" s="132" t="str">
        <f t="shared" si="24"/>
        <v>SC-3S0500000</v>
      </c>
      <c r="B1557" s="132" t="s">
        <v>4183</v>
      </c>
      <c r="C1557" s="133" t="s">
        <v>4184</v>
      </c>
      <c r="D1557" s="134" t="s">
        <v>537</v>
      </c>
      <c r="E1557" s="135">
        <v>112.87</v>
      </c>
      <c r="F1557" s="135">
        <v>38.74</v>
      </c>
      <c r="G1557" s="136">
        <v>151.61000000000001</v>
      </c>
    </row>
    <row r="1558" spans="1:7" x14ac:dyDescent="0.25">
      <c r="A1558" s="132" t="str">
        <f t="shared" si="24"/>
        <v>SC-3S0500100</v>
      </c>
      <c r="B1558" s="132" t="s">
        <v>4185</v>
      </c>
      <c r="C1558" s="133" t="s">
        <v>3922</v>
      </c>
      <c r="D1558" s="134" t="s">
        <v>537</v>
      </c>
      <c r="E1558" s="135">
        <v>73.400000000000006</v>
      </c>
      <c r="F1558" s="135">
        <v>25.19</v>
      </c>
      <c r="G1558" s="136">
        <v>98.59</v>
      </c>
    </row>
    <row r="1559" spans="1:7" x14ac:dyDescent="0.25">
      <c r="A1559" s="132" t="str">
        <f t="shared" si="24"/>
        <v>SC-3S0510101</v>
      </c>
      <c r="B1559" s="132" t="s">
        <v>4186</v>
      </c>
      <c r="C1559" s="133" t="s">
        <v>4187</v>
      </c>
      <c r="D1559" s="134" t="s">
        <v>701</v>
      </c>
      <c r="E1559" s="135">
        <v>5.56</v>
      </c>
      <c r="F1559" s="135">
        <v>1.91</v>
      </c>
      <c r="G1559" s="136">
        <v>7.47</v>
      </c>
    </row>
    <row r="1560" spans="1:7" x14ac:dyDescent="0.25">
      <c r="A1560" s="132" t="str">
        <f t="shared" si="24"/>
        <v>SC-3S0510102</v>
      </c>
      <c r="B1560" s="132" t="s">
        <v>4188</v>
      </c>
      <c r="C1560" s="133" t="s">
        <v>4189</v>
      </c>
      <c r="D1560" s="134" t="s">
        <v>701</v>
      </c>
      <c r="E1560" s="135">
        <v>5.92</v>
      </c>
      <c r="F1560" s="135">
        <v>2.0299999999999998</v>
      </c>
      <c r="G1560" s="136">
        <v>7.96</v>
      </c>
    </row>
    <row r="1561" spans="1:7" x14ac:dyDescent="0.25">
      <c r="A1561" s="132" t="str">
        <f t="shared" si="24"/>
        <v>SC-3S0800100</v>
      </c>
      <c r="B1561" s="132" t="s">
        <v>4190</v>
      </c>
      <c r="C1561" s="133" t="s">
        <v>4191</v>
      </c>
      <c r="D1561" s="134" t="s">
        <v>4192</v>
      </c>
      <c r="E1561" s="135">
        <v>184.74</v>
      </c>
      <c r="F1561" s="135">
        <v>63.4</v>
      </c>
      <c r="G1561" s="136">
        <v>248.15</v>
      </c>
    </row>
    <row r="1562" spans="1:7" x14ac:dyDescent="0.25">
      <c r="A1562" s="132" t="str">
        <f t="shared" si="24"/>
        <v>SC-3S0810000</v>
      </c>
      <c r="B1562" s="132" t="s">
        <v>4193</v>
      </c>
      <c r="C1562" s="133" t="s">
        <v>4194</v>
      </c>
      <c r="D1562" s="134" t="s">
        <v>537</v>
      </c>
      <c r="E1562" s="135">
        <v>194.33</v>
      </c>
      <c r="F1562" s="135">
        <v>66.7</v>
      </c>
      <c r="G1562" s="136">
        <v>261.02999999999997</v>
      </c>
    </row>
    <row r="1563" spans="1:7" x14ac:dyDescent="0.25">
      <c r="A1563" s="132" t="str">
        <f t="shared" si="24"/>
        <v>SC-3S0810101</v>
      </c>
      <c r="B1563" s="132" t="s">
        <v>4195</v>
      </c>
      <c r="C1563" s="133" t="s">
        <v>4196</v>
      </c>
      <c r="D1563" s="134" t="s">
        <v>537</v>
      </c>
      <c r="E1563" s="135">
        <v>219.8</v>
      </c>
      <c r="F1563" s="135">
        <v>75.44</v>
      </c>
      <c r="G1563" s="136">
        <v>295.24</v>
      </c>
    </row>
    <row r="1564" spans="1:7" x14ac:dyDescent="0.25">
      <c r="A1564" s="132" t="str">
        <f t="shared" si="24"/>
        <v>SC-3S0810102</v>
      </c>
      <c r="B1564" s="132" t="s">
        <v>4197</v>
      </c>
      <c r="C1564" s="133" t="s">
        <v>4198</v>
      </c>
      <c r="D1564" s="134" t="s">
        <v>537</v>
      </c>
      <c r="E1564" s="135">
        <v>149.84</v>
      </c>
      <c r="F1564" s="135">
        <v>51.43</v>
      </c>
      <c r="G1564" s="136">
        <v>201.27</v>
      </c>
    </row>
    <row r="1565" spans="1:7" x14ac:dyDescent="0.25">
      <c r="A1565" s="132" t="str">
        <f t="shared" si="24"/>
        <v>SC-3S0810103</v>
      </c>
      <c r="B1565" s="132" t="s">
        <v>4199</v>
      </c>
      <c r="C1565" s="133" t="s">
        <v>4200</v>
      </c>
      <c r="D1565" s="134" t="s">
        <v>537</v>
      </c>
      <c r="E1565" s="135">
        <v>155</v>
      </c>
      <c r="F1565" s="135">
        <v>53.2</v>
      </c>
      <c r="G1565" s="136">
        <v>208.2</v>
      </c>
    </row>
    <row r="1566" spans="1:7" x14ac:dyDescent="0.25">
      <c r="A1566" s="132" t="str">
        <f t="shared" si="24"/>
        <v>SC-3S0810104</v>
      </c>
      <c r="B1566" s="132" t="s">
        <v>4201</v>
      </c>
      <c r="C1566" s="133" t="s">
        <v>4202</v>
      </c>
      <c r="D1566" s="134" t="s">
        <v>537</v>
      </c>
      <c r="E1566" s="135">
        <v>180.95</v>
      </c>
      <c r="F1566" s="135">
        <v>62.1</v>
      </c>
      <c r="G1566" s="136">
        <v>243.05</v>
      </c>
    </row>
    <row r="1567" spans="1:7" x14ac:dyDescent="0.25">
      <c r="A1567" s="132" t="str">
        <f t="shared" si="24"/>
        <v>SC-3S0810200</v>
      </c>
      <c r="B1567" s="132" t="s">
        <v>4203</v>
      </c>
      <c r="C1567" s="133" t="s">
        <v>4204</v>
      </c>
      <c r="D1567" s="134" t="s">
        <v>566</v>
      </c>
      <c r="E1567" s="135">
        <v>2.5299999999999998</v>
      </c>
      <c r="F1567" s="135">
        <v>0.87</v>
      </c>
      <c r="G1567" s="136">
        <v>3.4</v>
      </c>
    </row>
    <row r="1568" spans="1:7" x14ac:dyDescent="0.25">
      <c r="A1568" s="132" t="str">
        <f t="shared" si="24"/>
        <v>SC-3S0810201</v>
      </c>
      <c r="B1568" s="132" t="s">
        <v>4205</v>
      </c>
      <c r="C1568" s="133" t="s">
        <v>4206</v>
      </c>
      <c r="D1568" s="134" t="s">
        <v>566</v>
      </c>
      <c r="E1568" s="135">
        <v>1.95</v>
      </c>
      <c r="F1568" s="135">
        <v>0.67</v>
      </c>
      <c r="G1568" s="136">
        <v>2.61</v>
      </c>
    </row>
    <row r="1569" spans="1:7" x14ac:dyDescent="0.25">
      <c r="A1569" s="132" t="str">
        <f t="shared" si="24"/>
        <v>SC-3S0810251</v>
      </c>
      <c r="B1569" s="132" t="s">
        <v>4207</v>
      </c>
      <c r="C1569" s="133" t="s">
        <v>4208</v>
      </c>
      <c r="D1569" s="134" t="s">
        <v>566</v>
      </c>
      <c r="E1569" s="135">
        <v>1.96</v>
      </c>
      <c r="F1569" s="135">
        <v>0.67</v>
      </c>
      <c r="G1569" s="136">
        <v>2.63</v>
      </c>
    </row>
    <row r="1570" spans="1:7" x14ac:dyDescent="0.25">
      <c r="A1570" s="132" t="str">
        <f t="shared" si="24"/>
        <v>SC-3S0810300</v>
      </c>
      <c r="B1570" s="132" t="s">
        <v>4209</v>
      </c>
      <c r="C1570" s="133" t="s">
        <v>4210</v>
      </c>
      <c r="D1570" s="134" t="s">
        <v>572</v>
      </c>
      <c r="E1570" s="135">
        <v>1.53</v>
      </c>
      <c r="F1570" s="135">
        <v>0.52</v>
      </c>
      <c r="G1570" s="136">
        <v>2.0499999999999998</v>
      </c>
    </row>
    <row r="1571" spans="1:7" x14ac:dyDescent="0.25">
      <c r="A1571" s="132" t="str">
        <f t="shared" si="24"/>
        <v>SC-3S0810350</v>
      </c>
      <c r="B1571" s="132" t="s">
        <v>4211</v>
      </c>
      <c r="C1571" s="133" t="s">
        <v>4212</v>
      </c>
      <c r="D1571" s="134" t="s">
        <v>572</v>
      </c>
      <c r="E1571" s="135">
        <v>1.61</v>
      </c>
      <c r="F1571" s="135">
        <v>0.55000000000000004</v>
      </c>
      <c r="G1571" s="136">
        <v>2.16</v>
      </c>
    </row>
    <row r="1572" spans="1:7" x14ac:dyDescent="0.25">
      <c r="A1572" s="132" t="str">
        <f t="shared" si="24"/>
        <v>SC-3S0810401</v>
      </c>
      <c r="B1572" s="132" t="s">
        <v>4213</v>
      </c>
      <c r="C1572" s="133" t="s">
        <v>4214</v>
      </c>
      <c r="D1572" s="134" t="s">
        <v>701</v>
      </c>
      <c r="E1572" s="135">
        <v>0.47</v>
      </c>
      <c r="F1572" s="135">
        <v>0.16</v>
      </c>
      <c r="G1572" s="136">
        <v>0.63</v>
      </c>
    </row>
    <row r="1573" spans="1:7" x14ac:dyDescent="0.25">
      <c r="A1573" s="132" t="str">
        <f t="shared" si="24"/>
        <v>SC-3S0810402</v>
      </c>
      <c r="B1573" s="132" t="s">
        <v>4215</v>
      </c>
      <c r="C1573" s="133" t="s">
        <v>4216</v>
      </c>
      <c r="D1573" s="134" t="s">
        <v>701</v>
      </c>
      <c r="E1573" s="135">
        <v>0.55000000000000004</v>
      </c>
      <c r="F1573" s="135">
        <v>0.19</v>
      </c>
      <c r="G1573" s="136">
        <v>0.74</v>
      </c>
    </row>
    <row r="1574" spans="1:7" x14ac:dyDescent="0.25">
      <c r="A1574" s="132" t="str">
        <f t="shared" si="24"/>
        <v>SC-3S0810451</v>
      </c>
      <c r="B1574" s="132" t="s">
        <v>4217</v>
      </c>
      <c r="C1574" s="133" t="s">
        <v>4218</v>
      </c>
      <c r="D1574" s="134" t="s">
        <v>701</v>
      </c>
      <c r="E1574" s="135">
        <v>0.59</v>
      </c>
      <c r="F1574" s="135">
        <v>0.2</v>
      </c>
      <c r="G1574" s="136">
        <v>0.8</v>
      </c>
    </row>
    <row r="1575" spans="1:7" x14ac:dyDescent="0.25">
      <c r="A1575" s="132" t="str">
        <f t="shared" si="24"/>
        <v>SC-3S0810452</v>
      </c>
      <c r="B1575" s="132" t="s">
        <v>4219</v>
      </c>
      <c r="C1575" s="133" t="s">
        <v>4220</v>
      </c>
      <c r="D1575" s="134" t="s">
        <v>701</v>
      </c>
      <c r="E1575" s="135">
        <v>0.61</v>
      </c>
      <c r="F1575" s="135">
        <v>0.21</v>
      </c>
      <c r="G1575" s="136">
        <v>0.82</v>
      </c>
    </row>
    <row r="1576" spans="1:7" x14ac:dyDescent="0.25">
      <c r="A1576" s="132" t="str">
        <f t="shared" si="24"/>
        <v>SC-3S0810900</v>
      </c>
      <c r="B1576" s="132" t="s">
        <v>4221</v>
      </c>
      <c r="C1576" s="133" t="s">
        <v>4222</v>
      </c>
      <c r="D1576" s="134" t="s">
        <v>537</v>
      </c>
      <c r="E1576" s="135">
        <v>110.41</v>
      </c>
      <c r="F1576" s="135">
        <v>37.89</v>
      </c>
      <c r="G1576" s="136">
        <v>148.30000000000001</v>
      </c>
    </row>
    <row r="1577" spans="1:7" x14ac:dyDescent="0.25">
      <c r="A1577" s="132" t="str">
        <f t="shared" si="24"/>
        <v>SC-3S0810903</v>
      </c>
      <c r="B1577" s="132" t="s">
        <v>4223</v>
      </c>
      <c r="C1577" s="133" t="s">
        <v>4224</v>
      </c>
      <c r="D1577" s="134" t="s">
        <v>537</v>
      </c>
      <c r="E1577" s="135">
        <v>144.66999999999999</v>
      </c>
      <c r="F1577" s="135">
        <v>49.65</v>
      </c>
      <c r="G1577" s="136">
        <v>194.32</v>
      </c>
    </row>
    <row r="1578" spans="1:7" x14ac:dyDescent="0.25">
      <c r="A1578" s="132" t="str">
        <f t="shared" si="24"/>
        <v>SC-3S0810904</v>
      </c>
      <c r="B1578" s="132" t="s">
        <v>4225</v>
      </c>
      <c r="C1578" s="133" t="s">
        <v>4226</v>
      </c>
      <c r="D1578" s="134" t="s">
        <v>537</v>
      </c>
      <c r="E1578" s="135">
        <v>144.66999999999999</v>
      </c>
      <c r="F1578" s="135">
        <v>49.65</v>
      </c>
      <c r="G1578" s="136">
        <v>194.32</v>
      </c>
    </row>
    <row r="1579" spans="1:7" x14ac:dyDescent="0.25">
      <c r="A1579" s="132" t="str">
        <f t="shared" si="24"/>
        <v>SC-3S0810912</v>
      </c>
      <c r="B1579" s="132" t="s">
        <v>4227</v>
      </c>
      <c r="C1579" s="133" t="s">
        <v>4228</v>
      </c>
      <c r="D1579" s="134" t="s">
        <v>537</v>
      </c>
      <c r="E1579" s="135">
        <v>178.33</v>
      </c>
      <c r="F1579" s="135">
        <v>61.2</v>
      </c>
      <c r="G1579" s="136">
        <v>239.53</v>
      </c>
    </row>
    <row r="1580" spans="1:7" x14ac:dyDescent="0.25">
      <c r="A1580" s="132" t="str">
        <f t="shared" si="24"/>
        <v>SC-3S0811000</v>
      </c>
      <c r="B1580" s="132" t="s">
        <v>4229</v>
      </c>
      <c r="C1580" s="133" t="s">
        <v>4230</v>
      </c>
      <c r="D1580" s="134" t="s">
        <v>701</v>
      </c>
      <c r="E1580" s="135">
        <v>12.09</v>
      </c>
      <c r="F1580" s="135">
        <v>4.1500000000000004</v>
      </c>
      <c r="G1580" s="136">
        <v>16.239999999999998</v>
      </c>
    </row>
    <row r="1581" spans="1:7" x14ac:dyDescent="0.25">
      <c r="A1581" s="132" t="str">
        <f t="shared" si="24"/>
        <v>SC-3S0811050</v>
      </c>
      <c r="B1581" s="132" t="s">
        <v>4231</v>
      </c>
      <c r="C1581" s="133" t="s">
        <v>4232</v>
      </c>
      <c r="D1581" s="134" t="s">
        <v>701</v>
      </c>
      <c r="E1581" s="135">
        <v>12.24</v>
      </c>
      <c r="F1581" s="135">
        <v>4.2</v>
      </c>
      <c r="G1581" s="136">
        <v>16.43</v>
      </c>
    </row>
    <row r="1582" spans="1:7" x14ac:dyDescent="0.25">
      <c r="A1582" s="132" t="str">
        <f t="shared" si="24"/>
        <v>SC-3S0820000</v>
      </c>
      <c r="B1582" s="132" t="s">
        <v>4233</v>
      </c>
      <c r="C1582" s="133" t="s">
        <v>4234</v>
      </c>
      <c r="D1582" s="134" t="s">
        <v>566</v>
      </c>
      <c r="E1582" s="135">
        <v>92.06</v>
      </c>
      <c r="F1582" s="135">
        <v>31.6</v>
      </c>
      <c r="G1582" s="136">
        <v>123.66</v>
      </c>
    </row>
    <row r="1583" spans="1:7" x14ac:dyDescent="0.25">
      <c r="A1583" s="132" t="str">
        <f t="shared" si="24"/>
        <v>SC-3S0820001</v>
      </c>
      <c r="B1583" s="132" t="s">
        <v>4235</v>
      </c>
      <c r="C1583" s="133" t="s">
        <v>4236</v>
      </c>
      <c r="D1583" s="134" t="s">
        <v>701</v>
      </c>
      <c r="E1583" s="135">
        <v>47.9</v>
      </c>
      <c r="F1583" s="135">
        <v>16.440000000000001</v>
      </c>
      <c r="G1583" s="136">
        <v>64.34</v>
      </c>
    </row>
    <row r="1584" spans="1:7" x14ac:dyDescent="0.25">
      <c r="A1584" s="132" t="str">
        <f t="shared" si="24"/>
        <v>SC-3S0820050</v>
      </c>
      <c r="B1584" s="132" t="s">
        <v>4237</v>
      </c>
      <c r="C1584" s="133" t="s">
        <v>4238</v>
      </c>
      <c r="D1584" s="134" t="s">
        <v>566</v>
      </c>
      <c r="E1584" s="135">
        <v>92.27</v>
      </c>
      <c r="F1584" s="135">
        <v>31.67</v>
      </c>
      <c r="G1584" s="136">
        <v>123.94</v>
      </c>
    </row>
    <row r="1585" spans="1:7" x14ac:dyDescent="0.25">
      <c r="A1585" s="132" t="str">
        <f t="shared" si="24"/>
        <v>SC-3S0820051</v>
      </c>
      <c r="B1585" s="132" t="s">
        <v>4239</v>
      </c>
      <c r="C1585" s="133" t="s">
        <v>4240</v>
      </c>
      <c r="D1585" s="134" t="s">
        <v>701</v>
      </c>
      <c r="E1585" s="135">
        <v>48.37</v>
      </c>
      <c r="F1585" s="135">
        <v>16.600000000000001</v>
      </c>
      <c r="G1585" s="136">
        <v>64.97</v>
      </c>
    </row>
    <row r="1586" spans="1:7" x14ac:dyDescent="0.25">
      <c r="A1586" s="132" t="str">
        <f t="shared" si="24"/>
        <v>SC-3S0830001</v>
      </c>
      <c r="B1586" s="132" t="s">
        <v>4241</v>
      </c>
      <c r="C1586" s="133" t="s">
        <v>4242</v>
      </c>
      <c r="D1586" s="134" t="s">
        <v>566</v>
      </c>
      <c r="E1586" s="135">
        <v>0.37</v>
      </c>
      <c r="F1586" s="135">
        <v>0.13</v>
      </c>
      <c r="G1586" s="136">
        <v>0.5</v>
      </c>
    </row>
    <row r="1587" spans="1:7" x14ac:dyDescent="0.25">
      <c r="A1587" s="132" t="str">
        <f t="shared" si="24"/>
        <v>SC-3S0830101</v>
      </c>
      <c r="B1587" s="132" t="s">
        <v>4243</v>
      </c>
      <c r="C1587" s="133" t="s">
        <v>4244</v>
      </c>
      <c r="D1587" s="134" t="s">
        <v>566</v>
      </c>
      <c r="E1587" s="135">
        <v>0.56000000000000005</v>
      </c>
      <c r="F1587" s="135">
        <v>0.19</v>
      </c>
      <c r="G1587" s="136">
        <v>0.75</v>
      </c>
    </row>
    <row r="1588" spans="1:7" x14ac:dyDescent="0.25">
      <c r="A1588" s="132" t="str">
        <f t="shared" si="24"/>
        <v>SC-3S0830102</v>
      </c>
      <c r="B1588" s="132" t="s">
        <v>4245</v>
      </c>
      <c r="C1588" s="133" t="s">
        <v>4246</v>
      </c>
      <c r="D1588" s="134" t="s">
        <v>566</v>
      </c>
      <c r="E1588" s="135">
        <v>2.23</v>
      </c>
      <c r="F1588" s="135">
        <v>0.77</v>
      </c>
      <c r="G1588" s="136">
        <v>3</v>
      </c>
    </row>
    <row r="1589" spans="1:7" x14ac:dyDescent="0.25">
      <c r="A1589" s="132" t="str">
        <f t="shared" si="24"/>
        <v>SC-3S0830103</v>
      </c>
      <c r="B1589" s="132" t="s">
        <v>4247</v>
      </c>
      <c r="C1589" s="133" t="s">
        <v>4248</v>
      </c>
      <c r="D1589" s="134" t="s">
        <v>566</v>
      </c>
      <c r="E1589" s="135">
        <v>0.74</v>
      </c>
      <c r="F1589" s="135">
        <v>0.26</v>
      </c>
      <c r="G1589" s="136">
        <v>1</v>
      </c>
    </row>
    <row r="1590" spans="1:7" x14ac:dyDescent="0.25">
      <c r="A1590" s="132" t="str">
        <f t="shared" si="24"/>
        <v>SC-3S0830201</v>
      </c>
      <c r="B1590" s="132" t="s">
        <v>4249</v>
      </c>
      <c r="C1590" s="133" t="s">
        <v>4250</v>
      </c>
      <c r="D1590" s="134" t="s">
        <v>537</v>
      </c>
      <c r="E1590" s="135">
        <v>12.41</v>
      </c>
      <c r="F1590" s="135">
        <v>4.26</v>
      </c>
      <c r="G1590" s="136">
        <v>16.68</v>
      </c>
    </row>
    <row r="1591" spans="1:7" x14ac:dyDescent="0.25">
      <c r="A1591" s="132" t="str">
        <f t="shared" si="24"/>
        <v>SC-3S0830202</v>
      </c>
      <c r="B1591" s="132" t="s">
        <v>4251</v>
      </c>
      <c r="C1591" s="133" t="s">
        <v>4252</v>
      </c>
      <c r="D1591" s="134" t="s">
        <v>537</v>
      </c>
      <c r="E1591" s="135">
        <v>36</v>
      </c>
      <c r="F1591" s="135">
        <v>12.36</v>
      </c>
      <c r="G1591" s="136">
        <v>48.36</v>
      </c>
    </row>
    <row r="1592" spans="1:7" x14ac:dyDescent="0.25">
      <c r="A1592" s="132" t="str">
        <f t="shared" si="24"/>
        <v>SC-3S0830203</v>
      </c>
      <c r="B1592" s="132" t="s">
        <v>4253</v>
      </c>
      <c r="C1592" s="133" t="s">
        <v>4254</v>
      </c>
      <c r="D1592" s="134" t="s">
        <v>566</v>
      </c>
      <c r="E1592" s="135">
        <v>179.76</v>
      </c>
      <c r="F1592" s="135">
        <v>61.69</v>
      </c>
      <c r="G1592" s="136">
        <v>241.45</v>
      </c>
    </row>
    <row r="1593" spans="1:7" x14ac:dyDescent="0.25">
      <c r="A1593" s="132" t="str">
        <f t="shared" si="24"/>
        <v>SC-3S0830204</v>
      </c>
      <c r="B1593" s="132" t="s">
        <v>4255</v>
      </c>
      <c r="C1593" s="133" t="s">
        <v>4256</v>
      </c>
      <c r="D1593" s="134" t="s">
        <v>566</v>
      </c>
      <c r="E1593" s="135">
        <v>266.86</v>
      </c>
      <c r="F1593" s="135">
        <v>91.59</v>
      </c>
      <c r="G1593" s="136">
        <v>358.45</v>
      </c>
    </row>
    <row r="1594" spans="1:7" x14ac:dyDescent="0.25">
      <c r="A1594" s="132" t="str">
        <f t="shared" si="24"/>
        <v>SC-3S0830205</v>
      </c>
      <c r="B1594" s="132" t="s">
        <v>4257</v>
      </c>
      <c r="C1594" s="133" t="s">
        <v>4258</v>
      </c>
      <c r="D1594" s="134" t="s">
        <v>566</v>
      </c>
      <c r="E1594" s="135">
        <v>389.42</v>
      </c>
      <c r="F1594" s="135">
        <v>133.65</v>
      </c>
      <c r="G1594" s="136">
        <v>523.05999999999995</v>
      </c>
    </row>
    <row r="1595" spans="1:7" x14ac:dyDescent="0.25">
      <c r="A1595" s="132" t="str">
        <f t="shared" si="24"/>
        <v>SC-3S0830206</v>
      </c>
      <c r="B1595" s="132" t="s">
        <v>4259</v>
      </c>
      <c r="C1595" s="133" t="s">
        <v>4260</v>
      </c>
      <c r="D1595" s="134" t="s">
        <v>566</v>
      </c>
      <c r="E1595" s="135">
        <v>573.6</v>
      </c>
      <c r="F1595" s="135">
        <v>196.86</v>
      </c>
      <c r="G1595" s="136">
        <v>770.47</v>
      </c>
    </row>
    <row r="1596" spans="1:7" x14ac:dyDescent="0.25">
      <c r="A1596" s="132" t="str">
        <f t="shared" si="24"/>
        <v>SC-3S0830208</v>
      </c>
      <c r="B1596" s="132" t="s">
        <v>4261</v>
      </c>
      <c r="C1596" s="133" t="s">
        <v>4262</v>
      </c>
      <c r="D1596" s="134" t="s">
        <v>566</v>
      </c>
      <c r="E1596" s="135">
        <v>144.97</v>
      </c>
      <c r="F1596" s="135">
        <v>49.76</v>
      </c>
      <c r="G1596" s="136">
        <v>194.73</v>
      </c>
    </row>
    <row r="1597" spans="1:7" x14ac:dyDescent="0.25">
      <c r="A1597" s="132" t="str">
        <f t="shared" si="24"/>
        <v>SC-3S0830209</v>
      </c>
      <c r="B1597" s="132" t="s">
        <v>4263</v>
      </c>
      <c r="C1597" s="133" t="s">
        <v>4264</v>
      </c>
      <c r="D1597" s="134" t="s">
        <v>566</v>
      </c>
      <c r="E1597" s="135">
        <v>426.81</v>
      </c>
      <c r="F1597" s="135">
        <v>146.47999999999999</v>
      </c>
      <c r="G1597" s="136">
        <v>573.29</v>
      </c>
    </row>
    <row r="1598" spans="1:7" x14ac:dyDescent="0.25">
      <c r="A1598" s="132" t="str">
        <f t="shared" si="24"/>
        <v>SC-3S0830210</v>
      </c>
      <c r="B1598" s="132" t="s">
        <v>4265</v>
      </c>
      <c r="C1598" s="133" t="s">
        <v>4266</v>
      </c>
      <c r="D1598" s="134" t="s">
        <v>566</v>
      </c>
      <c r="E1598" s="135">
        <v>447.01</v>
      </c>
      <c r="F1598" s="135">
        <v>153.41</v>
      </c>
      <c r="G1598" s="136">
        <v>600.42999999999995</v>
      </c>
    </row>
    <row r="1599" spans="1:7" x14ac:dyDescent="0.25">
      <c r="A1599" s="132" t="str">
        <f t="shared" si="24"/>
        <v>SC-3S0830211</v>
      </c>
      <c r="B1599" s="132" t="s">
        <v>4267</v>
      </c>
      <c r="C1599" s="133" t="s">
        <v>4268</v>
      </c>
      <c r="D1599" s="134" t="s">
        <v>566</v>
      </c>
      <c r="E1599" s="135">
        <v>699.62</v>
      </c>
      <c r="F1599" s="135">
        <v>240.11</v>
      </c>
      <c r="G1599" s="136">
        <v>939.73</v>
      </c>
    </row>
    <row r="1600" spans="1:7" x14ac:dyDescent="0.25">
      <c r="A1600" s="132" t="str">
        <f t="shared" si="24"/>
        <v>SC-3S0830212</v>
      </c>
      <c r="B1600" s="132" t="s">
        <v>4269</v>
      </c>
      <c r="C1600" s="133" t="s">
        <v>4270</v>
      </c>
      <c r="D1600" s="134" t="s">
        <v>566</v>
      </c>
      <c r="E1600" s="135">
        <v>1130.02</v>
      </c>
      <c r="F1600" s="135">
        <v>387.82</v>
      </c>
      <c r="G1600" s="136">
        <v>1517.85</v>
      </c>
    </row>
    <row r="1601" spans="1:7" x14ac:dyDescent="0.25">
      <c r="A1601" s="132" t="str">
        <f t="shared" si="24"/>
        <v>SC-3S0830213</v>
      </c>
      <c r="B1601" s="132" t="s">
        <v>4271</v>
      </c>
      <c r="C1601" s="133" t="s">
        <v>4272</v>
      </c>
      <c r="D1601" s="134" t="s">
        <v>566</v>
      </c>
      <c r="E1601" s="135">
        <v>228.58</v>
      </c>
      <c r="F1601" s="135">
        <v>78.45</v>
      </c>
      <c r="G1601" s="136">
        <v>307.02999999999997</v>
      </c>
    </row>
    <row r="1602" spans="1:7" x14ac:dyDescent="0.25">
      <c r="A1602" s="132" t="str">
        <f t="shared" si="24"/>
        <v>SC-3S0830214</v>
      </c>
      <c r="B1602" s="132" t="s">
        <v>4273</v>
      </c>
      <c r="C1602" s="133" t="s">
        <v>4274</v>
      </c>
      <c r="D1602" s="134" t="s">
        <v>566</v>
      </c>
      <c r="E1602" s="135">
        <v>428.25</v>
      </c>
      <c r="F1602" s="135">
        <v>146.97999999999999</v>
      </c>
      <c r="G1602" s="136">
        <v>575.23</v>
      </c>
    </row>
    <row r="1603" spans="1:7" x14ac:dyDescent="0.25">
      <c r="A1603" s="132" t="str">
        <f t="shared" si="24"/>
        <v>SC-3S0830215</v>
      </c>
      <c r="B1603" s="132" t="s">
        <v>4275</v>
      </c>
      <c r="C1603" s="133" t="s">
        <v>4276</v>
      </c>
      <c r="D1603" s="134" t="s">
        <v>566</v>
      </c>
      <c r="E1603" s="135">
        <v>574.82000000000005</v>
      </c>
      <c r="F1603" s="135">
        <v>197.28</v>
      </c>
      <c r="G1603" s="136">
        <v>772.1</v>
      </c>
    </row>
    <row r="1604" spans="1:7" x14ac:dyDescent="0.25">
      <c r="A1604" s="132" t="str">
        <f t="shared" si="24"/>
        <v>SC-3S0830216</v>
      </c>
      <c r="B1604" s="132" t="s">
        <v>4277</v>
      </c>
      <c r="C1604" s="133" t="s">
        <v>4278</v>
      </c>
      <c r="D1604" s="134" t="s">
        <v>566</v>
      </c>
      <c r="E1604" s="135">
        <v>710.56</v>
      </c>
      <c r="F1604" s="135">
        <v>243.86</v>
      </c>
      <c r="G1604" s="136">
        <v>954.43</v>
      </c>
    </row>
    <row r="1605" spans="1:7" x14ac:dyDescent="0.25">
      <c r="A1605" s="132" t="str">
        <f t="shared" si="24"/>
        <v>SC-3S0830217</v>
      </c>
      <c r="B1605" s="132" t="s">
        <v>4279</v>
      </c>
      <c r="C1605" s="133" t="s">
        <v>4280</v>
      </c>
      <c r="D1605" s="134" t="s">
        <v>566</v>
      </c>
      <c r="E1605" s="135">
        <v>1138.3599999999999</v>
      </c>
      <c r="F1605" s="135">
        <v>390.69</v>
      </c>
      <c r="G1605" s="136">
        <v>1529.05</v>
      </c>
    </row>
    <row r="1606" spans="1:7" x14ac:dyDescent="0.25">
      <c r="A1606" s="132" t="str">
        <f t="shared" si="24"/>
        <v>SC-3S0830218</v>
      </c>
      <c r="B1606" s="132" t="s">
        <v>4281</v>
      </c>
      <c r="C1606" s="133" t="s">
        <v>4282</v>
      </c>
      <c r="D1606" s="134" t="s">
        <v>566</v>
      </c>
      <c r="E1606" s="135">
        <v>262.86</v>
      </c>
      <c r="F1606" s="135">
        <v>90.21</v>
      </c>
      <c r="G1606" s="136">
        <v>353.08</v>
      </c>
    </row>
    <row r="1607" spans="1:7" x14ac:dyDescent="0.25">
      <c r="A1607" s="132" t="str">
        <f t="shared" si="24"/>
        <v>SC-3S0830219</v>
      </c>
      <c r="B1607" s="132" t="s">
        <v>4283</v>
      </c>
      <c r="C1607" s="133" t="s">
        <v>4284</v>
      </c>
      <c r="D1607" s="134" t="s">
        <v>566</v>
      </c>
      <c r="E1607" s="135">
        <v>448.33</v>
      </c>
      <c r="F1607" s="135">
        <v>153.87</v>
      </c>
      <c r="G1607" s="136">
        <v>602.20000000000005</v>
      </c>
    </row>
    <row r="1608" spans="1:7" x14ac:dyDescent="0.25">
      <c r="A1608" s="132" t="str">
        <f t="shared" si="24"/>
        <v>SC-3S0830220</v>
      </c>
      <c r="B1608" s="132" t="s">
        <v>4285</v>
      </c>
      <c r="C1608" s="133" t="s">
        <v>4286</v>
      </c>
      <c r="D1608" s="134" t="s">
        <v>566</v>
      </c>
      <c r="E1608" s="135">
        <v>663.59</v>
      </c>
      <c r="F1608" s="135">
        <v>227.74</v>
      </c>
      <c r="G1608" s="136">
        <v>891.33</v>
      </c>
    </row>
    <row r="1609" spans="1:7" x14ac:dyDescent="0.25">
      <c r="A1609" s="132" t="str">
        <f t="shared" si="24"/>
        <v>SC-3S0830221</v>
      </c>
      <c r="B1609" s="132" t="s">
        <v>4287</v>
      </c>
      <c r="C1609" s="133" t="s">
        <v>4288</v>
      </c>
      <c r="D1609" s="134" t="s">
        <v>566</v>
      </c>
      <c r="E1609" s="135">
        <v>840.37</v>
      </c>
      <c r="F1609" s="135">
        <v>288.42</v>
      </c>
      <c r="G1609" s="136">
        <v>1128.79</v>
      </c>
    </row>
    <row r="1610" spans="1:7" x14ac:dyDescent="0.25">
      <c r="A1610" s="132" t="str">
        <f t="shared" ref="A1610:A1673" si="25">CONCATENATE("SC-",B1610)</f>
        <v>SC-3S0830222</v>
      </c>
      <c r="B1610" s="132" t="s">
        <v>4289</v>
      </c>
      <c r="C1610" s="133" t="s">
        <v>4290</v>
      </c>
      <c r="D1610" s="134" t="s">
        <v>566</v>
      </c>
      <c r="E1610" s="135">
        <v>1281.67</v>
      </c>
      <c r="F1610" s="135">
        <v>439.87</v>
      </c>
      <c r="G1610" s="136">
        <v>1721.55</v>
      </c>
    </row>
    <row r="1611" spans="1:7" x14ac:dyDescent="0.25">
      <c r="A1611" s="132" t="str">
        <f t="shared" si="25"/>
        <v>SC-3S0830223</v>
      </c>
      <c r="B1611" s="132" t="s">
        <v>4291</v>
      </c>
      <c r="C1611" s="133" t="s">
        <v>4292</v>
      </c>
      <c r="D1611" s="134" t="s">
        <v>566</v>
      </c>
      <c r="E1611" s="135">
        <v>374.1</v>
      </c>
      <c r="F1611" s="135">
        <v>128.38999999999999</v>
      </c>
      <c r="G1611" s="136">
        <v>502.5</v>
      </c>
    </row>
    <row r="1612" spans="1:7" x14ac:dyDescent="0.25">
      <c r="A1612" s="132" t="str">
        <f t="shared" si="25"/>
        <v>SC-3S0830224</v>
      </c>
      <c r="B1612" s="132" t="s">
        <v>4293</v>
      </c>
      <c r="C1612" s="133" t="s">
        <v>4294</v>
      </c>
      <c r="D1612" s="134" t="s">
        <v>566</v>
      </c>
      <c r="E1612" s="135">
        <v>479.08</v>
      </c>
      <c r="F1612" s="135">
        <v>164.42</v>
      </c>
      <c r="G1612" s="136">
        <v>643.5</v>
      </c>
    </row>
    <row r="1613" spans="1:7" x14ac:dyDescent="0.25">
      <c r="A1613" s="132" t="str">
        <f t="shared" si="25"/>
        <v>SC-3S0830225</v>
      </c>
      <c r="B1613" s="132" t="s">
        <v>4295</v>
      </c>
      <c r="C1613" s="133" t="s">
        <v>4296</v>
      </c>
      <c r="D1613" s="134" t="s">
        <v>566</v>
      </c>
      <c r="E1613" s="135">
        <v>672.32</v>
      </c>
      <c r="F1613" s="135">
        <v>230.74</v>
      </c>
      <c r="G1613" s="136">
        <v>903.06</v>
      </c>
    </row>
    <row r="1614" spans="1:7" x14ac:dyDescent="0.25">
      <c r="A1614" s="132" t="str">
        <f t="shared" si="25"/>
        <v>SC-3S0830226</v>
      </c>
      <c r="B1614" s="132" t="s">
        <v>4297</v>
      </c>
      <c r="C1614" s="133" t="s">
        <v>4298</v>
      </c>
      <c r="D1614" s="134" t="s">
        <v>566</v>
      </c>
      <c r="E1614" s="135">
        <v>972.18</v>
      </c>
      <c r="F1614" s="135">
        <v>333.65</v>
      </c>
      <c r="G1614" s="136">
        <v>1305.83</v>
      </c>
    </row>
    <row r="1615" spans="1:7" x14ac:dyDescent="0.25">
      <c r="A1615" s="132" t="str">
        <f t="shared" si="25"/>
        <v>SC-3S0830227</v>
      </c>
      <c r="B1615" s="132" t="s">
        <v>4299</v>
      </c>
      <c r="C1615" s="133" t="s">
        <v>4300</v>
      </c>
      <c r="D1615" s="134" t="s">
        <v>566</v>
      </c>
      <c r="E1615" s="135">
        <v>1389.25</v>
      </c>
      <c r="F1615" s="135">
        <v>476.79</v>
      </c>
      <c r="G1615" s="136">
        <v>1866.05</v>
      </c>
    </row>
    <row r="1616" spans="1:7" x14ac:dyDescent="0.25">
      <c r="A1616" s="132" t="str">
        <f t="shared" si="25"/>
        <v>SC-3S0830253</v>
      </c>
      <c r="B1616" s="132" t="s">
        <v>4301</v>
      </c>
      <c r="C1616" s="133" t="s">
        <v>4302</v>
      </c>
      <c r="D1616" s="134" t="s">
        <v>566</v>
      </c>
      <c r="E1616" s="135">
        <v>186.1</v>
      </c>
      <c r="F1616" s="135">
        <v>63.87</v>
      </c>
      <c r="G1616" s="136">
        <v>249.98</v>
      </c>
    </row>
    <row r="1617" spans="1:7" x14ac:dyDescent="0.25">
      <c r="A1617" s="132" t="str">
        <f t="shared" si="25"/>
        <v>SC-3S0830254</v>
      </c>
      <c r="B1617" s="132" t="s">
        <v>4303</v>
      </c>
      <c r="C1617" s="133" t="s">
        <v>4304</v>
      </c>
      <c r="D1617" s="134" t="s">
        <v>566</v>
      </c>
      <c r="E1617" s="135">
        <v>277.36</v>
      </c>
      <c r="F1617" s="135">
        <v>95.19</v>
      </c>
      <c r="G1617" s="136">
        <v>372.55</v>
      </c>
    </row>
    <row r="1618" spans="1:7" x14ac:dyDescent="0.25">
      <c r="A1618" s="132" t="str">
        <f t="shared" si="25"/>
        <v>SC-3S0830255</v>
      </c>
      <c r="B1618" s="132" t="s">
        <v>4305</v>
      </c>
      <c r="C1618" s="133" t="s">
        <v>4306</v>
      </c>
      <c r="D1618" s="134" t="s">
        <v>566</v>
      </c>
      <c r="E1618" s="135">
        <v>405.09</v>
      </c>
      <c r="F1618" s="135">
        <v>139.03</v>
      </c>
      <c r="G1618" s="136">
        <v>544.12</v>
      </c>
    </row>
    <row r="1619" spans="1:7" x14ac:dyDescent="0.25">
      <c r="A1619" s="132" t="str">
        <f t="shared" si="25"/>
        <v>SC-3S0830256</v>
      </c>
      <c r="B1619" s="132" t="s">
        <v>4307</v>
      </c>
      <c r="C1619" s="133" t="s">
        <v>4308</v>
      </c>
      <c r="D1619" s="134" t="s">
        <v>566</v>
      </c>
      <c r="E1619" s="135">
        <v>593.78</v>
      </c>
      <c r="F1619" s="135">
        <v>203.78</v>
      </c>
      <c r="G1619" s="136">
        <v>797.56</v>
      </c>
    </row>
    <row r="1620" spans="1:7" x14ac:dyDescent="0.25">
      <c r="A1620" s="132" t="str">
        <f t="shared" si="25"/>
        <v>SC-3S0840000</v>
      </c>
      <c r="B1620" s="132" t="s">
        <v>4309</v>
      </c>
      <c r="C1620" s="133" t="s">
        <v>4310</v>
      </c>
      <c r="D1620" s="134" t="s">
        <v>701</v>
      </c>
      <c r="E1620" s="135">
        <v>5.07</v>
      </c>
      <c r="F1620" s="135">
        <v>1.74</v>
      </c>
      <c r="G1620" s="136">
        <v>6.82</v>
      </c>
    </row>
    <row r="1621" spans="1:7" x14ac:dyDescent="0.25">
      <c r="A1621" s="132" t="str">
        <f t="shared" si="25"/>
        <v>SC-3S0840001</v>
      </c>
      <c r="B1621" s="132" t="s">
        <v>4311</v>
      </c>
      <c r="C1621" s="133" t="s">
        <v>4312</v>
      </c>
      <c r="D1621" s="134" t="s">
        <v>701</v>
      </c>
      <c r="E1621" s="135">
        <v>21.61</v>
      </c>
      <c r="F1621" s="135">
        <v>7.42</v>
      </c>
      <c r="G1621" s="136">
        <v>29.02</v>
      </c>
    </row>
    <row r="1622" spans="1:7" x14ac:dyDescent="0.25">
      <c r="A1622" s="132" t="str">
        <f t="shared" si="25"/>
        <v>SC-3S0840002</v>
      </c>
      <c r="B1622" s="132" t="s">
        <v>4313</v>
      </c>
      <c r="C1622" s="133" t="s">
        <v>4314</v>
      </c>
      <c r="D1622" s="134" t="s">
        <v>513</v>
      </c>
      <c r="E1622" s="135">
        <v>23.28</v>
      </c>
      <c r="F1622" s="135">
        <v>7.99</v>
      </c>
      <c r="G1622" s="136">
        <v>31.28</v>
      </c>
    </row>
    <row r="1623" spans="1:7" x14ac:dyDescent="0.25">
      <c r="A1623" s="132" t="str">
        <f t="shared" si="25"/>
        <v>SC-3S0840052</v>
      </c>
      <c r="B1623" s="132" t="s">
        <v>4315</v>
      </c>
      <c r="C1623" s="133" t="s">
        <v>4316</v>
      </c>
      <c r="D1623" s="134" t="s">
        <v>513</v>
      </c>
      <c r="E1623" s="135">
        <v>23.67</v>
      </c>
      <c r="F1623" s="135">
        <v>8.1300000000000008</v>
      </c>
      <c r="G1623" s="136">
        <v>31.8</v>
      </c>
    </row>
    <row r="1624" spans="1:7" x14ac:dyDescent="0.25">
      <c r="A1624" s="132" t="str">
        <f t="shared" si="25"/>
        <v>SC-3S0840100</v>
      </c>
      <c r="B1624" s="132" t="s">
        <v>4317</v>
      </c>
      <c r="C1624" s="133" t="s">
        <v>4318</v>
      </c>
      <c r="D1624" s="134" t="s">
        <v>566</v>
      </c>
      <c r="E1624" s="135">
        <v>165.95</v>
      </c>
      <c r="F1624" s="135">
        <v>56.96</v>
      </c>
      <c r="G1624" s="136">
        <v>222.91</v>
      </c>
    </row>
    <row r="1625" spans="1:7" x14ac:dyDescent="0.25">
      <c r="A1625" s="132" t="str">
        <f t="shared" si="25"/>
        <v>SC-3S0840200</v>
      </c>
      <c r="B1625" s="132" t="s">
        <v>4319</v>
      </c>
      <c r="C1625" s="133" t="s">
        <v>4320</v>
      </c>
      <c r="D1625" s="134" t="s">
        <v>701</v>
      </c>
      <c r="E1625" s="135">
        <v>1.59</v>
      </c>
      <c r="F1625" s="135">
        <v>0.54</v>
      </c>
      <c r="G1625" s="136">
        <v>2.13</v>
      </c>
    </row>
    <row r="1626" spans="1:7" x14ac:dyDescent="0.25">
      <c r="A1626" s="132" t="str">
        <f t="shared" si="25"/>
        <v>SC-3S0840300</v>
      </c>
      <c r="B1626" s="132" t="s">
        <v>4321</v>
      </c>
      <c r="C1626" s="133" t="s">
        <v>4322</v>
      </c>
      <c r="D1626" s="134" t="s">
        <v>701</v>
      </c>
      <c r="E1626" s="135">
        <v>40.520000000000003</v>
      </c>
      <c r="F1626" s="135">
        <v>13.91</v>
      </c>
      <c r="G1626" s="136">
        <v>54.42</v>
      </c>
    </row>
    <row r="1627" spans="1:7" x14ac:dyDescent="0.25">
      <c r="A1627" s="132" t="str">
        <f t="shared" si="25"/>
        <v>SC-3S0840400</v>
      </c>
      <c r="B1627" s="132" t="s">
        <v>4323</v>
      </c>
      <c r="C1627" s="133" t="s">
        <v>4324</v>
      </c>
      <c r="D1627" s="134" t="s">
        <v>566</v>
      </c>
      <c r="E1627" s="135">
        <v>20.43</v>
      </c>
      <c r="F1627" s="135">
        <v>7.01</v>
      </c>
      <c r="G1627" s="136">
        <v>27.45</v>
      </c>
    </row>
    <row r="1628" spans="1:7" x14ac:dyDescent="0.25">
      <c r="A1628" s="132" t="str">
        <f t="shared" si="25"/>
        <v>SC-3S0840401</v>
      </c>
      <c r="B1628" s="132" t="s">
        <v>4325</v>
      </c>
      <c r="C1628" s="133" t="s">
        <v>4326</v>
      </c>
      <c r="D1628" s="134" t="s">
        <v>566</v>
      </c>
      <c r="E1628" s="135">
        <v>16.72</v>
      </c>
      <c r="F1628" s="135">
        <v>5.74</v>
      </c>
      <c r="G1628" s="136">
        <v>22.46</v>
      </c>
    </row>
    <row r="1629" spans="1:7" x14ac:dyDescent="0.25">
      <c r="A1629" s="132" t="str">
        <f t="shared" si="25"/>
        <v>SC-3S0840402</v>
      </c>
      <c r="B1629" s="132" t="s">
        <v>4327</v>
      </c>
      <c r="C1629" s="133" t="s">
        <v>4328</v>
      </c>
      <c r="D1629" s="134" t="s">
        <v>566</v>
      </c>
      <c r="E1629" s="135">
        <v>4.9000000000000004</v>
      </c>
      <c r="F1629" s="135">
        <v>1.68</v>
      </c>
      <c r="G1629" s="136">
        <v>6.58</v>
      </c>
    </row>
    <row r="1630" spans="1:7" x14ac:dyDescent="0.25">
      <c r="A1630" s="132" t="str">
        <f t="shared" si="25"/>
        <v>SC-3S0840403</v>
      </c>
      <c r="B1630" s="132" t="s">
        <v>4329</v>
      </c>
      <c r="C1630" s="133" t="s">
        <v>4330</v>
      </c>
      <c r="D1630" s="134" t="s">
        <v>566</v>
      </c>
      <c r="E1630" s="135">
        <v>18.309999999999999</v>
      </c>
      <c r="F1630" s="135">
        <v>6.28</v>
      </c>
      <c r="G1630" s="136">
        <v>24.59</v>
      </c>
    </row>
    <row r="1631" spans="1:7" x14ac:dyDescent="0.25">
      <c r="A1631" s="132" t="str">
        <f t="shared" si="25"/>
        <v>SC-3S0840404</v>
      </c>
      <c r="B1631" s="132" t="s">
        <v>4331</v>
      </c>
      <c r="C1631" s="133" t="s">
        <v>4332</v>
      </c>
      <c r="D1631" s="134" t="s">
        <v>566</v>
      </c>
      <c r="E1631" s="135">
        <v>14.88</v>
      </c>
      <c r="F1631" s="135">
        <v>5.1100000000000003</v>
      </c>
      <c r="G1631" s="136">
        <v>19.98</v>
      </c>
    </row>
    <row r="1632" spans="1:7" x14ac:dyDescent="0.25">
      <c r="A1632" s="132" t="str">
        <f t="shared" si="25"/>
        <v>SC-3S0840450</v>
      </c>
      <c r="B1632" s="132" t="s">
        <v>4333</v>
      </c>
      <c r="C1632" s="133" t="s">
        <v>4334</v>
      </c>
      <c r="D1632" s="134" t="s">
        <v>566</v>
      </c>
      <c r="E1632" s="135">
        <v>20.85</v>
      </c>
      <c r="F1632" s="135">
        <v>7.15</v>
      </c>
      <c r="G1632" s="136">
        <v>28</v>
      </c>
    </row>
    <row r="1633" spans="1:7" x14ac:dyDescent="0.25">
      <c r="A1633" s="132" t="str">
        <f t="shared" si="25"/>
        <v>SC-3S0840451</v>
      </c>
      <c r="B1633" s="132" t="s">
        <v>4335</v>
      </c>
      <c r="C1633" s="133" t="s">
        <v>4336</v>
      </c>
      <c r="D1633" s="134" t="s">
        <v>1508</v>
      </c>
      <c r="E1633" s="135">
        <v>17.14</v>
      </c>
      <c r="F1633" s="135">
        <v>5.88</v>
      </c>
      <c r="G1633" s="136">
        <v>23.02</v>
      </c>
    </row>
    <row r="1634" spans="1:7" x14ac:dyDescent="0.25">
      <c r="A1634" s="132" t="str">
        <f t="shared" si="25"/>
        <v>SC-3S0840453</v>
      </c>
      <c r="B1634" s="132" t="s">
        <v>4337</v>
      </c>
      <c r="C1634" s="133" t="s">
        <v>4338</v>
      </c>
      <c r="D1634" s="134" t="s">
        <v>566</v>
      </c>
      <c r="E1634" s="135">
        <v>18.52</v>
      </c>
      <c r="F1634" s="135">
        <v>6.35</v>
      </c>
      <c r="G1634" s="136">
        <v>24.87</v>
      </c>
    </row>
    <row r="1635" spans="1:7" x14ac:dyDescent="0.25">
      <c r="A1635" s="132" t="str">
        <f t="shared" si="25"/>
        <v>SC-3S0840454</v>
      </c>
      <c r="B1635" s="132" t="s">
        <v>4339</v>
      </c>
      <c r="C1635" s="133" t="s">
        <v>4340</v>
      </c>
      <c r="D1635" s="134" t="s">
        <v>566</v>
      </c>
      <c r="E1635" s="135">
        <v>15.09</v>
      </c>
      <c r="F1635" s="135">
        <v>5.18</v>
      </c>
      <c r="G1635" s="136">
        <v>20.260000000000002</v>
      </c>
    </row>
    <row r="1636" spans="1:7" x14ac:dyDescent="0.25">
      <c r="A1636" s="132" t="str">
        <f t="shared" si="25"/>
        <v>SC-3S0841400</v>
      </c>
      <c r="B1636" s="132" t="s">
        <v>4341</v>
      </c>
      <c r="C1636" s="133" t="s">
        <v>4342</v>
      </c>
      <c r="D1636" s="134" t="s">
        <v>566</v>
      </c>
      <c r="E1636" s="135">
        <v>14.14</v>
      </c>
      <c r="F1636" s="135">
        <v>4.8499999999999996</v>
      </c>
      <c r="G1636" s="136">
        <v>19</v>
      </c>
    </row>
    <row r="1637" spans="1:7" x14ac:dyDescent="0.25">
      <c r="A1637" s="132" t="str">
        <f t="shared" si="25"/>
        <v>SC-3S0841401</v>
      </c>
      <c r="B1637" s="132" t="s">
        <v>4343</v>
      </c>
      <c r="C1637" s="133" t="s">
        <v>4344</v>
      </c>
      <c r="D1637" s="134" t="s">
        <v>566</v>
      </c>
      <c r="E1637" s="135">
        <v>11.81</v>
      </c>
      <c r="F1637" s="135">
        <v>4.05</v>
      </c>
      <c r="G1637" s="136">
        <v>15.86</v>
      </c>
    </row>
    <row r="1638" spans="1:7" x14ac:dyDescent="0.25">
      <c r="A1638" s="132" t="str">
        <f t="shared" si="25"/>
        <v>SC-3S0841402</v>
      </c>
      <c r="B1638" s="132" t="s">
        <v>4345</v>
      </c>
      <c r="C1638" s="133" t="s">
        <v>4346</v>
      </c>
      <c r="D1638" s="134" t="s">
        <v>566</v>
      </c>
      <c r="E1638" s="135">
        <v>3.77</v>
      </c>
      <c r="F1638" s="135">
        <v>1.29</v>
      </c>
      <c r="G1638" s="136">
        <v>5.07</v>
      </c>
    </row>
    <row r="1639" spans="1:7" x14ac:dyDescent="0.25">
      <c r="A1639" s="132" t="str">
        <f t="shared" si="25"/>
        <v>SC-3S0850000</v>
      </c>
      <c r="B1639" s="132" t="s">
        <v>4347</v>
      </c>
      <c r="C1639" s="133" t="s">
        <v>4348</v>
      </c>
      <c r="D1639" s="134" t="s">
        <v>537</v>
      </c>
      <c r="E1639" s="135">
        <v>76.25</v>
      </c>
      <c r="F1639" s="135">
        <v>26.17</v>
      </c>
      <c r="G1639" s="136">
        <v>102.41</v>
      </c>
    </row>
    <row r="1640" spans="1:7" x14ac:dyDescent="0.25">
      <c r="A1640" s="132" t="str">
        <f t="shared" si="25"/>
        <v>SC-3S0850100</v>
      </c>
      <c r="B1640" s="132" t="s">
        <v>4349</v>
      </c>
      <c r="C1640" s="133" t="s">
        <v>4350</v>
      </c>
      <c r="D1640" s="134" t="s">
        <v>537</v>
      </c>
      <c r="E1640" s="135">
        <v>19.350000000000001</v>
      </c>
      <c r="F1640" s="135">
        <v>6.64</v>
      </c>
      <c r="G1640" s="136">
        <v>25.99</v>
      </c>
    </row>
    <row r="1641" spans="1:7" x14ac:dyDescent="0.25">
      <c r="A1641" s="132" t="str">
        <f t="shared" si="25"/>
        <v>SC-3S0851000</v>
      </c>
      <c r="B1641" s="132" t="s">
        <v>4351</v>
      </c>
      <c r="C1641" s="133" t="s">
        <v>4352</v>
      </c>
      <c r="D1641" s="134" t="s">
        <v>537</v>
      </c>
      <c r="E1641" s="135">
        <v>19.43</v>
      </c>
      <c r="F1641" s="135">
        <v>6.67</v>
      </c>
      <c r="G1641" s="136">
        <v>26.1</v>
      </c>
    </row>
    <row r="1642" spans="1:7" x14ac:dyDescent="0.25">
      <c r="A1642" s="132" t="str">
        <f t="shared" si="25"/>
        <v>SC-3S0851001</v>
      </c>
      <c r="B1642" s="132" t="s">
        <v>4353</v>
      </c>
      <c r="C1642" s="133" t="s">
        <v>4354</v>
      </c>
      <c r="D1642" s="134" t="s">
        <v>537</v>
      </c>
      <c r="E1642" s="135">
        <v>24.29</v>
      </c>
      <c r="F1642" s="135">
        <v>8.34</v>
      </c>
      <c r="G1642" s="136">
        <v>32.630000000000003</v>
      </c>
    </row>
    <row r="1643" spans="1:7" x14ac:dyDescent="0.25">
      <c r="A1643" s="132" t="str">
        <f t="shared" si="25"/>
        <v>SC-3S0851100</v>
      </c>
      <c r="B1643" s="132" t="s">
        <v>4355</v>
      </c>
      <c r="C1643" s="133" t="s">
        <v>4356</v>
      </c>
      <c r="D1643" s="134" t="s">
        <v>537</v>
      </c>
      <c r="E1643" s="135">
        <v>4.42</v>
      </c>
      <c r="F1643" s="135">
        <v>1.52</v>
      </c>
      <c r="G1643" s="136">
        <v>5.94</v>
      </c>
    </row>
    <row r="1644" spans="1:7" x14ac:dyDescent="0.25">
      <c r="A1644" s="132" t="str">
        <f t="shared" si="25"/>
        <v>SC-3S0851200</v>
      </c>
      <c r="B1644" s="132" t="s">
        <v>4357</v>
      </c>
      <c r="C1644" s="133" t="s">
        <v>4358</v>
      </c>
      <c r="D1644" s="134" t="s">
        <v>537</v>
      </c>
      <c r="E1644" s="135">
        <v>6.77</v>
      </c>
      <c r="F1644" s="135">
        <v>2.3199999999999998</v>
      </c>
      <c r="G1644" s="136">
        <v>9.1</v>
      </c>
    </row>
    <row r="1645" spans="1:7" x14ac:dyDescent="0.25">
      <c r="A1645" s="132" t="str">
        <f t="shared" si="25"/>
        <v>SC-3S0851300</v>
      </c>
      <c r="B1645" s="132" t="s">
        <v>4359</v>
      </c>
      <c r="C1645" s="133" t="s">
        <v>4360</v>
      </c>
      <c r="D1645" s="134" t="s">
        <v>537</v>
      </c>
      <c r="E1645" s="135">
        <v>57.51</v>
      </c>
      <c r="F1645" s="135">
        <v>19.739999999999998</v>
      </c>
      <c r="G1645" s="136">
        <v>77.25</v>
      </c>
    </row>
    <row r="1646" spans="1:7" x14ac:dyDescent="0.25">
      <c r="A1646" s="132" t="str">
        <f t="shared" si="25"/>
        <v>SC-3S0890000</v>
      </c>
      <c r="B1646" s="132" t="s">
        <v>4361</v>
      </c>
      <c r="C1646" s="133" t="s">
        <v>4362</v>
      </c>
      <c r="D1646" s="134" t="s">
        <v>4192</v>
      </c>
      <c r="E1646" s="135">
        <v>1034.58</v>
      </c>
      <c r="F1646" s="135">
        <v>355.07</v>
      </c>
      <c r="G1646" s="136">
        <v>1389.65</v>
      </c>
    </row>
    <row r="1647" spans="1:7" x14ac:dyDescent="0.25">
      <c r="A1647" s="132" t="str">
        <f t="shared" si="25"/>
        <v>SC-3S0890001</v>
      </c>
      <c r="B1647" s="132" t="s">
        <v>4363</v>
      </c>
      <c r="C1647" s="133" t="s">
        <v>4364</v>
      </c>
      <c r="D1647" s="134" t="s">
        <v>4192</v>
      </c>
      <c r="E1647" s="135">
        <v>2482.9899999999998</v>
      </c>
      <c r="F1647" s="135">
        <v>852.16</v>
      </c>
      <c r="G1647" s="136">
        <v>3335.15</v>
      </c>
    </row>
    <row r="1648" spans="1:7" x14ac:dyDescent="0.25">
      <c r="A1648" s="132" t="str">
        <f t="shared" si="25"/>
        <v>SC-3S0890100</v>
      </c>
      <c r="B1648" s="132" t="s">
        <v>4365</v>
      </c>
      <c r="C1648" s="133" t="s">
        <v>4366</v>
      </c>
      <c r="D1648" s="134" t="s">
        <v>4192</v>
      </c>
      <c r="E1648" s="135">
        <v>242.28</v>
      </c>
      <c r="F1648" s="135">
        <v>83.15</v>
      </c>
      <c r="G1648" s="136">
        <v>325.43</v>
      </c>
    </row>
    <row r="1649" spans="1:7" x14ac:dyDescent="0.25">
      <c r="A1649" s="132" t="str">
        <f t="shared" si="25"/>
        <v>SC-3S0890101</v>
      </c>
      <c r="B1649" s="132" t="s">
        <v>4367</v>
      </c>
      <c r="C1649" s="133" t="s">
        <v>4368</v>
      </c>
      <c r="D1649" s="134" t="s">
        <v>701</v>
      </c>
      <c r="E1649" s="135">
        <v>0.09</v>
      </c>
      <c r="F1649" s="135">
        <v>0.03</v>
      </c>
      <c r="G1649" s="136">
        <v>0.12</v>
      </c>
    </row>
    <row r="1650" spans="1:7" x14ac:dyDescent="0.25">
      <c r="A1650" s="132" t="str">
        <f t="shared" si="25"/>
        <v>SC-3S0891000</v>
      </c>
      <c r="B1650" s="132" t="s">
        <v>4369</v>
      </c>
      <c r="C1650" s="133" t="s">
        <v>4370</v>
      </c>
      <c r="D1650" s="134" t="s">
        <v>701</v>
      </c>
      <c r="E1650" s="135">
        <v>0.41</v>
      </c>
      <c r="F1650" s="135">
        <v>0.14000000000000001</v>
      </c>
      <c r="G1650" s="136">
        <v>0.56000000000000005</v>
      </c>
    </row>
    <row r="1651" spans="1:7" x14ac:dyDescent="0.25">
      <c r="A1651" s="132" t="str">
        <f t="shared" si="25"/>
        <v>SC-3S0900100</v>
      </c>
      <c r="B1651" s="132" t="s">
        <v>4371</v>
      </c>
      <c r="C1651" s="133" t="s">
        <v>4372</v>
      </c>
      <c r="D1651" s="134" t="s">
        <v>1141</v>
      </c>
      <c r="E1651" s="135">
        <v>0.7</v>
      </c>
      <c r="F1651" s="135">
        <v>0.24</v>
      </c>
      <c r="G1651" s="136">
        <v>0.94</v>
      </c>
    </row>
    <row r="1652" spans="1:7" x14ac:dyDescent="0.25">
      <c r="A1652" s="132" t="str">
        <f t="shared" si="25"/>
        <v>SC-3S0900106</v>
      </c>
      <c r="B1652" s="132" t="s">
        <v>4373</v>
      </c>
      <c r="C1652" s="133" t="s">
        <v>4374</v>
      </c>
      <c r="D1652" s="134" t="s">
        <v>1141</v>
      </c>
      <c r="E1652" s="135">
        <v>0.91</v>
      </c>
      <c r="F1652" s="135">
        <v>0.31</v>
      </c>
      <c r="G1652" s="136">
        <v>1.22</v>
      </c>
    </row>
    <row r="1653" spans="1:7" x14ac:dyDescent="0.25">
      <c r="A1653" s="132" t="str">
        <f t="shared" si="25"/>
        <v>SC-3S0900141</v>
      </c>
      <c r="B1653" s="132" t="s">
        <v>4375</v>
      </c>
      <c r="C1653" s="133" t="s">
        <v>4376</v>
      </c>
      <c r="D1653" s="134" t="s">
        <v>1141</v>
      </c>
      <c r="E1653" s="135">
        <v>1.2</v>
      </c>
      <c r="F1653" s="135">
        <v>0.41</v>
      </c>
      <c r="G1653" s="136">
        <v>1.61</v>
      </c>
    </row>
    <row r="1654" spans="1:7" x14ac:dyDescent="0.25">
      <c r="A1654" s="132" t="str">
        <f t="shared" si="25"/>
        <v>SC-3S0900190</v>
      </c>
      <c r="B1654" s="132" t="s">
        <v>4377</v>
      </c>
      <c r="C1654" s="133" t="s">
        <v>1157</v>
      </c>
      <c r="D1654" s="134" t="s">
        <v>1141</v>
      </c>
      <c r="E1654" s="135">
        <v>0.6</v>
      </c>
      <c r="F1654" s="135">
        <v>0.21</v>
      </c>
      <c r="G1654" s="136">
        <v>0.81</v>
      </c>
    </row>
    <row r="1655" spans="1:7" x14ac:dyDescent="0.25">
      <c r="A1655" s="132" t="str">
        <f t="shared" si="25"/>
        <v>SC-3S0900191</v>
      </c>
      <c r="B1655" s="132" t="s">
        <v>4378</v>
      </c>
      <c r="C1655" s="133" t="s">
        <v>1159</v>
      </c>
      <c r="D1655" s="134" t="s">
        <v>1141</v>
      </c>
      <c r="E1655" s="135">
        <v>0.62</v>
      </c>
      <c r="F1655" s="135">
        <v>0.21</v>
      </c>
      <c r="G1655" s="136">
        <v>0.83</v>
      </c>
    </row>
    <row r="1656" spans="1:7" x14ac:dyDescent="0.25">
      <c r="A1656" s="132" t="str">
        <f t="shared" si="25"/>
        <v>SC-3S0900200</v>
      </c>
      <c r="B1656" s="132" t="s">
        <v>4379</v>
      </c>
      <c r="C1656" s="133" t="s">
        <v>4380</v>
      </c>
      <c r="D1656" s="134" t="s">
        <v>1141</v>
      </c>
      <c r="E1656" s="135">
        <v>0.56000000000000005</v>
      </c>
      <c r="F1656" s="135">
        <v>0.19</v>
      </c>
      <c r="G1656" s="136">
        <v>0.75</v>
      </c>
    </row>
    <row r="1657" spans="1:7" x14ac:dyDescent="0.25">
      <c r="A1657" s="132" t="str">
        <f t="shared" si="25"/>
        <v>SC-3S0900203</v>
      </c>
      <c r="B1657" s="132" t="s">
        <v>4381</v>
      </c>
      <c r="C1657" s="133" t="s">
        <v>4382</v>
      </c>
      <c r="D1657" s="134" t="s">
        <v>1141</v>
      </c>
      <c r="E1657" s="135">
        <v>1</v>
      </c>
      <c r="F1657" s="135">
        <v>0.34</v>
      </c>
      <c r="G1657" s="136">
        <v>1.35</v>
      </c>
    </row>
    <row r="1658" spans="1:7" x14ac:dyDescent="0.25">
      <c r="A1658" s="132" t="str">
        <f t="shared" si="25"/>
        <v>SC-3S0900206</v>
      </c>
      <c r="B1658" s="132" t="s">
        <v>4383</v>
      </c>
      <c r="C1658" s="133" t="s">
        <v>4384</v>
      </c>
      <c r="D1658" s="134" t="s">
        <v>1141</v>
      </c>
      <c r="E1658" s="135">
        <v>0.68</v>
      </c>
      <c r="F1658" s="135">
        <v>0.23</v>
      </c>
      <c r="G1658" s="136">
        <v>0.92</v>
      </c>
    </row>
    <row r="1659" spans="1:7" x14ac:dyDescent="0.25">
      <c r="A1659" s="132" t="str">
        <f t="shared" si="25"/>
        <v>SC-3S0900241</v>
      </c>
      <c r="B1659" s="132" t="s">
        <v>4385</v>
      </c>
      <c r="C1659" s="133" t="s">
        <v>4386</v>
      </c>
      <c r="D1659" s="134" t="s">
        <v>1141</v>
      </c>
      <c r="E1659" s="135">
        <v>0.94</v>
      </c>
      <c r="F1659" s="135">
        <v>0.32</v>
      </c>
      <c r="G1659" s="136">
        <v>1.26</v>
      </c>
    </row>
    <row r="1660" spans="1:7" x14ac:dyDescent="0.25">
      <c r="A1660" s="132" t="str">
        <f t="shared" si="25"/>
        <v>SC-3S0900290</v>
      </c>
      <c r="B1660" s="132" t="s">
        <v>4387</v>
      </c>
      <c r="C1660" s="133" t="s">
        <v>1183</v>
      </c>
      <c r="D1660" s="134" t="s">
        <v>1141</v>
      </c>
      <c r="E1660" s="135">
        <v>0.4</v>
      </c>
      <c r="F1660" s="135">
        <v>0.14000000000000001</v>
      </c>
      <c r="G1660" s="136">
        <v>0.54</v>
      </c>
    </row>
    <row r="1661" spans="1:7" x14ac:dyDescent="0.25">
      <c r="A1661" s="132" t="str">
        <f t="shared" si="25"/>
        <v>SC-3S0900291</v>
      </c>
      <c r="B1661" s="132" t="s">
        <v>4388</v>
      </c>
      <c r="C1661" s="133" t="s">
        <v>1185</v>
      </c>
      <c r="D1661" s="134" t="s">
        <v>1141</v>
      </c>
      <c r="E1661" s="135">
        <v>0.41</v>
      </c>
      <c r="F1661" s="135">
        <v>0.14000000000000001</v>
      </c>
      <c r="G1661" s="136">
        <v>0.55000000000000004</v>
      </c>
    </row>
    <row r="1662" spans="1:7" x14ac:dyDescent="0.25">
      <c r="A1662" s="132" t="str">
        <f t="shared" si="25"/>
        <v>SC-3S0910200</v>
      </c>
      <c r="B1662" s="132" t="s">
        <v>4389</v>
      </c>
      <c r="C1662" s="133" t="s">
        <v>4390</v>
      </c>
      <c r="D1662" s="134" t="s">
        <v>1141</v>
      </c>
      <c r="E1662" s="135">
        <v>1.56</v>
      </c>
      <c r="F1662" s="135">
        <v>0.53</v>
      </c>
      <c r="G1662" s="136">
        <v>2.09</v>
      </c>
    </row>
    <row r="1663" spans="1:7" x14ac:dyDescent="0.25">
      <c r="A1663" s="132" t="str">
        <f t="shared" si="25"/>
        <v>SC-3S0920170</v>
      </c>
      <c r="B1663" s="132" t="s">
        <v>4391</v>
      </c>
      <c r="C1663" s="133" t="s">
        <v>1193</v>
      </c>
      <c r="D1663" s="134" t="s">
        <v>1141</v>
      </c>
      <c r="E1663" s="135">
        <v>1.42</v>
      </c>
      <c r="F1663" s="135">
        <v>0.49</v>
      </c>
      <c r="G1663" s="136">
        <v>1.91</v>
      </c>
    </row>
    <row r="1664" spans="1:7" x14ac:dyDescent="0.25">
      <c r="A1664" s="132" t="str">
        <f t="shared" si="25"/>
        <v>SC-3S0920270</v>
      </c>
      <c r="B1664" s="132" t="s">
        <v>4392</v>
      </c>
      <c r="C1664" s="133" t="s">
        <v>4393</v>
      </c>
      <c r="D1664" s="134" t="s">
        <v>1141</v>
      </c>
      <c r="E1664" s="135">
        <v>1.1100000000000001</v>
      </c>
      <c r="F1664" s="135">
        <v>0.38</v>
      </c>
      <c r="G1664" s="136">
        <v>1.49</v>
      </c>
    </row>
    <row r="1665" spans="1:7" x14ac:dyDescent="0.25">
      <c r="A1665" s="132" t="str">
        <f t="shared" si="25"/>
        <v>SC-4S0330001</v>
      </c>
      <c r="B1665" s="132" t="s">
        <v>4394</v>
      </c>
      <c r="C1665" s="133" t="s">
        <v>4395</v>
      </c>
      <c r="D1665" s="134" t="s">
        <v>537</v>
      </c>
      <c r="E1665" s="135">
        <v>205.51</v>
      </c>
      <c r="F1665" s="135">
        <v>70.53</v>
      </c>
      <c r="G1665" s="136">
        <v>276.04000000000002</v>
      </c>
    </row>
    <row r="1666" spans="1:7" x14ac:dyDescent="0.25">
      <c r="A1666" s="132" t="str">
        <f t="shared" si="25"/>
        <v>SC-4S0330051</v>
      </c>
      <c r="B1666" s="132" t="s">
        <v>4396</v>
      </c>
      <c r="C1666" s="133" t="s">
        <v>4397</v>
      </c>
      <c r="D1666" s="134" t="s">
        <v>537</v>
      </c>
      <c r="E1666" s="135">
        <v>250.2</v>
      </c>
      <c r="F1666" s="135">
        <v>85.87</v>
      </c>
      <c r="G1666" s="136">
        <v>336.07</v>
      </c>
    </row>
    <row r="1667" spans="1:7" x14ac:dyDescent="0.25">
      <c r="A1667" s="132" t="str">
        <f t="shared" si="25"/>
        <v>SC-4S0332301</v>
      </c>
      <c r="B1667" s="132" t="s">
        <v>4398</v>
      </c>
      <c r="C1667" s="133" t="s">
        <v>4399</v>
      </c>
      <c r="D1667" s="134" t="s">
        <v>537</v>
      </c>
      <c r="E1667" s="135">
        <v>261.68</v>
      </c>
      <c r="F1667" s="135">
        <v>89.81</v>
      </c>
      <c r="G1667" s="136">
        <v>351.49</v>
      </c>
    </row>
    <row r="1668" spans="1:7" x14ac:dyDescent="0.25">
      <c r="A1668" s="132" t="str">
        <f t="shared" si="25"/>
        <v>SC-4S0332351</v>
      </c>
      <c r="B1668" s="132" t="s">
        <v>4400</v>
      </c>
      <c r="C1668" s="133" t="s">
        <v>4401</v>
      </c>
      <c r="D1668" s="134" t="s">
        <v>537</v>
      </c>
      <c r="E1668" s="135">
        <v>299.26</v>
      </c>
      <c r="F1668" s="135">
        <v>102.71</v>
      </c>
      <c r="G1668" s="136">
        <v>401.97</v>
      </c>
    </row>
    <row r="1669" spans="1:7" x14ac:dyDescent="0.25">
      <c r="A1669" s="132" t="str">
        <f t="shared" si="25"/>
        <v>SC-4S0335300</v>
      </c>
      <c r="B1669" s="132" t="s">
        <v>4402</v>
      </c>
      <c r="C1669" s="133" t="s">
        <v>4403</v>
      </c>
      <c r="D1669" s="134" t="s">
        <v>496</v>
      </c>
      <c r="E1669" s="135">
        <v>6.39</v>
      </c>
      <c r="F1669" s="135">
        <v>2.19</v>
      </c>
      <c r="G1669" s="136">
        <v>8.59</v>
      </c>
    </row>
    <row r="1670" spans="1:7" x14ac:dyDescent="0.25">
      <c r="A1670" s="132" t="str">
        <f t="shared" si="25"/>
        <v>SC-4S0337000</v>
      </c>
      <c r="B1670" s="132" t="s">
        <v>4404</v>
      </c>
      <c r="C1670" s="133" t="s">
        <v>1339</v>
      </c>
      <c r="D1670" s="134" t="s">
        <v>701</v>
      </c>
      <c r="E1670" s="135">
        <v>74.44</v>
      </c>
      <c r="F1670" s="135">
        <v>25.55</v>
      </c>
      <c r="G1670" s="136">
        <v>99.99</v>
      </c>
    </row>
    <row r="1671" spans="1:7" x14ac:dyDescent="0.25">
      <c r="A1671" s="132" t="str">
        <f t="shared" si="25"/>
        <v>SC-4S0600001</v>
      </c>
      <c r="B1671" s="132" t="s">
        <v>4405</v>
      </c>
      <c r="C1671" s="133" t="s">
        <v>4406</v>
      </c>
      <c r="D1671" s="134" t="s">
        <v>566</v>
      </c>
      <c r="E1671" s="135">
        <v>260.13</v>
      </c>
      <c r="F1671" s="135">
        <v>89.28</v>
      </c>
      <c r="G1671" s="136">
        <v>349.41</v>
      </c>
    </row>
    <row r="1672" spans="1:7" x14ac:dyDescent="0.25">
      <c r="A1672" s="132" t="str">
        <f t="shared" si="25"/>
        <v>SC-4S0600002</v>
      </c>
      <c r="B1672" s="132" t="s">
        <v>4407</v>
      </c>
      <c r="C1672" s="133" t="s">
        <v>4408</v>
      </c>
      <c r="D1672" s="134" t="s">
        <v>566</v>
      </c>
      <c r="E1672" s="135">
        <v>287.41000000000003</v>
      </c>
      <c r="F1672" s="135">
        <v>98.64</v>
      </c>
      <c r="G1672" s="136">
        <v>386.05</v>
      </c>
    </row>
    <row r="1673" spans="1:7" x14ac:dyDescent="0.25">
      <c r="A1673" s="132" t="str">
        <f t="shared" si="25"/>
        <v>SC-4S0600011</v>
      </c>
      <c r="B1673" s="132" t="s">
        <v>4409</v>
      </c>
      <c r="C1673" s="133" t="s">
        <v>4410</v>
      </c>
      <c r="D1673" s="134" t="s">
        <v>566</v>
      </c>
      <c r="E1673" s="135">
        <v>331.26</v>
      </c>
      <c r="F1673" s="135">
        <v>113.69</v>
      </c>
      <c r="G1673" s="136">
        <v>444.95</v>
      </c>
    </row>
    <row r="1674" spans="1:7" x14ac:dyDescent="0.25">
      <c r="A1674" s="132" t="str">
        <f t="shared" ref="A1674:A1737" si="26">CONCATENATE("SC-",B1674)</f>
        <v>SC-4S0600012</v>
      </c>
      <c r="B1674" s="132" t="s">
        <v>4411</v>
      </c>
      <c r="C1674" s="133" t="s">
        <v>4412</v>
      </c>
      <c r="D1674" s="134" t="s">
        <v>566</v>
      </c>
      <c r="E1674" s="135">
        <v>363.56</v>
      </c>
      <c r="F1674" s="135">
        <v>124.77</v>
      </c>
      <c r="G1674" s="136">
        <v>488.33</v>
      </c>
    </row>
    <row r="1675" spans="1:7" x14ac:dyDescent="0.25">
      <c r="A1675" s="132" t="str">
        <f t="shared" si="26"/>
        <v>SC-4S0601001</v>
      </c>
      <c r="B1675" s="132" t="s">
        <v>4413</v>
      </c>
      <c r="C1675" s="133" t="s">
        <v>4414</v>
      </c>
      <c r="D1675" s="134" t="s">
        <v>566</v>
      </c>
      <c r="E1675" s="135">
        <v>164.13</v>
      </c>
      <c r="F1675" s="135">
        <v>56.33</v>
      </c>
      <c r="G1675" s="136">
        <v>220.46</v>
      </c>
    </row>
    <row r="1676" spans="1:7" x14ac:dyDescent="0.25">
      <c r="A1676" s="132" t="str">
        <f t="shared" si="26"/>
        <v>SC-4S0601002</v>
      </c>
      <c r="B1676" s="132" t="s">
        <v>4415</v>
      </c>
      <c r="C1676" s="133" t="s">
        <v>4416</v>
      </c>
      <c r="D1676" s="134" t="s">
        <v>566</v>
      </c>
      <c r="E1676" s="135">
        <v>183.87</v>
      </c>
      <c r="F1676" s="135">
        <v>63.1</v>
      </c>
      <c r="G1676" s="136">
        <v>246.97</v>
      </c>
    </row>
    <row r="1677" spans="1:7" x14ac:dyDescent="0.25">
      <c r="A1677" s="132" t="str">
        <f t="shared" si="26"/>
        <v>SC-4S0601011</v>
      </c>
      <c r="B1677" s="132" t="s">
        <v>4417</v>
      </c>
      <c r="C1677" s="133" t="s">
        <v>4418</v>
      </c>
      <c r="D1677" s="134" t="s">
        <v>566</v>
      </c>
      <c r="E1677" s="135">
        <v>286.66000000000003</v>
      </c>
      <c r="F1677" s="135">
        <v>98.38</v>
      </c>
      <c r="G1677" s="136">
        <v>385.04</v>
      </c>
    </row>
    <row r="1678" spans="1:7" x14ac:dyDescent="0.25">
      <c r="A1678" s="132" t="str">
        <f t="shared" si="26"/>
        <v>SC-4S0601012</v>
      </c>
      <c r="B1678" s="132" t="s">
        <v>4419</v>
      </c>
      <c r="C1678" s="133" t="s">
        <v>4420</v>
      </c>
      <c r="D1678" s="134" t="s">
        <v>566</v>
      </c>
      <c r="E1678" s="135">
        <v>318.18</v>
      </c>
      <c r="F1678" s="135">
        <v>109.2</v>
      </c>
      <c r="G1678" s="136">
        <v>427.38</v>
      </c>
    </row>
    <row r="1679" spans="1:7" x14ac:dyDescent="0.25">
      <c r="A1679" s="132" t="str">
        <f t="shared" si="26"/>
        <v>SC-4S0603011</v>
      </c>
      <c r="B1679" s="132" t="s">
        <v>4421</v>
      </c>
      <c r="C1679" s="133" t="s">
        <v>4422</v>
      </c>
      <c r="D1679" s="134" t="s">
        <v>566</v>
      </c>
      <c r="E1679" s="135">
        <v>290.99</v>
      </c>
      <c r="F1679" s="135">
        <v>99.87</v>
      </c>
      <c r="G1679" s="136">
        <v>390.86</v>
      </c>
    </row>
    <row r="1680" spans="1:7" x14ac:dyDescent="0.25">
      <c r="A1680" s="132" t="str">
        <f t="shared" si="26"/>
        <v>SC-4S0603061</v>
      </c>
      <c r="B1680" s="132" t="s">
        <v>4423</v>
      </c>
      <c r="C1680" s="133" t="s">
        <v>4424</v>
      </c>
      <c r="D1680" s="134" t="s">
        <v>566</v>
      </c>
      <c r="E1680" s="135">
        <v>308.45999999999998</v>
      </c>
      <c r="F1680" s="135">
        <v>105.87</v>
      </c>
      <c r="G1680" s="136">
        <v>414.33</v>
      </c>
    </row>
    <row r="1681" spans="1:7" x14ac:dyDescent="0.25">
      <c r="A1681" s="132" t="str">
        <f t="shared" si="26"/>
        <v>SC-4S0610013</v>
      </c>
      <c r="B1681" s="132" t="s">
        <v>4425</v>
      </c>
      <c r="C1681" s="133" t="s">
        <v>4426</v>
      </c>
      <c r="D1681" s="134" t="s">
        <v>701</v>
      </c>
      <c r="E1681" s="135">
        <v>13.39</v>
      </c>
      <c r="F1681" s="135">
        <v>4.5999999999999996</v>
      </c>
      <c r="G1681" s="136">
        <v>17.989999999999998</v>
      </c>
    </row>
    <row r="1682" spans="1:7" x14ac:dyDescent="0.25">
      <c r="A1682" s="132" t="str">
        <f t="shared" si="26"/>
        <v>SC-4S0610014</v>
      </c>
      <c r="B1682" s="132" t="s">
        <v>4427</v>
      </c>
      <c r="C1682" s="133" t="s">
        <v>4428</v>
      </c>
      <c r="D1682" s="134" t="s">
        <v>701</v>
      </c>
      <c r="E1682" s="135">
        <v>21.56</v>
      </c>
      <c r="F1682" s="135">
        <v>7.4</v>
      </c>
      <c r="G1682" s="136">
        <v>28.96</v>
      </c>
    </row>
    <row r="1683" spans="1:7" x14ac:dyDescent="0.25">
      <c r="A1683" s="132" t="str">
        <f t="shared" si="26"/>
        <v>SC-4S0610021</v>
      </c>
      <c r="B1683" s="132" t="s">
        <v>4429</v>
      </c>
      <c r="C1683" s="133" t="s">
        <v>4430</v>
      </c>
      <c r="D1683" s="134" t="s">
        <v>701</v>
      </c>
      <c r="E1683" s="135">
        <v>24.13</v>
      </c>
      <c r="F1683" s="135">
        <v>8.2799999999999994</v>
      </c>
      <c r="G1683" s="136">
        <v>32.42</v>
      </c>
    </row>
    <row r="1684" spans="1:7" x14ac:dyDescent="0.25">
      <c r="A1684" s="132" t="str">
        <f t="shared" si="26"/>
        <v>SC-4S0610022</v>
      </c>
      <c r="B1684" s="132" t="s">
        <v>4431</v>
      </c>
      <c r="C1684" s="133" t="s">
        <v>4432</v>
      </c>
      <c r="D1684" s="134" t="s">
        <v>701</v>
      </c>
      <c r="E1684" s="135">
        <v>31.22</v>
      </c>
      <c r="F1684" s="135">
        <v>10.72</v>
      </c>
      <c r="G1684" s="136">
        <v>41.94</v>
      </c>
    </row>
    <row r="1685" spans="1:7" x14ac:dyDescent="0.25">
      <c r="A1685" s="132" t="str">
        <f t="shared" si="26"/>
        <v>SC-4S0610031</v>
      </c>
      <c r="B1685" s="132" t="s">
        <v>4433</v>
      </c>
      <c r="C1685" s="133" t="s">
        <v>4434</v>
      </c>
      <c r="D1685" s="134" t="s">
        <v>701</v>
      </c>
      <c r="E1685" s="135">
        <v>17.96</v>
      </c>
      <c r="F1685" s="135">
        <v>6.16</v>
      </c>
      <c r="G1685" s="136">
        <v>24.12</v>
      </c>
    </row>
    <row r="1686" spans="1:7" x14ac:dyDescent="0.25">
      <c r="A1686" s="132" t="str">
        <f t="shared" si="26"/>
        <v>SC-4S0610032</v>
      </c>
      <c r="B1686" s="132" t="s">
        <v>4435</v>
      </c>
      <c r="C1686" s="133" t="s">
        <v>4436</v>
      </c>
      <c r="D1686" s="134" t="s">
        <v>701</v>
      </c>
      <c r="E1686" s="135">
        <v>25.79</v>
      </c>
      <c r="F1686" s="135">
        <v>8.85</v>
      </c>
      <c r="G1686" s="136">
        <v>34.64</v>
      </c>
    </row>
    <row r="1687" spans="1:7" x14ac:dyDescent="0.25">
      <c r="A1687" s="132" t="str">
        <f t="shared" si="26"/>
        <v>SC-4S0611001</v>
      </c>
      <c r="B1687" s="132" t="s">
        <v>4437</v>
      </c>
      <c r="C1687" s="133" t="s">
        <v>4438</v>
      </c>
      <c r="D1687" s="134" t="s">
        <v>701</v>
      </c>
      <c r="E1687" s="135">
        <v>40.619999999999997</v>
      </c>
      <c r="F1687" s="135">
        <v>13.94</v>
      </c>
      <c r="G1687" s="136">
        <v>54.56</v>
      </c>
    </row>
    <row r="1688" spans="1:7" x14ac:dyDescent="0.25">
      <c r="A1688" s="132" t="str">
        <f t="shared" si="26"/>
        <v>SC-4S0611002</v>
      </c>
      <c r="B1688" s="132" t="s">
        <v>4439</v>
      </c>
      <c r="C1688" s="133" t="s">
        <v>4440</v>
      </c>
      <c r="D1688" s="134" t="s">
        <v>701</v>
      </c>
      <c r="E1688" s="135">
        <v>53.47</v>
      </c>
      <c r="F1688" s="135">
        <v>18.350000000000001</v>
      </c>
      <c r="G1688" s="136">
        <v>71.83</v>
      </c>
    </row>
    <row r="1689" spans="1:7" x14ac:dyDescent="0.25">
      <c r="A1689" s="132" t="str">
        <f t="shared" si="26"/>
        <v>SC-4S0611003</v>
      </c>
      <c r="B1689" s="132" t="s">
        <v>4441</v>
      </c>
      <c r="C1689" s="133" t="s">
        <v>4442</v>
      </c>
      <c r="D1689" s="134" t="s">
        <v>701</v>
      </c>
      <c r="E1689" s="135">
        <v>55.74</v>
      </c>
      <c r="F1689" s="135">
        <v>19.13</v>
      </c>
      <c r="G1689" s="136">
        <v>74.87</v>
      </c>
    </row>
    <row r="1690" spans="1:7" x14ac:dyDescent="0.25">
      <c r="A1690" s="132" t="str">
        <f t="shared" si="26"/>
        <v>SC-4S0611101</v>
      </c>
      <c r="B1690" s="132" t="s">
        <v>4443</v>
      </c>
      <c r="C1690" s="133" t="s">
        <v>4444</v>
      </c>
      <c r="D1690" s="134" t="s">
        <v>701</v>
      </c>
      <c r="E1690" s="135">
        <v>97.73</v>
      </c>
      <c r="F1690" s="135">
        <v>33.54</v>
      </c>
      <c r="G1690" s="136">
        <v>131.28</v>
      </c>
    </row>
    <row r="1691" spans="1:7" x14ac:dyDescent="0.25">
      <c r="A1691" s="132" t="str">
        <f t="shared" si="26"/>
        <v>SC-4S0612001</v>
      </c>
      <c r="B1691" s="132" t="s">
        <v>4445</v>
      </c>
      <c r="C1691" s="133" t="s">
        <v>4446</v>
      </c>
      <c r="D1691" s="134" t="s">
        <v>1216</v>
      </c>
      <c r="E1691" s="135">
        <v>13.89</v>
      </c>
      <c r="F1691" s="135">
        <v>4.7699999999999996</v>
      </c>
      <c r="G1691" s="136">
        <v>18.649999999999999</v>
      </c>
    </row>
    <row r="1692" spans="1:7" x14ac:dyDescent="0.25">
      <c r="A1692" s="132" t="str">
        <f t="shared" si="26"/>
        <v>SC-4S0612011</v>
      </c>
      <c r="B1692" s="132" t="s">
        <v>4447</v>
      </c>
      <c r="C1692" s="133" t="s">
        <v>4448</v>
      </c>
      <c r="D1692" s="134" t="s">
        <v>1216</v>
      </c>
      <c r="E1692" s="135">
        <v>41.62</v>
      </c>
      <c r="F1692" s="135">
        <v>14.28</v>
      </c>
      <c r="G1692" s="136">
        <v>55.9</v>
      </c>
    </row>
    <row r="1693" spans="1:7" x14ac:dyDescent="0.25">
      <c r="A1693" s="132" t="str">
        <f t="shared" si="26"/>
        <v>SC-4S0612020</v>
      </c>
      <c r="B1693" s="132" t="s">
        <v>4449</v>
      </c>
      <c r="C1693" s="133" t="s">
        <v>4450</v>
      </c>
      <c r="D1693" s="134" t="s">
        <v>1216</v>
      </c>
      <c r="E1693" s="135">
        <v>23.67</v>
      </c>
      <c r="F1693" s="135">
        <v>8.1199999999999992</v>
      </c>
      <c r="G1693" s="136">
        <v>31.79</v>
      </c>
    </row>
    <row r="1694" spans="1:7" x14ac:dyDescent="0.25">
      <c r="A1694" s="132" t="str">
        <f t="shared" si="26"/>
        <v>SC-4S0612021</v>
      </c>
      <c r="B1694" s="132" t="s">
        <v>4451</v>
      </c>
      <c r="C1694" s="133" t="s">
        <v>4452</v>
      </c>
      <c r="D1694" s="134" t="s">
        <v>1216</v>
      </c>
      <c r="E1694" s="135">
        <v>23.67</v>
      </c>
      <c r="F1694" s="135">
        <v>8.1199999999999992</v>
      </c>
      <c r="G1694" s="136">
        <v>31.79</v>
      </c>
    </row>
    <row r="1695" spans="1:7" x14ac:dyDescent="0.25">
      <c r="A1695" s="132" t="str">
        <f t="shared" si="26"/>
        <v>SC-4S0612022</v>
      </c>
      <c r="B1695" s="132" t="s">
        <v>4453</v>
      </c>
      <c r="C1695" s="133" t="s">
        <v>4454</v>
      </c>
      <c r="D1695" s="134" t="s">
        <v>1216</v>
      </c>
      <c r="E1695" s="135">
        <v>26.02</v>
      </c>
      <c r="F1695" s="135">
        <v>8.93</v>
      </c>
      <c r="G1695" s="136">
        <v>34.950000000000003</v>
      </c>
    </row>
    <row r="1696" spans="1:7" x14ac:dyDescent="0.25">
      <c r="A1696" s="132" t="str">
        <f t="shared" si="26"/>
        <v>SC-4S0612101</v>
      </c>
      <c r="B1696" s="132" t="s">
        <v>4455</v>
      </c>
      <c r="C1696" s="133" t="s">
        <v>4456</v>
      </c>
      <c r="D1696" s="134" t="s">
        <v>1216</v>
      </c>
      <c r="E1696" s="135">
        <v>16.66</v>
      </c>
      <c r="F1696" s="135">
        <v>5.72</v>
      </c>
      <c r="G1696" s="136">
        <v>22.37</v>
      </c>
    </row>
    <row r="1697" spans="1:7" x14ac:dyDescent="0.25">
      <c r="A1697" s="132" t="str">
        <f t="shared" si="26"/>
        <v>SC-4S0612111</v>
      </c>
      <c r="B1697" s="132" t="s">
        <v>4457</v>
      </c>
      <c r="C1697" s="133" t="s">
        <v>4458</v>
      </c>
      <c r="D1697" s="134" t="s">
        <v>1216</v>
      </c>
      <c r="E1697" s="135">
        <v>42.82</v>
      </c>
      <c r="F1697" s="135">
        <v>14.69</v>
      </c>
      <c r="G1697" s="136">
        <v>57.51</v>
      </c>
    </row>
    <row r="1698" spans="1:7" x14ac:dyDescent="0.25">
      <c r="A1698" s="132" t="str">
        <f t="shared" si="26"/>
        <v>SC-4S0620001</v>
      </c>
      <c r="B1698" s="132" t="s">
        <v>4459</v>
      </c>
      <c r="C1698" s="133" t="s">
        <v>4460</v>
      </c>
      <c r="D1698" s="134" t="s">
        <v>701</v>
      </c>
      <c r="E1698" s="135">
        <v>234.97</v>
      </c>
      <c r="F1698" s="135">
        <v>80.64</v>
      </c>
      <c r="G1698" s="136">
        <v>315.62</v>
      </c>
    </row>
    <row r="1699" spans="1:7" x14ac:dyDescent="0.25">
      <c r="A1699" s="132" t="str">
        <f t="shared" si="26"/>
        <v>SC-4S0620002</v>
      </c>
      <c r="B1699" s="132" t="s">
        <v>4461</v>
      </c>
      <c r="C1699" s="133" t="s">
        <v>4462</v>
      </c>
      <c r="D1699" s="134" t="s">
        <v>701</v>
      </c>
      <c r="E1699" s="135">
        <v>322.89999999999998</v>
      </c>
      <c r="F1699" s="135">
        <v>110.82</v>
      </c>
      <c r="G1699" s="136">
        <v>433.72</v>
      </c>
    </row>
    <row r="1700" spans="1:7" x14ac:dyDescent="0.25">
      <c r="A1700" s="132" t="str">
        <f t="shared" si="26"/>
        <v>SC-4S0620091</v>
      </c>
      <c r="B1700" s="132" t="s">
        <v>4463</v>
      </c>
      <c r="C1700" s="133" t="s">
        <v>4464</v>
      </c>
      <c r="D1700" s="134" t="s">
        <v>701</v>
      </c>
      <c r="E1700" s="135">
        <v>18.88</v>
      </c>
      <c r="F1700" s="135">
        <v>6.48</v>
      </c>
      <c r="G1700" s="136">
        <v>25.36</v>
      </c>
    </row>
    <row r="1701" spans="1:7" x14ac:dyDescent="0.25">
      <c r="A1701" s="132" t="str">
        <f t="shared" si="26"/>
        <v>SC-4S0620092</v>
      </c>
      <c r="B1701" s="132" t="s">
        <v>4465</v>
      </c>
      <c r="C1701" s="133" t="s">
        <v>4466</v>
      </c>
      <c r="D1701" s="134" t="s">
        <v>701</v>
      </c>
      <c r="E1701" s="135">
        <v>32.61</v>
      </c>
      <c r="F1701" s="135">
        <v>11.19</v>
      </c>
      <c r="G1701" s="136">
        <v>43.8</v>
      </c>
    </row>
    <row r="1702" spans="1:7" x14ac:dyDescent="0.25">
      <c r="A1702" s="132" t="str">
        <f t="shared" si="26"/>
        <v>SC-4S0620201</v>
      </c>
      <c r="B1702" s="132" t="s">
        <v>4467</v>
      </c>
      <c r="C1702" s="133" t="s">
        <v>4468</v>
      </c>
      <c r="D1702" s="134" t="s">
        <v>701</v>
      </c>
      <c r="E1702" s="135">
        <v>132.21</v>
      </c>
      <c r="F1702" s="135">
        <v>45.38</v>
      </c>
      <c r="G1702" s="136">
        <v>177.59</v>
      </c>
    </row>
    <row r="1703" spans="1:7" x14ac:dyDescent="0.25">
      <c r="A1703" s="132" t="str">
        <f t="shared" si="26"/>
        <v>SC-4S0620211</v>
      </c>
      <c r="B1703" s="132" t="s">
        <v>4469</v>
      </c>
      <c r="C1703" s="133" t="s">
        <v>4470</v>
      </c>
      <c r="D1703" s="134" t="s">
        <v>701</v>
      </c>
      <c r="E1703" s="135">
        <v>220.14</v>
      </c>
      <c r="F1703" s="135">
        <v>75.55</v>
      </c>
      <c r="G1703" s="136">
        <v>295.69</v>
      </c>
    </row>
    <row r="1704" spans="1:7" x14ac:dyDescent="0.25">
      <c r="A1704" s="132" t="str">
        <f t="shared" si="26"/>
        <v>SC-4S0620221</v>
      </c>
      <c r="B1704" s="132" t="s">
        <v>4471</v>
      </c>
      <c r="C1704" s="133" t="s">
        <v>4472</v>
      </c>
      <c r="D1704" s="134" t="s">
        <v>701</v>
      </c>
      <c r="E1704" s="135">
        <v>99.15</v>
      </c>
      <c r="F1704" s="135">
        <v>34.03</v>
      </c>
      <c r="G1704" s="136">
        <v>133.16999999999999</v>
      </c>
    </row>
    <row r="1705" spans="1:7" x14ac:dyDescent="0.25">
      <c r="A1705" s="132" t="str">
        <f t="shared" si="26"/>
        <v>SC-4S0620231</v>
      </c>
      <c r="B1705" s="132" t="s">
        <v>4473</v>
      </c>
      <c r="C1705" s="133" t="s">
        <v>4474</v>
      </c>
      <c r="D1705" s="134" t="s">
        <v>701</v>
      </c>
      <c r="E1705" s="135">
        <v>183.7</v>
      </c>
      <c r="F1705" s="135">
        <v>63.05</v>
      </c>
      <c r="G1705" s="136">
        <v>246.75</v>
      </c>
    </row>
    <row r="1706" spans="1:7" x14ac:dyDescent="0.25">
      <c r="A1706" s="132" t="str">
        <f t="shared" si="26"/>
        <v>SC-4S0620301</v>
      </c>
      <c r="B1706" s="132" t="s">
        <v>4475</v>
      </c>
      <c r="C1706" s="133" t="s">
        <v>4476</v>
      </c>
      <c r="D1706" s="134" t="s">
        <v>1216</v>
      </c>
      <c r="E1706" s="135">
        <v>79.03</v>
      </c>
      <c r="F1706" s="135">
        <v>27.12</v>
      </c>
      <c r="G1706" s="136">
        <v>106.15</v>
      </c>
    </row>
    <row r="1707" spans="1:7" x14ac:dyDescent="0.25">
      <c r="A1707" s="132" t="str">
        <f t="shared" si="26"/>
        <v>SC-4S0623001</v>
      </c>
      <c r="B1707" s="132" t="s">
        <v>4477</v>
      </c>
      <c r="C1707" s="133" t="s">
        <v>4478</v>
      </c>
      <c r="D1707" s="134" t="s">
        <v>1216</v>
      </c>
      <c r="E1707" s="135">
        <v>26.87</v>
      </c>
      <c r="F1707" s="135">
        <v>9.2200000000000006</v>
      </c>
      <c r="G1707" s="136">
        <v>36.090000000000003</v>
      </c>
    </row>
    <row r="1708" spans="1:7" x14ac:dyDescent="0.25">
      <c r="A1708" s="132" t="str">
        <f t="shared" si="26"/>
        <v>SC-4S0623002</v>
      </c>
      <c r="B1708" s="132" t="s">
        <v>4479</v>
      </c>
      <c r="C1708" s="133" t="s">
        <v>4480</v>
      </c>
      <c r="D1708" s="134" t="s">
        <v>1216</v>
      </c>
      <c r="E1708" s="135">
        <v>132.43</v>
      </c>
      <c r="F1708" s="135">
        <v>45.45</v>
      </c>
      <c r="G1708" s="136">
        <v>177.87</v>
      </c>
    </row>
    <row r="1709" spans="1:7" x14ac:dyDescent="0.25">
      <c r="A1709" s="132" t="str">
        <f t="shared" si="26"/>
        <v>SC-4S0623003</v>
      </c>
      <c r="B1709" s="132" t="s">
        <v>4481</v>
      </c>
      <c r="C1709" s="133" t="s">
        <v>4482</v>
      </c>
      <c r="D1709" s="134" t="s">
        <v>1216</v>
      </c>
      <c r="E1709" s="135">
        <v>125.85</v>
      </c>
      <c r="F1709" s="135">
        <v>43.19</v>
      </c>
      <c r="G1709" s="136">
        <v>169.04</v>
      </c>
    </row>
    <row r="1710" spans="1:7" x14ac:dyDescent="0.25">
      <c r="A1710" s="132" t="str">
        <f t="shared" si="26"/>
        <v>SC-4S0623051</v>
      </c>
      <c r="B1710" s="132" t="s">
        <v>4483</v>
      </c>
      <c r="C1710" s="133" t="s">
        <v>4484</v>
      </c>
      <c r="D1710" s="134" t="s">
        <v>1216</v>
      </c>
      <c r="E1710" s="135">
        <v>27.26</v>
      </c>
      <c r="F1710" s="135">
        <v>9.36</v>
      </c>
      <c r="G1710" s="136">
        <v>36.61</v>
      </c>
    </row>
    <row r="1711" spans="1:7" x14ac:dyDescent="0.25">
      <c r="A1711" s="132" t="str">
        <f t="shared" si="26"/>
        <v>SC-4S0810013</v>
      </c>
      <c r="B1711" s="132" t="s">
        <v>4485</v>
      </c>
      <c r="C1711" s="133" t="s">
        <v>4486</v>
      </c>
      <c r="D1711" s="134" t="s">
        <v>701</v>
      </c>
      <c r="E1711" s="135">
        <v>14.6</v>
      </c>
      <c r="F1711" s="135">
        <v>5.01</v>
      </c>
      <c r="G1711" s="136">
        <v>19.61</v>
      </c>
    </row>
    <row r="1712" spans="1:7" x14ac:dyDescent="0.25">
      <c r="A1712" s="132" t="str">
        <f t="shared" si="26"/>
        <v>SC-4S0810021</v>
      </c>
      <c r="B1712" s="132" t="s">
        <v>4487</v>
      </c>
      <c r="C1712" s="133" t="s">
        <v>4488</v>
      </c>
      <c r="D1712" s="134" t="s">
        <v>701</v>
      </c>
      <c r="E1712" s="135">
        <v>25.65</v>
      </c>
      <c r="F1712" s="135">
        <v>8.8000000000000007</v>
      </c>
      <c r="G1712" s="136">
        <v>34.450000000000003</v>
      </c>
    </row>
    <row r="1713" spans="1:7" x14ac:dyDescent="0.25">
      <c r="A1713" s="132" t="str">
        <f t="shared" si="26"/>
        <v>SC-4S0810023</v>
      </c>
      <c r="B1713" s="132" t="s">
        <v>4489</v>
      </c>
      <c r="C1713" s="133" t="s">
        <v>4490</v>
      </c>
      <c r="D1713" s="134" t="s">
        <v>701</v>
      </c>
      <c r="E1713" s="135">
        <v>19.47</v>
      </c>
      <c r="F1713" s="135">
        <v>6.68</v>
      </c>
      <c r="G1713" s="136">
        <v>26.16</v>
      </c>
    </row>
    <row r="1714" spans="1:7" x14ac:dyDescent="0.25">
      <c r="A1714" s="132" t="str">
        <f t="shared" si="26"/>
        <v>SC-4S0811001</v>
      </c>
      <c r="B1714" s="132" t="s">
        <v>4491</v>
      </c>
      <c r="C1714" s="133" t="s">
        <v>4492</v>
      </c>
      <c r="D1714" s="134" t="s">
        <v>701</v>
      </c>
      <c r="E1714" s="135">
        <v>42.96</v>
      </c>
      <c r="F1714" s="135">
        <v>14.74</v>
      </c>
      <c r="G1714" s="136">
        <v>57.7</v>
      </c>
    </row>
    <row r="1715" spans="1:7" x14ac:dyDescent="0.25">
      <c r="A1715" s="132" t="str">
        <f t="shared" si="26"/>
        <v>SC-4S0900190</v>
      </c>
      <c r="B1715" s="132" t="s">
        <v>4493</v>
      </c>
      <c r="C1715" s="133" t="s">
        <v>4494</v>
      </c>
      <c r="D1715" s="134" t="s">
        <v>1141</v>
      </c>
      <c r="E1715" s="135">
        <v>0.6</v>
      </c>
      <c r="F1715" s="135">
        <v>0.21</v>
      </c>
      <c r="G1715" s="136">
        <v>0.81</v>
      </c>
    </row>
    <row r="1716" spans="1:7" x14ac:dyDescent="0.25">
      <c r="A1716" s="132" t="str">
        <f t="shared" si="26"/>
        <v>SC-4S0900191</v>
      </c>
      <c r="B1716" s="132" t="s">
        <v>4495</v>
      </c>
      <c r="C1716" s="133" t="s">
        <v>1159</v>
      </c>
      <c r="D1716" s="134" t="s">
        <v>1141</v>
      </c>
      <c r="E1716" s="135">
        <v>0.62</v>
      </c>
      <c r="F1716" s="135">
        <v>0.21</v>
      </c>
      <c r="G1716" s="136">
        <v>0.83</v>
      </c>
    </row>
    <row r="1717" spans="1:7" x14ac:dyDescent="0.25">
      <c r="A1717" s="132" t="str">
        <f t="shared" si="26"/>
        <v>SC-4S0900200</v>
      </c>
      <c r="B1717" s="132" t="s">
        <v>4496</v>
      </c>
      <c r="C1717" s="133" t="s">
        <v>4497</v>
      </c>
      <c r="D1717" s="134" t="s">
        <v>1141</v>
      </c>
      <c r="E1717" s="135">
        <v>0.56000000000000005</v>
      </c>
      <c r="F1717" s="135">
        <v>0.19</v>
      </c>
      <c r="G1717" s="136">
        <v>0.75</v>
      </c>
    </row>
    <row r="1718" spans="1:7" x14ac:dyDescent="0.25">
      <c r="A1718" s="132" t="str">
        <f t="shared" si="26"/>
        <v>SC-4S0900241</v>
      </c>
      <c r="B1718" s="132" t="s">
        <v>4498</v>
      </c>
      <c r="C1718" s="133" t="s">
        <v>1177</v>
      </c>
      <c r="D1718" s="134" t="s">
        <v>1141</v>
      </c>
      <c r="E1718" s="135">
        <v>0.94</v>
      </c>
      <c r="F1718" s="135">
        <v>0.32</v>
      </c>
      <c r="G1718" s="136">
        <v>1.26</v>
      </c>
    </row>
    <row r="1719" spans="1:7" x14ac:dyDescent="0.25">
      <c r="A1719" s="132" t="str">
        <f t="shared" si="26"/>
        <v>SC-4S0900290</v>
      </c>
      <c r="B1719" s="132" t="s">
        <v>4499</v>
      </c>
      <c r="C1719" s="133" t="s">
        <v>4500</v>
      </c>
      <c r="D1719" s="134" t="s">
        <v>1141</v>
      </c>
      <c r="E1719" s="135">
        <v>0.4</v>
      </c>
      <c r="F1719" s="135">
        <v>0.14000000000000001</v>
      </c>
      <c r="G1719" s="136">
        <v>0.54</v>
      </c>
    </row>
    <row r="1720" spans="1:7" x14ac:dyDescent="0.25">
      <c r="A1720" s="132" t="str">
        <f t="shared" si="26"/>
        <v>SC-4S0900291</v>
      </c>
      <c r="B1720" s="132" t="s">
        <v>4501</v>
      </c>
      <c r="C1720" s="133" t="s">
        <v>1185</v>
      </c>
      <c r="D1720" s="134" t="s">
        <v>1141</v>
      </c>
      <c r="E1720" s="135">
        <v>0.41</v>
      </c>
      <c r="F1720" s="135">
        <v>0.14000000000000001</v>
      </c>
      <c r="G1720" s="136">
        <v>0.55000000000000004</v>
      </c>
    </row>
    <row r="1721" spans="1:7" x14ac:dyDescent="0.25">
      <c r="A1721" s="132" t="str">
        <f t="shared" si="26"/>
        <v>SC-4S0920270</v>
      </c>
      <c r="B1721" s="132" t="s">
        <v>4502</v>
      </c>
      <c r="C1721" s="133" t="s">
        <v>1195</v>
      </c>
      <c r="D1721" s="134" t="s">
        <v>1141</v>
      </c>
      <c r="E1721" s="135">
        <v>1.1100000000000001</v>
      </c>
      <c r="F1721" s="135">
        <v>0.38</v>
      </c>
      <c r="G1721" s="136">
        <v>1.49</v>
      </c>
    </row>
    <row r="1722" spans="1:7" x14ac:dyDescent="0.25">
      <c r="A1722" s="132" t="str">
        <f t="shared" si="26"/>
        <v>SC-5S0100000</v>
      </c>
      <c r="B1722" s="132" t="s">
        <v>4503</v>
      </c>
      <c r="C1722" s="133" t="s">
        <v>4504</v>
      </c>
      <c r="D1722" s="134" t="s">
        <v>701</v>
      </c>
      <c r="E1722" s="135">
        <v>0.34</v>
      </c>
      <c r="F1722" s="135">
        <v>0.12</v>
      </c>
      <c r="G1722" s="136">
        <v>0.46</v>
      </c>
    </row>
    <row r="1723" spans="1:7" x14ac:dyDescent="0.25">
      <c r="A1723" s="132" t="str">
        <f t="shared" si="26"/>
        <v>SC-5S0101000</v>
      </c>
      <c r="B1723" s="132" t="s">
        <v>4505</v>
      </c>
      <c r="C1723" s="133" t="s">
        <v>4506</v>
      </c>
      <c r="D1723" s="134" t="s">
        <v>1216</v>
      </c>
      <c r="E1723" s="135">
        <v>29.9</v>
      </c>
      <c r="F1723" s="135">
        <v>10.26</v>
      </c>
      <c r="G1723" s="136">
        <v>40.159999999999997</v>
      </c>
    </row>
    <row r="1724" spans="1:7" x14ac:dyDescent="0.25">
      <c r="A1724" s="132" t="str">
        <f t="shared" si="26"/>
        <v>SC-5S0101100</v>
      </c>
      <c r="B1724" s="132" t="s">
        <v>4507</v>
      </c>
      <c r="C1724" s="133" t="s">
        <v>4508</v>
      </c>
      <c r="D1724" s="134" t="s">
        <v>1216</v>
      </c>
      <c r="E1724" s="135">
        <v>74.75</v>
      </c>
      <c r="F1724" s="135">
        <v>25.65</v>
      </c>
      <c r="G1724" s="136">
        <v>100.4</v>
      </c>
    </row>
    <row r="1725" spans="1:7" x14ac:dyDescent="0.25">
      <c r="A1725" s="132" t="str">
        <f t="shared" si="26"/>
        <v>SC-5S0110001</v>
      </c>
      <c r="B1725" s="132" t="s">
        <v>4509</v>
      </c>
      <c r="C1725" s="133" t="s">
        <v>4510</v>
      </c>
      <c r="D1725" s="134" t="s">
        <v>537</v>
      </c>
      <c r="E1725" s="135">
        <v>1.75</v>
      </c>
      <c r="F1725" s="135">
        <v>0.6</v>
      </c>
      <c r="G1725" s="136">
        <v>2.35</v>
      </c>
    </row>
    <row r="1726" spans="1:7" x14ac:dyDescent="0.25">
      <c r="A1726" s="132" t="str">
        <f t="shared" si="26"/>
        <v>SC-5S0110009</v>
      </c>
      <c r="B1726" s="132" t="s">
        <v>4511</v>
      </c>
      <c r="C1726" s="133" t="s">
        <v>4512</v>
      </c>
      <c r="D1726" s="134" t="s">
        <v>537</v>
      </c>
      <c r="E1726" s="135">
        <v>6.87</v>
      </c>
      <c r="F1726" s="135">
        <v>2.36</v>
      </c>
      <c r="G1726" s="136">
        <v>9.2200000000000006</v>
      </c>
    </row>
    <row r="1727" spans="1:7" x14ac:dyDescent="0.25">
      <c r="A1727" s="132" t="str">
        <f t="shared" si="26"/>
        <v>SC-5S0110010</v>
      </c>
      <c r="B1727" s="132" t="s">
        <v>4513</v>
      </c>
      <c r="C1727" s="133" t="s">
        <v>4514</v>
      </c>
      <c r="D1727" s="134" t="s">
        <v>537</v>
      </c>
      <c r="E1727" s="135">
        <v>7.47</v>
      </c>
      <c r="F1727" s="135">
        <v>2.56</v>
      </c>
      <c r="G1727" s="136">
        <v>10.029999999999999</v>
      </c>
    </row>
    <row r="1728" spans="1:7" x14ac:dyDescent="0.25">
      <c r="A1728" s="132" t="str">
        <f t="shared" si="26"/>
        <v>SC-5S0110011</v>
      </c>
      <c r="B1728" s="132" t="s">
        <v>4515</v>
      </c>
      <c r="C1728" s="133" t="s">
        <v>4516</v>
      </c>
      <c r="D1728" s="134" t="s">
        <v>537</v>
      </c>
      <c r="E1728" s="135">
        <v>7.82</v>
      </c>
      <c r="F1728" s="135">
        <v>2.68</v>
      </c>
      <c r="G1728" s="136">
        <v>10.5</v>
      </c>
    </row>
    <row r="1729" spans="1:7" x14ac:dyDescent="0.25">
      <c r="A1729" s="132" t="str">
        <f t="shared" si="26"/>
        <v>SC-5S0110012</v>
      </c>
      <c r="B1729" s="132" t="s">
        <v>4517</v>
      </c>
      <c r="C1729" s="133" t="s">
        <v>4518</v>
      </c>
      <c r="D1729" s="134" t="s">
        <v>537</v>
      </c>
      <c r="E1729" s="135">
        <v>8.1300000000000008</v>
      </c>
      <c r="F1729" s="135">
        <v>2.79</v>
      </c>
      <c r="G1729" s="136">
        <v>10.93</v>
      </c>
    </row>
    <row r="1730" spans="1:7" x14ac:dyDescent="0.25">
      <c r="A1730" s="132" t="str">
        <f t="shared" si="26"/>
        <v>SC-5S0110013</v>
      </c>
      <c r="B1730" s="132" t="s">
        <v>4519</v>
      </c>
      <c r="C1730" s="133" t="s">
        <v>4520</v>
      </c>
      <c r="D1730" s="134" t="s">
        <v>537</v>
      </c>
      <c r="E1730" s="135">
        <v>8.66</v>
      </c>
      <c r="F1730" s="135">
        <v>2.97</v>
      </c>
      <c r="G1730" s="136">
        <v>11.63</v>
      </c>
    </row>
    <row r="1731" spans="1:7" x14ac:dyDescent="0.25">
      <c r="A1731" s="132" t="str">
        <f t="shared" si="26"/>
        <v>SC-5S0110014</v>
      </c>
      <c r="B1731" s="132" t="s">
        <v>4521</v>
      </c>
      <c r="C1731" s="133" t="s">
        <v>4522</v>
      </c>
      <c r="D1731" s="134" t="s">
        <v>537</v>
      </c>
      <c r="E1731" s="135">
        <v>9.14</v>
      </c>
      <c r="F1731" s="135">
        <v>3.14</v>
      </c>
      <c r="G1731" s="136">
        <v>12.28</v>
      </c>
    </row>
    <row r="1732" spans="1:7" x14ac:dyDescent="0.25">
      <c r="A1732" s="132" t="str">
        <f t="shared" si="26"/>
        <v>SC-5S0110015</v>
      </c>
      <c r="B1732" s="132" t="s">
        <v>4523</v>
      </c>
      <c r="C1732" s="133" t="s">
        <v>4524</v>
      </c>
      <c r="D1732" s="134" t="s">
        <v>537</v>
      </c>
      <c r="E1732" s="135">
        <v>9.33</v>
      </c>
      <c r="F1732" s="135">
        <v>3.2</v>
      </c>
      <c r="G1732" s="136">
        <v>12.54</v>
      </c>
    </row>
    <row r="1733" spans="1:7" x14ac:dyDescent="0.25">
      <c r="A1733" s="132" t="str">
        <f t="shared" si="26"/>
        <v>SC-5S0110016</v>
      </c>
      <c r="B1733" s="132" t="s">
        <v>4525</v>
      </c>
      <c r="C1733" s="133" t="s">
        <v>4526</v>
      </c>
      <c r="D1733" s="134" t="s">
        <v>537</v>
      </c>
      <c r="E1733" s="135">
        <v>9.66</v>
      </c>
      <c r="F1733" s="135">
        <v>3.32</v>
      </c>
      <c r="G1733" s="136">
        <v>12.98</v>
      </c>
    </row>
    <row r="1734" spans="1:7" x14ac:dyDescent="0.25">
      <c r="A1734" s="132" t="str">
        <f t="shared" si="26"/>
        <v>SC-5S0110017</v>
      </c>
      <c r="B1734" s="132" t="s">
        <v>4527</v>
      </c>
      <c r="C1734" s="133" t="s">
        <v>4528</v>
      </c>
      <c r="D1734" s="134" t="s">
        <v>537</v>
      </c>
      <c r="E1734" s="135">
        <v>10.18</v>
      </c>
      <c r="F1734" s="135">
        <v>3.49</v>
      </c>
      <c r="G1734" s="136">
        <v>13.67</v>
      </c>
    </row>
    <row r="1735" spans="1:7" x14ac:dyDescent="0.25">
      <c r="A1735" s="132" t="str">
        <f t="shared" si="26"/>
        <v>SC-5S0110018</v>
      </c>
      <c r="B1735" s="132" t="s">
        <v>4529</v>
      </c>
      <c r="C1735" s="133" t="s">
        <v>4530</v>
      </c>
      <c r="D1735" s="134" t="s">
        <v>537</v>
      </c>
      <c r="E1735" s="135">
        <v>10.39</v>
      </c>
      <c r="F1735" s="135">
        <v>3.57</v>
      </c>
      <c r="G1735" s="136">
        <v>13.96</v>
      </c>
    </row>
    <row r="1736" spans="1:7" x14ac:dyDescent="0.25">
      <c r="A1736" s="132" t="str">
        <f t="shared" si="26"/>
        <v>SC-5S0110019</v>
      </c>
      <c r="B1736" s="132" t="s">
        <v>4531</v>
      </c>
      <c r="C1736" s="133" t="s">
        <v>4532</v>
      </c>
      <c r="D1736" s="134" t="s">
        <v>537</v>
      </c>
      <c r="E1736" s="135">
        <v>11.99</v>
      </c>
      <c r="F1736" s="135">
        <v>4.1100000000000003</v>
      </c>
      <c r="G1736" s="136">
        <v>16.100000000000001</v>
      </c>
    </row>
    <row r="1737" spans="1:7" x14ac:dyDescent="0.25">
      <c r="A1737" s="132" t="str">
        <f t="shared" si="26"/>
        <v>SC-5S0110020</v>
      </c>
      <c r="B1737" s="132" t="s">
        <v>4533</v>
      </c>
      <c r="C1737" s="133" t="s">
        <v>4534</v>
      </c>
      <c r="D1737" s="134" t="s">
        <v>537</v>
      </c>
      <c r="E1737" s="135">
        <v>15.55</v>
      </c>
      <c r="F1737" s="135">
        <v>5.34</v>
      </c>
      <c r="G1737" s="136">
        <v>20.89</v>
      </c>
    </row>
    <row r="1738" spans="1:7" x14ac:dyDescent="0.25">
      <c r="A1738" s="132" t="str">
        <f t="shared" ref="A1738:A1801" si="27">CONCATENATE("SC-",B1738)</f>
        <v>SC-5S0110022</v>
      </c>
      <c r="B1738" s="132" t="s">
        <v>4535</v>
      </c>
      <c r="C1738" s="133" t="s">
        <v>4536</v>
      </c>
      <c r="D1738" s="134" t="s">
        <v>537</v>
      </c>
      <c r="E1738" s="135">
        <v>5.46</v>
      </c>
      <c r="F1738" s="135">
        <v>1.87</v>
      </c>
      <c r="G1738" s="136">
        <v>7.33</v>
      </c>
    </row>
    <row r="1739" spans="1:7" x14ac:dyDescent="0.25">
      <c r="A1739" s="132" t="str">
        <f t="shared" si="27"/>
        <v>SC-5S0110023</v>
      </c>
      <c r="B1739" s="132" t="s">
        <v>4537</v>
      </c>
      <c r="C1739" s="133" t="s">
        <v>4538</v>
      </c>
      <c r="D1739" s="134" t="s">
        <v>537</v>
      </c>
      <c r="E1739" s="135">
        <v>5.92</v>
      </c>
      <c r="F1739" s="135">
        <v>2.0299999999999998</v>
      </c>
      <c r="G1739" s="136">
        <v>7.96</v>
      </c>
    </row>
    <row r="1740" spans="1:7" x14ac:dyDescent="0.25">
      <c r="A1740" s="132" t="str">
        <f t="shared" si="27"/>
        <v>SC-5S0110024</v>
      </c>
      <c r="B1740" s="132" t="s">
        <v>4539</v>
      </c>
      <c r="C1740" s="133" t="s">
        <v>4540</v>
      </c>
      <c r="D1740" s="134" t="s">
        <v>537</v>
      </c>
      <c r="E1740" s="135">
        <v>6.36</v>
      </c>
      <c r="F1740" s="135">
        <v>2.1800000000000002</v>
      </c>
      <c r="G1740" s="136">
        <v>8.5500000000000007</v>
      </c>
    </row>
    <row r="1741" spans="1:7" x14ac:dyDescent="0.25">
      <c r="A1741" s="132" t="str">
        <f t="shared" si="27"/>
        <v>SC-5S0110025</v>
      </c>
      <c r="B1741" s="132" t="s">
        <v>4541</v>
      </c>
      <c r="C1741" s="133" t="s">
        <v>4542</v>
      </c>
      <c r="D1741" s="134" t="s">
        <v>537</v>
      </c>
      <c r="E1741" s="135">
        <v>6.86</v>
      </c>
      <c r="F1741" s="135">
        <v>2.35</v>
      </c>
      <c r="G1741" s="136">
        <v>9.2100000000000009</v>
      </c>
    </row>
    <row r="1742" spans="1:7" x14ac:dyDescent="0.25">
      <c r="A1742" s="132" t="str">
        <f t="shared" si="27"/>
        <v>SC-5S0110026</v>
      </c>
      <c r="B1742" s="132" t="s">
        <v>4543</v>
      </c>
      <c r="C1742" s="133" t="s">
        <v>4544</v>
      </c>
      <c r="D1742" s="134" t="s">
        <v>537</v>
      </c>
      <c r="E1742" s="135">
        <v>7.17</v>
      </c>
      <c r="F1742" s="135">
        <v>2.46</v>
      </c>
      <c r="G1742" s="136">
        <v>9.6300000000000008</v>
      </c>
    </row>
    <row r="1743" spans="1:7" x14ac:dyDescent="0.25">
      <c r="A1743" s="132" t="str">
        <f t="shared" si="27"/>
        <v>SC-5S0110027</v>
      </c>
      <c r="B1743" s="132" t="s">
        <v>4545</v>
      </c>
      <c r="C1743" s="133" t="s">
        <v>4546</v>
      </c>
      <c r="D1743" s="134" t="s">
        <v>537</v>
      </c>
      <c r="E1743" s="135">
        <v>7.72</v>
      </c>
      <c r="F1743" s="135">
        <v>2.65</v>
      </c>
      <c r="G1743" s="136">
        <v>10.37</v>
      </c>
    </row>
    <row r="1744" spans="1:7" x14ac:dyDescent="0.25">
      <c r="A1744" s="132" t="str">
        <f t="shared" si="27"/>
        <v>SC-5S0110028</v>
      </c>
      <c r="B1744" s="132" t="s">
        <v>4547</v>
      </c>
      <c r="C1744" s="133" t="s">
        <v>4548</v>
      </c>
      <c r="D1744" s="134" t="s">
        <v>537</v>
      </c>
      <c r="E1744" s="135">
        <v>8.0500000000000007</v>
      </c>
      <c r="F1744" s="135">
        <v>2.76</v>
      </c>
      <c r="G1744" s="136">
        <v>10.81</v>
      </c>
    </row>
    <row r="1745" spans="1:7" x14ac:dyDescent="0.25">
      <c r="A1745" s="132" t="str">
        <f t="shared" si="27"/>
        <v>SC-5S0110029</v>
      </c>
      <c r="B1745" s="132" t="s">
        <v>4549</v>
      </c>
      <c r="C1745" s="133" t="s">
        <v>4550</v>
      </c>
      <c r="D1745" s="134" t="s">
        <v>537</v>
      </c>
      <c r="E1745" s="135">
        <v>8.36</v>
      </c>
      <c r="F1745" s="135">
        <v>2.87</v>
      </c>
      <c r="G1745" s="136">
        <v>11.23</v>
      </c>
    </row>
    <row r="1746" spans="1:7" x14ac:dyDescent="0.25">
      <c r="A1746" s="132" t="str">
        <f t="shared" si="27"/>
        <v>SC-5S0110030</v>
      </c>
      <c r="B1746" s="132" t="s">
        <v>4551</v>
      </c>
      <c r="C1746" s="133" t="s">
        <v>4552</v>
      </c>
      <c r="D1746" s="134" t="s">
        <v>537</v>
      </c>
      <c r="E1746" s="135">
        <v>8.6199999999999992</v>
      </c>
      <c r="F1746" s="135">
        <v>2.96</v>
      </c>
      <c r="G1746" s="136">
        <v>11.58</v>
      </c>
    </row>
    <row r="1747" spans="1:7" x14ac:dyDescent="0.25">
      <c r="A1747" s="132" t="str">
        <f t="shared" si="27"/>
        <v>SC-5S0110031</v>
      </c>
      <c r="B1747" s="132" t="s">
        <v>4553</v>
      </c>
      <c r="C1747" s="133" t="s">
        <v>4554</v>
      </c>
      <c r="D1747" s="134" t="s">
        <v>537</v>
      </c>
      <c r="E1747" s="135">
        <v>9</v>
      </c>
      <c r="F1747" s="135">
        <v>3.09</v>
      </c>
      <c r="G1747" s="136">
        <v>12.09</v>
      </c>
    </row>
    <row r="1748" spans="1:7" x14ac:dyDescent="0.25">
      <c r="A1748" s="132" t="str">
        <f t="shared" si="27"/>
        <v>SC-5S0110032</v>
      </c>
      <c r="B1748" s="132" t="s">
        <v>4555</v>
      </c>
      <c r="C1748" s="133" t="s">
        <v>4556</v>
      </c>
      <c r="D1748" s="134" t="s">
        <v>537</v>
      </c>
      <c r="E1748" s="135">
        <v>10.58</v>
      </c>
      <c r="F1748" s="135">
        <v>3.63</v>
      </c>
      <c r="G1748" s="136">
        <v>14.21</v>
      </c>
    </row>
    <row r="1749" spans="1:7" x14ac:dyDescent="0.25">
      <c r="A1749" s="132" t="str">
        <f t="shared" si="27"/>
        <v>SC-5S0110033</v>
      </c>
      <c r="B1749" s="132" t="s">
        <v>4557</v>
      </c>
      <c r="C1749" s="133" t="s">
        <v>4558</v>
      </c>
      <c r="D1749" s="134" t="s">
        <v>537</v>
      </c>
      <c r="E1749" s="135">
        <v>13.95</v>
      </c>
      <c r="F1749" s="135">
        <v>4.79</v>
      </c>
      <c r="G1749" s="136">
        <v>18.73</v>
      </c>
    </row>
    <row r="1750" spans="1:7" x14ac:dyDescent="0.25">
      <c r="A1750" s="132" t="str">
        <f t="shared" si="27"/>
        <v>SC-5S0110101</v>
      </c>
      <c r="B1750" s="132" t="s">
        <v>4559</v>
      </c>
      <c r="C1750" s="133" t="s">
        <v>4560</v>
      </c>
      <c r="D1750" s="134" t="s">
        <v>537</v>
      </c>
      <c r="E1750" s="135">
        <v>3.05</v>
      </c>
      <c r="F1750" s="135">
        <v>1.05</v>
      </c>
      <c r="G1750" s="136">
        <v>4.0999999999999996</v>
      </c>
    </row>
    <row r="1751" spans="1:7" x14ac:dyDescent="0.25">
      <c r="A1751" s="132" t="str">
        <f t="shared" si="27"/>
        <v>SC-5S0110109</v>
      </c>
      <c r="B1751" s="132" t="s">
        <v>4561</v>
      </c>
      <c r="C1751" s="133" t="s">
        <v>4562</v>
      </c>
      <c r="D1751" s="134" t="s">
        <v>537</v>
      </c>
      <c r="E1751" s="135">
        <v>10.35</v>
      </c>
      <c r="F1751" s="135">
        <v>3.55</v>
      </c>
      <c r="G1751" s="136">
        <v>13.91</v>
      </c>
    </row>
    <row r="1752" spans="1:7" x14ac:dyDescent="0.25">
      <c r="A1752" s="132" t="str">
        <f t="shared" si="27"/>
        <v>SC-5S0110110</v>
      </c>
      <c r="B1752" s="132" t="s">
        <v>4563</v>
      </c>
      <c r="C1752" s="133" t="s">
        <v>4564</v>
      </c>
      <c r="D1752" s="134" t="s">
        <v>537</v>
      </c>
      <c r="E1752" s="135">
        <v>11.07</v>
      </c>
      <c r="F1752" s="135">
        <v>3.8</v>
      </c>
      <c r="G1752" s="136">
        <v>14.87</v>
      </c>
    </row>
    <row r="1753" spans="1:7" x14ac:dyDescent="0.25">
      <c r="A1753" s="132" t="str">
        <f t="shared" si="27"/>
        <v>SC-5S0110111</v>
      </c>
      <c r="B1753" s="132" t="s">
        <v>4565</v>
      </c>
      <c r="C1753" s="133" t="s">
        <v>1660</v>
      </c>
      <c r="D1753" s="134" t="s">
        <v>537</v>
      </c>
      <c r="E1753" s="135">
        <v>11.75</v>
      </c>
      <c r="F1753" s="135">
        <v>4.03</v>
      </c>
      <c r="G1753" s="136">
        <v>15.79</v>
      </c>
    </row>
    <row r="1754" spans="1:7" x14ac:dyDescent="0.25">
      <c r="A1754" s="132" t="str">
        <f t="shared" si="27"/>
        <v>SC-5S0110112</v>
      </c>
      <c r="B1754" s="132" t="s">
        <v>4566</v>
      </c>
      <c r="C1754" s="133" t="s">
        <v>1662</v>
      </c>
      <c r="D1754" s="134" t="s">
        <v>537</v>
      </c>
      <c r="E1754" s="135">
        <v>12.28</v>
      </c>
      <c r="F1754" s="135">
        <v>4.22</v>
      </c>
      <c r="G1754" s="136">
        <v>16.5</v>
      </c>
    </row>
    <row r="1755" spans="1:7" x14ac:dyDescent="0.25">
      <c r="A1755" s="132" t="str">
        <f t="shared" si="27"/>
        <v>SC-5S0110113</v>
      </c>
      <c r="B1755" s="132" t="s">
        <v>4567</v>
      </c>
      <c r="C1755" s="133" t="s">
        <v>1664</v>
      </c>
      <c r="D1755" s="134" t="s">
        <v>537</v>
      </c>
      <c r="E1755" s="135">
        <v>12.65</v>
      </c>
      <c r="F1755" s="135">
        <v>4.34</v>
      </c>
      <c r="G1755" s="136">
        <v>16.989999999999998</v>
      </c>
    </row>
    <row r="1756" spans="1:7" x14ac:dyDescent="0.25">
      <c r="A1756" s="132" t="str">
        <f t="shared" si="27"/>
        <v>SC-5S0110114</v>
      </c>
      <c r="B1756" s="132" t="s">
        <v>4568</v>
      </c>
      <c r="C1756" s="133" t="s">
        <v>1666</v>
      </c>
      <c r="D1756" s="134" t="s">
        <v>537</v>
      </c>
      <c r="E1756" s="135">
        <v>13.2</v>
      </c>
      <c r="F1756" s="135">
        <v>4.53</v>
      </c>
      <c r="G1756" s="136">
        <v>17.73</v>
      </c>
    </row>
    <row r="1757" spans="1:7" x14ac:dyDescent="0.25">
      <c r="A1757" s="132" t="str">
        <f t="shared" si="27"/>
        <v>SC-5S0110115</v>
      </c>
      <c r="B1757" s="132" t="s">
        <v>4569</v>
      </c>
      <c r="C1757" s="133" t="s">
        <v>1668</v>
      </c>
      <c r="D1757" s="134" t="s">
        <v>537</v>
      </c>
      <c r="E1757" s="135">
        <v>13.59</v>
      </c>
      <c r="F1757" s="135">
        <v>4.66</v>
      </c>
      <c r="G1757" s="136">
        <v>18.25</v>
      </c>
    </row>
    <row r="1758" spans="1:7" x14ac:dyDescent="0.25">
      <c r="A1758" s="132" t="str">
        <f t="shared" si="27"/>
        <v>SC-5S0110116</v>
      </c>
      <c r="B1758" s="132" t="s">
        <v>4570</v>
      </c>
      <c r="C1758" s="133" t="s">
        <v>1670</v>
      </c>
      <c r="D1758" s="134" t="s">
        <v>537</v>
      </c>
      <c r="E1758" s="135">
        <v>14.03</v>
      </c>
      <c r="F1758" s="135">
        <v>4.8099999999999996</v>
      </c>
      <c r="G1758" s="136">
        <v>18.84</v>
      </c>
    </row>
    <row r="1759" spans="1:7" x14ac:dyDescent="0.25">
      <c r="A1759" s="132" t="str">
        <f t="shared" si="27"/>
        <v>SC-5S0110117</v>
      </c>
      <c r="B1759" s="132" t="s">
        <v>4571</v>
      </c>
      <c r="C1759" s="133" t="s">
        <v>1672</v>
      </c>
      <c r="D1759" s="134" t="s">
        <v>537</v>
      </c>
      <c r="E1759" s="135">
        <v>14.26</v>
      </c>
      <c r="F1759" s="135">
        <v>4.9000000000000004</v>
      </c>
      <c r="G1759" s="136">
        <v>19.16</v>
      </c>
    </row>
    <row r="1760" spans="1:7" x14ac:dyDescent="0.25">
      <c r="A1760" s="132" t="str">
        <f t="shared" si="27"/>
        <v>SC-5S0110118</v>
      </c>
      <c r="B1760" s="132" t="s">
        <v>4572</v>
      </c>
      <c r="C1760" s="133" t="s">
        <v>1674</v>
      </c>
      <c r="D1760" s="134" t="s">
        <v>537</v>
      </c>
      <c r="E1760" s="135">
        <v>14.96</v>
      </c>
      <c r="F1760" s="135">
        <v>5.13</v>
      </c>
      <c r="G1760" s="136">
        <v>20.09</v>
      </c>
    </row>
    <row r="1761" spans="1:7" x14ac:dyDescent="0.25">
      <c r="A1761" s="132" t="str">
        <f t="shared" si="27"/>
        <v>SC-5S0110119</v>
      </c>
      <c r="B1761" s="132" t="s">
        <v>4573</v>
      </c>
      <c r="C1761" s="133" t="s">
        <v>1676</v>
      </c>
      <c r="D1761" s="134" t="s">
        <v>537</v>
      </c>
      <c r="E1761" s="135">
        <v>16.489999999999998</v>
      </c>
      <c r="F1761" s="135">
        <v>5.66</v>
      </c>
      <c r="G1761" s="136">
        <v>22.15</v>
      </c>
    </row>
    <row r="1762" spans="1:7" x14ac:dyDescent="0.25">
      <c r="A1762" s="132" t="str">
        <f t="shared" si="27"/>
        <v>SC-5S0110120</v>
      </c>
      <c r="B1762" s="132" t="s">
        <v>4574</v>
      </c>
      <c r="C1762" s="133" t="s">
        <v>1678</v>
      </c>
      <c r="D1762" s="134" t="s">
        <v>537</v>
      </c>
      <c r="E1762" s="135">
        <v>20.58</v>
      </c>
      <c r="F1762" s="135">
        <v>7.06</v>
      </c>
      <c r="G1762" s="136">
        <v>27.64</v>
      </c>
    </row>
    <row r="1763" spans="1:7" x14ac:dyDescent="0.25">
      <c r="A1763" s="132" t="str">
        <f t="shared" si="27"/>
        <v>SC-5S0110122</v>
      </c>
      <c r="B1763" s="132" t="s">
        <v>4575</v>
      </c>
      <c r="C1763" s="133" t="s">
        <v>1680</v>
      </c>
      <c r="D1763" s="134" t="s">
        <v>537</v>
      </c>
      <c r="E1763" s="135">
        <v>7.6</v>
      </c>
      <c r="F1763" s="135">
        <v>2.61</v>
      </c>
      <c r="G1763" s="136">
        <v>10.210000000000001</v>
      </c>
    </row>
    <row r="1764" spans="1:7" x14ac:dyDescent="0.25">
      <c r="A1764" s="132" t="str">
        <f t="shared" si="27"/>
        <v>SC-5S0110123</v>
      </c>
      <c r="B1764" s="132" t="s">
        <v>4576</v>
      </c>
      <c r="C1764" s="133" t="s">
        <v>1682</v>
      </c>
      <c r="D1764" s="134" t="s">
        <v>537</v>
      </c>
      <c r="E1764" s="135">
        <v>8.15</v>
      </c>
      <c r="F1764" s="135">
        <v>2.8</v>
      </c>
      <c r="G1764" s="136">
        <v>10.95</v>
      </c>
    </row>
    <row r="1765" spans="1:7" x14ac:dyDescent="0.25">
      <c r="A1765" s="132" t="str">
        <f t="shared" si="27"/>
        <v>SC-5S0110124</v>
      </c>
      <c r="B1765" s="132" t="s">
        <v>4577</v>
      </c>
      <c r="C1765" s="133" t="s">
        <v>1684</v>
      </c>
      <c r="D1765" s="134" t="s">
        <v>537</v>
      </c>
      <c r="E1765" s="135">
        <v>8.66</v>
      </c>
      <c r="F1765" s="135">
        <v>2.97</v>
      </c>
      <c r="G1765" s="136">
        <v>11.63</v>
      </c>
    </row>
    <row r="1766" spans="1:7" x14ac:dyDescent="0.25">
      <c r="A1766" s="132" t="str">
        <f t="shared" si="27"/>
        <v>SC-5S0110125</v>
      </c>
      <c r="B1766" s="132" t="s">
        <v>4578</v>
      </c>
      <c r="C1766" s="133" t="s">
        <v>1686</v>
      </c>
      <c r="D1766" s="134" t="s">
        <v>537</v>
      </c>
      <c r="E1766" s="135">
        <v>9.08</v>
      </c>
      <c r="F1766" s="135">
        <v>3.12</v>
      </c>
      <c r="G1766" s="136">
        <v>12.19</v>
      </c>
    </row>
    <row r="1767" spans="1:7" x14ac:dyDescent="0.25">
      <c r="A1767" s="132" t="str">
        <f t="shared" si="27"/>
        <v>SC-5S0110126</v>
      </c>
      <c r="B1767" s="132" t="s">
        <v>4579</v>
      </c>
      <c r="C1767" s="133" t="s">
        <v>1688</v>
      </c>
      <c r="D1767" s="134" t="s">
        <v>537</v>
      </c>
      <c r="E1767" s="135">
        <v>9.9</v>
      </c>
      <c r="F1767" s="135">
        <v>3.4</v>
      </c>
      <c r="G1767" s="136">
        <v>13.3</v>
      </c>
    </row>
    <row r="1768" spans="1:7" x14ac:dyDescent="0.25">
      <c r="A1768" s="132" t="str">
        <f t="shared" si="27"/>
        <v>SC-5S0110127</v>
      </c>
      <c r="B1768" s="132" t="s">
        <v>4580</v>
      </c>
      <c r="C1768" s="133" t="s">
        <v>1690</v>
      </c>
      <c r="D1768" s="134" t="s">
        <v>537</v>
      </c>
      <c r="E1768" s="135">
        <v>10.29</v>
      </c>
      <c r="F1768" s="135">
        <v>3.53</v>
      </c>
      <c r="G1768" s="136">
        <v>13.82</v>
      </c>
    </row>
    <row r="1769" spans="1:7" x14ac:dyDescent="0.25">
      <c r="A1769" s="132" t="str">
        <f t="shared" si="27"/>
        <v>SC-5S0110128</v>
      </c>
      <c r="B1769" s="132" t="s">
        <v>4581</v>
      </c>
      <c r="C1769" s="133" t="s">
        <v>1692</v>
      </c>
      <c r="D1769" s="134" t="s">
        <v>537</v>
      </c>
      <c r="E1769" s="135">
        <v>10.77</v>
      </c>
      <c r="F1769" s="135">
        <v>3.7</v>
      </c>
      <c r="G1769" s="136">
        <v>14.47</v>
      </c>
    </row>
    <row r="1770" spans="1:7" x14ac:dyDescent="0.25">
      <c r="A1770" s="132" t="str">
        <f t="shared" si="27"/>
        <v>SC-5S0110129</v>
      </c>
      <c r="B1770" s="132" t="s">
        <v>4582</v>
      </c>
      <c r="C1770" s="133" t="s">
        <v>1694</v>
      </c>
      <c r="D1770" s="134" t="s">
        <v>537</v>
      </c>
      <c r="E1770" s="135">
        <v>11.02</v>
      </c>
      <c r="F1770" s="135">
        <v>3.78</v>
      </c>
      <c r="G1770" s="136">
        <v>14.8</v>
      </c>
    </row>
    <row r="1771" spans="1:7" x14ac:dyDescent="0.25">
      <c r="A1771" s="132" t="str">
        <f t="shared" si="27"/>
        <v>SC-5S0110130</v>
      </c>
      <c r="B1771" s="132" t="s">
        <v>4583</v>
      </c>
      <c r="C1771" s="133" t="s">
        <v>1696</v>
      </c>
      <c r="D1771" s="134" t="s">
        <v>537</v>
      </c>
      <c r="E1771" s="135">
        <v>11.2</v>
      </c>
      <c r="F1771" s="135">
        <v>3.84</v>
      </c>
      <c r="G1771" s="136">
        <v>15.04</v>
      </c>
    </row>
    <row r="1772" spans="1:7" x14ac:dyDescent="0.25">
      <c r="A1772" s="132" t="str">
        <f t="shared" si="27"/>
        <v>SC-5S0110131</v>
      </c>
      <c r="B1772" s="132" t="s">
        <v>4584</v>
      </c>
      <c r="C1772" s="133" t="s">
        <v>1698</v>
      </c>
      <c r="D1772" s="134" t="s">
        <v>537</v>
      </c>
      <c r="E1772" s="135">
        <v>12.09</v>
      </c>
      <c r="F1772" s="135">
        <v>4.1500000000000004</v>
      </c>
      <c r="G1772" s="136">
        <v>16.23</v>
      </c>
    </row>
    <row r="1773" spans="1:7" x14ac:dyDescent="0.25">
      <c r="A1773" s="132" t="str">
        <f t="shared" si="27"/>
        <v>SC-5S0110132</v>
      </c>
      <c r="B1773" s="132" t="s">
        <v>4585</v>
      </c>
      <c r="C1773" s="133" t="s">
        <v>1700</v>
      </c>
      <c r="D1773" s="134" t="s">
        <v>537</v>
      </c>
      <c r="E1773" s="135">
        <v>13.68</v>
      </c>
      <c r="F1773" s="135">
        <v>4.7</v>
      </c>
      <c r="G1773" s="136">
        <v>18.38</v>
      </c>
    </row>
    <row r="1774" spans="1:7" x14ac:dyDescent="0.25">
      <c r="A1774" s="132" t="str">
        <f t="shared" si="27"/>
        <v>SC-5S0110133</v>
      </c>
      <c r="B1774" s="132" t="s">
        <v>4586</v>
      </c>
      <c r="C1774" s="133" t="s">
        <v>1702</v>
      </c>
      <c r="D1774" s="134" t="s">
        <v>537</v>
      </c>
      <c r="E1774" s="135">
        <v>17.399999999999999</v>
      </c>
      <c r="F1774" s="135">
        <v>5.97</v>
      </c>
      <c r="G1774" s="136">
        <v>23.37</v>
      </c>
    </row>
    <row r="1775" spans="1:7" x14ac:dyDescent="0.25">
      <c r="A1775" s="132" t="str">
        <f t="shared" si="27"/>
        <v>SC-5S0110201</v>
      </c>
      <c r="B1775" s="132" t="s">
        <v>4587</v>
      </c>
      <c r="C1775" s="133" t="s">
        <v>1704</v>
      </c>
      <c r="D1775" s="134" t="s">
        <v>537</v>
      </c>
      <c r="E1775" s="135">
        <v>19.71</v>
      </c>
      <c r="F1775" s="135">
        <v>6.76</v>
      </c>
      <c r="G1775" s="136">
        <v>26.47</v>
      </c>
    </row>
    <row r="1776" spans="1:7" x14ac:dyDescent="0.25">
      <c r="A1776" s="132" t="str">
        <f t="shared" si="27"/>
        <v>SC-5S0110202</v>
      </c>
      <c r="B1776" s="132" t="s">
        <v>4588</v>
      </c>
      <c r="C1776" s="133" t="s">
        <v>1706</v>
      </c>
      <c r="D1776" s="134" t="s">
        <v>537</v>
      </c>
      <c r="E1776" s="135">
        <v>25.26</v>
      </c>
      <c r="F1776" s="135">
        <v>8.67</v>
      </c>
      <c r="G1776" s="136">
        <v>33.93</v>
      </c>
    </row>
    <row r="1777" spans="1:7" x14ac:dyDescent="0.25">
      <c r="A1777" s="132" t="str">
        <f t="shared" si="27"/>
        <v>SC-5S0110203</v>
      </c>
      <c r="B1777" s="132" t="s">
        <v>4589</v>
      </c>
      <c r="C1777" s="133" t="s">
        <v>1708</v>
      </c>
      <c r="D1777" s="134" t="s">
        <v>537</v>
      </c>
      <c r="E1777" s="135">
        <v>27.37</v>
      </c>
      <c r="F1777" s="135">
        <v>9.39</v>
      </c>
      <c r="G1777" s="136">
        <v>36.76</v>
      </c>
    </row>
    <row r="1778" spans="1:7" x14ac:dyDescent="0.25">
      <c r="A1778" s="132" t="str">
        <f t="shared" si="27"/>
        <v>SC-5S0110204</v>
      </c>
      <c r="B1778" s="132" t="s">
        <v>4590</v>
      </c>
      <c r="C1778" s="133" t="s">
        <v>1710</v>
      </c>
      <c r="D1778" s="134" t="s">
        <v>537</v>
      </c>
      <c r="E1778" s="135">
        <v>27.77</v>
      </c>
      <c r="F1778" s="135">
        <v>9.5299999999999994</v>
      </c>
      <c r="G1778" s="136">
        <v>37.299999999999997</v>
      </c>
    </row>
    <row r="1779" spans="1:7" x14ac:dyDescent="0.25">
      <c r="A1779" s="132" t="str">
        <f t="shared" si="27"/>
        <v>SC-5S0110205</v>
      </c>
      <c r="B1779" s="132" t="s">
        <v>4591</v>
      </c>
      <c r="C1779" s="133" t="s">
        <v>1712</v>
      </c>
      <c r="D1779" s="134" t="s">
        <v>537</v>
      </c>
      <c r="E1779" s="135">
        <v>28.97</v>
      </c>
      <c r="F1779" s="135">
        <v>9.94</v>
      </c>
      <c r="G1779" s="136">
        <v>38.909999999999997</v>
      </c>
    </row>
    <row r="1780" spans="1:7" x14ac:dyDescent="0.25">
      <c r="A1780" s="132" t="str">
        <f t="shared" si="27"/>
        <v>SC-5S0110206</v>
      </c>
      <c r="B1780" s="132" t="s">
        <v>4592</v>
      </c>
      <c r="C1780" s="133" t="s">
        <v>1714</v>
      </c>
      <c r="D1780" s="134" t="s">
        <v>537</v>
      </c>
      <c r="E1780" s="135">
        <v>29.5</v>
      </c>
      <c r="F1780" s="135">
        <v>10.119999999999999</v>
      </c>
      <c r="G1780" s="136">
        <v>39.630000000000003</v>
      </c>
    </row>
    <row r="1781" spans="1:7" x14ac:dyDescent="0.25">
      <c r="A1781" s="132" t="str">
        <f t="shared" si="27"/>
        <v>SC-5S0110207</v>
      </c>
      <c r="B1781" s="132" t="s">
        <v>4593</v>
      </c>
      <c r="C1781" s="133" t="s">
        <v>1716</v>
      </c>
      <c r="D1781" s="134" t="s">
        <v>537</v>
      </c>
      <c r="E1781" s="135">
        <v>30.57</v>
      </c>
      <c r="F1781" s="135">
        <v>10.49</v>
      </c>
      <c r="G1781" s="136">
        <v>41.06</v>
      </c>
    </row>
    <row r="1782" spans="1:7" x14ac:dyDescent="0.25">
      <c r="A1782" s="132" t="str">
        <f t="shared" si="27"/>
        <v>SC-5S0151000</v>
      </c>
      <c r="B1782" s="132" t="s">
        <v>4594</v>
      </c>
      <c r="C1782" s="133" t="s">
        <v>1728</v>
      </c>
      <c r="D1782" s="134" t="s">
        <v>537</v>
      </c>
      <c r="E1782" s="135">
        <v>2.56</v>
      </c>
      <c r="F1782" s="135">
        <v>0.88</v>
      </c>
      <c r="G1782" s="136">
        <v>3.44</v>
      </c>
    </row>
    <row r="1783" spans="1:7" x14ac:dyDescent="0.25">
      <c r="A1783" s="132" t="str">
        <f t="shared" si="27"/>
        <v>SC-5S0151100</v>
      </c>
      <c r="B1783" s="132" t="s">
        <v>4595</v>
      </c>
      <c r="C1783" s="133" t="s">
        <v>1730</v>
      </c>
      <c r="D1783" s="134" t="s">
        <v>537</v>
      </c>
      <c r="E1783" s="135">
        <v>3.03</v>
      </c>
      <c r="F1783" s="135">
        <v>1.04</v>
      </c>
      <c r="G1783" s="136">
        <v>4.07</v>
      </c>
    </row>
    <row r="1784" spans="1:7" x14ac:dyDescent="0.25">
      <c r="A1784" s="132" t="str">
        <f t="shared" si="27"/>
        <v>SC-5S0151301</v>
      </c>
      <c r="B1784" s="132" t="s">
        <v>4596</v>
      </c>
      <c r="C1784" s="133" t="s">
        <v>1738</v>
      </c>
      <c r="D1784" s="134" t="s">
        <v>537</v>
      </c>
      <c r="E1784" s="135">
        <v>2</v>
      </c>
      <c r="F1784" s="135">
        <v>0.68</v>
      </c>
      <c r="G1784" s="136">
        <v>2.68</v>
      </c>
    </row>
    <row r="1785" spans="1:7" x14ac:dyDescent="0.25">
      <c r="A1785" s="132" t="str">
        <f t="shared" si="27"/>
        <v>SC-5S0210000</v>
      </c>
      <c r="B1785" s="132" t="s">
        <v>4597</v>
      </c>
      <c r="C1785" s="133" t="s">
        <v>1740</v>
      </c>
      <c r="D1785" s="134" t="s">
        <v>537</v>
      </c>
      <c r="E1785" s="135">
        <v>10.5</v>
      </c>
      <c r="F1785" s="135">
        <v>3.6</v>
      </c>
      <c r="G1785" s="136">
        <v>14.1</v>
      </c>
    </row>
    <row r="1786" spans="1:7" x14ac:dyDescent="0.25">
      <c r="A1786" s="132" t="str">
        <f t="shared" si="27"/>
        <v>SC-5S0211000</v>
      </c>
      <c r="B1786" s="132" t="s">
        <v>4598</v>
      </c>
      <c r="C1786" s="133" t="s">
        <v>1742</v>
      </c>
      <c r="D1786" s="134" t="s">
        <v>701</v>
      </c>
      <c r="E1786" s="135">
        <v>0.78</v>
      </c>
      <c r="F1786" s="135">
        <v>0.27</v>
      </c>
      <c r="G1786" s="136">
        <v>1.05</v>
      </c>
    </row>
    <row r="1787" spans="1:7" x14ac:dyDescent="0.25">
      <c r="A1787" s="132" t="str">
        <f t="shared" si="27"/>
        <v>SC-5S0211001</v>
      </c>
      <c r="B1787" s="132" t="s">
        <v>4599</v>
      </c>
      <c r="C1787" s="133" t="s">
        <v>4600</v>
      </c>
      <c r="D1787" s="134" t="s">
        <v>701</v>
      </c>
      <c r="E1787" s="135">
        <v>1.05</v>
      </c>
      <c r="F1787" s="135">
        <v>0.36</v>
      </c>
      <c r="G1787" s="136">
        <v>1.41</v>
      </c>
    </row>
    <row r="1788" spans="1:7" x14ac:dyDescent="0.25">
      <c r="A1788" s="132" t="str">
        <f t="shared" si="27"/>
        <v>SC-5S0220000</v>
      </c>
      <c r="B1788" s="132" t="s">
        <v>4601</v>
      </c>
      <c r="C1788" s="133" t="s">
        <v>1746</v>
      </c>
      <c r="D1788" s="134" t="s">
        <v>537</v>
      </c>
      <c r="E1788" s="135">
        <v>10.5</v>
      </c>
      <c r="F1788" s="135">
        <v>3.6</v>
      </c>
      <c r="G1788" s="136">
        <v>14.1</v>
      </c>
    </row>
    <row r="1789" spans="1:7" x14ac:dyDescent="0.25">
      <c r="A1789" s="132" t="str">
        <f t="shared" si="27"/>
        <v>SC-5S0220001</v>
      </c>
      <c r="B1789" s="132" t="s">
        <v>4602</v>
      </c>
      <c r="C1789" s="133" t="s">
        <v>1748</v>
      </c>
      <c r="D1789" s="134" t="s">
        <v>537</v>
      </c>
      <c r="E1789" s="135">
        <v>10.5</v>
      </c>
      <c r="F1789" s="135">
        <v>3.6</v>
      </c>
      <c r="G1789" s="136">
        <v>14.1</v>
      </c>
    </row>
    <row r="1790" spans="1:7" x14ac:dyDescent="0.25">
      <c r="A1790" s="132" t="str">
        <f t="shared" si="27"/>
        <v>SC-5S0220100</v>
      </c>
      <c r="B1790" s="132" t="s">
        <v>4603</v>
      </c>
      <c r="C1790" s="133" t="s">
        <v>4604</v>
      </c>
      <c r="D1790" s="134" t="s">
        <v>701</v>
      </c>
      <c r="E1790" s="135">
        <v>0.78</v>
      </c>
      <c r="F1790" s="135">
        <v>0.27</v>
      </c>
      <c r="G1790" s="136">
        <v>1.05</v>
      </c>
    </row>
    <row r="1791" spans="1:7" x14ac:dyDescent="0.25">
      <c r="A1791" s="132" t="str">
        <f t="shared" si="27"/>
        <v>SC-5S0221000</v>
      </c>
      <c r="B1791" s="132" t="s">
        <v>4605</v>
      </c>
      <c r="C1791" s="133" t="s">
        <v>4606</v>
      </c>
      <c r="D1791" s="134" t="s">
        <v>537</v>
      </c>
      <c r="E1791" s="135">
        <v>11.24</v>
      </c>
      <c r="F1791" s="135">
        <v>3.86</v>
      </c>
      <c r="G1791" s="136">
        <v>15.1</v>
      </c>
    </row>
    <row r="1792" spans="1:7" x14ac:dyDescent="0.25">
      <c r="A1792" s="132" t="str">
        <f t="shared" si="27"/>
        <v>SC-5S0221001</v>
      </c>
      <c r="B1792" s="132" t="s">
        <v>4607</v>
      </c>
      <c r="C1792" s="133" t="s">
        <v>4608</v>
      </c>
      <c r="D1792" s="134" t="s">
        <v>537</v>
      </c>
      <c r="E1792" s="135">
        <v>13.2</v>
      </c>
      <c r="F1792" s="135">
        <v>4.53</v>
      </c>
      <c r="G1792" s="136">
        <v>17.73</v>
      </c>
    </row>
    <row r="1793" spans="1:7" x14ac:dyDescent="0.25">
      <c r="A1793" s="132" t="str">
        <f t="shared" si="27"/>
        <v>SC-5S0221002</v>
      </c>
      <c r="B1793" s="132" t="s">
        <v>4609</v>
      </c>
      <c r="C1793" s="133" t="s">
        <v>4610</v>
      </c>
      <c r="D1793" s="134" t="s">
        <v>537</v>
      </c>
      <c r="E1793" s="135">
        <v>13.2</v>
      </c>
      <c r="F1793" s="135">
        <v>4.53</v>
      </c>
      <c r="G1793" s="136">
        <v>17.73</v>
      </c>
    </row>
    <row r="1794" spans="1:7" x14ac:dyDescent="0.25">
      <c r="A1794" s="132" t="str">
        <f t="shared" si="27"/>
        <v>SC-5S0221051</v>
      </c>
      <c r="B1794" s="132" t="s">
        <v>4611</v>
      </c>
      <c r="C1794" s="133" t="s">
        <v>4612</v>
      </c>
      <c r="D1794" s="134" t="s">
        <v>537</v>
      </c>
      <c r="E1794" s="135">
        <v>26.71</v>
      </c>
      <c r="F1794" s="135">
        <v>9.17</v>
      </c>
      <c r="G1794" s="136">
        <v>35.869999999999997</v>
      </c>
    </row>
    <row r="1795" spans="1:7" x14ac:dyDescent="0.25">
      <c r="A1795" s="132" t="str">
        <f t="shared" si="27"/>
        <v>SC-5S0221052</v>
      </c>
      <c r="B1795" s="132" t="s">
        <v>4613</v>
      </c>
      <c r="C1795" s="133" t="s">
        <v>4614</v>
      </c>
      <c r="D1795" s="134" t="s">
        <v>537</v>
      </c>
      <c r="E1795" s="135">
        <v>26.71</v>
      </c>
      <c r="F1795" s="135">
        <v>9.17</v>
      </c>
      <c r="G1795" s="136">
        <v>35.869999999999997</v>
      </c>
    </row>
    <row r="1796" spans="1:7" x14ac:dyDescent="0.25">
      <c r="A1796" s="132" t="str">
        <f t="shared" si="27"/>
        <v>SC-5S0222000</v>
      </c>
      <c r="B1796" s="132" t="s">
        <v>4615</v>
      </c>
      <c r="C1796" s="133" t="s">
        <v>4616</v>
      </c>
      <c r="D1796" s="134" t="s">
        <v>537</v>
      </c>
      <c r="E1796" s="135">
        <v>40.020000000000003</v>
      </c>
      <c r="F1796" s="135">
        <v>13.73</v>
      </c>
      <c r="G1796" s="136">
        <v>53.75</v>
      </c>
    </row>
    <row r="1797" spans="1:7" x14ac:dyDescent="0.25">
      <c r="A1797" s="132" t="str">
        <f t="shared" si="27"/>
        <v>SC-5S0222050</v>
      </c>
      <c r="B1797" s="132" t="s">
        <v>4617</v>
      </c>
      <c r="C1797" s="133" t="s">
        <v>4618</v>
      </c>
      <c r="D1797" s="134" t="s">
        <v>537</v>
      </c>
      <c r="E1797" s="135">
        <v>51.72</v>
      </c>
      <c r="F1797" s="135">
        <v>17.75</v>
      </c>
      <c r="G1797" s="136">
        <v>69.47</v>
      </c>
    </row>
    <row r="1798" spans="1:7" x14ac:dyDescent="0.25">
      <c r="A1798" s="132" t="str">
        <f t="shared" si="27"/>
        <v>SC-5S0223000</v>
      </c>
      <c r="B1798" s="132" t="s">
        <v>4619</v>
      </c>
      <c r="C1798" s="133" t="s">
        <v>1764</v>
      </c>
      <c r="D1798" s="134" t="s">
        <v>537</v>
      </c>
      <c r="E1798" s="135">
        <v>65.75</v>
      </c>
      <c r="F1798" s="135">
        <v>22.57</v>
      </c>
      <c r="G1798" s="136">
        <v>88.32</v>
      </c>
    </row>
    <row r="1799" spans="1:7" x14ac:dyDescent="0.25">
      <c r="A1799" s="132" t="str">
        <f t="shared" si="27"/>
        <v>SC-5S0223001</v>
      </c>
      <c r="B1799" s="132" t="s">
        <v>4620</v>
      </c>
      <c r="C1799" s="133" t="s">
        <v>4621</v>
      </c>
      <c r="D1799" s="134" t="s">
        <v>537</v>
      </c>
      <c r="E1799" s="135">
        <v>65.69</v>
      </c>
      <c r="F1799" s="135">
        <v>22.54</v>
      </c>
      <c r="G1799" s="136">
        <v>88.23</v>
      </c>
    </row>
    <row r="1800" spans="1:7" x14ac:dyDescent="0.25">
      <c r="A1800" s="132" t="str">
        <f t="shared" si="27"/>
        <v>SC-5S0223050</v>
      </c>
      <c r="B1800" s="132" t="s">
        <v>4622</v>
      </c>
      <c r="C1800" s="133" t="s">
        <v>1768</v>
      </c>
      <c r="D1800" s="134" t="s">
        <v>537</v>
      </c>
      <c r="E1800" s="135">
        <v>95.02</v>
      </c>
      <c r="F1800" s="135">
        <v>32.61</v>
      </c>
      <c r="G1800" s="136">
        <v>127.63</v>
      </c>
    </row>
    <row r="1801" spans="1:7" x14ac:dyDescent="0.25">
      <c r="A1801" s="132" t="str">
        <f t="shared" si="27"/>
        <v>SC-5S0223051</v>
      </c>
      <c r="B1801" s="132" t="s">
        <v>4623</v>
      </c>
      <c r="C1801" s="133" t="s">
        <v>4624</v>
      </c>
      <c r="D1801" s="134" t="s">
        <v>537</v>
      </c>
      <c r="E1801" s="135">
        <v>94.95</v>
      </c>
      <c r="F1801" s="135">
        <v>32.590000000000003</v>
      </c>
      <c r="G1801" s="136">
        <v>127.54</v>
      </c>
    </row>
    <row r="1802" spans="1:7" x14ac:dyDescent="0.25">
      <c r="A1802" s="132" t="str">
        <f t="shared" ref="A1802:A1865" si="28">CONCATENATE("SC-",B1802)</f>
        <v>SC-5S0223100</v>
      </c>
      <c r="B1802" s="132" t="s">
        <v>4625</v>
      </c>
      <c r="C1802" s="133" t="s">
        <v>4626</v>
      </c>
      <c r="D1802" s="134" t="s">
        <v>537</v>
      </c>
      <c r="E1802" s="135">
        <v>57.92</v>
      </c>
      <c r="F1802" s="135">
        <v>19.88</v>
      </c>
      <c r="G1802" s="136">
        <v>77.8</v>
      </c>
    </row>
    <row r="1803" spans="1:7" x14ac:dyDescent="0.25">
      <c r="A1803" s="132" t="str">
        <f t="shared" si="28"/>
        <v>SC-5S0223150</v>
      </c>
      <c r="B1803" s="132" t="s">
        <v>4627</v>
      </c>
      <c r="C1803" s="133" t="s">
        <v>4628</v>
      </c>
      <c r="D1803" s="134" t="s">
        <v>537</v>
      </c>
      <c r="E1803" s="135">
        <v>85.36</v>
      </c>
      <c r="F1803" s="135">
        <v>29.3</v>
      </c>
      <c r="G1803" s="136">
        <v>114.65</v>
      </c>
    </row>
    <row r="1804" spans="1:7" x14ac:dyDescent="0.25">
      <c r="A1804" s="132" t="str">
        <f t="shared" si="28"/>
        <v>SC-5S0224011</v>
      </c>
      <c r="B1804" s="132" t="s">
        <v>4629</v>
      </c>
      <c r="C1804" s="133" t="s">
        <v>4630</v>
      </c>
      <c r="D1804" s="134" t="s">
        <v>537</v>
      </c>
      <c r="E1804" s="135">
        <v>46.62</v>
      </c>
      <c r="F1804" s="135">
        <v>16</v>
      </c>
      <c r="G1804" s="136">
        <v>62.62</v>
      </c>
    </row>
    <row r="1805" spans="1:7" x14ac:dyDescent="0.25">
      <c r="A1805" s="132" t="str">
        <f t="shared" si="28"/>
        <v>SC-5S0224101</v>
      </c>
      <c r="B1805" s="132" t="s">
        <v>4631</v>
      </c>
      <c r="C1805" s="133" t="s">
        <v>4632</v>
      </c>
      <c r="D1805" s="134" t="s">
        <v>537</v>
      </c>
      <c r="E1805" s="135">
        <v>98.02</v>
      </c>
      <c r="F1805" s="135">
        <v>33.64</v>
      </c>
      <c r="G1805" s="136">
        <v>131.65</v>
      </c>
    </row>
    <row r="1806" spans="1:7" x14ac:dyDescent="0.25">
      <c r="A1806" s="132" t="str">
        <f t="shared" si="28"/>
        <v>SC-5S0224301</v>
      </c>
      <c r="B1806" s="132" t="s">
        <v>4633</v>
      </c>
      <c r="C1806" s="133" t="s">
        <v>4634</v>
      </c>
      <c r="D1806" s="134" t="s">
        <v>537</v>
      </c>
      <c r="E1806" s="135">
        <v>61.97</v>
      </c>
      <c r="F1806" s="135">
        <v>21.27</v>
      </c>
      <c r="G1806" s="136">
        <v>83.24</v>
      </c>
    </row>
    <row r="1807" spans="1:7" x14ac:dyDescent="0.25">
      <c r="A1807" s="132" t="str">
        <f t="shared" si="28"/>
        <v>SC-5S0230000</v>
      </c>
      <c r="B1807" s="132" t="s">
        <v>4635</v>
      </c>
      <c r="C1807" s="133" t="s">
        <v>1780</v>
      </c>
      <c r="D1807" s="134" t="s">
        <v>701</v>
      </c>
      <c r="E1807" s="135">
        <v>0.25</v>
      </c>
      <c r="F1807" s="135">
        <v>0.08</v>
      </c>
      <c r="G1807" s="136">
        <v>0.33</v>
      </c>
    </row>
    <row r="1808" spans="1:7" x14ac:dyDescent="0.25">
      <c r="A1808" s="132" t="str">
        <f t="shared" si="28"/>
        <v>SC-5S0240000</v>
      </c>
      <c r="B1808" s="132" t="s">
        <v>4636</v>
      </c>
      <c r="C1808" s="133" t="s">
        <v>1782</v>
      </c>
      <c r="D1808" s="134" t="s">
        <v>701</v>
      </c>
      <c r="E1808" s="135">
        <v>0.17</v>
      </c>
      <c r="F1808" s="135">
        <v>0.06</v>
      </c>
      <c r="G1808" s="136">
        <v>0.23</v>
      </c>
    </row>
    <row r="1809" spans="1:7" x14ac:dyDescent="0.25">
      <c r="A1809" s="132" t="str">
        <f t="shared" si="28"/>
        <v>SC-5S0250001</v>
      </c>
      <c r="B1809" s="132" t="s">
        <v>4637</v>
      </c>
      <c r="C1809" s="133" t="s">
        <v>1784</v>
      </c>
      <c r="D1809" s="134" t="s">
        <v>701</v>
      </c>
      <c r="E1809" s="135">
        <v>0.84</v>
      </c>
      <c r="F1809" s="135">
        <v>0.28999999999999998</v>
      </c>
      <c r="G1809" s="136">
        <v>1.1299999999999999</v>
      </c>
    </row>
    <row r="1810" spans="1:7" x14ac:dyDescent="0.25">
      <c r="A1810" s="132" t="str">
        <f t="shared" si="28"/>
        <v>SC-5S0250002</v>
      </c>
      <c r="B1810" s="132" t="s">
        <v>4638</v>
      </c>
      <c r="C1810" s="133" t="s">
        <v>1786</v>
      </c>
      <c r="D1810" s="134" t="s">
        <v>701</v>
      </c>
      <c r="E1810" s="135">
        <v>1.02</v>
      </c>
      <c r="F1810" s="135">
        <v>0.35</v>
      </c>
      <c r="G1810" s="136">
        <v>1.36</v>
      </c>
    </row>
    <row r="1811" spans="1:7" x14ac:dyDescent="0.25">
      <c r="A1811" s="132" t="str">
        <f t="shared" si="28"/>
        <v>SC-5S0250050</v>
      </c>
      <c r="B1811" s="132" t="s">
        <v>4639</v>
      </c>
      <c r="C1811" s="133" t="s">
        <v>4640</v>
      </c>
      <c r="D1811" s="134" t="s">
        <v>701</v>
      </c>
      <c r="E1811" s="135">
        <v>1.06</v>
      </c>
      <c r="F1811" s="135">
        <v>0.37</v>
      </c>
      <c r="G1811" s="136">
        <v>1.43</v>
      </c>
    </row>
    <row r="1812" spans="1:7" x14ac:dyDescent="0.25">
      <c r="A1812" s="132" t="str">
        <f t="shared" si="28"/>
        <v>SC-5S0250051</v>
      </c>
      <c r="B1812" s="132" t="s">
        <v>4641</v>
      </c>
      <c r="C1812" s="133" t="s">
        <v>4642</v>
      </c>
      <c r="D1812" s="134" t="s">
        <v>701</v>
      </c>
      <c r="E1812" s="135">
        <v>0.99</v>
      </c>
      <c r="F1812" s="135">
        <v>0.34</v>
      </c>
      <c r="G1812" s="136">
        <v>1.33</v>
      </c>
    </row>
    <row r="1813" spans="1:7" x14ac:dyDescent="0.25">
      <c r="A1813" s="132" t="str">
        <f t="shared" si="28"/>
        <v>SC-5S0250052</v>
      </c>
      <c r="B1813" s="132" t="s">
        <v>4643</v>
      </c>
      <c r="C1813" s="133" t="s">
        <v>4644</v>
      </c>
      <c r="D1813" s="134" t="s">
        <v>701</v>
      </c>
      <c r="E1813" s="135">
        <v>1.1599999999999999</v>
      </c>
      <c r="F1813" s="135">
        <v>0.4</v>
      </c>
      <c r="G1813" s="136">
        <v>1.56</v>
      </c>
    </row>
    <row r="1814" spans="1:7" x14ac:dyDescent="0.25">
      <c r="A1814" s="132" t="str">
        <f t="shared" si="28"/>
        <v>SC-5S0250101</v>
      </c>
      <c r="B1814" s="132" t="s">
        <v>4645</v>
      </c>
      <c r="C1814" s="133" t="s">
        <v>1794</v>
      </c>
      <c r="D1814" s="134" t="s">
        <v>701</v>
      </c>
      <c r="E1814" s="135">
        <v>2.61</v>
      </c>
      <c r="F1814" s="135">
        <v>0.9</v>
      </c>
      <c r="G1814" s="136">
        <v>3.51</v>
      </c>
    </row>
    <row r="1815" spans="1:7" x14ac:dyDescent="0.25">
      <c r="A1815" s="132" t="str">
        <f t="shared" si="28"/>
        <v>SC-5S0250102</v>
      </c>
      <c r="B1815" s="132" t="s">
        <v>4646</v>
      </c>
      <c r="C1815" s="133" t="s">
        <v>1796</v>
      </c>
      <c r="D1815" s="134" t="s">
        <v>701</v>
      </c>
      <c r="E1815" s="135">
        <v>2.98</v>
      </c>
      <c r="F1815" s="135">
        <v>1.02</v>
      </c>
      <c r="G1815" s="136">
        <v>4</v>
      </c>
    </row>
    <row r="1816" spans="1:7" x14ac:dyDescent="0.25">
      <c r="A1816" s="132" t="str">
        <f t="shared" si="28"/>
        <v>SC-5S0250150</v>
      </c>
      <c r="B1816" s="132" t="s">
        <v>4647</v>
      </c>
      <c r="C1816" s="133" t="s">
        <v>4045</v>
      </c>
      <c r="D1816" s="134" t="s">
        <v>701</v>
      </c>
      <c r="E1816" s="135">
        <v>3.08</v>
      </c>
      <c r="F1816" s="135">
        <v>1.06</v>
      </c>
      <c r="G1816" s="136">
        <v>4.1399999999999997</v>
      </c>
    </row>
    <row r="1817" spans="1:7" x14ac:dyDescent="0.25">
      <c r="A1817" s="132" t="str">
        <f t="shared" si="28"/>
        <v>SC-5S0250151</v>
      </c>
      <c r="B1817" s="132" t="s">
        <v>4648</v>
      </c>
      <c r="C1817" s="133" t="s">
        <v>1800</v>
      </c>
      <c r="D1817" s="134" t="s">
        <v>701</v>
      </c>
      <c r="E1817" s="135">
        <v>3.07</v>
      </c>
      <c r="F1817" s="135">
        <v>1.05</v>
      </c>
      <c r="G1817" s="136">
        <v>4.12</v>
      </c>
    </row>
    <row r="1818" spans="1:7" x14ac:dyDescent="0.25">
      <c r="A1818" s="132" t="str">
        <f t="shared" si="28"/>
        <v>SC-5S0250152</v>
      </c>
      <c r="B1818" s="132" t="s">
        <v>4649</v>
      </c>
      <c r="C1818" s="133" t="s">
        <v>1802</v>
      </c>
      <c r="D1818" s="134" t="s">
        <v>701</v>
      </c>
      <c r="E1818" s="135">
        <v>3.43</v>
      </c>
      <c r="F1818" s="135">
        <v>1.18</v>
      </c>
      <c r="G1818" s="136">
        <v>4.6100000000000003</v>
      </c>
    </row>
    <row r="1819" spans="1:7" x14ac:dyDescent="0.25">
      <c r="A1819" s="132" t="str">
        <f t="shared" si="28"/>
        <v>SC-5S0250201</v>
      </c>
      <c r="B1819" s="132" t="s">
        <v>4650</v>
      </c>
      <c r="C1819" s="133" t="s">
        <v>1804</v>
      </c>
      <c r="D1819" s="134" t="s">
        <v>701</v>
      </c>
      <c r="E1819" s="135">
        <v>3.8</v>
      </c>
      <c r="F1819" s="135">
        <v>1.3</v>
      </c>
      <c r="G1819" s="136">
        <v>5.0999999999999996</v>
      </c>
    </row>
    <row r="1820" spans="1:7" x14ac:dyDescent="0.25">
      <c r="A1820" s="132" t="str">
        <f t="shared" si="28"/>
        <v>SC-5S0250202</v>
      </c>
      <c r="B1820" s="132" t="s">
        <v>4651</v>
      </c>
      <c r="C1820" s="133" t="s">
        <v>1806</v>
      </c>
      <c r="D1820" s="134" t="s">
        <v>701</v>
      </c>
      <c r="E1820" s="135">
        <v>4.28</v>
      </c>
      <c r="F1820" s="135">
        <v>1.47</v>
      </c>
      <c r="G1820" s="136">
        <v>5.75</v>
      </c>
    </row>
    <row r="1821" spans="1:7" x14ac:dyDescent="0.25">
      <c r="A1821" s="132" t="str">
        <f t="shared" si="28"/>
        <v>SC-5S0250250</v>
      </c>
      <c r="B1821" s="132" t="s">
        <v>4652</v>
      </c>
      <c r="C1821" s="133" t="s">
        <v>1808</v>
      </c>
      <c r="D1821" s="134" t="s">
        <v>701</v>
      </c>
      <c r="E1821" s="135">
        <v>4.29</v>
      </c>
      <c r="F1821" s="135">
        <v>1.47</v>
      </c>
      <c r="G1821" s="136">
        <v>5.76</v>
      </c>
    </row>
    <row r="1822" spans="1:7" x14ac:dyDescent="0.25">
      <c r="A1822" s="132" t="str">
        <f t="shared" si="28"/>
        <v>SC-5S0250251</v>
      </c>
      <c r="B1822" s="132" t="s">
        <v>4653</v>
      </c>
      <c r="C1822" s="133" t="s">
        <v>1810</v>
      </c>
      <c r="D1822" s="134" t="s">
        <v>701</v>
      </c>
      <c r="E1822" s="135">
        <v>4.33</v>
      </c>
      <c r="F1822" s="135">
        <v>1.49</v>
      </c>
      <c r="G1822" s="136">
        <v>5.82</v>
      </c>
    </row>
    <row r="1823" spans="1:7" x14ac:dyDescent="0.25">
      <c r="A1823" s="132" t="str">
        <f t="shared" si="28"/>
        <v>SC-5S0250252</v>
      </c>
      <c r="B1823" s="132" t="s">
        <v>4654</v>
      </c>
      <c r="C1823" s="133" t="s">
        <v>4655</v>
      </c>
      <c r="D1823" s="134" t="s">
        <v>701</v>
      </c>
      <c r="E1823" s="135">
        <v>4.8099999999999996</v>
      </c>
      <c r="F1823" s="135">
        <v>1.65</v>
      </c>
      <c r="G1823" s="136">
        <v>6.46</v>
      </c>
    </row>
    <row r="1824" spans="1:7" x14ac:dyDescent="0.25">
      <c r="A1824" s="132" t="str">
        <f t="shared" si="28"/>
        <v>SC-5S0251101</v>
      </c>
      <c r="B1824" s="132" t="s">
        <v>4656</v>
      </c>
      <c r="C1824" s="133" t="s">
        <v>4657</v>
      </c>
      <c r="D1824" s="134" t="s">
        <v>701</v>
      </c>
      <c r="E1824" s="135">
        <v>0.94</v>
      </c>
      <c r="F1824" s="135">
        <v>0.32</v>
      </c>
      <c r="G1824" s="136">
        <v>1.26</v>
      </c>
    </row>
    <row r="1825" spans="1:7" x14ac:dyDescent="0.25">
      <c r="A1825" s="132" t="str">
        <f t="shared" si="28"/>
        <v>SC-5S0251102</v>
      </c>
      <c r="B1825" s="132" t="s">
        <v>4658</v>
      </c>
      <c r="C1825" s="133" t="s">
        <v>4659</v>
      </c>
      <c r="D1825" s="134" t="s">
        <v>701</v>
      </c>
      <c r="E1825" s="135">
        <v>1.1200000000000001</v>
      </c>
      <c r="F1825" s="135">
        <v>0.39</v>
      </c>
      <c r="G1825" s="136">
        <v>1.51</v>
      </c>
    </row>
    <row r="1826" spans="1:7" x14ac:dyDescent="0.25">
      <c r="A1826" s="132" t="str">
        <f t="shared" si="28"/>
        <v>SC-5S0251103</v>
      </c>
      <c r="B1826" s="132" t="s">
        <v>4660</v>
      </c>
      <c r="C1826" s="133" t="s">
        <v>4661</v>
      </c>
      <c r="D1826" s="134" t="s">
        <v>701</v>
      </c>
      <c r="E1826" s="135">
        <v>2.23</v>
      </c>
      <c r="F1826" s="135">
        <v>0.77</v>
      </c>
      <c r="G1826" s="136">
        <v>3</v>
      </c>
    </row>
    <row r="1827" spans="1:7" x14ac:dyDescent="0.25">
      <c r="A1827" s="132" t="str">
        <f t="shared" si="28"/>
        <v>SC-5S0251104</v>
      </c>
      <c r="B1827" s="132" t="s">
        <v>4662</v>
      </c>
      <c r="C1827" s="133" t="s">
        <v>4663</v>
      </c>
      <c r="D1827" s="134" t="s">
        <v>701</v>
      </c>
      <c r="E1827" s="135">
        <v>2.76</v>
      </c>
      <c r="F1827" s="135">
        <v>0.95</v>
      </c>
      <c r="G1827" s="136">
        <v>3.7</v>
      </c>
    </row>
    <row r="1828" spans="1:7" x14ac:dyDescent="0.25">
      <c r="A1828" s="132" t="str">
        <f t="shared" si="28"/>
        <v>SC-5S0251105</v>
      </c>
      <c r="B1828" s="132" t="s">
        <v>4664</v>
      </c>
      <c r="C1828" s="133" t="s">
        <v>4665</v>
      </c>
      <c r="D1828" s="134" t="s">
        <v>701</v>
      </c>
      <c r="E1828" s="135">
        <v>0.85</v>
      </c>
      <c r="F1828" s="135">
        <v>0.28999999999999998</v>
      </c>
      <c r="G1828" s="136">
        <v>1.1399999999999999</v>
      </c>
    </row>
    <row r="1829" spans="1:7" x14ac:dyDescent="0.25">
      <c r="A1829" s="132" t="str">
        <f t="shared" si="28"/>
        <v>SC-5S0251106</v>
      </c>
      <c r="B1829" s="132" t="s">
        <v>4666</v>
      </c>
      <c r="C1829" s="133" t="s">
        <v>4667</v>
      </c>
      <c r="D1829" s="134" t="s">
        <v>701</v>
      </c>
      <c r="E1829" s="135">
        <v>0.85</v>
      </c>
      <c r="F1829" s="135">
        <v>0.28999999999999998</v>
      </c>
      <c r="G1829" s="136">
        <v>1.1399999999999999</v>
      </c>
    </row>
    <row r="1830" spans="1:7" x14ac:dyDescent="0.25">
      <c r="A1830" s="132" t="str">
        <f t="shared" si="28"/>
        <v>SC-5S0251107</v>
      </c>
      <c r="B1830" s="132" t="s">
        <v>4668</v>
      </c>
      <c r="C1830" s="133" t="s">
        <v>4669</v>
      </c>
      <c r="D1830" s="134" t="s">
        <v>701</v>
      </c>
      <c r="E1830" s="135">
        <v>0.85</v>
      </c>
      <c r="F1830" s="135">
        <v>0.28999999999999998</v>
      </c>
      <c r="G1830" s="136">
        <v>1.1399999999999999</v>
      </c>
    </row>
    <row r="1831" spans="1:7" x14ac:dyDescent="0.25">
      <c r="A1831" s="132" t="str">
        <f t="shared" si="28"/>
        <v>SC-5S0251108</v>
      </c>
      <c r="B1831" s="132" t="s">
        <v>4670</v>
      </c>
      <c r="C1831" s="133" t="s">
        <v>4671</v>
      </c>
      <c r="D1831" s="134" t="s">
        <v>701</v>
      </c>
      <c r="E1831" s="135">
        <v>0.85</v>
      </c>
      <c r="F1831" s="135">
        <v>0.28999999999999998</v>
      </c>
      <c r="G1831" s="136">
        <v>1.1399999999999999</v>
      </c>
    </row>
    <row r="1832" spans="1:7" x14ac:dyDescent="0.25">
      <c r="A1832" s="132" t="str">
        <f t="shared" si="28"/>
        <v>SC-5S0251109</v>
      </c>
      <c r="B1832" s="132" t="s">
        <v>4672</v>
      </c>
      <c r="C1832" s="133" t="s">
        <v>4673</v>
      </c>
      <c r="D1832" s="134" t="s">
        <v>701</v>
      </c>
      <c r="E1832" s="135">
        <v>1.1499999999999999</v>
      </c>
      <c r="F1832" s="135">
        <v>0.4</v>
      </c>
      <c r="G1832" s="136">
        <v>1.55</v>
      </c>
    </row>
    <row r="1833" spans="1:7" x14ac:dyDescent="0.25">
      <c r="A1833" s="132" t="str">
        <f t="shared" si="28"/>
        <v>SC-5S0251110</v>
      </c>
      <c r="B1833" s="132" t="s">
        <v>4674</v>
      </c>
      <c r="C1833" s="133" t="s">
        <v>4675</v>
      </c>
      <c r="D1833" s="134" t="s">
        <v>701</v>
      </c>
      <c r="E1833" s="135">
        <v>1.1499999999999999</v>
      </c>
      <c r="F1833" s="135">
        <v>0.4</v>
      </c>
      <c r="G1833" s="136">
        <v>1.55</v>
      </c>
    </row>
    <row r="1834" spans="1:7" x14ac:dyDescent="0.25">
      <c r="A1834" s="132" t="str">
        <f t="shared" si="28"/>
        <v>SC-5S0251111</v>
      </c>
      <c r="B1834" s="132" t="s">
        <v>4676</v>
      </c>
      <c r="C1834" s="133" t="s">
        <v>4677</v>
      </c>
      <c r="D1834" s="134" t="s">
        <v>701</v>
      </c>
      <c r="E1834" s="135">
        <v>1.1499999999999999</v>
      </c>
      <c r="F1834" s="135">
        <v>0.4</v>
      </c>
      <c r="G1834" s="136">
        <v>1.55</v>
      </c>
    </row>
    <row r="1835" spans="1:7" x14ac:dyDescent="0.25">
      <c r="A1835" s="132" t="str">
        <f t="shared" si="28"/>
        <v>SC-5S0251112</v>
      </c>
      <c r="B1835" s="132" t="s">
        <v>4678</v>
      </c>
      <c r="C1835" s="133" t="s">
        <v>4679</v>
      </c>
      <c r="D1835" s="134" t="s">
        <v>701</v>
      </c>
      <c r="E1835" s="135">
        <v>1.1499999999999999</v>
      </c>
      <c r="F1835" s="135">
        <v>0.4</v>
      </c>
      <c r="G1835" s="136">
        <v>1.55</v>
      </c>
    </row>
    <row r="1836" spans="1:7" x14ac:dyDescent="0.25">
      <c r="A1836" s="132" t="str">
        <f t="shared" si="28"/>
        <v>SC-5S0251151</v>
      </c>
      <c r="B1836" s="132" t="s">
        <v>4680</v>
      </c>
      <c r="C1836" s="133" t="s">
        <v>4681</v>
      </c>
      <c r="D1836" s="134" t="s">
        <v>701</v>
      </c>
      <c r="E1836" s="135">
        <v>1.0900000000000001</v>
      </c>
      <c r="F1836" s="135">
        <v>0.37</v>
      </c>
      <c r="G1836" s="136">
        <v>1.46</v>
      </c>
    </row>
    <row r="1837" spans="1:7" x14ac:dyDescent="0.25">
      <c r="A1837" s="132" t="str">
        <f t="shared" si="28"/>
        <v>SC-5S0251152</v>
      </c>
      <c r="B1837" s="132" t="s">
        <v>4682</v>
      </c>
      <c r="C1837" s="133" t="s">
        <v>4683</v>
      </c>
      <c r="D1837" s="134" t="s">
        <v>701</v>
      </c>
      <c r="E1837" s="135">
        <v>1.99</v>
      </c>
      <c r="F1837" s="135">
        <v>0.68</v>
      </c>
      <c r="G1837" s="136">
        <v>2.67</v>
      </c>
    </row>
    <row r="1838" spans="1:7" x14ac:dyDescent="0.25">
      <c r="A1838" s="132" t="str">
        <f t="shared" si="28"/>
        <v>SC-5S0251153</v>
      </c>
      <c r="B1838" s="132" t="s">
        <v>4684</v>
      </c>
      <c r="C1838" s="133" t="s">
        <v>4685</v>
      </c>
      <c r="D1838" s="134" t="s">
        <v>701</v>
      </c>
      <c r="E1838" s="135">
        <v>2.6</v>
      </c>
      <c r="F1838" s="135">
        <v>0.89</v>
      </c>
      <c r="G1838" s="136">
        <v>3.49</v>
      </c>
    </row>
    <row r="1839" spans="1:7" x14ac:dyDescent="0.25">
      <c r="A1839" s="132" t="str">
        <f t="shared" si="28"/>
        <v>SC-5S0251154</v>
      </c>
      <c r="B1839" s="132" t="s">
        <v>4686</v>
      </c>
      <c r="C1839" s="133" t="s">
        <v>4687</v>
      </c>
      <c r="D1839" s="134" t="s">
        <v>701</v>
      </c>
      <c r="E1839" s="135">
        <v>3.21</v>
      </c>
      <c r="F1839" s="135">
        <v>1.1000000000000001</v>
      </c>
      <c r="G1839" s="136">
        <v>4.32</v>
      </c>
    </row>
    <row r="1840" spans="1:7" x14ac:dyDescent="0.25">
      <c r="A1840" s="132" t="str">
        <f t="shared" si="28"/>
        <v>SC-5S0251155</v>
      </c>
      <c r="B1840" s="132" t="s">
        <v>4688</v>
      </c>
      <c r="C1840" s="133" t="s">
        <v>4689</v>
      </c>
      <c r="D1840" s="134" t="s">
        <v>701</v>
      </c>
      <c r="E1840" s="135">
        <v>1</v>
      </c>
      <c r="F1840" s="135">
        <v>0.34</v>
      </c>
      <c r="G1840" s="136">
        <v>1.34</v>
      </c>
    </row>
    <row r="1841" spans="1:7" x14ac:dyDescent="0.25">
      <c r="A1841" s="132" t="str">
        <f t="shared" si="28"/>
        <v>SC-5S0251156</v>
      </c>
      <c r="B1841" s="132" t="s">
        <v>4690</v>
      </c>
      <c r="C1841" s="133" t="s">
        <v>4691</v>
      </c>
      <c r="D1841" s="134" t="s">
        <v>701</v>
      </c>
      <c r="E1841" s="135">
        <v>1</v>
      </c>
      <c r="F1841" s="135">
        <v>0.34</v>
      </c>
      <c r="G1841" s="136">
        <v>1.34</v>
      </c>
    </row>
    <row r="1842" spans="1:7" x14ac:dyDescent="0.25">
      <c r="A1842" s="132" t="str">
        <f t="shared" si="28"/>
        <v>SC-5S0251157</v>
      </c>
      <c r="B1842" s="132" t="s">
        <v>4692</v>
      </c>
      <c r="C1842" s="133" t="s">
        <v>4693</v>
      </c>
      <c r="D1842" s="134" t="s">
        <v>701</v>
      </c>
      <c r="E1842" s="135">
        <v>1</v>
      </c>
      <c r="F1842" s="135">
        <v>0.34</v>
      </c>
      <c r="G1842" s="136">
        <v>1.34</v>
      </c>
    </row>
    <row r="1843" spans="1:7" x14ac:dyDescent="0.25">
      <c r="A1843" s="132" t="str">
        <f t="shared" si="28"/>
        <v>SC-5S0251158</v>
      </c>
      <c r="B1843" s="132" t="s">
        <v>4694</v>
      </c>
      <c r="C1843" s="133" t="s">
        <v>4695</v>
      </c>
      <c r="D1843" s="134" t="s">
        <v>701</v>
      </c>
      <c r="E1843" s="135">
        <v>1</v>
      </c>
      <c r="F1843" s="135">
        <v>0.34</v>
      </c>
      <c r="G1843" s="136">
        <v>1.34</v>
      </c>
    </row>
    <row r="1844" spans="1:7" x14ac:dyDescent="0.25">
      <c r="A1844" s="132" t="str">
        <f t="shared" si="28"/>
        <v>SC-5S0251159</v>
      </c>
      <c r="B1844" s="132" t="s">
        <v>4696</v>
      </c>
      <c r="C1844" s="133" t="s">
        <v>4697</v>
      </c>
      <c r="D1844" s="134" t="s">
        <v>701</v>
      </c>
      <c r="E1844" s="135">
        <v>1.85</v>
      </c>
      <c r="F1844" s="135">
        <v>0.64</v>
      </c>
      <c r="G1844" s="136">
        <v>2.4900000000000002</v>
      </c>
    </row>
    <row r="1845" spans="1:7" x14ac:dyDescent="0.25">
      <c r="A1845" s="132" t="str">
        <f t="shared" si="28"/>
        <v>SC-5S0251160</v>
      </c>
      <c r="B1845" s="132" t="s">
        <v>4698</v>
      </c>
      <c r="C1845" s="133" t="s">
        <v>4699</v>
      </c>
      <c r="D1845" s="134" t="s">
        <v>701</v>
      </c>
      <c r="E1845" s="135">
        <v>1.85</v>
      </c>
      <c r="F1845" s="135">
        <v>0.64</v>
      </c>
      <c r="G1845" s="136">
        <v>2.4900000000000002</v>
      </c>
    </row>
    <row r="1846" spans="1:7" x14ac:dyDescent="0.25">
      <c r="A1846" s="132" t="str">
        <f t="shared" si="28"/>
        <v>SC-5S0251161</v>
      </c>
      <c r="B1846" s="132" t="s">
        <v>4700</v>
      </c>
      <c r="C1846" s="133" t="s">
        <v>4701</v>
      </c>
      <c r="D1846" s="134" t="s">
        <v>701</v>
      </c>
      <c r="E1846" s="135">
        <v>1.85</v>
      </c>
      <c r="F1846" s="135">
        <v>0.64</v>
      </c>
      <c r="G1846" s="136">
        <v>2.4900000000000002</v>
      </c>
    </row>
    <row r="1847" spans="1:7" x14ac:dyDescent="0.25">
      <c r="A1847" s="132" t="str">
        <f t="shared" si="28"/>
        <v>SC-5S0251162</v>
      </c>
      <c r="B1847" s="132" t="s">
        <v>4702</v>
      </c>
      <c r="C1847" s="133" t="s">
        <v>4703</v>
      </c>
      <c r="D1847" s="134" t="s">
        <v>701</v>
      </c>
      <c r="E1847" s="135">
        <v>1.85</v>
      </c>
      <c r="F1847" s="135">
        <v>0.64</v>
      </c>
      <c r="G1847" s="136">
        <v>2.4900000000000002</v>
      </c>
    </row>
    <row r="1848" spans="1:7" x14ac:dyDescent="0.25">
      <c r="A1848" s="132" t="str">
        <f t="shared" si="28"/>
        <v>SC-5S0251163</v>
      </c>
      <c r="B1848" s="132" t="s">
        <v>4704</v>
      </c>
      <c r="C1848" s="133" t="s">
        <v>4705</v>
      </c>
      <c r="D1848" s="134" t="s">
        <v>701</v>
      </c>
      <c r="E1848" s="135">
        <v>2.1</v>
      </c>
      <c r="F1848" s="135">
        <v>0.72</v>
      </c>
      <c r="G1848" s="136">
        <v>2.81</v>
      </c>
    </row>
    <row r="1849" spans="1:7" x14ac:dyDescent="0.25">
      <c r="A1849" s="132" t="str">
        <f t="shared" si="28"/>
        <v>SC-5S0251164</v>
      </c>
      <c r="B1849" s="132" t="s">
        <v>4706</v>
      </c>
      <c r="C1849" s="133" t="s">
        <v>4707</v>
      </c>
      <c r="D1849" s="134" t="s">
        <v>701</v>
      </c>
      <c r="E1849" s="135">
        <v>2.09</v>
      </c>
      <c r="F1849" s="135">
        <v>0.72</v>
      </c>
      <c r="G1849" s="136">
        <v>2.81</v>
      </c>
    </row>
    <row r="1850" spans="1:7" x14ac:dyDescent="0.25">
      <c r="A1850" s="132" t="str">
        <f t="shared" si="28"/>
        <v>SC-5S0251165</v>
      </c>
      <c r="B1850" s="132" t="s">
        <v>4708</v>
      </c>
      <c r="C1850" s="133" t="s">
        <v>4709</v>
      </c>
      <c r="D1850" s="134" t="s">
        <v>701</v>
      </c>
      <c r="E1850" s="135">
        <v>2.1</v>
      </c>
      <c r="F1850" s="135">
        <v>0.72</v>
      </c>
      <c r="G1850" s="136">
        <v>2.81</v>
      </c>
    </row>
    <row r="1851" spans="1:7" x14ac:dyDescent="0.25">
      <c r="A1851" s="132" t="str">
        <f t="shared" si="28"/>
        <v>SC-5S0251166</v>
      </c>
      <c r="B1851" s="132" t="s">
        <v>4710</v>
      </c>
      <c r="C1851" s="133" t="s">
        <v>4711</v>
      </c>
      <c r="D1851" s="134" t="s">
        <v>701</v>
      </c>
      <c r="E1851" s="135">
        <v>2.09</v>
      </c>
      <c r="F1851" s="135">
        <v>0.72</v>
      </c>
      <c r="G1851" s="136">
        <v>2.81</v>
      </c>
    </row>
    <row r="1852" spans="1:7" x14ac:dyDescent="0.25">
      <c r="A1852" s="132" t="str">
        <f t="shared" si="28"/>
        <v>SC-5S0251167</v>
      </c>
      <c r="B1852" s="132" t="s">
        <v>4712</v>
      </c>
      <c r="C1852" s="133" t="s">
        <v>4713</v>
      </c>
      <c r="D1852" s="134" t="s">
        <v>701</v>
      </c>
      <c r="E1852" s="135">
        <v>2.46</v>
      </c>
      <c r="F1852" s="135">
        <v>0.84</v>
      </c>
      <c r="G1852" s="136">
        <v>3.31</v>
      </c>
    </row>
    <row r="1853" spans="1:7" x14ac:dyDescent="0.25">
      <c r="A1853" s="132" t="str">
        <f t="shared" si="28"/>
        <v>SC-5S0251168</v>
      </c>
      <c r="B1853" s="132" t="s">
        <v>4714</v>
      </c>
      <c r="C1853" s="133" t="s">
        <v>4715</v>
      </c>
      <c r="D1853" s="134" t="s">
        <v>701</v>
      </c>
      <c r="E1853" s="135">
        <v>2.46</v>
      </c>
      <c r="F1853" s="135">
        <v>0.84</v>
      </c>
      <c r="G1853" s="136">
        <v>3.3</v>
      </c>
    </row>
    <row r="1854" spans="1:7" x14ac:dyDescent="0.25">
      <c r="A1854" s="132" t="str">
        <f t="shared" si="28"/>
        <v>SC-5S0251169</v>
      </c>
      <c r="B1854" s="132" t="s">
        <v>4716</v>
      </c>
      <c r="C1854" s="133" t="s">
        <v>4717</v>
      </c>
      <c r="D1854" s="134" t="s">
        <v>701</v>
      </c>
      <c r="E1854" s="135">
        <v>2.46</v>
      </c>
      <c r="F1854" s="135">
        <v>0.84</v>
      </c>
      <c r="G1854" s="136">
        <v>3.31</v>
      </c>
    </row>
    <row r="1855" spans="1:7" x14ac:dyDescent="0.25">
      <c r="A1855" s="132" t="str">
        <f t="shared" si="28"/>
        <v>SC-5S0251170</v>
      </c>
      <c r="B1855" s="132" t="s">
        <v>4718</v>
      </c>
      <c r="C1855" s="133" t="s">
        <v>4719</v>
      </c>
      <c r="D1855" s="134" t="s">
        <v>701</v>
      </c>
      <c r="E1855" s="135">
        <v>2.42</v>
      </c>
      <c r="F1855" s="135">
        <v>0.83</v>
      </c>
      <c r="G1855" s="136">
        <v>3.25</v>
      </c>
    </row>
    <row r="1856" spans="1:7" x14ac:dyDescent="0.25">
      <c r="A1856" s="132" t="str">
        <f t="shared" si="28"/>
        <v>SC-5S0251171</v>
      </c>
      <c r="B1856" s="132" t="s">
        <v>4720</v>
      </c>
      <c r="C1856" s="133" t="s">
        <v>4721</v>
      </c>
      <c r="D1856" s="134" t="s">
        <v>701</v>
      </c>
      <c r="E1856" s="135">
        <v>2.56</v>
      </c>
      <c r="F1856" s="135">
        <v>0.88</v>
      </c>
      <c r="G1856" s="136">
        <v>3.44</v>
      </c>
    </row>
    <row r="1857" spans="1:7" x14ac:dyDescent="0.25">
      <c r="A1857" s="132" t="str">
        <f t="shared" si="28"/>
        <v>SC-5S0251172</v>
      </c>
      <c r="B1857" s="132" t="s">
        <v>4722</v>
      </c>
      <c r="C1857" s="133" t="s">
        <v>4723</v>
      </c>
      <c r="D1857" s="134" t="s">
        <v>701</v>
      </c>
      <c r="E1857" s="135">
        <v>2.61</v>
      </c>
      <c r="F1857" s="135">
        <v>0.9</v>
      </c>
      <c r="G1857" s="136">
        <v>3.51</v>
      </c>
    </row>
    <row r="1858" spans="1:7" x14ac:dyDescent="0.25">
      <c r="A1858" s="132" t="str">
        <f t="shared" si="28"/>
        <v>SC-5S0251173</v>
      </c>
      <c r="B1858" s="132" t="s">
        <v>4724</v>
      </c>
      <c r="C1858" s="133" t="s">
        <v>4725</v>
      </c>
      <c r="D1858" s="134" t="s">
        <v>701</v>
      </c>
      <c r="E1858" s="135">
        <v>2.56</v>
      </c>
      <c r="F1858" s="135">
        <v>0.88</v>
      </c>
      <c r="G1858" s="136">
        <v>3.44</v>
      </c>
    </row>
    <row r="1859" spans="1:7" x14ac:dyDescent="0.25">
      <c r="A1859" s="132" t="str">
        <f t="shared" si="28"/>
        <v>SC-5S0251174</v>
      </c>
      <c r="B1859" s="132" t="s">
        <v>4726</v>
      </c>
      <c r="C1859" s="133" t="s">
        <v>4727</v>
      </c>
      <c r="D1859" s="134" t="s">
        <v>701</v>
      </c>
      <c r="E1859" s="135">
        <v>2.56</v>
      </c>
      <c r="F1859" s="135">
        <v>0.88</v>
      </c>
      <c r="G1859" s="136">
        <v>3.44</v>
      </c>
    </row>
    <row r="1860" spans="1:7" x14ac:dyDescent="0.25">
      <c r="A1860" s="132" t="str">
        <f t="shared" si="28"/>
        <v>SC-5S0251175</v>
      </c>
      <c r="B1860" s="132" t="s">
        <v>4728</v>
      </c>
      <c r="C1860" s="133" t="s">
        <v>4729</v>
      </c>
      <c r="D1860" s="134" t="s">
        <v>701</v>
      </c>
      <c r="E1860" s="135">
        <v>3.07</v>
      </c>
      <c r="F1860" s="135">
        <v>1.05</v>
      </c>
      <c r="G1860" s="136">
        <v>4.13</v>
      </c>
    </row>
    <row r="1861" spans="1:7" x14ac:dyDescent="0.25">
      <c r="A1861" s="132" t="str">
        <f t="shared" si="28"/>
        <v>SC-5S0251176</v>
      </c>
      <c r="B1861" s="132" t="s">
        <v>4730</v>
      </c>
      <c r="C1861" s="133" t="s">
        <v>4731</v>
      </c>
      <c r="D1861" s="134" t="s">
        <v>701</v>
      </c>
      <c r="E1861" s="135">
        <v>3.07</v>
      </c>
      <c r="F1861" s="135">
        <v>1.05</v>
      </c>
      <c r="G1861" s="136">
        <v>4.13</v>
      </c>
    </row>
    <row r="1862" spans="1:7" x14ac:dyDescent="0.25">
      <c r="A1862" s="132" t="str">
        <f t="shared" si="28"/>
        <v>SC-5S0251177</v>
      </c>
      <c r="B1862" s="132" t="s">
        <v>4732</v>
      </c>
      <c r="C1862" s="133" t="s">
        <v>4733</v>
      </c>
      <c r="D1862" s="134" t="s">
        <v>701</v>
      </c>
      <c r="E1862" s="135">
        <v>3.07</v>
      </c>
      <c r="F1862" s="135">
        <v>1.05</v>
      </c>
      <c r="G1862" s="136">
        <v>4.13</v>
      </c>
    </row>
    <row r="1863" spans="1:7" x14ac:dyDescent="0.25">
      <c r="A1863" s="132" t="str">
        <f t="shared" si="28"/>
        <v>SC-5S0251178</v>
      </c>
      <c r="B1863" s="132" t="s">
        <v>4734</v>
      </c>
      <c r="C1863" s="133" t="s">
        <v>4735</v>
      </c>
      <c r="D1863" s="134" t="s">
        <v>701</v>
      </c>
      <c r="E1863" s="135">
        <v>3.07</v>
      </c>
      <c r="F1863" s="135">
        <v>1.05</v>
      </c>
      <c r="G1863" s="136">
        <v>4.13</v>
      </c>
    </row>
    <row r="1864" spans="1:7" x14ac:dyDescent="0.25">
      <c r="A1864" s="132" t="str">
        <f t="shared" si="28"/>
        <v>SC-5S0251201</v>
      </c>
      <c r="B1864" s="132" t="s">
        <v>4736</v>
      </c>
      <c r="C1864" s="133" t="s">
        <v>4737</v>
      </c>
      <c r="D1864" s="134" t="s">
        <v>701</v>
      </c>
      <c r="E1864" s="135">
        <v>0.93</v>
      </c>
      <c r="F1864" s="135">
        <v>0.32</v>
      </c>
      <c r="G1864" s="136">
        <v>1.26</v>
      </c>
    </row>
    <row r="1865" spans="1:7" x14ac:dyDescent="0.25">
      <c r="A1865" s="132" t="str">
        <f t="shared" si="28"/>
        <v>SC-5S0251202</v>
      </c>
      <c r="B1865" s="132" t="s">
        <v>4738</v>
      </c>
      <c r="C1865" s="133" t="s">
        <v>4063</v>
      </c>
      <c r="D1865" s="134" t="s">
        <v>701</v>
      </c>
      <c r="E1865" s="135">
        <v>1.72</v>
      </c>
      <c r="F1865" s="135">
        <v>0.59</v>
      </c>
      <c r="G1865" s="136">
        <v>2.31</v>
      </c>
    </row>
    <row r="1866" spans="1:7" x14ac:dyDescent="0.25">
      <c r="A1866" s="132" t="str">
        <f t="shared" ref="A1866:A1929" si="29">CONCATENATE("SC-",B1866)</f>
        <v>SC-5S0251251</v>
      </c>
      <c r="B1866" s="132" t="s">
        <v>4739</v>
      </c>
      <c r="C1866" s="133" t="s">
        <v>4740</v>
      </c>
      <c r="D1866" s="134" t="s">
        <v>701</v>
      </c>
      <c r="E1866" s="135">
        <v>1.01</v>
      </c>
      <c r="F1866" s="135">
        <v>0.35</v>
      </c>
      <c r="G1866" s="136">
        <v>1.35</v>
      </c>
    </row>
    <row r="1867" spans="1:7" x14ac:dyDescent="0.25">
      <c r="A1867" s="132" t="str">
        <f t="shared" si="29"/>
        <v>SC-5S0251252</v>
      </c>
      <c r="B1867" s="132" t="s">
        <v>4741</v>
      </c>
      <c r="C1867" s="133" t="s">
        <v>4742</v>
      </c>
      <c r="D1867" s="134" t="s">
        <v>701</v>
      </c>
      <c r="E1867" s="135">
        <v>1.86</v>
      </c>
      <c r="F1867" s="135">
        <v>0.64</v>
      </c>
      <c r="G1867" s="136">
        <v>2.5</v>
      </c>
    </row>
    <row r="1868" spans="1:7" x14ac:dyDescent="0.25">
      <c r="A1868" s="132" t="str">
        <f t="shared" si="29"/>
        <v>SC-5S0253000</v>
      </c>
      <c r="B1868" s="132" t="s">
        <v>4743</v>
      </c>
      <c r="C1868" s="133" t="s">
        <v>1814</v>
      </c>
      <c r="D1868" s="134" t="s">
        <v>537</v>
      </c>
      <c r="E1868" s="135">
        <v>90.44</v>
      </c>
      <c r="F1868" s="135">
        <v>31.04</v>
      </c>
      <c r="G1868" s="136">
        <v>121.48</v>
      </c>
    </row>
    <row r="1869" spans="1:7" x14ac:dyDescent="0.25">
      <c r="A1869" s="132" t="str">
        <f t="shared" si="29"/>
        <v>SC-5S0253050</v>
      </c>
      <c r="B1869" s="132" t="s">
        <v>4744</v>
      </c>
      <c r="C1869" s="133" t="s">
        <v>1816</v>
      </c>
      <c r="D1869" s="134" t="s">
        <v>537</v>
      </c>
      <c r="E1869" s="135">
        <v>120.43</v>
      </c>
      <c r="F1869" s="135">
        <v>41.33</v>
      </c>
      <c r="G1869" s="136">
        <v>161.76</v>
      </c>
    </row>
    <row r="1870" spans="1:7" x14ac:dyDescent="0.25">
      <c r="A1870" s="132" t="str">
        <f t="shared" si="29"/>
        <v>SC-5S0253100</v>
      </c>
      <c r="B1870" s="132" t="s">
        <v>4745</v>
      </c>
      <c r="C1870" s="133" t="s">
        <v>1818</v>
      </c>
      <c r="D1870" s="134" t="s">
        <v>537</v>
      </c>
      <c r="E1870" s="135">
        <v>86.3</v>
      </c>
      <c r="F1870" s="135">
        <v>29.62</v>
      </c>
      <c r="G1870" s="136">
        <v>115.92</v>
      </c>
    </row>
    <row r="1871" spans="1:7" x14ac:dyDescent="0.25">
      <c r="A1871" s="132" t="str">
        <f t="shared" si="29"/>
        <v>SC-5S0253150</v>
      </c>
      <c r="B1871" s="132" t="s">
        <v>4746</v>
      </c>
      <c r="C1871" s="133" t="s">
        <v>1820</v>
      </c>
      <c r="D1871" s="134" t="s">
        <v>537</v>
      </c>
      <c r="E1871" s="135">
        <v>111.91</v>
      </c>
      <c r="F1871" s="135">
        <v>38.409999999999997</v>
      </c>
      <c r="G1871" s="136">
        <v>150.31</v>
      </c>
    </row>
    <row r="1872" spans="1:7" x14ac:dyDescent="0.25">
      <c r="A1872" s="132" t="str">
        <f t="shared" si="29"/>
        <v>SC-5S0253200</v>
      </c>
      <c r="B1872" s="132" t="s">
        <v>4747</v>
      </c>
      <c r="C1872" s="133" t="s">
        <v>1822</v>
      </c>
      <c r="D1872" s="134" t="s">
        <v>584</v>
      </c>
      <c r="E1872" s="135">
        <v>65.84</v>
      </c>
      <c r="F1872" s="135">
        <v>22.6</v>
      </c>
      <c r="G1872" s="136">
        <v>88.44</v>
      </c>
    </row>
    <row r="1873" spans="1:7" x14ac:dyDescent="0.25">
      <c r="A1873" s="132" t="str">
        <f t="shared" si="29"/>
        <v>SC-5S0253250</v>
      </c>
      <c r="B1873" s="132" t="s">
        <v>4748</v>
      </c>
      <c r="C1873" s="133" t="s">
        <v>1824</v>
      </c>
      <c r="D1873" s="134" t="s">
        <v>584</v>
      </c>
      <c r="E1873" s="135">
        <v>93.62</v>
      </c>
      <c r="F1873" s="135">
        <v>32.130000000000003</v>
      </c>
      <c r="G1873" s="136">
        <v>125.75</v>
      </c>
    </row>
    <row r="1874" spans="1:7" x14ac:dyDescent="0.25">
      <c r="A1874" s="132" t="str">
        <f t="shared" si="29"/>
        <v>SC-5S0254001</v>
      </c>
      <c r="B1874" s="132" t="s">
        <v>4749</v>
      </c>
      <c r="C1874" s="133" t="s">
        <v>4750</v>
      </c>
      <c r="D1874" s="134" t="s">
        <v>584</v>
      </c>
      <c r="E1874" s="135">
        <v>60.43</v>
      </c>
      <c r="F1874" s="135">
        <v>20.74</v>
      </c>
      <c r="G1874" s="136">
        <v>81.16</v>
      </c>
    </row>
    <row r="1875" spans="1:7" x14ac:dyDescent="0.25">
      <c r="A1875" s="132" t="str">
        <f t="shared" si="29"/>
        <v>SC-5S0254002</v>
      </c>
      <c r="B1875" s="132" t="s">
        <v>4751</v>
      </c>
      <c r="C1875" s="133" t="s">
        <v>4752</v>
      </c>
      <c r="D1875" s="134" t="s">
        <v>584</v>
      </c>
      <c r="E1875" s="135">
        <v>54.7</v>
      </c>
      <c r="F1875" s="135">
        <v>18.77</v>
      </c>
      <c r="G1875" s="136">
        <v>73.48</v>
      </c>
    </row>
    <row r="1876" spans="1:7" x14ac:dyDescent="0.25">
      <c r="A1876" s="132" t="str">
        <f t="shared" si="29"/>
        <v>SC-5S0254012</v>
      </c>
      <c r="B1876" s="132" t="s">
        <v>4753</v>
      </c>
      <c r="C1876" s="133" t="s">
        <v>4754</v>
      </c>
      <c r="D1876" s="134" t="s">
        <v>584</v>
      </c>
      <c r="E1876" s="135">
        <v>48.47</v>
      </c>
      <c r="F1876" s="135">
        <v>16.64</v>
      </c>
      <c r="G1876" s="136">
        <v>65.11</v>
      </c>
    </row>
    <row r="1877" spans="1:7" x14ac:dyDescent="0.25">
      <c r="A1877" s="132" t="str">
        <f t="shared" si="29"/>
        <v>SC-5S0254021</v>
      </c>
      <c r="B1877" s="132" t="s">
        <v>4755</v>
      </c>
      <c r="C1877" s="133" t="s">
        <v>1830</v>
      </c>
      <c r="D1877" s="134" t="s">
        <v>584</v>
      </c>
      <c r="E1877" s="135">
        <v>65.25</v>
      </c>
      <c r="F1877" s="135">
        <v>22.39</v>
      </c>
      <c r="G1877" s="136">
        <v>87.64</v>
      </c>
    </row>
    <row r="1878" spans="1:7" x14ac:dyDescent="0.25">
      <c r="A1878" s="132" t="str">
        <f t="shared" si="29"/>
        <v>SC-5S0254051</v>
      </c>
      <c r="B1878" s="132" t="s">
        <v>4756</v>
      </c>
      <c r="C1878" s="133" t="s">
        <v>4757</v>
      </c>
      <c r="D1878" s="134" t="s">
        <v>584</v>
      </c>
      <c r="E1878" s="135">
        <v>72.69</v>
      </c>
      <c r="F1878" s="135">
        <v>24.95</v>
      </c>
      <c r="G1878" s="136">
        <v>97.63</v>
      </c>
    </row>
    <row r="1879" spans="1:7" x14ac:dyDescent="0.25">
      <c r="A1879" s="132" t="str">
        <f t="shared" si="29"/>
        <v>SC-5S0254052</v>
      </c>
      <c r="B1879" s="132" t="s">
        <v>4758</v>
      </c>
      <c r="C1879" s="133" t="s">
        <v>4759</v>
      </c>
      <c r="D1879" s="134" t="s">
        <v>584</v>
      </c>
      <c r="E1879" s="135">
        <v>69.569999999999993</v>
      </c>
      <c r="F1879" s="135">
        <v>23.88</v>
      </c>
      <c r="G1879" s="136">
        <v>93.44</v>
      </c>
    </row>
    <row r="1880" spans="1:7" x14ac:dyDescent="0.25">
      <c r="A1880" s="132" t="str">
        <f t="shared" si="29"/>
        <v>SC-5S0254062</v>
      </c>
      <c r="B1880" s="132" t="s">
        <v>4760</v>
      </c>
      <c r="C1880" s="133" t="s">
        <v>4761</v>
      </c>
      <c r="D1880" s="134" t="s">
        <v>584</v>
      </c>
      <c r="E1880" s="135">
        <v>54.44</v>
      </c>
      <c r="F1880" s="135">
        <v>18.68</v>
      </c>
      <c r="G1880" s="136">
        <v>73.12</v>
      </c>
    </row>
    <row r="1881" spans="1:7" x14ac:dyDescent="0.25">
      <c r="A1881" s="132" t="str">
        <f t="shared" si="29"/>
        <v>SC-5S0254071</v>
      </c>
      <c r="B1881" s="132" t="s">
        <v>4762</v>
      </c>
      <c r="C1881" s="133" t="s">
        <v>4763</v>
      </c>
      <c r="D1881" s="134" t="s">
        <v>584</v>
      </c>
      <c r="E1881" s="135">
        <v>77.599999999999994</v>
      </c>
      <c r="F1881" s="135">
        <v>26.63</v>
      </c>
      <c r="G1881" s="136">
        <v>104.23</v>
      </c>
    </row>
    <row r="1882" spans="1:7" x14ac:dyDescent="0.25">
      <c r="A1882" s="132" t="str">
        <f t="shared" si="29"/>
        <v>SC-5S0260000</v>
      </c>
      <c r="B1882" s="132" t="s">
        <v>4764</v>
      </c>
      <c r="C1882" s="133" t="s">
        <v>4765</v>
      </c>
      <c r="D1882" s="134" t="s">
        <v>701</v>
      </c>
      <c r="E1882" s="135">
        <v>4.2699999999999996</v>
      </c>
      <c r="F1882" s="135">
        <v>1.47</v>
      </c>
      <c r="G1882" s="136">
        <v>5.74</v>
      </c>
    </row>
    <row r="1883" spans="1:7" x14ac:dyDescent="0.25">
      <c r="A1883" s="132" t="str">
        <f t="shared" si="29"/>
        <v>SC-5S0260700</v>
      </c>
      <c r="B1883" s="132" t="s">
        <v>4766</v>
      </c>
      <c r="C1883" s="133" t="s">
        <v>1850</v>
      </c>
      <c r="D1883" s="134" t="s">
        <v>537</v>
      </c>
      <c r="E1883" s="135">
        <v>305.58999999999997</v>
      </c>
      <c r="F1883" s="135">
        <v>104.88</v>
      </c>
      <c r="G1883" s="136">
        <v>410.47</v>
      </c>
    </row>
    <row r="1884" spans="1:7" x14ac:dyDescent="0.25">
      <c r="A1884" s="132" t="str">
        <f t="shared" si="29"/>
        <v>SC-5S0260750</v>
      </c>
      <c r="B1884" s="132" t="s">
        <v>4767</v>
      </c>
      <c r="C1884" s="133" t="s">
        <v>4768</v>
      </c>
      <c r="D1884" s="134" t="s">
        <v>537</v>
      </c>
      <c r="E1884" s="135">
        <v>341.14</v>
      </c>
      <c r="F1884" s="135">
        <v>117.08</v>
      </c>
      <c r="G1884" s="136">
        <v>458.22</v>
      </c>
    </row>
    <row r="1885" spans="1:7" x14ac:dyDescent="0.25">
      <c r="A1885" s="132" t="str">
        <f t="shared" si="29"/>
        <v>SC-5S0270200</v>
      </c>
      <c r="B1885" s="132" t="s">
        <v>4769</v>
      </c>
      <c r="C1885" s="133" t="s">
        <v>1858</v>
      </c>
      <c r="D1885" s="134" t="s">
        <v>566</v>
      </c>
      <c r="E1885" s="135">
        <v>3.38</v>
      </c>
      <c r="F1885" s="135">
        <v>1.1599999999999999</v>
      </c>
      <c r="G1885" s="136">
        <v>4.54</v>
      </c>
    </row>
    <row r="1886" spans="1:7" x14ac:dyDescent="0.25">
      <c r="A1886" s="132" t="str">
        <f t="shared" si="29"/>
        <v>SC-5S0290500</v>
      </c>
      <c r="B1886" s="132" t="s">
        <v>4770</v>
      </c>
      <c r="C1886" s="133" t="s">
        <v>4101</v>
      </c>
      <c r="D1886" s="134" t="s">
        <v>537</v>
      </c>
      <c r="E1886" s="135">
        <v>10.039999999999999</v>
      </c>
      <c r="F1886" s="135">
        <v>3.45</v>
      </c>
      <c r="G1886" s="136">
        <v>13.49</v>
      </c>
    </row>
    <row r="1887" spans="1:7" x14ac:dyDescent="0.25">
      <c r="A1887" s="132" t="str">
        <f t="shared" si="29"/>
        <v>SC-5S0290501</v>
      </c>
      <c r="B1887" s="132" t="s">
        <v>4771</v>
      </c>
      <c r="C1887" s="133" t="s">
        <v>4103</v>
      </c>
      <c r="D1887" s="134" t="s">
        <v>537</v>
      </c>
      <c r="E1887" s="135">
        <v>177.65</v>
      </c>
      <c r="F1887" s="135">
        <v>60.97</v>
      </c>
      <c r="G1887" s="136">
        <v>238.61</v>
      </c>
    </row>
    <row r="1888" spans="1:7" x14ac:dyDescent="0.25">
      <c r="A1888" s="132" t="str">
        <f t="shared" si="29"/>
        <v>SC-5S0290600</v>
      </c>
      <c r="B1888" s="132" t="s">
        <v>4772</v>
      </c>
      <c r="C1888" s="133" t="s">
        <v>4773</v>
      </c>
      <c r="D1888" s="134" t="s">
        <v>537</v>
      </c>
      <c r="E1888" s="135">
        <v>6.37</v>
      </c>
      <c r="F1888" s="135">
        <v>2.1800000000000002</v>
      </c>
      <c r="G1888" s="136">
        <v>8.5500000000000007</v>
      </c>
    </row>
    <row r="1889" spans="1:7" x14ac:dyDescent="0.25">
      <c r="A1889" s="132" t="str">
        <f t="shared" si="29"/>
        <v>SC-5S0290601</v>
      </c>
      <c r="B1889" s="132" t="s">
        <v>4774</v>
      </c>
      <c r="C1889" s="133" t="s">
        <v>4108</v>
      </c>
      <c r="D1889" s="134" t="s">
        <v>537</v>
      </c>
      <c r="E1889" s="135">
        <v>98.06</v>
      </c>
      <c r="F1889" s="135">
        <v>33.659999999999997</v>
      </c>
      <c r="G1889" s="136">
        <v>131.72</v>
      </c>
    </row>
    <row r="1890" spans="1:7" x14ac:dyDescent="0.25">
      <c r="A1890" s="132" t="str">
        <f t="shared" si="29"/>
        <v>SC-5S0290700</v>
      </c>
      <c r="B1890" s="132" t="s">
        <v>4775</v>
      </c>
      <c r="C1890" s="133" t="s">
        <v>4776</v>
      </c>
      <c r="D1890" s="134" t="s">
        <v>537</v>
      </c>
      <c r="E1890" s="135">
        <v>6.27</v>
      </c>
      <c r="F1890" s="135">
        <v>2.15</v>
      </c>
      <c r="G1890" s="136">
        <v>8.43</v>
      </c>
    </row>
    <row r="1891" spans="1:7" x14ac:dyDescent="0.25">
      <c r="A1891" s="132" t="str">
        <f t="shared" si="29"/>
        <v>SC-5S0290701</v>
      </c>
      <c r="B1891" s="132" t="s">
        <v>4777</v>
      </c>
      <c r="C1891" s="133" t="s">
        <v>4778</v>
      </c>
      <c r="D1891" s="134" t="s">
        <v>537</v>
      </c>
      <c r="E1891" s="135">
        <v>83.53</v>
      </c>
      <c r="F1891" s="135">
        <v>28.67</v>
      </c>
      <c r="G1891" s="136">
        <v>112.2</v>
      </c>
    </row>
    <row r="1892" spans="1:7" x14ac:dyDescent="0.25">
      <c r="A1892" s="132" t="str">
        <f t="shared" si="29"/>
        <v>SC-5S0290800</v>
      </c>
      <c r="B1892" s="132" t="s">
        <v>4779</v>
      </c>
      <c r="C1892" s="133" t="s">
        <v>4780</v>
      </c>
      <c r="D1892" s="134" t="s">
        <v>701</v>
      </c>
      <c r="E1892" s="135">
        <v>18.98</v>
      </c>
      <c r="F1892" s="135">
        <v>6.51</v>
      </c>
      <c r="G1892" s="136">
        <v>25.49</v>
      </c>
    </row>
    <row r="1893" spans="1:7" x14ac:dyDescent="0.25">
      <c r="A1893" s="132" t="str">
        <f t="shared" si="29"/>
        <v>SC-5S0290900</v>
      </c>
      <c r="B1893" s="132" t="s">
        <v>4781</v>
      </c>
      <c r="C1893" s="133" t="s">
        <v>4782</v>
      </c>
      <c r="D1893" s="134" t="s">
        <v>537</v>
      </c>
      <c r="E1893" s="135">
        <v>104.82</v>
      </c>
      <c r="F1893" s="135">
        <v>35.97</v>
      </c>
      <c r="G1893" s="136">
        <v>140.79</v>
      </c>
    </row>
    <row r="1894" spans="1:7" x14ac:dyDescent="0.25">
      <c r="A1894" s="132" t="str">
        <f t="shared" si="29"/>
        <v>SC-5S0299011</v>
      </c>
      <c r="B1894" s="132" t="s">
        <v>4783</v>
      </c>
      <c r="C1894" s="133" t="s">
        <v>4784</v>
      </c>
      <c r="D1894" s="134" t="s">
        <v>537</v>
      </c>
      <c r="E1894" s="135">
        <v>113.06</v>
      </c>
      <c r="F1894" s="135">
        <v>38.799999999999997</v>
      </c>
      <c r="G1894" s="136">
        <v>151.86000000000001</v>
      </c>
    </row>
    <row r="1895" spans="1:7" x14ac:dyDescent="0.25">
      <c r="A1895" s="132" t="str">
        <f t="shared" si="29"/>
        <v>SC-5S0299012</v>
      </c>
      <c r="B1895" s="132" t="s">
        <v>4785</v>
      </c>
      <c r="C1895" s="133" t="s">
        <v>4786</v>
      </c>
      <c r="D1895" s="134" t="s">
        <v>537</v>
      </c>
      <c r="E1895" s="135">
        <v>169.68</v>
      </c>
      <c r="F1895" s="135">
        <v>58.23</v>
      </c>
      <c r="G1895" s="136">
        <v>227.92</v>
      </c>
    </row>
    <row r="1896" spans="1:7" x14ac:dyDescent="0.25">
      <c r="A1896" s="132" t="str">
        <f t="shared" si="29"/>
        <v>SC-5S0299301</v>
      </c>
      <c r="B1896" s="132" t="s">
        <v>4787</v>
      </c>
      <c r="C1896" s="133" t="s">
        <v>4788</v>
      </c>
      <c r="D1896" s="134" t="s">
        <v>537</v>
      </c>
      <c r="E1896" s="135">
        <v>36.89</v>
      </c>
      <c r="F1896" s="135">
        <v>12.66</v>
      </c>
      <c r="G1896" s="136">
        <v>49.55</v>
      </c>
    </row>
    <row r="1897" spans="1:7" x14ac:dyDescent="0.25">
      <c r="A1897" s="132" t="str">
        <f t="shared" si="29"/>
        <v>SC-5S0299304</v>
      </c>
      <c r="B1897" s="132" t="s">
        <v>4789</v>
      </c>
      <c r="C1897" s="133" t="s">
        <v>4790</v>
      </c>
      <c r="D1897" s="134" t="s">
        <v>537</v>
      </c>
      <c r="E1897" s="135">
        <v>69.319999999999993</v>
      </c>
      <c r="F1897" s="135">
        <v>23.79</v>
      </c>
      <c r="G1897" s="136">
        <v>93.11</v>
      </c>
    </row>
    <row r="1898" spans="1:7" x14ac:dyDescent="0.25">
      <c r="A1898" s="132" t="str">
        <f t="shared" si="29"/>
        <v>SC-5S0299307</v>
      </c>
      <c r="B1898" s="132" t="s">
        <v>4791</v>
      </c>
      <c r="C1898" s="133" t="s">
        <v>4792</v>
      </c>
      <c r="D1898" s="134" t="s">
        <v>537</v>
      </c>
      <c r="E1898" s="135">
        <v>47.38</v>
      </c>
      <c r="F1898" s="135">
        <v>16.260000000000002</v>
      </c>
      <c r="G1898" s="136">
        <v>63.64</v>
      </c>
    </row>
    <row r="1899" spans="1:7" x14ac:dyDescent="0.25">
      <c r="A1899" s="132" t="str">
        <f t="shared" si="29"/>
        <v>SC-5S0299310</v>
      </c>
      <c r="B1899" s="132" t="s">
        <v>4793</v>
      </c>
      <c r="C1899" s="133" t="s">
        <v>4794</v>
      </c>
      <c r="D1899" s="134" t="s">
        <v>537</v>
      </c>
      <c r="E1899" s="135">
        <v>80.27</v>
      </c>
      <c r="F1899" s="135">
        <v>27.55</v>
      </c>
      <c r="G1899" s="136">
        <v>107.81</v>
      </c>
    </row>
    <row r="1900" spans="1:7" x14ac:dyDescent="0.25">
      <c r="A1900" s="132" t="str">
        <f t="shared" si="29"/>
        <v>SC-5S0299313</v>
      </c>
      <c r="B1900" s="132" t="s">
        <v>4795</v>
      </c>
      <c r="C1900" s="133" t="s">
        <v>4796</v>
      </c>
      <c r="D1900" s="134" t="s">
        <v>537</v>
      </c>
      <c r="E1900" s="135">
        <v>55.08</v>
      </c>
      <c r="F1900" s="135">
        <v>18.899999999999999</v>
      </c>
      <c r="G1900" s="136">
        <v>73.989999999999995</v>
      </c>
    </row>
    <row r="1901" spans="1:7" x14ac:dyDescent="0.25">
      <c r="A1901" s="132" t="str">
        <f t="shared" si="29"/>
        <v>SC-5S0430016</v>
      </c>
      <c r="B1901" s="132" t="s">
        <v>4797</v>
      </c>
      <c r="C1901" s="133" t="s">
        <v>4798</v>
      </c>
      <c r="D1901" s="134" t="s">
        <v>566</v>
      </c>
      <c r="E1901" s="135">
        <v>1393.59</v>
      </c>
      <c r="F1901" s="135">
        <v>478.28</v>
      </c>
      <c r="G1901" s="136">
        <v>1871.87</v>
      </c>
    </row>
    <row r="1902" spans="1:7" x14ac:dyDescent="0.25">
      <c r="A1902" s="132" t="str">
        <f t="shared" si="29"/>
        <v>SC-5S0430020</v>
      </c>
      <c r="B1902" s="132" t="s">
        <v>4799</v>
      </c>
      <c r="C1902" s="133" t="s">
        <v>4800</v>
      </c>
      <c r="D1902" s="134" t="s">
        <v>566</v>
      </c>
      <c r="E1902" s="135">
        <v>1897.54</v>
      </c>
      <c r="F1902" s="135">
        <v>651.24</v>
      </c>
      <c r="G1902" s="136">
        <v>2548.77</v>
      </c>
    </row>
    <row r="1903" spans="1:7" x14ac:dyDescent="0.25">
      <c r="A1903" s="132" t="str">
        <f t="shared" si="29"/>
        <v>SC-5S0430030</v>
      </c>
      <c r="B1903" s="132" t="s">
        <v>4801</v>
      </c>
      <c r="C1903" s="133" t="s">
        <v>2974</v>
      </c>
      <c r="D1903" s="134" t="s">
        <v>566</v>
      </c>
      <c r="E1903" s="135">
        <v>5009.2299999999996</v>
      </c>
      <c r="F1903" s="135">
        <v>1719.17</v>
      </c>
      <c r="G1903" s="136">
        <v>6728.39</v>
      </c>
    </row>
    <row r="1904" spans="1:7" x14ac:dyDescent="0.25">
      <c r="A1904" s="132" t="str">
        <f t="shared" si="29"/>
        <v>SC-5S0430066</v>
      </c>
      <c r="B1904" s="132" t="s">
        <v>4802</v>
      </c>
      <c r="C1904" s="133" t="s">
        <v>4803</v>
      </c>
      <c r="D1904" s="134" t="s">
        <v>566</v>
      </c>
      <c r="E1904" s="135">
        <v>1410.05</v>
      </c>
      <c r="F1904" s="135">
        <v>483.93</v>
      </c>
      <c r="G1904" s="136">
        <v>1893.98</v>
      </c>
    </row>
    <row r="1905" spans="1:7" x14ac:dyDescent="0.25">
      <c r="A1905" s="132" t="str">
        <f t="shared" si="29"/>
        <v>SC-5S0430070</v>
      </c>
      <c r="B1905" s="132" t="s">
        <v>4804</v>
      </c>
      <c r="C1905" s="133" t="s">
        <v>4805</v>
      </c>
      <c r="D1905" s="134" t="s">
        <v>566</v>
      </c>
      <c r="E1905" s="135">
        <v>1915.83</v>
      </c>
      <c r="F1905" s="135">
        <v>657.51</v>
      </c>
      <c r="G1905" s="136">
        <v>2573.34</v>
      </c>
    </row>
    <row r="1906" spans="1:7" x14ac:dyDescent="0.25">
      <c r="A1906" s="132" t="str">
        <f t="shared" si="29"/>
        <v>SC-5S0430071</v>
      </c>
      <c r="B1906" s="132" t="s">
        <v>4806</v>
      </c>
      <c r="C1906" s="133" t="s">
        <v>2980</v>
      </c>
      <c r="D1906" s="134" t="s">
        <v>566</v>
      </c>
      <c r="E1906" s="135">
        <v>5039.95</v>
      </c>
      <c r="F1906" s="135">
        <v>1729.71</v>
      </c>
      <c r="G1906" s="136">
        <v>6769.67</v>
      </c>
    </row>
    <row r="1907" spans="1:7" x14ac:dyDescent="0.25">
      <c r="A1907" s="132" t="str">
        <f t="shared" si="29"/>
        <v>SC-5S0430116</v>
      </c>
      <c r="B1907" s="132" t="s">
        <v>4807</v>
      </c>
      <c r="C1907" s="133" t="s">
        <v>4808</v>
      </c>
      <c r="D1907" s="134" t="s">
        <v>566</v>
      </c>
      <c r="E1907" s="135">
        <v>1476</v>
      </c>
      <c r="F1907" s="135">
        <v>506.56</v>
      </c>
      <c r="G1907" s="136">
        <v>1982.56</v>
      </c>
    </row>
    <row r="1908" spans="1:7" x14ac:dyDescent="0.25">
      <c r="A1908" s="132" t="str">
        <f t="shared" si="29"/>
        <v>SC-5S0430120</v>
      </c>
      <c r="B1908" s="132" t="s">
        <v>4809</v>
      </c>
      <c r="C1908" s="133" t="s">
        <v>4810</v>
      </c>
      <c r="D1908" s="134" t="s">
        <v>566</v>
      </c>
      <c r="E1908" s="135">
        <v>2018.66</v>
      </c>
      <c r="F1908" s="135">
        <v>692.8</v>
      </c>
      <c r="G1908" s="136">
        <v>2711.46</v>
      </c>
    </row>
    <row r="1909" spans="1:7" x14ac:dyDescent="0.25">
      <c r="A1909" s="132" t="str">
        <f t="shared" si="29"/>
        <v>SC-5S0430166</v>
      </c>
      <c r="B1909" s="132" t="s">
        <v>4811</v>
      </c>
      <c r="C1909" s="133" t="s">
        <v>4812</v>
      </c>
      <c r="D1909" s="134" t="s">
        <v>566</v>
      </c>
      <c r="E1909" s="135">
        <v>1492.46</v>
      </c>
      <c r="F1909" s="135">
        <v>512.21</v>
      </c>
      <c r="G1909" s="136">
        <v>2004.67</v>
      </c>
    </row>
    <row r="1910" spans="1:7" x14ac:dyDescent="0.25">
      <c r="A1910" s="132" t="str">
        <f t="shared" si="29"/>
        <v>SC-5S0430170</v>
      </c>
      <c r="B1910" s="132" t="s">
        <v>4813</v>
      </c>
      <c r="C1910" s="133" t="s">
        <v>4814</v>
      </c>
      <c r="D1910" s="134" t="s">
        <v>566</v>
      </c>
      <c r="E1910" s="135">
        <v>2036.95</v>
      </c>
      <c r="F1910" s="135">
        <v>699.08</v>
      </c>
      <c r="G1910" s="136">
        <v>2736.03</v>
      </c>
    </row>
    <row r="1911" spans="1:7" x14ac:dyDescent="0.25">
      <c r="A1911" s="132" t="str">
        <f t="shared" si="29"/>
        <v>SC-5S0431012</v>
      </c>
      <c r="B1911" s="132" t="s">
        <v>4815</v>
      </c>
      <c r="C1911" s="133" t="s">
        <v>4816</v>
      </c>
      <c r="D1911" s="134" t="s">
        <v>566</v>
      </c>
      <c r="E1911" s="135">
        <v>1566.66</v>
      </c>
      <c r="F1911" s="135">
        <v>537.67999999999995</v>
      </c>
      <c r="G1911" s="136">
        <v>2104.34</v>
      </c>
    </row>
    <row r="1912" spans="1:7" x14ac:dyDescent="0.25">
      <c r="A1912" s="132" t="str">
        <f t="shared" si="29"/>
        <v>SC-5S0431016</v>
      </c>
      <c r="B1912" s="132" t="s">
        <v>4817</v>
      </c>
      <c r="C1912" s="133" t="s">
        <v>4818</v>
      </c>
      <c r="D1912" s="134" t="s">
        <v>566</v>
      </c>
      <c r="E1912" s="135">
        <v>2099.17</v>
      </c>
      <c r="F1912" s="135">
        <v>720.43</v>
      </c>
      <c r="G1912" s="136">
        <v>2819.6</v>
      </c>
    </row>
    <row r="1913" spans="1:7" x14ac:dyDescent="0.25">
      <c r="A1913" s="132" t="str">
        <f t="shared" si="29"/>
        <v>SC-5S0431020</v>
      </c>
      <c r="B1913" s="132" t="s">
        <v>4819</v>
      </c>
      <c r="C1913" s="133" t="s">
        <v>4820</v>
      </c>
      <c r="D1913" s="134" t="s">
        <v>566</v>
      </c>
      <c r="E1913" s="135">
        <v>3039.77</v>
      </c>
      <c r="F1913" s="135">
        <v>1043.25</v>
      </c>
      <c r="G1913" s="136">
        <v>4083.02</v>
      </c>
    </row>
    <row r="1914" spans="1:7" x14ac:dyDescent="0.25">
      <c r="A1914" s="132" t="str">
        <f t="shared" si="29"/>
        <v>SC-5S0431112</v>
      </c>
      <c r="B1914" s="132" t="s">
        <v>4821</v>
      </c>
      <c r="C1914" s="133" t="s">
        <v>4822</v>
      </c>
      <c r="D1914" s="134" t="s">
        <v>566</v>
      </c>
      <c r="E1914" s="135">
        <v>1632.41</v>
      </c>
      <c r="F1914" s="135">
        <v>560.24</v>
      </c>
      <c r="G1914" s="136">
        <v>2192.66</v>
      </c>
    </row>
    <row r="1915" spans="1:7" x14ac:dyDescent="0.25">
      <c r="A1915" s="132" t="str">
        <f t="shared" si="29"/>
        <v>SC-5S0431116</v>
      </c>
      <c r="B1915" s="132" t="s">
        <v>4823</v>
      </c>
      <c r="C1915" s="133" t="s">
        <v>4824</v>
      </c>
      <c r="D1915" s="134" t="s">
        <v>566</v>
      </c>
      <c r="E1915" s="135">
        <v>2187.5</v>
      </c>
      <c r="F1915" s="135">
        <v>750.75</v>
      </c>
      <c r="G1915" s="136">
        <v>2938.25</v>
      </c>
    </row>
    <row r="1916" spans="1:7" x14ac:dyDescent="0.25">
      <c r="A1916" s="132" t="str">
        <f t="shared" si="29"/>
        <v>SC-5S0431120</v>
      </c>
      <c r="B1916" s="132" t="s">
        <v>4825</v>
      </c>
      <c r="C1916" s="133" t="s">
        <v>4176</v>
      </c>
      <c r="D1916" s="134" t="s">
        <v>566</v>
      </c>
      <c r="E1916" s="135">
        <v>3148.28</v>
      </c>
      <c r="F1916" s="135">
        <v>1080.49</v>
      </c>
      <c r="G1916" s="136">
        <v>4228.7700000000004</v>
      </c>
    </row>
    <row r="1917" spans="1:7" x14ac:dyDescent="0.25">
      <c r="A1917" s="132" t="str">
        <f t="shared" si="29"/>
        <v>SC-5S0499901</v>
      </c>
      <c r="B1917" s="132" t="s">
        <v>4826</v>
      </c>
      <c r="C1917" s="133" t="s">
        <v>4827</v>
      </c>
      <c r="D1917" s="134" t="s">
        <v>566</v>
      </c>
      <c r="E1917" s="135">
        <v>61.78</v>
      </c>
      <c r="F1917" s="135">
        <v>21.2</v>
      </c>
      <c r="G1917" s="136">
        <v>82.99</v>
      </c>
    </row>
    <row r="1918" spans="1:7" x14ac:dyDescent="0.25">
      <c r="A1918" s="132" t="str">
        <f t="shared" si="29"/>
        <v>SC-5S0499904</v>
      </c>
      <c r="B1918" s="132" t="s">
        <v>4828</v>
      </c>
      <c r="C1918" s="133" t="s">
        <v>4829</v>
      </c>
      <c r="D1918" s="134" t="s">
        <v>537</v>
      </c>
      <c r="E1918" s="135">
        <v>262.7</v>
      </c>
      <c r="F1918" s="135">
        <v>90.16</v>
      </c>
      <c r="G1918" s="136">
        <v>352.86</v>
      </c>
    </row>
    <row r="1919" spans="1:7" x14ac:dyDescent="0.25">
      <c r="A1919" s="132" t="str">
        <f t="shared" si="29"/>
        <v>SC-5S0499907</v>
      </c>
      <c r="B1919" s="132" t="s">
        <v>4830</v>
      </c>
      <c r="C1919" s="133" t="s">
        <v>4831</v>
      </c>
      <c r="D1919" s="134" t="s">
        <v>537</v>
      </c>
      <c r="E1919" s="135">
        <v>119.61</v>
      </c>
      <c r="F1919" s="135">
        <v>41.05</v>
      </c>
      <c r="G1919" s="136">
        <v>160.66999999999999</v>
      </c>
    </row>
    <row r="1920" spans="1:7" x14ac:dyDescent="0.25">
      <c r="A1920" s="132" t="str">
        <f t="shared" si="29"/>
        <v>SC-5S0499908</v>
      </c>
      <c r="B1920" s="132" t="s">
        <v>4832</v>
      </c>
      <c r="C1920" s="133" t="s">
        <v>4833</v>
      </c>
      <c r="D1920" s="134" t="s">
        <v>537</v>
      </c>
      <c r="E1920" s="135">
        <v>410.92</v>
      </c>
      <c r="F1920" s="135">
        <v>141.03</v>
      </c>
      <c r="G1920" s="136">
        <v>551.94000000000005</v>
      </c>
    </row>
    <row r="1921" spans="1:7" x14ac:dyDescent="0.25">
      <c r="A1921" s="132" t="str">
        <f t="shared" si="29"/>
        <v>SC-5S0499954</v>
      </c>
      <c r="B1921" s="132" t="s">
        <v>4834</v>
      </c>
      <c r="C1921" s="133" t="s">
        <v>4835</v>
      </c>
      <c r="D1921" s="134" t="s">
        <v>537</v>
      </c>
      <c r="E1921" s="135">
        <v>299.87</v>
      </c>
      <c r="F1921" s="135">
        <v>102.92</v>
      </c>
      <c r="G1921" s="136">
        <v>402.79</v>
      </c>
    </row>
    <row r="1922" spans="1:7" x14ac:dyDescent="0.25">
      <c r="A1922" s="132" t="str">
        <f t="shared" si="29"/>
        <v>SC-5S0530311</v>
      </c>
      <c r="B1922" s="132" t="s">
        <v>4836</v>
      </c>
      <c r="C1922" s="133" t="s">
        <v>3965</v>
      </c>
      <c r="D1922" s="134" t="s">
        <v>701</v>
      </c>
      <c r="E1922" s="135">
        <v>97.67</v>
      </c>
      <c r="F1922" s="135">
        <v>33.520000000000003</v>
      </c>
      <c r="G1922" s="136">
        <v>131.19</v>
      </c>
    </row>
    <row r="1923" spans="1:7" x14ac:dyDescent="0.25">
      <c r="A1923" s="132" t="str">
        <f t="shared" si="29"/>
        <v>SC-5S0530359</v>
      </c>
      <c r="B1923" s="132" t="s">
        <v>4837</v>
      </c>
      <c r="C1923" s="133" t="s">
        <v>4838</v>
      </c>
      <c r="D1923" s="134" t="s">
        <v>537</v>
      </c>
      <c r="E1923" s="135">
        <v>621.66999999999996</v>
      </c>
      <c r="F1923" s="135">
        <v>213.36</v>
      </c>
      <c r="G1923" s="136">
        <v>835.02</v>
      </c>
    </row>
    <row r="1924" spans="1:7" x14ac:dyDescent="0.25">
      <c r="A1924" s="132" t="str">
        <f t="shared" si="29"/>
        <v>SC-5S0530360</v>
      </c>
      <c r="B1924" s="132" t="s">
        <v>4839</v>
      </c>
      <c r="C1924" s="133" t="s">
        <v>4840</v>
      </c>
      <c r="D1924" s="134" t="s">
        <v>537</v>
      </c>
      <c r="E1924" s="135">
        <v>286.08999999999997</v>
      </c>
      <c r="F1924" s="135">
        <v>98.19</v>
      </c>
      <c r="G1924" s="136">
        <v>384.28</v>
      </c>
    </row>
    <row r="1925" spans="1:7" x14ac:dyDescent="0.25">
      <c r="A1925" s="132" t="str">
        <f t="shared" si="29"/>
        <v>SC-5S0534001</v>
      </c>
      <c r="B1925" s="132" t="s">
        <v>4841</v>
      </c>
      <c r="C1925" s="133" t="s">
        <v>3971</v>
      </c>
      <c r="D1925" s="134" t="s">
        <v>537</v>
      </c>
      <c r="E1925" s="135">
        <v>1272.98</v>
      </c>
      <c r="F1925" s="135">
        <v>436.89</v>
      </c>
      <c r="G1925" s="136">
        <v>1709.87</v>
      </c>
    </row>
    <row r="1926" spans="1:7" x14ac:dyDescent="0.25">
      <c r="A1926" s="132" t="str">
        <f t="shared" si="29"/>
        <v>SC-5S0534051</v>
      </c>
      <c r="B1926" s="132" t="s">
        <v>4842</v>
      </c>
      <c r="C1926" s="133" t="s">
        <v>4843</v>
      </c>
      <c r="D1926" s="134" t="s">
        <v>537</v>
      </c>
      <c r="E1926" s="135">
        <v>1310.1500000000001</v>
      </c>
      <c r="F1926" s="135">
        <v>449.64</v>
      </c>
      <c r="G1926" s="136">
        <v>1759.8</v>
      </c>
    </row>
    <row r="1927" spans="1:7" x14ac:dyDescent="0.25">
      <c r="A1927" s="132" t="str">
        <f t="shared" si="29"/>
        <v>SC-5S0590001</v>
      </c>
      <c r="B1927" s="132" t="s">
        <v>4844</v>
      </c>
      <c r="C1927" s="133" t="s">
        <v>4845</v>
      </c>
      <c r="D1927" s="134" t="s">
        <v>566</v>
      </c>
      <c r="E1927" s="135">
        <v>140.08000000000001</v>
      </c>
      <c r="F1927" s="135">
        <v>48.08</v>
      </c>
      <c r="G1927" s="136">
        <v>188.16</v>
      </c>
    </row>
    <row r="1928" spans="1:7" x14ac:dyDescent="0.25">
      <c r="A1928" s="132" t="str">
        <f t="shared" si="29"/>
        <v>SC-5S0510000</v>
      </c>
      <c r="B1928" s="132" t="s">
        <v>4846</v>
      </c>
      <c r="C1928" s="133" t="s">
        <v>3916</v>
      </c>
      <c r="D1928" s="134" t="s">
        <v>701</v>
      </c>
      <c r="E1928" s="135">
        <v>6.04</v>
      </c>
      <c r="F1928" s="135">
        <v>2.0699999999999998</v>
      </c>
      <c r="G1928" s="136">
        <v>8.11</v>
      </c>
    </row>
    <row r="1929" spans="1:7" x14ac:dyDescent="0.25">
      <c r="A1929" s="132" t="str">
        <f t="shared" si="29"/>
        <v>SC-5S0510200</v>
      </c>
      <c r="B1929" s="132" t="s">
        <v>4847</v>
      </c>
      <c r="C1929" s="133" t="s">
        <v>3918</v>
      </c>
      <c r="D1929" s="134" t="s">
        <v>701</v>
      </c>
      <c r="E1929" s="135">
        <v>1.02</v>
      </c>
      <c r="F1929" s="135">
        <v>0.35</v>
      </c>
      <c r="G1929" s="136">
        <v>1.37</v>
      </c>
    </row>
    <row r="1930" spans="1:7" x14ac:dyDescent="0.25">
      <c r="A1930" s="132" t="str">
        <f t="shared" ref="A1930:A1954" si="30">CONCATENATE("SC-",B1930)</f>
        <v>SC-5S0530001</v>
      </c>
      <c r="B1930" s="132" t="s">
        <v>4848</v>
      </c>
      <c r="C1930" s="133" t="s">
        <v>3920</v>
      </c>
      <c r="D1930" s="134" t="s">
        <v>537</v>
      </c>
      <c r="E1930" s="135">
        <v>87.77</v>
      </c>
      <c r="F1930" s="135">
        <v>30.12</v>
      </c>
      <c r="G1930" s="136">
        <v>117.89</v>
      </c>
    </row>
    <row r="1931" spans="1:7" x14ac:dyDescent="0.25">
      <c r="A1931" s="132" t="str">
        <f t="shared" si="30"/>
        <v>SC-5S0530002</v>
      </c>
      <c r="B1931" s="132" t="s">
        <v>4849</v>
      </c>
      <c r="C1931" s="133" t="s">
        <v>3922</v>
      </c>
      <c r="D1931" s="134" t="s">
        <v>537</v>
      </c>
      <c r="E1931" s="135">
        <v>48.75</v>
      </c>
      <c r="F1931" s="135">
        <v>16.73</v>
      </c>
      <c r="G1931" s="136">
        <v>65.489999999999995</v>
      </c>
    </row>
    <row r="1932" spans="1:7" x14ac:dyDescent="0.25">
      <c r="A1932" s="132" t="str">
        <f t="shared" si="30"/>
        <v>SC-5S0530100</v>
      </c>
      <c r="B1932" s="132" t="s">
        <v>4850</v>
      </c>
      <c r="C1932" s="133" t="s">
        <v>1207</v>
      </c>
      <c r="D1932" s="134" t="s">
        <v>537</v>
      </c>
      <c r="E1932" s="135">
        <v>166.03</v>
      </c>
      <c r="F1932" s="135">
        <v>56.98</v>
      </c>
      <c r="G1932" s="136">
        <v>223.01</v>
      </c>
    </row>
    <row r="1933" spans="1:7" x14ac:dyDescent="0.25">
      <c r="A1933" s="132" t="str">
        <f t="shared" si="30"/>
        <v>SC-5S0530150</v>
      </c>
      <c r="B1933" s="132" t="s">
        <v>4851</v>
      </c>
      <c r="C1933" s="133" t="s">
        <v>1209</v>
      </c>
      <c r="D1933" s="134" t="s">
        <v>537</v>
      </c>
      <c r="E1933" s="135">
        <v>198.44</v>
      </c>
      <c r="F1933" s="135">
        <v>68.099999999999994</v>
      </c>
      <c r="G1933" s="136">
        <v>266.54000000000002</v>
      </c>
    </row>
    <row r="1934" spans="1:7" x14ac:dyDescent="0.25">
      <c r="A1934" s="132" t="str">
        <f t="shared" si="30"/>
        <v>SC-5S0530301</v>
      </c>
      <c r="B1934" s="132" t="s">
        <v>4852</v>
      </c>
      <c r="C1934" s="133" t="s">
        <v>3945</v>
      </c>
      <c r="D1934" s="134" t="s">
        <v>701</v>
      </c>
      <c r="E1934" s="135">
        <v>0</v>
      </c>
      <c r="F1934" s="135">
        <v>0</v>
      </c>
      <c r="G1934" s="136">
        <v>0</v>
      </c>
    </row>
    <row r="1935" spans="1:7" x14ac:dyDescent="0.25">
      <c r="A1935" s="132" t="str">
        <f t="shared" si="30"/>
        <v>SC-5S0530302</v>
      </c>
      <c r="B1935" s="132" t="s">
        <v>4853</v>
      </c>
      <c r="C1935" s="133" t="s">
        <v>4854</v>
      </c>
      <c r="D1935" s="134" t="s">
        <v>701</v>
      </c>
      <c r="E1935" s="135">
        <v>0</v>
      </c>
      <c r="F1935" s="135">
        <v>0</v>
      </c>
      <c r="G1935" s="136">
        <v>0</v>
      </c>
    </row>
    <row r="1936" spans="1:7" x14ac:dyDescent="0.25">
      <c r="A1936" s="132" t="str">
        <f t="shared" si="30"/>
        <v>SC-5S0530303</v>
      </c>
      <c r="B1936" s="132" t="s">
        <v>4855</v>
      </c>
      <c r="C1936" s="133" t="s">
        <v>3949</v>
      </c>
      <c r="D1936" s="134" t="s">
        <v>701</v>
      </c>
      <c r="E1936" s="135">
        <v>0</v>
      </c>
      <c r="F1936" s="135">
        <v>0</v>
      </c>
      <c r="G1936" s="136">
        <v>0</v>
      </c>
    </row>
    <row r="1937" spans="1:7" x14ac:dyDescent="0.25">
      <c r="A1937" s="132" t="str">
        <f t="shared" si="30"/>
        <v>SC-5S0530304</v>
      </c>
      <c r="B1937" s="132" t="s">
        <v>4856</v>
      </c>
      <c r="C1937" s="133" t="s">
        <v>3951</v>
      </c>
      <c r="D1937" s="134" t="s">
        <v>701</v>
      </c>
      <c r="E1937" s="135">
        <v>0</v>
      </c>
      <c r="F1937" s="135">
        <v>0</v>
      </c>
      <c r="G1937" s="136">
        <v>0</v>
      </c>
    </row>
    <row r="1938" spans="1:7" x14ac:dyDescent="0.25">
      <c r="A1938" s="132" t="str">
        <f t="shared" si="30"/>
        <v>SC-5S0530305</v>
      </c>
      <c r="B1938" s="132" t="s">
        <v>4857</v>
      </c>
      <c r="C1938" s="133" t="s">
        <v>3953</v>
      </c>
      <c r="D1938" s="134" t="s">
        <v>701</v>
      </c>
      <c r="E1938" s="135">
        <v>0</v>
      </c>
      <c r="F1938" s="135">
        <v>0</v>
      </c>
      <c r="G1938" s="136">
        <v>0</v>
      </c>
    </row>
    <row r="1939" spans="1:7" x14ac:dyDescent="0.25">
      <c r="A1939" s="132" t="str">
        <f t="shared" si="30"/>
        <v>SC-5S0530306</v>
      </c>
      <c r="B1939" s="132" t="s">
        <v>4858</v>
      </c>
      <c r="C1939" s="133" t="s">
        <v>3955</v>
      </c>
      <c r="D1939" s="134" t="s">
        <v>701</v>
      </c>
      <c r="E1939" s="135">
        <v>0</v>
      </c>
      <c r="F1939" s="135">
        <v>0</v>
      </c>
      <c r="G1939" s="136">
        <v>0</v>
      </c>
    </row>
    <row r="1940" spans="1:7" x14ac:dyDescent="0.25">
      <c r="A1940" s="132" t="str">
        <f t="shared" si="30"/>
        <v>SC-5S0530307</v>
      </c>
      <c r="B1940" s="132" t="s">
        <v>4859</v>
      </c>
      <c r="C1940" s="133" t="s">
        <v>4860</v>
      </c>
      <c r="D1940" s="134" t="s">
        <v>701</v>
      </c>
      <c r="E1940" s="135">
        <v>0</v>
      </c>
      <c r="F1940" s="135">
        <v>0</v>
      </c>
      <c r="G1940" s="136">
        <v>0</v>
      </c>
    </row>
    <row r="1941" spans="1:7" x14ac:dyDescent="0.25">
      <c r="A1941" s="132" t="str">
        <f t="shared" si="30"/>
        <v>SC-5S0530308</v>
      </c>
      <c r="B1941" s="132" t="s">
        <v>4861</v>
      </c>
      <c r="C1941" s="133" t="s">
        <v>3959</v>
      </c>
      <c r="D1941" s="134" t="s">
        <v>701</v>
      </c>
      <c r="E1941" s="135">
        <v>0</v>
      </c>
      <c r="F1941" s="135">
        <v>0</v>
      </c>
      <c r="G1941" s="136">
        <v>0</v>
      </c>
    </row>
    <row r="1942" spans="1:7" x14ac:dyDescent="0.25">
      <c r="A1942" s="132" t="str">
        <f t="shared" si="30"/>
        <v>SC-5S0530309</v>
      </c>
      <c r="B1942" s="132" t="s">
        <v>4862</v>
      </c>
      <c r="C1942" s="133" t="s">
        <v>3961</v>
      </c>
      <c r="D1942" s="134" t="s">
        <v>537</v>
      </c>
      <c r="E1942" s="135">
        <v>585.29</v>
      </c>
      <c r="F1942" s="135">
        <v>200.87</v>
      </c>
      <c r="G1942" s="136">
        <v>786.16</v>
      </c>
    </row>
    <row r="1943" spans="1:7" x14ac:dyDescent="0.25">
      <c r="A1943" s="132" t="str">
        <f t="shared" si="30"/>
        <v>SC-5S0530310</v>
      </c>
      <c r="B1943" s="132" t="s">
        <v>4863</v>
      </c>
      <c r="C1943" s="133" t="s">
        <v>4864</v>
      </c>
      <c r="D1943" s="134" t="s">
        <v>537</v>
      </c>
      <c r="E1943" s="135">
        <v>248.92</v>
      </c>
      <c r="F1943" s="135">
        <v>85.43</v>
      </c>
      <c r="G1943" s="136">
        <v>334.35</v>
      </c>
    </row>
    <row r="1944" spans="1:7" x14ac:dyDescent="0.25">
      <c r="A1944" s="132" t="str">
        <f t="shared" si="30"/>
        <v>SC-5S0640001</v>
      </c>
      <c r="B1944" s="132" t="s">
        <v>4865</v>
      </c>
      <c r="C1944" s="133" t="s">
        <v>4866</v>
      </c>
      <c r="D1944" s="134" t="s">
        <v>566</v>
      </c>
      <c r="E1944" s="135">
        <v>21.39</v>
      </c>
      <c r="F1944" s="135">
        <v>7.34</v>
      </c>
      <c r="G1944" s="136">
        <v>28.73</v>
      </c>
    </row>
    <row r="1945" spans="1:7" x14ac:dyDescent="0.25">
      <c r="A1945" s="132" t="str">
        <f t="shared" si="30"/>
        <v>SC-5S0640002</v>
      </c>
      <c r="B1945" s="132" t="s">
        <v>4867</v>
      </c>
      <c r="C1945" s="133" t="s">
        <v>4868</v>
      </c>
      <c r="D1945" s="134" t="s">
        <v>566</v>
      </c>
      <c r="E1945" s="135">
        <v>17.71</v>
      </c>
      <c r="F1945" s="135">
        <v>6.08</v>
      </c>
      <c r="G1945" s="136">
        <v>23.78</v>
      </c>
    </row>
    <row r="1946" spans="1:7" x14ac:dyDescent="0.25">
      <c r="A1946" s="132" t="str">
        <f t="shared" si="30"/>
        <v>SC-5S0640051</v>
      </c>
      <c r="B1946" s="132" t="s">
        <v>4869</v>
      </c>
      <c r="C1946" s="133" t="s">
        <v>4870</v>
      </c>
      <c r="D1946" s="134" t="s">
        <v>566</v>
      </c>
      <c r="E1946" s="135">
        <v>21.8</v>
      </c>
      <c r="F1946" s="135">
        <v>7.48</v>
      </c>
      <c r="G1946" s="136">
        <v>29.28</v>
      </c>
    </row>
    <row r="1947" spans="1:7" x14ac:dyDescent="0.25">
      <c r="A1947" s="132" t="str">
        <f t="shared" si="30"/>
        <v>SC-5S0640052</v>
      </c>
      <c r="B1947" s="132" t="s">
        <v>4871</v>
      </c>
      <c r="C1947" s="133" t="s">
        <v>4872</v>
      </c>
      <c r="D1947" s="134" t="s">
        <v>566</v>
      </c>
      <c r="E1947" s="135">
        <v>17.91</v>
      </c>
      <c r="F1947" s="135">
        <v>6.15</v>
      </c>
      <c r="G1947" s="136">
        <v>24.06</v>
      </c>
    </row>
    <row r="1948" spans="1:7" x14ac:dyDescent="0.25">
      <c r="A1948" s="132" t="str">
        <f t="shared" si="30"/>
        <v>SC-5S0641000</v>
      </c>
      <c r="B1948" s="132" t="s">
        <v>4873</v>
      </c>
      <c r="C1948" s="133" t="s">
        <v>4874</v>
      </c>
      <c r="D1948" s="134" t="s">
        <v>566</v>
      </c>
      <c r="E1948" s="135">
        <v>15.38</v>
      </c>
      <c r="F1948" s="135">
        <v>5.28</v>
      </c>
      <c r="G1948" s="136">
        <v>20.65</v>
      </c>
    </row>
    <row r="1949" spans="1:7" x14ac:dyDescent="0.25">
      <c r="A1949" s="132" t="str">
        <f t="shared" si="30"/>
        <v>SC-5S0900107</v>
      </c>
      <c r="B1949" s="132" t="s">
        <v>4875</v>
      </c>
      <c r="C1949" s="133" t="s">
        <v>4876</v>
      </c>
      <c r="D1949" s="134" t="s">
        <v>1141</v>
      </c>
      <c r="E1949" s="135">
        <v>0.91</v>
      </c>
      <c r="F1949" s="135">
        <v>0.31</v>
      </c>
      <c r="G1949" s="136">
        <v>1.22</v>
      </c>
    </row>
    <row r="1950" spans="1:7" x14ac:dyDescent="0.25">
      <c r="A1950" s="132" t="str">
        <f t="shared" si="30"/>
        <v>SC-5S0900190</v>
      </c>
      <c r="B1950" s="132" t="s">
        <v>4877</v>
      </c>
      <c r="C1950" s="133" t="s">
        <v>1157</v>
      </c>
      <c r="D1950" s="134" t="s">
        <v>1141</v>
      </c>
      <c r="E1950" s="135">
        <v>0.6</v>
      </c>
      <c r="F1950" s="135">
        <v>0.21</v>
      </c>
      <c r="G1950" s="136">
        <v>0.81</v>
      </c>
    </row>
    <row r="1951" spans="1:7" x14ac:dyDescent="0.25">
      <c r="A1951" s="132" t="str">
        <f t="shared" si="30"/>
        <v>SC-5S0900191</v>
      </c>
      <c r="B1951" s="132" t="s">
        <v>4878</v>
      </c>
      <c r="C1951" s="133" t="s">
        <v>1159</v>
      </c>
      <c r="D1951" s="134" t="s">
        <v>1141</v>
      </c>
      <c r="E1951" s="135">
        <v>0.62</v>
      </c>
      <c r="F1951" s="135">
        <v>0.21</v>
      </c>
      <c r="G1951" s="136">
        <v>0.83</v>
      </c>
    </row>
    <row r="1952" spans="1:7" x14ac:dyDescent="0.25">
      <c r="A1952" s="132" t="str">
        <f t="shared" si="30"/>
        <v>SC-5S0900207</v>
      </c>
      <c r="B1952" s="132" t="s">
        <v>4879</v>
      </c>
      <c r="C1952" s="133" t="s">
        <v>4880</v>
      </c>
      <c r="D1952" s="134" t="s">
        <v>1141</v>
      </c>
      <c r="E1952" s="135">
        <v>0.68</v>
      </c>
      <c r="F1952" s="135">
        <v>0.23</v>
      </c>
      <c r="G1952" s="136">
        <v>0.92</v>
      </c>
    </row>
    <row r="1953" spans="1:7" x14ac:dyDescent="0.25">
      <c r="A1953" s="132" t="str">
        <f t="shared" si="30"/>
        <v>SC-5S0900290</v>
      </c>
      <c r="B1953" s="132" t="s">
        <v>4881</v>
      </c>
      <c r="C1953" s="133" t="s">
        <v>1183</v>
      </c>
      <c r="D1953" s="134" t="s">
        <v>1141</v>
      </c>
      <c r="E1953" s="135">
        <v>0.4</v>
      </c>
      <c r="F1953" s="135">
        <v>0.14000000000000001</v>
      </c>
      <c r="G1953" s="136">
        <v>0.54</v>
      </c>
    </row>
    <row r="1954" spans="1:7" x14ac:dyDescent="0.25">
      <c r="A1954" s="132" t="str">
        <f t="shared" si="30"/>
        <v>SC-5S0900291</v>
      </c>
      <c r="B1954" s="132" t="s">
        <v>4882</v>
      </c>
      <c r="C1954" s="133" t="s">
        <v>1185</v>
      </c>
      <c r="D1954" s="134" t="s">
        <v>1141</v>
      </c>
      <c r="E1954" s="135">
        <v>0.41</v>
      </c>
      <c r="F1954" s="135">
        <v>0.14000000000000001</v>
      </c>
      <c r="G1954" s="136">
        <v>0.55000000000000004</v>
      </c>
    </row>
  </sheetData>
  <mergeCells count="12">
    <mergeCell ref="G8:G9"/>
    <mergeCell ref="D1:G2"/>
    <mergeCell ref="D3:F3"/>
    <mergeCell ref="D4:F4"/>
    <mergeCell ref="D5:F5"/>
    <mergeCell ref="D6:F6"/>
    <mergeCell ref="A7:G7"/>
    <mergeCell ref="A8:A9"/>
    <mergeCell ref="C8:C9"/>
    <mergeCell ref="D8:D9"/>
    <mergeCell ref="E8:E9"/>
    <mergeCell ref="F8:F9"/>
  </mergeCells>
  <pageMargins left="0.511811024" right="0.511811024" top="0.78740157499999996" bottom="0.78740157499999996" header="0.31496062000000002" footer="0.31496062000000002"/>
  <pageSetup paperSize="9" scale="51" orientation="portrait" horizontalDpi="200" verticalDpi="200" r:id="rId1"/>
  <drawing r:id="rId2"/>
  <legacyDrawing r:id="rId3"/>
  <oleObjects>
    <mc:AlternateContent xmlns:mc="http://schemas.openxmlformats.org/markup-compatibility/2006">
      <mc:Choice Requires="x14">
        <oleObject progId="Figura" shapeId="1025" r:id="rId4">
          <objectPr defaultSize="0" autoPict="0" r:id="rId5">
            <anchor moveWithCells="1" sizeWithCells="1">
              <from>
                <xdr:col>4</xdr:col>
                <xdr:colOff>274320</xdr:colOff>
                <xdr:row>0</xdr:row>
                <xdr:rowOff>30480</xdr:rowOff>
              </from>
              <to>
                <xdr:col>5</xdr:col>
                <xdr:colOff>403860</xdr:colOff>
                <xdr:row>1</xdr:row>
                <xdr:rowOff>137160</xdr:rowOff>
              </to>
            </anchor>
          </objectPr>
        </oleObject>
      </mc:Choice>
      <mc:Fallback>
        <oleObject progId="Figura" shapeId="1025" r:id="rId4"/>
      </mc:Fallback>
    </mc:AlternateContent>
    <mc:AlternateContent xmlns:mc="http://schemas.openxmlformats.org/markup-compatibility/2006">
      <mc:Choice Requires="x14">
        <oleObject progId="Figura" shapeId="1026" r:id="rId6">
          <objectPr defaultSize="0" autoPict="0" r:id="rId5">
            <anchor moveWithCells="1" sizeWithCells="1">
              <from>
                <xdr:col>4</xdr:col>
                <xdr:colOff>327660</xdr:colOff>
                <xdr:row>0</xdr:row>
                <xdr:rowOff>60960</xdr:rowOff>
              </from>
              <to>
                <xdr:col>5</xdr:col>
                <xdr:colOff>441960</xdr:colOff>
                <xdr:row>1</xdr:row>
                <xdr:rowOff>144780</xdr:rowOff>
              </to>
            </anchor>
          </objectPr>
        </oleObject>
      </mc:Choice>
      <mc:Fallback>
        <oleObject progId="Figura" shapeId="1026" r:id="rId6"/>
      </mc:Fallback>
    </mc:AlternateContent>
    <mc:AlternateContent xmlns:mc="http://schemas.openxmlformats.org/markup-compatibility/2006">
      <mc:Choice Requires="x14">
        <oleObject progId="Figura" shapeId="1027" r:id="rId7">
          <objectPr defaultSize="0" autoPict="0" r:id="rId5">
            <anchor moveWithCells="1" sizeWithCells="1">
              <from>
                <xdr:col>4</xdr:col>
                <xdr:colOff>274320</xdr:colOff>
                <xdr:row>0</xdr:row>
                <xdr:rowOff>30480</xdr:rowOff>
              </from>
              <to>
                <xdr:col>5</xdr:col>
                <xdr:colOff>403860</xdr:colOff>
                <xdr:row>1</xdr:row>
                <xdr:rowOff>137160</xdr:rowOff>
              </to>
            </anchor>
          </objectPr>
        </oleObject>
      </mc:Choice>
      <mc:Fallback>
        <oleObject progId="Figura" shapeId="1027" r:id="rId7"/>
      </mc:Fallback>
    </mc:AlternateContent>
    <mc:AlternateContent xmlns:mc="http://schemas.openxmlformats.org/markup-compatibility/2006">
      <mc:Choice Requires="x14">
        <oleObject progId="Figura" shapeId="1028" r:id="rId8">
          <objectPr defaultSize="0" autoPict="0" r:id="rId5">
            <anchor moveWithCells="1" sizeWithCells="1">
              <from>
                <xdr:col>4</xdr:col>
                <xdr:colOff>327660</xdr:colOff>
                <xdr:row>0</xdr:row>
                <xdr:rowOff>60960</xdr:rowOff>
              </from>
              <to>
                <xdr:col>5</xdr:col>
                <xdr:colOff>441960</xdr:colOff>
                <xdr:row>1</xdr:row>
                <xdr:rowOff>144780</xdr:rowOff>
              </to>
            </anchor>
          </objectPr>
        </oleObject>
      </mc:Choice>
      <mc:Fallback>
        <oleObject progId="Figura" shapeId="1028"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4472-0585-446E-B324-819CAFCE97FC}">
  <sheetPr filterMode="1">
    <tabColor rgb="FFFF0000"/>
  </sheetPr>
  <dimension ref="A1:J5763"/>
  <sheetViews>
    <sheetView view="pageBreakPreview" zoomScale="85" zoomScaleNormal="85" zoomScaleSheetLayoutView="85" workbookViewId="0">
      <pane ySplit="9" topLeftCell="A10" activePane="bottomLeft" state="frozen"/>
      <selection activeCell="A37" sqref="A1:XFD1048576"/>
      <selection pane="bottomLeft" activeCell="B1908" sqref="B1908"/>
    </sheetView>
  </sheetViews>
  <sheetFormatPr defaultRowHeight="13.2" x14ac:dyDescent="0.25"/>
  <cols>
    <col min="1" max="1" width="14.109375" style="172" customWidth="1"/>
    <col min="2" max="2" width="16.33203125" style="173" customWidth="1"/>
    <col min="3" max="3" width="75.88671875" style="174" customWidth="1"/>
    <col min="4" max="4" width="7.5546875" style="175" customWidth="1"/>
    <col min="5" max="5" width="22.88671875" style="176" customWidth="1"/>
    <col min="6" max="6" width="22.88671875" style="175" customWidth="1"/>
    <col min="7" max="7" width="69.88671875" style="143" customWidth="1"/>
    <col min="8" max="16384" width="8.88671875" style="116"/>
  </cols>
  <sheetData>
    <row r="1" spans="1:10" ht="13.8" x14ac:dyDescent="0.3">
      <c r="A1" s="595"/>
      <c r="B1" s="596"/>
      <c r="C1" s="597" t="s">
        <v>1129</v>
      </c>
      <c r="D1" s="566"/>
      <c r="E1" s="567"/>
      <c r="F1" s="567"/>
      <c r="G1" s="144" t="s">
        <v>4883</v>
      </c>
      <c r="H1" s="145"/>
      <c r="I1" s="145"/>
      <c r="J1" s="146"/>
    </row>
    <row r="2" spans="1:10" ht="13.8" thickBot="1" x14ac:dyDescent="0.3">
      <c r="A2" s="598"/>
      <c r="B2" s="599"/>
      <c r="C2" s="600" t="s">
        <v>1130</v>
      </c>
      <c r="D2" s="604"/>
      <c r="E2" s="605"/>
      <c r="F2" s="605"/>
      <c r="G2" s="147"/>
      <c r="H2" s="148"/>
      <c r="I2" s="148"/>
      <c r="J2" s="149"/>
    </row>
    <row r="3" spans="1:10" x14ac:dyDescent="0.25">
      <c r="A3" s="598"/>
      <c r="B3" s="599"/>
      <c r="C3" s="600"/>
      <c r="D3" s="572" t="s">
        <v>73</v>
      </c>
      <c r="E3" s="606"/>
      <c r="F3" s="122" t="s">
        <v>74</v>
      </c>
      <c r="G3" s="150" t="s">
        <v>4884</v>
      </c>
      <c r="H3" s="148" t="s">
        <v>4885</v>
      </c>
      <c r="I3" s="148" t="s">
        <v>4886</v>
      </c>
      <c r="J3" s="149" t="s">
        <v>4887</v>
      </c>
    </row>
    <row r="4" spans="1:10" ht="13.8" thickBot="1" x14ac:dyDescent="0.3">
      <c r="A4" s="598"/>
      <c r="B4" s="599"/>
      <c r="C4" s="600"/>
      <c r="D4" s="607" t="str">
        <f>'[1]R.C.'!G3</f>
        <v>TRIBUTAÇÃO:</v>
      </c>
      <c r="E4" s="608"/>
      <c r="F4" s="124" t="str">
        <f>'[1]R.C.'!H3</f>
        <v>com desoneração</v>
      </c>
      <c r="G4" s="147" t="s">
        <v>4888</v>
      </c>
      <c r="H4" s="148" t="s">
        <v>4889</v>
      </c>
      <c r="I4" s="148" t="s">
        <v>4890</v>
      </c>
      <c r="J4" s="149">
        <v>85.62</v>
      </c>
    </row>
    <row r="5" spans="1:10" x14ac:dyDescent="0.25">
      <c r="A5" s="598"/>
      <c r="B5" s="599"/>
      <c r="C5" s="600" t="s">
        <v>4891</v>
      </c>
      <c r="D5" s="609" t="s">
        <v>78</v>
      </c>
      <c r="E5" s="610"/>
      <c r="F5" s="151" t="s">
        <v>79</v>
      </c>
      <c r="G5" s="152" t="s">
        <v>8323</v>
      </c>
      <c r="H5" s="153"/>
      <c r="I5" s="150"/>
      <c r="J5" s="149"/>
    </row>
    <row r="6" spans="1:10" ht="13.8" thickBot="1" x14ac:dyDescent="0.3">
      <c r="A6" s="601"/>
      <c r="B6" s="602"/>
      <c r="C6" s="603"/>
      <c r="D6" s="581">
        <v>43221</v>
      </c>
      <c r="E6" s="583"/>
      <c r="F6" s="154">
        <f ca="1">TODAY()</f>
        <v>43334</v>
      </c>
      <c r="G6" s="152"/>
      <c r="H6" s="153"/>
      <c r="I6" s="153"/>
      <c r="J6" s="149"/>
    </row>
    <row r="7" spans="1:10" ht="14.4" thickBot="1" x14ac:dyDescent="0.3">
      <c r="A7" s="584" t="str">
        <f>'[1]R.C.'!A10</f>
        <v>RESUMO DAS COMPOSIÇÕES - ADMINISTRAÇÃO/ CANTEIRO</v>
      </c>
      <c r="B7" s="585"/>
      <c r="C7" s="611"/>
      <c r="D7" s="611"/>
      <c r="E7" s="611"/>
      <c r="F7" s="611"/>
      <c r="G7" s="155"/>
      <c r="H7" s="156"/>
      <c r="I7" s="156"/>
      <c r="J7" s="157">
        <f>J4/100</f>
        <v>0.85620000000000007</v>
      </c>
    </row>
    <row r="8" spans="1:10" x14ac:dyDescent="0.25">
      <c r="A8" s="612" t="s">
        <v>4892</v>
      </c>
      <c r="B8" s="614" t="s">
        <v>80</v>
      </c>
      <c r="C8" s="616" t="s">
        <v>81</v>
      </c>
      <c r="D8" s="618" t="s">
        <v>82</v>
      </c>
      <c r="E8" s="620" t="s">
        <v>4893</v>
      </c>
      <c r="F8" s="622"/>
      <c r="G8" s="158"/>
    </row>
    <row r="9" spans="1:10" ht="13.8" thickBot="1" x14ac:dyDescent="0.3">
      <c r="A9" s="613"/>
      <c r="B9" s="615"/>
      <c r="C9" s="617"/>
      <c r="D9" s="619"/>
      <c r="E9" s="621"/>
      <c r="F9" s="623"/>
      <c r="G9" s="158"/>
    </row>
    <row r="10" spans="1:10" hidden="1" x14ac:dyDescent="0.25">
      <c r="A10" s="159"/>
      <c r="B10" s="160">
        <v>13532</v>
      </c>
      <c r="C10" s="161" t="s">
        <v>8324</v>
      </c>
      <c r="D10" s="162" t="s">
        <v>8325</v>
      </c>
      <c r="E10" s="163">
        <v>48762.97</v>
      </c>
      <c r="F10" s="164" t="s">
        <v>4897</v>
      </c>
    </row>
    <row r="11" spans="1:10" ht="20.399999999999999" hidden="1" x14ac:dyDescent="0.25">
      <c r="A11" s="159"/>
      <c r="B11" s="160">
        <v>12075</v>
      </c>
      <c r="C11" s="165" t="s">
        <v>8326</v>
      </c>
      <c r="D11" s="166" t="s">
        <v>8325</v>
      </c>
      <c r="E11" s="167">
        <v>378.31</v>
      </c>
      <c r="F11" s="164" t="s">
        <v>4931</v>
      </c>
    </row>
    <row r="12" spans="1:10" ht="20.399999999999999" hidden="1" x14ac:dyDescent="0.25">
      <c r="A12" s="159"/>
      <c r="B12" s="160">
        <v>13617</v>
      </c>
      <c r="C12" s="165" t="s">
        <v>8327</v>
      </c>
      <c r="D12" s="166" t="s">
        <v>8325</v>
      </c>
      <c r="E12" s="167">
        <v>44500.01</v>
      </c>
      <c r="F12" s="164" t="s">
        <v>4897</v>
      </c>
      <c r="G12" s="168"/>
    </row>
    <row r="13" spans="1:10" hidden="1" x14ac:dyDescent="0.25">
      <c r="A13" s="159"/>
      <c r="B13" s="160">
        <v>1159</v>
      </c>
      <c r="C13" s="165" t="s">
        <v>8328</v>
      </c>
      <c r="D13" s="166" t="s">
        <v>8325</v>
      </c>
      <c r="E13" s="167">
        <v>145917.75</v>
      </c>
      <c r="F13" s="164" t="s">
        <v>4897</v>
      </c>
      <c r="G13" s="168"/>
    </row>
    <row r="14" spans="1:10" ht="20.399999999999999" hidden="1" x14ac:dyDescent="0.25">
      <c r="A14" s="159"/>
      <c r="B14" s="160">
        <v>2404</v>
      </c>
      <c r="C14" s="165" t="s">
        <v>8329</v>
      </c>
      <c r="D14" s="166" t="s">
        <v>8330</v>
      </c>
      <c r="E14" s="167">
        <v>80</v>
      </c>
      <c r="F14" s="164" t="s">
        <v>4931</v>
      </c>
      <c r="G14" s="168"/>
    </row>
    <row r="15" spans="1:10" hidden="1" x14ac:dyDescent="0.25">
      <c r="A15" s="159"/>
      <c r="B15" s="160">
        <v>2720</v>
      </c>
      <c r="C15" s="165" t="s">
        <v>8331</v>
      </c>
      <c r="D15" s="166" t="s">
        <v>8332</v>
      </c>
      <c r="E15" s="167">
        <v>154.02000000000001</v>
      </c>
      <c r="F15" s="164" t="s">
        <v>4931</v>
      </c>
      <c r="G15" s="168"/>
    </row>
    <row r="16" spans="1:10" ht="20.399999999999999" hidden="1" x14ac:dyDescent="0.25">
      <c r="A16" s="159"/>
      <c r="B16" s="160">
        <v>2719</v>
      </c>
      <c r="C16" s="165" t="s">
        <v>8333</v>
      </c>
      <c r="D16" s="166" t="s">
        <v>8332</v>
      </c>
      <c r="E16" s="167">
        <v>130.5</v>
      </c>
      <c r="F16" s="164" t="s">
        <v>4931</v>
      </c>
      <c r="G16" s="168"/>
    </row>
    <row r="17" spans="1:7" ht="20.399999999999999" hidden="1" x14ac:dyDescent="0.25">
      <c r="A17" s="159"/>
      <c r="B17" s="160">
        <v>13382</v>
      </c>
      <c r="C17" s="165" t="s">
        <v>8334</v>
      </c>
      <c r="D17" s="166" t="s">
        <v>8325</v>
      </c>
      <c r="E17" s="167">
        <v>215.23</v>
      </c>
      <c r="F17" s="164" t="s">
        <v>4897</v>
      </c>
      <c r="G17" s="168"/>
    </row>
    <row r="18" spans="1:7" ht="20.399999999999999" hidden="1" x14ac:dyDescent="0.25">
      <c r="A18" s="159"/>
      <c r="B18" s="160">
        <v>20198</v>
      </c>
      <c r="C18" s="165" t="s">
        <v>8335</v>
      </c>
      <c r="D18" s="166" t="s">
        <v>8336</v>
      </c>
      <c r="E18" s="167">
        <v>1500</v>
      </c>
      <c r="F18" s="164" t="s">
        <v>8337</v>
      </c>
      <c r="G18" s="168"/>
    </row>
    <row r="19" spans="1:7" ht="20.399999999999999" hidden="1" x14ac:dyDescent="0.25">
      <c r="A19" s="159"/>
      <c r="B19" s="160">
        <v>4126</v>
      </c>
      <c r="C19" s="165" t="s">
        <v>8338</v>
      </c>
      <c r="D19" s="166" t="s">
        <v>8325</v>
      </c>
      <c r="E19" s="167">
        <v>167.11</v>
      </c>
      <c r="F19" s="164" t="s">
        <v>4931</v>
      </c>
      <c r="G19" s="168"/>
    </row>
    <row r="20" spans="1:7" ht="20.399999999999999" hidden="1" x14ac:dyDescent="0.25">
      <c r="A20" s="159"/>
      <c r="B20" s="160">
        <v>10615</v>
      </c>
      <c r="C20" s="165" t="s">
        <v>8339</v>
      </c>
      <c r="D20" s="166" t="s">
        <v>8325</v>
      </c>
      <c r="E20" s="167">
        <v>41413.5</v>
      </c>
      <c r="F20" s="164" t="s">
        <v>8337</v>
      </c>
      <c r="G20" s="168"/>
    </row>
    <row r="21" spans="1:7" hidden="1" x14ac:dyDescent="0.25">
      <c r="A21" s="159"/>
      <c r="B21" s="160">
        <v>13860</v>
      </c>
      <c r="C21" s="165" t="s">
        <v>8340</v>
      </c>
      <c r="D21" s="166" t="s">
        <v>8325</v>
      </c>
      <c r="E21" s="167">
        <v>44837.08</v>
      </c>
      <c r="F21" s="164" t="s">
        <v>4897</v>
      </c>
      <c r="G21" s="168"/>
    </row>
    <row r="22" spans="1:7" ht="20.399999999999999" hidden="1" x14ac:dyDescent="0.25">
      <c r="A22" s="159"/>
      <c r="B22" s="160">
        <v>38605</v>
      </c>
      <c r="C22" s="165" t="s">
        <v>8341</v>
      </c>
      <c r="D22" s="166" t="s">
        <v>8325</v>
      </c>
      <c r="E22" s="167">
        <v>81.739999999999995</v>
      </c>
      <c r="F22" s="164" t="s">
        <v>4897</v>
      </c>
      <c r="G22" s="168"/>
    </row>
    <row r="23" spans="1:7" hidden="1" x14ac:dyDescent="0.25">
      <c r="A23" s="159"/>
      <c r="B23" s="160">
        <v>11270</v>
      </c>
      <c r="C23" s="165" t="s">
        <v>6215</v>
      </c>
      <c r="D23" s="166" t="s">
        <v>8325</v>
      </c>
      <c r="E23" s="167">
        <v>1.1499999999999999</v>
      </c>
      <c r="F23" s="164" t="s">
        <v>4897</v>
      </c>
      <c r="G23" s="168"/>
    </row>
    <row r="24" spans="1:7" hidden="1" x14ac:dyDescent="0.25">
      <c r="A24" s="159"/>
      <c r="B24" s="160">
        <v>412</v>
      </c>
      <c r="C24" s="165" t="s">
        <v>5024</v>
      </c>
      <c r="D24" s="166" t="s">
        <v>8325</v>
      </c>
      <c r="E24" s="167">
        <v>0.66</v>
      </c>
      <c r="F24" s="164" t="s">
        <v>4897</v>
      </c>
      <c r="G24" s="168"/>
    </row>
    <row r="25" spans="1:7" hidden="1" x14ac:dyDescent="0.25">
      <c r="A25" s="159"/>
      <c r="B25" s="160">
        <v>414</v>
      </c>
      <c r="C25" s="165" t="s">
        <v>5025</v>
      </c>
      <c r="D25" s="166" t="s">
        <v>8325</v>
      </c>
      <c r="E25" s="167">
        <v>0.04</v>
      </c>
      <c r="F25" s="164" t="s">
        <v>4897</v>
      </c>
      <c r="G25" s="168"/>
    </row>
    <row r="26" spans="1:7" hidden="1" x14ac:dyDescent="0.25">
      <c r="A26" s="159"/>
      <c r="B26" s="160">
        <v>410</v>
      </c>
      <c r="C26" s="165" t="s">
        <v>5022</v>
      </c>
      <c r="D26" s="166" t="s">
        <v>8325</v>
      </c>
      <c r="E26" s="167">
        <v>0.1</v>
      </c>
      <c r="F26" s="164" t="s">
        <v>4897</v>
      </c>
      <c r="G26" s="168"/>
    </row>
    <row r="27" spans="1:7" hidden="1" x14ac:dyDescent="0.25">
      <c r="A27" s="159"/>
      <c r="B27" s="160">
        <v>411</v>
      </c>
      <c r="C27" s="165" t="s">
        <v>5023</v>
      </c>
      <c r="D27" s="166" t="s">
        <v>8325</v>
      </c>
      <c r="E27" s="167">
        <v>0.13</v>
      </c>
      <c r="F27" s="164" t="s">
        <v>8337</v>
      </c>
      <c r="G27" s="168"/>
    </row>
    <row r="28" spans="1:7" hidden="1" x14ac:dyDescent="0.25">
      <c r="A28" s="159"/>
      <c r="B28" s="160">
        <v>408</v>
      </c>
      <c r="C28" s="165" t="s">
        <v>5021</v>
      </c>
      <c r="D28" s="166" t="s">
        <v>8325</v>
      </c>
      <c r="E28" s="167">
        <v>0.64</v>
      </c>
      <c r="F28" s="164" t="s">
        <v>4897</v>
      </c>
      <c r="G28" s="168"/>
    </row>
    <row r="29" spans="1:7" hidden="1" x14ac:dyDescent="0.25">
      <c r="A29" s="159"/>
      <c r="B29" s="160">
        <v>39131</v>
      </c>
      <c r="C29" s="165" t="s">
        <v>8342</v>
      </c>
      <c r="D29" s="166" t="s">
        <v>8325</v>
      </c>
      <c r="E29" s="167">
        <v>2.12</v>
      </c>
      <c r="F29" s="164" t="s">
        <v>4897</v>
      </c>
      <c r="G29" s="168"/>
    </row>
    <row r="30" spans="1:7" hidden="1" x14ac:dyDescent="0.25">
      <c r="A30" s="159"/>
      <c r="B30" s="160">
        <v>394</v>
      </c>
      <c r="C30" s="165" t="s">
        <v>8343</v>
      </c>
      <c r="D30" s="166" t="s">
        <v>8325</v>
      </c>
      <c r="E30" s="167">
        <v>2.15</v>
      </c>
      <c r="F30" s="164" t="s">
        <v>4897</v>
      </c>
      <c r="G30" s="168"/>
    </row>
    <row r="31" spans="1:7" hidden="1" x14ac:dyDescent="0.25">
      <c r="A31" s="159"/>
      <c r="B31" s="160">
        <v>39130</v>
      </c>
      <c r="C31" s="165" t="s">
        <v>8344</v>
      </c>
      <c r="D31" s="166" t="s">
        <v>8325</v>
      </c>
      <c r="E31" s="167">
        <v>1.94</v>
      </c>
      <c r="F31" s="164" t="s">
        <v>4897</v>
      </c>
    </row>
    <row r="32" spans="1:7" hidden="1" x14ac:dyDescent="0.25">
      <c r="A32" s="159"/>
      <c r="B32" s="160">
        <v>395</v>
      </c>
      <c r="C32" s="165" t="s">
        <v>8345</v>
      </c>
      <c r="D32" s="166" t="s">
        <v>8325</v>
      </c>
      <c r="E32" s="167">
        <v>2.0699999999999998</v>
      </c>
      <c r="F32" s="164" t="s">
        <v>4897</v>
      </c>
      <c r="G32" s="168"/>
    </row>
    <row r="33" spans="1:7" hidden="1" x14ac:dyDescent="0.25">
      <c r="A33" s="159"/>
      <c r="B33" s="160">
        <v>39127</v>
      </c>
      <c r="C33" s="165" t="s">
        <v>8346</v>
      </c>
      <c r="D33" s="166" t="s">
        <v>8325</v>
      </c>
      <c r="E33" s="167">
        <v>1.02</v>
      </c>
      <c r="F33" s="164" t="s">
        <v>4897</v>
      </c>
      <c r="G33" s="168"/>
    </row>
    <row r="34" spans="1:7" hidden="1" x14ac:dyDescent="0.25">
      <c r="A34" s="159"/>
      <c r="B34" s="160">
        <v>392</v>
      </c>
      <c r="C34" s="165" t="s">
        <v>8347</v>
      </c>
      <c r="D34" s="166" t="s">
        <v>8325</v>
      </c>
      <c r="E34" s="167">
        <v>1.05</v>
      </c>
      <c r="F34" s="164" t="s">
        <v>4897</v>
      </c>
      <c r="G34" s="168"/>
    </row>
    <row r="35" spans="1:7" hidden="1" x14ac:dyDescent="0.25">
      <c r="A35" s="159"/>
      <c r="B35" s="160">
        <v>39129</v>
      </c>
      <c r="C35" s="165" t="s">
        <v>8348</v>
      </c>
      <c r="D35" s="166" t="s">
        <v>8325</v>
      </c>
      <c r="E35" s="167">
        <v>1.19</v>
      </c>
      <c r="F35" s="164" t="s">
        <v>4897</v>
      </c>
      <c r="G35" s="168"/>
    </row>
    <row r="36" spans="1:7" hidden="1" x14ac:dyDescent="0.25">
      <c r="A36" s="159"/>
      <c r="B36" s="160">
        <v>393</v>
      </c>
      <c r="C36" s="165" t="s">
        <v>8349</v>
      </c>
      <c r="D36" s="166" t="s">
        <v>8325</v>
      </c>
      <c r="E36" s="167">
        <v>1.25</v>
      </c>
      <c r="F36" s="164" t="s">
        <v>8337</v>
      </c>
      <c r="G36" s="168"/>
    </row>
    <row r="37" spans="1:7" hidden="1" x14ac:dyDescent="0.25">
      <c r="A37" s="159"/>
      <c r="B37" s="160">
        <v>39133</v>
      </c>
      <c r="C37" s="165" t="s">
        <v>8350</v>
      </c>
      <c r="D37" s="166" t="s">
        <v>8325</v>
      </c>
      <c r="E37" s="167">
        <v>2.79</v>
      </c>
      <c r="F37" s="164" t="s">
        <v>4897</v>
      </c>
      <c r="G37" s="168"/>
    </row>
    <row r="38" spans="1:7" hidden="1" x14ac:dyDescent="0.25">
      <c r="A38" s="159"/>
      <c r="B38" s="160">
        <v>397</v>
      </c>
      <c r="C38" s="165" t="s">
        <v>8351</v>
      </c>
      <c r="D38" s="166" t="s">
        <v>8325</v>
      </c>
      <c r="E38" s="167">
        <v>3.08</v>
      </c>
      <c r="F38" s="164" t="s">
        <v>4897</v>
      </c>
      <c r="G38" s="168"/>
    </row>
    <row r="39" spans="1:7" hidden="1" x14ac:dyDescent="0.25">
      <c r="A39" s="159"/>
      <c r="B39" s="160">
        <v>39132</v>
      </c>
      <c r="C39" s="165" t="s">
        <v>8352</v>
      </c>
      <c r="D39" s="166" t="s">
        <v>8325</v>
      </c>
      <c r="E39" s="167">
        <v>2.23</v>
      </c>
      <c r="F39" s="164" t="s">
        <v>4897</v>
      </c>
      <c r="G39" s="168"/>
    </row>
    <row r="40" spans="1:7" hidden="1" x14ac:dyDescent="0.25">
      <c r="A40" s="159"/>
      <c r="B40" s="160">
        <v>396</v>
      </c>
      <c r="C40" s="165" t="s">
        <v>8353</v>
      </c>
      <c r="D40" s="166" t="s">
        <v>8325</v>
      </c>
      <c r="E40" s="167">
        <v>2.39</v>
      </c>
      <c r="F40" s="164" t="s">
        <v>4897</v>
      </c>
      <c r="G40" s="168"/>
    </row>
    <row r="41" spans="1:7" hidden="1" x14ac:dyDescent="0.25">
      <c r="A41" s="159"/>
      <c r="B41" s="160">
        <v>39135</v>
      </c>
      <c r="C41" s="165" t="s">
        <v>8354</v>
      </c>
      <c r="D41" s="166" t="s">
        <v>8325</v>
      </c>
      <c r="E41" s="167">
        <v>4.46</v>
      </c>
      <c r="F41" s="164" t="s">
        <v>4897</v>
      </c>
      <c r="G41" s="168"/>
    </row>
    <row r="42" spans="1:7" hidden="1" x14ac:dyDescent="0.25">
      <c r="A42" s="159"/>
      <c r="B42" s="160">
        <v>39128</v>
      </c>
      <c r="C42" s="165" t="s">
        <v>8355</v>
      </c>
      <c r="D42" s="166" t="s">
        <v>8325</v>
      </c>
      <c r="E42" s="167">
        <v>1.1100000000000001</v>
      </c>
      <c r="F42" s="164" t="s">
        <v>4897</v>
      </c>
      <c r="G42" s="168"/>
    </row>
    <row r="43" spans="1:7" hidden="1" x14ac:dyDescent="0.25">
      <c r="A43" s="159"/>
      <c r="B43" s="160">
        <v>400</v>
      </c>
      <c r="C43" s="165" t="s">
        <v>8356</v>
      </c>
      <c r="D43" s="166" t="s">
        <v>8325</v>
      </c>
      <c r="E43" s="167">
        <v>1.0900000000000001</v>
      </c>
      <c r="F43" s="164" t="s">
        <v>4897</v>
      </c>
      <c r="G43" s="168"/>
    </row>
    <row r="44" spans="1:7" hidden="1" x14ac:dyDescent="0.25">
      <c r="A44" s="159"/>
      <c r="B44" s="160">
        <v>39125</v>
      </c>
      <c r="C44" s="165" t="s">
        <v>8357</v>
      </c>
      <c r="D44" s="166" t="s">
        <v>8325</v>
      </c>
      <c r="E44" s="167">
        <v>1.1100000000000001</v>
      </c>
      <c r="F44" s="164" t="s">
        <v>4897</v>
      </c>
      <c r="G44" s="168"/>
    </row>
    <row r="45" spans="1:7" hidden="1" x14ac:dyDescent="0.25">
      <c r="A45" s="159"/>
      <c r="B45" s="160">
        <v>39134</v>
      </c>
      <c r="C45" s="165" t="s">
        <v>8358</v>
      </c>
      <c r="D45" s="166" t="s">
        <v>8325</v>
      </c>
      <c r="E45" s="167">
        <v>3.72</v>
      </c>
      <c r="F45" s="164" t="s">
        <v>4897</v>
      </c>
      <c r="G45" s="168"/>
    </row>
    <row r="46" spans="1:7" hidden="1" x14ac:dyDescent="0.25">
      <c r="A46" s="159"/>
      <c r="B46" s="160">
        <v>398</v>
      </c>
      <c r="C46" s="165" t="s">
        <v>8359</v>
      </c>
      <c r="D46" s="166" t="s">
        <v>8325</v>
      </c>
      <c r="E46" s="167">
        <v>3.43</v>
      </c>
      <c r="F46" s="164" t="s">
        <v>4897</v>
      </c>
      <c r="G46" s="168"/>
    </row>
    <row r="47" spans="1:7" hidden="1" x14ac:dyDescent="0.25">
      <c r="A47" s="159"/>
      <c r="B47" s="160">
        <v>39126</v>
      </c>
      <c r="C47" s="165" t="s">
        <v>8360</v>
      </c>
      <c r="D47" s="166" t="s">
        <v>8325</v>
      </c>
      <c r="E47" s="167">
        <v>5.0199999999999996</v>
      </c>
      <c r="F47" s="164" t="s">
        <v>4897</v>
      </c>
      <c r="G47" s="168"/>
    </row>
    <row r="48" spans="1:7" hidden="1" x14ac:dyDescent="0.25">
      <c r="A48" s="159"/>
      <c r="B48" s="160">
        <v>399</v>
      </c>
      <c r="C48" s="165" t="s">
        <v>8361</v>
      </c>
      <c r="D48" s="166" t="s">
        <v>8325</v>
      </c>
      <c r="E48" s="167">
        <v>4.42</v>
      </c>
      <c r="F48" s="164" t="s">
        <v>4897</v>
      </c>
      <c r="G48" s="168"/>
    </row>
    <row r="49" spans="1:7" hidden="1" x14ac:dyDescent="0.25">
      <c r="A49" s="159"/>
      <c r="B49" s="160">
        <v>39158</v>
      </c>
      <c r="C49" s="165" t="s">
        <v>8362</v>
      </c>
      <c r="D49" s="166" t="s">
        <v>8325</v>
      </c>
      <c r="E49" s="167">
        <v>11.88</v>
      </c>
      <c r="F49" s="164" t="s">
        <v>4897</v>
      </c>
      <c r="G49" s="168"/>
    </row>
    <row r="50" spans="1:7" hidden="1" x14ac:dyDescent="0.25">
      <c r="A50" s="159"/>
      <c r="B50" s="160">
        <v>39141</v>
      </c>
      <c r="C50" s="165" t="s">
        <v>7203</v>
      </c>
      <c r="D50" s="166" t="s">
        <v>8325</v>
      </c>
      <c r="E50" s="167">
        <v>0.86</v>
      </c>
      <c r="F50" s="164" t="s">
        <v>4897</v>
      </c>
      <c r="G50" s="168"/>
    </row>
    <row r="51" spans="1:7" hidden="1" x14ac:dyDescent="0.25">
      <c r="A51" s="159"/>
      <c r="B51" s="160">
        <v>39140</v>
      </c>
      <c r="C51" s="165" t="s">
        <v>7202</v>
      </c>
      <c r="D51" s="166" t="s">
        <v>8325</v>
      </c>
      <c r="E51" s="167">
        <v>0.78</v>
      </c>
      <c r="F51" s="164" t="s">
        <v>4897</v>
      </c>
      <c r="G51" s="168"/>
    </row>
    <row r="52" spans="1:7" hidden="1" x14ac:dyDescent="0.25">
      <c r="A52" s="159"/>
      <c r="B52" s="160">
        <v>39137</v>
      </c>
      <c r="C52" s="165" t="s">
        <v>7199</v>
      </c>
      <c r="D52" s="166" t="s">
        <v>8325</v>
      </c>
      <c r="E52" s="167">
        <v>0.45</v>
      </c>
      <c r="F52" s="164" t="s">
        <v>4897</v>
      </c>
      <c r="G52" s="168"/>
    </row>
    <row r="53" spans="1:7" hidden="1" x14ac:dyDescent="0.25">
      <c r="A53" s="159"/>
      <c r="B53" s="160">
        <v>39139</v>
      </c>
      <c r="C53" s="165" t="s">
        <v>7201</v>
      </c>
      <c r="D53" s="166" t="s">
        <v>8325</v>
      </c>
      <c r="E53" s="167">
        <v>0.65</v>
      </c>
      <c r="F53" s="164" t="s">
        <v>4897</v>
      </c>
      <c r="G53" s="168"/>
    </row>
    <row r="54" spans="1:7" hidden="1" x14ac:dyDescent="0.25">
      <c r="A54" s="159"/>
      <c r="B54" s="160">
        <v>39143</v>
      </c>
      <c r="C54" s="165" t="s">
        <v>7205</v>
      </c>
      <c r="D54" s="166" t="s">
        <v>8325</v>
      </c>
      <c r="E54" s="167">
        <v>1.78</v>
      </c>
      <c r="F54" s="164" t="s">
        <v>4897</v>
      </c>
      <c r="G54" s="168"/>
    </row>
    <row r="55" spans="1:7" hidden="1" x14ac:dyDescent="0.25">
      <c r="A55" s="159"/>
      <c r="B55" s="160">
        <v>39142</v>
      </c>
      <c r="C55" s="165" t="s">
        <v>7204</v>
      </c>
      <c r="D55" s="166" t="s">
        <v>8325</v>
      </c>
      <c r="E55" s="167">
        <v>1.27</v>
      </c>
      <c r="F55" s="164" t="s">
        <v>4897</v>
      </c>
      <c r="G55" s="168"/>
    </row>
    <row r="56" spans="1:7" hidden="1" x14ac:dyDescent="0.25">
      <c r="A56" s="159"/>
      <c r="B56" s="160">
        <v>39138</v>
      </c>
      <c r="C56" s="165" t="s">
        <v>7200</v>
      </c>
      <c r="D56" s="166" t="s">
        <v>8325</v>
      </c>
      <c r="E56" s="167">
        <v>0.47</v>
      </c>
      <c r="F56" s="164" t="s">
        <v>4897</v>
      </c>
      <c r="G56" s="168"/>
    </row>
    <row r="57" spans="1:7" hidden="1" x14ac:dyDescent="0.25">
      <c r="A57" s="159"/>
      <c r="B57" s="160">
        <v>39136</v>
      </c>
      <c r="C57" s="165" t="s">
        <v>7198</v>
      </c>
      <c r="D57" s="166" t="s">
        <v>8325</v>
      </c>
      <c r="E57" s="167">
        <v>0.31</v>
      </c>
      <c r="F57" s="164" t="s">
        <v>4897</v>
      </c>
      <c r="G57" s="168"/>
    </row>
    <row r="58" spans="1:7" hidden="1" x14ac:dyDescent="0.25">
      <c r="A58" s="159"/>
      <c r="B58" s="160">
        <v>39144</v>
      </c>
      <c r="C58" s="165" t="s">
        <v>7206</v>
      </c>
      <c r="D58" s="166" t="s">
        <v>8325</v>
      </c>
      <c r="E58" s="167">
        <v>2.0699999999999998</v>
      </c>
      <c r="F58" s="164" t="s">
        <v>4897</v>
      </c>
      <c r="G58" s="168"/>
    </row>
    <row r="59" spans="1:7" hidden="1" x14ac:dyDescent="0.25">
      <c r="A59" s="159"/>
      <c r="B59" s="160">
        <v>39145</v>
      </c>
      <c r="C59" s="165" t="s">
        <v>7207</v>
      </c>
      <c r="D59" s="166" t="s">
        <v>8325</v>
      </c>
      <c r="E59" s="167">
        <v>3.41</v>
      </c>
      <c r="F59" s="164" t="s">
        <v>4897</v>
      </c>
      <c r="G59" s="168"/>
    </row>
    <row r="60" spans="1:7" hidden="1" x14ac:dyDescent="0.25">
      <c r="A60" s="159"/>
      <c r="B60" s="160">
        <v>12615</v>
      </c>
      <c r="C60" s="165" t="s">
        <v>8363</v>
      </c>
      <c r="D60" s="166" t="s">
        <v>8325</v>
      </c>
      <c r="E60" s="167">
        <v>3.36</v>
      </c>
      <c r="F60" s="164" t="s">
        <v>4931</v>
      </c>
      <c r="G60" s="168"/>
    </row>
    <row r="61" spans="1:7" hidden="1" x14ac:dyDescent="0.25">
      <c r="A61" s="159"/>
      <c r="B61" s="160">
        <v>11927</v>
      </c>
      <c r="C61" s="165" t="s">
        <v>8364</v>
      </c>
      <c r="D61" s="166" t="s">
        <v>8325</v>
      </c>
      <c r="E61" s="167">
        <v>3.43</v>
      </c>
      <c r="F61" s="164" t="s">
        <v>4897</v>
      </c>
      <c r="G61" s="168"/>
    </row>
    <row r="62" spans="1:7" hidden="1" x14ac:dyDescent="0.25">
      <c r="A62" s="159"/>
      <c r="B62" s="160">
        <v>11928</v>
      </c>
      <c r="C62" s="165" t="s">
        <v>8365</v>
      </c>
      <c r="D62" s="166" t="s">
        <v>8325</v>
      </c>
      <c r="E62" s="167">
        <v>3.94</v>
      </c>
      <c r="F62" s="164" t="s">
        <v>4897</v>
      </c>
      <c r="G62" s="168"/>
    </row>
    <row r="63" spans="1:7" hidden="1" x14ac:dyDescent="0.25">
      <c r="A63" s="159"/>
      <c r="B63" s="160">
        <v>11929</v>
      </c>
      <c r="C63" s="165" t="s">
        <v>8366</v>
      </c>
      <c r="D63" s="166" t="s">
        <v>8325</v>
      </c>
      <c r="E63" s="167">
        <v>6.09</v>
      </c>
      <c r="F63" s="164" t="s">
        <v>4897</v>
      </c>
      <c r="G63" s="168"/>
    </row>
    <row r="64" spans="1:7" hidden="1" x14ac:dyDescent="0.25">
      <c r="A64" s="159"/>
      <c r="B64" s="160">
        <v>36801</v>
      </c>
      <c r="C64" s="165" t="s">
        <v>6899</v>
      </c>
      <c r="D64" s="166" t="s">
        <v>8325</v>
      </c>
      <c r="E64" s="167">
        <v>20.32</v>
      </c>
      <c r="F64" s="164" t="s">
        <v>4897</v>
      </c>
      <c r="G64" s="168"/>
    </row>
    <row r="65" spans="1:7" hidden="1" x14ac:dyDescent="0.25">
      <c r="A65" s="159"/>
      <c r="B65" s="160">
        <v>36246</v>
      </c>
      <c r="C65" s="165" t="s">
        <v>8367</v>
      </c>
      <c r="D65" s="166" t="s">
        <v>8368</v>
      </c>
      <c r="E65" s="167">
        <v>2.41</v>
      </c>
      <c r="F65" s="164" t="s">
        <v>4931</v>
      </c>
      <c r="G65" s="168"/>
    </row>
    <row r="66" spans="1:7" hidden="1" x14ac:dyDescent="0.25">
      <c r="A66" s="159"/>
      <c r="B66" s="160">
        <v>37600</v>
      </c>
      <c r="C66" s="165" t="s">
        <v>6959</v>
      </c>
      <c r="D66" s="166" t="s">
        <v>8325</v>
      </c>
      <c r="E66" s="167">
        <v>47.99</v>
      </c>
      <c r="F66" s="164" t="s">
        <v>4931</v>
      </c>
      <c r="G66" s="168"/>
    </row>
    <row r="67" spans="1:7" hidden="1" x14ac:dyDescent="0.25">
      <c r="A67" s="159"/>
      <c r="B67" s="160">
        <v>37599</v>
      </c>
      <c r="C67" s="165" t="s">
        <v>6958</v>
      </c>
      <c r="D67" s="166" t="s">
        <v>8325</v>
      </c>
      <c r="E67" s="167">
        <v>44.66</v>
      </c>
      <c r="F67" s="164" t="s">
        <v>4931</v>
      </c>
      <c r="G67" s="168"/>
    </row>
    <row r="68" spans="1:7" hidden="1" x14ac:dyDescent="0.25">
      <c r="A68" s="159"/>
      <c r="B68" s="160">
        <v>1</v>
      </c>
      <c r="C68" s="165" t="s">
        <v>4894</v>
      </c>
      <c r="D68" s="166" t="s">
        <v>8369</v>
      </c>
      <c r="E68" s="167">
        <v>38</v>
      </c>
      <c r="F68" s="164" t="s">
        <v>4931</v>
      </c>
      <c r="G68" s="168"/>
    </row>
    <row r="69" spans="1:7" hidden="1" x14ac:dyDescent="0.25">
      <c r="A69" s="159"/>
      <c r="B69" s="160">
        <v>3</v>
      </c>
      <c r="C69" s="165" t="s">
        <v>4898</v>
      </c>
      <c r="D69" s="166" t="s">
        <v>8370</v>
      </c>
      <c r="E69" s="167">
        <v>4.01</v>
      </c>
      <c r="F69" s="164" t="s">
        <v>4897</v>
      </c>
      <c r="G69" s="168"/>
    </row>
    <row r="70" spans="1:7" hidden="1" x14ac:dyDescent="0.25">
      <c r="A70" s="159"/>
      <c r="B70" s="160">
        <v>26</v>
      </c>
      <c r="C70" s="165" t="s">
        <v>4911</v>
      </c>
      <c r="D70" s="166" t="s">
        <v>8369</v>
      </c>
      <c r="E70" s="167">
        <v>5.42</v>
      </c>
      <c r="F70" s="164" t="s">
        <v>4897</v>
      </c>
      <c r="G70" s="168"/>
    </row>
    <row r="71" spans="1:7" hidden="1" x14ac:dyDescent="0.25">
      <c r="A71" s="159"/>
      <c r="B71" s="160">
        <v>20</v>
      </c>
      <c r="C71" s="165" t="s">
        <v>4905</v>
      </c>
      <c r="D71" s="166" t="s">
        <v>8369</v>
      </c>
      <c r="E71" s="167">
        <v>5.46</v>
      </c>
      <c r="F71" s="164" t="s">
        <v>8337</v>
      </c>
      <c r="G71" s="168"/>
    </row>
    <row r="72" spans="1:7" hidden="1" x14ac:dyDescent="0.25">
      <c r="A72" s="159"/>
      <c r="B72" s="160">
        <v>21</v>
      </c>
      <c r="C72" s="165" t="s">
        <v>4906</v>
      </c>
      <c r="D72" s="166" t="s">
        <v>8369</v>
      </c>
      <c r="E72" s="167">
        <v>5.46</v>
      </c>
      <c r="F72" s="164" t="s">
        <v>4897</v>
      </c>
      <c r="G72" s="168"/>
    </row>
    <row r="73" spans="1:7" hidden="1" x14ac:dyDescent="0.25">
      <c r="A73" s="159"/>
      <c r="B73" s="160">
        <v>24</v>
      </c>
      <c r="C73" s="165" t="s">
        <v>4909</v>
      </c>
      <c r="D73" s="166" t="s">
        <v>8369</v>
      </c>
      <c r="E73" s="167">
        <v>5.46</v>
      </c>
      <c r="F73" s="164" t="s">
        <v>4897</v>
      </c>
      <c r="G73" s="168"/>
    </row>
    <row r="74" spans="1:7" hidden="1" x14ac:dyDescent="0.25">
      <c r="A74" s="159"/>
      <c r="B74" s="160">
        <v>25</v>
      </c>
      <c r="C74" s="165" t="s">
        <v>4910</v>
      </c>
      <c r="D74" s="166" t="s">
        <v>8369</v>
      </c>
      <c r="E74" s="167">
        <v>5.46</v>
      </c>
      <c r="F74" s="164" t="s">
        <v>4897</v>
      </c>
      <c r="G74" s="168"/>
    </row>
    <row r="75" spans="1:7" hidden="1" x14ac:dyDescent="0.25">
      <c r="A75" s="159"/>
      <c r="B75" s="160">
        <v>34341</v>
      </c>
      <c r="C75" s="165" t="s">
        <v>8371</v>
      </c>
      <c r="D75" s="166" t="s">
        <v>8369</v>
      </c>
      <c r="E75" s="167">
        <v>5.14</v>
      </c>
      <c r="F75" s="164" t="s">
        <v>4897</v>
      </c>
      <c r="G75" s="168"/>
    </row>
    <row r="76" spans="1:7" hidden="1" x14ac:dyDescent="0.25">
      <c r="A76" s="159"/>
      <c r="B76" s="160">
        <v>22</v>
      </c>
      <c r="C76" s="165" t="s">
        <v>4907</v>
      </c>
      <c r="D76" s="166" t="s">
        <v>8369</v>
      </c>
      <c r="E76" s="167">
        <v>5.84</v>
      </c>
      <c r="F76" s="164" t="s">
        <v>4897</v>
      </c>
      <c r="G76" s="168"/>
    </row>
    <row r="77" spans="1:7" hidden="1" x14ac:dyDescent="0.25">
      <c r="A77" s="159"/>
      <c r="B77" s="160">
        <v>23</v>
      </c>
      <c r="C77" s="165" t="s">
        <v>4908</v>
      </c>
      <c r="D77" s="166" t="s">
        <v>8369</v>
      </c>
      <c r="E77" s="167">
        <v>5.79</v>
      </c>
      <c r="F77" s="164" t="s">
        <v>4897</v>
      </c>
      <c r="G77" s="168"/>
    </row>
    <row r="78" spans="1:7" hidden="1" x14ac:dyDescent="0.25">
      <c r="A78" s="159"/>
      <c r="B78" s="160">
        <v>34439</v>
      </c>
      <c r="C78" s="165" t="s">
        <v>6721</v>
      </c>
      <c r="D78" s="166" t="s">
        <v>8369</v>
      </c>
      <c r="E78" s="167">
        <v>4.76</v>
      </c>
      <c r="F78" s="164" t="s">
        <v>4897</v>
      </c>
      <c r="G78" s="168"/>
    </row>
    <row r="79" spans="1:7" hidden="1" x14ac:dyDescent="0.25">
      <c r="A79" s="159"/>
      <c r="B79" s="160">
        <v>34</v>
      </c>
      <c r="C79" s="165" t="s">
        <v>4918</v>
      </c>
      <c r="D79" s="166" t="s">
        <v>8369</v>
      </c>
      <c r="E79" s="167">
        <v>4.24</v>
      </c>
      <c r="F79" s="164" t="s">
        <v>4897</v>
      </c>
      <c r="G79" s="168"/>
    </row>
    <row r="80" spans="1:7" hidden="1" x14ac:dyDescent="0.25">
      <c r="A80" s="159"/>
      <c r="B80" s="160">
        <v>34441</v>
      </c>
      <c r="C80" s="165" t="s">
        <v>6722</v>
      </c>
      <c r="D80" s="166" t="s">
        <v>8369</v>
      </c>
      <c r="E80" s="167">
        <v>4.51</v>
      </c>
      <c r="F80" s="164" t="s">
        <v>4897</v>
      </c>
      <c r="G80" s="168"/>
    </row>
    <row r="81" spans="1:7" hidden="1" x14ac:dyDescent="0.25">
      <c r="A81" s="159"/>
      <c r="B81" s="160">
        <v>31</v>
      </c>
      <c r="C81" s="165" t="s">
        <v>4915</v>
      </c>
      <c r="D81" s="166" t="s">
        <v>8369</v>
      </c>
      <c r="E81" s="167">
        <v>4.03</v>
      </c>
      <c r="F81" s="164" t="s">
        <v>4897</v>
      </c>
      <c r="G81" s="168"/>
    </row>
    <row r="82" spans="1:7" hidden="1" x14ac:dyDescent="0.25">
      <c r="A82" s="159"/>
      <c r="B82" s="160">
        <v>34443</v>
      </c>
      <c r="C82" s="165" t="s">
        <v>6723</v>
      </c>
      <c r="D82" s="166" t="s">
        <v>8369</v>
      </c>
      <c r="E82" s="167">
        <v>4.51</v>
      </c>
      <c r="F82" s="164" t="s">
        <v>4897</v>
      </c>
      <c r="G82" s="168"/>
    </row>
    <row r="83" spans="1:7" hidden="1" x14ac:dyDescent="0.25">
      <c r="A83" s="159"/>
      <c r="B83" s="160">
        <v>27</v>
      </c>
      <c r="C83" s="165" t="s">
        <v>4912</v>
      </c>
      <c r="D83" s="166" t="s">
        <v>8369</v>
      </c>
      <c r="E83" s="167">
        <v>4.03</v>
      </c>
      <c r="F83" s="164" t="s">
        <v>8337</v>
      </c>
      <c r="G83" s="168"/>
    </row>
    <row r="84" spans="1:7" hidden="1" x14ac:dyDescent="0.25">
      <c r="A84" s="159"/>
      <c r="B84" s="160">
        <v>34446</v>
      </c>
      <c r="C84" s="165" t="s">
        <v>6724</v>
      </c>
      <c r="D84" s="166" t="s">
        <v>8369</v>
      </c>
      <c r="E84" s="167">
        <v>4.51</v>
      </c>
      <c r="F84" s="164" t="s">
        <v>4897</v>
      </c>
      <c r="G84" s="168"/>
    </row>
    <row r="85" spans="1:7" hidden="1" x14ac:dyDescent="0.25">
      <c r="A85" s="159"/>
      <c r="B85" s="160">
        <v>29</v>
      </c>
      <c r="C85" s="165" t="s">
        <v>4914</v>
      </c>
      <c r="D85" s="166" t="s">
        <v>8369</v>
      </c>
      <c r="E85" s="167">
        <v>3.76</v>
      </c>
      <c r="F85" s="164" t="s">
        <v>4897</v>
      </c>
      <c r="G85" s="168"/>
    </row>
    <row r="86" spans="1:7" hidden="1" x14ac:dyDescent="0.25">
      <c r="A86" s="159"/>
      <c r="B86" s="160">
        <v>28</v>
      </c>
      <c r="C86" s="165" t="s">
        <v>4913</v>
      </c>
      <c r="D86" s="166" t="s">
        <v>8369</v>
      </c>
      <c r="E86" s="167">
        <v>4.3499999999999996</v>
      </c>
      <c r="F86" s="164" t="s">
        <v>4897</v>
      </c>
      <c r="G86" s="168"/>
    </row>
    <row r="87" spans="1:7" hidden="1" x14ac:dyDescent="0.25">
      <c r="A87" s="159"/>
      <c r="B87" s="160">
        <v>34449</v>
      </c>
      <c r="C87" s="165" t="s">
        <v>6726</v>
      </c>
      <c r="D87" s="166" t="s">
        <v>8369</v>
      </c>
      <c r="E87" s="167">
        <v>4.97</v>
      </c>
      <c r="F87" s="164" t="s">
        <v>4897</v>
      </c>
      <c r="G87" s="168"/>
    </row>
    <row r="88" spans="1:7" hidden="1" x14ac:dyDescent="0.25">
      <c r="A88" s="159"/>
      <c r="B88" s="160">
        <v>32</v>
      </c>
      <c r="C88" s="165" t="s">
        <v>4916</v>
      </c>
      <c r="D88" s="166" t="s">
        <v>8369</v>
      </c>
      <c r="E88" s="167">
        <v>4.43</v>
      </c>
      <c r="F88" s="164" t="s">
        <v>4897</v>
      </c>
      <c r="G88" s="168"/>
    </row>
    <row r="89" spans="1:7" hidden="1" x14ac:dyDescent="0.25">
      <c r="A89" s="159"/>
      <c r="B89" s="160">
        <v>33</v>
      </c>
      <c r="C89" s="165" t="s">
        <v>4917</v>
      </c>
      <c r="D89" s="166" t="s">
        <v>8369</v>
      </c>
      <c r="E89" s="167">
        <v>4.9800000000000004</v>
      </c>
      <c r="F89" s="164" t="s">
        <v>4897</v>
      </c>
      <c r="G89" s="168"/>
    </row>
    <row r="90" spans="1:7" hidden="1" x14ac:dyDescent="0.25">
      <c r="A90" s="159"/>
      <c r="B90" s="160">
        <v>34343</v>
      </c>
      <c r="C90" s="165" t="s">
        <v>6699</v>
      </c>
      <c r="D90" s="166" t="s">
        <v>8369</v>
      </c>
      <c r="E90" s="167">
        <v>4.79</v>
      </c>
      <c r="F90" s="164" t="s">
        <v>4897</v>
      </c>
      <c r="G90" s="168"/>
    </row>
    <row r="91" spans="1:7" hidden="1" x14ac:dyDescent="0.25">
      <c r="A91" s="159"/>
      <c r="B91" s="160">
        <v>34452</v>
      </c>
      <c r="C91" s="165" t="s">
        <v>6727</v>
      </c>
      <c r="D91" s="166" t="s">
        <v>8369</v>
      </c>
      <c r="E91" s="167">
        <v>4.4000000000000004</v>
      </c>
      <c r="F91" s="164" t="s">
        <v>4897</v>
      </c>
      <c r="G91" s="168"/>
    </row>
    <row r="92" spans="1:7" hidden="1" x14ac:dyDescent="0.25">
      <c r="A92" s="159"/>
      <c r="B92" s="160">
        <v>36</v>
      </c>
      <c r="C92" s="165" t="s">
        <v>4919</v>
      </c>
      <c r="D92" s="166" t="s">
        <v>8369</v>
      </c>
      <c r="E92" s="167">
        <v>4.2</v>
      </c>
      <c r="F92" s="164" t="s">
        <v>4897</v>
      </c>
      <c r="G92" s="168"/>
    </row>
    <row r="93" spans="1:7" hidden="1" x14ac:dyDescent="0.25">
      <c r="A93" s="159"/>
      <c r="B93" s="160">
        <v>34456</v>
      </c>
      <c r="C93" s="165" t="s">
        <v>6728</v>
      </c>
      <c r="D93" s="166" t="s">
        <v>8369</v>
      </c>
      <c r="E93" s="167">
        <v>4.4000000000000004</v>
      </c>
      <c r="F93" s="164" t="s">
        <v>4897</v>
      </c>
      <c r="G93" s="168"/>
    </row>
    <row r="94" spans="1:7" hidden="1" x14ac:dyDescent="0.25">
      <c r="A94" s="159"/>
      <c r="B94" s="160">
        <v>39</v>
      </c>
      <c r="C94" s="165" t="s">
        <v>4921</v>
      </c>
      <c r="D94" s="166" t="s">
        <v>8369</v>
      </c>
      <c r="E94" s="167">
        <v>4.2</v>
      </c>
      <c r="F94" s="164" t="s">
        <v>4897</v>
      </c>
      <c r="G94" s="168"/>
    </row>
    <row r="95" spans="1:7" hidden="1" x14ac:dyDescent="0.25">
      <c r="A95" s="159"/>
      <c r="B95" s="160">
        <v>34457</v>
      </c>
      <c r="C95" s="165" t="s">
        <v>8372</v>
      </c>
      <c r="D95" s="166" t="s">
        <v>8369</v>
      </c>
      <c r="E95" s="167">
        <v>4.72</v>
      </c>
      <c r="F95" s="164" t="s">
        <v>4897</v>
      </c>
      <c r="G95" s="168"/>
    </row>
    <row r="96" spans="1:7" hidden="1" x14ac:dyDescent="0.25">
      <c r="A96" s="159"/>
      <c r="B96" s="160">
        <v>40</v>
      </c>
      <c r="C96" s="165" t="s">
        <v>4922</v>
      </c>
      <c r="D96" s="166" t="s">
        <v>8369</v>
      </c>
      <c r="E96" s="167">
        <v>4.29</v>
      </c>
      <c r="F96" s="164" t="s">
        <v>4897</v>
      </c>
      <c r="G96" s="168"/>
    </row>
    <row r="97" spans="1:7" hidden="1" x14ac:dyDescent="0.25">
      <c r="A97" s="159"/>
      <c r="B97" s="160">
        <v>34460</v>
      </c>
      <c r="C97" s="165" t="s">
        <v>6730</v>
      </c>
      <c r="D97" s="166" t="s">
        <v>8369</v>
      </c>
      <c r="E97" s="167">
        <v>4.82</v>
      </c>
      <c r="F97" s="164" t="s">
        <v>4897</v>
      </c>
      <c r="G97" s="168"/>
    </row>
    <row r="98" spans="1:7" hidden="1" x14ac:dyDescent="0.25">
      <c r="A98" s="159"/>
      <c r="B98" s="160">
        <v>42</v>
      </c>
      <c r="C98" s="165" t="s">
        <v>4923</v>
      </c>
      <c r="D98" s="166" t="s">
        <v>8369</v>
      </c>
      <c r="E98" s="167">
        <v>4.3600000000000003</v>
      </c>
      <c r="F98" s="164" t="s">
        <v>4897</v>
      </c>
      <c r="G98" s="168"/>
    </row>
    <row r="99" spans="1:7" hidden="1" x14ac:dyDescent="0.25">
      <c r="A99" s="159"/>
      <c r="B99" s="160">
        <v>38</v>
      </c>
      <c r="C99" s="165" t="s">
        <v>4920</v>
      </c>
      <c r="D99" s="166" t="s">
        <v>8369</v>
      </c>
      <c r="E99" s="167">
        <v>4.8499999999999996</v>
      </c>
      <c r="F99" s="164" t="s">
        <v>4897</v>
      </c>
      <c r="G99" s="168"/>
    </row>
    <row r="100" spans="1:7" hidden="1" x14ac:dyDescent="0.25">
      <c r="A100" s="159"/>
      <c r="B100" s="160">
        <v>34344</v>
      </c>
      <c r="C100" s="165" t="s">
        <v>6700</v>
      </c>
      <c r="D100" s="166" t="s">
        <v>8369</v>
      </c>
      <c r="E100" s="167">
        <v>6.59</v>
      </c>
      <c r="F100" s="164" t="s">
        <v>4897</v>
      </c>
      <c r="G100" s="168"/>
    </row>
    <row r="101" spans="1:7" hidden="1" x14ac:dyDescent="0.25">
      <c r="A101" s="159"/>
      <c r="B101" s="160">
        <v>20063</v>
      </c>
      <c r="C101" s="165" t="s">
        <v>8373</v>
      </c>
      <c r="D101" s="166" t="s">
        <v>8325</v>
      </c>
      <c r="E101" s="167">
        <v>3.35</v>
      </c>
      <c r="F101" s="164" t="s">
        <v>4931</v>
      </c>
      <c r="G101" s="168"/>
    </row>
    <row r="102" spans="1:7" hidden="1" x14ac:dyDescent="0.25">
      <c r="A102" s="159"/>
      <c r="B102" s="160">
        <v>40410</v>
      </c>
      <c r="C102" s="165" t="s">
        <v>8374</v>
      </c>
      <c r="D102" s="166" t="s">
        <v>8325</v>
      </c>
      <c r="E102" s="167">
        <v>16.170000000000002</v>
      </c>
      <c r="F102" s="164" t="s">
        <v>4931</v>
      </c>
      <c r="G102" s="168"/>
    </row>
    <row r="103" spans="1:7" hidden="1" x14ac:dyDescent="0.25">
      <c r="A103" s="159"/>
      <c r="B103" s="160">
        <v>40411</v>
      </c>
      <c r="C103" s="165" t="s">
        <v>8375</v>
      </c>
      <c r="D103" s="166" t="s">
        <v>8325</v>
      </c>
      <c r="E103" s="167">
        <v>17.55</v>
      </c>
      <c r="F103" s="164" t="s">
        <v>4931</v>
      </c>
      <c r="G103" s="168"/>
    </row>
    <row r="104" spans="1:7" hidden="1" x14ac:dyDescent="0.25">
      <c r="A104" s="159"/>
      <c r="B104" s="160">
        <v>40412</v>
      </c>
      <c r="C104" s="165" t="s">
        <v>8376</v>
      </c>
      <c r="D104" s="166" t="s">
        <v>8325</v>
      </c>
      <c r="E104" s="167">
        <v>19.690000000000001</v>
      </c>
      <c r="F104" s="164" t="s">
        <v>4931</v>
      </c>
      <c r="G104" s="168"/>
    </row>
    <row r="105" spans="1:7" hidden="1" x14ac:dyDescent="0.25">
      <c r="A105" s="159"/>
      <c r="B105" s="160">
        <v>38838</v>
      </c>
      <c r="C105" s="165" t="s">
        <v>8377</v>
      </c>
      <c r="D105" s="166" t="s">
        <v>8325</v>
      </c>
      <c r="E105" s="167">
        <v>6.34</v>
      </c>
      <c r="F105" s="164" t="s">
        <v>4931</v>
      </c>
      <c r="G105" s="168"/>
    </row>
    <row r="106" spans="1:7" hidden="1" x14ac:dyDescent="0.25">
      <c r="A106" s="159"/>
      <c r="B106" s="160">
        <v>38839</v>
      </c>
      <c r="C106" s="165" t="s">
        <v>8378</v>
      </c>
      <c r="D106" s="166" t="s">
        <v>8325</v>
      </c>
      <c r="E106" s="167">
        <v>7.46</v>
      </c>
      <c r="F106" s="164" t="s">
        <v>4931</v>
      </c>
      <c r="G106" s="168"/>
    </row>
    <row r="107" spans="1:7" ht="20.399999999999999" hidden="1" x14ac:dyDescent="0.25">
      <c r="A107" s="159"/>
      <c r="B107" s="160">
        <v>55</v>
      </c>
      <c r="C107" s="165" t="s">
        <v>8379</v>
      </c>
      <c r="D107" s="166" t="s">
        <v>8325</v>
      </c>
      <c r="E107" s="167">
        <v>3.12</v>
      </c>
      <c r="F107" s="164" t="s">
        <v>4931</v>
      </c>
      <c r="G107" s="168"/>
    </row>
    <row r="108" spans="1:7" ht="20.399999999999999" hidden="1" x14ac:dyDescent="0.25">
      <c r="A108" s="159"/>
      <c r="B108" s="160">
        <v>61</v>
      </c>
      <c r="C108" s="165" t="s">
        <v>8380</v>
      </c>
      <c r="D108" s="166" t="s">
        <v>8325</v>
      </c>
      <c r="E108" s="167">
        <v>2.95</v>
      </c>
      <c r="F108" s="164" t="s">
        <v>4931</v>
      </c>
      <c r="G108" s="168"/>
    </row>
    <row r="109" spans="1:7" ht="20.399999999999999" hidden="1" x14ac:dyDescent="0.25">
      <c r="A109" s="159"/>
      <c r="B109" s="160">
        <v>62</v>
      </c>
      <c r="C109" s="165" t="s">
        <v>8381</v>
      </c>
      <c r="D109" s="166" t="s">
        <v>8325</v>
      </c>
      <c r="E109" s="167">
        <v>6.11</v>
      </c>
      <c r="F109" s="164" t="s">
        <v>4931</v>
      </c>
      <c r="G109" s="168"/>
    </row>
    <row r="110" spans="1:7" hidden="1" x14ac:dyDescent="0.25">
      <c r="A110" s="159"/>
      <c r="B110" s="160">
        <v>77</v>
      </c>
      <c r="C110" s="165" t="s">
        <v>8382</v>
      </c>
      <c r="D110" s="166" t="s">
        <v>8325</v>
      </c>
      <c r="E110" s="167">
        <v>4.3099999999999996</v>
      </c>
      <c r="F110" s="164" t="s">
        <v>4897</v>
      </c>
      <c r="G110" s="168"/>
    </row>
    <row r="111" spans="1:7" hidden="1" x14ac:dyDescent="0.25">
      <c r="A111" s="159"/>
      <c r="B111" s="160">
        <v>76</v>
      </c>
      <c r="C111" s="165" t="s">
        <v>4943</v>
      </c>
      <c r="D111" s="166" t="s">
        <v>8325</v>
      </c>
      <c r="E111" s="167">
        <v>0.83</v>
      </c>
      <c r="F111" s="164" t="s">
        <v>4897</v>
      </c>
      <c r="G111" s="168"/>
    </row>
    <row r="112" spans="1:7" hidden="1" x14ac:dyDescent="0.25">
      <c r="A112" s="159"/>
      <c r="B112" s="160">
        <v>67</v>
      </c>
      <c r="C112" s="165" t="s">
        <v>4936</v>
      </c>
      <c r="D112" s="166" t="s">
        <v>8325</v>
      </c>
      <c r="E112" s="167">
        <v>9.39</v>
      </c>
      <c r="F112" s="164" t="s">
        <v>4897</v>
      </c>
      <c r="G112" s="168"/>
    </row>
    <row r="113" spans="1:7" hidden="1" x14ac:dyDescent="0.25">
      <c r="A113" s="159"/>
      <c r="B113" s="160">
        <v>71</v>
      </c>
      <c r="C113" s="165" t="s">
        <v>4939</v>
      </c>
      <c r="D113" s="166" t="s">
        <v>8325</v>
      </c>
      <c r="E113" s="167">
        <v>16.52</v>
      </c>
      <c r="F113" s="164" t="s">
        <v>4897</v>
      </c>
      <c r="G113" s="168"/>
    </row>
    <row r="114" spans="1:7" hidden="1" x14ac:dyDescent="0.25">
      <c r="A114" s="159"/>
      <c r="B114" s="160">
        <v>73</v>
      </c>
      <c r="C114" s="165" t="s">
        <v>4940</v>
      </c>
      <c r="D114" s="166" t="s">
        <v>8325</v>
      </c>
      <c r="E114" s="167">
        <v>11.88</v>
      </c>
      <c r="F114" s="164" t="s">
        <v>4897</v>
      </c>
      <c r="G114" s="168"/>
    </row>
    <row r="115" spans="1:7" hidden="1" x14ac:dyDescent="0.25">
      <c r="A115" s="159"/>
      <c r="B115" s="160">
        <v>103</v>
      </c>
      <c r="C115" s="165" t="s">
        <v>4951</v>
      </c>
      <c r="D115" s="166" t="s">
        <v>8325</v>
      </c>
      <c r="E115" s="167">
        <v>41.07</v>
      </c>
      <c r="F115" s="164" t="s">
        <v>4897</v>
      </c>
      <c r="G115" s="168"/>
    </row>
    <row r="116" spans="1:7" hidden="1" x14ac:dyDescent="0.25">
      <c r="A116" s="159"/>
      <c r="B116" s="160">
        <v>107</v>
      </c>
      <c r="C116" s="165" t="s">
        <v>4954</v>
      </c>
      <c r="D116" s="166" t="s">
        <v>8325</v>
      </c>
      <c r="E116" s="167">
        <v>0.78</v>
      </c>
      <c r="F116" s="164" t="s">
        <v>4897</v>
      </c>
      <c r="G116" s="168"/>
    </row>
    <row r="117" spans="1:7" hidden="1" x14ac:dyDescent="0.25">
      <c r="A117" s="159"/>
      <c r="B117" s="160">
        <v>65</v>
      </c>
      <c r="C117" s="165" t="s">
        <v>4934</v>
      </c>
      <c r="D117" s="166" t="s">
        <v>8325</v>
      </c>
      <c r="E117" s="167">
        <v>0.88</v>
      </c>
      <c r="F117" s="164" t="s">
        <v>8337</v>
      </c>
      <c r="G117" s="168"/>
    </row>
    <row r="118" spans="1:7" hidden="1" x14ac:dyDescent="0.25">
      <c r="A118" s="159"/>
      <c r="B118" s="160">
        <v>108</v>
      </c>
      <c r="C118" s="165" t="s">
        <v>4955</v>
      </c>
      <c r="D118" s="166" t="s">
        <v>8325</v>
      </c>
      <c r="E118" s="167">
        <v>1.73</v>
      </c>
      <c r="F118" s="164" t="s">
        <v>4897</v>
      </c>
      <c r="G118" s="168"/>
    </row>
    <row r="119" spans="1:7" hidden="1" x14ac:dyDescent="0.25">
      <c r="A119" s="159"/>
      <c r="B119" s="160">
        <v>110</v>
      </c>
      <c r="C119" s="165" t="s">
        <v>4957</v>
      </c>
      <c r="D119" s="166" t="s">
        <v>8325</v>
      </c>
      <c r="E119" s="167">
        <v>4.1100000000000003</v>
      </c>
      <c r="F119" s="164" t="s">
        <v>4897</v>
      </c>
      <c r="G119" s="168"/>
    </row>
    <row r="120" spans="1:7" hidden="1" x14ac:dyDescent="0.25">
      <c r="A120" s="159"/>
      <c r="B120" s="160">
        <v>109</v>
      </c>
      <c r="C120" s="165" t="s">
        <v>4956</v>
      </c>
      <c r="D120" s="166" t="s">
        <v>8325</v>
      </c>
      <c r="E120" s="167">
        <v>3.14</v>
      </c>
      <c r="F120" s="164" t="s">
        <v>4897</v>
      </c>
      <c r="G120" s="168"/>
    </row>
    <row r="121" spans="1:7" hidden="1" x14ac:dyDescent="0.25">
      <c r="A121" s="159"/>
      <c r="B121" s="160">
        <v>111</v>
      </c>
      <c r="C121" s="165" t="s">
        <v>4958</v>
      </c>
      <c r="D121" s="166" t="s">
        <v>8325</v>
      </c>
      <c r="E121" s="167">
        <v>7.14</v>
      </c>
      <c r="F121" s="164" t="s">
        <v>4897</v>
      </c>
      <c r="G121" s="168"/>
    </row>
    <row r="122" spans="1:7" hidden="1" x14ac:dyDescent="0.25">
      <c r="A122" s="159"/>
      <c r="B122" s="160">
        <v>112</v>
      </c>
      <c r="C122" s="165" t="s">
        <v>4959</v>
      </c>
      <c r="D122" s="166" t="s">
        <v>8325</v>
      </c>
      <c r="E122" s="167">
        <v>3.86</v>
      </c>
      <c r="F122" s="164" t="s">
        <v>4897</v>
      </c>
      <c r="G122" s="168"/>
    </row>
    <row r="123" spans="1:7" hidden="1" x14ac:dyDescent="0.25">
      <c r="A123" s="159"/>
      <c r="B123" s="160">
        <v>113</v>
      </c>
      <c r="C123" s="165" t="s">
        <v>4960</v>
      </c>
      <c r="D123" s="166" t="s">
        <v>8325</v>
      </c>
      <c r="E123" s="167">
        <v>9.83</v>
      </c>
      <c r="F123" s="164" t="s">
        <v>4897</v>
      </c>
      <c r="G123" s="168"/>
    </row>
    <row r="124" spans="1:7" hidden="1" x14ac:dyDescent="0.25">
      <c r="A124" s="159"/>
      <c r="B124" s="160">
        <v>104</v>
      </c>
      <c r="C124" s="165" t="s">
        <v>4952</v>
      </c>
      <c r="D124" s="166" t="s">
        <v>8325</v>
      </c>
      <c r="E124" s="167">
        <v>16.97</v>
      </c>
      <c r="F124" s="164" t="s">
        <v>4897</v>
      </c>
      <c r="G124" s="168"/>
    </row>
    <row r="125" spans="1:7" hidden="1" x14ac:dyDescent="0.25">
      <c r="A125" s="159"/>
      <c r="B125" s="160">
        <v>102</v>
      </c>
      <c r="C125" s="165" t="s">
        <v>4950</v>
      </c>
      <c r="D125" s="166" t="s">
        <v>8325</v>
      </c>
      <c r="E125" s="167">
        <v>25.49</v>
      </c>
      <c r="F125" s="164" t="s">
        <v>4897</v>
      </c>
      <c r="G125" s="168"/>
    </row>
    <row r="126" spans="1:7" hidden="1" x14ac:dyDescent="0.25">
      <c r="A126" s="159"/>
      <c r="B126" s="160">
        <v>95</v>
      </c>
      <c r="C126" s="165" t="s">
        <v>8383</v>
      </c>
      <c r="D126" s="166" t="s">
        <v>8325</v>
      </c>
      <c r="E126" s="167">
        <v>10.78</v>
      </c>
      <c r="F126" s="164" t="s">
        <v>4897</v>
      </c>
      <c r="G126" s="168"/>
    </row>
    <row r="127" spans="1:7" hidden="1" x14ac:dyDescent="0.25">
      <c r="A127" s="159"/>
      <c r="B127" s="160">
        <v>96</v>
      </c>
      <c r="C127" s="165" t="s">
        <v>8384</v>
      </c>
      <c r="D127" s="166" t="s">
        <v>8325</v>
      </c>
      <c r="E127" s="167">
        <v>13.95</v>
      </c>
      <c r="F127" s="164" t="s">
        <v>4897</v>
      </c>
      <c r="G127" s="168"/>
    </row>
    <row r="128" spans="1:7" hidden="1" x14ac:dyDescent="0.25">
      <c r="A128" s="159"/>
      <c r="B128" s="160">
        <v>97</v>
      </c>
      <c r="C128" s="165" t="s">
        <v>8385</v>
      </c>
      <c r="D128" s="166" t="s">
        <v>8325</v>
      </c>
      <c r="E128" s="167">
        <v>17.559999999999999</v>
      </c>
      <c r="F128" s="164" t="s">
        <v>4897</v>
      </c>
      <c r="G128" s="168"/>
    </row>
    <row r="129" spans="1:7" hidden="1" x14ac:dyDescent="0.25">
      <c r="A129" s="159"/>
      <c r="B129" s="160">
        <v>98</v>
      </c>
      <c r="C129" s="165" t="s">
        <v>8386</v>
      </c>
      <c r="D129" s="166" t="s">
        <v>8325</v>
      </c>
      <c r="E129" s="167">
        <v>28.49</v>
      </c>
      <c r="F129" s="164" t="s">
        <v>4897</v>
      </c>
      <c r="G129" s="168"/>
    </row>
    <row r="130" spans="1:7" hidden="1" x14ac:dyDescent="0.25">
      <c r="A130" s="159"/>
      <c r="B130" s="160">
        <v>99</v>
      </c>
      <c r="C130" s="165" t="s">
        <v>8387</v>
      </c>
      <c r="D130" s="166" t="s">
        <v>8325</v>
      </c>
      <c r="E130" s="167">
        <v>32.86</v>
      </c>
      <c r="F130" s="164" t="s">
        <v>4897</v>
      </c>
      <c r="G130" s="168"/>
    </row>
    <row r="131" spans="1:7" hidden="1" x14ac:dyDescent="0.25">
      <c r="A131" s="159"/>
      <c r="B131" s="160">
        <v>100</v>
      </c>
      <c r="C131" s="165" t="s">
        <v>8388</v>
      </c>
      <c r="D131" s="166" t="s">
        <v>8325</v>
      </c>
      <c r="E131" s="167">
        <v>39.950000000000003</v>
      </c>
      <c r="F131" s="164" t="s">
        <v>4897</v>
      </c>
      <c r="G131" s="168"/>
    </row>
    <row r="132" spans="1:7" hidden="1" x14ac:dyDescent="0.25">
      <c r="A132" s="159"/>
      <c r="B132" s="160">
        <v>75</v>
      </c>
      <c r="C132" s="165" t="s">
        <v>4942</v>
      </c>
      <c r="D132" s="166" t="s">
        <v>8325</v>
      </c>
      <c r="E132" s="167">
        <v>299.7</v>
      </c>
      <c r="F132" s="164" t="s">
        <v>4897</v>
      </c>
      <c r="G132" s="168"/>
    </row>
    <row r="133" spans="1:7" hidden="1" x14ac:dyDescent="0.25">
      <c r="A133" s="159"/>
      <c r="B133" s="160">
        <v>114</v>
      </c>
      <c r="C133" s="165" t="s">
        <v>4961</v>
      </c>
      <c r="D133" s="166" t="s">
        <v>8325</v>
      </c>
      <c r="E133" s="167">
        <v>11.82</v>
      </c>
      <c r="F133" s="164" t="s">
        <v>4897</v>
      </c>
      <c r="G133" s="168"/>
    </row>
    <row r="134" spans="1:7" hidden="1" x14ac:dyDescent="0.25">
      <c r="A134" s="159"/>
      <c r="B134" s="160">
        <v>68</v>
      </c>
      <c r="C134" s="165" t="s">
        <v>4937</v>
      </c>
      <c r="D134" s="166" t="s">
        <v>8325</v>
      </c>
      <c r="E134" s="167">
        <v>15.86</v>
      </c>
      <c r="F134" s="164" t="s">
        <v>4897</v>
      </c>
      <c r="G134" s="168"/>
    </row>
    <row r="135" spans="1:7" hidden="1" x14ac:dyDescent="0.25">
      <c r="A135" s="159"/>
      <c r="B135" s="160">
        <v>86</v>
      </c>
      <c r="C135" s="165" t="s">
        <v>4948</v>
      </c>
      <c r="D135" s="166" t="s">
        <v>8325</v>
      </c>
      <c r="E135" s="167">
        <v>23.48</v>
      </c>
      <c r="F135" s="164" t="s">
        <v>4897</v>
      </c>
      <c r="G135" s="168"/>
    </row>
    <row r="136" spans="1:7" hidden="1" x14ac:dyDescent="0.25">
      <c r="A136" s="159"/>
      <c r="B136" s="160">
        <v>66</v>
      </c>
      <c r="C136" s="165" t="s">
        <v>4935</v>
      </c>
      <c r="D136" s="166" t="s">
        <v>8325</v>
      </c>
      <c r="E136" s="167">
        <v>26.94</v>
      </c>
      <c r="F136" s="164" t="s">
        <v>4897</v>
      </c>
      <c r="G136" s="168"/>
    </row>
    <row r="137" spans="1:7" hidden="1" x14ac:dyDescent="0.25">
      <c r="A137" s="159"/>
      <c r="B137" s="160">
        <v>69</v>
      </c>
      <c r="C137" s="165" t="s">
        <v>4938</v>
      </c>
      <c r="D137" s="166" t="s">
        <v>8325</v>
      </c>
      <c r="E137" s="167">
        <v>39.950000000000003</v>
      </c>
      <c r="F137" s="164" t="s">
        <v>4897</v>
      </c>
      <c r="G137" s="168"/>
    </row>
    <row r="138" spans="1:7" hidden="1" x14ac:dyDescent="0.25">
      <c r="A138" s="159"/>
      <c r="B138" s="160">
        <v>83</v>
      </c>
      <c r="C138" s="165" t="s">
        <v>4945</v>
      </c>
      <c r="D138" s="166" t="s">
        <v>8325</v>
      </c>
      <c r="E138" s="167">
        <v>155.46</v>
      </c>
      <c r="F138" s="164" t="s">
        <v>4897</v>
      </c>
      <c r="G138" s="168"/>
    </row>
    <row r="139" spans="1:7" hidden="1" x14ac:dyDescent="0.25">
      <c r="A139" s="159"/>
      <c r="B139" s="160">
        <v>74</v>
      </c>
      <c r="C139" s="165" t="s">
        <v>4941</v>
      </c>
      <c r="D139" s="166" t="s">
        <v>8325</v>
      </c>
      <c r="E139" s="167">
        <v>209.41</v>
      </c>
      <c r="F139" s="164" t="s">
        <v>4897</v>
      </c>
      <c r="G139" s="168"/>
    </row>
    <row r="140" spans="1:7" hidden="1" x14ac:dyDescent="0.25">
      <c r="A140" s="159"/>
      <c r="B140" s="160">
        <v>106</v>
      </c>
      <c r="C140" s="165" t="s">
        <v>8389</v>
      </c>
      <c r="D140" s="166" t="s">
        <v>8325</v>
      </c>
      <c r="E140" s="167">
        <v>428.12</v>
      </c>
      <c r="F140" s="164" t="s">
        <v>4897</v>
      </c>
      <c r="G140" s="168"/>
    </row>
    <row r="141" spans="1:7" hidden="1" x14ac:dyDescent="0.25">
      <c r="A141" s="159"/>
      <c r="B141" s="160">
        <v>87</v>
      </c>
      <c r="C141" s="165" t="s">
        <v>8390</v>
      </c>
      <c r="D141" s="166" t="s">
        <v>8325</v>
      </c>
      <c r="E141" s="167">
        <v>17.72</v>
      </c>
      <c r="F141" s="164" t="s">
        <v>4897</v>
      </c>
      <c r="G141" s="168"/>
    </row>
    <row r="142" spans="1:7" hidden="1" x14ac:dyDescent="0.25">
      <c r="A142" s="159"/>
      <c r="B142" s="160">
        <v>88</v>
      </c>
      <c r="C142" s="165" t="s">
        <v>4949</v>
      </c>
      <c r="D142" s="166" t="s">
        <v>8325</v>
      </c>
      <c r="E142" s="167">
        <v>21.31</v>
      </c>
      <c r="F142" s="164" t="s">
        <v>4897</v>
      </c>
      <c r="G142" s="168"/>
    </row>
    <row r="143" spans="1:7" hidden="1" x14ac:dyDescent="0.25">
      <c r="A143" s="159"/>
      <c r="B143" s="160">
        <v>89</v>
      </c>
      <c r="C143" s="165" t="s">
        <v>8391</v>
      </c>
      <c r="D143" s="166" t="s">
        <v>8325</v>
      </c>
      <c r="E143" s="167">
        <v>31.47</v>
      </c>
      <c r="F143" s="164" t="s">
        <v>4897</v>
      </c>
      <c r="G143" s="168"/>
    </row>
    <row r="144" spans="1:7" hidden="1" x14ac:dyDescent="0.25">
      <c r="A144" s="159"/>
      <c r="B144" s="160">
        <v>90</v>
      </c>
      <c r="C144" s="165" t="s">
        <v>8392</v>
      </c>
      <c r="D144" s="166" t="s">
        <v>8325</v>
      </c>
      <c r="E144" s="167">
        <v>36.090000000000003</v>
      </c>
      <c r="F144" s="164" t="s">
        <v>4897</v>
      </c>
      <c r="G144" s="168"/>
    </row>
    <row r="145" spans="1:9" hidden="1" x14ac:dyDescent="0.25">
      <c r="A145" s="159"/>
      <c r="B145" s="160">
        <v>81</v>
      </c>
      <c r="C145" s="165" t="s">
        <v>4944</v>
      </c>
      <c r="D145" s="166" t="s">
        <v>8325</v>
      </c>
      <c r="E145" s="167">
        <v>53.55</v>
      </c>
      <c r="F145" s="164" t="s">
        <v>4897</v>
      </c>
      <c r="G145" s="168"/>
    </row>
    <row r="146" spans="1:9" hidden="1" x14ac:dyDescent="0.25">
      <c r="A146" s="159"/>
      <c r="B146" s="160">
        <v>82</v>
      </c>
      <c r="C146" s="165" t="s">
        <v>8393</v>
      </c>
      <c r="D146" s="166" t="s">
        <v>8325</v>
      </c>
      <c r="E146" s="167">
        <v>208.39</v>
      </c>
      <c r="F146" s="164" t="s">
        <v>4897</v>
      </c>
      <c r="G146" s="168"/>
    </row>
    <row r="147" spans="1:9" hidden="1" x14ac:dyDescent="0.25">
      <c r="A147" s="159"/>
      <c r="B147" s="160">
        <v>105</v>
      </c>
      <c r="C147" s="165" t="s">
        <v>4953</v>
      </c>
      <c r="D147" s="166" t="s">
        <v>8325</v>
      </c>
      <c r="E147" s="167">
        <v>280.69</v>
      </c>
      <c r="F147" s="164" t="s">
        <v>4897</v>
      </c>
      <c r="G147" s="168"/>
    </row>
    <row r="148" spans="1:9" hidden="1" x14ac:dyDescent="0.25">
      <c r="A148" s="159"/>
      <c r="B148" s="160">
        <v>60</v>
      </c>
      <c r="C148" s="165" t="s">
        <v>8394</v>
      </c>
      <c r="D148" s="166" t="s">
        <v>8325</v>
      </c>
      <c r="E148" s="167">
        <v>4.05</v>
      </c>
      <c r="F148" s="164" t="s">
        <v>4931</v>
      </c>
      <c r="G148" s="168"/>
    </row>
    <row r="149" spans="1:9" hidden="1" x14ac:dyDescent="0.25">
      <c r="A149" s="159"/>
      <c r="B149" s="160">
        <v>72</v>
      </c>
      <c r="C149" s="165" t="s">
        <v>8395</v>
      </c>
      <c r="D149" s="166" t="s">
        <v>8325</v>
      </c>
      <c r="E149" s="167">
        <v>27.79</v>
      </c>
      <c r="F149" s="164" t="s">
        <v>4897</v>
      </c>
      <c r="G149" s="168"/>
    </row>
    <row r="150" spans="1:9" hidden="1" x14ac:dyDescent="0.25">
      <c r="A150" s="159"/>
      <c r="B150" s="160">
        <v>70</v>
      </c>
      <c r="C150" s="165" t="s">
        <v>8396</v>
      </c>
      <c r="D150" s="166" t="s">
        <v>8325</v>
      </c>
      <c r="E150" s="167">
        <v>28.17</v>
      </c>
      <c r="F150" s="164" t="s">
        <v>4897</v>
      </c>
      <c r="G150" s="168"/>
    </row>
    <row r="151" spans="1:9" hidden="1" x14ac:dyDescent="0.25">
      <c r="A151" s="159"/>
      <c r="B151" s="160">
        <v>85</v>
      </c>
      <c r="C151" s="165" t="s">
        <v>4947</v>
      </c>
      <c r="D151" s="166" t="s">
        <v>8325</v>
      </c>
      <c r="E151" s="167">
        <v>40.479999999999997</v>
      </c>
      <c r="F151" s="164" t="s">
        <v>4897</v>
      </c>
      <c r="G151" s="168"/>
    </row>
    <row r="152" spans="1:9" hidden="1" x14ac:dyDescent="0.25">
      <c r="A152" s="159"/>
      <c r="B152" s="160">
        <v>84</v>
      </c>
      <c r="C152" s="165" t="s">
        <v>4946</v>
      </c>
      <c r="D152" s="166" t="s">
        <v>8325</v>
      </c>
      <c r="E152" s="167">
        <v>1.54</v>
      </c>
      <c r="F152" s="164" t="s">
        <v>4897</v>
      </c>
      <c r="G152" s="168"/>
    </row>
    <row r="153" spans="1:9" hidden="1" x14ac:dyDescent="0.25">
      <c r="A153" s="159"/>
      <c r="B153" s="160">
        <v>37997</v>
      </c>
      <c r="C153" s="165" t="s">
        <v>7008</v>
      </c>
      <c r="D153" s="166" t="s">
        <v>8325</v>
      </c>
      <c r="E153" s="167">
        <v>3.79</v>
      </c>
      <c r="F153" s="164" t="s">
        <v>4931</v>
      </c>
      <c r="G153" s="168"/>
    </row>
    <row r="154" spans="1:9" hidden="1" x14ac:dyDescent="0.25">
      <c r="A154" s="159"/>
      <c r="B154" s="160">
        <v>37998</v>
      </c>
      <c r="C154" s="165" t="s">
        <v>7009</v>
      </c>
      <c r="D154" s="166" t="s">
        <v>8325</v>
      </c>
      <c r="E154" s="167">
        <v>3.92</v>
      </c>
      <c r="F154" s="164" t="s">
        <v>4931</v>
      </c>
      <c r="G154" s="168"/>
    </row>
    <row r="155" spans="1:9" ht="20.399999999999999" hidden="1" x14ac:dyDescent="0.25">
      <c r="A155" s="159"/>
      <c r="B155" s="160">
        <v>10899</v>
      </c>
      <c r="C155" s="165" t="s">
        <v>8397</v>
      </c>
      <c r="D155" s="166" t="s">
        <v>8325</v>
      </c>
      <c r="E155" s="167">
        <v>78.849999999999994</v>
      </c>
      <c r="F155" s="164" t="s">
        <v>4897</v>
      </c>
      <c r="G155" s="168">
        <f>2.83*J7</f>
        <v>2.4230460000000003</v>
      </c>
      <c r="H155" s="116">
        <v>2.83</v>
      </c>
      <c r="I155" s="116">
        <f>G155+H155</f>
        <v>5.2530460000000003</v>
      </c>
    </row>
    <row r="156" spans="1:9" ht="20.399999999999999" hidden="1" x14ac:dyDescent="0.25">
      <c r="A156" s="159"/>
      <c r="B156" s="160">
        <v>10900</v>
      </c>
      <c r="C156" s="165" t="s">
        <v>8398</v>
      </c>
      <c r="D156" s="166" t="s">
        <v>8325</v>
      </c>
      <c r="E156" s="167">
        <v>61.71</v>
      </c>
      <c r="F156" s="164" t="s">
        <v>4897</v>
      </c>
      <c r="G156" s="168"/>
    </row>
    <row r="157" spans="1:9" hidden="1" x14ac:dyDescent="0.25">
      <c r="A157" s="159"/>
      <c r="B157" s="160">
        <v>46</v>
      </c>
      <c r="C157" s="165" t="s">
        <v>4925</v>
      </c>
      <c r="D157" s="166" t="s">
        <v>8325</v>
      </c>
      <c r="E157" s="167">
        <v>18.38</v>
      </c>
      <c r="F157" s="164" t="s">
        <v>4931</v>
      </c>
      <c r="G157" s="168"/>
    </row>
    <row r="158" spans="1:9" hidden="1" x14ac:dyDescent="0.25">
      <c r="A158" s="159"/>
      <c r="B158" s="160">
        <v>51</v>
      </c>
      <c r="C158" s="165" t="s">
        <v>4929</v>
      </c>
      <c r="D158" s="166" t="s">
        <v>8325</v>
      </c>
      <c r="E158" s="167">
        <v>41.76</v>
      </c>
      <c r="F158" s="164" t="s">
        <v>4931</v>
      </c>
      <c r="G158" s="168"/>
    </row>
    <row r="159" spans="1:9" hidden="1" x14ac:dyDescent="0.25">
      <c r="A159" s="159"/>
      <c r="B159" s="160">
        <v>12863</v>
      </c>
      <c r="C159" s="165" t="s">
        <v>6489</v>
      </c>
      <c r="D159" s="166" t="s">
        <v>8325</v>
      </c>
      <c r="E159" s="167">
        <v>12.02</v>
      </c>
      <c r="F159" s="164" t="s">
        <v>4931</v>
      </c>
      <c r="G159" s="168"/>
    </row>
    <row r="160" spans="1:9" hidden="1" x14ac:dyDescent="0.25">
      <c r="A160" s="159"/>
      <c r="B160" s="160">
        <v>50</v>
      </c>
      <c r="C160" s="165" t="s">
        <v>4928</v>
      </c>
      <c r="D160" s="166" t="s">
        <v>8325</v>
      </c>
      <c r="E160" s="167">
        <v>26.45</v>
      </c>
      <c r="F160" s="164" t="s">
        <v>4931</v>
      </c>
      <c r="G160" s="168"/>
    </row>
    <row r="161" spans="1:7" hidden="1" x14ac:dyDescent="0.25">
      <c r="A161" s="159"/>
      <c r="B161" s="160">
        <v>47</v>
      </c>
      <c r="C161" s="165" t="s">
        <v>4926</v>
      </c>
      <c r="D161" s="166" t="s">
        <v>8325</v>
      </c>
      <c r="E161" s="167">
        <v>21.98</v>
      </c>
      <c r="F161" s="164" t="s">
        <v>4931</v>
      </c>
      <c r="G161" s="168"/>
    </row>
    <row r="162" spans="1:7" hidden="1" x14ac:dyDescent="0.25">
      <c r="A162" s="159"/>
      <c r="B162" s="160">
        <v>48</v>
      </c>
      <c r="C162" s="165" t="s">
        <v>4927</v>
      </c>
      <c r="D162" s="166" t="s">
        <v>8325</v>
      </c>
      <c r="E162" s="167">
        <v>8.58</v>
      </c>
      <c r="F162" s="164" t="s">
        <v>4931</v>
      </c>
      <c r="G162" s="168"/>
    </row>
    <row r="163" spans="1:7" hidden="1" x14ac:dyDescent="0.25">
      <c r="A163" s="159"/>
      <c r="B163" s="160">
        <v>52</v>
      </c>
      <c r="C163" s="165" t="s">
        <v>4930</v>
      </c>
      <c r="D163" s="166" t="s">
        <v>8325</v>
      </c>
      <c r="E163" s="167">
        <v>4.28</v>
      </c>
      <c r="F163" s="164" t="s">
        <v>4931</v>
      </c>
      <c r="G163" s="168"/>
    </row>
    <row r="164" spans="1:7" hidden="1" x14ac:dyDescent="0.25">
      <c r="A164" s="159"/>
      <c r="B164" s="160">
        <v>43</v>
      </c>
      <c r="C164" s="165" t="s">
        <v>4924</v>
      </c>
      <c r="D164" s="166" t="s">
        <v>8325</v>
      </c>
      <c r="E164" s="167">
        <v>11.27</v>
      </c>
      <c r="F164" s="164" t="s">
        <v>4931</v>
      </c>
      <c r="G164" s="168"/>
    </row>
    <row r="165" spans="1:7" hidden="1" x14ac:dyDescent="0.25">
      <c r="A165" s="159"/>
      <c r="B165" s="160">
        <v>4791</v>
      </c>
      <c r="C165" s="165" t="s">
        <v>5719</v>
      </c>
      <c r="D165" s="166" t="s">
        <v>8369</v>
      </c>
      <c r="E165" s="167">
        <v>17.03</v>
      </c>
      <c r="F165" s="164" t="s">
        <v>4897</v>
      </c>
      <c r="G165" s="168"/>
    </row>
    <row r="166" spans="1:7" hidden="1" x14ac:dyDescent="0.25">
      <c r="A166" s="159"/>
      <c r="B166" s="160">
        <v>157</v>
      </c>
      <c r="C166" s="165" t="s">
        <v>8399</v>
      </c>
      <c r="D166" s="166" t="s">
        <v>8369</v>
      </c>
      <c r="E166" s="167">
        <v>114.01</v>
      </c>
      <c r="F166" s="164" t="s">
        <v>4897</v>
      </c>
      <c r="G166" s="168"/>
    </row>
    <row r="167" spans="1:7" hidden="1" x14ac:dyDescent="0.25">
      <c r="A167" s="159"/>
      <c r="B167" s="160">
        <v>156</v>
      </c>
      <c r="C167" s="165" t="s">
        <v>4974</v>
      </c>
      <c r="D167" s="166" t="s">
        <v>8369</v>
      </c>
      <c r="E167" s="167">
        <v>50.89</v>
      </c>
      <c r="F167" s="164" t="s">
        <v>4897</v>
      </c>
      <c r="G167" s="168"/>
    </row>
    <row r="168" spans="1:7" hidden="1" x14ac:dyDescent="0.25">
      <c r="A168" s="159"/>
      <c r="B168" s="160">
        <v>131</v>
      </c>
      <c r="C168" s="165" t="s">
        <v>8400</v>
      </c>
      <c r="D168" s="166" t="s">
        <v>8369</v>
      </c>
      <c r="E168" s="167">
        <v>48.85</v>
      </c>
      <c r="F168" s="164" t="s">
        <v>4897</v>
      </c>
      <c r="G168" s="168"/>
    </row>
    <row r="169" spans="1:7" hidden="1" x14ac:dyDescent="0.25">
      <c r="A169" s="159"/>
      <c r="B169" s="160">
        <v>39719</v>
      </c>
      <c r="C169" s="165" t="s">
        <v>8401</v>
      </c>
      <c r="D169" s="166" t="s">
        <v>8370</v>
      </c>
      <c r="E169" s="167">
        <v>47.32</v>
      </c>
      <c r="F169" s="164" t="s">
        <v>4897</v>
      </c>
      <c r="G169" s="168"/>
    </row>
    <row r="170" spans="1:7" hidden="1" x14ac:dyDescent="0.25">
      <c r="A170" s="159"/>
      <c r="B170" s="160">
        <v>21114</v>
      </c>
      <c r="C170" s="165" t="s">
        <v>6642</v>
      </c>
      <c r="D170" s="166" t="s">
        <v>8325</v>
      </c>
      <c r="E170" s="167">
        <v>10.130000000000001</v>
      </c>
      <c r="F170" s="164" t="s">
        <v>4897</v>
      </c>
      <c r="G170" s="168"/>
    </row>
    <row r="171" spans="1:7" hidden="1" x14ac:dyDescent="0.25">
      <c r="A171" s="159"/>
      <c r="B171" s="160">
        <v>119</v>
      </c>
      <c r="C171" s="165" t="s">
        <v>4963</v>
      </c>
      <c r="D171" s="166" t="s">
        <v>8325</v>
      </c>
      <c r="E171" s="167">
        <v>4</v>
      </c>
      <c r="F171" s="164" t="s">
        <v>8337</v>
      </c>
      <c r="G171" s="168"/>
    </row>
    <row r="172" spans="1:7" hidden="1" x14ac:dyDescent="0.25">
      <c r="A172" s="159"/>
      <c r="B172" s="160">
        <v>20080</v>
      </c>
      <c r="C172" s="165" t="s">
        <v>6564</v>
      </c>
      <c r="D172" s="166" t="s">
        <v>8325</v>
      </c>
      <c r="E172" s="167">
        <v>11.46</v>
      </c>
      <c r="F172" s="164" t="s">
        <v>4897</v>
      </c>
      <c r="G172" s="168"/>
    </row>
    <row r="173" spans="1:7" hidden="1" x14ac:dyDescent="0.25">
      <c r="A173" s="159"/>
      <c r="B173" s="160">
        <v>122</v>
      </c>
      <c r="C173" s="165" t="s">
        <v>4964</v>
      </c>
      <c r="D173" s="166" t="s">
        <v>8325</v>
      </c>
      <c r="E173" s="167">
        <v>36.130000000000003</v>
      </c>
      <c r="F173" s="164" t="s">
        <v>4897</v>
      </c>
      <c r="G173" s="168"/>
    </row>
    <row r="174" spans="1:7" hidden="1" x14ac:dyDescent="0.25">
      <c r="A174" s="159"/>
      <c r="B174" s="160">
        <v>3410</v>
      </c>
      <c r="C174" s="165" t="s">
        <v>5411</v>
      </c>
      <c r="D174" s="166" t="s">
        <v>8369</v>
      </c>
      <c r="E174" s="167">
        <v>23.01</v>
      </c>
      <c r="F174" s="164" t="s">
        <v>4931</v>
      </c>
      <c r="G174" s="168"/>
    </row>
    <row r="175" spans="1:7" hidden="1" x14ac:dyDescent="0.25">
      <c r="A175" s="159"/>
      <c r="B175" s="160">
        <v>124</v>
      </c>
      <c r="C175" s="165" t="s">
        <v>4965</v>
      </c>
      <c r="D175" s="166" t="s">
        <v>8370</v>
      </c>
      <c r="E175" s="167">
        <v>12.69</v>
      </c>
      <c r="F175" s="164" t="s">
        <v>4897</v>
      </c>
      <c r="G175" s="168"/>
    </row>
    <row r="176" spans="1:7" hidden="1" x14ac:dyDescent="0.25">
      <c r="A176" s="159"/>
      <c r="B176" s="160">
        <v>7334</v>
      </c>
      <c r="C176" s="165" t="s">
        <v>5981</v>
      </c>
      <c r="D176" s="166" t="s">
        <v>8370</v>
      </c>
      <c r="E176" s="167">
        <v>10.38</v>
      </c>
      <c r="F176" s="164" t="s">
        <v>4897</v>
      </c>
      <c r="G176" s="168"/>
    </row>
    <row r="177" spans="1:7" hidden="1" x14ac:dyDescent="0.25">
      <c r="A177" s="159"/>
      <c r="B177" s="160">
        <v>7325</v>
      </c>
      <c r="C177" s="165" t="s">
        <v>8402</v>
      </c>
      <c r="D177" s="166" t="s">
        <v>8369</v>
      </c>
      <c r="E177" s="167">
        <v>5.87</v>
      </c>
      <c r="F177" s="164" t="s">
        <v>4897</v>
      </c>
      <c r="G177" s="168"/>
    </row>
    <row r="178" spans="1:7" hidden="1" x14ac:dyDescent="0.25">
      <c r="A178" s="159"/>
      <c r="B178" s="160">
        <v>123</v>
      </c>
      <c r="C178" s="165" t="s">
        <v>8403</v>
      </c>
      <c r="D178" s="166" t="s">
        <v>8370</v>
      </c>
      <c r="E178" s="167">
        <v>5.64</v>
      </c>
      <c r="F178" s="164" t="s">
        <v>8337</v>
      </c>
      <c r="G178" s="168"/>
    </row>
    <row r="179" spans="1:7" hidden="1" x14ac:dyDescent="0.25">
      <c r="A179" s="159"/>
      <c r="B179" s="160">
        <v>127</v>
      </c>
      <c r="C179" s="165" t="s">
        <v>4966</v>
      </c>
      <c r="D179" s="166" t="s">
        <v>8370</v>
      </c>
      <c r="E179" s="167">
        <v>13.24</v>
      </c>
      <c r="F179" s="164" t="s">
        <v>4897</v>
      </c>
      <c r="G179" s="168"/>
    </row>
    <row r="180" spans="1:7" hidden="1" x14ac:dyDescent="0.25">
      <c r="A180" s="159"/>
      <c r="B180" s="160">
        <v>133</v>
      </c>
      <c r="C180" s="165" t="s">
        <v>4969</v>
      </c>
      <c r="D180" s="166" t="s">
        <v>8370</v>
      </c>
      <c r="E180" s="167">
        <v>5.68</v>
      </c>
      <c r="F180" s="164" t="s">
        <v>4897</v>
      </c>
      <c r="G180" s="168"/>
    </row>
    <row r="181" spans="1:7" hidden="1" x14ac:dyDescent="0.25">
      <c r="A181" s="159"/>
      <c r="B181" s="160">
        <v>37538</v>
      </c>
      <c r="C181" s="165" t="s">
        <v>8404</v>
      </c>
      <c r="D181" s="166" t="s">
        <v>8405</v>
      </c>
      <c r="E181" s="167">
        <v>141.19999999999999</v>
      </c>
      <c r="F181" s="164" t="s">
        <v>4897</v>
      </c>
      <c r="G181" s="168"/>
    </row>
    <row r="182" spans="1:7" hidden="1" x14ac:dyDescent="0.25">
      <c r="A182" s="159"/>
      <c r="B182" s="160">
        <v>132</v>
      </c>
      <c r="C182" s="165" t="s">
        <v>4968</v>
      </c>
      <c r="D182" s="166" t="s">
        <v>8370</v>
      </c>
      <c r="E182" s="167">
        <v>6.26</v>
      </c>
      <c r="F182" s="164" t="s">
        <v>4897</v>
      </c>
      <c r="G182" s="168"/>
    </row>
    <row r="183" spans="1:7" hidden="1" x14ac:dyDescent="0.25">
      <c r="A183" s="159"/>
      <c r="B183" s="160">
        <v>13408</v>
      </c>
      <c r="C183" s="165" t="s">
        <v>6518</v>
      </c>
      <c r="D183" s="166" t="s">
        <v>8406</v>
      </c>
      <c r="E183" s="167">
        <v>2224.5100000000002</v>
      </c>
      <c r="F183" s="164" t="s">
        <v>4897</v>
      </c>
      <c r="G183" s="168"/>
    </row>
    <row r="184" spans="1:7" hidden="1" x14ac:dyDescent="0.25">
      <c r="A184" s="159"/>
      <c r="B184" s="160">
        <v>37476</v>
      </c>
      <c r="C184" s="165" t="s">
        <v>8407</v>
      </c>
      <c r="D184" s="166" t="s">
        <v>8325</v>
      </c>
      <c r="E184" s="167">
        <v>1266.1099999999999</v>
      </c>
      <c r="F184" s="164" t="s">
        <v>4931</v>
      </c>
      <c r="G184" s="168"/>
    </row>
    <row r="185" spans="1:7" hidden="1" x14ac:dyDescent="0.25">
      <c r="A185" s="159"/>
      <c r="B185" s="160">
        <v>37478</v>
      </c>
      <c r="C185" s="165" t="s">
        <v>8408</v>
      </c>
      <c r="D185" s="166" t="s">
        <v>8325</v>
      </c>
      <c r="E185" s="167">
        <v>1791.21</v>
      </c>
      <c r="F185" s="164" t="s">
        <v>4931</v>
      </c>
      <c r="G185" s="168"/>
    </row>
    <row r="186" spans="1:7" hidden="1" x14ac:dyDescent="0.25">
      <c r="A186" s="159"/>
      <c r="B186" s="160">
        <v>37477</v>
      </c>
      <c r="C186" s="165" t="s">
        <v>8409</v>
      </c>
      <c r="D186" s="166" t="s">
        <v>8325</v>
      </c>
      <c r="E186" s="167">
        <v>2191.8000000000002</v>
      </c>
      <c r="F186" s="164" t="s">
        <v>4931</v>
      </c>
      <c r="G186" s="168"/>
    </row>
    <row r="187" spans="1:7" hidden="1" x14ac:dyDescent="0.25">
      <c r="A187" s="159"/>
      <c r="B187" s="160">
        <v>37479</v>
      </c>
      <c r="C187" s="165" t="s">
        <v>8410</v>
      </c>
      <c r="D187" s="166" t="s">
        <v>8325</v>
      </c>
      <c r="E187" s="167">
        <v>2740.6</v>
      </c>
      <c r="F187" s="164" t="s">
        <v>4931</v>
      </c>
      <c r="G187" s="168"/>
    </row>
    <row r="188" spans="1:7" hidden="1" x14ac:dyDescent="0.25">
      <c r="A188" s="159"/>
      <c r="B188" s="160">
        <v>4319</v>
      </c>
      <c r="C188" s="165" t="s">
        <v>5669</v>
      </c>
      <c r="D188" s="166" t="s">
        <v>8325</v>
      </c>
      <c r="E188" s="167">
        <v>1</v>
      </c>
      <c r="F188" s="164" t="s">
        <v>4897</v>
      </c>
      <c r="G188" s="168"/>
    </row>
    <row r="189" spans="1:7" hidden="1" x14ac:dyDescent="0.25">
      <c r="A189" s="159"/>
      <c r="B189" s="160">
        <v>40553</v>
      </c>
      <c r="C189" s="165" t="s">
        <v>8411</v>
      </c>
      <c r="D189" s="166" t="s">
        <v>8336</v>
      </c>
      <c r="E189" s="167">
        <v>36.25</v>
      </c>
      <c r="F189" s="164" t="s">
        <v>4931</v>
      </c>
      <c r="G189" s="168"/>
    </row>
    <row r="190" spans="1:7" hidden="1" x14ac:dyDescent="0.25">
      <c r="A190" s="159"/>
      <c r="B190" s="160">
        <v>13003</v>
      </c>
      <c r="C190" s="165" t="s">
        <v>6500</v>
      </c>
      <c r="D190" s="166" t="s">
        <v>8370</v>
      </c>
      <c r="E190" s="167">
        <v>1.98</v>
      </c>
      <c r="F190" s="164" t="s">
        <v>8337</v>
      </c>
      <c r="G190" s="168"/>
    </row>
    <row r="191" spans="1:7" hidden="1" x14ac:dyDescent="0.25">
      <c r="A191" s="159"/>
      <c r="B191" s="160">
        <v>6114</v>
      </c>
      <c r="C191" s="165" t="s">
        <v>5824</v>
      </c>
      <c r="D191" s="166" t="s">
        <v>8332</v>
      </c>
      <c r="E191" s="167">
        <v>8.2200000000000006</v>
      </c>
      <c r="F191" s="164" t="s">
        <v>4897</v>
      </c>
      <c r="G191" s="168"/>
    </row>
    <row r="192" spans="1:7" hidden="1" x14ac:dyDescent="0.25">
      <c r="A192" s="159"/>
      <c r="B192" s="160">
        <v>40912</v>
      </c>
      <c r="C192" s="165" t="s">
        <v>7438</v>
      </c>
      <c r="D192" s="166" t="s">
        <v>8412</v>
      </c>
      <c r="E192" s="167">
        <v>1440.83</v>
      </c>
      <c r="F192" s="164" t="s">
        <v>4897</v>
      </c>
      <c r="G192" s="168"/>
    </row>
    <row r="193" spans="1:7" hidden="1" x14ac:dyDescent="0.25">
      <c r="A193" s="159"/>
      <c r="B193" s="160">
        <v>247</v>
      </c>
      <c r="C193" s="165" t="s">
        <v>4979</v>
      </c>
      <c r="D193" s="166" t="s">
        <v>8332</v>
      </c>
      <c r="E193" s="167">
        <v>8.2799999999999994</v>
      </c>
      <c r="F193" s="164" t="s">
        <v>4897</v>
      </c>
      <c r="G193" s="168"/>
    </row>
    <row r="194" spans="1:7" hidden="1" x14ac:dyDescent="0.25">
      <c r="A194" s="159"/>
      <c r="B194" s="160">
        <v>40919</v>
      </c>
      <c r="C194" s="165" t="s">
        <v>7444</v>
      </c>
      <c r="D194" s="166" t="s">
        <v>8412</v>
      </c>
      <c r="E194" s="167">
        <v>1452.96</v>
      </c>
      <c r="F194" s="164" t="s">
        <v>4897</v>
      </c>
      <c r="G194" s="168"/>
    </row>
    <row r="195" spans="1:7" hidden="1" x14ac:dyDescent="0.25">
      <c r="A195" s="159"/>
      <c r="B195" s="160">
        <v>25958</v>
      </c>
      <c r="C195" s="165" t="s">
        <v>8413</v>
      </c>
      <c r="D195" s="166" t="s">
        <v>8332</v>
      </c>
      <c r="E195" s="167">
        <v>5.66</v>
      </c>
      <c r="F195" s="164" t="s">
        <v>4897</v>
      </c>
      <c r="G195" s="168"/>
    </row>
    <row r="196" spans="1:7" hidden="1" x14ac:dyDescent="0.25">
      <c r="A196" s="159"/>
      <c r="B196" s="160">
        <v>40984</v>
      </c>
      <c r="C196" s="165" t="s">
        <v>7473</v>
      </c>
      <c r="D196" s="166" t="s">
        <v>8412</v>
      </c>
      <c r="E196" s="167">
        <v>993.18</v>
      </c>
      <c r="F196" s="164" t="s">
        <v>4897</v>
      </c>
      <c r="G196" s="168"/>
    </row>
    <row r="197" spans="1:7" hidden="1" x14ac:dyDescent="0.25">
      <c r="A197" s="159"/>
      <c r="B197" s="160">
        <v>248</v>
      </c>
      <c r="C197" s="165" t="s">
        <v>4980</v>
      </c>
      <c r="D197" s="166" t="s">
        <v>8332</v>
      </c>
      <c r="E197" s="167">
        <v>8.5</v>
      </c>
      <c r="F197" s="164" t="s">
        <v>4897</v>
      </c>
      <c r="G197" s="168"/>
    </row>
    <row r="198" spans="1:7" hidden="1" x14ac:dyDescent="0.25">
      <c r="A198" s="159"/>
      <c r="B198" s="160">
        <v>41086</v>
      </c>
      <c r="C198" s="165" t="s">
        <v>7513</v>
      </c>
      <c r="D198" s="166" t="s">
        <v>8412</v>
      </c>
      <c r="E198" s="167">
        <v>1490.92</v>
      </c>
      <c r="F198" s="164" t="s">
        <v>4897</v>
      </c>
      <c r="G198" s="168"/>
    </row>
    <row r="199" spans="1:7" hidden="1" x14ac:dyDescent="0.25">
      <c r="A199" s="159"/>
      <c r="B199" s="160">
        <v>6127</v>
      </c>
      <c r="C199" s="165" t="s">
        <v>5827</v>
      </c>
      <c r="D199" s="166" t="s">
        <v>8332</v>
      </c>
      <c r="E199" s="167">
        <v>8.74</v>
      </c>
      <c r="F199" s="164" t="s">
        <v>4897</v>
      </c>
      <c r="G199" s="168"/>
    </row>
    <row r="200" spans="1:7" hidden="1" x14ac:dyDescent="0.25">
      <c r="A200" s="159"/>
      <c r="B200" s="160">
        <v>34466</v>
      </c>
      <c r="C200" s="165" t="s">
        <v>6732</v>
      </c>
      <c r="D200" s="166" t="s">
        <v>8332</v>
      </c>
      <c r="E200" s="167">
        <v>8.5</v>
      </c>
      <c r="F200" s="164" t="s">
        <v>4897</v>
      </c>
      <c r="G200" s="168"/>
    </row>
    <row r="201" spans="1:7" hidden="1" x14ac:dyDescent="0.25">
      <c r="A201" s="159"/>
      <c r="B201" s="160">
        <v>41083</v>
      </c>
      <c r="C201" s="165" t="s">
        <v>7510</v>
      </c>
      <c r="D201" s="166" t="s">
        <v>8412</v>
      </c>
      <c r="E201" s="167">
        <v>1490.92</v>
      </c>
      <c r="F201" s="164" t="s">
        <v>4897</v>
      </c>
      <c r="G201" s="168"/>
    </row>
    <row r="202" spans="1:7" hidden="1" x14ac:dyDescent="0.25">
      <c r="A202" s="159"/>
      <c r="B202" s="160">
        <v>252</v>
      </c>
      <c r="C202" s="165" t="s">
        <v>4982</v>
      </c>
      <c r="D202" s="166" t="s">
        <v>8332</v>
      </c>
      <c r="E202" s="167">
        <v>8.82</v>
      </c>
      <c r="F202" s="164" t="s">
        <v>4897</v>
      </c>
      <c r="G202" s="168"/>
    </row>
    <row r="203" spans="1:7" hidden="1" x14ac:dyDescent="0.25">
      <c r="A203" s="159"/>
      <c r="B203" s="160">
        <v>40909</v>
      </c>
      <c r="C203" s="165" t="s">
        <v>7435</v>
      </c>
      <c r="D203" s="166" t="s">
        <v>8412</v>
      </c>
      <c r="E203" s="167">
        <v>1545.43</v>
      </c>
      <c r="F203" s="164" t="s">
        <v>4897</v>
      </c>
      <c r="G203" s="168"/>
    </row>
    <row r="204" spans="1:7" hidden="1" x14ac:dyDescent="0.25">
      <c r="A204" s="159"/>
      <c r="B204" s="160">
        <v>242</v>
      </c>
      <c r="C204" s="165" t="s">
        <v>4975</v>
      </c>
      <c r="D204" s="166" t="s">
        <v>8332</v>
      </c>
      <c r="E204" s="167">
        <v>15.29</v>
      </c>
      <c r="F204" s="164" t="s">
        <v>4897</v>
      </c>
      <c r="G204" s="168"/>
    </row>
    <row r="205" spans="1:7" hidden="1" x14ac:dyDescent="0.25">
      <c r="A205" s="159"/>
      <c r="B205" s="160">
        <v>41085</v>
      </c>
      <c r="C205" s="165" t="s">
        <v>7512</v>
      </c>
      <c r="D205" s="166" t="s">
        <v>8412</v>
      </c>
      <c r="E205" s="167">
        <v>2680.74</v>
      </c>
      <c r="F205" s="164" t="s">
        <v>4897</v>
      </c>
      <c r="G205" s="168"/>
    </row>
    <row r="206" spans="1:7" hidden="1" x14ac:dyDescent="0.25">
      <c r="A206" s="159"/>
      <c r="B206" s="160">
        <v>427</v>
      </c>
      <c r="C206" s="165" t="s">
        <v>8414</v>
      </c>
      <c r="D206" s="166" t="s">
        <v>8325</v>
      </c>
      <c r="E206" s="167">
        <v>4.66</v>
      </c>
      <c r="F206" s="164" t="s">
        <v>4931</v>
      </c>
      <c r="G206" s="168"/>
    </row>
    <row r="207" spans="1:7" hidden="1" x14ac:dyDescent="0.25">
      <c r="A207" s="159"/>
      <c r="B207" s="160">
        <v>417</v>
      </c>
      <c r="C207" s="165" t="s">
        <v>8415</v>
      </c>
      <c r="D207" s="166" t="s">
        <v>8325</v>
      </c>
      <c r="E207" s="167">
        <v>2.2000000000000002</v>
      </c>
      <c r="F207" s="164" t="s">
        <v>4931</v>
      </c>
      <c r="G207" s="168"/>
    </row>
    <row r="208" spans="1:7" ht="20.399999999999999" hidden="1" x14ac:dyDescent="0.25">
      <c r="A208" s="159"/>
      <c r="B208" s="160">
        <v>11273</v>
      </c>
      <c r="C208" s="165" t="s">
        <v>8416</v>
      </c>
      <c r="D208" s="166" t="s">
        <v>8325</v>
      </c>
      <c r="E208" s="167">
        <v>6.82</v>
      </c>
      <c r="F208" s="164" t="s">
        <v>4931</v>
      </c>
      <c r="G208" s="168"/>
    </row>
    <row r="209" spans="1:7" ht="20.399999999999999" hidden="1" x14ac:dyDescent="0.25">
      <c r="A209" s="159"/>
      <c r="B209" s="160">
        <v>11272</v>
      </c>
      <c r="C209" s="165" t="s">
        <v>8417</v>
      </c>
      <c r="D209" s="166" t="s">
        <v>8325</v>
      </c>
      <c r="E209" s="167">
        <v>4.1100000000000003</v>
      </c>
      <c r="F209" s="164" t="s">
        <v>4931</v>
      </c>
      <c r="G209" s="168"/>
    </row>
    <row r="210" spans="1:7" hidden="1" x14ac:dyDescent="0.25">
      <c r="A210" s="159"/>
      <c r="B210" s="160">
        <v>11275</v>
      </c>
      <c r="C210" s="165" t="s">
        <v>8418</v>
      </c>
      <c r="D210" s="166" t="s">
        <v>8325</v>
      </c>
      <c r="E210" s="167">
        <v>1.65</v>
      </c>
      <c r="F210" s="164" t="s">
        <v>4931</v>
      </c>
      <c r="G210" s="168"/>
    </row>
    <row r="211" spans="1:7" hidden="1" x14ac:dyDescent="0.25">
      <c r="A211" s="159"/>
      <c r="B211" s="160">
        <v>11274</v>
      </c>
      <c r="C211" s="165" t="s">
        <v>8419</v>
      </c>
      <c r="D211" s="166" t="s">
        <v>8325</v>
      </c>
      <c r="E211" s="167">
        <v>1.26</v>
      </c>
      <c r="F211" s="164" t="s">
        <v>4931</v>
      </c>
      <c r="G211" s="168"/>
    </row>
    <row r="212" spans="1:7" hidden="1" x14ac:dyDescent="0.25">
      <c r="A212" s="159"/>
      <c r="B212" s="160">
        <v>38470</v>
      </c>
      <c r="C212" s="165" t="s">
        <v>7149</v>
      </c>
      <c r="D212" s="166" t="s">
        <v>8325</v>
      </c>
      <c r="E212" s="167">
        <v>30</v>
      </c>
      <c r="F212" s="164" t="s">
        <v>8337</v>
      </c>
      <c r="G212" s="168"/>
    </row>
    <row r="213" spans="1:7" hidden="1" x14ac:dyDescent="0.25">
      <c r="A213" s="159"/>
      <c r="B213" s="160">
        <v>38547</v>
      </c>
      <c r="C213" s="165" t="s">
        <v>7158</v>
      </c>
      <c r="D213" s="166" t="s">
        <v>8325</v>
      </c>
      <c r="E213" s="167">
        <v>81.86</v>
      </c>
      <c r="F213" s="164" t="s">
        <v>4897</v>
      </c>
      <c r="G213" s="168"/>
    </row>
    <row r="214" spans="1:7" hidden="1" x14ac:dyDescent="0.25">
      <c r="A214" s="159"/>
      <c r="B214" s="160">
        <v>38469</v>
      </c>
      <c r="C214" s="165" t="s">
        <v>7148</v>
      </c>
      <c r="D214" s="166" t="s">
        <v>8325</v>
      </c>
      <c r="E214" s="167">
        <v>88.02</v>
      </c>
      <c r="F214" s="164" t="s">
        <v>4897</v>
      </c>
      <c r="G214" s="168"/>
    </row>
    <row r="215" spans="1:7" hidden="1" x14ac:dyDescent="0.25">
      <c r="A215" s="159"/>
      <c r="B215" s="160">
        <v>38467</v>
      </c>
      <c r="C215" s="165" t="s">
        <v>7146</v>
      </c>
      <c r="D215" s="166" t="s">
        <v>8325</v>
      </c>
      <c r="E215" s="167">
        <v>49.53</v>
      </c>
      <c r="F215" s="164" t="s">
        <v>4897</v>
      </c>
      <c r="G215" s="168"/>
    </row>
    <row r="216" spans="1:7" hidden="1" x14ac:dyDescent="0.25">
      <c r="A216" s="159"/>
      <c r="B216" s="160">
        <v>38468</v>
      </c>
      <c r="C216" s="165" t="s">
        <v>7147</v>
      </c>
      <c r="D216" s="166" t="s">
        <v>8325</v>
      </c>
      <c r="E216" s="167">
        <v>54.5</v>
      </c>
      <c r="F216" s="164" t="s">
        <v>4897</v>
      </c>
      <c r="G216" s="168"/>
    </row>
    <row r="217" spans="1:7" hidden="1" x14ac:dyDescent="0.25">
      <c r="A217" s="159"/>
      <c r="B217" s="160">
        <v>38471</v>
      </c>
      <c r="C217" s="165" t="s">
        <v>7150</v>
      </c>
      <c r="D217" s="166" t="s">
        <v>8325</v>
      </c>
      <c r="E217" s="167">
        <v>70.78</v>
      </c>
      <c r="F217" s="164" t="s">
        <v>4897</v>
      </c>
      <c r="G217" s="168"/>
    </row>
    <row r="218" spans="1:7" hidden="1" x14ac:dyDescent="0.25">
      <c r="A218" s="159"/>
      <c r="B218" s="160">
        <v>37370</v>
      </c>
      <c r="C218" s="165" t="s">
        <v>6911</v>
      </c>
      <c r="D218" s="166" t="s">
        <v>8332</v>
      </c>
      <c r="E218" s="167">
        <v>0.66</v>
      </c>
      <c r="F218" s="164" t="s">
        <v>8337</v>
      </c>
      <c r="G218" s="168"/>
    </row>
    <row r="219" spans="1:7" hidden="1" x14ac:dyDescent="0.25">
      <c r="A219" s="159"/>
      <c r="B219" s="160">
        <v>40862</v>
      </c>
      <c r="C219" s="165" t="s">
        <v>7432</v>
      </c>
      <c r="D219" s="166" t="s">
        <v>8412</v>
      </c>
      <c r="E219" s="167">
        <v>124.96</v>
      </c>
      <c r="F219" s="164" t="s">
        <v>8337</v>
      </c>
      <c r="G219" s="168"/>
    </row>
    <row r="220" spans="1:7" hidden="1" x14ac:dyDescent="0.25">
      <c r="A220" s="159"/>
      <c r="B220" s="160">
        <v>10658</v>
      </c>
      <c r="C220" s="165" t="s">
        <v>8420</v>
      </c>
      <c r="D220" s="166" t="s">
        <v>8325</v>
      </c>
      <c r="E220" s="167">
        <v>6900</v>
      </c>
      <c r="F220" s="164" t="s">
        <v>4931</v>
      </c>
      <c r="G220" s="168"/>
    </row>
    <row r="221" spans="1:7" hidden="1" x14ac:dyDescent="0.25">
      <c r="A221" s="159"/>
      <c r="B221" s="160">
        <v>253</v>
      </c>
      <c r="C221" s="165" t="s">
        <v>4983</v>
      </c>
      <c r="D221" s="166" t="s">
        <v>8332</v>
      </c>
      <c r="E221" s="167">
        <v>11.79</v>
      </c>
      <c r="F221" s="164" t="s">
        <v>8337</v>
      </c>
      <c r="G221" s="168"/>
    </row>
    <row r="222" spans="1:7" hidden="1" x14ac:dyDescent="0.25">
      <c r="A222" s="159"/>
      <c r="B222" s="160">
        <v>40809</v>
      </c>
      <c r="C222" s="165" t="s">
        <v>7420</v>
      </c>
      <c r="D222" s="166" t="s">
        <v>8412</v>
      </c>
      <c r="E222" s="167">
        <v>2065.5</v>
      </c>
      <c r="F222" s="164" t="s">
        <v>4897</v>
      </c>
      <c r="G222" s="168"/>
    </row>
    <row r="223" spans="1:7" ht="20.399999999999999" hidden="1" x14ac:dyDescent="0.25">
      <c r="A223" s="159"/>
      <c r="B223" s="160">
        <v>42457</v>
      </c>
      <c r="C223" s="165" t="s">
        <v>8421</v>
      </c>
      <c r="D223" s="166" t="s">
        <v>8325</v>
      </c>
      <c r="E223" s="167">
        <v>1585.1</v>
      </c>
      <c r="F223" s="164" t="s">
        <v>4931</v>
      </c>
      <c r="G223" s="168"/>
    </row>
    <row r="224" spans="1:7" hidden="1" x14ac:dyDescent="0.25">
      <c r="A224" s="159"/>
      <c r="B224" s="160">
        <v>583</v>
      </c>
      <c r="C224" s="165" t="s">
        <v>5048</v>
      </c>
      <c r="D224" s="166" t="s">
        <v>8369</v>
      </c>
      <c r="E224" s="167">
        <v>21.59</v>
      </c>
      <c r="F224" s="164" t="s">
        <v>4931</v>
      </c>
      <c r="G224" s="168"/>
    </row>
    <row r="225" spans="1:7" hidden="1" x14ac:dyDescent="0.25">
      <c r="A225" s="159"/>
      <c r="B225" s="160">
        <v>299</v>
      </c>
      <c r="C225" s="165" t="s">
        <v>4988</v>
      </c>
      <c r="D225" s="166" t="s">
        <v>8325</v>
      </c>
      <c r="E225" s="167">
        <v>1.59</v>
      </c>
      <c r="F225" s="164" t="s">
        <v>4897</v>
      </c>
      <c r="G225" s="168"/>
    </row>
    <row r="226" spans="1:7" hidden="1" x14ac:dyDescent="0.25">
      <c r="A226" s="159"/>
      <c r="B226" s="160">
        <v>298</v>
      </c>
      <c r="C226" s="165" t="s">
        <v>4987</v>
      </c>
      <c r="D226" s="166" t="s">
        <v>8325</v>
      </c>
      <c r="E226" s="167">
        <v>1.59</v>
      </c>
      <c r="F226" s="164" t="s">
        <v>4897</v>
      </c>
      <c r="G226" s="168"/>
    </row>
    <row r="227" spans="1:7" hidden="1" x14ac:dyDescent="0.25">
      <c r="A227" s="159"/>
      <c r="B227" s="160">
        <v>295</v>
      </c>
      <c r="C227" s="165" t="s">
        <v>4984</v>
      </c>
      <c r="D227" s="166" t="s">
        <v>8325</v>
      </c>
      <c r="E227" s="167">
        <v>0.95</v>
      </c>
      <c r="F227" s="164" t="s">
        <v>4897</v>
      </c>
      <c r="G227" s="168"/>
    </row>
    <row r="228" spans="1:7" hidden="1" x14ac:dyDescent="0.25">
      <c r="A228" s="159"/>
      <c r="B228" s="160">
        <v>296</v>
      </c>
      <c r="C228" s="165" t="s">
        <v>4985</v>
      </c>
      <c r="D228" s="166" t="s">
        <v>8325</v>
      </c>
      <c r="E228" s="167">
        <v>0.98</v>
      </c>
      <c r="F228" s="164" t="s">
        <v>4897</v>
      </c>
      <c r="G228" s="168"/>
    </row>
    <row r="229" spans="1:7" hidden="1" x14ac:dyDescent="0.25">
      <c r="A229" s="159"/>
      <c r="B229" s="160">
        <v>297</v>
      </c>
      <c r="C229" s="165" t="s">
        <v>4986</v>
      </c>
      <c r="D229" s="166" t="s">
        <v>8325</v>
      </c>
      <c r="E229" s="167">
        <v>1.39</v>
      </c>
      <c r="F229" s="164" t="s">
        <v>4897</v>
      </c>
      <c r="G229" s="168"/>
    </row>
    <row r="230" spans="1:7" hidden="1" x14ac:dyDescent="0.25">
      <c r="A230" s="159"/>
      <c r="B230" s="160">
        <v>301</v>
      </c>
      <c r="C230" s="165" t="s">
        <v>4990</v>
      </c>
      <c r="D230" s="166" t="s">
        <v>8325</v>
      </c>
      <c r="E230" s="167">
        <v>1.75</v>
      </c>
      <c r="F230" s="164" t="s">
        <v>8337</v>
      </c>
      <c r="G230" s="168"/>
    </row>
    <row r="231" spans="1:7" hidden="1" x14ac:dyDescent="0.25">
      <c r="A231" s="159"/>
      <c r="B231" s="160">
        <v>300</v>
      </c>
      <c r="C231" s="165" t="s">
        <v>4989</v>
      </c>
      <c r="D231" s="166" t="s">
        <v>8325</v>
      </c>
      <c r="E231" s="167">
        <v>7.35</v>
      </c>
      <c r="F231" s="164" t="s">
        <v>4897</v>
      </c>
      <c r="G231" s="168"/>
    </row>
    <row r="232" spans="1:7" hidden="1" x14ac:dyDescent="0.25">
      <c r="A232" s="159"/>
      <c r="B232" s="160">
        <v>20084</v>
      </c>
      <c r="C232" s="165" t="s">
        <v>6567</v>
      </c>
      <c r="D232" s="166" t="s">
        <v>8325</v>
      </c>
      <c r="E232" s="167">
        <v>0.95</v>
      </c>
      <c r="F232" s="164" t="s">
        <v>4897</v>
      </c>
      <c r="G232" s="168"/>
    </row>
    <row r="233" spans="1:7" hidden="1" x14ac:dyDescent="0.25">
      <c r="A233" s="159"/>
      <c r="B233" s="160">
        <v>20085</v>
      </c>
      <c r="C233" s="165" t="s">
        <v>6568</v>
      </c>
      <c r="D233" s="166" t="s">
        <v>8325</v>
      </c>
      <c r="E233" s="167">
        <v>0.88</v>
      </c>
      <c r="F233" s="164" t="s">
        <v>4897</v>
      </c>
      <c r="G233" s="168"/>
    </row>
    <row r="234" spans="1:7" hidden="1" x14ac:dyDescent="0.25">
      <c r="A234" s="159"/>
      <c r="B234" s="160">
        <v>311</v>
      </c>
      <c r="C234" s="165" t="s">
        <v>4991</v>
      </c>
      <c r="D234" s="166" t="s">
        <v>8325</v>
      </c>
      <c r="E234" s="167">
        <v>5.69</v>
      </c>
      <c r="F234" s="164" t="s">
        <v>4897</v>
      </c>
      <c r="G234" s="168"/>
    </row>
    <row r="235" spans="1:7" hidden="1" x14ac:dyDescent="0.25">
      <c r="A235" s="159"/>
      <c r="B235" s="160">
        <v>318</v>
      </c>
      <c r="C235" s="165" t="s">
        <v>4993</v>
      </c>
      <c r="D235" s="166" t="s">
        <v>8325</v>
      </c>
      <c r="E235" s="167">
        <v>9.9600000000000009</v>
      </c>
      <c r="F235" s="164" t="s">
        <v>4897</v>
      </c>
      <c r="G235" s="168"/>
    </row>
    <row r="236" spans="1:7" hidden="1" x14ac:dyDescent="0.25">
      <c r="A236" s="159"/>
      <c r="B236" s="160">
        <v>319</v>
      </c>
      <c r="C236" s="165" t="s">
        <v>4994</v>
      </c>
      <c r="D236" s="166" t="s">
        <v>8325</v>
      </c>
      <c r="E236" s="167">
        <v>18.82</v>
      </c>
      <c r="F236" s="164" t="s">
        <v>4897</v>
      </c>
      <c r="G236" s="168"/>
    </row>
    <row r="237" spans="1:7" hidden="1" x14ac:dyDescent="0.25">
      <c r="A237" s="159"/>
      <c r="B237" s="160">
        <v>320</v>
      </c>
      <c r="C237" s="165" t="s">
        <v>4995</v>
      </c>
      <c r="D237" s="166" t="s">
        <v>8325</v>
      </c>
      <c r="E237" s="167">
        <v>59.84</v>
      </c>
      <c r="F237" s="164" t="s">
        <v>4897</v>
      </c>
      <c r="G237" s="168"/>
    </row>
    <row r="238" spans="1:7" hidden="1" x14ac:dyDescent="0.25">
      <c r="A238" s="159"/>
      <c r="B238" s="160">
        <v>314</v>
      </c>
      <c r="C238" s="165" t="s">
        <v>4992</v>
      </c>
      <c r="D238" s="166" t="s">
        <v>8325</v>
      </c>
      <c r="E238" s="167">
        <v>91.91</v>
      </c>
      <c r="F238" s="164" t="s">
        <v>4897</v>
      </c>
      <c r="G238" s="168"/>
    </row>
    <row r="239" spans="1:7" hidden="1" x14ac:dyDescent="0.25">
      <c r="A239" s="159"/>
      <c r="B239" s="160">
        <v>303</v>
      </c>
      <c r="C239" s="165" t="s">
        <v>8422</v>
      </c>
      <c r="D239" s="166" t="s">
        <v>8325</v>
      </c>
      <c r="E239" s="167">
        <v>2.38</v>
      </c>
      <c r="F239" s="164" t="s">
        <v>4897</v>
      </c>
      <c r="G239" s="168"/>
    </row>
    <row r="240" spans="1:7" hidden="1" x14ac:dyDescent="0.25">
      <c r="A240" s="159"/>
      <c r="B240" s="160">
        <v>304</v>
      </c>
      <c r="C240" s="165" t="s">
        <v>8423</v>
      </c>
      <c r="D240" s="166" t="s">
        <v>8325</v>
      </c>
      <c r="E240" s="167">
        <v>3.64</v>
      </c>
      <c r="F240" s="164" t="s">
        <v>4897</v>
      </c>
      <c r="G240" s="168"/>
    </row>
    <row r="241" spans="1:7" hidden="1" x14ac:dyDescent="0.25">
      <c r="A241" s="159"/>
      <c r="B241" s="160">
        <v>305</v>
      </c>
      <c r="C241" s="165" t="s">
        <v>8424</v>
      </c>
      <c r="D241" s="166" t="s">
        <v>8325</v>
      </c>
      <c r="E241" s="167">
        <v>6.22</v>
      </c>
      <c r="F241" s="164" t="s">
        <v>4897</v>
      </c>
      <c r="G241" s="168"/>
    </row>
    <row r="242" spans="1:7" hidden="1" x14ac:dyDescent="0.25">
      <c r="A242" s="159"/>
      <c r="B242" s="160">
        <v>306</v>
      </c>
      <c r="C242" s="165" t="s">
        <v>8425</v>
      </c>
      <c r="D242" s="166" t="s">
        <v>8325</v>
      </c>
      <c r="E242" s="167">
        <v>7.47</v>
      </c>
      <c r="F242" s="164" t="s">
        <v>4897</v>
      </c>
      <c r="G242" s="168"/>
    </row>
    <row r="243" spans="1:7" hidden="1" x14ac:dyDescent="0.25">
      <c r="A243" s="159"/>
      <c r="B243" s="160">
        <v>307</v>
      </c>
      <c r="C243" s="165" t="s">
        <v>8426</v>
      </c>
      <c r="D243" s="166" t="s">
        <v>8325</v>
      </c>
      <c r="E243" s="167">
        <v>14.76</v>
      </c>
      <c r="F243" s="164" t="s">
        <v>4897</v>
      </c>
      <c r="G243" s="168"/>
    </row>
    <row r="244" spans="1:7" hidden="1" x14ac:dyDescent="0.25">
      <c r="A244" s="159"/>
      <c r="B244" s="160">
        <v>309</v>
      </c>
      <c r="C244" s="165" t="s">
        <v>8427</v>
      </c>
      <c r="D244" s="166" t="s">
        <v>8325</v>
      </c>
      <c r="E244" s="167">
        <v>30.24</v>
      </c>
      <c r="F244" s="164" t="s">
        <v>4897</v>
      </c>
      <c r="G244" s="168"/>
    </row>
    <row r="245" spans="1:7" hidden="1" x14ac:dyDescent="0.25">
      <c r="A245" s="159"/>
      <c r="B245" s="160">
        <v>310</v>
      </c>
      <c r="C245" s="165" t="s">
        <v>8428</v>
      </c>
      <c r="D245" s="166" t="s">
        <v>8325</v>
      </c>
      <c r="E245" s="167">
        <v>38.35</v>
      </c>
      <c r="F245" s="164" t="s">
        <v>4897</v>
      </c>
      <c r="G245" s="168"/>
    </row>
    <row r="246" spans="1:7" hidden="1" x14ac:dyDescent="0.25">
      <c r="A246" s="159"/>
      <c r="B246" s="160">
        <v>328</v>
      </c>
      <c r="C246" s="165" t="s">
        <v>4997</v>
      </c>
      <c r="D246" s="166" t="s">
        <v>8325</v>
      </c>
      <c r="E246" s="167">
        <v>4.57</v>
      </c>
      <c r="F246" s="164" t="s">
        <v>4897</v>
      </c>
      <c r="G246" s="168"/>
    </row>
    <row r="247" spans="1:7" hidden="1" x14ac:dyDescent="0.25">
      <c r="A247" s="159"/>
      <c r="B247" s="160">
        <v>325</v>
      </c>
      <c r="C247" s="165" t="s">
        <v>4996</v>
      </c>
      <c r="D247" s="166" t="s">
        <v>8325</v>
      </c>
      <c r="E247" s="167">
        <v>1.77</v>
      </c>
      <c r="F247" s="164" t="s">
        <v>4897</v>
      </c>
      <c r="G247" s="168"/>
    </row>
    <row r="248" spans="1:7" hidden="1" x14ac:dyDescent="0.25">
      <c r="A248" s="159"/>
      <c r="B248" s="160">
        <v>20326</v>
      </c>
      <c r="C248" s="165" t="s">
        <v>6630</v>
      </c>
      <c r="D248" s="166" t="s">
        <v>8325</v>
      </c>
      <c r="E248" s="167">
        <v>4.75</v>
      </c>
      <c r="F248" s="164" t="s">
        <v>4897</v>
      </c>
      <c r="G248" s="168"/>
    </row>
    <row r="249" spans="1:7" hidden="1" x14ac:dyDescent="0.25">
      <c r="A249" s="159"/>
      <c r="B249" s="160">
        <v>329</v>
      </c>
      <c r="C249" s="165" t="s">
        <v>4998</v>
      </c>
      <c r="D249" s="166" t="s">
        <v>8325</v>
      </c>
      <c r="E249" s="167">
        <v>5.85</v>
      </c>
      <c r="F249" s="164" t="s">
        <v>4897</v>
      </c>
      <c r="G249" s="168"/>
    </row>
    <row r="250" spans="1:7" hidden="1" x14ac:dyDescent="0.25">
      <c r="A250" s="159"/>
      <c r="B250" s="160">
        <v>308</v>
      </c>
      <c r="C250" s="165" t="s">
        <v>8429</v>
      </c>
      <c r="D250" s="166" t="s">
        <v>8325</v>
      </c>
      <c r="E250" s="167">
        <v>19.7</v>
      </c>
      <c r="F250" s="164" t="s">
        <v>4897</v>
      </c>
      <c r="G250" s="168"/>
    </row>
    <row r="251" spans="1:7" hidden="1" x14ac:dyDescent="0.25">
      <c r="A251" s="159"/>
      <c r="B251" s="160">
        <v>39642</v>
      </c>
      <c r="C251" s="165" t="s">
        <v>8430</v>
      </c>
      <c r="D251" s="166" t="s">
        <v>8325</v>
      </c>
      <c r="E251" s="167">
        <v>1.19</v>
      </c>
      <c r="F251" s="164" t="s">
        <v>4897</v>
      </c>
      <c r="G251" s="168"/>
    </row>
    <row r="252" spans="1:7" hidden="1" x14ac:dyDescent="0.25">
      <c r="A252" s="159"/>
      <c r="B252" s="160">
        <v>39641</v>
      </c>
      <c r="C252" s="165" t="s">
        <v>8431</v>
      </c>
      <c r="D252" s="166" t="s">
        <v>8325</v>
      </c>
      <c r="E252" s="167">
        <v>0.83</v>
      </c>
      <c r="F252" s="164" t="s">
        <v>4897</v>
      </c>
      <c r="G252" s="168"/>
    </row>
    <row r="253" spans="1:7" hidden="1" x14ac:dyDescent="0.25">
      <c r="A253" s="159"/>
      <c r="B253" s="160">
        <v>39643</v>
      </c>
      <c r="C253" s="165" t="s">
        <v>7330</v>
      </c>
      <c r="D253" s="166" t="s">
        <v>8325</v>
      </c>
      <c r="E253" s="167">
        <v>3.32</v>
      </c>
      <c r="F253" s="164" t="s">
        <v>4897</v>
      </c>
      <c r="G253" s="168"/>
    </row>
    <row r="254" spans="1:7" hidden="1" x14ac:dyDescent="0.25">
      <c r="A254" s="159"/>
      <c r="B254" s="160">
        <v>39644</v>
      </c>
      <c r="C254" s="165" t="s">
        <v>7331</v>
      </c>
      <c r="D254" s="166" t="s">
        <v>8325</v>
      </c>
      <c r="E254" s="167">
        <v>4.29</v>
      </c>
      <c r="F254" s="164" t="s">
        <v>4897</v>
      </c>
      <c r="G254" s="168"/>
    </row>
    <row r="255" spans="1:7" hidden="1" x14ac:dyDescent="0.25">
      <c r="A255" s="159"/>
      <c r="B255" s="160">
        <v>39645</v>
      </c>
      <c r="C255" s="165" t="s">
        <v>7332</v>
      </c>
      <c r="D255" s="166" t="s">
        <v>8325</v>
      </c>
      <c r="E255" s="167">
        <v>5.54</v>
      </c>
      <c r="F255" s="164" t="s">
        <v>4897</v>
      </c>
      <c r="G255" s="168"/>
    </row>
    <row r="256" spans="1:7" hidden="1" x14ac:dyDescent="0.25">
      <c r="A256" s="159"/>
      <c r="B256" s="160">
        <v>12548</v>
      </c>
      <c r="C256" s="165" t="s">
        <v>6429</v>
      </c>
      <c r="D256" s="166" t="s">
        <v>8325</v>
      </c>
      <c r="E256" s="167">
        <v>63.32</v>
      </c>
      <c r="F256" s="164" t="s">
        <v>4931</v>
      </c>
      <c r="G256" s="168"/>
    </row>
    <row r="257" spans="1:7" hidden="1" x14ac:dyDescent="0.25">
      <c r="A257" s="159"/>
      <c r="B257" s="160">
        <v>13113</v>
      </c>
      <c r="C257" s="165" t="s">
        <v>6503</v>
      </c>
      <c r="D257" s="166" t="s">
        <v>8325</v>
      </c>
      <c r="E257" s="167">
        <v>25.95</v>
      </c>
      <c r="F257" s="164" t="s">
        <v>4931</v>
      </c>
      <c r="G257" s="168"/>
    </row>
    <row r="258" spans="1:7" hidden="1" x14ac:dyDescent="0.25">
      <c r="A258" s="159"/>
      <c r="B258" s="160">
        <v>13114</v>
      </c>
      <c r="C258" s="165" t="s">
        <v>6504</v>
      </c>
      <c r="D258" s="166" t="s">
        <v>8325</v>
      </c>
      <c r="E258" s="169">
        <v>31.59</v>
      </c>
      <c r="F258" s="164" t="s">
        <v>4931</v>
      </c>
      <c r="G258" s="168"/>
    </row>
    <row r="259" spans="1:7" hidden="1" x14ac:dyDescent="0.25">
      <c r="A259" s="159"/>
      <c r="B259" s="160">
        <v>12530</v>
      </c>
      <c r="C259" s="165" t="s">
        <v>6422</v>
      </c>
      <c r="D259" s="166" t="s">
        <v>8325</v>
      </c>
      <c r="E259" s="167">
        <v>38.49</v>
      </c>
      <c r="F259" s="164" t="s">
        <v>4931</v>
      </c>
      <c r="G259" s="168"/>
    </row>
    <row r="260" spans="1:7" hidden="1" x14ac:dyDescent="0.25">
      <c r="A260" s="159"/>
      <c r="B260" s="160">
        <v>12531</v>
      </c>
      <c r="C260" s="165" t="s">
        <v>6423</v>
      </c>
      <c r="D260" s="166" t="s">
        <v>8325</v>
      </c>
      <c r="E260" s="167">
        <v>43.06</v>
      </c>
      <c r="F260" s="164" t="s">
        <v>4931</v>
      </c>
      <c r="G260" s="168"/>
    </row>
    <row r="261" spans="1:7" hidden="1" x14ac:dyDescent="0.25">
      <c r="A261" s="159"/>
      <c r="B261" s="160">
        <v>12532</v>
      </c>
      <c r="C261" s="165" t="s">
        <v>6424</v>
      </c>
      <c r="D261" s="166" t="s">
        <v>8325</v>
      </c>
      <c r="E261" s="167">
        <v>52.66</v>
      </c>
      <c r="F261" s="164" t="s">
        <v>4931</v>
      </c>
      <c r="G261" s="168"/>
    </row>
    <row r="262" spans="1:7" hidden="1" x14ac:dyDescent="0.25">
      <c r="A262" s="159"/>
      <c r="B262" s="160">
        <v>12533</v>
      </c>
      <c r="C262" s="165" t="s">
        <v>6425</v>
      </c>
      <c r="D262" s="166" t="s">
        <v>8325</v>
      </c>
      <c r="E262" s="167">
        <v>62.81</v>
      </c>
      <c r="F262" s="164" t="s">
        <v>4931</v>
      </c>
      <c r="G262" s="168"/>
    </row>
    <row r="263" spans="1:7" hidden="1" x14ac:dyDescent="0.25">
      <c r="A263" s="159"/>
      <c r="B263" s="160">
        <v>12544</v>
      </c>
      <c r="C263" s="165" t="s">
        <v>6426</v>
      </c>
      <c r="D263" s="166" t="s">
        <v>8325</v>
      </c>
      <c r="E263" s="167">
        <v>76.73</v>
      </c>
      <c r="F263" s="164" t="s">
        <v>4931</v>
      </c>
      <c r="G263" s="168"/>
    </row>
    <row r="264" spans="1:7" hidden="1" x14ac:dyDescent="0.25">
      <c r="A264" s="159"/>
      <c r="B264" s="160">
        <v>12546</v>
      </c>
      <c r="C264" s="165" t="s">
        <v>6427</v>
      </c>
      <c r="D264" s="166" t="s">
        <v>8325</v>
      </c>
      <c r="E264" s="167">
        <v>79.430000000000007</v>
      </c>
      <c r="F264" s="164" t="s">
        <v>4931</v>
      </c>
      <c r="G264" s="168"/>
    </row>
    <row r="265" spans="1:7" hidden="1" x14ac:dyDescent="0.25">
      <c r="A265" s="159"/>
      <c r="B265" s="160">
        <v>12547</v>
      </c>
      <c r="C265" s="165" t="s">
        <v>6428</v>
      </c>
      <c r="D265" s="166" t="s">
        <v>8325</v>
      </c>
      <c r="E265" s="167">
        <v>92.37</v>
      </c>
      <c r="F265" s="164" t="s">
        <v>4931</v>
      </c>
      <c r="G265" s="168"/>
    </row>
    <row r="266" spans="1:7" hidden="1" x14ac:dyDescent="0.25">
      <c r="A266" s="159"/>
      <c r="B266" s="160">
        <v>12551</v>
      </c>
      <c r="C266" s="165" t="s">
        <v>6430</v>
      </c>
      <c r="D266" s="166" t="s">
        <v>8325</v>
      </c>
      <c r="E266" s="167">
        <v>100.58</v>
      </c>
      <c r="F266" s="164" t="s">
        <v>4931</v>
      </c>
      <c r="G266" s="168"/>
    </row>
    <row r="267" spans="1:7" hidden="1" x14ac:dyDescent="0.25">
      <c r="A267" s="159"/>
      <c r="B267" s="160">
        <v>12563</v>
      </c>
      <c r="C267" s="165" t="s">
        <v>6431</v>
      </c>
      <c r="D267" s="166" t="s">
        <v>8325</v>
      </c>
      <c r="E267" s="167">
        <v>157.97999999999999</v>
      </c>
      <c r="F267" s="164" t="s">
        <v>4931</v>
      </c>
      <c r="G267" s="168"/>
    </row>
    <row r="268" spans="1:7" hidden="1" x14ac:dyDescent="0.25">
      <c r="A268" s="159"/>
      <c r="B268" s="160">
        <v>12565</v>
      </c>
      <c r="C268" s="165" t="s">
        <v>6432</v>
      </c>
      <c r="D268" s="166" t="s">
        <v>8325</v>
      </c>
      <c r="E268" s="167">
        <v>248.6</v>
      </c>
      <c r="F268" s="164" t="s">
        <v>4931</v>
      </c>
      <c r="G268" s="168"/>
    </row>
    <row r="269" spans="1:7" hidden="1" x14ac:dyDescent="0.25">
      <c r="A269" s="159"/>
      <c r="B269" s="160">
        <v>12567</v>
      </c>
      <c r="C269" s="165" t="s">
        <v>6433</v>
      </c>
      <c r="D269" s="166" t="s">
        <v>8325</v>
      </c>
      <c r="E269" s="167">
        <v>323.48</v>
      </c>
      <c r="F269" s="164" t="s">
        <v>4931</v>
      </c>
      <c r="G269" s="168"/>
    </row>
    <row r="270" spans="1:7" hidden="1" x14ac:dyDescent="0.25">
      <c r="A270" s="159"/>
      <c r="B270" s="160">
        <v>12568</v>
      </c>
      <c r="C270" s="165" t="s">
        <v>6434</v>
      </c>
      <c r="D270" s="166" t="s">
        <v>8325</v>
      </c>
      <c r="E270" s="167">
        <v>534.12</v>
      </c>
      <c r="F270" s="164" t="s">
        <v>4931</v>
      </c>
      <c r="G270" s="168"/>
    </row>
    <row r="271" spans="1:7" hidden="1" x14ac:dyDescent="0.25">
      <c r="A271" s="159"/>
      <c r="B271" s="160">
        <v>11789</v>
      </c>
      <c r="C271" s="165" t="s">
        <v>6301</v>
      </c>
      <c r="D271" s="166" t="s">
        <v>8325</v>
      </c>
      <c r="E271" s="167">
        <v>0.62</v>
      </c>
      <c r="F271" s="164" t="s">
        <v>4931</v>
      </c>
      <c r="G271" s="168"/>
    </row>
    <row r="272" spans="1:7" hidden="1" x14ac:dyDescent="0.25">
      <c r="A272" s="159"/>
      <c r="B272" s="160">
        <v>20975</v>
      </c>
      <c r="C272" s="165" t="s">
        <v>8432</v>
      </c>
      <c r="D272" s="166" t="s">
        <v>8325</v>
      </c>
      <c r="E272" s="167">
        <v>12.36</v>
      </c>
      <c r="F272" s="164" t="s">
        <v>4897</v>
      </c>
      <c r="G272" s="168"/>
    </row>
    <row r="273" spans="1:7" hidden="1" x14ac:dyDescent="0.25">
      <c r="A273" s="159"/>
      <c r="B273" s="160">
        <v>20976</v>
      </c>
      <c r="C273" s="165" t="s">
        <v>8433</v>
      </c>
      <c r="D273" s="166" t="s">
        <v>8325</v>
      </c>
      <c r="E273" s="167">
        <v>18.68</v>
      </c>
      <c r="F273" s="164" t="s">
        <v>4897</v>
      </c>
      <c r="G273" s="168"/>
    </row>
    <row r="274" spans="1:7" hidden="1" x14ac:dyDescent="0.25">
      <c r="A274" s="159"/>
      <c r="B274" s="160">
        <v>40340</v>
      </c>
      <c r="C274" s="165" t="s">
        <v>7389</v>
      </c>
      <c r="D274" s="166" t="s">
        <v>8325</v>
      </c>
      <c r="E274" s="167">
        <v>46.34</v>
      </c>
      <c r="F274" s="164" t="s">
        <v>4897</v>
      </c>
      <c r="G274" s="168"/>
    </row>
    <row r="275" spans="1:7" hidden="1" x14ac:dyDescent="0.25">
      <c r="A275" s="159"/>
      <c r="B275" s="160">
        <v>40341</v>
      </c>
      <c r="C275" s="165" t="s">
        <v>7390</v>
      </c>
      <c r="D275" s="166" t="s">
        <v>8325</v>
      </c>
      <c r="E275" s="167">
        <v>54.87</v>
      </c>
      <c r="F275" s="164" t="s">
        <v>4897</v>
      </c>
      <c r="G275" s="168"/>
    </row>
    <row r="276" spans="1:7" hidden="1" x14ac:dyDescent="0.25">
      <c r="A276" s="159"/>
      <c r="B276" s="160">
        <v>40342</v>
      </c>
      <c r="C276" s="165" t="s">
        <v>7391</v>
      </c>
      <c r="D276" s="166" t="s">
        <v>8325</v>
      </c>
      <c r="E276" s="167">
        <v>69.56</v>
      </c>
      <c r="F276" s="164" t="s">
        <v>4897</v>
      </c>
      <c r="G276" s="168"/>
    </row>
    <row r="277" spans="1:7" hidden="1" x14ac:dyDescent="0.25">
      <c r="A277" s="159"/>
      <c r="B277" s="160">
        <v>40343</v>
      </c>
      <c r="C277" s="165" t="s">
        <v>7392</v>
      </c>
      <c r="D277" s="166" t="s">
        <v>8325</v>
      </c>
      <c r="E277" s="167">
        <v>85.34</v>
      </c>
      <c r="F277" s="164" t="s">
        <v>4897</v>
      </c>
      <c r="G277" s="168"/>
    </row>
    <row r="278" spans="1:7" hidden="1" x14ac:dyDescent="0.25">
      <c r="A278" s="159"/>
      <c r="B278" s="160">
        <v>40344</v>
      </c>
      <c r="C278" s="165" t="s">
        <v>7393</v>
      </c>
      <c r="D278" s="166" t="s">
        <v>8325</v>
      </c>
      <c r="E278" s="167">
        <v>90.24</v>
      </c>
      <c r="F278" s="164" t="s">
        <v>4897</v>
      </c>
      <c r="G278" s="168"/>
    </row>
    <row r="279" spans="1:7" hidden="1" x14ac:dyDescent="0.25">
      <c r="A279" s="159"/>
      <c r="B279" s="160">
        <v>40345</v>
      </c>
      <c r="C279" s="165" t="s">
        <v>7394</v>
      </c>
      <c r="D279" s="166" t="s">
        <v>8325</v>
      </c>
      <c r="E279" s="167">
        <v>112.67</v>
      </c>
      <c r="F279" s="164" t="s">
        <v>4897</v>
      </c>
      <c r="G279" s="168"/>
    </row>
    <row r="280" spans="1:7" hidden="1" x14ac:dyDescent="0.25">
      <c r="A280" s="159"/>
      <c r="B280" s="160">
        <v>40346</v>
      </c>
      <c r="C280" s="165" t="s">
        <v>7395</v>
      </c>
      <c r="D280" s="166" t="s">
        <v>8325</v>
      </c>
      <c r="E280" s="167">
        <v>105.99</v>
      </c>
      <c r="F280" s="164" t="s">
        <v>4897</v>
      </c>
      <c r="G280" s="168"/>
    </row>
    <row r="281" spans="1:7" hidden="1" x14ac:dyDescent="0.25">
      <c r="A281" s="159"/>
      <c r="B281" s="160">
        <v>40347</v>
      </c>
      <c r="C281" s="165" t="s">
        <v>7396</v>
      </c>
      <c r="D281" s="166" t="s">
        <v>8325</v>
      </c>
      <c r="E281" s="167">
        <v>131.05000000000001</v>
      </c>
      <c r="F281" s="164" t="s">
        <v>4897</v>
      </c>
      <c r="G281" s="168"/>
    </row>
    <row r="282" spans="1:7" hidden="1" x14ac:dyDescent="0.25">
      <c r="A282" s="159"/>
      <c r="B282" s="160">
        <v>38840</v>
      </c>
      <c r="C282" s="165" t="s">
        <v>8434</v>
      </c>
      <c r="D282" s="166" t="s">
        <v>8325</v>
      </c>
      <c r="E282" s="167">
        <v>1.77</v>
      </c>
      <c r="F282" s="164" t="s">
        <v>4931</v>
      </c>
      <c r="G282" s="168"/>
    </row>
    <row r="283" spans="1:7" hidden="1" x14ac:dyDescent="0.25">
      <c r="A283" s="159"/>
      <c r="B283" s="160">
        <v>38841</v>
      </c>
      <c r="C283" s="165" t="s">
        <v>8435</v>
      </c>
      <c r="D283" s="166" t="s">
        <v>8325</v>
      </c>
      <c r="E283" s="167">
        <v>1.97</v>
      </c>
      <c r="F283" s="164" t="s">
        <v>4931</v>
      </c>
      <c r="G283" s="168"/>
    </row>
    <row r="284" spans="1:7" hidden="1" x14ac:dyDescent="0.25">
      <c r="A284" s="159"/>
      <c r="B284" s="160">
        <v>38842</v>
      </c>
      <c r="C284" s="165" t="s">
        <v>8436</v>
      </c>
      <c r="D284" s="166" t="s">
        <v>8325</v>
      </c>
      <c r="E284" s="167">
        <v>3.89</v>
      </c>
      <c r="F284" s="164" t="s">
        <v>4931</v>
      </c>
      <c r="G284" s="168"/>
    </row>
    <row r="285" spans="1:7" hidden="1" x14ac:dyDescent="0.25">
      <c r="A285" s="159"/>
      <c r="B285" s="160">
        <v>38843</v>
      </c>
      <c r="C285" s="165" t="s">
        <v>8437</v>
      </c>
      <c r="D285" s="166" t="s">
        <v>8325</v>
      </c>
      <c r="E285" s="167">
        <v>6.08</v>
      </c>
      <c r="F285" s="164" t="s">
        <v>4931</v>
      </c>
      <c r="G285" s="168"/>
    </row>
    <row r="286" spans="1:7" ht="20.399999999999999" hidden="1" x14ac:dyDescent="0.25">
      <c r="A286" s="159"/>
      <c r="B286" s="160">
        <v>13761</v>
      </c>
      <c r="C286" s="165" t="s">
        <v>8438</v>
      </c>
      <c r="D286" s="166" t="s">
        <v>8325</v>
      </c>
      <c r="E286" s="167">
        <v>2512.79</v>
      </c>
      <c r="F286" s="164" t="s">
        <v>8337</v>
      </c>
      <c r="G286" s="168"/>
    </row>
    <row r="287" spans="1:7" ht="20.399999999999999" hidden="1" x14ac:dyDescent="0.25">
      <c r="A287" s="159"/>
      <c r="B287" s="160">
        <v>12888</v>
      </c>
      <c r="C287" s="165" t="s">
        <v>8439</v>
      </c>
      <c r="D287" s="166" t="s">
        <v>8440</v>
      </c>
      <c r="E287" s="167">
        <v>100.24</v>
      </c>
      <c r="F287" s="164" t="s">
        <v>4931</v>
      </c>
      <c r="G287" s="168"/>
    </row>
    <row r="288" spans="1:7" hidden="1" x14ac:dyDescent="0.25">
      <c r="A288" s="159"/>
      <c r="B288" s="160">
        <v>12889</v>
      </c>
      <c r="C288" s="165" t="s">
        <v>8441</v>
      </c>
      <c r="D288" s="166" t="s">
        <v>8440</v>
      </c>
      <c r="E288" s="167">
        <v>65.459999999999994</v>
      </c>
      <c r="F288" s="164" t="s">
        <v>4931</v>
      </c>
      <c r="G288" s="168"/>
    </row>
    <row r="289" spans="1:7" ht="20.399999999999999" hidden="1" x14ac:dyDescent="0.25">
      <c r="A289" s="159"/>
      <c r="B289" s="160">
        <v>4814</v>
      </c>
      <c r="C289" s="165" t="s">
        <v>8442</v>
      </c>
      <c r="D289" s="166" t="s">
        <v>8325</v>
      </c>
      <c r="E289" s="167">
        <v>138.16999999999999</v>
      </c>
      <c r="F289" s="164" t="s">
        <v>4897</v>
      </c>
      <c r="G289" s="168"/>
    </row>
    <row r="290" spans="1:7" hidden="1" x14ac:dyDescent="0.25">
      <c r="A290" s="159"/>
      <c r="B290" s="160">
        <v>25967</v>
      </c>
      <c r="C290" s="165" t="s">
        <v>6678</v>
      </c>
      <c r="D290" s="166" t="s">
        <v>8325</v>
      </c>
      <c r="E290" s="167">
        <v>1131.73</v>
      </c>
      <c r="F290" s="164" t="s">
        <v>4931</v>
      </c>
      <c r="G290" s="168"/>
    </row>
    <row r="291" spans="1:7" hidden="1" x14ac:dyDescent="0.25">
      <c r="A291" s="159"/>
      <c r="B291" s="160">
        <v>6122</v>
      </c>
      <c r="C291" s="165" t="s">
        <v>5826</v>
      </c>
      <c r="D291" s="166" t="s">
        <v>8332</v>
      </c>
      <c r="E291" s="167">
        <v>9.08</v>
      </c>
      <c r="F291" s="164" t="s">
        <v>4897</v>
      </c>
      <c r="G291" s="168"/>
    </row>
    <row r="292" spans="1:7" hidden="1" x14ac:dyDescent="0.25">
      <c r="A292" s="159"/>
      <c r="B292" s="160">
        <v>40810</v>
      </c>
      <c r="C292" s="165" t="s">
        <v>8443</v>
      </c>
      <c r="D292" s="166" t="s">
        <v>8412</v>
      </c>
      <c r="E292" s="167">
        <v>1593.12</v>
      </c>
      <c r="F292" s="164" t="s">
        <v>4897</v>
      </c>
      <c r="G292" s="168"/>
    </row>
    <row r="293" spans="1:7" hidden="1" x14ac:dyDescent="0.25">
      <c r="A293" s="159"/>
      <c r="B293" s="160">
        <v>21100</v>
      </c>
      <c r="C293" s="165" t="s">
        <v>6636</v>
      </c>
      <c r="D293" s="166" t="s">
        <v>8325</v>
      </c>
      <c r="E293" s="167">
        <v>2579.0300000000002</v>
      </c>
      <c r="F293" s="164" t="s">
        <v>4931</v>
      </c>
      <c r="G293" s="168"/>
    </row>
    <row r="294" spans="1:7" ht="20.399999999999999" hidden="1" x14ac:dyDescent="0.25">
      <c r="A294" s="159"/>
      <c r="B294" s="160">
        <v>11816</v>
      </c>
      <c r="C294" s="165" t="s">
        <v>8444</v>
      </c>
      <c r="D294" s="166" t="s">
        <v>8325</v>
      </c>
      <c r="E294" s="167">
        <v>2750</v>
      </c>
      <c r="F294" s="164" t="s">
        <v>4931</v>
      </c>
      <c r="G294" s="168"/>
    </row>
    <row r="295" spans="1:7" ht="20.399999999999999" hidden="1" x14ac:dyDescent="0.25">
      <c r="A295" s="159"/>
      <c r="B295" s="160">
        <v>11814</v>
      </c>
      <c r="C295" s="165" t="s">
        <v>8445</v>
      </c>
      <c r="D295" s="166" t="s">
        <v>8325</v>
      </c>
      <c r="E295" s="167">
        <v>5986.06</v>
      </c>
      <c r="F295" s="164" t="s">
        <v>4931</v>
      </c>
      <c r="G295" s="168"/>
    </row>
    <row r="296" spans="1:7" ht="20.399999999999999" hidden="1" x14ac:dyDescent="0.25">
      <c r="A296" s="159"/>
      <c r="B296" s="160">
        <v>14186</v>
      </c>
      <c r="C296" s="165" t="s">
        <v>8446</v>
      </c>
      <c r="D296" s="166" t="s">
        <v>8325</v>
      </c>
      <c r="E296" s="167">
        <v>7516.3</v>
      </c>
      <c r="F296" s="164" t="s">
        <v>4931</v>
      </c>
      <c r="G296" s="168"/>
    </row>
    <row r="297" spans="1:7" ht="20.399999999999999" hidden="1" x14ac:dyDescent="0.25">
      <c r="A297" s="159"/>
      <c r="B297" s="160">
        <v>14185</v>
      </c>
      <c r="C297" s="165" t="s">
        <v>8447</v>
      </c>
      <c r="D297" s="166" t="s">
        <v>8325</v>
      </c>
      <c r="E297" s="167">
        <v>9736.5400000000009</v>
      </c>
      <c r="F297" s="164" t="s">
        <v>4931</v>
      </c>
      <c r="G297" s="168"/>
    </row>
    <row r="298" spans="1:7" ht="20.399999999999999" hidden="1" x14ac:dyDescent="0.25">
      <c r="A298" s="159"/>
      <c r="B298" s="160">
        <v>11811</v>
      </c>
      <c r="C298" s="165" t="s">
        <v>8448</v>
      </c>
      <c r="D298" s="166" t="s">
        <v>8325</v>
      </c>
      <c r="E298" s="167">
        <v>3722.88</v>
      </c>
      <c r="F298" s="164" t="s">
        <v>4931</v>
      </c>
      <c r="G298" s="168"/>
    </row>
    <row r="299" spans="1:7" hidden="1" x14ac:dyDescent="0.25">
      <c r="A299" s="159"/>
      <c r="B299" s="160">
        <v>26038</v>
      </c>
      <c r="C299" s="165" t="s">
        <v>6692</v>
      </c>
      <c r="D299" s="166" t="s">
        <v>8325</v>
      </c>
      <c r="E299" s="167">
        <v>178304.23</v>
      </c>
      <c r="F299" s="164" t="s">
        <v>4931</v>
      </c>
      <c r="G299" s="168"/>
    </row>
    <row r="300" spans="1:7" hidden="1" x14ac:dyDescent="0.25">
      <c r="A300" s="159"/>
      <c r="B300" s="160">
        <v>34482</v>
      </c>
      <c r="C300" s="165" t="s">
        <v>8449</v>
      </c>
      <c r="D300" s="166" t="s">
        <v>8325</v>
      </c>
      <c r="E300" s="167">
        <v>4937.75</v>
      </c>
      <c r="F300" s="164" t="s">
        <v>4931</v>
      </c>
    </row>
    <row r="301" spans="1:7" hidden="1" x14ac:dyDescent="0.25">
      <c r="A301" s="159"/>
      <c r="B301" s="160">
        <v>34469</v>
      </c>
      <c r="C301" s="165" t="s">
        <v>8450</v>
      </c>
      <c r="D301" s="166" t="s">
        <v>8325</v>
      </c>
      <c r="E301" s="167">
        <v>7638.09</v>
      </c>
      <c r="F301" s="164" t="s">
        <v>4931</v>
      </c>
      <c r="G301" s="168"/>
    </row>
    <row r="302" spans="1:7" hidden="1" x14ac:dyDescent="0.25">
      <c r="A302" s="159"/>
      <c r="B302" s="160">
        <v>34472</v>
      </c>
      <c r="C302" s="165" t="s">
        <v>8451</v>
      </c>
      <c r="D302" s="166" t="s">
        <v>8325</v>
      </c>
      <c r="E302" s="167">
        <v>2350</v>
      </c>
      <c r="F302" s="164" t="s">
        <v>4931</v>
      </c>
    </row>
    <row r="303" spans="1:7" hidden="1" x14ac:dyDescent="0.25">
      <c r="A303" s="159"/>
      <c r="B303" s="160">
        <v>34476</v>
      </c>
      <c r="C303" s="165" t="s">
        <v>8452</v>
      </c>
      <c r="D303" s="166" t="s">
        <v>8325</v>
      </c>
      <c r="E303" s="167">
        <v>3983.58</v>
      </c>
      <c r="F303" s="164" t="s">
        <v>4931</v>
      </c>
    </row>
    <row r="304" spans="1:7" hidden="1" x14ac:dyDescent="0.25">
      <c r="A304" s="159"/>
      <c r="B304" s="160">
        <v>34477</v>
      </c>
      <c r="C304" s="165" t="s">
        <v>8453</v>
      </c>
      <c r="D304" s="166" t="s">
        <v>8325</v>
      </c>
      <c r="E304" s="167">
        <v>5286.98</v>
      </c>
      <c r="F304" s="164" t="s">
        <v>4931</v>
      </c>
      <c r="G304" s="168"/>
    </row>
    <row r="305" spans="1:7" hidden="1" x14ac:dyDescent="0.25">
      <c r="A305" s="159"/>
      <c r="B305" s="160">
        <v>39847</v>
      </c>
      <c r="C305" s="165" t="s">
        <v>7353</v>
      </c>
      <c r="D305" s="166" t="s">
        <v>8325</v>
      </c>
      <c r="E305" s="167">
        <v>1335.72</v>
      </c>
      <c r="F305" s="164" t="s">
        <v>4931</v>
      </c>
      <c r="G305" s="168"/>
    </row>
    <row r="306" spans="1:7" hidden="1" x14ac:dyDescent="0.25">
      <c r="A306" s="159"/>
      <c r="B306" s="160">
        <v>39844</v>
      </c>
      <c r="C306" s="165" t="s">
        <v>7350</v>
      </c>
      <c r="D306" s="166" t="s">
        <v>8325</v>
      </c>
      <c r="E306" s="167">
        <v>1971.25</v>
      </c>
      <c r="F306" s="164" t="s">
        <v>4931</v>
      </c>
      <c r="G306" s="168"/>
    </row>
    <row r="307" spans="1:7" hidden="1" x14ac:dyDescent="0.25">
      <c r="A307" s="159"/>
      <c r="B307" s="160">
        <v>39845</v>
      </c>
      <c r="C307" s="165" t="s">
        <v>7351</v>
      </c>
      <c r="D307" s="166" t="s">
        <v>8325</v>
      </c>
      <c r="E307" s="167">
        <v>1140.93</v>
      </c>
      <c r="F307" s="164" t="s">
        <v>4931</v>
      </c>
      <c r="G307" s="168"/>
    </row>
    <row r="308" spans="1:7" hidden="1" x14ac:dyDescent="0.25">
      <c r="A308" s="159"/>
      <c r="B308" s="160">
        <v>39846</v>
      </c>
      <c r="C308" s="165" t="s">
        <v>7352</v>
      </c>
      <c r="D308" s="166" t="s">
        <v>8325</v>
      </c>
      <c r="E308" s="167">
        <v>1204.3900000000001</v>
      </c>
      <c r="F308" s="164" t="s">
        <v>4931</v>
      </c>
      <c r="G308" s="168"/>
    </row>
    <row r="309" spans="1:7" hidden="1" x14ac:dyDescent="0.25">
      <c r="A309" s="159"/>
      <c r="B309" s="160">
        <v>39838</v>
      </c>
      <c r="C309" s="165" t="s">
        <v>7344</v>
      </c>
      <c r="D309" s="166" t="s">
        <v>8325</v>
      </c>
      <c r="E309" s="167">
        <v>3338.17</v>
      </c>
      <c r="F309" s="164" t="s">
        <v>4931</v>
      </c>
      <c r="G309" s="168"/>
    </row>
    <row r="310" spans="1:7" hidden="1" x14ac:dyDescent="0.25">
      <c r="A310" s="159"/>
      <c r="B310" s="160">
        <v>39839</v>
      </c>
      <c r="C310" s="165" t="s">
        <v>7345</v>
      </c>
      <c r="D310" s="166" t="s">
        <v>8325</v>
      </c>
      <c r="E310" s="167">
        <v>3487.63</v>
      </c>
      <c r="F310" s="164" t="s">
        <v>4931</v>
      </c>
      <c r="G310" s="168"/>
    </row>
    <row r="311" spans="1:7" hidden="1" x14ac:dyDescent="0.25">
      <c r="A311" s="159"/>
      <c r="B311" s="160">
        <v>39840</v>
      </c>
      <c r="C311" s="165" t="s">
        <v>7346</v>
      </c>
      <c r="D311" s="166" t="s">
        <v>8325</v>
      </c>
      <c r="E311" s="167">
        <v>4444.49</v>
      </c>
      <c r="F311" s="164" t="s">
        <v>4931</v>
      </c>
      <c r="G311" s="168"/>
    </row>
    <row r="312" spans="1:7" hidden="1" x14ac:dyDescent="0.25">
      <c r="A312" s="159"/>
      <c r="B312" s="160">
        <v>39841</v>
      </c>
      <c r="C312" s="165" t="s">
        <v>7347</v>
      </c>
      <c r="D312" s="166" t="s">
        <v>8325</v>
      </c>
      <c r="E312" s="167">
        <v>4725.92</v>
      </c>
      <c r="F312" s="164" t="s">
        <v>4931</v>
      </c>
      <c r="G312" s="168"/>
    </row>
    <row r="313" spans="1:7" hidden="1" x14ac:dyDescent="0.25">
      <c r="A313" s="159"/>
      <c r="B313" s="160">
        <v>39842</v>
      </c>
      <c r="C313" s="165" t="s">
        <v>7348</v>
      </c>
      <c r="D313" s="166" t="s">
        <v>8325</v>
      </c>
      <c r="E313" s="167">
        <v>6003.68</v>
      </c>
      <c r="F313" s="164" t="s">
        <v>4931</v>
      </c>
      <c r="G313" s="168"/>
    </row>
    <row r="314" spans="1:7" hidden="1" x14ac:dyDescent="0.25">
      <c r="A314" s="159"/>
      <c r="B314" s="160">
        <v>39843</v>
      </c>
      <c r="C314" s="165" t="s">
        <v>7349</v>
      </c>
      <c r="D314" s="166" t="s">
        <v>8325</v>
      </c>
      <c r="E314" s="167">
        <v>6627.39</v>
      </c>
      <c r="F314" s="164" t="s">
        <v>4931</v>
      </c>
      <c r="G314" s="168"/>
    </row>
    <row r="315" spans="1:7" hidden="1" x14ac:dyDescent="0.25">
      <c r="A315" s="159"/>
      <c r="B315" s="160">
        <v>39580</v>
      </c>
      <c r="C315" s="165" t="s">
        <v>8454</v>
      </c>
      <c r="D315" s="166" t="s">
        <v>8325</v>
      </c>
      <c r="E315" s="167">
        <v>57303.81</v>
      </c>
      <c r="F315" s="164" t="s">
        <v>4931</v>
      </c>
      <c r="G315" s="168"/>
    </row>
    <row r="316" spans="1:7" hidden="1" x14ac:dyDescent="0.25">
      <c r="A316" s="159"/>
      <c r="B316" s="160">
        <v>39577</v>
      </c>
      <c r="C316" s="165" t="s">
        <v>8455</v>
      </c>
      <c r="D316" s="166" t="s">
        <v>8325</v>
      </c>
      <c r="E316" s="167">
        <v>24662.31</v>
      </c>
      <c r="F316" s="164" t="s">
        <v>4931</v>
      </c>
      <c r="G316" s="168"/>
    </row>
    <row r="317" spans="1:7" hidden="1" x14ac:dyDescent="0.25">
      <c r="A317" s="159"/>
      <c r="B317" s="160">
        <v>39578</v>
      </c>
      <c r="C317" s="165" t="s">
        <v>8456</v>
      </c>
      <c r="D317" s="166" t="s">
        <v>8325</v>
      </c>
      <c r="E317" s="167">
        <v>29819.22</v>
      </c>
      <c r="F317" s="164" t="s">
        <v>4931</v>
      </c>
      <c r="G317" s="168"/>
    </row>
    <row r="318" spans="1:7" hidden="1" x14ac:dyDescent="0.25">
      <c r="A318" s="159"/>
      <c r="B318" s="160">
        <v>39579</v>
      </c>
      <c r="C318" s="165" t="s">
        <v>8457</v>
      </c>
      <c r="D318" s="166" t="s">
        <v>8325</v>
      </c>
      <c r="E318" s="167">
        <v>37067.19</v>
      </c>
      <c r="F318" s="164" t="s">
        <v>4931</v>
      </c>
      <c r="G318" s="168"/>
    </row>
    <row r="319" spans="1:7" hidden="1" x14ac:dyDescent="0.25">
      <c r="A319" s="159"/>
      <c r="B319" s="160">
        <v>39557</v>
      </c>
      <c r="C319" s="165" t="s">
        <v>8458</v>
      </c>
      <c r="D319" s="166" t="s">
        <v>8325</v>
      </c>
      <c r="E319" s="167">
        <v>5322.57</v>
      </c>
      <c r="F319" s="164" t="s">
        <v>4931</v>
      </c>
      <c r="G319" s="168"/>
    </row>
    <row r="320" spans="1:7" hidden="1" x14ac:dyDescent="0.25">
      <c r="A320" s="159"/>
      <c r="B320" s="160">
        <v>39558</v>
      </c>
      <c r="C320" s="165" t="s">
        <v>8459</v>
      </c>
      <c r="D320" s="166" t="s">
        <v>8325</v>
      </c>
      <c r="E320" s="167">
        <v>5357.14</v>
      </c>
      <c r="F320" s="164" t="s">
        <v>4931</v>
      </c>
      <c r="G320" s="168"/>
    </row>
    <row r="321" spans="1:7" hidden="1" x14ac:dyDescent="0.25">
      <c r="A321" s="159"/>
      <c r="B321" s="160">
        <v>39559</v>
      </c>
      <c r="C321" s="165" t="s">
        <v>8460</v>
      </c>
      <c r="D321" s="166" t="s">
        <v>8325</v>
      </c>
      <c r="E321" s="167">
        <v>5559.27</v>
      </c>
      <c r="F321" s="164" t="s">
        <v>4931</v>
      </c>
      <c r="G321" s="168"/>
    </row>
    <row r="322" spans="1:7" hidden="1" x14ac:dyDescent="0.25">
      <c r="A322" s="159"/>
      <c r="B322" s="160">
        <v>39560</v>
      </c>
      <c r="C322" s="165" t="s">
        <v>8461</v>
      </c>
      <c r="D322" s="166" t="s">
        <v>8325</v>
      </c>
      <c r="E322" s="167">
        <v>6392.88</v>
      </c>
      <c r="F322" s="164" t="s">
        <v>4931</v>
      </c>
      <c r="G322" s="168"/>
    </row>
    <row r="323" spans="1:7" hidden="1" x14ac:dyDescent="0.25">
      <c r="A323" s="159"/>
      <c r="B323" s="160">
        <v>39561</v>
      </c>
      <c r="C323" s="165" t="s">
        <v>8462</v>
      </c>
      <c r="D323" s="166" t="s">
        <v>8325</v>
      </c>
      <c r="E323" s="167">
        <v>7424.47</v>
      </c>
      <c r="F323" s="164" t="s">
        <v>4931</v>
      </c>
      <c r="G323" s="168"/>
    </row>
    <row r="324" spans="1:7" hidden="1" x14ac:dyDescent="0.25">
      <c r="A324" s="159"/>
      <c r="B324" s="160">
        <v>39556</v>
      </c>
      <c r="C324" s="165" t="s">
        <v>8463</v>
      </c>
      <c r="D324" s="166" t="s">
        <v>8325</v>
      </c>
      <c r="E324" s="167">
        <v>4902.97</v>
      </c>
      <c r="F324" s="164" t="s">
        <v>4931</v>
      </c>
      <c r="G324" s="168"/>
    </row>
    <row r="325" spans="1:7" hidden="1" x14ac:dyDescent="0.25">
      <c r="A325" s="159"/>
      <c r="B325" s="160">
        <v>39555</v>
      </c>
      <c r="C325" s="165" t="s">
        <v>8464</v>
      </c>
      <c r="D325" s="166" t="s">
        <v>8325</v>
      </c>
      <c r="E325" s="167">
        <v>1537.35</v>
      </c>
      <c r="F325" s="164" t="s">
        <v>4931</v>
      </c>
      <c r="G325" s="168"/>
    </row>
    <row r="326" spans="1:7" hidden="1" x14ac:dyDescent="0.25">
      <c r="A326" s="159"/>
      <c r="B326" s="160">
        <v>39548</v>
      </c>
      <c r="C326" s="165" t="s">
        <v>8465</v>
      </c>
      <c r="D326" s="166" t="s">
        <v>8325</v>
      </c>
      <c r="E326" s="167">
        <v>2223.69</v>
      </c>
      <c r="F326" s="164" t="s">
        <v>4931</v>
      </c>
      <c r="G326" s="168"/>
    </row>
    <row r="327" spans="1:7" hidden="1" x14ac:dyDescent="0.25">
      <c r="A327" s="159"/>
      <c r="B327" s="160">
        <v>39554</v>
      </c>
      <c r="C327" s="165" t="s">
        <v>8466</v>
      </c>
      <c r="D327" s="166" t="s">
        <v>8325</v>
      </c>
      <c r="E327" s="167">
        <v>2760.14</v>
      </c>
      <c r="F327" s="164" t="s">
        <v>4931</v>
      </c>
      <c r="G327" s="168"/>
    </row>
    <row r="328" spans="1:7" hidden="1" x14ac:dyDescent="0.25">
      <c r="A328" s="159"/>
      <c r="B328" s="160">
        <v>39550</v>
      </c>
      <c r="C328" s="165" t="s">
        <v>8467</v>
      </c>
      <c r="D328" s="166" t="s">
        <v>8325</v>
      </c>
      <c r="E328" s="167">
        <v>1076.3900000000001</v>
      </c>
      <c r="F328" s="164" t="s">
        <v>4931</v>
      </c>
      <c r="G328" s="168"/>
    </row>
    <row r="329" spans="1:7" hidden="1" x14ac:dyDescent="0.25">
      <c r="A329" s="159"/>
      <c r="B329" s="160">
        <v>39551</v>
      </c>
      <c r="C329" s="165" t="s">
        <v>8468</v>
      </c>
      <c r="D329" s="166" t="s">
        <v>8325</v>
      </c>
      <c r="E329" s="167">
        <v>1347.92</v>
      </c>
      <c r="F329" s="164" t="s">
        <v>4931</v>
      </c>
      <c r="G329" s="168"/>
    </row>
    <row r="330" spans="1:7" hidden="1" x14ac:dyDescent="0.25">
      <c r="A330" s="159"/>
      <c r="B330" s="160">
        <v>39826</v>
      </c>
      <c r="C330" s="165" t="s">
        <v>7338</v>
      </c>
      <c r="D330" s="166" t="s">
        <v>8325</v>
      </c>
      <c r="E330" s="167">
        <v>3647.65</v>
      </c>
      <c r="F330" s="164" t="s">
        <v>4931</v>
      </c>
      <c r="G330" s="168"/>
    </row>
    <row r="331" spans="1:7" hidden="1" x14ac:dyDescent="0.25">
      <c r="A331" s="159"/>
      <c r="B331" s="160">
        <v>10700</v>
      </c>
      <c r="C331" s="165" t="s">
        <v>6130</v>
      </c>
      <c r="D331" s="166" t="s">
        <v>8325</v>
      </c>
      <c r="E331" s="167">
        <v>10370.280000000001</v>
      </c>
      <c r="F331" s="164" t="s">
        <v>4931</v>
      </c>
      <c r="G331" s="168"/>
    </row>
    <row r="332" spans="1:7" hidden="1" x14ac:dyDescent="0.25">
      <c r="A332" s="159"/>
      <c r="B332" s="160">
        <v>346</v>
      </c>
      <c r="C332" s="165" t="s">
        <v>5009</v>
      </c>
      <c r="D332" s="166" t="s">
        <v>8369</v>
      </c>
      <c r="E332" s="167">
        <v>13.23</v>
      </c>
      <c r="F332" s="164" t="s">
        <v>4897</v>
      </c>
      <c r="G332" s="168"/>
    </row>
    <row r="333" spans="1:7" hidden="1" x14ac:dyDescent="0.25">
      <c r="A333" s="159"/>
      <c r="B333" s="160">
        <v>3312</v>
      </c>
      <c r="C333" s="165" t="s">
        <v>5399</v>
      </c>
      <c r="D333" s="166" t="s">
        <v>8369</v>
      </c>
      <c r="E333" s="167">
        <v>17.170000000000002</v>
      </c>
      <c r="F333" s="164" t="s">
        <v>4931</v>
      </c>
      <c r="G333" s="168"/>
    </row>
    <row r="334" spans="1:7" hidden="1" x14ac:dyDescent="0.25">
      <c r="A334" s="159"/>
      <c r="B334" s="160">
        <v>339</v>
      </c>
      <c r="C334" s="165" t="s">
        <v>5004</v>
      </c>
      <c r="D334" s="166" t="s">
        <v>8368</v>
      </c>
      <c r="E334" s="167">
        <v>0.64</v>
      </c>
      <c r="F334" s="164" t="s">
        <v>4897</v>
      </c>
      <c r="G334" s="168"/>
    </row>
    <row r="335" spans="1:7" hidden="1" x14ac:dyDescent="0.25">
      <c r="A335" s="159"/>
      <c r="B335" s="160">
        <v>340</v>
      </c>
      <c r="C335" s="165" t="s">
        <v>8469</v>
      </c>
      <c r="D335" s="166" t="s">
        <v>8368</v>
      </c>
      <c r="E335" s="167">
        <v>0.88</v>
      </c>
      <c r="F335" s="164" t="s">
        <v>4897</v>
      </c>
      <c r="G335" s="168"/>
    </row>
    <row r="336" spans="1:7" hidden="1" x14ac:dyDescent="0.25">
      <c r="A336" s="159"/>
      <c r="B336" s="160">
        <v>338</v>
      </c>
      <c r="C336" s="165" t="s">
        <v>5003</v>
      </c>
      <c r="D336" s="166" t="s">
        <v>8369</v>
      </c>
      <c r="E336" s="167">
        <v>16.649999999999999</v>
      </c>
      <c r="F336" s="164" t="s">
        <v>4897</v>
      </c>
      <c r="G336" s="168"/>
    </row>
    <row r="337" spans="1:7" hidden="1" x14ac:dyDescent="0.25">
      <c r="A337" s="159"/>
      <c r="B337" s="160">
        <v>334</v>
      </c>
      <c r="C337" s="165" t="s">
        <v>5000</v>
      </c>
      <c r="D337" s="166" t="s">
        <v>8369</v>
      </c>
      <c r="E337" s="167">
        <v>11.96</v>
      </c>
      <c r="F337" s="164" t="s">
        <v>4897</v>
      </c>
      <c r="G337" s="168"/>
    </row>
    <row r="338" spans="1:7" hidden="1" x14ac:dyDescent="0.25">
      <c r="A338" s="159"/>
      <c r="B338" s="160">
        <v>335</v>
      </c>
      <c r="C338" s="165" t="s">
        <v>5001</v>
      </c>
      <c r="D338" s="166" t="s">
        <v>8369</v>
      </c>
      <c r="E338" s="167">
        <v>10.96</v>
      </c>
      <c r="F338" s="164" t="s">
        <v>4897</v>
      </c>
      <c r="G338" s="168"/>
    </row>
    <row r="339" spans="1:7" hidden="1" x14ac:dyDescent="0.25">
      <c r="A339" s="159"/>
      <c r="B339" s="160">
        <v>342</v>
      </c>
      <c r="C339" s="165" t="s">
        <v>5006</v>
      </c>
      <c r="D339" s="166" t="s">
        <v>8369</v>
      </c>
      <c r="E339" s="167">
        <v>12.39</v>
      </c>
      <c r="F339" s="164" t="s">
        <v>4897</v>
      </c>
      <c r="G339" s="168"/>
    </row>
    <row r="340" spans="1:7" hidden="1" x14ac:dyDescent="0.25">
      <c r="A340" s="159"/>
      <c r="B340" s="160">
        <v>333</v>
      </c>
      <c r="C340" s="165" t="s">
        <v>4999</v>
      </c>
      <c r="D340" s="166" t="s">
        <v>8369</v>
      </c>
      <c r="E340" s="167">
        <v>12.68</v>
      </c>
      <c r="F340" s="164" t="s">
        <v>8337</v>
      </c>
      <c r="G340" s="168"/>
    </row>
    <row r="341" spans="1:7" hidden="1" x14ac:dyDescent="0.25">
      <c r="A341" s="159"/>
      <c r="B341" s="160">
        <v>343</v>
      </c>
      <c r="C341" s="165" t="s">
        <v>5007</v>
      </c>
      <c r="D341" s="166" t="s">
        <v>8368</v>
      </c>
      <c r="E341" s="167">
        <v>0.34</v>
      </c>
      <c r="F341" s="164" t="s">
        <v>4897</v>
      </c>
      <c r="G341" s="168"/>
    </row>
    <row r="342" spans="1:7" hidden="1" x14ac:dyDescent="0.25">
      <c r="A342" s="159"/>
      <c r="B342" s="160">
        <v>344</v>
      </c>
      <c r="C342" s="165" t="s">
        <v>5008</v>
      </c>
      <c r="D342" s="166" t="s">
        <v>8369</v>
      </c>
      <c r="E342" s="167">
        <v>13.71</v>
      </c>
      <c r="F342" s="164" t="s">
        <v>4897</v>
      </c>
      <c r="G342" s="168"/>
    </row>
    <row r="343" spans="1:7" hidden="1" x14ac:dyDescent="0.25">
      <c r="A343" s="159"/>
      <c r="B343" s="160">
        <v>345</v>
      </c>
      <c r="C343" s="165" t="s">
        <v>5005</v>
      </c>
      <c r="D343" s="166" t="s">
        <v>8369</v>
      </c>
      <c r="E343" s="167">
        <v>16.760000000000002</v>
      </c>
      <c r="F343" s="164" t="s">
        <v>4897</v>
      </c>
    </row>
    <row r="344" spans="1:7" hidden="1" x14ac:dyDescent="0.25">
      <c r="A344" s="159"/>
      <c r="B344" s="160">
        <v>341</v>
      </c>
      <c r="C344" s="165" t="s">
        <v>5005</v>
      </c>
      <c r="D344" s="166" t="s">
        <v>8368</v>
      </c>
      <c r="E344" s="167">
        <v>0.16</v>
      </c>
      <c r="F344" s="164" t="s">
        <v>4897</v>
      </c>
      <c r="G344" s="168"/>
    </row>
    <row r="345" spans="1:7" hidden="1" x14ac:dyDescent="0.25">
      <c r="A345" s="159"/>
      <c r="B345" s="160">
        <v>11107</v>
      </c>
      <c r="C345" s="165" t="s">
        <v>6188</v>
      </c>
      <c r="D345" s="166" t="s">
        <v>8369</v>
      </c>
      <c r="E345" s="167">
        <v>10.89</v>
      </c>
      <c r="F345" s="164" t="s">
        <v>4897</v>
      </c>
      <c r="G345" s="168"/>
    </row>
    <row r="346" spans="1:7" hidden="1" x14ac:dyDescent="0.25">
      <c r="A346" s="159"/>
      <c r="B346" s="160">
        <v>3313</v>
      </c>
      <c r="C346" s="165" t="s">
        <v>5400</v>
      </c>
      <c r="D346" s="166" t="s">
        <v>8369</v>
      </c>
      <c r="E346" s="167">
        <v>22.1</v>
      </c>
      <c r="F346" s="164" t="s">
        <v>4931</v>
      </c>
      <c r="G346" s="168"/>
    </row>
    <row r="347" spans="1:7" hidden="1" x14ac:dyDescent="0.25">
      <c r="A347" s="159"/>
      <c r="B347" s="160">
        <v>34562</v>
      </c>
      <c r="C347" s="165" t="s">
        <v>6744</v>
      </c>
      <c r="D347" s="166" t="s">
        <v>8369</v>
      </c>
      <c r="E347" s="167">
        <v>10.35</v>
      </c>
      <c r="F347" s="164" t="s">
        <v>4897</v>
      </c>
      <c r="G347" s="168"/>
    </row>
    <row r="348" spans="1:7" hidden="1" x14ac:dyDescent="0.25">
      <c r="A348" s="159"/>
      <c r="B348" s="160">
        <v>337</v>
      </c>
      <c r="C348" s="165" t="s">
        <v>5002</v>
      </c>
      <c r="D348" s="166" t="s">
        <v>8369</v>
      </c>
      <c r="E348" s="167">
        <v>10</v>
      </c>
      <c r="F348" s="164" t="s">
        <v>8337</v>
      </c>
      <c r="G348" s="168"/>
    </row>
    <row r="349" spans="1:7" hidden="1" x14ac:dyDescent="0.25">
      <c r="A349" s="159"/>
      <c r="B349" s="160">
        <v>369</v>
      </c>
      <c r="C349" s="165" t="s">
        <v>5012</v>
      </c>
      <c r="D349" s="166" t="s">
        <v>8336</v>
      </c>
      <c r="E349" s="167">
        <v>68.75</v>
      </c>
      <c r="F349" s="164" t="s">
        <v>4897</v>
      </c>
      <c r="G349" s="168"/>
    </row>
    <row r="350" spans="1:7" hidden="1" x14ac:dyDescent="0.25">
      <c r="A350" s="159"/>
      <c r="B350" s="160">
        <v>366</v>
      </c>
      <c r="C350" s="165" t="s">
        <v>5010</v>
      </c>
      <c r="D350" s="166" t="s">
        <v>8336</v>
      </c>
      <c r="E350" s="167">
        <v>60</v>
      </c>
      <c r="F350" s="164" t="s">
        <v>8337</v>
      </c>
      <c r="G350" s="168"/>
    </row>
    <row r="351" spans="1:7" hidden="1" x14ac:dyDescent="0.25">
      <c r="A351" s="159"/>
      <c r="B351" s="160">
        <v>367</v>
      </c>
      <c r="C351" s="165" t="s">
        <v>5011</v>
      </c>
      <c r="D351" s="166" t="s">
        <v>8336</v>
      </c>
      <c r="E351" s="167">
        <v>62.5</v>
      </c>
      <c r="F351" s="164" t="s">
        <v>8337</v>
      </c>
      <c r="G351" s="168"/>
    </row>
    <row r="352" spans="1:7" hidden="1" x14ac:dyDescent="0.25">
      <c r="A352" s="159"/>
      <c r="B352" s="160">
        <v>370</v>
      </c>
      <c r="C352" s="165" t="s">
        <v>5013</v>
      </c>
      <c r="D352" s="166" t="s">
        <v>8336</v>
      </c>
      <c r="E352" s="167">
        <v>60</v>
      </c>
      <c r="F352" s="164" t="s">
        <v>8337</v>
      </c>
      <c r="G352" s="168"/>
    </row>
    <row r="353" spans="1:7" hidden="1" x14ac:dyDescent="0.25">
      <c r="A353" s="159"/>
      <c r="B353" s="160">
        <v>368</v>
      </c>
      <c r="C353" s="165" t="s">
        <v>8470</v>
      </c>
      <c r="D353" s="166" t="s">
        <v>8336</v>
      </c>
      <c r="E353" s="167">
        <v>46.87</v>
      </c>
      <c r="F353" s="164" t="s">
        <v>4897</v>
      </c>
      <c r="G353" s="168"/>
    </row>
    <row r="354" spans="1:7" hidden="1" x14ac:dyDescent="0.25">
      <c r="A354" s="159"/>
      <c r="B354" s="160">
        <v>11075</v>
      </c>
      <c r="C354" s="165" t="s">
        <v>8471</v>
      </c>
      <c r="D354" s="166" t="s">
        <v>8336</v>
      </c>
      <c r="E354" s="167">
        <v>1023.43</v>
      </c>
      <c r="F354" s="164" t="s">
        <v>4897</v>
      </c>
      <c r="G354" s="168"/>
    </row>
    <row r="355" spans="1:7" hidden="1" x14ac:dyDescent="0.25">
      <c r="A355" s="159"/>
      <c r="B355" s="160">
        <v>11076</v>
      </c>
      <c r="C355" s="165" t="s">
        <v>8472</v>
      </c>
      <c r="D355" s="166" t="s">
        <v>8336</v>
      </c>
      <c r="E355" s="167">
        <v>78.12</v>
      </c>
      <c r="F355" s="164" t="s">
        <v>4897</v>
      </c>
      <c r="G355" s="168"/>
    </row>
    <row r="356" spans="1:7" hidden="1" x14ac:dyDescent="0.25">
      <c r="A356" s="159"/>
      <c r="B356" s="160">
        <v>1381</v>
      </c>
      <c r="C356" s="165" t="s">
        <v>5185</v>
      </c>
      <c r="D356" s="166" t="s">
        <v>8369</v>
      </c>
      <c r="E356" s="167">
        <v>0.53</v>
      </c>
      <c r="F356" s="164" t="s">
        <v>8337</v>
      </c>
      <c r="G356" s="168"/>
    </row>
    <row r="357" spans="1:7" hidden="1" x14ac:dyDescent="0.25">
      <c r="A357" s="159"/>
      <c r="B357" s="160">
        <v>34353</v>
      </c>
      <c r="C357" s="165" t="s">
        <v>6703</v>
      </c>
      <c r="D357" s="166" t="s">
        <v>8369</v>
      </c>
      <c r="E357" s="167">
        <v>1.06</v>
      </c>
      <c r="F357" s="164" t="s">
        <v>4897</v>
      </c>
      <c r="G357" s="168"/>
    </row>
    <row r="358" spans="1:7" hidden="1" x14ac:dyDescent="0.25">
      <c r="A358" s="159"/>
      <c r="B358" s="160">
        <v>37595</v>
      </c>
      <c r="C358" s="165" t="s">
        <v>6955</v>
      </c>
      <c r="D358" s="166" t="s">
        <v>8369</v>
      </c>
      <c r="E358" s="167">
        <v>1.62</v>
      </c>
      <c r="F358" s="164" t="s">
        <v>4897</v>
      </c>
      <c r="G358" s="168"/>
    </row>
    <row r="359" spans="1:7" hidden="1" x14ac:dyDescent="0.25">
      <c r="A359" s="159"/>
      <c r="B359" s="160">
        <v>37596</v>
      </c>
      <c r="C359" s="165" t="s">
        <v>6956</v>
      </c>
      <c r="D359" s="166" t="s">
        <v>8369</v>
      </c>
      <c r="E359" s="167">
        <v>2.4</v>
      </c>
      <c r="F359" s="164" t="s">
        <v>4897</v>
      </c>
      <c r="G359" s="168"/>
    </row>
    <row r="360" spans="1:7" ht="20.399999999999999" hidden="1" x14ac:dyDescent="0.25">
      <c r="A360" s="159"/>
      <c r="B360" s="160">
        <v>371</v>
      </c>
      <c r="C360" s="165" t="s">
        <v>8473</v>
      </c>
      <c r="D360" s="166" t="s">
        <v>8369</v>
      </c>
      <c r="E360" s="167">
        <v>0.47</v>
      </c>
      <c r="F360" s="164" t="s">
        <v>4897</v>
      </c>
      <c r="G360" s="168"/>
    </row>
    <row r="361" spans="1:7" hidden="1" x14ac:dyDescent="0.25">
      <c r="A361" s="159"/>
      <c r="B361" s="160">
        <v>37553</v>
      </c>
      <c r="C361" s="165" t="s">
        <v>6951</v>
      </c>
      <c r="D361" s="166" t="s">
        <v>8369</v>
      </c>
      <c r="E361" s="167">
        <v>1.8</v>
      </c>
      <c r="F361" s="164" t="s">
        <v>4897</v>
      </c>
      <c r="G361" s="168"/>
    </row>
    <row r="362" spans="1:7" hidden="1" x14ac:dyDescent="0.25">
      <c r="A362" s="159"/>
      <c r="B362" s="160">
        <v>37552</v>
      </c>
      <c r="C362" s="165" t="s">
        <v>6950</v>
      </c>
      <c r="D362" s="166" t="s">
        <v>8369</v>
      </c>
      <c r="E362" s="167">
        <v>2.2999999999999998</v>
      </c>
      <c r="F362" s="164" t="s">
        <v>4897</v>
      </c>
      <c r="G362" s="168"/>
    </row>
    <row r="363" spans="1:7" hidden="1" x14ac:dyDescent="0.25">
      <c r="A363" s="159"/>
      <c r="B363" s="160">
        <v>36880</v>
      </c>
      <c r="C363" s="165" t="s">
        <v>6901</v>
      </c>
      <c r="D363" s="166" t="s">
        <v>8369</v>
      </c>
      <c r="E363" s="167">
        <v>1.78</v>
      </c>
      <c r="F363" s="164" t="s">
        <v>4897</v>
      </c>
      <c r="G363" s="168"/>
    </row>
    <row r="364" spans="1:7" hidden="1" x14ac:dyDescent="0.25">
      <c r="A364" s="159"/>
      <c r="B364" s="160">
        <v>34355</v>
      </c>
      <c r="C364" s="165" t="s">
        <v>6704</v>
      </c>
      <c r="D364" s="166" t="s">
        <v>8369</v>
      </c>
      <c r="E364" s="167">
        <v>1.47</v>
      </c>
      <c r="F364" s="164" t="s">
        <v>4897</v>
      </c>
      <c r="G364" s="168"/>
    </row>
    <row r="365" spans="1:7" hidden="1" x14ac:dyDescent="0.25">
      <c r="A365" s="159"/>
      <c r="B365" s="160">
        <v>130</v>
      </c>
      <c r="C365" s="165" t="s">
        <v>4967</v>
      </c>
      <c r="D365" s="166" t="s">
        <v>8369</v>
      </c>
      <c r="E365" s="167">
        <v>4.5599999999999996</v>
      </c>
      <c r="F365" s="164" t="s">
        <v>4897</v>
      </c>
      <c r="G365" s="168"/>
    </row>
    <row r="366" spans="1:7" ht="20.399999999999999" hidden="1" x14ac:dyDescent="0.25">
      <c r="A366" s="159"/>
      <c r="B366" s="160">
        <v>135</v>
      </c>
      <c r="C366" s="165" t="s">
        <v>8474</v>
      </c>
      <c r="D366" s="166" t="s">
        <v>8369</v>
      </c>
      <c r="E366" s="167">
        <v>5.87</v>
      </c>
      <c r="F366" s="164" t="s">
        <v>4897</v>
      </c>
      <c r="G366" s="168"/>
    </row>
    <row r="367" spans="1:7" hidden="1" x14ac:dyDescent="0.25">
      <c r="A367" s="159"/>
      <c r="B367" s="160">
        <v>36886</v>
      </c>
      <c r="C367" s="165" t="s">
        <v>6904</v>
      </c>
      <c r="D367" s="166" t="s">
        <v>8369</v>
      </c>
      <c r="E367" s="167">
        <v>0.56000000000000005</v>
      </c>
      <c r="F367" s="164" t="s">
        <v>4897</v>
      </c>
      <c r="G367" s="168"/>
    </row>
    <row r="368" spans="1:7" hidden="1" x14ac:dyDescent="0.25">
      <c r="A368" s="159"/>
      <c r="B368" s="160">
        <v>374</v>
      </c>
      <c r="C368" s="165" t="s">
        <v>5014</v>
      </c>
      <c r="D368" s="166" t="s">
        <v>8369</v>
      </c>
      <c r="E368" s="167">
        <v>0.41</v>
      </c>
      <c r="F368" s="164" t="s">
        <v>4897</v>
      </c>
      <c r="G368" s="168"/>
    </row>
    <row r="369" spans="1:7" hidden="1" x14ac:dyDescent="0.25">
      <c r="A369" s="159"/>
      <c r="B369" s="160">
        <v>38546</v>
      </c>
      <c r="C369" s="165" t="s">
        <v>8475</v>
      </c>
      <c r="D369" s="166" t="s">
        <v>8336</v>
      </c>
      <c r="E369" s="167">
        <v>354.63</v>
      </c>
      <c r="F369" s="164" t="s">
        <v>4897</v>
      </c>
      <c r="G369" s="168"/>
    </row>
    <row r="370" spans="1:7" hidden="1" x14ac:dyDescent="0.25">
      <c r="A370" s="159"/>
      <c r="B370" s="160">
        <v>34549</v>
      </c>
      <c r="C370" s="165" t="s">
        <v>6741</v>
      </c>
      <c r="D370" s="166" t="s">
        <v>8336</v>
      </c>
      <c r="E370" s="167">
        <v>206.25</v>
      </c>
      <c r="F370" s="164" t="s">
        <v>4897</v>
      </c>
      <c r="G370" s="168"/>
    </row>
    <row r="371" spans="1:7" hidden="1" x14ac:dyDescent="0.25">
      <c r="A371" s="159"/>
      <c r="B371" s="160">
        <v>6081</v>
      </c>
      <c r="C371" s="165" t="s">
        <v>5818</v>
      </c>
      <c r="D371" s="166" t="s">
        <v>8336</v>
      </c>
      <c r="E371" s="167">
        <v>29.21</v>
      </c>
      <c r="F371" s="164" t="s">
        <v>4897</v>
      </c>
      <c r="G371" s="168"/>
    </row>
    <row r="372" spans="1:7" hidden="1" x14ac:dyDescent="0.25">
      <c r="A372" s="159"/>
      <c r="B372" s="160">
        <v>6077</v>
      </c>
      <c r="C372" s="165" t="s">
        <v>5816</v>
      </c>
      <c r="D372" s="166" t="s">
        <v>8336</v>
      </c>
      <c r="E372" s="167">
        <v>16.84</v>
      </c>
      <c r="F372" s="164" t="s">
        <v>4897</v>
      </c>
      <c r="G372" s="168"/>
    </row>
    <row r="373" spans="1:7" hidden="1" x14ac:dyDescent="0.25">
      <c r="A373" s="159"/>
      <c r="B373" s="160">
        <v>6079</v>
      </c>
      <c r="C373" s="165" t="s">
        <v>5817</v>
      </c>
      <c r="D373" s="166" t="s">
        <v>8336</v>
      </c>
      <c r="E373" s="167">
        <v>9.6199999999999992</v>
      </c>
      <c r="F373" s="164" t="s">
        <v>4897</v>
      </c>
      <c r="G373" s="168"/>
    </row>
    <row r="374" spans="1:7" hidden="1" x14ac:dyDescent="0.25">
      <c r="A374" s="159"/>
      <c r="B374" s="160">
        <v>1091</v>
      </c>
      <c r="C374" s="165" t="s">
        <v>8476</v>
      </c>
      <c r="D374" s="166" t="s">
        <v>8325</v>
      </c>
      <c r="E374" s="167">
        <v>18.579999999999998</v>
      </c>
      <c r="F374" s="164" t="s">
        <v>4931</v>
      </c>
      <c r="G374" s="168"/>
    </row>
    <row r="375" spans="1:7" hidden="1" x14ac:dyDescent="0.25">
      <c r="A375" s="159"/>
      <c r="B375" s="160">
        <v>1094</v>
      </c>
      <c r="C375" s="165" t="s">
        <v>8477</v>
      </c>
      <c r="D375" s="166" t="s">
        <v>8325</v>
      </c>
      <c r="E375" s="167">
        <v>12.99</v>
      </c>
      <c r="F375" s="164" t="s">
        <v>4931</v>
      </c>
      <c r="G375" s="168"/>
    </row>
    <row r="376" spans="1:7" ht="20.399999999999999" hidden="1" x14ac:dyDescent="0.25">
      <c r="A376" s="159"/>
      <c r="B376" s="160">
        <v>1095</v>
      </c>
      <c r="C376" s="165" t="s">
        <v>8478</v>
      </c>
      <c r="D376" s="166" t="s">
        <v>8325</v>
      </c>
      <c r="E376" s="167">
        <v>27.61</v>
      </c>
      <c r="F376" s="164" t="s">
        <v>4931</v>
      </c>
      <c r="G376" s="168"/>
    </row>
    <row r="377" spans="1:7" ht="20.399999999999999" hidden="1" x14ac:dyDescent="0.25">
      <c r="A377" s="159"/>
      <c r="B377" s="160">
        <v>1092</v>
      </c>
      <c r="C377" s="165" t="s">
        <v>8479</v>
      </c>
      <c r="D377" s="166" t="s">
        <v>8325</v>
      </c>
      <c r="E377" s="167">
        <v>21.37</v>
      </c>
      <c r="F377" s="164" t="s">
        <v>4931</v>
      </c>
      <c r="G377" s="168"/>
    </row>
    <row r="378" spans="1:7" ht="20.399999999999999" hidden="1" x14ac:dyDescent="0.25">
      <c r="A378" s="159"/>
      <c r="B378" s="160">
        <v>1093</v>
      </c>
      <c r="C378" s="165" t="s">
        <v>8480</v>
      </c>
      <c r="D378" s="166" t="s">
        <v>8325</v>
      </c>
      <c r="E378" s="167">
        <v>49.9</v>
      </c>
      <c r="F378" s="164" t="s">
        <v>4931</v>
      </c>
      <c r="G378" s="168"/>
    </row>
    <row r="379" spans="1:7" ht="20.399999999999999" hidden="1" x14ac:dyDescent="0.25">
      <c r="A379" s="159"/>
      <c r="B379" s="160">
        <v>1090</v>
      </c>
      <c r="C379" s="165" t="s">
        <v>8481</v>
      </c>
      <c r="D379" s="166" t="s">
        <v>8325</v>
      </c>
      <c r="E379" s="167">
        <v>35.729999999999997</v>
      </c>
      <c r="F379" s="164" t="s">
        <v>4931</v>
      </c>
      <c r="G379" s="168"/>
    </row>
    <row r="380" spans="1:7" ht="20.399999999999999" hidden="1" x14ac:dyDescent="0.25">
      <c r="A380" s="159"/>
      <c r="B380" s="160">
        <v>1096</v>
      </c>
      <c r="C380" s="165" t="s">
        <v>8482</v>
      </c>
      <c r="D380" s="166" t="s">
        <v>8325</v>
      </c>
      <c r="E380" s="167">
        <v>64.3</v>
      </c>
      <c r="F380" s="164" t="s">
        <v>4931</v>
      </c>
      <c r="G380" s="168"/>
    </row>
    <row r="381" spans="1:7" ht="20.399999999999999" hidden="1" x14ac:dyDescent="0.25">
      <c r="A381" s="159"/>
      <c r="B381" s="160">
        <v>1097</v>
      </c>
      <c r="C381" s="165" t="s">
        <v>8483</v>
      </c>
      <c r="D381" s="166" t="s">
        <v>8325</v>
      </c>
      <c r="E381" s="167">
        <v>54.58</v>
      </c>
      <c r="F381" s="164" t="s">
        <v>4931</v>
      </c>
      <c r="G381" s="168"/>
    </row>
    <row r="382" spans="1:7" hidden="1" x14ac:dyDescent="0.25">
      <c r="A382" s="159"/>
      <c r="B382" s="160">
        <v>378</v>
      </c>
      <c r="C382" s="165" t="s">
        <v>1080</v>
      </c>
      <c r="D382" s="166" t="s">
        <v>8332</v>
      </c>
      <c r="E382" s="167">
        <v>11.79</v>
      </c>
      <c r="F382" s="164" t="s">
        <v>4897</v>
      </c>
      <c r="G382" s="168"/>
    </row>
    <row r="383" spans="1:7" hidden="1" x14ac:dyDescent="0.25">
      <c r="A383" s="159"/>
      <c r="B383" s="160">
        <v>40911</v>
      </c>
      <c r="C383" s="165" t="s">
        <v>7437</v>
      </c>
      <c r="D383" s="166" t="s">
        <v>8412</v>
      </c>
      <c r="E383" s="167">
        <v>2065.5</v>
      </c>
      <c r="F383" s="164" t="s">
        <v>4897</v>
      </c>
      <c r="G383" s="168"/>
    </row>
    <row r="384" spans="1:7" hidden="1" x14ac:dyDescent="0.25">
      <c r="A384" s="159"/>
      <c r="B384" s="160">
        <v>33939</v>
      </c>
      <c r="C384" s="165" t="s">
        <v>6696</v>
      </c>
      <c r="D384" s="166" t="s">
        <v>8332</v>
      </c>
      <c r="E384" s="167">
        <v>50.77</v>
      </c>
      <c r="F384" s="164" t="s">
        <v>4897</v>
      </c>
      <c r="G384" s="168"/>
    </row>
    <row r="385" spans="1:7" hidden="1" x14ac:dyDescent="0.25">
      <c r="A385" s="159"/>
      <c r="B385" s="160">
        <v>40815</v>
      </c>
      <c r="C385" s="165" t="s">
        <v>7425</v>
      </c>
      <c r="D385" s="166" t="s">
        <v>8412</v>
      </c>
      <c r="E385" s="167">
        <v>8893.6</v>
      </c>
      <c r="F385" s="164" t="s">
        <v>4897</v>
      </c>
      <c r="G385" s="168"/>
    </row>
    <row r="386" spans="1:7" hidden="1" x14ac:dyDescent="0.25">
      <c r="A386" s="159"/>
      <c r="B386" s="160">
        <v>34760</v>
      </c>
      <c r="C386" s="165" t="s">
        <v>6833</v>
      </c>
      <c r="D386" s="166" t="s">
        <v>8332</v>
      </c>
      <c r="E386" s="167">
        <v>71.930000000000007</v>
      </c>
      <c r="F386" s="164" t="s">
        <v>4897</v>
      </c>
      <c r="G386" s="168"/>
    </row>
    <row r="387" spans="1:7" hidden="1" x14ac:dyDescent="0.25">
      <c r="A387" s="159"/>
      <c r="B387" s="160">
        <v>40935</v>
      </c>
      <c r="C387" s="165" t="s">
        <v>7457</v>
      </c>
      <c r="D387" s="166" t="s">
        <v>8412</v>
      </c>
      <c r="E387" s="167">
        <v>12596.6</v>
      </c>
      <c r="F387" s="164" t="s">
        <v>4897</v>
      </c>
      <c r="G387" s="168"/>
    </row>
    <row r="388" spans="1:7" hidden="1" x14ac:dyDescent="0.25">
      <c r="A388" s="159"/>
      <c r="B388" s="160">
        <v>33952</v>
      </c>
      <c r="C388" s="165" t="s">
        <v>6697</v>
      </c>
      <c r="D388" s="166" t="s">
        <v>8332</v>
      </c>
      <c r="E388" s="167">
        <v>72.14</v>
      </c>
      <c r="F388" s="164" t="s">
        <v>4897</v>
      </c>
      <c r="G388" s="168"/>
    </row>
    <row r="389" spans="1:7" hidden="1" x14ac:dyDescent="0.25">
      <c r="A389" s="159"/>
      <c r="B389" s="160">
        <v>40816</v>
      </c>
      <c r="C389" s="165" t="s">
        <v>7426</v>
      </c>
      <c r="D389" s="166" t="s">
        <v>8412</v>
      </c>
      <c r="E389" s="167">
        <v>12632.64</v>
      </c>
      <c r="F389" s="164" t="s">
        <v>4897</v>
      </c>
      <c r="G389" s="168"/>
    </row>
    <row r="390" spans="1:7" hidden="1" x14ac:dyDescent="0.25">
      <c r="A390" s="159"/>
      <c r="B390" s="160">
        <v>33953</v>
      </c>
      <c r="C390" s="165" t="s">
        <v>6698</v>
      </c>
      <c r="D390" s="166" t="s">
        <v>8332</v>
      </c>
      <c r="E390" s="167">
        <v>95.38</v>
      </c>
      <c r="F390" s="164" t="s">
        <v>4897</v>
      </c>
      <c r="G390" s="168"/>
    </row>
    <row r="391" spans="1:7" hidden="1" x14ac:dyDescent="0.25">
      <c r="A391" s="159"/>
      <c r="B391" s="160">
        <v>40817</v>
      </c>
      <c r="C391" s="165" t="s">
        <v>7427</v>
      </c>
      <c r="D391" s="166" t="s">
        <v>8412</v>
      </c>
      <c r="E391" s="167">
        <v>16701.46</v>
      </c>
      <c r="F391" s="164" t="s">
        <v>4897</v>
      </c>
      <c r="G391" s="168"/>
    </row>
    <row r="392" spans="1:7" hidden="1" x14ac:dyDescent="0.25">
      <c r="A392" s="159"/>
      <c r="B392" s="160">
        <v>13348</v>
      </c>
      <c r="C392" s="165" t="s">
        <v>8484</v>
      </c>
      <c r="D392" s="166" t="s">
        <v>8325</v>
      </c>
      <c r="E392" s="167">
        <v>0.67</v>
      </c>
      <c r="F392" s="164" t="s">
        <v>4897</v>
      </c>
      <c r="G392" s="168"/>
    </row>
    <row r="393" spans="1:7" hidden="1" x14ac:dyDescent="0.25">
      <c r="A393" s="159"/>
      <c r="B393" s="160">
        <v>39211</v>
      </c>
      <c r="C393" s="165" t="s">
        <v>7244</v>
      </c>
      <c r="D393" s="166" t="s">
        <v>8325</v>
      </c>
      <c r="E393" s="167">
        <v>1.07</v>
      </c>
      <c r="F393" s="164" t="s">
        <v>4897</v>
      </c>
      <c r="G393" s="168"/>
    </row>
    <row r="394" spans="1:7" hidden="1" x14ac:dyDescent="0.25">
      <c r="A394" s="159"/>
      <c r="B394" s="160">
        <v>39212</v>
      </c>
      <c r="C394" s="165" t="s">
        <v>7245</v>
      </c>
      <c r="D394" s="166" t="s">
        <v>8325</v>
      </c>
      <c r="E394" s="167">
        <v>1.19</v>
      </c>
      <c r="F394" s="164" t="s">
        <v>4897</v>
      </c>
      <c r="G394" s="168"/>
    </row>
    <row r="395" spans="1:7" hidden="1" x14ac:dyDescent="0.25">
      <c r="A395" s="159"/>
      <c r="B395" s="160">
        <v>39208</v>
      </c>
      <c r="C395" s="165" t="s">
        <v>7241</v>
      </c>
      <c r="D395" s="166" t="s">
        <v>8325</v>
      </c>
      <c r="E395" s="167">
        <v>0.32</v>
      </c>
      <c r="F395" s="164" t="s">
        <v>4897</v>
      </c>
      <c r="G395" s="168"/>
    </row>
    <row r="396" spans="1:7" hidden="1" x14ac:dyDescent="0.25">
      <c r="A396" s="159"/>
      <c r="B396" s="160">
        <v>39210</v>
      </c>
      <c r="C396" s="165" t="s">
        <v>7243</v>
      </c>
      <c r="D396" s="166" t="s">
        <v>8325</v>
      </c>
      <c r="E396" s="167">
        <v>0.6</v>
      </c>
      <c r="F396" s="164" t="s">
        <v>4897</v>
      </c>
      <c r="G396" s="168"/>
    </row>
    <row r="397" spans="1:7" hidden="1" x14ac:dyDescent="0.25">
      <c r="A397" s="159"/>
      <c r="B397" s="160">
        <v>39214</v>
      </c>
      <c r="C397" s="165" t="s">
        <v>7247</v>
      </c>
      <c r="D397" s="166" t="s">
        <v>8325</v>
      </c>
      <c r="E397" s="167">
        <v>2.21</v>
      </c>
      <c r="F397" s="164" t="s">
        <v>4897</v>
      </c>
      <c r="G397" s="168"/>
    </row>
    <row r="398" spans="1:7" hidden="1" x14ac:dyDescent="0.25">
      <c r="A398" s="159"/>
      <c r="B398" s="160">
        <v>39213</v>
      </c>
      <c r="C398" s="165" t="s">
        <v>7246</v>
      </c>
      <c r="D398" s="166" t="s">
        <v>8325</v>
      </c>
      <c r="E398" s="167">
        <v>1.56</v>
      </c>
      <c r="F398" s="164" t="s">
        <v>4897</v>
      </c>
      <c r="G398" s="168"/>
    </row>
    <row r="399" spans="1:7" hidden="1" x14ac:dyDescent="0.25">
      <c r="A399" s="159"/>
      <c r="B399" s="160">
        <v>39209</v>
      </c>
      <c r="C399" s="165" t="s">
        <v>7242</v>
      </c>
      <c r="D399" s="166" t="s">
        <v>8325</v>
      </c>
      <c r="E399" s="167">
        <v>0.38</v>
      </c>
      <c r="F399" s="164" t="s">
        <v>4897</v>
      </c>
      <c r="G399" s="168"/>
    </row>
    <row r="400" spans="1:7" hidden="1" x14ac:dyDescent="0.25">
      <c r="A400" s="159"/>
      <c r="B400" s="160">
        <v>39207</v>
      </c>
      <c r="C400" s="165" t="s">
        <v>7240</v>
      </c>
      <c r="D400" s="166" t="s">
        <v>8325</v>
      </c>
      <c r="E400" s="167">
        <v>0.6</v>
      </c>
      <c r="F400" s="164" t="s">
        <v>4897</v>
      </c>
      <c r="G400" s="168"/>
    </row>
    <row r="401" spans="1:7" hidden="1" x14ac:dyDescent="0.25">
      <c r="A401" s="159"/>
      <c r="B401" s="160">
        <v>39215</v>
      </c>
      <c r="C401" s="165" t="s">
        <v>7248</v>
      </c>
      <c r="D401" s="166" t="s">
        <v>8325</v>
      </c>
      <c r="E401" s="167">
        <v>4.03</v>
      </c>
      <c r="F401" s="164" t="s">
        <v>4897</v>
      </c>
      <c r="G401" s="168"/>
    </row>
    <row r="402" spans="1:7" hidden="1" x14ac:dyDescent="0.25">
      <c r="A402" s="159"/>
      <c r="B402" s="160">
        <v>39216</v>
      </c>
      <c r="C402" s="165" t="s">
        <v>7249</v>
      </c>
      <c r="D402" s="166" t="s">
        <v>8325</v>
      </c>
      <c r="E402" s="167">
        <v>5.62</v>
      </c>
      <c r="F402" s="164" t="s">
        <v>4897</v>
      </c>
      <c r="G402" s="168"/>
    </row>
    <row r="403" spans="1:7" hidden="1" x14ac:dyDescent="0.25">
      <c r="A403" s="159"/>
      <c r="B403" s="160">
        <v>379</v>
      </c>
      <c r="C403" s="165" t="s">
        <v>8485</v>
      </c>
      <c r="D403" s="166" t="s">
        <v>8325</v>
      </c>
      <c r="E403" s="167">
        <v>0.59</v>
      </c>
      <c r="F403" s="164" t="s">
        <v>4897</v>
      </c>
      <c r="G403" s="168"/>
    </row>
    <row r="404" spans="1:7" hidden="1" x14ac:dyDescent="0.25">
      <c r="A404" s="159"/>
      <c r="B404" s="160">
        <v>11267</v>
      </c>
      <c r="C404" s="165" t="s">
        <v>8486</v>
      </c>
      <c r="D404" s="166" t="s">
        <v>8325</v>
      </c>
      <c r="E404" s="167">
        <v>5.93</v>
      </c>
      <c r="F404" s="164" t="s">
        <v>4897</v>
      </c>
      <c r="G404" s="168"/>
    </row>
    <row r="405" spans="1:7" hidden="1" x14ac:dyDescent="0.25">
      <c r="A405" s="159"/>
      <c r="B405" s="160">
        <v>41901</v>
      </c>
      <c r="C405" s="165" t="s">
        <v>7529</v>
      </c>
      <c r="D405" s="166" t="s">
        <v>8369</v>
      </c>
      <c r="E405" s="167">
        <v>3.2</v>
      </c>
      <c r="F405" s="164" t="s">
        <v>4931</v>
      </c>
      <c r="G405" s="168"/>
    </row>
    <row r="406" spans="1:7" ht="20.399999999999999" hidden="1" x14ac:dyDescent="0.25">
      <c r="A406" s="159"/>
      <c r="B406" s="160">
        <v>510</v>
      </c>
      <c r="C406" s="165" t="s">
        <v>8487</v>
      </c>
      <c r="D406" s="166" t="s">
        <v>8369</v>
      </c>
      <c r="E406" s="167">
        <v>7.97</v>
      </c>
      <c r="F406" s="164" t="s">
        <v>4897</v>
      </c>
      <c r="G406" s="168"/>
    </row>
    <row r="407" spans="1:7" ht="20.399999999999999" hidden="1" x14ac:dyDescent="0.25">
      <c r="A407" s="159"/>
      <c r="B407" s="160">
        <v>516</v>
      </c>
      <c r="C407" s="165" t="s">
        <v>8488</v>
      </c>
      <c r="D407" s="166" t="s">
        <v>8369</v>
      </c>
      <c r="E407" s="167">
        <v>8.49</v>
      </c>
      <c r="F407" s="164" t="s">
        <v>4897</v>
      </c>
      <c r="G407" s="168"/>
    </row>
    <row r="408" spans="1:7" ht="20.399999999999999" hidden="1" x14ac:dyDescent="0.25">
      <c r="A408" s="159"/>
      <c r="B408" s="160">
        <v>509</v>
      </c>
      <c r="C408" s="165" t="s">
        <v>8489</v>
      </c>
      <c r="D408" s="166" t="s">
        <v>8369</v>
      </c>
      <c r="E408" s="167">
        <v>8.67</v>
      </c>
      <c r="F408" s="164" t="s">
        <v>8337</v>
      </c>
      <c r="G408" s="168"/>
    </row>
    <row r="409" spans="1:7" hidden="1" x14ac:dyDescent="0.25">
      <c r="A409" s="159"/>
      <c r="B409" s="160">
        <v>40331</v>
      </c>
      <c r="C409" s="165" t="s">
        <v>7542</v>
      </c>
      <c r="D409" s="166" t="s">
        <v>8332</v>
      </c>
      <c r="E409" s="167">
        <v>8.67</v>
      </c>
      <c r="F409" s="164" t="s">
        <v>4897</v>
      </c>
      <c r="G409" s="168"/>
    </row>
    <row r="410" spans="1:7" hidden="1" x14ac:dyDescent="0.25">
      <c r="A410" s="159"/>
      <c r="B410" s="160">
        <v>40930</v>
      </c>
      <c r="C410" s="165" t="s">
        <v>7561</v>
      </c>
      <c r="D410" s="166" t="s">
        <v>8412</v>
      </c>
      <c r="E410" s="167">
        <v>1521.12</v>
      </c>
      <c r="F410" s="164" t="s">
        <v>4897</v>
      </c>
      <c r="G410" s="168"/>
    </row>
    <row r="411" spans="1:7" hidden="1" x14ac:dyDescent="0.25">
      <c r="A411" s="159"/>
      <c r="B411" s="160">
        <v>11761</v>
      </c>
      <c r="C411" s="165" t="s">
        <v>6293</v>
      </c>
      <c r="D411" s="166" t="s">
        <v>8325</v>
      </c>
      <c r="E411" s="167">
        <v>46.49</v>
      </c>
      <c r="F411" s="164" t="s">
        <v>4897</v>
      </c>
      <c r="G411" s="168"/>
    </row>
    <row r="412" spans="1:7" hidden="1" x14ac:dyDescent="0.25">
      <c r="A412" s="159"/>
      <c r="B412" s="160">
        <v>377</v>
      </c>
      <c r="C412" s="165" t="s">
        <v>5015</v>
      </c>
      <c r="D412" s="166" t="s">
        <v>8325</v>
      </c>
      <c r="E412" s="167">
        <v>21.85</v>
      </c>
      <c r="F412" s="164" t="s">
        <v>8337</v>
      </c>
      <c r="G412" s="168"/>
    </row>
    <row r="413" spans="1:7" hidden="1" x14ac:dyDescent="0.25">
      <c r="A413" s="159"/>
      <c r="B413" s="160">
        <v>7588</v>
      </c>
      <c r="C413" s="165" t="s">
        <v>5999</v>
      </c>
      <c r="D413" s="166" t="s">
        <v>8325</v>
      </c>
      <c r="E413" s="167">
        <v>37</v>
      </c>
      <c r="F413" s="164" t="s">
        <v>8337</v>
      </c>
      <c r="G413" s="168"/>
    </row>
    <row r="414" spans="1:7" hidden="1" x14ac:dyDescent="0.25">
      <c r="A414" s="159"/>
      <c r="B414" s="160">
        <v>34392</v>
      </c>
      <c r="C414" s="165" t="s">
        <v>6716</v>
      </c>
      <c r="D414" s="166" t="s">
        <v>8332</v>
      </c>
      <c r="E414" s="167">
        <v>9.02</v>
      </c>
      <c r="F414" s="164" t="s">
        <v>4897</v>
      </c>
      <c r="G414" s="168"/>
    </row>
    <row r="415" spans="1:7" hidden="1" x14ac:dyDescent="0.25">
      <c r="A415" s="159"/>
      <c r="B415" s="160">
        <v>40908</v>
      </c>
      <c r="C415" s="165" t="s">
        <v>7434</v>
      </c>
      <c r="D415" s="166" t="s">
        <v>8412</v>
      </c>
      <c r="E415" s="167">
        <v>1582.67</v>
      </c>
      <c r="F415" s="164" t="s">
        <v>4897</v>
      </c>
      <c r="G415" s="168"/>
    </row>
    <row r="416" spans="1:7" hidden="1" x14ac:dyDescent="0.25">
      <c r="A416" s="159"/>
      <c r="B416" s="160">
        <v>34551</v>
      </c>
      <c r="C416" s="165" t="s">
        <v>6742</v>
      </c>
      <c r="D416" s="166" t="s">
        <v>8332</v>
      </c>
      <c r="E416" s="167">
        <v>8.58</v>
      </c>
      <c r="F416" s="164" t="s">
        <v>4897</v>
      </c>
      <c r="G416" s="168"/>
    </row>
    <row r="417" spans="1:7" hidden="1" x14ac:dyDescent="0.25">
      <c r="A417" s="159"/>
      <c r="B417" s="160">
        <v>41078</v>
      </c>
      <c r="C417" s="165" t="s">
        <v>7505</v>
      </c>
      <c r="D417" s="166" t="s">
        <v>8412</v>
      </c>
      <c r="E417" s="167">
        <v>1505.66</v>
      </c>
      <c r="F417" s="164" t="s">
        <v>4897</v>
      </c>
      <c r="G417" s="168"/>
    </row>
    <row r="418" spans="1:7" hidden="1" x14ac:dyDescent="0.25">
      <c r="A418" s="159"/>
      <c r="B418" s="160">
        <v>246</v>
      </c>
      <c r="C418" s="165" t="s">
        <v>4978</v>
      </c>
      <c r="D418" s="166" t="s">
        <v>8332</v>
      </c>
      <c r="E418" s="167">
        <v>8.35</v>
      </c>
      <c r="F418" s="164" t="s">
        <v>4897</v>
      </c>
      <c r="G418" s="168"/>
    </row>
    <row r="419" spans="1:7" hidden="1" x14ac:dyDescent="0.25">
      <c r="A419" s="159"/>
      <c r="B419" s="160">
        <v>40927</v>
      </c>
      <c r="C419" s="165" t="s">
        <v>7451</v>
      </c>
      <c r="D419" s="166" t="s">
        <v>8412</v>
      </c>
      <c r="E419" s="167">
        <v>1464.4</v>
      </c>
      <c r="F419" s="164" t="s">
        <v>4897</v>
      </c>
      <c r="G419" s="168"/>
    </row>
    <row r="420" spans="1:7" hidden="1" x14ac:dyDescent="0.25">
      <c r="A420" s="159"/>
      <c r="B420" s="160">
        <v>2350</v>
      </c>
      <c r="C420" s="165" t="s">
        <v>5288</v>
      </c>
      <c r="D420" s="166" t="s">
        <v>8332</v>
      </c>
      <c r="E420" s="167">
        <v>9.08</v>
      </c>
      <c r="F420" s="164" t="s">
        <v>4897</v>
      </c>
      <c r="G420" s="168"/>
    </row>
    <row r="421" spans="1:7" hidden="1" x14ac:dyDescent="0.25">
      <c r="A421" s="159"/>
      <c r="B421" s="160">
        <v>40812</v>
      </c>
      <c r="C421" s="165" t="s">
        <v>7422</v>
      </c>
      <c r="D421" s="166" t="s">
        <v>8412</v>
      </c>
      <c r="E421" s="167">
        <v>1593.12</v>
      </c>
      <c r="F421" s="164" t="s">
        <v>4897</v>
      </c>
      <c r="G421" s="168"/>
    </row>
    <row r="422" spans="1:7" hidden="1" x14ac:dyDescent="0.25">
      <c r="A422" s="159"/>
      <c r="B422" s="160">
        <v>245</v>
      </c>
      <c r="C422" s="165" t="s">
        <v>4977</v>
      </c>
      <c r="D422" s="166" t="s">
        <v>8332</v>
      </c>
      <c r="E422" s="167">
        <v>9.34</v>
      </c>
      <c r="F422" s="164" t="s">
        <v>4897</v>
      </c>
      <c r="G422" s="168"/>
    </row>
    <row r="423" spans="1:7" hidden="1" x14ac:dyDescent="0.25">
      <c r="A423" s="159"/>
      <c r="B423" s="160">
        <v>41090</v>
      </c>
      <c r="C423" s="165" t="s">
        <v>7517</v>
      </c>
      <c r="D423" s="166" t="s">
        <v>8412</v>
      </c>
      <c r="E423" s="167">
        <v>1639.35</v>
      </c>
      <c r="F423" s="164" t="s">
        <v>4897</v>
      </c>
      <c r="G423" s="168"/>
    </row>
    <row r="424" spans="1:7" hidden="1" x14ac:dyDescent="0.25">
      <c r="A424" s="159"/>
      <c r="B424" s="160">
        <v>251</v>
      </c>
      <c r="C424" s="165" t="s">
        <v>4981</v>
      </c>
      <c r="D424" s="166" t="s">
        <v>8332</v>
      </c>
      <c r="E424" s="167">
        <v>7.64</v>
      </c>
      <c r="F424" s="164" t="s">
        <v>4897</v>
      </c>
      <c r="G424" s="168"/>
    </row>
    <row r="425" spans="1:7" hidden="1" x14ac:dyDescent="0.25">
      <c r="A425" s="159"/>
      <c r="B425" s="160">
        <v>40975</v>
      </c>
      <c r="C425" s="165" t="s">
        <v>7464</v>
      </c>
      <c r="D425" s="166" t="s">
        <v>8412</v>
      </c>
      <c r="E425" s="167">
        <v>1339.13</v>
      </c>
      <c r="F425" s="164" t="s">
        <v>4897</v>
      </c>
      <c r="G425" s="168"/>
    </row>
    <row r="426" spans="1:7" hidden="1" x14ac:dyDescent="0.25">
      <c r="A426" s="159"/>
      <c r="B426" s="160">
        <v>41072</v>
      </c>
      <c r="C426" s="165" t="s">
        <v>7499</v>
      </c>
      <c r="D426" s="166" t="s">
        <v>8412</v>
      </c>
      <c r="E426" s="167">
        <v>1533.86</v>
      </c>
      <c r="F426" s="164" t="s">
        <v>4897</v>
      </c>
      <c r="G426" s="168"/>
    </row>
    <row r="427" spans="1:7" hidden="1" x14ac:dyDescent="0.25">
      <c r="A427" s="159"/>
      <c r="B427" s="160">
        <v>6121</v>
      </c>
      <c r="C427" s="165" t="s">
        <v>5825</v>
      </c>
      <c r="D427" s="166" t="s">
        <v>8332</v>
      </c>
      <c r="E427" s="167">
        <v>12.69</v>
      </c>
      <c r="F427" s="164" t="s">
        <v>4897</v>
      </c>
      <c r="G427" s="168"/>
    </row>
    <row r="428" spans="1:7" hidden="1" x14ac:dyDescent="0.25">
      <c r="A428" s="159"/>
      <c r="B428" s="160">
        <v>41071</v>
      </c>
      <c r="C428" s="165" t="s">
        <v>7498</v>
      </c>
      <c r="D428" s="166" t="s">
        <v>8412</v>
      </c>
      <c r="E428" s="167">
        <v>2223.71</v>
      </c>
      <c r="F428" s="164" t="s">
        <v>4897</v>
      </c>
      <c r="G428" s="168"/>
    </row>
    <row r="429" spans="1:7" hidden="1" x14ac:dyDescent="0.25">
      <c r="A429" s="159"/>
      <c r="B429" s="160">
        <v>244</v>
      </c>
      <c r="C429" s="165" t="s">
        <v>4976</v>
      </c>
      <c r="D429" s="166" t="s">
        <v>8332</v>
      </c>
      <c r="E429" s="167">
        <v>8.24</v>
      </c>
      <c r="F429" s="164" t="s">
        <v>4897</v>
      </c>
      <c r="G429" s="168"/>
    </row>
    <row r="430" spans="1:7" hidden="1" x14ac:dyDescent="0.25">
      <c r="A430" s="159"/>
      <c r="B430" s="160">
        <v>41093</v>
      </c>
      <c r="C430" s="165" t="s">
        <v>7520</v>
      </c>
      <c r="D430" s="166" t="s">
        <v>8412</v>
      </c>
      <c r="E430" s="167">
        <v>1445.43</v>
      </c>
      <c r="F430" s="164" t="s">
        <v>4897</v>
      </c>
      <c r="G430" s="168"/>
    </row>
    <row r="431" spans="1:7" hidden="1" x14ac:dyDescent="0.25">
      <c r="A431" s="159"/>
      <c r="B431" s="160">
        <v>532</v>
      </c>
      <c r="C431" s="165" t="s">
        <v>5028</v>
      </c>
      <c r="D431" s="166" t="s">
        <v>8332</v>
      </c>
      <c r="E431" s="167">
        <v>23.48</v>
      </c>
      <c r="F431" s="164" t="s">
        <v>4897</v>
      </c>
      <c r="G431" s="168"/>
    </row>
    <row r="432" spans="1:7" hidden="1" x14ac:dyDescent="0.25">
      <c r="A432" s="159"/>
      <c r="B432" s="160">
        <v>40931</v>
      </c>
      <c r="C432" s="165" t="s">
        <v>7454</v>
      </c>
      <c r="D432" s="166" t="s">
        <v>8412</v>
      </c>
      <c r="E432" s="167">
        <v>4113.29</v>
      </c>
      <c r="F432" s="164" t="s">
        <v>4897</v>
      </c>
      <c r="G432" s="168"/>
    </row>
    <row r="433" spans="1:7" hidden="1" x14ac:dyDescent="0.25">
      <c r="A433" s="159"/>
      <c r="B433" s="160">
        <v>36150</v>
      </c>
      <c r="C433" s="165" t="s">
        <v>6855</v>
      </c>
      <c r="D433" s="166" t="s">
        <v>8325</v>
      </c>
      <c r="E433" s="167">
        <v>32.67</v>
      </c>
      <c r="F433" s="164" t="s">
        <v>4897</v>
      </c>
      <c r="G433" s="168"/>
    </row>
    <row r="434" spans="1:7" hidden="1" x14ac:dyDescent="0.25">
      <c r="A434" s="159"/>
      <c r="B434" s="160">
        <v>41069</v>
      </c>
      <c r="C434" s="165" t="s">
        <v>7496</v>
      </c>
      <c r="D434" s="166" t="s">
        <v>8412</v>
      </c>
      <c r="E434" s="167">
        <v>2626.48</v>
      </c>
      <c r="F434" s="164" t="s">
        <v>4897</v>
      </c>
      <c r="G434" s="168"/>
    </row>
    <row r="435" spans="1:7" hidden="1" x14ac:dyDescent="0.25">
      <c r="A435" s="159"/>
      <c r="B435" s="160">
        <v>4760</v>
      </c>
      <c r="C435" s="165" t="s">
        <v>5709</v>
      </c>
      <c r="D435" s="166" t="s">
        <v>8332</v>
      </c>
      <c r="E435" s="167">
        <v>14.99</v>
      </c>
      <c r="F435" s="164" t="s">
        <v>4897</v>
      </c>
      <c r="G435" s="168"/>
    </row>
    <row r="436" spans="1:7" hidden="1" x14ac:dyDescent="0.25">
      <c r="A436" s="159"/>
      <c r="B436" s="160">
        <v>10422</v>
      </c>
      <c r="C436" s="165" t="s">
        <v>6080</v>
      </c>
      <c r="D436" s="166" t="s">
        <v>8325</v>
      </c>
      <c r="E436" s="167">
        <v>293.29000000000002</v>
      </c>
      <c r="F436" s="164" t="s">
        <v>4897</v>
      </c>
      <c r="G436" s="168"/>
    </row>
    <row r="437" spans="1:7" hidden="1" x14ac:dyDescent="0.25">
      <c r="A437" s="159"/>
      <c r="B437" s="160">
        <v>10420</v>
      </c>
      <c r="C437" s="165" t="s">
        <v>6078</v>
      </c>
      <c r="D437" s="166" t="s">
        <v>8325</v>
      </c>
      <c r="E437" s="167">
        <v>110</v>
      </c>
      <c r="F437" s="164" t="s">
        <v>8337</v>
      </c>
      <c r="G437" s="168"/>
    </row>
    <row r="438" spans="1:7" hidden="1" x14ac:dyDescent="0.25">
      <c r="A438" s="159"/>
      <c r="B438" s="160">
        <v>10421</v>
      </c>
      <c r="C438" s="165" t="s">
        <v>6079</v>
      </c>
      <c r="D438" s="166" t="s">
        <v>8325</v>
      </c>
      <c r="E438" s="167">
        <v>147.21</v>
      </c>
      <c r="F438" s="164" t="s">
        <v>4897</v>
      </c>
      <c r="G438" s="168"/>
    </row>
    <row r="439" spans="1:7" hidden="1" x14ac:dyDescent="0.25">
      <c r="A439" s="159"/>
      <c r="B439" s="160">
        <v>36520</v>
      </c>
      <c r="C439" s="165" t="s">
        <v>8490</v>
      </c>
      <c r="D439" s="166" t="s">
        <v>8325</v>
      </c>
      <c r="E439" s="167">
        <v>548.03</v>
      </c>
      <c r="F439" s="164" t="s">
        <v>4897</v>
      </c>
      <c r="G439" s="168"/>
    </row>
    <row r="440" spans="1:7" ht="20.399999999999999" hidden="1" x14ac:dyDescent="0.25">
      <c r="A440" s="159"/>
      <c r="B440" s="160">
        <v>36519</v>
      </c>
      <c r="C440" s="165" t="s">
        <v>8491</v>
      </c>
      <c r="D440" s="166" t="s">
        <v>8325</v>
      </c>
      <c r="E440" s="167">
        <v>765.15</v>
      </c>
      <c r="F440" s="164" t="s">
        <v>4897</v>
      </c>
      <c r="G440" s="168"/>
    </row>
    <row r="441" spans="1:7" hidden="1" x14ac:dyDescent="0.25">
      <c r="A441" s="159"/>
      <c r="B441" s="160">
        <v>11784</v>
      </c>
      <c r="C441" s="165" t="s">
        <v>6299</v>
      </c>
      <c r="D441" s="166" t="s">
        <v>8325</v>
      </c>
      <c r="E441" s="167">
        <v>411.6</v>
      </c>
      <c r="F441" s="164" t="s">
        <v>4897</v>
      </c>
      <c r="G441" s="168"/>
    </row>
    <row r="442" spans="1:7" hidden="1" x14ac:dyDescent="0.25">
      <c r="A442" s="159"/>
      <c r="B442" s="160">
        <v>10</v>
      </c>
      <c r="C442" s="165" t="s">
        <v>4901</v>
      </c>
      <c r="D442" s="166" t="s">
        <v>8325</v>
      </c>
      <c r="E442" s="167">
        <v>6.13</v>
      </c>
      <c r="F442" s="164" t="s">
        <v>4897</v>
      </c>
      <c r="G442" s="168"/>
    </row>
    <row r="443" spans="1:7" hidden="1" x14ac:dyDescent="0.25">
      <c r="A443" s="159"/>
      <c r="B443" s="160">
        <v>4815</v>
      </c>
      <c r="C443" s="165" t="s">
        <v>5726</v>
      </c>
      <c r="D443" s="166" t="s">
        <v>8325</v>
      </c>
      <c r="E443" s="167">
        <v>4.62</v>
      </c>
      <c r="F443" s="164" t="s">
        <v>4897</v>
      </c>
      <c r="G443" s="168"/>
    </row>
    <row r="444" spans="1:7" hidden="1" x14ac:dyDescent="0.25">
      <c r="A444" s="159"/>
      <c r="B444" s="160">
        <v>541</v>
      </c>
      <c r="C444" s="165" t="s">
        <v>5030</v>
      </c>
      <c r="D444" s="166" t="s">
        <v>8325</v>
      </c>
      <c r="E444" s="167">
        <v>82.96</v>
      </c>
      <c r="F444" s="164" t="s">
        <v>8337</v>
      </c>
      <c r="G444" s="168"/>
    </row>
    <row r="445" spans="1:7" hidden="1" x14ac:dyDescent="0.25">
      <c r="A445" s="159"/>
      <c r="B445" s="160">
        <v>542</v>
      </c>
      <c r="C445" s="165" t="s">
        <v>5031</v>
      </c>
      <c r="D445" s="166" t="s">
        <v>8325</v>
      </c>
      <c r="E445" s="167">
        <v>103.99</v>
      </c>
      <c r="F445" s="164" t="s">
        <v>4897</v>
      </c>
      <c r="G445" s="168"/>
    </row>
    <row r="446" spans="1:7" hidden="1" x14ac:dyDescent="0.25">
      <c r="A446" s="159"/>
      <c r="B446" s="160">
        <v>540</v>
      </c>
      <c r="C446" s="165" t="s">
        <v>5029</v>
      </c>
      <c r="D446" s="166" t="s">
        <v>8325</v>
      </c>
      <c r="E446" s="167">
        <v>234.34</v>
      </c>
      <c r="F446" s="164" t="s">
        <v>4897</v>
      </c>
      <c r="G446" s="168"/>
    </row>
    <row r="447" spans="1:7" ht="20.399999999999999" hidden="1" x14ac:dyDescent="0.25">
      <c r="A447" s="159"/>
      <c r="B447" s="160">
        <v>38364</v>
      </c>
      <c r="C447" s="165" t="s">
        <v>8492</v>
      </c>
      <c r="D447" s="166" t="s">
        <v>8325</v>
      </c>
      <c r="E447" s="167">
        <v>482.18</v>
      </c>
      <c r="F447" s="164" t="s">
        <v>4897</v>
      </c>
      <c r="G447" s="168"/>
    </row>
    <row r="448" spans="1:7" hidden="1" x14ac:dyDescent="0.25">
      <c r="A448" s="159"/>
      <c r="B448" s="160">
        <v>11692</v>
      </c>
      <c r="C448" s="165" t="s">
        <v>6252</v>
      </c>
      <c r="D448" s="166" t="s">
        <v>8330</v>
      </c>
      <c r="E448" s="167">
        <v>276.64999999999998</v>
      </c>
      <c r="F448" s="164" t="s">
        <v>4897</v>
      </c>
      <c r="G448" s="168"/>
    </row>
    <row r="449" spans="1:7" ht="20.399999999999999" hidden="1" x14ac:dyDescent="0.25">
      <c r="A449" s="159"/>
      <c r="B449" s="160">
        <v>1746</v>
      </c>
      <c r="C449" s="165" t="s">
        <v>8493</v>
      </c>
      <c r="D449" s="166" t="s">
        <v>8325</v>
      </c>
      <c r="E449" s="167">
        <v>145.9</v>
      </c>
      <c r="F449" s="164" t="s">
        <v>8337</v>
      </c>
      <c r="G449" s="168"/>
    </row>
    <row r="450" spans="1:7" ht="20.399999999999999" hidden="1" x14ac:dyDescent="0.25">
      <c r="A450" s="159"/>
      <c r="B450" s="160">
        <v>1748</v>
      </c>
      <c r="C450" s="165" t="s">
        <v>8494</v>
      </c>
      <c r="D450" s="166" t="s">
        <v>8325</v>
      </c>
      <c r="E450" s="167">
        <v>194.01</v>
      </c>
      <c r="F450" s="164" t="s">
        <v>4897</v>
      </c>
      <c r="G450" s="168"/>
    </row>
    <row r="451" spans="1:7" ht="20.399999999999999" hidden="1" x14ac:dyDescent="0.25">
      <c r="A451" s="159"/>
      <c r="B451" s="160">
        <v>1749</v>
      </c>
      <c r="C451" s="165" t="s">
        <v>8495</v>
      </c>
      <c r="D451" s="166" t="s">
        <v>8325</v>
      </c>
      <c r="E451" s="167">
        <v>281.08999999999997</v>
      </c>
      <c r="F451" s="164" t="s">
        <v>4897</v>
      </c>
      <c r="G451" s="168"/>
    </row>
    <row r="452" spans="1:7" ht="20.399999999999999" hidden="1" x14ac:dyDescent="0.25">
      <c r="A452" s="159"/>
      <c r="B452" s="160">
        <v>37412</v>
      </c>
      <c r="C452" s="165" t="s">
        <v>8496</v>
      </c>
      <c r="D452" s="166" t="s">
        <v>8325</v>
      </c>
      <c r="E452" s="167">
        <v>142.61000000000001</v>
      </c>
      <c r="F452" s="164" t="s">
        <v>4897</v>
      </c>
      <c r="G452" s="168"/>
    </row>
    <row r="453" spans="1:7" ht="20.399999999999999" hidden="1" x14ac:dyDescent="0.25">
      <c r="A453" s="159"/>
      <c r="B453" s="160">
        <v>1745</v>
      </c>
      <c r="C453" s="165" t="s">
        <v>8497</v>
      </c>
      <c r="D453" s="166" t="s">
        <v>8325</v>
      </c>
      <c r="E453" s="167">
        <v>169.59</v>
      </c>
      <c r="F453" s="164" t="s">
        <v>4897</v>
      </c>
      <c r="G453" s="168"/>
    </row>
    <row r="454" spans="1:7" ht="20.399999999999999" hidden="1" x14ac:dyDescent="0.25">
      <c r="A454" s="159"/>
      <c r="B454" s="160">
        <v>1750</v>
      </c>
      <c r="C454" s="165" t="s">
        <v>8498</v>
      </c>
      <c r="D454" s="166" t="s">
        <v>8325</v>
      </c>
      <c r="E454" s="167">
        <v>396.3</v>
      </c>
      <c r="F454" s="164" t="s">
        <v>4897</v>
      </c>
      <c r="G454" s="168"/>
    </row>
    <row r="455" spans="1:7" hidden="1" x14ac:dyDescent="0.25">
      <c r="A455" s="159"/>
      <c r="B455" s="160">
        <v>11687</v>
      </c>
      <c r="C455" s="165" t="s">
        <v>8499</v>
      </c>
      <c r="D455" s="166" t="s">
        <v>8368</v>
      </c>
      <c r="E455" s="167">
        <v>631.44000000000005</v>
      </c>
      <c r="F455" s="164" t="s">
        <v>4897</v>
      </c>
      <c r="G455" s="168"/>
    </row>
    <row r="456" spans="1:7" hidden="1" x14ac:dyDescent="0.25">
      <c r="A456" s="159"/>
      <c r="B456" s="160">
        <v>11689</v>
      </c>
      <c r="C456" s="165" t="s">
        <v>8500</v>
      </c>
      <c r="D456" s="166" t="s">
        <v>8368</v>
      </c>
      <c r="E456" s="167">
        <v>791.15</v>
      </c>
      <c r="F456" s="164" t="s">
        <v>4897</v>
      </c>
      <c r="G456" s="168"/>
    </row>
    <row r="457" spans="1:7" hidden="1" x14ac:dyDescent="0.25">
      <c r="A457" s="159"/>
      <c r="B457" s="160">
        <v>11693</v>
      </c>
      <c r="C457" s="165" t="s">
        <v>6253</v>
      </c>
      <c r="D457" s="166" t="s">
        <v>8330</v>
      </c>
      <c r="E457" s="167">
        <v>91.98</v>
      </c>
      <c r="F457" s="164" t="s">
        <v>4897</v>
      </c>
      <c r="G457" s="168"/>
    </row>
    <row r="458" spans="1:7" hidden="1" x14ac:dyDescent="0.25">
      <c r="A458" s="159"/>
      <c r="B458" s="160">
        <v>36215</v>
      </c>
      <c r="C458" s="165" t="s">
        <v>6863</v>
      </c>
      <c r="D458" s="166" t="s">
        <v>8325</v>
      </c>
      <c r="E458" s="167">
        <v>801.78</v>
      </c>
      <c r="F458" s="164" t="s">
        <v>4897</v>
      </c>
      <c r="G458" s="168"/>
    </row>
    <row r="459" spans="1:7" hidden="1" x14ac:dyDescent="0.25">
      <c r="A459" s="159"/>
      <c r="B459" s="160">
        <v>38381</v>
      </c>
      <c r="C459" s="165" t="s">
        <v>7113</v>
      </c>
      <c r="D459" s="166" t="s">
        <v>8325</v>
      </c>
      <c r="E459" s="167">
        <v>6.47</v>
      </c>
      <c r="F459" s="164" t="s">
        <v>4897</v>
      </c>
      <c r="G459" s="168"/>
    </row>
    <row r="460" spans="1:7" hidden="1" x14ac:dyDescent="0.25">
      <c r="A460" s="159"/>
      <c r="B460" s="160">
        <v>39621</v>
      </c>
      <c r="C460" s="165" t="s">
        <v>7326</v>
      </c>
      <c r="D460" s="166" t="s">
        <v>8501</v>
      </c>
      <c r="E460" s="167">
        <v>1094.81</v>
      </c>
      <c r="F460" s="164" t="s">
        <v>4897</v>
      </c>
      <c r="G460" s="168"/>
    </row>
    <row r="461" spans="1:7" hidden="1" x14ac:dyDescent="0.25">
      <c r="A461" s="159"/>
      <c r="B461" s="160">
        <v>39624</v>
      </c>
      <c r="C461" s="165" t="s">
        <v>7328</v>
      </c>
      <c r="D461" s="166" t="s">
        <v>8501</v>
      </c>
      <c r="E461" s="167">
        <v>1107.8800000000001</v>
      </c>
      <c r="F461" s="164" t="s">
        <v>4897</v>
      </c>
      <c r="G461" s="168"/>
    </row>
    <row r="462" spans="1:7" hidden="1" x14ac:dyDescent="0.25">
      <c r="A462" s="159"/>
      <c r="B462" s="160">
        <v>39615</v>
      </c>
      <c r="C462" s="165" t="s">
        <v>7324</v>
      </c>
      <c r="D462" s="166" t="s">
        <v>8325</v>
      </c>
      <c r="E462" s="167">
        <v>381.95</v>
      </c>
      <c r="F462" s="164" t="s">
        <v>4897</v>
      </c>
      <c r="G462" s="168"/>
    </row>
    <row r="463" spans="1:7" hidden="1" x14ac:dyDescent="0.25">
      <c r="A463" s="159"/>
      <c r="B463" s="160">
        <v>39620</v>
      </c>
      <c r="C463" s="165" t="s">
        <v>7325</v>
      </c>
      <c r="D463" s="166" t="s">
        <v>8325</v>
      </c>
      <c r="E463" s="167">
        <v>583.9</v>
      </c>
      <c r="F463" s="164" t="s">
        <v>4897</v>
      </c>
      <c r="G463" s="168"/>
    </row>
    <row r="464" spans="1:7" hidden="1" x14ac:dyDescent="0.25">
      <c r="A464" s="159"/>
      <c r="B464" s="160">
        <v>39623</v>
      </c>
      <c r="C464" s="165" t="s">
        <v>7327</v>
      </c>
      <c r="D464" s="166" t="s">
        <v>8325</v>
      </c>
      <c r="E464" s="167">
        <v>565.41</v>
      </c>
      <c r="F464" s="164" t="s">
        <v>4897</v>
      </c>
      <c r="G464" s="168"/>
    </row>
    <row r="465" spans="1:7" hidden="1" x14ac:dyDescent="0.25">
      <c r="A465" s="159"/>
      <c r="B465" s="160">
        <v>36214</v>
      </c>
      <c r="C465" s="165" t="s">
        <v>6862</v>
      </c>
      <c r="D465" s="166" t="s">
        <v>8325</v>
      </c>
      <c r="E465" s="167">
        <v>258.35000000000002</v>
      </c>
      <c r="F465" s="164" t="s">
        <v>4897</v>
      </c>
      <c r="G465" s="168"/>
    </row>
    <row r="466" spans="1:7" hidden="1" x14ac:dyDescent="0.25">
      <c r="A466" s="159"/>
      <c r="B466" s="160">
        <v>36207</v>
      </c>
      <c r="C466" s="165" t="s">
        <v>6858</v>
      </c>
      <c r="D466" s="166" t="s">
        <v>8325</v>
      </c>
      <c r="E466" s="167">
        <v>355.13</v>
      </c>
      <c r="F466" s="164" t="s">
        <v>4897</v>
      </c>
      <c r="G466" s="168"/>
    </row>
    <row r="467" spans="1:7" hidden="1" x14ac:dyDescent="0.25">
      <c r="A467" s="159"/>
      <c r="B467" s="160">
        <v>36209</v>
      </c>
      <c r="C467" s="165" t="s">
        <v>6859</v>
      </c>
      <c r="D467" s="166" t="s">
        <v>8325</v>
      </c>
      <c r="E467" s="167">
        <v>407.57</v>
      </c>
      <c r="F467" s="164" t="s">
        <v>4897</v>
      </c>
      <c r="G467" s="168"/>
    </row>
    <row r="468" spans="1:7" hidden="1" x14ac:dyDescent="0.25">
      <c r="A468" s="159"/>
      <c r="B468" s="160">
        <v>36210</v>
      </c>
      <c r="C468" s="165" t="s">
        <v>8502</v>
      </c>
      <c r="D468" s="166" t="s">
        <v>8325</v>
      </c>
      <c r="E468" s="167">
        <v>440.98</v>
      </c>
      <c r="F468" s="164" t="s">
        <v>4897</v>
      </c>
      <c r="G468" s="168"/>
    </row>
    <row r="469" spans="1:7" hidden="1" x14ac:dyDescent="0.25">
      <c r="A469" s="159"/>
      <c r="B469" s="160">
        <v>36212</v>
      </c>
      <c r="C469" s="165" t="s">
        <v>6861</v>
      </c>
      <c r="D469" s="166" t="s">
        <v>8325</v>
      </c>
      <c r="E469" s="167">
        <v>434.74</v>
      </c>
      <c r="F469" s="164" t="s">
        <v>4897</v>
      </c>
      <c r="G469" s="168"/>
    </row>
    <row r="470" spans="1:7" hidden="1" x14ac:dyDescent="0.25">
      <c r="A470" s="159"/>
      <c r="B470" s="160">
        <v>36211</v>
      </c>
      <c r="C470" s="165" t="s">
        <v>6860</v>
      </c>
      <c r="D470" s="166" t="s">
        <v>8325</v>
      </c>
      <c r="E470" s="167">
        <v>408.91</v>
      </c>
      <c r="F470" s="164" t="s">
        <v>4897</v>
      </c>
      <c r="G470" s="168"/>
    </row>
    <row r="471" spans="1:7" hidden="1" x14ac:dyDescent="0.25">
      <c r="A471" s="159"/>
      <c r="B471" s="160">
        <v>36204</v>
      </c>
      <c r="C471" s="165" t="s">
        <v>8503</v>
      </c>
      <c r="D471" s="166" t="s">
        <v>8325</v>
      </c>
      <c r="E471" s="167">
        <v>156.35</v>
      </c>
      <c r="F471" s="164" t="s">
        <v>4897</v>
      </c>
      <c r="G471" s="168"/>
    </row>
    <row r="472" spans="1:7" hidden="1" x14ac:dyDescent="0.25">
      <c r="A472" s="159"/>
      <c r="B472" s="160">
        <v>36205</v>
      </c>
      <c r="C472" s="165" t="s">
        <v>8504</v>
      </c>
      <c r="D472" s="166" t="s">
        <v>8325</v>
      </c>
      <c r="E472" s="167">
        <v>173.64</v>
      </c>
      <c r="F472" s="164" t="s">
        <v>4897</v>
      </c>
      <c r="G472" s="168"/>
    </row>
    <row r="473" spans="1:7" hidden="1" x14ac:dyDescent="0.25">
      <c r="A473" s="159"/>
      <c r="B473" s="160">
        <v>36081</v>
      </c>
      <c r="C473" s="165" t="s">
        <v>8505</v>
      </c>
      <c r="D473" s="166" t="s">
        <v>8325</v>
      </c>
      <c r="E473" s="167">
        <v>185.15</v>
      </c>
      <c r="F473" s="164" t="s">
        <v>8337</v>
      </c>
      <c r="G473" s="168"/>
    </row>
    <row r="474" spans="1:7" hidden="1" x14ac:dyDescent="0.25">
      <c r="A474" s="159"/>
      <c r="B474" s="160">
        <v>36206</v>
      </c>
      <c r="C474" s="165" t="s">
        <v>8506</v>
      </c>
      <c r="D474" s="166" t="s">
        <v>8325</v>
      </c>
      <c r="E474" s="167">
        <v>193.97</v>
      </c>
      <c r="F474" s="164" t="s">
        <v>4897</v>
      </c>
      <c r="G474" s="168"/>
    </row>
    <row r="475" spans="1:7" hidden="1" x14ac:dyDescent="0.25">
      <c r="A475" s="159"/>
      <c r="B475" s="160">
        <v>36218</v>
      </c>
      <c r="C475" s="165" t="s">
        <v>6864</v>
      </c>
      <c r="D475" s="166" t="s">
        <v>8325</v>
      </c>
      <c r="E475" s="167">
        <v>112.79</v>
      </c>
      <c r="F475" s="164" t="s">
        <v>4931</v>
      </c>
      <c r="G475" s="168"/>
    </row>
    <row r="476" spans="1:7" hidden="1" x14ac:dyDescent="0.25">
      <c r="A476" s="159"/>
      <c r="B476" s="160">
        <v>36220</v>
      </c>
      <c r="C476" s="165" t="s">
        <v>6865</v>
      </c>
      <c r="D476" s="166" t="s">
        <v>8325</v>
      </c>
      <c r="E476" s="167">
        <v>129.34</v>
      </c>
      <c r="F476" s="164" t="s">
        <v>4931</v>
      </c>
      <c r="G476" s="168"/>
    </row>
    <row r="477" spans="1:7" hidden="1" x14ac:dyDescent="0.25">
      <c r="A477" s="159"/>
      <c r="B477" s="160">
        <v>36080</v>
      </c>
      <c r="C477" s="165" t="s">
        <v>6850</v>
      </c>
      <c r="D477" s="166" t="s">
        <v>8325</v>
      </c>
      <c r="E477" s="167">
        <v>139.9</v>
      </c>
      <c r="F477" s="164" t="s">
        <v>4931</v>
      </c>
      <c r="G477" s="168"/>
    </row>
    <row r="478" spans="1:7" hidden="1" x14ac:dyDescent="0.25">
      <c r="A478" s="159"/>
      <c r="B478" s="160">
        <v>36223</v>
      </c>
      <c r="C478" s="165" t="s">
        <v>6866</v>
      </c>
      <c r="D478" s="166" t="s">
        <v>8325</v>
      </c>
      <c r="E478" s="167">
        <v>146.49</v>
      </c>
      <c r="F478" s="164" t="s">
        <v>4931</v>
      </c>
      <c r="G478" s="168"/>
    </row>
    <row r="479" spans="1:7" hidden="1" x14ac:dyDescent="0.25">
      <c r="A479" s="159"/>
      <c r="B479" s="160">
        <v>546</v>
      </c>
      <c r="C479" s="165" t="s">
        <v>5032</v>
      </c>
      <c r="D479" s="166" t="s">
        <v>8369</v>
      </c>
      <c r="E479" s="167">
        <v>4.8899999999999997</v>
      </c>
      <c r="F479" s="164" t="s">
        <v>8337</v>
      </c>
      <c r="G479" s="168"/>
    </row>
    <row r="480" spans="1:7" hidden="1" x14ac:dyDescent="0.25">
      <c r="A480" s="159"/>
      <c r="B480" s="160">
        <v>557</v>
      </c>
      <c r="C480" s="165" t="s">
        <v>5038</v>
      </c>
      <c r="D480" s="166" t="s">
        <v>8368</v>
      </c>
      <c r="E480" s="167">
        <v>18.77</v>
      </c>
      <c r="F480" s="164" t="s">
        <v>4897</v>
      </c>
      <c r="G480" s="168"/>
    </row>
    <row r="481" spans="1:7" hidden="1" x14ac:dyDescent="0.25">
      <c r="A481" s="159"/>
      <c r="B481" s="160">
        <v>552</v>
      </c>
      <c r="C481" s="165" t="s">
        <v>5036</v>
      </c>
      <c r="D481" s="166" t="s">
        <v>8368</v>
      </c>
      <c r="E481" s="167">
        <v>9.24</v>
      </c>
      <c r="F481" s="164" t="s">
        <v>4897</v>
      </c>
      <c r="G481" s="168"/>
    </row>
    <row r="482" spans="1:7" hidden="1" x14ac:dyDescent="0.25">
      <c r="A482" s="159"/>
      <c r="B482" s="160">
        <v>555</v>
      </c>
      <c r="C482" s="165" t="s">
        <v>5037</v>
      </c>
      <c r="D482" s="166" t="s">
        <v>8368</v>
      </c>
      <c r="E482" s="167">
        <v>5.66</v>
      </c>
      <c r="F482" s="164" t="s">
        <v>4897</v>
      </c>
      <c r="G482" s="168"/>
    </row>
    <row r="483" spans="1:7" hidden="1" x14ac:dyDescent="0.25">
      <c r="A483" s="159"/>
      <c r="B483" s="160">
        <v>565</v>
      </c>
      <c r="C483" s="165" t="s">
        <v>5042</v>
      </c>
      <c r="D483" s="166" t="s">
        <v>8368</v>
      </c>
      <c r="E483" s="167">
        <v>8.65</v>
      </c>
      <c r="F483" s="164" t="s">
        <v>4897</v>
      </c>
      <c r="G483" s="168"/>
    </row>
    <row r="484" spans="1:7" hidden="1" x14ac:dyDescent="0.25">
      <c r="A484" s="159"/>
      <c r="B484" s="160">
        <v>549</v>
      </c>
      <c r="C484" s="165" t="s">
        <v>5034</v>
      </c>
      <c r="D484" s="166" t="s">
        <v>8368</v>
      </c>
      <c r="E484" s="167">
        <v>24.74</v>
      </c>
      <c r="F484" s="164" t="s">
        <v>4897</v>
      </c>
      <c r="G484" s="168"/>
    </row>
    <row r="485" spans="1:7" hidden="1" x14ac:dyDescent="0.25">
      <c r="A485" s="159"/>
      <c r="B485" s="160">
        <v>559</v>
      </c>
      <c r="C485" s="165" t="s">
        <v>5039</v>
      </c>
      <c r="D485" s="166" t="s">
        <v>8368</v>
      </c>
      <c r="E485" s="167">
        <v>12.37</v>
      </c>
      <c r="F485" s="164" t="s">
        <v>4897</v>
      </c>
      <c r="G485" s="168"/>
    </row>
    <row r="486" spans="1:7" hidden="1" x14ac:dyDescent="0.25">
      <c r="A486" s="159"/>
      <c r="B486" s="160">
        <v>551</v>
      </c>
      <c r="C486" s="165" t="s">
        <v>5035</v>
      </c>
      <c r="D486" s="166" t="s">
        <v>8368</v>
      </c>
      <c r="E486" s="167">
        <v>48.34</v>
      </c>
      <c r="F486" s="164" t="s">
        <v>4897</v>
      </c>
      <c r="G486" s="168"/>
    </row>
    <row r="487" spans="1:7" hidden="1" x14ac:dyDescent="0.25">
      <c r="A487" s="159"/>
      <c r="B487" s="160">
        <v>547</v>
      </c>
      <c r="C487" s="165" t="s">
        <v>5033</v>
      </c>
      <c r="D487" s="166" t="s">
        <v>8368</v>
      </c>
      <c r="E487" s="167">
        <v>18.53</v>
      </c>
      <c r="F487" s="164" t="s">
        <v>4897</v>
      </c>
      <c r="G487" s="168"/>
    </row>
    <row r="488" spans="1:7" hidden="1" x14ac:dyDescent="0.25">
      <c r="A488" s="159"/>
      <c r="B488" s="160">
        <v>560</v>
      </c>
      <c r="C488" s="165" t="s">
        <v>5040</v>
      </c>
      <c r="D488" s="166" t="s">
        <v>8368</v>
      </c>
      <c r="E488" s="167">
        <v>15.66</v>
      </c>
      <c r="F488" s="164" t="s">
        <v>4897</v>
      </c>
      <c r="G488" s="168"/>
    </row>
    <row r="489" spans="1:7" hidden="1" x14ac:dyDescent="0.25">
      <c r="A489" s="159"/>
      <c r="B489" s="160">
        <v>566</v>
      </c>
      <c r="C489" s="165" t="s">
        <v>5043</v>
      </c>
      <c r="D489" s="166" t="s">
        <v>8368</v>
      </c>
      <c r="E489" s="167">
        <v>2.5099999999999998</v>
      </c>
      <c r="F489" s="164" t="s">
        <v>4897</v>
      </c>
      <c r="G489" s="168"/>
    </row>
    <row r="490" spans="1:7" hidden="1" x14ac:dyDescent="0.25">
      <c r="A490" s="159"/>
      <c r="B490" s="160">
        <v>563</v>
      </c>
      <c r="C490" s="165" t="s">
        <v>5041</v>
      </c>
      <c r="D490" s="166" t="s">
        <v>8368</v>
      </c>
      <c r="E490" s="167">
        <v>14.06</v>
      </c>
      <c r="F490" s="164" t="s">
        <v>4897</v>
      </c>
      <c r="G490" s="168"/>
    </row>
    <row r="491" spans="1:7" hidden="1" x14ac:dyDescent="0.25">
      <c r="A491" s="159"/>
      <c r="B491" s="160">
        <v>38127</v>
      </c>
      <c r="C491" s="165" t="s">
        <v>7079</v>
      </c>
      <c r="D491" s="166" t="s">
        <v>8325</v>
      </c>
      <c r="E491" s="167">
        <v>355.94</v>
      </c>
      <c r="F491" s="164" t="s">
        <v>4897</v>
      </c>
      <c r="G491" s="168"/>
    </row>
    <row r="492" spans="1:7" hidden="1" x14ac:dyDescent="0.25">
      <c r="A492" s="159"/>
      <c r="B492" s="160">
        <v>38060</v>
      </c>
      <c r="C492" s="165" t="s">
        <v>7047</v>
      </c>
      <c r="D492" s="166" t="s">
        <v>8325</v>
      </c>
      <c r="E492" s="167">
        <v>34.42</v>
      </c>
      <c r="F492" s="164" t="s">
        <v>4897</v>
      </c>
      <c r="G492" s="168"/>
    </row>
    <row r="493" spans="1:7" hidden="1" x14ac:dyDescent="0.25">
      <c r="A493" s="159"/>
      <c r="B493" s="160">
        <v>10956</v>
      </c>
      <c r="C493" s="165" t="s">
        <v>6155</v>
      </c>
      <c r="D493" s="166" t="s">
        <v>8325</v>
      </c>
      <c r="E493" s="167">
        <v>35.76</v>
      </c>
      <c r="F493" s="164" t="s">
        <v>4897</v>
      </c>
      <c r="G493" s="168"/>
    </row>
    <row r="494" spans="1:7" hidden="1" x14ac:dyDescent="0.25">
      <c r="A494" s="159"/>
      <c r="B494" s="160">
        <v>39380</v>
      </c>
      <c r="C494" s="165" t="s">
        <v>7287</v>
      </c>
      <c r="D494" s="166" t="s">
        <v>8325</v>
      </c>
      <c r="E494" s="167">
        <v>11.19</v>
      </c>
      <c r="F494" s="164" t="s">
        <v>4897</v>
      </c>
      <c r="G494" s="168"/>
    </row>
    <row r="495" spans="1:7" hidden="1" x14ac:dyDescent="0.25">
      <c r="A495" s="159"/>
      <c r="B495" s="160">
        <v>13374</v>
      </c>
      <c r="C495" s="165" t="s">
        <v>8507</v>
      </c>
      <c r="D495" s="166" t="s">
        <v>8325</v>
      </c>
      <c r="E495" s="167">
        <v>79.41</v>
      </c>
      <c r="F495" s="164" t="s">
        <v>4931</v>
      </c>
      <c r="G495" s="168"/>
    </row>
    <row r="496" spans="1:7" hidden="1" x14ac:dyDescent="0.25">
      <c r="A496" s="159"/>
      <c r="B496" s="160">
        <v>37597</v>
      </c>
      <c r="C496" s="165" t="s">
        <v>6957</v>
      </c>
      <c r="D496" s="166" t="s">
        <v>8325</v>
      </c>
      <c r="E496" s="167">
        <v>299062.5</v>
      </c>
      <c r="F496" s="164" t="s">
        <v>4931</v>
      </c>
      <c r="G496" s="168"/>
    </row>
    <row r="497" spans="1:7" ht="20.399999999999999" hidden="1" x14ac:dyDescent="0.25">
      <c r="A497" s="159"/>
      <c r="B497" s="160">
        <v>183</v>
      </c>
      <c r="C497" s="165" t="s">
        <v>8508</v>
      </c>
      <c r="D497" s="166" t="s">
        <v>8509</v>
      </c>
      <c r="E497" s="167">
        <v>95</v>
      </c>
      <c r="F497" s="164" t="s">
        <v>8337</v>
      </c>
      <c r="G497" s="168"/>
    </row>
    <row r="498" spans="1:7" ht="20.399999999999999" hidden="1" x14ac:dyDescent="0.25">
      <c r="A498" s="159"/>
      <c r="B498" s="160">
        <v>184</v>
      </c>
      <c r="C498" s="165" t="s">
        <v>8510</v>
      </c>
      <c r="D498" s="166" t="s">
        <v>8509</v>
      </c>
      <c r="E498" s="167">
        <v>62.79</v>
      </c>
      <c r="F498" s="164" t="s">
        <v>4897</v>
      </c>
      <c r="G498" s="168"/>
    </row>
    <row r="499" spans="1:7" ht="20.399999999999999" hidden="1" x14ac:dyDescent="0.25">
      <c r="A499" s="159"/>
      <c r="B499" s="160">
        <v>195</v>
      </c>
      <c r="C499" s="165" t="s">
        <v>8511</v>
      </c>
      <c r="D499" s="166" t="s">
        <v>8509</v>
      </c>
      <c r="E499" s="167">
        <v>77.17</v>
      </c>
      <c r="F499" s="164" t="s">
        <v>4897</v>
      </c>
      <c r="G499" s="168"/>
    </row>
    <row r="500" spans="1:7" ht="20.399999999999999" hidden="1" x14ac:dyDescent="0.25">
      <c r="A500" s="159"/>
      <c r="B500" s="160">
        <v>194</v>
      </c>
      <c r="C500" s="165" t="s">
        <v>8512</v>
      </c>
      <c r="D500" s="166" t="s">
        <v>8509</v>
      </c>
      <c r="E500" s="167">
        <v>41.95</v>
      </c>
      <c r="F500" s="164" t="s">
        <v>4897</v>
      </c>
      <c r="G500" s="168"/>
    </row>
    <row r="501" spans="1:7" ht="20.399999999999999" hidden="1" x14ac:dyDescent="0.25">
      <c r="A501" s="159"/>
      <c r="B501" s="160">
        <v>20001</v>
      </c>
      <c r="C501" s="165" t="s">
        <v>8513</v>
      </c>
      <c r="D501" s="166" t="s">
        <v>8509</v>
      </c>
      <c r="E501" s="167">
        <v>76.900000000000006</v>
      </c>
      <c r="F501" s="164" t="s">
        <v>4897</v>
      </c>
      <c r="G501" s="168"/>
    </row>
    <row r="502" spans="1:7" ht="20.399999999999999" hidden="1" x14ac:dyDescent="0.25">
      <c r="A502" s="159"/>
      <c r="B502" s="160">
        <v>181</v>
      </c>
      <c r="C502" s="165" t="s">
        <v>8514</v>
      </c>
      <c r="D502" s="166" t="s">
        <v>8509</v>
      </c>
      <c r="E502" s="167">
        <v>104.04</v>
      </c>
      <c r="F502" s="164" t="s">
        <v>4897</v>
      </c>
      <c r="G502" s="168"/>
    </row>
    <row r="503" spans="1:7" ht="20.399999999999999" hidden="1" x14ac:dyDescent="0.25">
      <c r="A503" s="159"/>
      <c r="B503" s="160">
        <v>39837</v>
      </c>
      <c r="C503" s="165" t="s">
        <v>8515</v>
      </c>
      <c r="D503" s="166" t="s">
        <v>8509</v>
      </c>
      <c r="E503" s="167">
        <v>145.5</v>
      </c>
      <c r="F503" s="164" t="s">
        <v>4931</v>
      </c>
      <c r="G503" s="168"/>
    </row>
    <row r="504" spans="1:7" ht="20.399999999999999" hidden="1" x14ac:dyDescent="0.25">
      <c r="A504" s="159"/>
      <c r="B504" s="160">
        <v>10535</v>
      </c>
      <c r="C504" s="165" t="s">
        <v>8516</v>
      </c>
      <c r="D504" s="166" t="s">
        <v>8325</v>
      </c>
      <c r="E504" s="167">
        <v>3949</v>
      </c>
      <c r="F504" s="164" t="s">
        <v>8337</v>
      </c>
      <c r="G504" s="168"/>
    </row>
    <row r="505" spans="1:7" ht="20.399999999999999" hidden="1" x14ac:dyDescent="0.25">
      <c r="A505" s="159"/>
      <c r="B505" s="160">
        <v>10537</v>
      </c>
      <c r="C505" s="165" t="s">
        <v>8517</v>
      </c>
      <c r="D505" s="166" t="s">
        <v>8325</v>
      </c>
      <c r="E505" s="167">
        <v>5385.36</v>
      </c>
      <c r="F505" s="164" t="s">
        <v>4897</v>
      </c>
      <c r="G505" s="168"/>
    </row>
    <row r="506" spans="1:7" ht="20.399999999999999" hidden="1" x14ac:dyDescent="0.25">
      <c r="A506" s="159"/>
      <c r="B506" s="160">
        <v>13891</v>
      </c>
      <c r="C506" s="165" t="s">
        <v>8518</v>
      </c>
      <c r="D506" s="166" t="s">
        <v>8325</v>
      </c>
      <c r="E506" s="167">
        <v>4939.59</v>
      </c>
      <c r="F506" s="164" t="s">
        <v>4897</v>
      </c>
      <c r="G506" s="168"/>
    </row>
    <row r="507" spans="1:7" ht="20.399999999999999" hidden="1" x14ac:dyDescent="0.25">
      <c r="A507" s="159"/>
      <c r="B507" s="160">
        <v>25975</v>
      </c>
      <c r="C507" s="165" t="s">
        <v>8519</v>
      </c>
      <c r="D507" s="166" t="s">
        <v>8325</v>
      </c>
      <c r="E507" s="167">
        <v>21485.23</v>
      </c>
      <c r="F507" s="164" t="s">
        <v>4897</v>
      </c>
      <c r="G507" s="168"/>
    </row>
    <row r="508" spans="1:7" ht="20.399999999999999" hidden="1" x14ac:dyDescent="0.25">
      <c r="A508" s="159"/>
      <c r="B508" s="160">
        <v>36396</v>
      </c>
      <c r="C508" s="165" t="s">
        <v>8520</v>
      </c>
      <c r="D508" s="166" t="s">
        <v>8325</v>
      </c>
      <c r="E508" s="167">
        <v>4517.92</v>
      </c>
      <c r="F508" s="164" t="s">
        <v>4897</v>
      </c>
      <c r="G508" s="168"/>
    </row>
    <row r="509" spans="1:7" ht="20.399999999999999" hidden="1" x14ac:dyDescent="0.25">
      <c r="A509" s="159"/>
      <c r="B509" s="160">
        <v>36397</v>
      </c>
      <c r="C509" s="165" t="s">
        <v>8521</v>
      </c>
      <c r="D509" s="166" t="s">
        <v>8325</v>
      </c>
      <c r="E509" s="167">
        <v>16063.72</v>
      </c>
      <c r="F509" s="164" t="s">
        <v>4897</v>
      </c>
      <c r="G509" s="168"/>
    </row>
    <row r="510" spans="1:7" ht="20.399999999999999" hidden="1" x14ac:dyDescent="0.25">
      <c r="A510" s="159"/>
      <c r="B510" s="160">
        <v>36398</v>
      </c>
      <c r="C510" s="165" t="s">
        <v>8522</v>
      </c>
      <c r="D510" s="166" t="s">
        <v>8325</v>
      </c>
      <c r="E510" s="167">
        <v>19524.12</v>
      </c>
      <c r="F510" s="164" t="s">
        <v>4897</v>
      </c>
      <c r="G510" s="168"/>
    </row>
    <row r="511" spans="1:7" hidden="1" x14ac:dyDescent="0.25">
      <c r="A511" s="159"/>
      <c r="B511" s="160">
        <v>647</v>
      </c>
      <c r="C511" s="165" t="s">
        <v>5059</v>
      </c>
      <c r="D511" s="166" t="s">
        <v>8332</v>
      </c>
      <c r="E511" s="167">
        <v>8.67</v>
      </c>
      <c r="F511" s="164" t="s">
        <v>4897</v>
      </c>
      <c r="G511" s="168"/>
    </row>
    <row r="512" spans="1:7" hidden="1" x14ac:dyDescent="0.25">
      <c r="A512" s="159"/>
      <c r="B512" s="160">
        <v>40920</v>
      </c>
      <c r="C512" s="165" t="s">
        <v>7445</v>
      </c>
      <c r="D512" s="166" t="s">
        <v>8412</v>
      </c>
      <c r="E512" s="167">
        <v>1521.12</v>
      </c>
      <c r="F512" s="164" t="s">
        <v>4897</v>
      </c>
      <c r="G512" s="168"/>
    </row>
    <row r="513" spans="1:7" hidden="1" x14ac:dyDescent="0.25">
      <c r="A513" s="159"/>
      <c r="B513" s="160">
        <v>7266</v>
      </c>
      <c r="C513" s="165" t="s">
        <v>5960</v>
      </c>
      <c r="D513" s="166" t="s">
        <v>8523</v>
      </c>
      <c r="E513" s="167">
        <v>400</v>
      </c>
      <c r="F513" s="164" t="s">
        <v>8337</v>
      </c>
      <c r="G513" s="168"/>
    </row>
    <row r="514" spans="1:7" hidden="1" x14ac:dyDescent="0.25">
      <c r="A514" s="159"/>
      <c r="B514" s="160">
        <v>7270</v>
      </c>
      <c r="C514" s="165" t="s">
        <v>5964</v>
      </c>
      <c r="D514" s="166" t="s">
        <v>8325</v>
      </c>
      <c r="E514" s="167">
        <v>0.38</v>
      </c>
      <c r="F514" s="164" t="s">
        <v>4897</v>
      </c>
      <c r="G514" s="168"/>
    </row>
    <row r="515" spans="1:7" hidden="1" x14ac:dyDescent="0.25">
      <c r="A515" s="159"/>
      <c r="B515" s="160">
        <v>7269</v>
      </c>
      <c r="C515" s="165" t="s">
        <v>5963</v>
      </c>
      <c r="D515" s="166" t="s">
        <v>8325</v>
      </c>
      <c r="E515" s="169">
        <v>0.27</v>
      </c>
      <c r="F515" s="164" t="s">
        <v>4897</v>
      </c>
      <c r="G515" s="168"/>
    </row>
    <row r="516" spans="1:7" hidden="1" x14ac:dyDescent="0.25">
      <c r="A516" s="159"/>
      <c r="B516" s="160">
        <v>7271</v>
      </c>
      <c r="C516" s="165" t="s">
        <v>5965</v>
      </c>
      <c r="D516" s="166" t="s">
        <v>8325</v>
      </c>
      <c r="E516" s="167">
        <v>0.4</v>
      </c>
      <c r="F516" s="164" t="s">
        <v>4897</v>
      </c>
      <c r="G516" s="168"/>
    </row>
    <row r="517" spans="1:7" hidden="1" x14ac:dyDescent="0.25">
      <c r="A517" s="159"/>
      <c r="B517" s="160">
        <v>7268</v>
      </c>
      <c r="C517" s="165" t="s">
        <v>5962</v>
      </c>
      <c r="D517" s="166" t="s">
        <v>8325</v>
      </c>
      <c r="E517" s="167">
        <v>0.56000000000000005</v>
      </c>
      <c r="F517" s="164" t="s">
        <v>4897</v>
      </c>
      <c r="G517" s="168"/>
    </row>
    <row r="518" spans="1:7" hidden="1" x14ac:dyDescent="0.25">
      <c r="A518" s="159"/>
      <c r="B518" s="160">
        <v>7267</v>
      </c>
      <c r="C518" s="165" t="s">
        <v>5961</v>
      </c>
      <c r="D518" s="166" t="s">
        <v>8325</v>
      </c>
      <c r="E518" s="167">
        <v>0.27</v>
      </c>
      <c r="F518" s="164" t="s">
        <v>4897</v>
      </c>
      <c r="G518" s="168"/>
    </row>
    <row r="519" spans="1:7" hidden="1" x14ac:dyDescent="0.25">
      <c r="A519" s="159"/>
      <c r="B519" s="160">
        <v>38783</v>
      </c>
      <c r="C519" s="165" t="s">
        <v>8524</v>
      </c>
      <c r="D519" s="166" t="s">
        <v>8325</v>
      </c>
      <c r="E519" s="167">
        <v>0.5</v>
      </c>
      <c r="F519" s="164" t="s">
        <v>4897</v>
      </c>
      <c r="G519" s="168"/>
    </row>
    <row r="520" spans="1:7" hidden="1" x14ac:dyDescent="0.25">
      <c r="A520" s="159"/>
      <c r="B520" s="160">
        <v>37593</v>
      </c>
      <c r="C520" s="165" t="s">
        <v>8525</v>
      </c>
      <c r="D520" s="166" t="s">
        <v>8325</v>
      </c>
      <c r="E520" s="167">
        <v>1.3</v>
      </c>
      <c r="F520" s="164" t="s">
        <v>4897</v>
      </c>
      <c r="G520" s="168"/>
    </row>
    <row r="521" spans="1:7" hidden="1" x14ac:dyDescent="0.25">
      <c r="A521" s="159"/>
      <c r="B521" s="160">
        <v>37594</v>
      </c>
      <c r="C521" s="165" t="s">
        <v>8526</v>
      </c>
      <c r="D521" s="166" t="s">
        <v>8325</v>
      </c>
      <c r="E521" s="167">
        <v>1.6</v>
      </c>
      <c r="F521" s="164" t="s">
        <v>4897</v>
      </c>
      <c r="G521" s="168"/>
    </row>
    <row r="522" spans="1:7" hidden="1" x14ac:dyDescent="0.25">
      <c r="A522" s="159"/>
      <c r="B522" s="160">
        <v>37592</v>
      </c>
      <c r="C522" s="165" t="s">
        <v>8527</v>
      </c>
      <c r="D522" s="166" t="s">
        <v>8325</v>
      </c>
      <c r="E522" s="167">
        <v>0.97</v>
      </c>
      <c r="F522" s="164" t="s">
        <v>4897</v>
      </c>
      <c r="G522" s="168"/>
    </row>
    <row r="523" spans="1:7" hidden="1" x14ac:dyDescent="0.25">
      <c r="A523" s="159"/>
      <c r="B523" s="160">
        <v>34556</v>
      </c>
      <c r="C523" s="165" t="s">
        <v>6743</v>
      </c>
      <c r="D523" s="166" t="s">
        <v>8325</v>
      </c>
      <c r="E523" s="167">
        <v>2.58</v>
      </c>
      <c r="F523" s="164" t="s">
        <v>4897</v>
      </c>
      <c r="G523" s="168"/>
    </row>
    <row r="524" spans="1:7" hidden="1" x14ac:dyDescent="0.25">
      <c r="A524" s="159"/>
      <c r="B524" s="160">
        <v>37873</v>
      </c>
      <c r="C524" s="165" t="s">
        <v>6961</v>
      </c>
      <c r="D524" s="166" t="s">
        <v>8325</v>
      </c>
      <c r="E524" s="167">
        <v>2.82</v>
      </c>
      <c r="F524" s="164" t="s">
        <v>4897</v>
      </c>
      <c r="G524" s="168"/>
    </row>
    <row r="525" spans="1:7" hidden="1" x14ac:dyDescent="0.25">
      <c r="A525" s="159"/>
      <c r="B525" s="160">
        <v>34564</v>
      </c>
      <c r="C525" s="165" t="s">
        <v>6745</v>
      </c>
      <c r="D525" s="166" t="s">
        <v>8325</v>
      </c>
      <c r="E525" s="167">
        <v>3.23</v>
      </c>
      <c r="F525" s="164" t="s">
        <v>4897</v>
      </c>
      <c r="G525" s="168"/>
    </row>
    <row r="526" spans="1:7" hidden="1" x14ac:dyDescent="0.25">
      <c r="A526" s="159"/>
      <c r="B526" s="160">
        <v>34565</v>
      </c>
      <c r="C526" s="165" t="s">
        <v>6746</v>
      </c>
      <c r="D526" s="166" t="s">
        <v>8325</v>
      </c>
      <c r="E526" s="167">
        <v>3.72</v>
      </c>
      <c r="F526" s="164" t="s">
        <v>4897</v>
      </c>
      <c r="G526" s="168"/>
    </row>
    <row r="527" spans="1:7" hidden="1" x14ac:dyDescent="0.25">
      <c r="A527" s="159"/>
      <c r="B527" s="160">
        <v>38590</v>
      </c>
      <c r="C527" s="165" t="s">
        <v>7162</v>
      </c>
      <c r="D527" s="166" t="s">
        <v>8325</v>
      </c>
      <c r="E527" s="167">
        <v>2.16</v>
      </c>
      <c r="F527" s="164" t="s">
        <v>4897</v>
      </c>
      <c r="G527" s="168"/>
    </row>
    <row r="528" spans="1:7" hidden="1" x14ac:dyDescent="0.25">
      <c r="A528" s="159"/>
      <c r="B528" s="160">
        <v>34566</v>
      </c>
      <c r="C528" s="165" t="s">
        <v>6747</v>
      </c>
      <c r="D528" s="166" t="s">
        <v>8325</v>
      </c>
      <c r="E528" s="167">
        <v>2.02</v>
      </c>
      <c r="F528" s="164" t="s">
        <v>4897</v>
      </c>
      <c r="G528" s="168"/>
    </row>
    <row r="529" spans="1:7" hidden="1" x14ac:dyDescent="0.25">
      <c r="A529" s="159"/>
      <c r="B529" s="160">
        <v>34567</v>
      </c>
      <c r="C529" s="165" t="s">
        <v>6748</v>
      </c>
      <c r="D529" s="166" t="s">
        <v>8325</v>
      </c>
      <c r="E529" s="167">
        <v>2.27</v>
      </c>
      <c r="F529" s="164" t="s">
        <v>4897</v>
      </c>
      <c r="G529" s="168"/>
    </row>
    <row r="530" spans="1:7" hidden="1" x14ac:dyDescent="0.25">
      <c r="A530" s="159"/>
      <c r="B530" s="160">
        <v>38591</v>
      </c>
      <c r="C530" s="165" t="s">
        <v>7163</v>
      </c>
      <c r="D530" s="166" t="s">
        <v>8325</v>
      </c>
      <c r="E530" s="167">
        <v>2.4500000000000002</v>
      </c>
      <c r="F530" s="164" t="s">
        <v>4897</v>
      </c>
      <c r="G530" s="168"/>
    </row>
    <row r="531" spans="1:7" hidden="1" x14ac:dyDescent="0.25">
      <c r="A531" s="159"/>
      <c r="B531" s="160">
        <v>34568</v>
      </c>
      <c r="C531" s="165" t="s">
        <v>6749</v>
      </c>
      <c r="D531" s="166" t="s">
        <v>8325</v>
      </c>
      <c r="E531" s="167">
        <v>2.96</v>
      </c>
      <c r="F531" s="164" t="s">
        <v>4897</v>
      </c>
      <c r="G531" s="168"/>
    </row>
    <row r="532" spans="1:7" hidden="1" x14ac:dyDescent="0.25">
      <c r="A532" s="159"/>
      <c r="B532" s="160">
        <v>34569</v>
      </c>
      <c r="C532" s="165" t="s">
        <v>6750</v>
      </c>
      <c r="D532" s="166" t="s">
        <v>8325</v>
      </c>
      <c r="E532" s="167">
        <v>3.03</v>
      </c>
      <c r="F532" s="164" t="s">
        <v>4897</v>
      </c>
      <c r="G532" s="168"/>
    </row>
    <row r="533" spans="1:7" hidden="1" x14ac:dyDescent="0.25">
      <c r="A533" s="159"/>
      <c r="B533" s="160">
        <v>34570</v>
      </c>
      <c r="C533" s="165" t="s">
        <v>6751</v>
      </c>
      <c r="D533" s="166" t="s">
        <v>8325</v>
      </c>
      <c r="E533" s="169">
        <v>3.24</v>
      </c>
      <c r="F533" s="164" t="s">
        <v>4897</v>
      </c>
      <c r="G533" s="168"/>
    </row>
    <row r="534" spans="1:7" hidden="1" x14ac:dyDescent="0.25">
      <c r="A534" s="159"/>
      <c r="B534" s="160">
        <v>25070</v>
      </c>
      <c r="C534" s="165" t="s">
        <v>6661</v>
      </c>
      <c r="D534" s="166" t="s">
        <v>8325</v>
      </c>
      <c r="E534" s="167">
        <v>2.48</v>
      </c>
      <c r="F534" s="164" t="s">
        <v>4897</v>
      </c>
      <c r="G534" s="168"/>
    </row>
    <row r="535" spans="1:7" hidden="1" x14ac:dyDescent="0.25">
      <c r="A535" s="159"/>
      <c r="B535" s="160">
        <v>34571</v>
      </c>
      <c r="C535" s="165" t="s">
        <v>6752</v>
      </c>
      <c r="D535" s="166" t="s">
        <v>8325</v>
      </c>
      <c r="E535" s="167">
        <v>2.52</v>
      </c>
      <c r="F535" s="164" t="s">
        <v>4897</v>
      </c>
      <c r="G535" s="168"/>
    </row>
    <row r="536" spans="1:7" hidden="1" x14ac:dyDescent="0.25">
      <c r="A536" s="159"/>
      <c r="B536" s="160">
        <v>34573</v>
      </c>
      <c r="C536" s="165" t="s">
        <v>6753</v>
      </c>
      <c r="D536" s="166" t="s">
        <v>8325</v>
      </c>
      <c r="E536" s="167">
        <v>2.66</v>
      </c>
      <c r="F536" s="164" t="s">
        <v>4897</v>
      </c>
      <c r="G536" s="168"/>
    </row>
    <row r="537" spans="1:7" hidden="1" x14ac:dyDescent="0.25">
      <c r="A537" s="159"/>
      <c r="B537" s="160">
        <v>37107</v>
      </c>
      <c r="C537" s="165" t="s">
        <v>6909</v>
      </c>
      <c r="D537" s="166" t="s">
        <v>8325</v>
      </c>
      <c r="E537" s="167">
        <v>3.93</v>
      </c>
      <c r="F537" s="164" t="s">
        <v>4897</v>
      </c>
      <c r="G537" s="168"/>
    </row>
    <row r="538" spans="1:7" hidden="1" x14ac:dyDescent="0.25">
      <c r="A538" s="159"/>
      <c r="B538" s="160">
        <v>34576</v>
      </c>
      <c r="C538" s="165" t="s">
        <v>6754</v>
      </c>
      <c r="D538" s="166" t="s">
        <v>8325</v>
      </c>
      <c r="E538" s="167">
        <v>3.68</v>
      </c>
      <c r="F538" s="164" t="s">
        <v>4897</v>
      </c>
      <c r="G538" s="168"/>
    </row>
    <row r="539" spans="1:7" hidden="1" x14ac:dyDescent="0.25">
      <c r="A539" s="159"/>
      <c r="B539" s="160">
        <v>34577</v>
      </c>
      <c r="C539" s="165" t="s">
        <v>6755</v>
      </c>
      <c r="D539" s="166" t="s">
        <v>8325</v>
      </c>
      <c r="E539" s="167">
        <v>3.93</v>
      </c>
      <c r="F539" s="164" t="s">
        <v>4897</v>
      </c>
      <c r="G539" s="168"/>
    </row>
    <row r="540" spans="1:7" hidden="1" x14ac:dyDescent="0.25">
      <c r="A540" s="159"/>
      <c r="B540" s="160">
        <v>34578</v>
      </c>
      <c r="C540" s="165" t="s">
        <v>6756</v>
      </c>
      <c r="D540" s="166" t="s">
        <v>8325</v>
      </c>
      <c r="E540" s="167">
        <v>4.3600000000000003</v>
      </c>
      <c r="F540" s="164" t="s">
        <v>4897</v>
      </c>
      <c r="G540" s="168"/>
    </row>
    <row r="541" spans="1:7" hidden="1" x14ac:dyDescent="0.25">
      <c r="A541" s="159"/>
      <c r="B541" s="160">
        <v>34579</v>
      </c>
      <c r="C541" s="165" t="s">
        <v>6757</v>
      </c>
      <c r="D541" s="166" t="s">
        <v>8325</v>
      </c>
      <c r="E541" s="167">
        <v>5.58</v>
      </c>
      <c r="F541" s="164" t="s">
        <v>4897</v>
      </c>
      <c r="G541" s="168"/>
    </row>
    <row r="542" spans="1:7" hidden="1" x14ac:dyDescent="0.25">
      <c r="A542" s="159"/>
      <c r="B542" s="160">
        <v>25067</v>
      </c>
      <c r="C542" s="165" t="s">
        <v>6660</v>
      </c>
      <c r="D542" s="166" t="s">
        <v>8325</v>
      </c>
      <c r="E542" s="167">
        <v>3.23</v>
      </c>
      <c r="F542" s="164" t="s">
        <v>4897</v>
      </c>
      <c r="G542" s="168"/>
    </row>
    <row r="543" spans="1:7" hidden="1" x14ac:dyDescent="0.25">
      <c r="A543" s="159"/>
      <c r="B543" s="160">
        <v>34580</v>
      </c>
      <c r="C543" s="165" t="s">
        <v>6758</v>
      </c>
      <c r="D543" s="166" t="s">
        <v>8325</v>
      </c>
      <c r="E543" s="167">
        <v>3.51</v>
      </c>
      <c r="F543" s="164" t="s">
        <v>4897</v>
      </c>
      <c r="G543" s="168"/>
    </row>
    <row r="544" spans="1:7" hidden="1" x14ac:dyDescent="0.25">
      <c r="A544" s="159"/>
      <c r="B544" s="160">
        <v>25071</v>
      </c>
      <c r="C544" s="165" t="s">
        <v>6662</v>
      </c>
      <c r="D544" s="166" t="s">
        <v>8325</v>
      </c>
      <c r="E544" s="167">
        <v>1.69</v>
      </c>
      <c r="F544" s="164" t="s">
        <v>4897</v>
      </c>
      <c r="G544" s="168"/>
    </row>
    <row r="545" spans="1:7" hidden="1" x14ac:dyDescent="0.25">
      <c r="A545" s="159"/>
      <c r="B545" s="160">
        <v>38395</v>
      </c>
      <c r="C545" s="165" t="s">
        <v>7121</v>
      </c>
      <c r="D545" s="166" t="s">
        <v>8325</v>
      </c>
      <c r="E545" s="167">
        <v>5.4</v>
      </c>
      <c r="F545" s="164" t="s">
        <v>4897</v>
      </c>
      <c r="G545" s="168"/>
    </row>
    <row r="546" spans="1:7" hidden="1" x14ac:dyDescent="0.25">
      <c r="A546" s="159"/>
      <c r="B546" s="160">
        <v>34583</v>
      </c>
      <c r="C546" s="165" t="s">
        <v>6759</v>
      </c>
      <c r="D546" s="166" t="s">
        <v>8330</v>
      </c>
      <c r="E546" s="167">
        <v>41.08</v>
      </c>
      <c r="F546" s="164" t="s">
        <v>4897</v>
      </c>
      <c r="G546" s="168"/>
    </row>
    <row r="547" spans="1:7" hidden="1" x14ac:dyDescent="0.25">
      <c r="A547" s="159"/>
      <c r="B547" s="160">
        <v>34584</v>
      </c>
      <c r="C547" s="165" t="s">
        <v>6760</v>
      </c>
      <c r="D547" s="166" t="s">
        <v>8330</v>
      </c>
      <c r="E547" s="167">
        <v>23</v>
      </c>
      <c r="F547" s="164" t="s">
        <v>4897</v>
      </c>
      <c r="G547" s="168"/>
    </row>
    <row r="548" spans="1:7" ht="20.399999999999999" hidden="1" x14ac:dyDescent="0.25">
      <c r="A548" s="159"/>
      <c r="B548" s="160">
        <v>709</v>
      </c>
      <c r="C548" s="165" t="s">
        <v>8528</v>
      </c>
      <c r="D548" s="166" t="s">
        <v>8330</v>
      </c>
      <c r="E548" s="167">
        <v>467.23</v>
      </c>
      <c r="F548" s="164" t="s">
        <v>4931</v>
      </c>
      <c r="G548" s="168"/>
    </row>
    <row r="549" spans="1:7" hidden="1" x14ac:dyDescent="0.25">
      <c r="A549" s="159"/>
      <c r="B549" s="160">
        <v>716</v>
      </c>
      <c r="C549" s="165" t="s">
        <v>8529</v>
      </c>
      <c r="D549" s="166" t="s">
        <v>8325</v>
      </c>
      <c r="E549" s="167">
        <v>15.92</v>
      </c>
      <c r="F549" s="164" t="s">
        <v>4897</v>
      </c>
      <c r="G549" s="168"/>
    </row>
    <row r="550" spans="1:7" hidden="1" x14ac:dyDescent="0.25">
      <c r="A550" s="159"/>
      <c r="B550" s="160">
        <v>715</v>
      </c>
      <c r="C550" s="165" t="s">
        <v>5066</v>
      </c>
      <c r="D550" s="166" t="s">
        <v>8325</v>
      </c>
      <c r="E550" s="167">
        <v>15.75</v>
      </c>
      <c r="F550" s="164" t="s">
        <v>8337</v>
      </c>
      <c r="G550" s="168"/>
    </row>
    <row r="551" spans="1:7" hidden="1" x14ac:dyDescent="0.25">
      <c r="A551" s="159"/>
      <c r="B551" s="160">
        <v>718</v>
      </c>
      <c r="C551" s="165" t="s">
        <v>5067</v>
      </c>
      <c r="D551" s="166" t="s">
        <v>8325</v>
      </c>
      <c r="E551" s="167">
        <v>23.46</v>
      </c>
      <c r="F551" s="164" t="s">
        <v>4897</v>
      </c>
      <c r="G551" s="168"/>
    </row>
    <row r="552" spans="1:7" hidden="1" x14ac:dyDescent="0.25">
      <c r="A552" s="159"/>
      <c r="B552" s="160">
        <v>11981</v>
      </c>
      <c r="C552" s="165" t="s">
        <v>8530</v>
      </c>
      <c r="D552" s="166" t="s">
        <v>8325</v>
      </c>
      <c r="E552" s="167">
        <v>16.09</v>
      </c>
      <c r="F552" s="164" t="s">
        <v>4897</v>
      </c>
      <c r="G552" s="168"/>
    </row>
    <row r="553" spans="1:7" hidden="1" x14ac:dyDescent="0.25">
      <c r="A553" s="159"/>
      <c r="B553" s="160">
        <v>10610</v>
      </c>
      <c r="C553" s="165" t="s">
        <v>6124</v>
      </c>
      <c r="D553" s="166" t="s">
        <v>8325</v>
      </c>
      <c r="E553" s="167">
        <v>1.08</v>
      </c>
      <c r="F553" s="164" t="s">
        <v>4897</v>
      </c>
      <c r="G553" s="168"/>
    </row>
    <row r="554" spans="1:7" hidden="1" x14ac:dyDescent="0.25">
      <c r="A554" s="159"/>
      <c r="B554" s="160">
        <v>34585</v>
      </c>
      <c r="C554" s="165" t="s">
        <v>6761</v>
      </c>
      <c r="D554" s="166" t="s">
        <v>8325</v>
      </c>
      <c r="E554" s="167">
        <v>1.1000000000000001</v>
      </c>
      <c r="F554" s="164" t="s">
        <v>4897</v>
      </c>
      <c r="G554" s="168"/>
    </row>
    <row r="555" spans="1:7" hidden="1" x14ac:dyDescent="0.25">
      <c r="A555" s="159"/>
      <c r="B555" s="160">
        <v>34586</v>
      </c>
      <c r="C555" s="165" t="s">
        <v>6762</v>
      </c>
      <c r="D555" s="166" t="s">
        <v>8325</v>
      </c>
      <c r="E555" s="167">
        <v>1.1100000000000001</v>
      </c>
      <c r="F555" s="164" t="s">
        <v>4897</v>
      </c>
      <c r="G555" s="168"/>
    </row>
    <row r="556" spans="1:7" hidden="1" x14ac:dyDescent="0.25">
      <c r="A556" s="159"/>
      <c r="B556" s="160">
        <v>38603</v>
      </c>
      <c r="C556" s="165" t="s">
        <v>7173</v>
      </c>
      <c r="D556" s="166" t="s">
        <v>8325</v>
      </c>
      <c r="E556" s="167">
        <v>1.28</v>
      </c>
      <c r="F556" s="164" t="s">
        <v>4897</v>
      </c>
      <c r="G556" s="168"/>
    </row>
    <row r="557" spans="1:7" hidden="1" x14ac:dyDescent="0.25">
      <c r="A557" s="159"/>
      <c r="B557" s="160">
        <v>34588</v>
      </c>
      <c r="C557" s="165" t="s">
        <v>6763</v>
      </c>
      <c r="D557" s="166" t="s">
        <v>8325</v>
      </c>
      <c r="E557" s="167">
        <v>1.43</v>
      </c>
      <c r="F557" s="164" t="s">
        <v>4897</v>
      </c>
      <c r="G557" s="168"/>
    </row>
    <row r="558" spans="1:7" hidden="1" x14ac:dyDescent="0.25">
      <c r="A558" s="159"/>
      <c r="B558" s="160">
        <v>34590</v>
      </c>
      <c r="C558" s="165" t="s">
        <v>6764</v>
      </c>
      <c r="D558" s="166" t="s">
        <v>8325</v>
      </c>
      <c r="E558" s="167">
        <v>1.54</v>
      </c>
      <c r="F558" s="164" t="s">
        <v>4897</v>
      </c>
      <c r="G558" s="168"/>
    </row>
    <row r="559" spans="1:7" hidden="1" x14ac:dyDescent="0.25">
      <c r="A559" s="159"/>
      <c r="B559" s="160">
        <v>34591</v>
      </c>
      <c r="C559" s="165" t="s">
        <v>6765</v>
      </c>
      <c r="D559" s="166" t="s">
        <v>8325</v>
      </c>
      <c r="E559" s="167">
        <v>1.92</v>
      </c>
      <c r="F559" s="164" t="s">
        <v>4897</v>
      </c>
      <c r="G559" s="168"/>
    </row>
    <row r="560" spans="1:7" hidden="1" x14ac:dyDescent="0.25">
      <c r="A560" s="159"/>
      <c r="B560" s="160">
        <v>37103</v>
      </c>
      <c r="C560" s="165" t="s">
        <v>8531</v>
      </c>
      <c r="D560" s="166" t="s">
        <v>8325</v>
      </c>
      <c r="E560" s="167">
        <v>2.11</v>
      </c>
      <c r="F560" s="164" t="s">
        <v>4897</v>
      </c>
      <c r="G560" s="168"/>
    </row>
    <row r="561" spans="1:7" hidden="1" x14ac:dyDescent="0.25">
      <c r="A561" s="159"/>
      <c r="B561" s="160">
        <v>34555</v>
      </c>
      <c r="C561" s="165" t="s">
        <v>8532</v>
      </c>
      <c r="D561" s="166" t="s">
        <v>8325</v>
      </c>
      <c r="E561" s="167">
        <v>2.64</v>
      </c>
      <c r="F561" s="164" t="s">
        <v>4897</v>
      </c>
      <c r="G561" s="168"/>
    </row>
    <row r="562" spans="1:7" hidden="1" x14ac:dyDescent="0.25">
      <c r="A562" s="159"/>
      <c r="B562" s="160">
        <v>34599</v>
      </c>
      <c r="C562" s="165" t="s">
        <v>8533</v>
      </c>
      <c r="D562" s="166" t="s">
        <v>8325</v>
      </c>
      <c r="E562" s="167">
        <v>1.89</v>
      </c>
      <c r="F562" s="164" t="s">
        <v>4897</v>
      </c>
      <c r="G562" s="168"/>
    </row>
    <row r="563" spans="1:7" hidden="1" x14ac:dyDescent="0.25">
      <c r="A563" s="159"/>
      <c r="B563" s="160">
        <v>674</v>
      </c>
      <c r="C563" s="165" t="s">
        <v>5065</v>
      </c>
      <c r="D563" s="166" t="s">
        <v>8330</v>
      </c>
      <c r="E563" s="167">
        <v>43.66</v>
      </c>
      <c r="F563" s="164" t="s">
        <v>4931</v>
      </c>
      <c r="G563" s="168"/>
    </row>
    <row r="564" spans="1:7" hidden="1" x14ac:dyDescent="0.25">
      <c r="A564" s="159"/>
      <c r="B564" s="160">
        <v>34600</v>
      </c>
      <c r="C564" s="165" t="s">
        <v>6766</v>
      </c>
      <c r="D564" s="166" t="s">
        <v>8330</v>
      </c>
      <c r="E564" s="167">
        <v>70.95</v>
      </c>
      <c r="F564" s="164" t="s">
        <v>4931</v>
      </c>
      <c r="G564" s="168"/>
    </row>
    <row r="565" spans="1:7" hidden="1" x14ac:dyDescent="0.25">
      <c r="A565" s="159"/>
      <c r="B565" s="160">
        <v>652</v>
      </c>
      <c r="C565" s="165" t="s">
        <v>5060</v>
      </c>
      <c r="D565" s="166" t="s">
        <v>8330</v>
      </c>
      <c r="E565" s="167">
        <v>90.36</v>
      </c>
      <c r="F565" s="164" t="s">
        <v>4931</v>
      </c>
      <c r="G565" s="168"/>
    </row>
    <row r="566" spans="1:7" hidden="1" x14ac:dyDescent="0.25">
      <c r="A566" s="159"/>
      <c r="B566" s="160">
        <v>34592</v>
      </c>
      <c r="C566" s="165" t="s">
        <v>8534</v>
      </c>
      <c r="D566" s="166" t="s">
        <v>8325</v>
      </c>
      <c r="E566" s="167">
        <v>1.8</v>
      </c>
      <c r="F566" s="164" t="s">
        <v>4897</v>
      </c>
      <c r="G566" s="168"/>
    </row>
    <row r="567" spans="1:7" hidden="1" x14ac:dyDescent="0.25">
      <c r="A567" s="159"/>
      <c r="B567" s="160">
        <v>651</v>
      </c>
      <c r="C567" s="165" t="s">
        <v>8535</v>
      </c>
      <c r="D567" s="166" t="s">
        <v>8325</v>
      </c>
      <c r="E567" s="167">
        <v>2.06</v>
      </c>
      <c r="F567" s="164" t="s">
        <v>4897</v>
      </c>
      <c r="G567" s="168"/>
    </row>
    <row r="568" spans="1:7" hidden="1" x14ac:dyDescent="0.25">
      <c r="A568" s="159"/>
      <c r="B568" s="160">
        <v>654</v>
      </c>
      <c r="C568" s="165" t="s">
        <v>8536</v>
      </c>
      <c r="D568" s="166" t="s">
        <v>8325</v>
      </c>
      <c r="E568" s="167">
        <v>2.65</v>
      </c>
      <c r="F568" s="164" t="s">
        <v>4897</v>
      </c>
      <c r="G568" s="168"/>
    </row>
    <row r="569" spans="1:7" hidden="1" x14ac:dyDescent="0.25">
      <c r="A569" s="159"/>
      <c r="B569" s="160">
        <v>650</v>
      </c>
      <c r="C569" s="165" t="s">
        <v>8537</v>
      </c>
      <c r="D569" s="166" t="s">
        <v>8325</v>
      </c>
      <c r="E569" s="167">
        <v>1.75</v>
      </c>
      <c r="F569" s="164" t="s">
        <v>8337</v>
      </c>
      <c r="G569" s="168"/>
    </row>
    <row r="570" spans="1:7" ht="20.399999999999999" hidden="1" x14ac:dyDescent="0.25">
      <c r="A570" s="159"/>
      <c r="B570" s="160">
        <v>40517</v>
      </c>
      <c r="C570" s="165" t="s">
        <v>8538</v>
      </c>
      <c r="D570" s="166" t="s">
        <v>8330</v>
      </c>
      <c r="E570" s="167">
        <v>43.13</v>
      </c>
      <c r="F570" s="164" t="s">
        <v>4931</v>
      </c>
      <c r="G570" s="168"/>
    </row>
    <row r="571" spans="1:7" ht="20.399999999999999" hidden="1" x14ac:dyDescent="0.25">
      <c r="A571" s="159"/>
      <c r="B571" s="160">
        <v>40520</v>
      </c>
      <c r="C571" s="165" t="s">
        <v>8539</v>
      </c>
      <c r="D571" s="166" t="s">
        <v>8330</v>
      </c>
      <c r="E571" s="167">
        <v>45.18</v>
      </c>
      <c r="F571" s="164" t="s">
        <v>4931</v>
      </c>
      <c r="G571" s="168"/>
    </row>
    <row r="572" spans="1:7" ht="20.399999999999999" hidden="1" x14ac:dyDescent="0.25">
      <c r="A572" s="159"/>
      <c r="B572" s="160">
        <v>40515</v>
      </c>
      <c r="C572" s="165" t="s">
        <v>7401</v>
      </c>
      <c r="D572" s="166" t="s">
        <v>8330</v>
      </c>
      <c r="E572" s="167">
        <v>54.55</v>
      </c>
      <c r="F572" s="164" t="s">
        <v>4931</v>
      </c>
      <c r="G572" s="168"/>
    </row>
    <row r="573" spans="1:7" ht="20.399999999999999" hidden="1" x14ac:dyDescent="0.25">
      <c r="A573" s="159"/>
      <c r="B573" s="160">
        <v>40516</v>
      </c>
      <c r="C573" s="165" t="s">
        <v>7402</v>
      </c>
      <c r="D573" s="166" t="s">
        <v>8330</v>
      </c>
      <c r="E573" s="167">
        <v>64.959999999999994</v>
      </c>
      <c r="F573" s="164" t="s">
        <v>4931</v>
      </c>
      <c r="G573" s="168"/>
    </row>
    <row r="574" spans="1:7" ht="20.399999999999999" hidden="1" x14ac:dyDescent="0.25">
      <c r="A574" s="159"/>
      <c r="B574" s="160">
        <v>40525</v>
      </c>
      <c r="C574" s="165" t="s">
        <v>8540</v>
      </c>
      <c r="D574" s="166" t="s">
        <v>8330</v>
      </c>
      <c r="E574" s="167">
        <v>46.21</v>
      </c>
      <c r="F574" s="164" t="s">
        <v>4931</v>
      </c>
      <c r="G574" s="168"/>
    </row>
    <row r="575" spans="1:7" ht="20.399999999999999" hidden="1" x14ac:dyDescent="0.25">
      <c r="A575" s="159"/>
      <c r="B575" s="160">
        <v>40529</v>
      </c>
      <c r="C575" s="165" t="s">
        <v>8541</v>
      </c>
      <c r="D575" s="166" t="s">
        <v>8330</v>
      </c>
      <c r="E575" s="167">
        <v>50.73</v>
      </c>
      <c r="F575" s="164" t="s">
        <v>4931</v>
      </c>
      <c r="G575" s="168"/>
    </row>
    <row r="576" spans="1:7" ht="20.399999999999999" hidden="1" x14ac:dyDescent="0.25">
      <c r="A576" s="159"/>
      <c r="B576" s="160">
        <v>695</v>
      </c>
      <c r="C576" s="165" t="s">
        <v>8542</v>
      </c>
      <c r="D576" s="166" t="s">
        <v>8330</v>
      </c>
      <c r="E576" s="167">
        <v>34.840000000000003</v>
      </c>
      <c r="F576" s="164" t="s">
        <v>4931</v>
      </c>
      <c r="G576" s="168"/>
    </row>
    <row r="577" spans="1:7" ht="20.399999999999999" hidden="1" x14ac:dyDescent="0.25">
      <c r="A577" s="159"/>
      <c r="B577" s="160">
        <v>40524</v>
      </c>
      <c r="C577" s="165" t="s">
        <v>8543</v>
      </c>
      <c r="D577" s="166" t="s">
        <v>8330</v>
      </c>
      <c r="E577" s="167">
        <v>46.21</v>
      </c>
      <c r="F577" s="164" t="s">
        <v>4931</v>
      </c>
      <c r="G577" s="168"/>
    </row>
    <row r="578" spans="1:7" ht="20.399999999999999" hidden="1" x14ac:dyDescent="0.25">
      <c r="A578" s="159"/>
      <c r="B578" s="160">
        <v>36156</v>
      </c>
      <c r="C578" s="165" t="s">
        <v>8544</v>
      </c>
      <c r="D578" s="166" t="s">
        <v>8330</v>
      </c>
      <c r="E578" s="167">
        <v>40.049999999999997</v>
      </c>
      <c r="F578" s="164" t="s">
        <v>4931</v>
      </c>
      <c r="G578" s="168"/>
    </row>
    <row r="579" spans="1:7" ht="20.399999999999999" hidden="1" x14ac:dyDescent="0.25">
      <c r="A579" s="159"/>
      <c r="B579" s="160">
        <v>36155</v>
      </c>
      <c r="C579" s="165" t="s">
        <v>8545</v>
      </c>
      <c r="D579" s="166" t="s">
        <v>8330</v>
      </c>
      <c r="E579" s="167">
        <v>35.479999999999997</v>
      </c>
      <c r="F579" s="164" t="s">
        <v>4931</v>
      </c>
      <c r="G579" s="168"/>
    </row>
    <row r="580" spans="1:7" ht="20.399999999999999" hidden="1" x14ac:dyDescent="0.25">
      <c r="A580" s="159"/>
      <c r="B580" s="160">
        <v>36154</v>
      </c>
      <c r="C580" s="165" t="s">
        <v>8546</v>
      </c>
      <c r="D580" s="166" t="s">
        <v>8330</v>
      </c>
      <c r="E580" s="167">
        <v>47.14</v>
      </c>
      <c r="F580" s="164" t="s">
        <v>4931</v>
      </c>
      <c r="G580" s="168"/>
    </row>
    <row r="581" spans="1:7" ht="20.399999999999999" hidden="1" x14ac:dyDescent="0.25">
      <c r="A581" s="159"/>
      <c r="B581" s="160">
        <v>36196</v>
      </c>
      <c r="C581" s="165" t="s">
        <v>8547</v>
      </c>
      <c r="D581" s="166" t="s">
        <v>8330</v>
      </c>
      <c r="E581" s="167">
        <v>40.049999999999997</v>
      </c>
      <c r="F581" s="164" t="s">
        <v>4931</v>
      </c>
      <c r="G581" s="168"/>
    </row>
    <row r="582" spans="1:7" ht="20.399999999999999" hidden="1" x14ac:dyDescent="0.25">
      <c r="A582" s="159"/>
      <c r="B582" s="160">
        <v>679</v>
      </c>
      <c r="C582" s="165" t="s">
        <v>8548</v>
      </c>
      <c r="D582" s="166" t="s">
        <v>8330</v>
      </c>
      <c r="E582" s="167">
        <v>47.75</v>
      </c>
      <c r="F582" s="164" t="s">
        <v>4931</v>
      </c>
      <c r="G582" s="168"/>
    </row>
    <row r="583" spans="1:7" ht="20.399999999999999" hidden="1" x14ac:dyDescent="0.25">
      <c r="A583" s="159"/>
      <c r="B583" s="160">
        <v>711</v>
      </c>
      <c r="C583" s="165" t="s">
        <v>8549</v>
      </c>
      <c r="D583" s="166" t="s">
        <v>8330</v>
      </c>
      <c r="E583" s="167">
        <v>36.450000000000003</v>
      </c>
      <c r="F583" s="164" t="s">
        <v>4931</v>
      </c>
      <c r="G583" s="168"/>
    </row>
    <row r="584" spans="1:7" ht="20.399999999999999" hidden="1" x14ac:dyDescent="0.25">
      <c r="A584" s="159"/>
      <c r="B584" s="160">
        <v>712</v>
      </c>
      <c r="C584" s="165" t="s">
        <v>8550</v>
      </c>
      <c r="D584" s="166" t="s">
        <v>8330</v>
      </c>
      <c r="E584" s="167">
        <v>38</v>
      </c>
      <c r="F584" s="164" t="s">
        <v>4931</v>
      </c>
      <c r="G584" s="168"/>
    </row>
    <row r="585" spans="1:7" ht="20.399999999999999" hidden="1" x14ac:dyDescent="0.25">
      <c r="A585" s="159"/>
      <c r="B585" s="160">
        <v>36191</v>
      </c>
      <c r="C585" s="165" t="s">
        <v>8550</v>
      </c>
      <c r="D585" s="166" t="s">
        <v>8325</v>
      </c>
      <c r="E585" s="167">
        <v>2.65</v>
      </c>
      <c r="F585" s="164" t="s">
        <v>4931</v>
      </c>
      <c r="G585" s="168"/>
    </row>
    <row r="586" spans="1:7" ht="20.399999999999999" hidden="1" x14ac:dyDescent="0.25">
      <c r="A586" s="159"/>
      <c r="B586" s="160">
        <v>36169</v>
      </c>
      <c r="C586" s="165" t="s">
        <v>8551</v>
      </c>
      <c r="D586" s="166" t="s">
        <v>8330</v>
      </c>
      <c r="E586" s="167">
        <v>38.82</v>
      </c>
      <c r="F586" s="164" t="s">
        <v>4931</v>
      </c>
    </row>
    <row r="587" spans="1:7" ht="20.399999999999999" hidden="1" x14ac:dyDescent="0.25">
      <c r="A587" s="159"/>
      <c r="B587" s="160">
        <v>36172</v>
      </c>
      <c r="C587" s="165" t="s">
        <v>8552</v>
      </c>
      <c r="D587" s="166" t="s">
        <v>8330</v>
      </c>
      <c r="E587" s="167">
        <v>33.89</v>
      </c>
      <c r="F587" s="164" t="s">
        <v>4931</v>
      </c>
      <c r="G587" s="168"/>
    </row>
    <row r="588" spans="1:7" ht="20.399999999999999" hidden="1" x14ac:dyDescent="0.25">
      <c r="A588" s="159"/>
      <c r="B588" s="160">
        <v>36174</v>
      </c>
      <c r="C588" s="165" t="s">
        <v>8553</v>
      </c>
      <c r="D588" s="166" t="s">
        <v>8330</v>
      </c>
      <c r="E588" s="167">
        <v>44.49</v>
      </c>
      <c r="F588" s="164" t="s">
        <v>4931</v>
      </c>
      <c r="G588" s="168"/>
    </row>
    <row r="589" spans="1:7" ht="20.399999999999999" hidden="1" x14ac:dyDescent="0.25">
      <c r="A589" s="159"/>
      <c r="B589" s="160">
        <v>36170</v>
      </c>
      <c r="C589" s="165" t="s">
        <v>8554</v>
      </c>
      <c r="D589" s="166" t="s">
        <v>8330</v>
      </c>
      <c r="E589" s="167">
        <v>38</v>
      </c>
      <c r="F589" s="164" t="s">
        <v>4931</v>
      </c>
      <c r="G589" s="168"/>
    </row>
    <row r="590" spans="1:7" hidden="1" x14ac:dyDescent="0.25">
      <c r="A590" s="159"/>
      <c r="B590" s="160">
        <v>12614</v>
      </c>
      <c r="C590" s="165" t="s">
        <v>8555</v>
      </c>
      <c r="D590" s="166" t="s">
        <v>8325</v>
      </c>
      <c r="E590" s="167">
        <v>15.65</v>
      </c>
      <c r="F590" s="164" t="s">
        <v>4931</v>
      </c>
      <c r="G590" s="168"/>
    </row>
    <row r="591" spans="1:7" hidden="1" x14ac:dyDescent="0.25">
      <c r="A591" s="159"/>
      <c r="B591" s="160">
        <v>6140</v>
      </c>
      <c r="C591" s="165" t="s">
        <v>5830</v>
      </c>
      <c r="D591" s="166" t="s">
        <v>8325</v>
      </c>
      <c r="E591" s="167">
        <v>2.52</v>
      </c>
      <c r="F591" s="164" t="s">
        <v>4897</v>
      </c>
      <c r="G591" s="168"/>
    </row>
    <row r="592" spans="1:7" hidden="1" x14ac:dyDescent="0.25">
      <c r="A592" s="159"/>
      <c r="B592" s="160">
        <v>38399</v>
      </c>
      <c r="C592" s="165" t="s">
        <v>7124</v>
      </c>
      <c r="D592" s="166" t="s">
        <v>8325</v>
      </c>
      <c r="E592" s="167">
        <v>148.28</v>
      </c>
      <c r="F592" s="164" t="s">
        <v>4897</v>
      </c>
      <c r="G592" s="168"/>
    </row>
    <row r="593" spans="1:7" ht="20.399999999999999" hidden="1" x14ac:dyDescent="0.25">
      <c r="A593" s="159"/>
      <c r="B593" s="160">
        <v>735</v>
      </c>
      <c r="C593" s="165" t="s">
        <v>8556</v>
      </c>
      <c r="D593" s="166" t="s">
        <v>8325</v>
      </c>
      <c r="E593" s="167">
        <v>1420.19</v>
      </c>
      <c r="F593" s="164" t="s">
        <v>4897</v>
      </c>
      <c r="G593" s="168"/>
    </row>
    <row r="594" spans="1:7" ht="20.399999999999999" hidden="1" x14ac:dyDescent="0.25">
      <c r="A594" s="159"/>
      <c r="B594" s="160">
        <v>736</v>
      </c>
      <c r="C594" s="165" t="s">
        <v>8557</v>
      </c>
      <c r="D594" s="166" t="s">
        <v>8325</v>
      </c>
      <c r="E594" s="167">
        <v>1194.1199999999999</v>
      </c>
      <c r="F594" s="164" t="s">
        <v>4897</v>
      </c>
      <c r="G594" s="168"/>
    </row>
    <row r="595" spans="1:7" ht="20.399999999999999" hidden="1" x14ac:dyDescent="0.25">
      <c r="A595" s="159"/>
      <c r="B595" s="160">
        <v>729</v>
      </c>
      <c r="C595" s="165" t="s">
        <v>8558</v>
      </c>
      <c r="D595" s="166" t="s">
        <v>8325</v>
      </c>
      <c r="E595" s="167">
        <v>486.62</v>
      </c>
      <c r="F595" s="164" t="s">
        <v>8337</v>
      </c>
      <c r="G595" s="168"/>
    </row>
    <row r="596" spans="1:7" ht="20.399999999999999" hidden="1" x14ac:dyDescent="0.25">
      <c r="A596" s="159"/>
      <c r="B596" s="160">
        <v>39925</v>
      </c>
      <c r="C596" s="165" t="s">
        <v>7538</v>
      </c>
      <c r="D596" s="166" t="s">
        <v>8325</v>
      </c>
      <c r="E596" s="167">
        <v>7031.61</v>
      </c>
      <c r="F596" s="164" t="s">
        <v>4897</v>
      </c>
      <c r="G596" s="168"/>
    </row>
    <row r="597" spans="1:7" ht="20.399999999999999" hidden="1" x14ac:dyDescent="0.25">
      <c r="A597" s="159"/>
      <c r="B597" s="160">
        <v>731</v>
      </c>
      <c r="C597" s="165" t="s">
        <v>8559</v>
      </c>
      <c r="D597" s="166" t="s">
        <v>8325</v>
      </c>
      <c r="E597" s="167">
        <v>473.6</v>
      </c>
      <c r="F597" s="164" t="s">
        <v>4897</v>
      </c>
    </row>
    <row r="598" spans="1:7" ht="20.399999999999999" hidden="1" x14ac:dyDescent="0.25">
      <c r="A598" s="159"/>
      <c r="B598" s="160">
        <v>10575</v>
      </c>
      <c r="C598" s="165" t="s">
        <v>8560</v>
      </c>
      <c r="D598" s="166" t="s">
        <v>8325</v>
      </c>
      <c r="E598" s="167">
        <v>739.09</v>
      </c>
      <c r="F598" s="164" t="s">
        <v>4897</v>
      </c>
    </row>
    <row r="599" spans="1:7" ht="20.399999999999999" hidden="1" x14ac:dyDescent="0.25">
      <c r="A599" s="159"/>
      <c r="B599" s="160">
        <v>733</v>
      </c>
      <c r="C599" s="165" t="s">
        <v>8561</v>
      </c>
      <c r="D599" s="166" t="s">
        <v>8325</v>
      </c>
      <c r="E599" s="167">
        <v>809.21</v>
      </c>
      <c r="F599" s="164" t="s">
        <v>4897</v>
      </c>
      <c r="G599" s="168"/>
    </row>
    <row r="600" spans="1:7" ht="20.399999999999999" hidden="1" x14ac:dyDescent="0.25">
      <c r="A600" s="159"/>
      <c r="B600" s="160">
        <v>732</v>
      </c>
      <c r="C600" s="165" t="s">
        <v>8562</v>
      </c>
      <c r="D600" s="166" t="s">
        <v>8325</v>
      </c>
      <c r="E600" s="167">
        <v>798.33</v>
      </c>
      <c r="F600" s="164" t="s">
        <v>4897</v>
      </c>
      <c r="G600" s="168"/>
    </row>
    <row r="601" spans="1:7" ht="20.399999999999999" hidden="1" x14ac:dyDescent="0.25">
      <c r="A601" s="159"/>
      <c r="B601" s="160">
        <v>737</v>
      </c>
      <c r="C601" s="165" t="s">
        <v>8563</v>
      </c>
      <c r="D601" s="166" t="s">
        <v>8325</v>
      </c>
      <c r="E601" s="167">
        <v>4476.82</v>
      </c>
      <c r="F601" s="164" t="s">
        <v>4897</v>
      </c>
      <c r="G601" s="168"/>
    </row>
    <row r="602" spans="1:7" ht="20.399999999999999" hidden="1" x14ac:dyDescent="0.25">
      <c r="A602" s="159"/>
      <c r="B602" s="160">
        <v>738</v>
      </c>
      <c r="C602" s="165" t="s">
        <v>8564</v>
      </c>
      <c r="D602" s="166" t="s">
        <v>8325</v>
      </c>
      <c r="E602" s="167">
        <v>2075.87</v>
      </c>
      <c r="F602" s="164" t="s">
        <v>4897</v>
      </c>
      <c r="G602" s="168"/>
    </row>
    <row r="603" spans="1:7" ht="20.399999999999999" hidden="1" x14ac:dyDescent="0.25">
      <c r="A603" s="159"/>
      <c r="B603" s="160">
        <v>740</v>
      </c>
      <c r="C603" s="165" t="s">
        <v>8565</v>
      </c>
      <c r="D603" s="166" t="s">
        <v>8325</v>
      </c>
      <c r="E603" s="167">
        <v>4211.51</v>
      </c>
      <c r="F603" s="164" t="s">
        <v>4897</v>
      </c>
      <c r="G603" s="168"/>
    </row>
    <row r="604" spans="1:7" ht="20.399999999999999" hidden="1" x14ac:dyDescent="0.25">
      <c r="A604" s="159"/>
      <c r="B604" s="160">
        <v>734</v>
      </c>
      <c r="C604" s="165" t="s">
        <v>8566</v>
      </c>
      <c r="D604" s="166" t="s">
        <v>8325</v>
      </c>
      <c r="E604" s="167">
        <v>855.81</v>
      </c>
      <c r="F604" s="164" t="s">
        <v>4897</v>
      </c>
      <c r="G604" s="168"/>
    </row>
    <row r="605" spans="1:7" hidden="1" x14ac:dyDescent="0.25">
      <c r="A605" s="159"/>
      <c r="B605" s="160">
        <v>39008</v>
      </c>
      <c r="C605" s="165" t="s">
        <v>7191</v>
      </c>
      <c r="D605" s="166" t="s">
        <v>8325</v>
      </c>
      <c r="E605" s="167">
        <v>48139.51</v>
      </c>
      <c r="F605" s="164" t="s">
        <v>4897</v>
      </c>
      <c r="G605" s="168"/>
    </row>
    <row r="606" spans="1:7" hidden="1" x14ac:dyDescent="0.25">
      <c r="A606" s="159"/>
      <c r="B606" s="160">
        <v>39009</v>
      </c>
      <c r="C606" s="165" t="s">
        <v>7192</v>
      </c>
      <c r="D606" s="166" t="s">
        <v>8325</v>
      </c>
      <c r="E606" s="167">
        <v>51575.519999999997</v>
      </c>
      <c r="F606" s="164" t="s">
        <v>4897</v>
      </c>
      <c r="G606" s="168"/>
    </row>
    <row r="607" spans="1:7" ht="30.6" hidden="1" x14ac:dyDescent="0.25">
      <c r="A607" s="159"/>
      <c r="B607" s="160">
        <v>10587</v>
      </c>
      <c r="C607" s="165" t="s">
        <v>8567</v>
      </c>
      <c r="D607" s="166" t="s">
        <v>8325</v>
      </c>
      <c r="E607" s="167">
        <v>2384.7199999999998</v>
      </c>
      <c r="F607" s="164" t="s">
        <v>4931</v>
      </c>
      <c r="G607" s="168"/>
    </row>
    <row r="608" spans="1:7" ht="30.6" hidden="1" x14ac:dyDescent="0.25">
      <c r="A608" s="159"/>
      <c r="B608" s="160">
        <v>759</v>
      </c>
      <c r="C608" s="165" t="s">
        <v>8568</v>
      </c>
      <c r="D608" s="166" t="s">
        <v>8325</v>
      </c>
      <c r="E608" s="167">
        <v>3428.76</v>
      </c>
      <c r="F608" s="164" t="s">
        <v>4931</v>
      </c>
      <c r="G608" s="168"/>
    </row>
    <row r="609" spans="1:7" ht="20.399999999999999" hidden="1" x14ac:dyDescent="0.25">
      <c r="A609" s="159"/>
      <c r="B609" s="160">
        <v>761</v>
      </c>
      <c r="C609" s="165" t="s">
        <v>8569</v>
      </c>
      <c r="D609" s="166" t="s">
        <v>8325</v>
      </c>
      <c r="E609" s="167">
        <v>5812.03</v>
      </c>
      <c r="F609" s="164" t="s">
        <v>4931</v>
      </c>
      <c r="G609" s="168"/>
    </row>
    <row r="610" spans="1:7" ht="20.399999999999999" hidden="1" x14ac:dyDescent="0.25">
      <c r="A610" s="159"/>
      <c r="B610" s="160">
        <v>750</v>
      </c>
      <c r="C610" s="165" t="s">
        <v>8570</v>
      </c>
      <c r="D610" s="166" t="s">
        <v>8325</v>
      </c>
      <c r="E610" s="167">
        <v>5518.06</v>
      </c>
      <c r="F610" s="164" t="s">
        <v>4931</v>
      </c>
      <c r="G610" s="168"/>
    </row>
    <row r="611" spans="1:7" ht="20.399999999999999" hidden="1" x14ac:dyDescent="0.25">
      <c r="A611" s="159"/>
      <c r="B611" s="160">
        <v>755</v>
      </c>
      <c r="C611" s="165" t="s">
        <v>8571</v>
      </c>
      <c r="D611" s="166" t="s">
        <v>8325</v>
      </c>
      <c r="E611" s="167">
        <v>22643.46</v>
      </c>
      <c r="F611" s="164" t="s">
        <v>4931</v>
      </c>
      <c r="G611" s="168"/>
    </row>
    <row r="612" spans="1:7" ht="20.399999999999999" hidden="1" x14ac:dyDescent="0.25">
      <c r="A612" s="159"/>
      <c r="B612" s="160">
        <v>749</v>
      </c>
      <c r="C612" s="165" t="s">
        <v>8572</v>
      </c>
      <c r="D612" s="166" t="s">
        <v>8325</v>
      </c>
      <c r="E612" s="167">
        <v>8327.84</v>
      </c>
      <c r="F612" s="164" t="s">
        <v>4931</v>
      </c>
    </row>
    <row r="613" spans="1:7" ht="20.399999999999999" hidden="1" x14ac:dyDescent="0.25">
      <c r="A613" s="159"/>
      <c r="B613" s="160">
        <v>756</v>
      </c>
      <c r="C613" s="165" t="s">
        <v>8573</v>
      </c>
      <c r="D613" s="166" t="s">
        <v>8325</v>
      </c>
      <c r="E613" s="167">
        <v>24695.72</v>
      </c>
      <c r="F613" s="164" t="s">
        <v>4931</v>
      </c>
      <c r="G613" s="168"/>
    </row>
    <row r="614" spans="1:7" ht="20.399999999999999" hidden="1" x14ac:dyDescent="0.25">
      <c r="A614" s="159"/>
      <c r="B614" s="160">
        <v>757</v>
      </c>
      <c r="C614" s="165" t="s">
        <v>8574</v>
      </c>
      <c r="D614" s="166" t="s">
        <v>8325</v>
      </c>
      <c r="E614" s="167">
        <v>11213.43</v>
      </c>
      <c r="F614" s="164" t="s">
        <v>4931</v>
      </c>
      <c r="G614" s="168"/>
    </row>
    <row r="615" spans="1:7" ht="20.399999999999999" hidden="1" x14ac:dyDescent="0.25">
      <c r="A615" s="159"/>
      <c r="B615" s="160">
        <v>10588</v>
      </c>
      <c r="C615" s="165" t="s">
        <v>8575</v>
      </c>
      <c r="D615" s="166" t="s">
        <v>8325</v>
      </c>
      <c r="E615" s="167">
        <v>2475.64</v>
      </c>
      <c r="F615" s="164" t="s">
        <v>4931</v>
      </c>
      <c r="G615" s="168"/>
    </row>
    <row r="616" spans="1:7" ht="20.399999999999999" hidden="1" x14ac:dyDescent="0.25">
      <c r="A616" s="159"/>
      <c r="B616" s="160">
        <v>10592</v>
      </c>
      <c r="C616" s="165" t="s">
        <v>8576</v>
      </c>
      <c r="D616" s="166" t="s">
        <v>8325</v>
      </c>
      <c r="E616" s="167">
        <v>2990.25</v>
      </c>
      <c r="F616" s="164" t="s">
        <v>4931</v>
      </c>
      <c r="G616" s="168"/>
    </row>
    <row r="617" spans="1:7" ht="20.399999999999999" hidden="1" x14ac:dyDescent="0.25">
      <c r="A617" s="159"/>
      <c r="B617" s="160">
        <v>10589</v>
      </c>
      <c r="C617" s="165" t="s">
        <v>8577</v>
      </c>
      <c r="D617" s="166" t="s">
        <v>8325</v>
      </c>
      <c r="E617" s="167">
        <v>4017.21</v>
      </c>
      <c r="F617" s="164" t="s">
        <v>4931</v>
      </c>
      <c r="G617" s="168"/>
    </row>
    <row r="618" spans="1:7" ht="20.399999999999999" hidden="1" x14ac:dyDescent="0.25">
      <c r="A618" s="159"/>
      <c r="B618" s="160">
        <v>760</v>
      </c>
      <c r="C618" s="165" t="s">
        <v>8578</v>
      </c>
      <c r="D618" s="166" t="s">
        <v>8325</v>
      </c>
      <c r="E618" s="167">
        <v>22426.87</v>
      </c>
      <c r="F618" s="164" t="s">
        <v>4931</v>
      </c>
    </row>
    <row r="619" spans="1:7" ht="20.399999999999999" hidden="1" x14ac:dyDescent="0.25">
      <c r="A619" s="159"/>
      <c r="B619" s="160">
        <v>751</v>
      </c>
      <c r="C619" s="165" t="s">
        <v>8579</v>
      </c>
      <c r="D619" s="166" t="s">
        <v>8325</v>
      </c>
      <c r="E619" s="167">
        <v>3532.23</v>
      </c>
      <c r="F619" s="164" t="s">
        <v>4931</v>
      </c>
    </row>
    <row r="620" spans="1:7" ht="20.399999999999999" hidden="1" x14ac:dyDescent="0.25">
      <c r="A620" s="159"/>
      <c r="B620" s="160">
        <v>754</v>
      </c>
      <c r="C620" s="165" t="s">
        <v>8580</v>
      </c>
      <c r="D620" s="166" t="s">
        <v>8325</v>
      </c>
      <c r="E620" s="167">
        <v>5606.71</v>
      </c>
      <c r="F620" s="164" t="s">
        <v>4931</v>
      </c>
      <c r="G620" s="168"/>
    </row>
    <row r="621" spans="1:7" hidden="1" x14ac:dyDescent="0.25">
      <c r="A621" s="159"/>
      <c r="B621" s="160">
        <v>14013</v>
      </c>
      <c r="C621" s="165" t="s">
        <v>6529</v>
      </c>
      <c r="D621" s="166" t="s">
        <v>8325</v>
      </c>
      <c r="E621" s="167">
        <v>120973.51</v>
      </c>
      <c r="F621" s="164" t="s">
        <v>4897</v>
      </c>
      <c r="G621" s="168"/>
    </row>
    <row r="622" spans="1:7" ht="20.399999999999999" hidden="1" x14ac:dyDescent="0.25">
      <c r="A622" s="159"/>
      <c r="B622" s="160">
        <v>39917</v>
      </c>
      <c r="C622" s="165" t="s">
        <v>7536</v>
      </c>
      <c r="D622" s="166" t="s">
        <v>8325</v>
      </c>
      <c r="E622" s="167">
        <v>73945.77</v>
      </c>
      <c r="F622" s="164" t="s">
        <v>4897</v>
      </c>
      <c r="G622" s="168"/>
    </row>
    <row r="623" spans="1:7" hidden="1" x14ac:dyDescent="0.25">
      <c r="A623" s="159"/>
      <c r="B623" s="160">
        <v>5081</v>
      </c>
      <c r="C623" s="165" t="s">
        <v>5786</v>
      </c>
      <c r="D623" s="166" t="s">
        <v>8501</v>
      </c>
      <c r="E623" s="167">
        <v>18.829999999999998</v>
      </c>
      <c r="F623" s="164" t="s">
        <v>4897</v>
      </c>
      <c r="G623" s="168"/>
    </row>
    <row r="624" spans="1:7" hidden="1" x14ac:dyDescent="0.25">
      <c r="A624" s="159"/>
      <c r="B624" s="160">
        <v>38167</v>
      </c>
      <c r="C624" s="165" t="s">
        <v>7091</v>
      </c>
      <c r="D624" s="166" t="s">
        <v>8501</v>
      </c>
      <c r="E624" s="167">
        <v>16.23</v>
      </c>
      <c r="F624" s="164" t="s">
        <v>4897</v>
      </c>
      <c r="G624" s="168"/>
    </row>
    <row r="625" spans="1:7" hidden="1" x14ac:dyDescent="0.25">
      <c r="A625" s="159"/>
      <c r="B625" s="160">
        <v>36145</v>
      </c>
      <c r="C625" s="165" t="s">
        <v>6853</v>
      </c>
      <c r="D625" s="166" t="s">
        <v>8501</v>
      </c>
      <c r="E625" s="167">
        <v>31.68</v>
      </c>
      <c r="F625" s="164" t="s">
        <v>4897</v>
      </c>
      <c r="G625" s="168"/>
    </row>
    <row r="626" spans="1:7" hidden="1" x14ac:dyDescent="0.25">
      <c r="A626" s="159"/>
      <c r="B626" s="160">
        <v>12893</v>
      </c>
      <c r="C626" s="165" t="s">
        <v>6496</v>
      </c>
      <c r="D626" s="166" t="s">
        <v>8501</v>
      </c>
      <c r="E626" s="167">
        <v>52.8</v>
      </c>
      <c r="F626" s="164" t="s">
        <v>4897</v>
      </c>
      <c r="G626" s="168"/>
    </row>
    <row r="627" spans="1:7" hidden="1" x14ac:dyDescent="0.25">
      <c r="A627" s="159"/>
      <c r="B627" s="160">
        <v>11685</v>
      </c>
      <c r="C627" s="165" t="s">
        <v>6250</v>
      </c>
      <c r="D627" s="166" t="s">
        <v>8325</v>
      </c>
      <c r="E627" s="167">
        <v>28.12</v>
      </c>
      <c r="F627" s="164" t="s">
        <v>4897</v>
      </c>
      <c r="G627" s="168"/>
    </row>
    <row r="628" spans="1:7" hidden="1" x14ac:dyDescent="0.25">
      <c r="A628" s="159"/>
      <c r="B628" s="160">
        <v>11679</v>
      </c>
      <c r="C628" s="165" t="s">
        <v>6245</v>
      </c>
      <c r="D628" s="166" t="s">
        <v>8325</v>
      </c>
      <c r="E628" s="167">
        <v>4.83</v>
      </c>
      <c r="F628" s="164" t="s">
        <v>4897</v>
      </c>
      <c r="G628" s="168"/>
    </row>
    <row r="629" spans="1:7" hidden="1" x14ac:dyDescent="0.25">
      <c r="A629" s="159"/>
      <c r="B629" s="160">
        <v>11680</v>
      </c>
      <c r="C629" s="165" t="s">
        <v>6246</v>
      </c>
      <c r="D629" s="166" t="s">
        <v>8325</v>
      </c>
      <c r="E629" s="167">
        <v>3.98</v>
      </c>
      <c r="F629" s="164" t="s">
        <v>4897</v>
      </c>
      <c r="G629" s="168"/>
    </row>
    <row r="630" spans="1:7" hidden="1" x14ac:dyDescent="0.25">
      <c r="A630" s="159"/>
      <c r="B630" s="160">
        <v>2512</v>
      </c>
      <c r="C630" s="165" t="s">
        <v>5309</v>
      </c>
      <c r="D630" s="166" t="s">
        <v>8325</v>
      </c>
      <c r="E630" s="167">
        <v>21.52</v>
      </c>
      <c r="F630" s="164" t="s">
        <v>4897</v>
      </c>
      <c r="G630" s="168"/>
    </row>
    <row r="631" spans="1:7" hidden="1" x14ac:dyDescent="0.25">
      <c r="A631" s="159"/>
      <c r="B631" s="160">
        <v>4374</v>
      </c>
      <c r="C631" s="165" t="s">
        <v>5678</v>
      </c>
      <c r="D631" s="166" t="s">
        <v>8325</v>
      </c>
      <c r="E631" s="167">
        <v>0.37</v>
      </c>
      <c r="F631" s="164" t="s">
        <v>4897</v>
      </c>
      <c r="G631" s="168"/>
    </row>
    <row r="632" spans="1:7" ht="20.399999999999999" hidden="1" x14ac:dyDescent="0.25">
      <c r="A632" s="159"/>
      <c r="B632" s="160">
        <v>7568</v>
      </c>
      <c r="C632" s="165" t="s">
        <v>8581</v>
      </c>
      <c r="D632" s="166" t="s">
        <v>8325</v>
      </c>
      <c r="E632" s="167">
        <v>0.61</v>
      </c>
      <c r="F632" s="164" t="s">
        <v>4897</v>
      </c>
      <c r="G632" s="168"/>
    </row>
    <row r="633" spans="1:7" ht="20.399999999999999" hidden="1" x14ac:dyDescent="0.25">
      <c r="A633" s="159"/>
      <c r="B633" s="160">
        <v>7584</v>
      </c>
      <c r="C633" s="165" t="s">
        <v>8582</v>
      </c>
      <c r="D633" s="166" t="s">
        <v>8325</v>
      </c>
      <c r="E633" s="167">
        <v>0.93</v>
      </c>
      <c r="F633" s="164" t="s">
        <v>4897</v>
      </c>
      <c r="G633" s="168"/>
    </row>
    <row r="634" spans="1:7" hidden="1" x14ac:dyDescent="0.25">
      <c r="A634" s="159"/>
      <c r="B634" s="160">
        <v>11945</v>
      </c>
      <c r="C634" s="165" t="s">
        <v>6352</v>
      </c>
      <c r="D634" s="166" t="s">
        <v>8325</v>
      </c>
      <c r="E634" s="167">
        <v>0.06</v>
      </c>
      <c r="F634" s="164" t="s">
        <v>4897</v>
      </c>
      <c r="G634" s="168"/>
    </row>
    <row r="635" spans="1:7" hidden="1" x14ac:dyDescent="0.25">
      <c r="A635" s="159"/>
      <c r="B635" s="160">
        <v>11946</v>
      </c>
      <c r="C635" s="165" t="s">
        <v>6353</v>
      </c>
      <c r="D635" s="166" t="s">
        <v>8325</v>
      </c>
      <c r="E635" s="167">
        <v>0.06</v>
      </c>
      <c r="F635" s="164" t="s">
        <v>4897</v>
      </c>
      <c r="G635" s="168"/>
    </row>
    <row r="636" spans="1:7" hidden="1" x14ac:dyDescent="0.25">
      <c r="A636" s="159"/>
      <c r="B636" s="160">
        <v>4375</v>
      </c>
      <c r="C636" s="165" t="s">
        <v>5679</v>
      </c>
      <c r="D636" s="166" t="s">
        <v>8325</v>
      </c>
      <c r="E636" s="167">
        <v>0.1</v>
      </c>
      <c r="F636" s="164" t="s">
        <v>8337</v>
      </c>
      <c r="G636" s="168"/>
    </row>
    <row r="637" spans="1:7" ht="20.399999999999999" hidden="1" x14ac:dyDescent="0.25">
      <c r="A637" s="159"/>
      <c r="B637" s="160">
        <v>11950</v>
      </c>
      <c r="C637" s="165" t="s">
        <v>8583</v>
      </c>
      <c r="D637" s="166" t="s">
        <v>8325</v>
      </c>
      <c r="E637" s="167">
        <v>0.2</v>
      </c>
      <c r="F637" s="164" t="s">
        <v>4897</v>
      </c>
      <c r="G637" s="168"/>
    </row>
    <row r="638" spans="1:7" hidden="1" x14ac:dyDescent="0.25">
      <c r="A638" s="159"/>
      <c r="B638" s="160">
        <v>4376</v>
      </c>
      <c r="C638" s="165" t="s">
        <v>5680</v>
      </c>
      <c r="D638" s="166" t="s">
        <v>8325</v>
      </c>
      <c r="E638" s="167">
        <v>0.19</v>
      </c>
      <c r="F638" s="164" t="s">
        <v>4897</v>
      </c>
      <c r="G638" s="168"/>
    </row>
    <row r="639" spans="1:7" ht="20.399999999999999" hidden="1" x14ac:dyDescent="0.25">
      <c r="A639" s="159"/>
      <c r="B639" s="160">
        <v>7583</v>
      </c>
      <c r="C639" s="165" t="s">
        <v>8584</v>
      </c>
      <c r="D639" s="166" t="s">
        <v>8325</v>
      </c>
      <c r="E639" s="167">
        <v>0.41</v>
      </c>
      <c r="F639" s="164" t="s">
        <v>4897</v>
      </c>
      <c r="G639" s="168"/>
    </row>
    <row r="640" spans="1:7" ht="20.399999999999999" hidden="1" x14ac:dyDescent="0.25">
      <c r="A640" s="159"/>
      <c r="B640" s="160">
        <v>4350</v>
      </c>
      <c r="C640" s="165" t="s">
        <v>8585</v>
      </c>
      <c r="D640" s="166" t="s">
        <v>8325</v>
      </c>
      <c r="E640" s="167">
        <v>0.28000000000000003</v>
      </c>
      <c r="F640" s="164" t="s">
        <v>4897</v>
      </c>
      <c r="G640" s="168"/>
    </row>
    <row r="641" spans="1:7" hidden="1" x14ac:dyDescent="0.25">
      <c r="A641" s="159"/>
      <c r="B641" s="160">
        <v>39886</v>
      </c>
      <c r="C641" s="165" t="s">
        <v>8586</v>
      </c>
      <c r="D641" s="166" t="s">
        <v>8325</v>
      </c>
      <c r="E641" s="167">
        <v>2.33</v>
      </c>
      <c r="F641" s="164" t="s">
        <v>4931</v>
      </c>
      <c r="G641" s="168"/>
    </row>
    <row r="642" spans="1:7" hidden="1" x14ac:dyDescent="0.25">
      <c r="A642" s="159"/>
      <c r="B642" s="160">
        <v>39887</v>
      </c>
      <c r="C642" s="165" t="s">
        <v>8587</v>
      </c>
      <c r="D642" s="166" t="s">
        <v>8325</v>
      </c>
      <c r="E642" s="167">
        <v>3.49</v>
      </c>
      <c r="F642" s="164" t="s">
        <v>4931</v>
      </c>
      <c r="G642" s="168"/>
    </row>
    <row r="643" spans="1:7" hidden="1" x14ac:dyDescent="0.25">
      <c r="A643" s="159"/>
      <c r="B643" s="160">
        <v>39888</v>
      </c>
      <c r="C643" s="165" t="s">
        <v>8588</v>
      </c>
      <c r="D643" s="166" t="s">
        <v>8325</v>
      </c>
      <c r="E643" s="167">
        <v>7.99</v>
      </c>
      <c r="F643" s="164" t="s">
        <v>4931</v>
      </c>
      <c r="G643" s="168"/>
    </row>
    <row r="644" spans="1:7" hidden="1" x14ac:dyDescent="0.25">
      <c r="A644" s="159"/>
      <c r="B644" s="160">
        <v>39890</v>
      </c>
      <c r="C644" s="165" t="s">
        <v>8589</v>
      </c>
      <c r="D644" s="166" t="s">
        <v>8325</v>
      </c>
      <c r="E644" s="167">
        <v>13.64</v>
      </c>
      <c r="F644" s="164" t="s">
        <v>4931</v>
      </c>
      <c r="G644" s="168"/>
    </row>
    <row r="645" spans="1:7" hidden="1" x14ac:dyDescent="0.25">
      <c r="A645" s="159"/>
      <c r="B645" s="160">
        <v>39891</v>
      </c>
      <c r="C645" s="165" t="s">
        <v>8590</v>
      </c>
      <c r="D645" s="166" t="s">
        <v>8325</v>
      </c>
      <c r="E645" s="167">
        <v>19.23</v>
      </c>
      <c r="F645" s="164" t="s">
        <v>4931</v>
      </c>
      <c r="G645" s="168"/>
    </row>
    <row r="646" spans="1:7" hidden="1" x14ac:dyDescent="0.25">
      <c r="A646" s="159"/>
      <c r="B646" s="160">
        <v>39892</v>
      </c>
      <c r="C646" s="165" t="s">
        <v>8591</v>
      </c>
      <c r="D646" s="166" t="s">
        <v>8325</v>
      </c>
      <c r="E646" s="167">
        <v>59.96</v>
      </c>
      <c r="F646" s="164" t="s">
        <v>4931</v>
      </c>
    </row>
    <row r="647" spans="1:7" hidden="1" x14ac:dyDescent="0.25">
      <c r="A647" s="159"/>
      <c r="B647" s="160">
        <v>790</v>
      </c>
      <c r="C647" s="165" t="s">
        <v>5095</v>
      </c>
      <c r="D647" s="166" t="s">
        <v>8325</v>
      </c>
      <c r="E647" s="167">
        <v>10.24</v>
      </c>
      <c r="F647" s="164" t="s">
        <v>4897</v>
      </c>
      <c r="G647" s="168"/>
    </row>
    <row r="648" spans="1:7" hidden="1" x14ac:dyDescent="0.25">
      <c r="A648" s="159"/>
      <c r="B648" s="160">
        <v>766</v>
      </c>
      <c r="C648" s="165" t="s">
        <v>5071</v>
      </c>
      <c r="D648" s="166" t="s">
        <v>8325</v>
      </c>
      <c r="E648" s="167">
        <v>10.24</v>
      </c>
      <c r="F648" s="164" t="s">
        <v>4897</v>
      </c>
      <c r="G648" s="168"/>
    </row>
    <row r="649" spans="1:7" hidden="1" x14ac:dyDescent="0.25">
      <c r="A649" s="159"/>
      <c r="B649" s="160">
        <v>791</v>
      </c>
      <c r="C649" s="165" t="s">
        <v>5096</v>
      </c>
      <c r="D649" s="166" t="s">
        <v>8325</v>
      </c>
      <c r="E649" s="167">
        <v>10.24</v>
      </c>
      <c r="F649" s="164" t="s">
        <v>4897</v>
      </c>
      <c r="G649" s="168"/>
    </row>
    <row r="650" spans="1:7" hidden="1" x14ac:dyDescent="0.25">
      <c r="A650" s="159"/>
      <c r="B650" s="160">
        <v>767</v>
      </c>
      <c r="C650" s="165" t="s">
        <v>5072</v>
      </c>
      <c r="D650" s="166" t="s">
        <v>8325</v>
      </c>
      <c r="E650" s="167">
        <v>10.24</v>
      </c>
      <c r="F650" s="164" t="s">
        <v>4897</v>
      </c>
      <c r="G650" s="168"/>
    </row>
    <row r="651" spans="1:7" hidden="1" x14ac:dyDescent="0.25">
      <c r="A651" s="159"/>
      <c r="B651" s="160">
        <v>768</v>
      </c>
      <c r="C651" s="165" t="s">
        <v>5073</v>
      </c>
      <c r="D651" s="166" t="s">
        <v>8325</v>
      </c>
      <c r="E651" s="167">
        <v>8.0399999999999991</v>
      </c>
      <c r="F651" s="164" t="s">
        <v>4897</v>
      </c>
      <c r="G651" s="168"/>
    </row>
    <row r="652" spans="1:7" hidden="1" x14ac:dyDescent="0.25">
      <c r="A652" s="159"/>
      <c r="B652" s="160">
        <v>789</v>
      </c>
      <c r="C652" s="165" t="s">
        <v>5094</v>
      </c>
      <c r="D652" s="166" t="s">
        <v>8325</v>
      </c>
      <c r="E652" s="167">
        <v>7.87</v>
      </c>
      <c r="F652" s="164" t="s">
        <v>4897</v>
      </c>
      <c r="G652" s="168"/>
    </row>
    <row r="653" spans="1:7" hidden="1" x14ac:dyDescent="0.25">
      <c r="A653" s="159"/>
      <c r="B653" s="160">
        <v>769</v>
      </c>
      <c r="C653" s="165" t="s">
        <v>5074</v>
      </c>
      <c r="D653" s="166" t="s">
        <v>8325</v>
      </c>
      <c r="E653" s="167">
        <v>8.0399999999999991</v>
      </c>
      <c r="F653" s="164" t="s">
        <v>4897</v>
      </c>
    </row>
    <row r="654" spans="1:7" hidden="1" x14ac:dyDescent="0.25">
      <c r="A654" s="159"/>
      <c r="B654" s="160">
        <v>770</v>
      </c>
      <c r="C654" s="165" t="s">
        <v>5075</v>
      </c>
      <c r="D654" s="166" t="s">
        <v>8325</v>
      </c>
      <c r="E654" s="167">
        <v>2.84</v>
      </c>
      <c r="F654" s="164" t="s">
        <v>4897</v>
      </c>
    </row>
    <row r="655" spans="1:7" hidden="1" x14ac:dyDescent="0.25">
      <c r="A655" s="159"/>
      <c r="B655" s="160">
        <v>12394</v>
      </c>
      <c r="C655" s="165" t="s">
        <v>6396</v>
      </c>
      <c r="D655" s="166" t="s">
        <v>8325</v>
      </c>
      <c r="E655" s="167">
        <v>2.84</v>
      </c>
      <c r="F655" s="164" t="s">
        <v>4897</v>
      </c>
    </row>
    <row r="656" spans="1:7" hidden="1" x14ac:dyDescent="0.25">
      <c r="A656" s="159"/>
      <c r="B656" s="160">
        <v>764</v>
      </c>
      <c r="C656" s="165" t="s">
        <v>5069</v>
      </c>
      <c r="D656" s="166" t="s">
        <v>8325</v>
      </c>
      <c r="E656" s="167">
        <v>4.95</v>
      </c>
      <c r="F656" s="164" t="s">
        <v>8337</v>
      </c>
      <c r="G656" s="168"/>
    </row>
    <row r="657" spans="1:7" hidden="1" x14ac:dyDescent="0.25">
      <c r="A657" s="159"/>
      <c r="B657" s="160">
        <v>765</v>
      </c>
      <c r="C657" s="165" t="s">
        <v>5070</v>
      </c>
      <c r="D657" s="166" t="s">
        <v>8325</v>
      </c>
      <c r="E657" s="167">
        <v>4.95</v>
      </c>
      <c r="F657" s="164" t="s">
        <v>4897</v>
      </c>
      <c r="G657" s="168"/>
    </row>
    <row r="658" spans="1:7" hidden="1" x14ac:dyDescent="0.25">
      <c r="A658" s="159"/>
      <c r="B658" s="160">
        <v>787</v>
      </c>
      <c r="C658" s="165" t="s">
        <v>5092</v>
      </c>
      <c r="D658" s="166" t="s">
        <v>8325</v>
      </c>
      <c r="E658" s="167">
        <v>22.11</v>
      </c>
      <c r="F658" s="164" t="s">
        <v>4897</v>
      </c>
    </row>
    <row r="659" spans="1:7" hidden="1" x14ac:dyDescent="0.25">
      <c r="A659" s="159"/>
      <c r="B659" s="160">
        <v>774</v>
      </c>
      <c r="C659" s="165" t="s">
        <v>5079</v>
      </c>
      <c r="D659" s="166" t="s">
        <v>8325</v>
      </c>
      <c r="E659" s="167">
        <v>22.11</v>
      </c>
      <c r="F659" s="164" t="s">
        <v>4897</v>
      </c>
    </row>
    <row r="660" spans="1:7" hidden="1" x14ac:dyDescent="0.25">
      <c r="A660" s="159"/>
      <c r="B660" s="160">
        <v>773</v>
      </c>
      <c r="C660" s="165" t="s">
        <v>5078</v>
      </c>
      <c r="D660" s="166" t="s">
        <v>8325</v>
      </c>
      <c r="E660" s="167">
        <v>22.11</v>
      </c>
      <c r="F660" s="164" t="s">
        <v>4897</v>
      </c>
    </row>
    <row r="661" spans="1:7" hidden="1" x14ac:dyDescent="0.25">
      <c r="A661" s="159"/>
      <c r="B661" s="160">
        <v>775</v>
      </c>
      <c r="C661" s="165" t="s">
        <v>5080</v>
      </c>
      <c r="D661" s="166" t="s">
        <v>8325</v>
      </c>
      <c r="E661" s="167">
        <v>22.11</v>
      </c>
      <c r="F661" s="164" t="s">
        <v>4897</v>
      </c>
    </row>
    <row r="662" spans="1:7" hidden="1" x14ac:dyDescent="0.25">
      <c r="A662" s="159"/>
      <c r="B662" s="160">
        <v>788</v>
      </c>
      <c r="C662" s="165" t="s">
        <v>5093</v>
      </c>
      <c r="D662" s="166" t="s">
        <v>8325</v>
      </c>
      <c r="E662" s="167">
        <v>13.74</v>
      </c>
      <c r="F662" s="164" t="s">
        <v>4897</v>
      </c>
      <c r="G662" s="168"/>
    </row>
    <row r="663" spans="1:7" hidden="1" x14ac:dyDescent="0.25">
      <c r="A663" s="159"/>
      <c r="B663" s="160">
        <v>772</v>
      </c>
      <c r="C663" s="165" t="s">
        <v>5077</v>
      </c>
      <c r="D663" s="166" t="s">
        <v>8325</v>
      </c>
      <c r="E663" s="167">
        <v>13.74</v>
      </c>
      <c r="F663" s="164" t="s">
        <v>4897</v>
      </c>
      <c r="G663" s="168"/>
    </row>
    <row r="664" spans="1:7" hidden="1" x14ac:dyDescent="0.25">
      <c r="A664" s="159"/>
      <c r="B664" s="160">
        <v>771</v>
      </c>
      <c r="C664" s="165" t="s">
        <v>5076</v>
      </c>
      <c r="D664" s="166" t="s">
        <v>8325</v>
      </c>
      <c r="E664" s="167">
        <v>13.74</v>
      </c>
      <c r="F664" s="164" t="s">
        <v>4897</v>
      </c>
      <c r="G664" s="168"/>
    </row>
    <row r="665" spans="1:7" hidden="1" x14ac:dyDescent="0.25">
      <c r="A665" s="159"/>
      <c r="B665" s="160">
        <v>779</v>
      </c>
      <c r="C665" s="165" t="s">
        <v>5084</v>
      </c>
      <c r="D665" s="166" t="s">
        <v>8325</v>
      </c>
      <c r="E665" s="167">
        <v>3.41</v>
      </c>
      <c r="F665" s="164" t="s">
        <v>4897</v>
      </c>
      <c r="G665" s="168"/>
    </row>
    <row r="666" spans="1:7" hidden="1" x14ac:dyDescent="0.25">
      <c r="A666" s="159"/>
      <c r="B666" s="160">
        <v>776</v>
      </c>
      <c r="C666" s="165" t="s">
        <v>5081</v>
      </c>
      <c r="D666" s="166" t="s">
        <v>8325</v>
      </c>
      <c r="E666" s="167">
        <v>32.590000000000003</v>
      </c>
      <c r="F666" s="164" t="s">
        <v>4897</v>
      </c>
      <c r="G666" s="168"/>
    </row>
    <row r="667" spans="1:7" hidden="1" x14ac:dyDescent="0.25">
      <c r="A667" s="159"/>
      <c r="B667" s="160">
        <v>777</v>
      </c>
      <c r="C667" s="165" t="s">
        <v>5082</v>
      </c>
      <c r="D667" s="166" t="s">
        <v>8325</v>
      </c>
      <c r="E667" s="167">
        <v>31.68</v>
      </c>
      <c r="F667" s="164" t="s">
        <v>4897</v>
      </c>
      <c r="G667" s="168"/>
    </row>
    <row r="668" spans="1:7" hidden="1" x14ac:dyDescent="0.25">
      <c r="A668" s="159"/>
      <c r="B668" s="160">
        <v>780</v>
      </c>
      <c r="C668" s="165" t="s">
        <v>5085</v>
      </c>
      <c r="D668" s="166" t="s">
        <v>8325</v>
      </c>
      <c r="E668" s="167">
        <v>31.84</v>
      </c>
      <c r="F668" s="164" t="s">
        <v>4897</v>
      </c>
      <c r="G668" s="168"/>
    </row>
    <row r="669" spans="1:7" hidden="1" x14ac:dyDescent="0.25">
      <c r="A669" s="159"/>
      <c r="B669" s="160">
        <v>778</v>
      </c>
      <c r="C669" s="165" t="s">
        <v>5083</v>
      </c>
      <c r="D669" s="166" t="s">
        <v>8325</v>
      </c>
      <c r="E669" s="167">
        <v>32.590000000000003</v>
      </c>
      <c r="F669" s="164" t="s">
        <v>4897</v>
      </c>
      <c r="G669" s="168"/>
    </row>
    <row r="670" spans="1:7" hidden="1" x14ac:dyDescent="0.25">
      <c r="A670" s="159"/>
      <c r="B670" s="160">
        <v>781</v>
      </c>
      <c r="C670" s="165" t="s">
        <v>5086</v>
      </c>
      <c r="D670" s="166" t="s">
        <v>8325</v>
      </c>
      <c r="E670" s="167">
        <v>60.22</v>
      </c>
      <c r="F670" s="164" t="s">
        <v>4897</v>
      </c>
      <c r="G670" s="168"/>
    </row>
    <row r="671" spans="1:7" hidden="1" x14ac:dyDescent="0.25">
      <c r="A671" s="159"/>
      <c r="B671" s="160">
        <v>786</v>
      </c>
      <c r="C671" s="165" t="s">
        <v>5091</v>
      </c>
      <c r="D671" s="166" t="s">
        <v>8325</v>
      </c>
      <c r="E671" s="167">
        <v>60.22</v>
      </c>
      <c r="F671" s="164" t="s">
        <v>4897</v>
      </c>
      <c r="G671" s="168"/>
    </row>
    <row r="672" spans="1:7" hidden="1" x14ac:dyDescent="0.25">
      <c r="A672" s="159"/>
      <c r="B672" s="160">
        <v>782</v>
      </c>
      <c r="C672" s="165" t="s">
        <v>5087</v>
      </c>
      <c r="D672" s="166" t="s">
        <v>8325</v>
      </c>
      <c r="E672" s="167">
        <v>60.22</v>
      </c>
      <c r="F672" s="164" t="s">
        <v>4897</v>
      </c>
      <c r="G672" s="168"/>
    </row>
    <row r="673" spans="1:7" hidden="1" x14ac:dyDescent="0.25">
      <c r="A673" s="159"/>
      <c r="B673" s="160">
        <v>783</v>
      </c>
      <c r="C673" s="165" t="s">
        <v>5088</v>
      </c>
      <c r="D673" s="166" t="s">
        <v>8325</v>
      </c>
      <c r="E673" s="167">
        <v>164.83</v>
      </c>
      <c r="F673" s="164" t="s">
        <v>4897</v>
      </c>
    </row>
    <row r="674" spans="1:7" hidden="1" x14ac:dyDescent="0.25">
      <c r="A674" s="159"/>
      <c r="B674" s="160">
        <v>785</v>
      </c>
      <c r="C674" s="165" t="s">
        <v>5090</v>
      </c>
      <c r="D674" s="166" t="s">
        <v>8325</v>
      </c>
      <c r="E674" s="167">
        <v>174.15</v>
      </c>
      <c r="F674" s="164" t="s">
        <v>4897</v>
      </c>
      <c r="G674" s="168"/>
    </row>
    <row r="675" spans="1:7" hidden="1" x14ac:dyDescent="0.25">
      <c r="A675" s="159"/>
      <c r="B675" s="160">
        <v>784</v>
      </c>
      <c r="C675" s="165" t="s">
        <v>5089</v>
      </c>
      <c r="D675" s="166" t="s">
        <v>8325</v>
      </c>
      <c r="E675" s="167">
        <v>186.82</v>
      </c>
      <c r="F675" s="164" t="s">
        <v>4897</v>
      </c>
      <c r="G675" s="168"/>
    </row>
    <row r="676" spans="1:7" hidden="1" x14ac:dyDescent="0.25">
      <c r="A676" s="159"/>
      <c r="B676" s="160">
        <v>831</v>
      </c>
      <c r="C676" s="165" t="s">
        <v>8592</v>
      </c>
      <c r="D676" s="166" t="s">
        <v>8325</v>
      </c>
      <c r="E676" s="167">
        <v>50.45</v>
      </c>
      <c r="F676" s="164" t="s">
        <v>4897</v>
      </c>
      <c r="G676" s="168"/>
    </row>
    <row r="677" spans="1:7" hidden="1" x14ac:dyDescent="0.25">
      <c r="A677" s="159"/>
      <c r="B677" s="160">
        <v>828</v>
      </c>
      <c r="C677" s="165" t="s">
        <v>8593</v>
      </c>
      <c r="D677" s="166" t="s">
        <v>8325</v>
      </c>
      <c r="E677" s="167">
        <v>0.37</v>
      </c>
      <c r="F677" s="164" t="s">
        <v>4897</v>
      </c>
      <c r="G677" s="168"/>
    </row>
    <row r="678" spans="1:7" hidden="1" x14ac:dyDescent="0.25">
      <c r="A678" s="159"/>
      <c r="B678" s="160">
        <v>829</v>
      </c>
      <c r="C678" s="165" t="s">
        <v>8594</v>
      </c>
      <c r="D678" s="166" t="s">
        <v>8325</v>
      </c>
      <c r="E678" s="167">
        <v>0.71</v>
      </c>
      <c r="F678" s="164" t="s">
        <v>4897</v>
      </c>
      <c r="G678" s="168"/>
    </row>
    <row r="679" spans="1:7" hidden="1" x14ac:dyDescent="0.25">
      <c r="A679" s="159"/>
      <c r="B679" s="160">
        <v>812</v>
      </c>
      <c r="C679" s="165" t="s">
        <v>8595</v>
      </c>
      <c r="D679" s="166" t="s">
        <v>8325</v>
      </c>
      <c r="E679" s="167">
        <v>1.5</v>
      </c>
      <c r="F679" s="164" t="s">
        <v>8337</v>
      </c>
      <c r="G679" s="168"/>
    </row>
    <row r="680" spans="1:7" hidden="1" x14ac:dyDescent="0.25">
      <c r="A680" s="159"/>
      <c r="B680" s="160">
        <v>819</v>
      </c>
      <c r="C680" s="165" t="s">
        <v>8596</v>
      </c>
      <c r="D680" s="166" t="s">
        <v>8325</v>
      </c>
      <c r="E680" s="167">
        <v>2.65</v>
      </c>
      <c r="F680" s="164" t="s">
        <v>4897</v>
      </c>
      <c r="G680" s="168"/>
    </row>
    <row r="681" spans="1:7" hidden="1" x14ac:dyDescent="0.25">
      <c r="A681" s="159"/>
      <c r="B681" s="160">
        <v>818</v>
      </c>
      <c r="C681" s="165" t="s">
        <v>8597</v>
      </c>
      <c r="D681" s="166" t="s">
        <v>8325</v>
      </c>
      <c r="E681" s="167">
        <v>4.9800000000000004</v>
      </c>
      <c r="F681" s="164" t="s">
        <v>4897</v>
      </c>
      <c r="G681" s="168"/>
    </row>
    <row r="682" spans="1:7" hidden="1" x14ac:dyDescent="0.25">
      <c r="A682" s="159"/>
      <c r="B682" s="160">
        <v>823</v>
      </c>
      <c r="C682" s="165" t="s">
        <v>8598</v>
      </c>
      <c r="D682" s="166" t="s">
        <v>8325</v>
      </c>
      <c r="E682" s="167">
        <v>12.29</v>
      </c>
      <c r="F682" s="164" t="s">
        <v>4897</v>
      </c>
      <c r="G682" s="168"/>
    </row>
    <row r="683" spans="1:7" hidden="1" x14ac:dyDescent="0.25">
      <c r="A683" s="159"/>
      <c r="B683" s="160">
        <v>830</v>
      </c>
      <c r="C683" s="165" t="s">
        <v>8599</v>
      </c>
      <c r="D683" s="166" t="s">
        <v>8325</v>
      </c>
      <c r="E683" s="167">
        <v>9.92</v>
      </c>
      <c r="F683" s="164" t="s">
        <v>4897</v>
      </c>
      <c r="G683" s="168"/>
    </row>
    <row r="684" spans="1:7" hidden="1" x14ac:dyDescent="0.25">
      <c r="A684" s="159"/>
      <c r="B684" s="160">
        <v>826</v>
      </c>
      <c r="C684" s="165" t="s">
        <v>8600</v>
      </c>
      <c r="D684" s="166" t="s">
        <v>8325</v>
      </c>
      <c r="E684" s="167">
        <v>29.53</v>
      </c>
      <c r="F684" s="164" t="s">
        <v>4897</v>
      </c>
      <c r="G684" s="168"/>
    </row>
    <row r="685" spans="1:7" hidden="1" x14ac:dyDescent="0.25">
      <c r="A685" s="159"/>
      <c r="B685" s="160">
        <v>827</v>
      </c>
      <c r="C685" s="165" t="s">
        <v>8601</v>
      </c>
      <c r="D685" s="166" t="s">
        <v>8325</v>
      </c>
      <c r="E685" s="167">
        <v>24.9</v>
      </c>
      <c r="F685" s="164" t="s">
        <v>4897</v>
      </c>
      <c r="G685" s="168"/>
    </row>
    <row r="686" spans="1:7" hidden="1" x14ac:dyDescent="0.25">
      <c r="A686" s="159"/>
      <c r="B686" s="160">
        <v>832</v>
      </c>
      <c r="C686" s="165" t="s">
        <v>8602</v>
      </c>
      <c r="D686" s="166" t="s">
        <v>8325</v>
      </c>
      <c r="E686" s="167">
        <v>1.59</v>
      </c>
      <c r="F686" s="164" t="s">
        <v>4897</v>
      </c>
      <c r="G686" s="168"/>
    </row>
    <row r="687" spans="1:7" hidden="1" x14ac:dyDescent="0.25">
      <c r="A687" s="159"/>
      <c r="B687" s="160">
        <v>833</v>
      </c>
      <c r="C687" s="165" t="s">
        <v>8603</v>
      </c>
      <c r="D687" s="166" t="s">
        <v>8325</v>
      </c>
      <c r="E687" s="167">
        <v>2.33</v>
      </c>
      <c r="F687" s="164" t="s">
        <v>4897</v>
      </c>
      <c r="G687" s="168"/>
    </row>
    <row r="688" spans="1:7" hidden="1" x14ac:dyDescent="0.25">
      <c r="A688" s="159"/>
      <c r="B688" s="160">
        <v>834</v>
      </c>
      <c r="C688" s="165" t="s">
        <v>8604</v>
      </c>
      <c r="D688" s="166" t="s">
        <v>8325</v>
      </c>
      <c r="E688" s="167">
        <v>2.57</v>
      </c>
      <c r="F688" s="164" t="s">
        <v>4897</v>
      </c>
      <c r="G688" s="168"/>
    </row>
    <row r="689" spans="1:7" hidden="1" x14ac:dyDescent="0.25">
      <c r="A689" s="159"/>
      <c r="B689" s="160">
        <v>825</v>
      </c>
      <c r="C689" s="165" t="s">
        <v>8605</v>
      </c>
      <c r="D689" s="166" t="s">
        <v>8325</v>
      </c>
      <c r="E689" s="167">
        <v>2.75</v>
      </c>
      <c r="F689" s="164" t="s">
        <v>4897</v>
      </c>
      <c r="G689" s="168"/>
    </row>
    <row r="690" spans="1:7" hidden="1" x14ac:dyDescent="0.25">
      <c r="A690" s="159"/>
      <c r="B690" s="160">
        <v>813</v>
      </c>
      <c r="C690" s="165" t="s">
        <v>8606</v>
      </c>
      <c r="D690" s="166" t="s">
        <v>8325</v>
      </c>
      <c r="E690" s="167">
        <v>3.37</v>
      </c>
      <c r="F690" s="164" t="s">
        <v>4897</v>
      </c>
      <c r="G690" s="168"/>
    </row>
    <row r="691" spans="1:7" hidden="1" x14ac:dyDescent="0.25">
      <c r="A691" s="159"/>
      <c r="B691" s="160">
        <v>820</v>
      </c>
      <c r="C691" s="165" t="s">
        <v>8607</v>
      </c>
      <c r="D691" s="166" t="s">
        <v>8325</v>
      </c>
      <c r="E691" s="167">
        <v>3.68</v>
      </c>
      <c r="F691" s="164" t="s">
        <v>4897</v>
      </c>
      <c r="G691" s="168"/>
    </row>
    <row r="692" spans="1:7" hidden="1" x14ac:dyDescent="0.25">
      <c r="A692" s="159"/>
      <c r="B692" s="160">
        <v>816</v>
      </c>
      <c r="C692" s="165" t="s">
        <v>8608</v>
      </c>
      <c r="D692" s="166" t="s">
        <v>8325</v>
      </c>
      <c r="E692" s="167">
        <v>6.3</v>
      </c>
      <c r="F692" s="164" t="s">
        <v>4897</v>
      </c>
      <c r="G692" s="168"/>
    </row>
    <row r="693" spans="1:7" hidden="1" x14ac:dyDescent="0.25">
      <c r="A693" s="159"/>
      <c r="B693" s="160">
        <v>814</v>
      </c>
      <c r="C693" s="165" t="s">
        <v>8609</v>
      </c>
      <c r="D693" s="166" t="s">
        <v>8325</v>
      </c>
      <c r="E693" s="167">
        <v>7.86</v>
      </c>
      <c r="F693" s="164" t="s">
        <v>4897</v>
      </c>
      <c r="G693" s="168"/>
    </row>
    <row r="694" spans="1:7" hidden="1" x14ac:dyDescent="0.25">
      <c r="A694" s="159"/>
      <c r="B694" s="160">
        <v>815</v>
      </c>
      <c r="C694" s="165" t="s">
        <v>8610</v>
      </c>
      <c r="D694" s="166" t="s">
        <v>8325</v>
      </c>
      <c r="E694" s="167">
        <v>8.06</v>
      </c>
      <c r="F694" s="164" t="s">
        <v>4897</v>
      </c>
      <c r="G694" s="168"/>
    </row>
    <row r="695" spans="1:7" hidden="1" x14ac:dyDescent="0.25">
      <c r="A695" s="159"/>
      <c r="B695" s="160">
        <v>822</v>
      </c>
      <c r="C695" s="165" t="s">
        <v>8611</v>
      </c>
      <c r="D695" s="166" t="s">
        <v>8325</v>
      </c>
      <c r="E695" s="167">
        <v>9.33</v>
      </c>
      <c r="F695" s="164" t="s">
        <v>4897</v>
      </c>
      <c r="G695" s="168"/>
    </row>
    <row r="696" spans="1:7" hidden="1" x14ac:dyDescent="0.25">
      <c r="A696" s="159"/>
      <c r="B696" s="160">
        <v>821</v>
      </c>
      <c r="C696" s="165" t="s">
        <v>8612</v>
      </c>
      <c r="D696" s="166" t="s">
        <v>8325</v>
      </c>
      <c r="E696" s="167">
        <v>11.16</v>
      </c>
      <c r="F696" s="164" t="s">
        <v>4897</v>
      </c>
      <c r="G696" s="168"/>
    </row>
    <row r="697" spans="1:7" hidden="1" x14ac:dyDescent="0.25">
      <c r="A697" s="159"/>
      <c r="B697" s="160">
        <v>817</v>
      </c>
      <c r="C697" s="165" t="s">
        <v>8613</v>
      </c>
      <c r="D697" s="166" t="s">
        <v>8325</v>
      </c>
      <c r="E697" s="167">
        <v>15.25</v>
      </c>
      <c r="F697" s="164" t="s">
        <v>4897</v>
      </c>
      <c r="G697" s="168"/>
    </row>
    <row r="698" spans="1:7" hidden="1" x14ac:dyDescent="0.25">
      <c r="A698" s="159"/>
      <c r="B698" s="160">
        <v>20086</v>
      </c>
      <c r="C698" s="165" t="s">
        <v>6569</v>
      </c>
      <c r="D698" s="166" t="s">
        <v>8325</v>
      </c>
      <c r="E698" s="167">
        <v>2.1</v>
      </c>
      <c r="F698" s="164" t="s">
        <v>4897</v>
      </c>
      <c r="G698" s="168"/>
    </row>
    <row r="699" spans="1:7" hidden="1" x14ac:dyDescent="0.25">
      <c r="A699" s="159"/>
      <c r="B699" s="160">
        <v>39191</v>
      </c>
      <c r="C699" s="165" t="s">
        <v>7224</v>
      </c>
      <c r="D699" s="166" t="s">
        <v>8325</v>
      </c>
      <c r="E699" s="167">
        <v>12.55</v>
      </c>
      <c r="F699" s="164" t="s">
        <v>4897</v>
      </c>
      <c r="G699" s="168"/>
    </row>
    <row r="700" spans="1:7" hidden="1" x14ac:dyDescent="0.25">
      <c r="A700" s="159"/>
      <c r="B700" s="160">
        <v>39190</v>
      </c>
      <c r="C700" s="165" t="s">
        <v>7223</v>
      </c>
      <c r="D700" s="166" t="s">
        <v>8325</v>
      </c>
      <c r="E700" s="167">
        <v>13.11</v>
      </c>
      <c r="F700" s="164" t="s">
        <v>4897</v>
      </c>
      <c r="G700" s="168"/>
    </row>
    <row r="701" spans="1:7" hidden="1" x14ac:dyDescent="0.25">
      <c r="A701" s="159"/>
      <c r="B701" s="160">
        <v>39189</v>
      </c>
      <c r="C701" s="165" t="s">
        <v>7222</v>
      </c>
      <c r="D701" s="166" t="s">
        <v>8325</v>
      </c>
      <c r="E701" s="167">
        <v>13.88</v>
      </c>
      <c r="F701" s="164" t="s">
        <v>4897</v>
      </c>
      <c r="G701" s="168"/>
    </row>
    <row r="702" spans="1:7" hidden="1" x14ac:dyDescent="0.25">
      <c r="A702" s="159"/>
      <c r="B702" s="160">
        <v>39186</v>
      </c>
      <c r="C702" s="165" t="s">
        <v>7219</v>
      </c>
      <c r="D702" s="166" t="s">
        <v>8325</v>
      </c>
      <c r="E702" s="167">
        <v>12.42</v>
      </c>
      <c r="F702" s="164" t="s">
        <v>4897</v>
      </c>
      <c r="G702" s="168"/>
    </row>
    <row r="703" spans="1:7" hidden="1" x14ac:dyDescent="0.25">
      <c r="A703" s="159"/>
      <c r="B703" s="160">
        <v>39188</v>
      </c>
      <c r="C703" s="165" t="s">
        <v>7221</v>
      </c>
      <c r="D703" s="166" t="s">
        <v>8325</v>
      </c>
      <c r="E703" s="167">
        <v>10.220000000000001</v>
      </c>
      <c r="F703" s="164" t="s">
        <v>4897</v>
      </c>
      <c r="G703" s="168"/>
    </row>
    <row r="704" spans="1:7" hidden="1" x14ac:dyDescent="0.25">
      <c r="A704" s="159"/>
      <c r="B704" s="160">
        <v>39187</v>
      </c>
      <c r="C704" s="165" t="s">
        <v>7220</v>
      </c>
      <c r="D704" s="166" t="s">
        <v>8325</v>
      </c>
      <c r="E704" s="167">
        <v>10.71</v>
      </c>
      <c r="F704" s="164" t="s">
        <v>4897</v>
      </c>
      <c r="G704" s="168"/>
    </row>
    <row r="705" spans="1:7" hidden="1" x14ac:dyDescent="0.25">
      <c r="A705" s="159"/>
      <c r="B705" s="160">
        <v>39184</v>
      </c>
      <c r="C705" s="165" t="s">
        <v>7217</v>
      </c>
      <c r="D705" s="166" t="s">
        <v>8325</v>
      </c>
      <c r="E705" s="167">
        <v>4.03</v>
      </c>
      <c r="F705" s="164" t="s">
        <v>4897</v>
      </c>
      <c r="G705" s="168"/>
    </row>
    <row r="706" spans="1:7" hidden="1" x14ac:dyDescent="0.25">
      <c r="A706" s="159"/>
      <c r="B706" s="160">
        <v>39185</v>
      </c>
      <c r="C706" s="165" t="s">
        <v>7218</v>
      </c>
      <c r="D706" s="166" t="s">
        <v>8325</v>
      </c>
      <c r="E706" s="167">
        <v>3.67</v>
      </c>
      <c r="F706" s="164" t="s">
        <v>4897</v>
      </c>
      <c r="G706" s="168"/>
    </row>
    <row r="707" spans="1:7" hidden="1" x14ac:dyDescent="0.25">
      <c r="A707" s="159"/>
      <c r="B707" s="160">
        <v>39198</v>
      </c>
      <c r="C707" s="165" t="s">
        <v>7231</v>
      </c>
      <c r="D707" s="166" t="s">
        <v>8325</v>
      </c>
      <c r="E707" s="167">
        <v>41.19</v>
      </c>
      <c r="F707" s="164" t="s">
        <v>4897</v>
      </c>
      <c r="G707" s="168"/>
    </row>
    <row r="708" spans="1:7" hidden="1" x14ac:dyDescent="0.25">
      <c r="A708" s="159"/>
      <c r="B708" s="160">
        <v>39197</v>
      </c>
      <c r="C708" s="165" t="s">
        <v>7230</v>
      </c>
      <c r="D708" s="166" t="s">
        <v>8325</v>
      </c>
      <c r="E708" s="167">
        <v>43.03</v>
      </c>
      <c r="F708" s="164" t="s">
        <v>4897</v>
      </c>
      <c r="G708" s="168"/>
    </row>
    <row r="709" spans="1:7" hidden="1" x14ac:dyDescent="0.25">
      <c r="A709" s="159"/>
      <c r="B709" s="160">
        <v>39196</v>
      </c>
      <c r="C709" s="165" t="s">
        <v>7229</v>
      </c>
      <c r="D709" s="166" t="s">
        <v>8325</v>
      </c>
      <c r="E709" s="167">
        <v>44.37</v>
      </c>
      <c r="F709" s="164" t="s">
        <v>4897</v>
      </c>
      <c r="G709" s="168"/>
    </row>
    <row r="710" spans="1:7" hidden="1" x14ac:dyDescent="0.25">
      <c r="A710" s="159"/>
      <c r="B710" s="160">
        <v>39199</v>
      </c>
      <c r="C710" s="165" t="s">
        <v>7232</v>
      </c>
      <c r="D710" s="166" t="s">
        <v>8325</v>
      </c>
      <c r="E710" s="167">
        <v>39.64</v>
      </c>
      <c r="F710" s="164" t="s">
        <v>4897</v>
      </c>
      <c r="G710" s="168"/>
    </row>
    <row r="711" spans="1:7" hidden="1" x14ac:dyDescent="0.25">
      <c r="A711" s="159"/>
      <c r="B711" s="160">
        <v>39195</v>
      </c>
      <c r="C711" s="165" t="s">
        <v>7228</v>
      </c>
      <c r="D711" s="166" t="s">
        <v>8325</v>
      </c>
      <c r="E711" s="167">
        <v>22.88</v>
      </c>
      <c r="F711" s="164" t="s">
        <v>4897</v>
      </c>
      <c r="G711" s="168"/>
    </row>
    <row r="712" spans="1:7" hidden="1" x14ac:dyDescent="0.25">
      <c r="A712" s="159"/>
      <c r="B712" s="160">
        <v>39194</v>
      </c>
      <c r="C712" s="165" t="s">
        <v>7227</v>
      </c>
      <c r="D712" s="166" t="s">
        <v>8325</v>
      </c>
      <c r="E712" s="167">
        <v>24.48</v>
      </c>
      <c r="F712" s="164" t="s">
        <v>4897</v>
      </c>
      <c r="G712" s="168"/>
    </row>
    <row r="713" spans="1:7" hidden="1" x14ac:dyDescent="0.25">
      <c r="A713" s="159"/>
      <c r="B713" s="160">
        <v>39193</v>
      </c>
      <c r="C713" s="165" t="s">
        <v>7226</v>
      </c>
      <c r="D713" s="166" t="s">
        <v>8325</v>
      </c>
      <c r="E713" s="167">
        <v>26.83</v>
      </c>
      <c r="F713" s="164" t="s">
        <v>4897</v>
      </c>
      <c r="G713" s="168"/>
    </row>
    <row r="714" spans="1:7" hidden="1" x14ac:dyDescent="0.25">
      <c r="A714" s="159"/>
      <c r="B714" s="160">
        <v>39192</v>
      </c>
      <c r="C714" s="165" t="s">
        <v>7225</v>
      </c>
      <c r="D714" s="166" t="s">
        <v>8325</v>
      </c>
      <c r="E714" s="167">
        <v>27.91</v>
      </c>
      <c r="F714" s="164" t="s">
        <v>4897</v>
      </c>
      <c r="G714" s="168"/>
    </row>
    <row r="715" spans="1:7" hidden="1" x14ac:dyDescent="0.25">
      <c r="A715" s="159"/>
      <c r="B715" s="160">
        <v>39920</v>
      </c>
      <c r="C715" s="165" t="s">
        <v>7379</v>
      </c>
      <c r="D715" s="166" t="s">
        <v>8325</v>
      </c>
      <c r="E715" s="167">
        <v>3.38</v>
      </c>
      <c r="F715" s="164" t="s">
        <v>4897</v>
      </c>
      <c r="G715" s="168"/>
    </row>
    <row r="716" spans="1:7" hidden="1" x14ac:dyDescent="0.25">
      <c r="A716" s="159"/>
      <c r="B716" s="170">
        <v>39201</v>
      </c>
      <c r="C716" s="165" t="s">
        <v>7234</v>
      </c>
      <c r="D716" s="166" t="s">
        <v>8325</v>
      </c>
      <c r="E716" s="167">
        <v>49.24</v>
      </c>
      <c r="F716" s="164" t="s">
        <v>4897</v>
      </c>
      <c r="G716" s="168"/>
    </row>
    <row r="717" spans="1:7" hidden="1" x14ac:dyDescent="0.25">
      <c r="A717" s="159"/>
      <c r="B717" s="160">
        <v>39200</v>
      </c>
      <c r="C717" s="165" t="s">
        <v>7233</v>
      </c>
      <c r="D717" s="166" t="s">
        <v>8325</v>
      </c>
      <c r="E717" s="167">
        <v>49.64</v>
      </c>
      <c r="F717" s="164" t="s">
        <v>4897</v>
      </c>
      <c r="G717" s="168"/>
    </row>
    <row r="718" spans="1:7" hidden="1" x14ac:dyDescent="0.25">
      <c r="A718" s="159"/>
      <c r="B718" s="160">
        <v>39203</v>
      </c>
      <c r="C718" s="165" t="s">
        <v>7236</v>
      </c>
      <c r="D718" s="166" t="s">
        <v>8325</v>
      </c>
      <c r="E718" s="167">
        <v>40.08</v>
      </c>
      <c r="F718" s="164" t="s">
        <v>4897</v>
      </c>
      <c r="G718" s="168"/>
    </row>
    <row r="719" spans="1:7" hidden="1" x14ac:dyDescent="0.25">
      <c r="A719" s="159"/>
      <c r="B719" s="160">
        <v>39202</v>
      </c>
      <c r="C719" s="165" t="s">
        <v>7235</v>
      </c>
      <c r="D719" s="166" t="s">
        <v>8325</v>
      </c>
      <c r="E719" s="167">
        <v>47.08</v>
      </c>
      <c r="F719" s="164" t="s">
        <v>4897</v>
      </c>
      <c r="G719" s="168"/>
    </row>
    <row r="720" spans="1:7" hidden="1" x14ac:dyDescent="0.25">
      <c r="A720" s="159"/>
      <c r="B720" s="160">
        <v>39205</v>
      </c>
      <c r="C720" s="165" t="s">
        <v>7238</v>
      </c>
      <c r="D720" s="166" t="s">
        <v>8325</v>
      </c>
      <c r="E720" s="167">
        <v>78.56</v>
      </c>
      <c r="F720" s="164" t="s">
        <v>4897</v>
      </c>
      <c r="G720" s="168"/>
    </row>
    <row r="721" spans="1:7" hidden="1" x14ac:dyDescent="0.25">
      <c r="A721" s="159"/>
      <c r="B721" s="160">
        <v>39204</v>
      </c>
      <c r="C721" s="165" t="s">
        <v>7237</v>
      </c>
      <c r="D721" s="166" t="s">
        <v>8325</v>
      </c>
      <c r="E721" s="167">
        <v>80.459999999999994</v>
      </c>
      <c r="F721" s="164" t="s">
        <v>4897</v>
      </c>
      <c r="G721" s="168"/>
    </row>
    <row r="722" spans="1:7" hidden="1" x14ac:dyDescent="0.25">
      <c r="A722" s="159"/>
      <c r="B722" s="160">
        <v>39206</v>
      </c>
      <c r="C722" s="165" t="s">
        <v>7239</v>
      </c>
      <c r="D722" s="166" t="s">
        <v>8325</v>
      </c>
      <c r="E722" s="167">
        <v>76.33</v>
      </c>
      <c r="F722" s="164" t="s">
        <v>4897</v>
      </c>
      <c r="G722" s="168"/>
    </row>
    <row r="723" spans="1:7" hidden="1" x14ac:dyDescent="0.25">
      <c r="A723" s="159"/>
      <c r="B723" s="160">
        <v>797</v>
      </c>
      <c r="C723" s="165" t="s">
        <v>8614</v>
      </c>
      <c r="D723" s="166" t="s">
        <v>8325</v>
      </c>
      <c r="E723" s="167">
        <v>4.8899999999999997</v>
      </c>
      <c r="F723" s="164" t="s">
        <v>4897</v>
      </c>
      <c r="G723" s="168"/>
    </row>
    <row r="724" spans="1:7" hidden="1" x14ac:dyDescent="0.25">
      <c r="A724" s="159"/>
      <c r="B724" s="160">
        <v>798</v>
      </c>
      <c r="C724" s="165" t="s">
        <v>8615</v>
      </c>
      <c r="D724" s="166" t="s">
        <v>8325</v>
      </c>
      <c r="E724" s="167">
        <v>0.71</v>
      </c>
      <c r="F724" s="164" t="s">
        <v>4897</v>
      </c>
      <c r="G724" s="168"/>
    </row>
    <row r="725" spans="1:7" hidden="1" x14ac:dyDescent="0.25">
      <c r="A725" s="159"/>
      <c r="B725" s="160">
        <v>796</v>
      </c>
      <c r="C725" s="165" t="s">
        <v>8616</v>
      </c>
      <c r="D725" s="166" t="s">
        <v>8325</v>
      </c>
      <c r="E725" s="167">
        <v>4.82</v>
      </c>
      <c r="F725" s="164" t="s">
        <v>4897</v>
      </c>
      <c r="G725" s="168"/>
    </row>
    <row r="726" spans="1:7" hidden="1" x14ac:dyDescent="0.25">
      <c r="A726" s="159"/>
      <c r="B726" s="160">
        <v>799</v>
      </c>
      <c r="C726" s="165" t="s">
        <v>8617</v>
      </c>
      <c r="D726" s="166" t="s">
        <v>8325</v>
      </c>
      <c r="E726" s="167">
        <v>2.21</v>
      </c>
      <c r="F726" s="164" t="s">
        <v>4897</v>
      </c>
      <c r="G726" s="168"/>
    </row>
    <row r="727" spans="1:7" hidden="1" x14ac:dyDescent="0.25">
      <c r="A727" s="159"/>
      <c r="B727" s="160">
        <v>792</v>
      </c>
      <c r="C727" s="165" t="s">
        <v>5097</v>
      </c>
      <c r="D727" s="166" t="s">
        <v>8325</v>
      </c>
      <c r="E727" s="167">
        <v>2.1</v>
      </c>
      <c r="F727" s="164" t="s">
        <v>8337</v>
      </c>
      <c r="G727" s="168"/>
    </row>
    <row r="728" spans="1:7" hidden="1" x14ac:dyDescent="0.25">
      <c r="A728" s="159"/>
      <c r="B728" s="160">
        <v>804</v>
      </c>
      <c r="C728" s="165" t="s">
        <v>8618</v>
      </c>
      <c r="D728" s="166" t="s">
        <v>8325</v>
      </c>
      <c r="E728" s="167">
        <v>6.87</v>
      </c>
      <c r="F728" s="164" t="s">
        <v>4897</v>
      </c>
      <c r="G728" s="168"/>
    </row>
    <row r="729" spans="1:7" hidden="1" x14ac:dyDescent="0.25">
      <c r="A729" s="159"/>
      <c r="B729" s="160">
        <v>793</v>
      </c>
      <c r="C729" s="165" t="s">
        <v>8619</v>
      </c>
      <c r="D729" s="166" t="s">
        <v>8325</v>
      </c>
      <c r="E729" s="167">
        <v>3.4</v>
      </c>
      <c r="F729" s="164" t="s">
        <v>4897</v>
      </c>
      <c r="G729" s="168"/>
    </row>
    <row r="730" spans="1:7" hidden="1" x14ac:dyDescent="0.25">
      <c r="A730" s="159"/>
      <c r="B730" s="160">
        <v>801</v>
      </c>
      <c r="C730" s="165" t="s">
        <v>8620</v>
      </c>
      <c r="D730" s="166" t="s">
        <v>8325</v>
      </c>
      <c r="E730" s="167">
        <v>2.2999999999999998</v>
      </c>
      <c r="F730" s="164" t="s">
        <v>4897</v>
      </c>
      <c r="G730" s="168"/>
    </row>
    <row r="731" spans="1:7" hidden="1" x14ac:dyDescent="0.25">
      <c r="A731" s="159"/>
      <c r="B731" s="160">
        <v>794</v>
      </c>
      <c r="C731" s="165" t="s">
        <v>8621</v>
      </c>
      <c r="D731" s="166" t="s">
        <v>8325</v>
      </c>
      <c r="E731" s="167">
        <v>2.4</v>
      </c>
      <c r="F731" s="164" t="s">
        <v>4897</v>
      </c>
      <c r="G731" s="168"/>
    </row>
    <row r="732" spans="1:7" hidden="1" x14ac:dyDescent="0.25">
      <c r="A732" s="159"/>
      <c r="B732" s="160">
        <v>802</v>
      </c>
      <c r="C732" s="165" t="s">
        <v>8622</v>
      </c>
      <c r="D732" s="166" t="s">
        <v>8325</v>
      </c>
      <c r="E732" s="167">
        <v>7.25</v>
      </c>
      <c r="F732" s="164" t="s">
        <v>4897</v>
      </c>
      <c r="G732" s="168"/>
    </row>
    <row r="733" spans="1:7" hidden="1" x14ac:dyDescent="0.25">
      <c r="A733" s="159"/>
      <c r="B733" s="160">
        <v>803</v>
      </c>
      <c r="C733" s="165" t="s">
        <v>8623</v>
      </c>
      <c r="D733" s="166" t="s">
        <v>8325</v>
      </c>
      <c r="E733" s="167">
        <v>7.56</v>
      </c>
      <c r="F733" s="164" t="s">
        <v>4897</v>
      </c>
      <c r="G733" s="168"/>
    </row>
    <row r="734" spans="1:7" hidden="1" x14ac:dyDescent="0.25">
      <c r="A734" s="159"/>
      <c r="B734" s="160">
        <v>38001</v>
      </c>
      <c r="C734" s="165" t="s">
        <v>7012</v>
      </c>
      <c r="D734" s="166" t="s">
        <v>8325</v>
      </c>
      <c r="E734" s="167">
        <v>0.62</v>
      </c>
      <c r="F734" s="164" t="s">
        <v>4931</v>
      </c>
      <c r="G734" s="168"/>
    </row>
    <row r="735" spans="1:7" hidden="1" x14ac:dyDescent="0.25">
      <c r="A735" s="159"/>
      <c r="B735" s="160">
        <v>38002</v>
      </c>
      <c r="C735" s="165" t="s">
        <v>7013</v>
      </c>
      <c r="D735" s="166" t="s">
        <v>8325</v>
      </c>
      <c r="E735" s="167">
        <v>1.1499999999999999</v>
      </c>
      <c r="F735" s="164" t="s">
        <v>4931</v>
      </c>
      <c r="G735" s="168"/>
    </row>
    <row r="736" spans="1:7" hidden="1" x14ac:dyDescent="0.25">
      <c r="A736" s="159"/>
      <c r="B736" s="160">
        <v>38003</v>
      </c>
      <c r="C736" s="165" t="s">
        <v>7014</v>
      </c>
      <c r="D736" s="166" t="s">
        <v>8325</v>
      </c>
      <c r="E736" s="167">
        <v>13.87</v>
      </c>
      <c r="F736" s="164" t="s">
        <v>4931</v>
      </c>
      <c r="G736" s="168"/>
    </row>
    <row r="737" spans="1:7" hidden="1" x14ac:dyDescent="0.25">
      <c r="A737" s="159"/>
      <c r="B737" s="160">
        <v>38004</v>
      </c>
      <c r="C737" s="165" t="s">
        <v>7015</v>
      </c>
      <c r="D737" s="166" t="s">
        <v>8325</v>
      </c>
      <c r="E737" s="167">
        <v>18.54</v>
      </c>
      <c r="F737" s="164" t="s">
        <v>4931</v>
      </c>
      <c r="G737" s="168"/>
    </row>
    <row r="738" spans="1:7" hidden="1" x14ac:dyDescent="0.25">
      <c r="A738" s="159"/>
      <c r="B738" s="160">
        <v>36327</v>
      </c>
      <c r="C738" s="165" t="s">
        <v>8624</v>
      </c>
      <c r="D738" s="166" t="s">
        <v>8325</v>
      </c>
      <c r="E738" s="167">
        <v>1.46</v>
      </c>
      <c r="F738" s="164" t="s">
        <v>4931</v>
      </c>
      <c r="G738" s="168"/>
    </row>
    <row r="739" spans="1:7" hidden="1" x14ac:dyDescent="0.25">
      <c r="A739" s="159"/>
      <c r="B739" s="160">
        <v>38992</v>
      </c>
      <c r="C739" s="165" t="s">
        <v>8625</v>
      </c>
      <c r="D739" s="166" t="s">
        <v>8325</v>
      </c>
      <c r="E739" s="167">
        <v>2.34</v>
      </c>
      <c r="F739" s="164" t="s">
        <v>4931</v>
      </c>
      <c r="G739" s="168"/>
    </row>
    <row r="740" spans="1:7" hidden="1" x14ac:dyDescent="0.25">
      <c r="A740" s="159"/>
      <c r="B740" s="160">
        <v>38993</v>
      </c>
      <c r="C740" s="165" t="s">
        <v>8626</v>
      </c>
      <c r="D740" s="166" t="s">
        <v>8325</v>
      </c>
      <c r="E740" s="167">
        <v>6.67</v>
      </c>
      <c r="F740" s="164" t="s">
        <v>4931</v>
      </c>
      <c r="G740" s="168"/>
    </row>
    <row r="741" spans="1:7" hidden="1" x14ac:dyDescent="0.25">
      <c r="A741" s="159"/>
      <c r="B741" s="160">
        <v>38418</v>
      </c>
      <c r="C741" s="165" t="s">
        <v>7130</v>
      </c>
      <c r="D741" s="166" t="s">
        <v>8325</v>
      </c>
      <c r="E741" s="167">
        <v>3.07</v>
      </c>
      <c r="F741" s="164" t="s">
        <v>4931</v>
      </c>
      <c r="G741" s="168"/>
    </row>
    <row r="742" spans="1:7" hidden="1" x14ac:dyDescent="0.25">
      <c r="A742" s="159"/>
      <c r="B742" s="160">
        <v>39178</v>
      </c>
      <c r="C742" s="165" t="s">
        <v>7212</v>
      </c>
      <c r="D742" s="166" t="s">
        <v>8325</v>
      </c>
      <c r="E742" s="167">
        <v>1.35</v>
      </c>
      <c r="F742" s="164" t="s">
        <v>4897</v>
      </c>
      <c r="G742" s="168"/>
    </row>
    <row r="743" spans="1:7" hidden="1" x14ac:dyDescent="0.25">
      <c r="A743" s="159"/>
      <c r="B743" s="160">
        <v>39177</v>
      </c>
      <c r="C743" s="165" t="s">
        <v>7211</v>
      </c>
      <c r="D743" s="166" t="s">
        <v>8325</v>
      </c>
      <c r="E743" s="167">
        <v>1.22</v>
      </c>
      <c r="F743" s="164" t="s">
        <v>4897</v>
      </c>
      <c r="G743" s="168"/>
    </row>
    <row r="744" spans="1:7" hidden="1" x14ac:dyDescent="0.25">
      <c r="A744" s="159"/>
      <c r="B744" s="160">
        <v>39174</v>
      </c>
      <c r="C744" s="165" t="s">
        <v>7208</v>
      </c>
      <c r="D744" s="166" t="s">
        <v>8325</v>
      </c>
      <c r="E744" s="167">
        <v>0.61</v>
      </c>
      <c r="F744" s="164" t="s">
        <v>4897</v>
      </c>
      <c r="G744" s="168"/>
    </row>
    <row r="745" spans="1:7" hidden="1" x14ac:dyDescent="0.25">
      <c r="A745" s="159"/>
      <c r="B745" s="160">
        <v>39176</v>
      </c>
      <c r="C745" s="165" t="s">
        <v>7210</v>
      </c>
      <c r="D745" s="166" t="s">
        <v>8325</v>
      </c>
      <c r="E745" s="167">
        <v>0.8</v>
      </c>
      <c r="F745" s="164" t="s">
        <v>4897</v>
      </c>
      <c r="G745" s="168"/>
    </row>
    <row r="746" spans="1:7" hidden="1" x14ac:dyDescent="0.25">
      <c r="A746" s="159"/>
      <c r="B746" s="160">
        <v>39180</v>
      </c>
      <c r="C746" s="165" t="s">
        <v>7214</v>
      </c>
      <c r="D746" s="166" t="s">
        <v>8325</v>
      </c>
      <c r="E746" s="167">
        <v>3.68</v>
      </c>
      <c r="F746" s="164" t="s">
        <v>4897</v>
      </c>
      <c r="G746" s="168"/>
    </row>
    <row r="747" spans="1:7" hidden="1" x14ac:dyDescent="0.25">
      <c r="A747" s="159"/>
      <c r="B747" s="160">
        <v>39179</v>
      </c>
      <c r="C747" s="165" t="s">
        <v>7213</v>
      </c>
      <c r="D747" s="166" t="s">
        <v>8325</v>
      </c>
      <c r="E747" s="167">
        <v>3.26</v>
      </c>
      <c r="F747" s="164" t="s">
        <v>4897</v>
      </c>
      <c r="G747" s="168"/>
    </row>
    <row r="748" spans="1:7" hidden="1" x14ac:dyDescent="0.25">
      <c r="A748" s="159"/>
      <c r="B748" s="160">
        <v>39175</v>
      </c>
      <c r="C748" s="165" t="s">
        <v>7209</v>
      </c>
      <c r="D748" s="166" t="s">
        <v>8325</v>
      </c>
      <c r="E748" s="167">
        <v>0.75</v>
      </c>
      <c r="F748" s="164" t="s">
        <v>4897</v>
      </c>
      <c r="G748" s="168"/>
    </row>
    <row r="749" spans="1:7" hidden="1" x14ac:dyDescent="0.25">
      <c r="A749" s="159"/>
      <c r="B749" s="160">
        <v>39217</v>
      </c>
      <c r="C749" s="165" t="s">
        <v>7250</v>
      </c>
      <c r="D749" s="166" t="s">
        <v>8325</v>
      </c>
      <c r="E749" s="167">
        <v>0.57999999999999996</v>
      </c>
      <c r="F749" s="164" t="s">
        <v>4897</v>
      </c>
      <c r="G749" s="168"/>
    </row>
    <row r="750" spans="1:7" hidden="1" x14ac:dyDescent="0.25">
      <c r="A750" s="159"/>
      <c r="B750" s="160">
        <v>39181</v>
      </c>
      <c r="C750" s="165" t="s">
        <v>7215</v>
      </c>
      <c r="D750" s="166" t="s">
        <v>8325</v>
      </c>
      <c r="E750" s="167">
        <v>4.9400000000000004</v>
      </c>
      <c r="F750" s="164" t="s">
        <v>4897</v>
      </c>
      <c r="G750" s="168"/>
    </row>
    <row r="751" spans="1:7" hidden="1" x14ac:dyDescent="0.25">
      <c r="A751" s="159"/>
      <c r="B751" s="160">
        <v>39182</v>
      </c>
      <c r="C751" s="165" t="s">
        <v>7216</v>
      </c>
      <c r="D751" s="166" t="s">
        <v>8325</v>
      </c>
      <c r="E751" s="167">
        <v>6.95</v>
      </c>
      <c r="F751" s="164" t="s">
        <v>4897</v>
      </c>
      <c r="G751" s="168"/>
    </row>
    <row r="752" spans="1:7" ht="20.399999999999999" hidden="1" x14ac:dyDescent="0.25">
      <c r="A752" s="159"/>
      <c r="B752" s="160">
        <v>12616</v>
      </c>
      <c r="C752" s="165" t="s">
        <v>8627</v>
      </c>
      <c r="D752" s="166" t="s">
        <v>8325</v>
      </c>
      <c r="E752" s="167">
        <v>4.6399999999999997</v>
      </c>
      <c r="F752" s="164" t="s">
        <v>4931</v>
      </c>
      <c r="G752" s="168"/>
    </row>
    <row r="753" spans="1:7" ht="20.399999999999999" hidden="1" x14ac:dyDescent="0.25">
      <c r="A753" s="159"/>
      <c r="B753" s="160">
        <v>1049</v>
      </c>
      <c r="C753" s="165" t="s">
        <v>8628</v>
      </c>
      <c r="D753" s="166" t="s">
        <v>8325</v>
      </c>
      <c r="E753" s="167">
        <v>5.82</v>
      </c>
      <c r="F753" s="164" t="s">
        <v>4897</v>
      </c>
      <c r="G753" s="168"/>
    </row>
    <row r="754" spans="1:7" ht="20.399999999999999" hidden="1" x14ac:dyDescent="0.25">
      <c r="A754" s="159"/>
      <c r="B754" s="160">
        <v>1099</v>
      </c>
      <c r="C754" s="165" t="s">
        <v>8629</v>
      </c>
      <c r="D754" s="166" t="s">
        <v>8325</v>
      </c>
      <c r="E754" s="167">
        <v>4.45</v>
      </c>
      <c r="F754" s="164" t="s">
        <v>4897</v>
      </c>
      <c r="G754" s="168"/>
    </row>
    <row r="755" spans="1:7" ht="20.399999999999999" hidden="1" x14ac:dyDescent="0.25">
      <c r="A755" s="159"/>
      <c r="B755" s="160">
        <v>39678</v>
      </c>
      <c r="C755" s="165" t="s">
        <v>8630</v>
      </c>
      <c r="D755" s="166" t="s">
        <v>8325</v>
      </c>
      <c r="E755" s="167">
        <v>1.79</v>
      </c>
      <c r="F755" s="164" t="s">
        <v>4897</v>
      </c>
      <c r="G755" s="168"/>
    </row>
    <row r="756" spans="1:7" ht="20.399999999999999" hidden="1" x14ac:dyDescent="0.25">
      <c r="A756" s="159"/>
      <c r="B756" s="160">
        <v>1050</v>
      </c>
      <c r="C756" s="165" t="s">
        <v>8631</v>
      </c>
      <c r="D756" s="166" t="s">
        <v>8325</v>
      </c>
      <c r="E756" s="167">
        <v>3.04</v>
      </c>
      <c r="F756" s="164" t="s">
        <v>4897</v>
      </c>
      <c r="G756" s="168"/>
    </row>
    <row r="757" spans="1:7" ht="20.399999999999999" hidden="1" x14ac:dyDescent="0.25">
      <c r="A757" s="159"/>
      <c r="B757" s="160">
        <v>1101</v>
      </c>
      <c r="C757" s="165" t="s">
        <v>8632</v>
      </c>
      <c r="D757" s="166" t="s">
        <v>8325</v>
      </c>
      <c r="E757" s="167">
        <v>19.190000000000001</v>
      </c>
      <c r="F757" s="164" t="s">
        <v>4897</v>
      </c>
      <c r="G757" s="168"/>
    </row>
    <row r="758" spans="1:7" ht="20.399999999999999" hidden="1" x14ac:dyDescent="0.25">
      <c r="A758" s="159"/>
      <c r="B758" s="160">
        <v>1100</v>
      </c>
      <c r="C758" s="165" t="s">
        <v>8633</v>
      </c>
      <c r="D758" s="166" t="s">
        <v>8325</v>
      </c>
      <c r="E758" s="167">
        <v>9.9</v>
      </c>
      <c r="F758" s="164" t="s">
        <v>4897</v>
      </c>
      <c r="G758" s="168"/>
    </row>
    <row r="759" spans="1:7" ht="20.399999999999999" hidden="1" x14ac:dyDescent="0.25">
      <c r="A759" s="159"/>
      <c r="B759" s="160">
        <v>39679</v>
      </c>
      <c r="C759" s="165" t="s">
        <v>8634</v>
      </c>
      <c r="D759" s="166" t="s">
        <v>8325</v>
      </c>
      <c r="E759" s="167">
        <v>38.26</v>
      </c>
      <c r="F759" s="164" t="s">
        <v>4897</v>
      </c>
      <c r="G759" s="168"/>
    </row>
    <row r="760" spans="1:7" ht="20.399999999999999" hidden="1" x14ac:dyDescent="0.25">
      <c r="A760" s="159"/>
      <c r="B760" s="160">
        <v>1098</v>
      </c>
      <c r="C760" s="165" t="s">
        <v>8635</v>
      </c>
      <c r="D760" s="166" t="s">
        <v>8325</v>
      </c>
      <c r="E760" s="167">
        <v>2.37</v>
      </c>
      <c r="F760" s="164" t="s">
        <v>4897</v>
      </c>
      <c r="G760" s="168"/>
    </row>
    <row r="761" spans="1:7" ht="20.399999999999999" hidden="1" x14ac:dyDescent="0.25">
      <c r="A761" s="159"/>
      <c r="B761" s="160">
        <v>1102</v>
      </c>
      <c r="C761" s="165" t="s">
        <v>8636</v>
      </c>
      <c r="D761" s="166" t="s">
        <v>8325</v>
      </c>
      <c r="E761" s="167">
        <v>28.62</v>
      </c>
      <c r="F761" s="164" t="s">
        <v>4897</v>
      </c>
      <c r="G761" s="168"/>
    </row>
    <row r="762" spans="1:7" ht="20.399999999999999" hidden="1" x14ac:dyDescent="0.25">
      <c r="A762" s="159"/>
      <c r="B762" s="160">
        <v>1051</v>
      </c>
      <c r="C762" s="165" t="s">
        <v>8637</v>
      </c>
      <c r="D762" s="166" t="s">
        <v>8325</v>
      </c>
      <c r="E762" s="167">
        <v>41.61</v>
      </c>
      <c r="F762" s="164" t="s">
        <v>4897</v>
      </c>
      <c r="G762" s="168"/>
    </row>
    <row r="763" spans="1:7" hidden="1" x14ac:dyDescent="0.25">
      <c r="A763" s="159"/>
      <c r="B763" s="160">
        <v>37399</v>
      </c>
      <c r="C763" s="165" t="s">
        <v>6920</v>
      </c>
      <c r="D763" s="166" t="s">
        <v>8325</v>
      </c>
      <c r="E763" s="167">
        <v>13.55</v>
      </c>
      <c r="F763" s="164" t="s">
        <v>4897</v>
      </c>
      <c r="G763" s="168"/>
    </row>
    <row r="764" spans="1:7" ht="20.399999999999999" hidden="1" x14ac:dyDescent="0.25">
      <c r="A764" s="159"/>
      <c r="B764" s="160">
        <v>42014</v>
      </c>
      <c r="C764" s="165" t="s">
        <v>8638</v>
      </c>
      <c r="D764" s="166" t="s">
        <v>8369</v>
      </c>
      <c r="E764" s="167">
        <v>23.13</v>
      </c>
      <c r="F764" s="164" t="s">
        <v>4897</v>
      </c>
      <c r="G764" s="168"/>
    </row>
    <row r="765" spans="1:7" hidden="1" x14ac:dyDescent="0.25">
      <c r="A765" s="159"/>
      <c r="B765" s="160">
        <v>42012</v>
      </c>
      <c r="C765" s="165" t="s">
        <v>8639</v>
      </c>
      <c r="D765" s="166" t="s">
        <v>8369</v>
      </c>
      <c r="E765" s="167">
        <v>17.59</v>
      </c>
      <c r="F765" s="164" t="s">
        <v>4897</v>
      </c>
      <c r="G765" s="168"/>
    </row>
    <row r="766" spans="1:7" hidden="1" x14ac:dyDescent="0.25">
      <c r="A766" s="159"/>
      <c r="B766" s="160">
        <v>42013</v>
      </c>
      <c r="C766" s="165" t="s">
        <v>8640</v>
      </c>
      <c r="D766" s="166" t="s">
        <v>8369</v>
      </c>
      <c r="E766" s="167">
        <v>9.4700000000000006</v>
      </c>
      <c r="F766" s="164" t="s">
        <v>4897</v>
      </c>
      <c r="G766" s="168"/>
    </row>
    <row r="767" spans="1:7" hidden="1" x14ac:dyDescent="0.25">
      <c r="A767" s="159"/>
      <c r="B767" s="160">
        <v>25004</v>
      </c>
      <c r="C767" s="165" t="s">
        <v>6654</v>
      </c>
      <c r="D767" s="166" t="s">
        <v>8369</v>
      </c>
      <c r="E767" s="167">
        <v>25.48</v>
      </c>
      <c r="F767" s="164" t="s">
        <v>4897</v>
      </c>
      <c r="G767" s="168"/>
    </row>
    <row r="768" spans="1:7" hidden="1" x14ac:dyDescent="0.25">
      <c r="A768" s="159"/>
      <c r="B768" s="160">
        <v>25002</v>
      </c>
      <c r="C768" s="165" t="s">
        <v>6652</v>
      </c>
      <c r="D768" s="166" t="s">
        <v>8369</v>
      </c>
      <c r="E768" s="167">
        <v>25.69</v>
      </c>
      <c r="F768" s="164" t="s">
        <v>4897</v>
      </c>
      <c r="G768" s="168"/>
    </row>
    <row r="769" spans="1:7" hidden="1" x14ac:dyDescent="0.25">
      <c r="A769" s="159"/>
      <c r="B769" s="160">
        <v>37409</v>
      </c>
      <c r="C769" s="165" t="s">
        <v>6925</v>
      </c>
      <c r="D769" s="166" t="s">
        <v>8369</v>
      </c>
      <c r="E769" s="167">
        <v>25.27</v>
      </c>
      <c r="F769" s="164" t="s">
        <v>4897</v>
      </c>
      <c r="G769" s="168"/>
    </row>
    <row r="770" spans="1:7" hidden="1" x14ac:dyDescent="0.25">
      <c r="A770" s="159"/>
      <c r="B770" s="160">
        <v>841</v>
      </c>
      <c r="C770" s="165" t="s">
        <v>5098</v>
      </c>
      <c r="D770" s="166" t="s">
        <v>8369</v>
      </c>
      <c r="E770" s="167">
        <v>26.1</v>
      </c>
      <c r="F770" s="164" t="s">
        <v>8337</v>
      </c>
      <c r="G770" s="168"/>
    </row>
    <row r="771" spans="1:7" hidden="1" x14ac:dyDescent="0.25">
      <c r="A771" s="159"/>
      <c r="B771" s="160">
        <v>25005</v>
      </c>
      <c r="C771" s="165" t="s">
        <v>6655</v>
      </c>
      <c r="D771" s="166" t="s">
        <v>8369</v>
      </c>
      <c r="E771" s="167">
        <v>28.62</v>
      </c>
      <c r="F771" s="164" t="s">
        <v>4897</v>
      </c>
      <c r="G771" s="168"/>
    </row>
    <row r="772" spans="1:7" hidden="1" x14ac:dyDescent="0.25">
      <c r="A772" s="159"/>
      <c r="B772" s="160">
        <v>25003</v>
      </c>
      <c r="C772" s="165" t="s">
        <v>6653</v>
      </c>
      <c r="D772" s="166" t="s">
        <v>8369</v>
      </c>
      <c r="E772" s="167">
        <v>30.57</v>
      </c>
      <c r="F772" s="164" t="s">
        <v>4897</v>
      </c>
      <c r="G772" s="168"/>
    </row>
    <row r="773" spans="1:7" hidden="1" x14ac:dyDescent="0.25">
      <c r="A773" s="159"/>
      <c r="B773" s="160">
        <v>37410</v>
      </c>
      <c r="C773" s="165" t="s">
        <v>6926</v>
      </c>
      <c r="D773" s="166" t="s">
        <v>8369</v>
      </c>
      <c r="E773" s="167">
        <v>28.62</v>
      </c>
      <c r="F773" s="164" t="s">
        <v>4897</v>
      </c>
      <c r="G773" s="168"/>
    </row>
    <row r="774" spans="1:7" hidden="1" x14ac:dyDescent="0.25">
      <c r="A774" s="159"/>
      <c r="B774" s="160">
        <v>842</v>
      </c>
      <c r="C774" s="165" t="s">
        <v>5099</v>
      </c>
      <c r="D774" s="166" t="s">
        <v>8369</v>
      </c>
      <c r="E774" s="167">
        <v>32.19</v>
      </c>
      <c r="F774" s="164" t="s">
        <v>4897</v>
      </c>
      <c r="G774" s="168"/>
    </row>
    <row r="775" spans="1:7" hidden="1" x14ac:dyDescent="0.25">
      <c r="A775" s="159"/>
      <c r="B775" s="160">
        <v>862</v>
      </c>
      <c r="C775" s="165" t="s">
        <v>5101</v>
      </c>
      <c r="D775" s="166" t="s">
        <v>8368</v>
      </c>
      <c r="E775" s="167">
        <v>4.33</v>
      </c>
      <c r="F775" s="164" t="s">
        <v>4897</v>
      </c>
      <c r="G775" s="168"/>
    </row>
    <row r="776" spans="1:7" hidden="1" x14ac:dyDescent="0.25">
      <c r="A776" s="159"/>
      <c r="B776" s="160">
        <v>866</v>
      </c>
      <c r="C776" s="165" t="s">
        <v>5105</v>
      </c>
      <c r="D776" s="166" t="s">
        <v>8368</v>
      </c>
      <c r="E776" s="167">
        <v>53.3</v>
      </c>
      <c r="F776" s="164" t="s">
        <v>4897</v>
      </c>
      <c r="G776" s="168"/>
    </row>
    <row r="777" spans="1:7" hidden="1" x14ac:dyDescent="0.25">
      <c r="A777" s="159"/>
      <c r="B777" s="160">
        <v>892</v>
      </c>
      <c r="C777" s="165" t="s">
        <v>5110</v>
      </c>
      <c r="D777" s="166" t="s">
        <v>8368</v>
      </c>
      <c r="E777" s="167">
        <v>67.78</v>
      </c>
      <c r="F777" s="164" t="s">
        <v>4897</v>
      </c>
      <c r="G777" s="168"/>
    </row>
    <row r="778" spans="1:7" hidden="1" x14ac:dyDescent="0.25">
      <c r="A778" s="159"/>
      <c r="B778" s="160">
        <v>857</v>
      </c>
      <c r="C778" s="165" t="s">
        <v>5100</v>
      </c>
      <c r="D778" s="166" t="s">
        <v>8368</v>
      </c>
      <c r="E778" s="167">
        <v>6.9</v>
      </c>
      <c r="F778" s="164" t="s">
        <v>8337</v>
      </c>
      <c r="G778" s="168"/>
    </row>
    <row r="779" spans="1:7" hidden="1" x14ac:dyDescent="0.25">
      <c r="A779" s="159"/>
      <c r="B779" s="160">
        <v>37404</v>
      </c>
      <c r="C779" s="165" t="s">
        <v>6924</v>
      </c>
      <c r="D779" s="166" t="s">
        <v>8368</v>
      </c>
      <c r="E779" s="169">
        <v>81.5</v>
      </c>
      <c r="F779" s="164" t="s">
        <v>4897</v>
      </c>
      <c r="G779" s="168"/>
    </row>
    <row r="780" spans="1:7" hidden="1" x14ac:dyDescent="0.25">
      <c r="A780" s="159"/>
      <c r="B780" s="160">
        <v>868</v>
      </c>
      <c r="C780" s="165" t="s">
        <v>5107</v>
      </c>
      <c r="D780" s="166" t="s">
        <v>8368</v>
      </c>
      <c r="E780" s="167">
        <v>10.65</v>
      </c>
      <c r="F780" s="164" t="s">
        <v>4897</v>
      </c>
      <c r="G780" s="168"/>
    </row>
    <row r="781" spans="1:7" hidden="1" x14ac:dyDescent="0.25">
      <c r="A781" s="159"/>
      <c r="B781" s="160">
        <v>870</v>
      </c>
      <c r="C781" s="165" t="s">
        <v>5108</v>
      </c>
      <c r="D781" s="166" t="s">
        <v>8368</v>
      </c>
      <c r="E781" s="167">
        <v>140.44</v>
      </c>
      <c r="F781" s="164" t="s">
        <v>4897</v>
      </c>
      <c r="G781" s="168"/>
    </row>
    <row r="782" spans="1:7" hidden="1" x14ac:dyDescent="0.25">
      <c r="A782" s="159"/>
      <c r="B782" s="160">
        <v>863</v>
      </c>
      <c r="C782" s="165" t="s">
        <v>5102</v>
      </c>
      <c r="D782" s="166" t="s">
        <v>8368</v>
      </c>
      <c r="E782" s="167">
        <v>14.72</v>
      </c>
      <c r="F782" s="164" t="s">
        <v>4897</v>
      </c>
      <c r="G782" s="168"/>
    </row>
    <row r="783" spans="1:7" hidden="1" x14ac:dyDescent="0.25">
      <c r="A783" s="159"/>
      <c r="B783" s="160">
        <v>867</v>
      </c>
      <c r="C783" s="165" t="s">
        <v>5106</v>
      </c>
      <c r="D783" s="166" t="s">
        <v>8368</v>
      </c>
      <c r="E783" s="167">
        <v>20.5</v>
      </c>
      <c r="F783" s="164" t="s">
        <v>4897</v>
      </c>
      <c r="G783" s="168"/>
    </row>
    <row r="784" spans="1:7" hidden="1" x14ac:dyDescent="0.25">
      <c r="A784" s="159"/>
      <c r="B784" s="160">
        <v>891</v>
      </c>
      <c r="C784" s="165" t="s">
        <v>5109</v>
      </c>
      <c r="D784" s="166" t="s">
        <v>8368</v>
      </c>
      <c r="E784" s="167">
        <v>235.86</v>
      </c>
      <c r="F784" s="164" t="s">
        <v>4897</v>
      </c>
      <c r="G784" s="168"/>
    </row>
    <row r="785" spans="1:7" hidden="1" x14ac:dyDescent="0.25">
      <c r="A785" s="159"/>
      <c r="B785" s="160">
        <v>864</v>
      </c>
      <c r="C785" s="165" t="s">
        <v>5103</v>
      </c>
      <c r="D785" s="166" t="s">
        <v>8368</v>
      </c>
      <c r="E785" s="167">
        <v>28.88</v>
      </c>
      <c r="F785" s="164" t="s">
        <v>4897</v>
      </c>
      <c r="G785" s="168"/>
    </row>
    <row r="786" spans="1:7" hidden="1" x14ac:dyDescent="0.25">
      <c r="A786" s="159"/>
      <c r="B786" s="160">
        <v>865</v>
      </c>
      <c r="C786" s="165" t="s">
        <v>5104</v>
      </c>
      <c r="D786" s="166" t="s">
        <v>8368</v>
      </c>
      <c r="E786" s="167">
        <v>40.68</v>
      </c>
      <c r="F786" s="164" t="s">
        <v>4897</v>
      </c>
      <c r="G786" s="168"/>
    </row>
    <row r="787" spans="1:7" hidden="1" x14ac:dyDescent="0.25">
      <c r="A787" s="159"/>
      <c r="B787" s="160">
        <v>1006</v>
      </c>
      <c r="C787" s="165" t="s">
        <v>8641</v>
      </c>
      <c r="D787" s="166" t="s">
        <v>8368</v>
      </c>
      <c r="E787" s="167">
        <v>59.01</v>
      </c>
      <c r="F787" s="164" t="s">
        <v>4897</v>
      </c>
      <c r="G787" s="168"/>
    </row>
    <row r="788" spans="1:7" hidden="1" x14ac:dyDescent="0.25">
      <c r="A788" s="159"/>
      <c r="B788" s="160">
        <v>948</v>
      </c>
      <c r="C788" s="165" t="s">
        <v>8642</v>
      </c>
      <c r="D788" s="166" t="s">
        <v>8368</v>
      </c>
      <c r="E788" s="167">
        <v>24.18</v>
      </c>
      <c r="F788" s="164" t="s">
        <v>4931</v>
      </c>
      <c r="G788" s="168"/>
    </row>
    <row r="789" spans="1:7" hidden="1" x14ac:dyDescent="0.25">
      <c r="A789" s="159"/>
      <c r="B789" s="160">
        <v>947</v>
      </c>
      <c r="C789" s="165" t="s">
        <v>8643</v>
      </c>
      <c r="D789" s="166" t="s">
        <v>8368</v>
      </c>
      <c r="E789" s="167">
        <v>24.59</v>
      </c>
      <c r="F789" s="164" t="s">
        <v>4931</v>
      </c>
      <c r="G789" s="168"/>
    </row>
    <row r="790" spans="1:7" hidden="1" x14ac:dyDescent="0.25">
      <c r="A790" s="159"/>
      <c r="B790" s="160">
        <v>911</v>
      </c>
      <c r="C790" s="165" t="s">
        <v>8644</v>
      </c>
      <c r="D790" s="166" t="s">
        <v>8368</v>
      </c>
      <c r="E790" s="167">
        <v>35.770000000000003</v>
      </c>
      <c r="F790" s="164" t="s">
        <v>4931</v>
      </c>
      <c r="G790" s="168"/>
    </row>
    <row r="791" spans="1:7" hidden="1" x14ac:dyDescent="0.25">
      <c r="A791" s="159"/>
      <c r="B791" s="160">
        <v>925</v>
      </c>
      <c r="C791" s="165" t="s">
        <v>8645</v>
      </c>
      <c r="D791" s="166" t="s">
        <v>8368</v>
      </c>
      <c r="E791" s="167">
        <v>33.06</v>
      </c>
      <c r="F791" s="164" t="s">
        <v>4931</v>
      </c>
      <c r="G791" s="168"/>
    </row>
    <row r="792" spans="1:7" hidden="1" x14ac:dyDescent="0.25">
      <c r="A792" s="159"/>
      <c r="B792" s="160">
        <v>954</v>
      </c>
      <c r="C792" s="165" t="s">
        <v>5111</v>
      </c>
      <c r="D792" s="166" t="s">
        <v>8368</v>
      </c>
      <c r="E792" s="167">
        <v>36.520000000000003</v>
      </c>
      <c r="F792" s="164" t="s">
        <v>4931</v>
      </c>
      <c r="G792" s="168"/>
    </row>
    <row r="793" spans="1:7" hidden="1" x14ac:dyDescent="0.25">
      <c r="A793" s="159"/>
      <c r="B793" s="160">
        <v>901</v>
      </c>
      <c r="C793" s="165" t="s">
        <v>8646</v>
      </c>
      <c r="D793" s="166" t="s">
        <v>8368</v>
      </c>
      <c r="E793" s="167">
        <v>39.090000000000003</v>
      </c>
      <c r="F793" s="164" t="s">
        <v>4931</v>
      </c>
      <c r="G793" s="168"/>
    </row>
    <row r="794" spans="1:7" hidden="1" x14ac:dyDescent="0.25">
      <c r="A794" s="159"/>
      <c r="B794" s="160">
        <v>926</v>
      </c>
      <c r="C794" s="165" t="s">
        <v>8647</v>
      </c>
      <c r="D794" s="166" t="s">
        <v>8368</v>
      </c>
      <c r="E794" s="167">
        <v>41.31</v>
      </c>
      <c r="F794" s="164" t="s">
        <v>4931</v>
      </c>
      <c r="G794" s="168"/>
    </row>
    <row r="795" spans="1:7" hidden="1" x14ac:dyDescent="0.25">
      <c r="A795" s="159"/>
      <c r="B795" s="160">
        <v>912</v>
      </c>
      <c r="C795" s="165" t="s">
        <v>8648</v>
      </c>
      <c r="D795" s="166" t="s">
        <v>8368</v>
      </c>
      <c r="E795" s="167">
        <v>41.56</v>
      </c>
      <c r="F795" s="164" t="s">
        <v>4931</v>
      </c>
      <c r="G795" s="168"/>
    </row>
    <row r="796" spans="1:7" hidden="1" x14ac:dyDescent="0.25">
      <c r="A796" s="159"/>
      <c r="B796" s="160">
        <v>955</v>
      </c>
      <c r="C796" s="165" t="s">
        <v>8649</v>
      </c>
      <c r="D796" s="166" t="s">
        <v>8368</v>
      </c>
      <c r="E796" s="167">
        <v>49.61</v>
      </c>
      <c r="F796" s="164" t="s">
        <v>4931</v>
      </c>
      <c r="G796" s="168"/>
    </row>
    <row r="797" spans="1:7" hidden="1" x14ac:dyDescent="0.25">
      <c r="A797" s="159"/>
      <c r="B797" s="160">
        <v>946</v>
      </c>
      <c r="C797" s="165" t="s">
        <v>8650</v>
      </c>
      <c r="D797" s="166" t="s">
        <v>8368</v>
      </c>
      <c r="E797" s="167">
        <v>55.77</v>
      </c>
      <c r="F797" s="164" t="s">
        <v>4931</v>
      </c>
      <c r="G797" s="168"/>
    </row>
    <row r="798" spans="1:7" hidden="1" x14ac:dyDescent="0.25">
      <c r="A798" s="159"/>
      <c r="B798" s="160">
        <v>953</v>
      </c>
      <c r="C798" s="165" t="s">
        <v>8651</v>
      </c>
      <c r="D798" s="166" t="s">
        <v>8368</v>
      </c>
      <c r="E798" s="167">
        <v>50.75</v>
      </c>
      <c r="F798" s="164" t="s">
        <v>4931</v>
      </c>
      <c r="G798" s="168"/>
    </row>
    <row r="799" spans="1:7" hidden="1" x14ac:dyDescent="0.25">
      <c r="A799" s="159"/>
      <c r="B799" s="160">
        <v>902</v>
      </c>
      <c r="C799" s="165" t="s">
        <v>8652</v>
      </c>
      <c r="D799" s="166" t="s">
        <v>8368</v>
      </c>
      <c r="E799" s="167">
        <v>61.7</v>
      </c>
      <c r="F799" s="164" t="s">
        <v>4931</v>
      </c>
      <c r="G799" s="168"/>
    </row>
    <row r="800" spans="1:7" hidden="1" x14ac:dyDescent="0.25">
      <c r="A800" s="159"/>
      <c r="B800" s="160">
        <v>927</v>
      </c>
      <c r="C800" s="165" t="s">
        <v>8653</v>
      </c>
      <c r="D800" s="166" t="s">
        <v>8368</v>
      </c>
      <c r="E800" s="167">
        <v>59.8</v>
      </c>
      <c r="F800" s="164" t="s">
        <v>4931</v>
      </c>
      <c r="G800" s="168"/>
    </row>
    <row r="801" spans="1:7" hidden="1" x14ac:dyDescent="0.25">
      <c r="A801" s="159"/>
      <c r="B801" s="160">
        <v>913</v>
      </c>
      <c r="C801" s="165" t="s">
        <v>8654</v>
      </c>
      <c r="D801" s="166" t="s">
        <v>8368</v>
      </c>
      <c r="E801" s="167">
        <v>66.75</v>
      </c>
      <c r="F801" s="164" t="s">
        <v>4931</v>
      </c>
      <c r="G801" s="168"/>
    </row>
    <row r="802" spans="1:7" hidden="1" x14ac:dyDescent="0.25">
      <c r="A802" s="159"/>
      <c r="B802" s="160">
        <v>903</v>
      </c>
      <c r="C802" s="165" t="s">
        <v>8655</v>
      </c>
      <c r="D802" s="166" t="s">
        <v>8368</v>
      </c>
      <c r="E802" s="167">
        <v>75.540000000000006</v>
      </c>
      <c r="F802" s="164" t="s">
        <v>4931</v>
      </c>
      <c r="G802" s="168"/>
    </row>
    <row r="803" spans="1:7" hidden="1" x14ac:dyDescent="0.25">
      <c r="A803" s="159"/>
      <c r="B803" s="160">
        <v>945</v>
      </c>
      <c r="C803" s="165" t="s">
        <v>8656</v>
      </c>
      <c r="D803" s="166" t="s">
        <v>8368</v>
      </c>
      <c r="E803" s="167">
        <v>79.91</v>
      </c>
      <c r="F803" s="164" t="s">
        <v>4931</v>
      </c>
      <c r="G803" s="168"/>
    </row>
    <row r="804" spans="1:7" hidden="1" x14ac:dyDescent="0.25">
      <c r="A804" s="159"/>
      <c r="B804" s="160">
        <v>914</v>
      </c>
      <c r="C804" s="165" t="s">
        <v>8657</v>
      </c>
      <c r="D804" s="166" t="s">
        <v>8368</v>
      </c>
      <c r="E804" s="167">
        <v>81.87</v>
      </c>
      <c r="F804" s="164" t="s">
        <v>4931</v>
      </c>
      <c r="G804" s="168"/>
    </row>
    <row r="805" spans="1:7" ht="20.399999999999999" hidden="1" x14ac:dyDescent="0.25">
      <c r="A805" s="159"/>
      <c r="B805" s="160">
        <v>993</v>
      </c>
      <c r="C805" s="165" t="s">
        <v>8658</v>
      </c>
      <c r="D805" s="166" t="s">
        <v>8368</v>
      </c>
      <c r="E805" s="167">
        <v>1.27</v>
      </c>
      <c r="F805" s="164" t="s">
        <v>4897</v>
      </c>
      <c r="G805" s="168"/>
    </row>
    <row r="806" spans="1:7" ht="20.399999999999999" hidden="1" x14ac:dyDescent="0.25">
      <c r="A806" s="159"/>
      <c r="B806" s="160">
        <v>1020</v>
      </c>
      <c r="C806" s="165" t="s">
        <v>8659</v>
      </c>
      <c r="D806" s="166" t="s">
        <v>8368</v>
      </c>
      <c r="E806" s="167">
        <v>5.53</v>
      </c>
      <c r="F806" s="164" t="s">
        <v>4897</v>
      </c>
      <c r="G806" s="168"/>
    </row>
    <row r="807" spans="1:7" ht="20.399999999999999" hidden="1" x14ac:dyDescent="0.25">
      <c r="A807" s="159"/>
      <c r="B807" s="160">
        <v>1017</v>
      </c>
      <c r="C807" s="165" t="s">
        <v>8660</v>
      </c>
      <c r="D807" s="166" t="s">
        <v>8368</v>
      </c>
      <c r="E807" s="167">
        <v>60.8</v>
      </c>
      <c r="F807" s="164" t="s">
        <v>4897</v>
      </c>
      <c r="G807" s="168"/>
    </row>
    <row r="808" spans="1:7" ht="20.399999999999999" hidden="1" x14ac:dyDescent="0.25">
      <c r="A808" s="159"/>
      <c r="B808" s="160">
        <v>999</v>
      </c>
      <c r="C808" s="165" t="s">
        <v>8661</v>
      </c>
      <c r="D808" s="166" t="s">
        <v>8368</v>
      </c>
      <c r="E808" s="167">
        <v>75.33</v>
      </c>
      <c r="F808" s="164" t="s">
        <v>4897</v>
      </c>
      <c r="G808" s="168"/>
    </row>
    <row r="809" spans="1:7" ht="20.399999999999999" hidden="1" x14ac:dyDescent="0.25">
      <c r="A809" s="159"/>
      <c r="B809" s="160">
        <v>995</v>
      </c>
      <c r="C809" s="165" t="s">
        <v>8662</v>
      </c>
      <c r="D809" s="166" t="s">
        <v>8368</v>
      </c>
      <c r="E809" s="167">
        <v>8.48</v>
      </c>
      <c r="F809" s="164" t="s">
        <v>4897</v>
      </c>
      <c r="G809" s="168"/>
    </row>
    <row r="810" spans="1:7" ht="20.399999999999999" hidden="1" x14ac:dyDescent="0.25">
      <c r="A810" s="159"/>
      <c r="B810" s="160">
        <v>1000</v>
      </c>
      <c r="C810" s="165" t="s">
        <v>8663</v>
      </c>
      <c r="D810" s="166" t="s">
        <v>8368</v>
      </c>
      <c r="E810" s="167">
        <v>92.34</v>
      </c>
      <c r="F810" s="164" t="s">
        <v>4897</v>
      </c>
      <c r="G810" s="168"/>
    </row>
    <row r="811" spans="1:7" ht="20.399999999999999" hidden="1" x14ac:dyDescent="0.25">
      <c r="A811" s="159"/>
      <c r="B811" s="160">
        <v>1022</v>
      </c>
      <c r="C811" s="165" t="s">
        <v>8664</v>
      </c>
      <c r="D811" s="166" t="s">
        <v>8368</v>
      </c>
      <c r="E811" s="167">
        <v>1.76</v>
      </c>
      <c r="F811" s="164" t="s">
        <v>4897</v>
      </c>
      <c r="G811" s="168"/>
    </row>
    <row r="812" spans="1:7" ht="20.399999999999999" hidden="1" x14ac:dyDescent="0.25">
      <c r="A812" s="159"/>
      <c r="B812" s="160">
        <v>1015</v>
      </c>
      <c r="C812" s="165" t="s">
        <v>8665</v>
      </c>
      <c r="D812" s="166" t="s">
        <v>8368</v>
      </c>
      <c r="E812" s="169">
        <v>121.6</v>
      </c>
      <c r="F812" s="164" t="s">
        <v>4897</v>
      </c>
      <c r="G812" s="168"/>
    </row>
    <row r="813" spans="1:7" ht="20.399999999999999" hidden="1" x14ac:dyDescent="0.25">
      <c r="A813" s="159"/>
      <c r="B813" s="160">
        <v>996</v>
      </c>
      <c r="C813" s="165" t="s">
        <v>8666</v>
      </c>
      <c r="D813" s="166" t="s">
        <v>8368</v>
      </c>
      <c r="E813" s="167">
        <v>12.92</v>
      </c>
      <c r="F813" s="164" t="s">
        <v>4897</v>
      </c>
      <c r="G813" s="168"/>
    </row>
    <row r="814" spans="1:7" ht="20.399999999999999" hidden="1" x14ac:dyDescent="0.25">
      <c r="A814" s="159"/>
      <c r="B814" s="160">
        <v>1001</v>
      </c>
      <c r="C814" s="165" t="s">
        <v>8667</v>
      </c>
      <c r="D814" s="166" t="s">
        <v>8368</v>
      </c>
      <c r="E814" s="167">
        <v>152.18</v>
      </c>
      <c r="F814" s="164" t="s">
        <v>4897</v>
      </c>
      <c r="G814" s="168"/>
    </row>
    <row r="815" spans="1:7" ht="20.399999999999999" hidden="1" x14ac:dyDescent="0.25">
      <c r="A815" s="159"/>
      <c r="B815" s="160">
        <v>1019</v>
      </c>
      <c r="C815" s="165" t="s">
        <v>8668</v>
      </c>
      <c r="D815" s="166" t="s">
        <v>8368</v>
      </c>
      <c r="E815" s="167">
        <v>17.809999999999999</v>
      </c>
      <c r="F815" s="164" t="s">
        <v>4897</v>
      </c>
      <c r="G815" s="168"/>
    </row>
    <row r="816" spans="1:7" ht="20.399999999999999" hidden="1" x14ac:dyDescent="0.25">
      <c r="A816" s="159"/>
      <c r="B816" s="160">
        <v>1021</v>
      </c>
      <c r="C816" s="165" t="s">
        <v>8669</v>
      </c>
      <c r="D816" s="166" t="s">
        <v>8368</v>
      </c>
      <c r="E816" s="167">
        <v>2.52</v>
      </c>
      <c r="F816" s="164" t="s">
        <v>4897</v>
      </c>
      <c r="G816" s="168"/>
    </row>
    <row r="817" spans="1:7" ht="20.399999999999999" hidden="1" x14ac:dyDescent="0.25">
      <c r="A817" s="159"/>
      <c r="B817" s="160">
        <v>39249</v>
      </c>
      <c r="C817" s="165" t="s">
        <v>8670</v>
      </c>
      <c r="D817" s="166" t="s">
        <v>8368</v>
      </c>
      <c r="E817" s="167">
        <v>198.52</v>
      </c>
      <c r="F817" s="164" t="s">
        <v>4897</v>
      </c>
      <c r="G817" s="168"/>
    </row>
    <row r="818" spans="1:7" ht="20.399999999999999" hidden="1" x14ac:dyDescent="0.25">
      <c r="A818" s="159"/>
      <c r="B818" s="160">
        <v>1018</v>
      </c>
      <c r="C818" s="165" t="s">
        <v>8671</v>
      </c>
      <c r="D818" s="166" t="s">
        <v>8368</v>
      </c>
      <c r="E818" s="167">
        <v>25.38</v>
      </c>
      <c r="F818" s="164" t="s">
        <v>4897</v>
      </c>
      <c r="G818" s="168"/>
    </row>
    <row r="819" spans="1:7" ht="20.399999999999999" hidden="1" x14ac:dyDescent="0.25">
      <c r="A819" s="159"/>
      <c r="B819" s="160">
        <v>39250</v>
      </c>
      <c r="C819" s="165" t="s">
        <v>8672</v>
      </c>
      <c r="D819" s="166" t="s">
        <v>8368</v>
      </c>
      <c r="E819" s="167">
        <v>255.01</v>
      </c>
      <c r="F819" s="164" t="s">
        <v>4897</v>
      </c>
      <c r="G819" s="168"/>
    </row>
    <row r="820" spans="1:7" ht="20.399999999999999" hidden="1" x14ac:dyDescent="0.25">
      <c r="A820" s="159"/>
      <c r="B820" s="160">
        <v>994</v>
      </c>
      <c r="C820" s="165" t="s">
        <v>8673</v>
      </c>
      <c r="D820" s="166" t="s">
        <v>8368</v>
      </c>
      <c r="E820" s="167">
        <v>3.45</v>
      </c>
      <c r="F820" s="164" t="s">
        <v>4897</v>
      </c>
      <c r="G820" s="168"/>
    </row>
    <row r="821" spans="1:7" ht="20.399999999999999" hidden="1" x14ac:dyDescent="0.25">
      <c r="A821" s="159"/>
      <c r="B821" s="160">
        <v>977</v>
      </c>
      <c r="C821" s="165" t="s">
        <v>8674</v>
      </c>
      <c r="D821" s="166" t="s">
        <v>8368</v>
      </c>
      <c r="E821" s="167">
        <v>35.159999999999997</v>
      </c>
      <c r="F821" s="164" t="s">
        <v>4897</v>
      </c>
      <c r="G821" s="168"/>
    </row>
    <row r="822" spans="1:7" ht="20.399999999999999" hidden="1" x14ac:dyDescent="0.25">
      <c r="A822" s="159"/>
      <c r="B822" s="160">
        <v>998</v>
      </c>
      <c r="C822" s="165" t="s">
        <v>8675</v>
      </c>
      <c r="D822" s="166" t="s">
        <v>8368</v>
      </c>
      <c r="E822" s="167">
        <v>46.7</v>
      </c>
      <c r="F822" s="164" t="s">
        <v>4897</v>
      </c>
      <c r="G822" s="168"/>
    </row>
    <row r="823" spans="1:7" ht="20.399999999999999" hidden="1" x14ac:dyDescent="0.25">
      <c r="A823" s="159"/>
      <c r="B823" s="160">
        <v>39251</v>
      </c>
      <c r="C823" s="165" t="s">
        <v>8676</v>
      </c>
      <c r="D823" s="166" t="s">
        <v>8368</v>
      </c>
      <c r="E823" s="167">
        <v>0.33</v>
      </c>
      <c r="F823" s="164" t="s">
        <v>4897</v>
      </c>
      <c r="G823" s="168"/>
    </row>
    <row r="824" spans="1:7" ht="20.399999999999999" hidden="1" x14ac:dyDescent="0.25">
      <c r="A824" s="159"/>
      <c r="B824" s="160">
        <v>1011</v>
      </c>
      <c r="C824" s="165" t="s">
        <v>8677</v>
      </c>
      <c r="D824" s="166" t="s">
        <v>8368</v>
      </c>
      <c r="E824" s="167">
        <v>0.47</v>
      </c>
      <c r="F824" s="164" t="s">
        <v>4897</v>
      </c>
      <c r="G824" s="168"/>
    </row>
    <row r="825" spans="1:7" ht="20.399999999999999" hidden="1" x14ac:dyDescent="0.25">
      <c r="A825" s="159"/>
      <c r="B825" s="160">
        <v>39252</v>
      </c>
      <c r="C825" s="165" t="s">
        <v>8678</v>
      </c>
      <c r="D825" s="166" t="s">
        <v>8368</v>
      </c>
      <c r="E825" s="167">
        <v>0.56000000000000005</v>
      </c>
      <c r="F825" s="164" t="s">
        <v>4897</v>
      </c>
      <c r="G825" s="168"/>
    </row>
    <row r="826" spans="1:7" ht="20.399999999999999" hidden="1" x14ac:dyDescent="0.25">
      <c r="A826" s="159"/>
      <c r="B826" s="160">
        <v>1013</v>
      </c>
      <c r="C826" s="165" t="s">
        <v>8679</v>
      </c>
      <c r="D826" s="166" t="s">
        <v>8368</v>
      </c>
      <c r="E826" s="167">
        <v>0.74</v>
      </c>
      <c r="F826" s="164" t="s">
        <v>4897</v>
      </c>
      <c r="G826" s="168"/>
    </row>
    <row r="827" spans="1:7" ht="20.399999999999999" hidden="1" x14ac:dyDescent="0.25">
      <c r="A827" s="159"/>
      <c r="B827" s="160">
        <v>980</v>
      </c>
      <c r="C827" s="165" t="s">
        <v>8680</v>
      </c>
      <c r="D827" s="166" t="s">
        <v>8368</v>
      </c>
      <c r="E827" s="167">
        <v>5.07</v>
      </c>
      <c r="F827" s="164" t="s">
        <v>4897</v>
      </c>
      <c r="G827" s="168"/>
    </row>
    <row r="828" spans="1:7" ht="20.399999999999999" hidden="1" x14ac:dyDescent="0.25">
      <c r="A828" s="159"/>
      <c r="B828" s="160">
        <v>39237</v>
      </c>
      <c r="C828" s="165" t="s">
        <v>8681</v>
      </c>
      <c r="D828" s="166" t="s">
        <v>8368</v>
      </c>
      <c r="E828" s="167">
        <v>60.16</v>
      </c>
      <c r="F828" s="164" t="s">
        <v>4897</v>
      </c>
      <c r="G828" s="168"/>
    </row>
    <row r="829" spans="1:7" ht="20.399999999999999" hidden="1" x14ac:dyDescent="0.25">
      <c r="A829" s="159"/>
      <c r="B829" s="160">
        <v>39238</v>
      </c>
      <c r="C829" s="165" t="s">
        <v>8682</v>
      </c>
      <c r="D829" s="166" t="s">
        <v>8368</v>
      </c>
      <c r="E829" s="167">
        <v>75.11</v>
      </c>
      <c r="F829" s="164" t="s">
        <v>4897</v>
      </c>
      <c r="G829" s="168"/>
    </row>
    <row r="830" spans="1:7" ht="20.399999999999999" hidden="1" x14ac:dyDescent="0.25">
      <c r="A830" s="159"/>
      <c r="B830" s="160">
        <v>979</v>
      </c>
      <c r="C830" s="165" t="s">
        <v>8683</v>
      </c>
      <c r="D830" s="166" t="s">
        <v>8368</v>
      </c>
      <c r="E830" s="167">
        <v>7.82</v>
      </c>
      <c r="F830" s="164" t="s">
        <v>8337</v>
      </c>
      <c r="G830" s="168"/>
    </row>
    <row r="831" spans="1:7" ht="20.399999999999999" hidden="1" x14ac:dyDescent="0.25">
      <c r="A831" s="159"/>
      <c r="B831" s="160">
        <v>39239</v>
      </c>
      <c r="C831" s="165" t="s">
        <v>8684</v>
      </c>
      <c r="D831" s="166" t="s">
        <v>8368</v>
      </c>
      <c r="E831" s="167">
        <v>91.41</v>
      </c>
      <c r="F831" s="164" t="s">
        <v>4897</v>
      </c>
      <c r="G831" s="168"/>
    </row>
    <row r="832" spans="1:7" ht="20.399999999999999" hidden="1" x14ac:dyDescent="0.25">
      <c r="A832" s="159"/>
      <c r="B832" s="160">
        <v>1014</v>
      </c>
      <c r="C832" s="165" t="s">
        <v>8685</v>
      </c>
      <c r="D832" s="166" t="s">
        <v>8368</v>
      </c>
      <c r="E832" s="167">
        <v>1.18</v>
      </c>
      <c r="F832" s="164" t="s">
        <v>4897</v>
      </c>
      <c r="G832" s="168"/>
    </row>
    <row r="833" spans="1:7" ht="20.399999999999999" hidden="1" x14ac:dyDescent="0.25">
      <c r="A833" s="159"/>
      <c r="B833" s="160">
        <v>39240</v>
      </c>
      <c r="C833" s="165" t="s">
        <v>8686</v>
      </c>
      <c r="D833" s="166" t="s">
        <v>8368</v>
      </c>
      <c r="E833" s="167">
        <v>120.82</v>
      </c>
      <c r="F833" s="164" t="s">
        <v>4897</v>
      </c>
      <c r="G833" s="168"/>
    </row>
    <row r="834" spans="1:7" ht="20.399999999999999" hidden="1" x14ac:dyDescent="0.25">
      <c r="A834" s="159"/>
      <c r="B834" s="160">
        <v>39232</v>
      </c>
      <c r="C834" s="165" t="s">
        <v>8687</v>
      </c>
      <c r="D834" s="166" t="s">
        <v>8368</v>
      </c>
      <c r="E834" s="167">
        <v>12.54</v>
      </c>
      <c r="F834" s="164" t="s">
        <v>4897</v>
      </c>
      <c r="G834" s="168"/>
    </row>
    <row r="835" spans="1:7" ht="20.399999999999999" hidden="1" x14ac:dyDescent="0.25">
      <c r="A835" s="159"/>
      <c r="B835" s="160">
        <v>39233</v>
      </c>
      <c r="C835" s="165" t="s">
        <v>8688</v>
      </c>
      <c r="D835" s="166" t="s">
        <v>8368</v>
      </c>
      <c r="E835" s="167">
        <v>17.25</v>
      </c>
      <c r="F835" s="164" t="s">
        <v>4897</v>
      </c>
      <c r="G835" s="168"/>
    </row>
    <row r="836" spans="1:7" ht="20.399999999999999" hidden="1" x14ac:dyDescent="0.25">
      <c r="A836" s="159"/>
      <c r="B836" s="160">
        <v>981</v>
      </c>
      <c r="C836" s="165" t="s">
        <v>8689</v>
      </c>
      <c r="D836" s="166" t="s">
        <v>8368</v>
      </c>
      <c r="E836" s="167">
        <v>2.12</v>
      </c>
      <c r="F836" s="164" t="s">
        <v>4897</v>
      </c>
      <c r="G836" s="168"/>
    </row>
    <row r="837" spans="1:7" ht="20.399999999999999" hidden="1" x14ac:dyDescent="0.25">
      <c r="A837" s="159"/>
      <c r="B837" s="160">
        <v>39234</v>
      </c>
      <c r="C837" s="165" t="s">
        <v>8690</v>
      </c>
      <c r="D837" s="166" t="s">
        <v>8368</v>
      </c>
      <c r="E837" s="167">
        <v>25.31</v>
      </c>
      <c r="F837" s="164" t="s">
        <v>4897</v>
      </c>
      <c r="G837" s="168"/>
    </row>
    <row r="838" spans="1:7" ht="20.399999999999999" hidden="1" x14ac:dyDescent="0.25">
      <c r="A838" s="159"/>
      <c r="B838" s="160">
        <v>982</v>
      </c>
      <c r="C838" s="165" t="s">
        <v>8691</v>
      </c>
      <c r="D838" s="166" t="s">
        <v>8368</v>
      </c>
      <c r="E838" s="167">
        <v>2.97</v>
      </c>
      <c r="F838" s="164" t="s">
        <v>4897</v>
      </c>
      <c r="G838" s="168"/>
    </row>
    <row r="839" spans="1:7" ht="20.399999999999999" hidden="1" x14ac:dyDescent="0.25">
      <c r="A839" s="159"/>
      <c r="B839" s="160">
        <v>39235</v>
      </c>
      <c r="C839" s="165" t="s">
        <v>8692</v>
      </c>
      <c r="D839" s="166" t="s">
        <v>8368</v>
      </c>
      <c r="E839" s="167">
        <v>35.6</v>
      </c>
      <c r="F839" s="164" t="s">
        <v>4897</v>
      </c>
      <c r="G839" s="168"/>
    </row>
    <row r="840" spans="1:7" ht="20.399999999999999" hidden="1" x14ac:dyDescent="0.25">
      <c r="A840" s="159"/>
      <c r="B840" s="160">
        <v>39236</v>
      </c>
      <c r="C840" s="165" t="s">
        <v>8693</v>
      </c>
      <c r="D840" s="166" t="s">
        <v>8368</v>
      </c>
      <c r="E840" s="167">
        <v>46.67</v>
      </c>
      <c r="F840" s="164" t="s">
        <v>4897</v>
      </c>
      <c r="G840" s="168"/>
    </row>
    <row r="841" spans="1:7" ht="20.399999999999999" hidden="1" x14ac:dyDescent="0.25">
      <c r="A841" s="159"/>
      <c r="B841" s="160">
        <v>876</v>
      </c>
      <c r="C841" s="165" t="s">
        <v>8694</v>
      </c>
      <c r="D841" s="166" t="s">
        <v>8368</v>
      </c>
      <c r="E841" s="167">
        <v>120.48</v>
      </c>
      <c r="F841" s="164" t="s">
        <v>4897</v>
      </c>
      <c r="G841" s="168"/>
    </row>
    <row r="842" spans="1:7" ht="20.399999999999999" hidden="1" x14ac:dyDescent="0.25">
      <c r="A842" s="159"/>
      <c r="B842" s="160">
        <v>877</v>
      </c>
      <c r="C842" s="165" t="s">
        <v>8695</v>
      </c>
      <c r="D842" s="166" t="s">
        <v>8368</v>
      </c>
      <c r="E842" s="167">
        <v>141.63999999999999</v>
      </c>
      <c r="F842" s="164" t="s">
        <v>4897</v>
      </c>
      <c r="G842" s="168"/>
    </row>
    <row r="843" spans="1:7" ht="20.399999999999999" hidden="1" x14ac:dyDescent="0.25">
      <c r="A843" s="159"/>
      <c r="B843" s="160">
        <v>882</v>
      </c>
      <c r="C843" s="165" t="s">
        <v>8696</v>
      </c>
      <c r="D843" s="166" t="s">
        <v>8368</v>
      </c>
      <c r="E843" s="167">
        <v>154.34</v>
      </c>
      <c r="F843" s="164" t="s">
        <v>4897</v>
      </c>
      <c r="G843" s="168"/>
    </row>
    <row r="844" spans="1:7" ht="20.399999999999999" hidden="1" x14ac:dyDescent="0.25">
      <c r="A844" s="159"/>
      <c r="B844" s="160">
        <v>878</v>
      </c>
      <c r="C844" s="165" t="s">
        <v>8697</v>
      </c>
      <c r="D844" s="166" t="s">
        <v>8368</v>
      </c>
      <c r="E844" s="167">
        <v>191.88</v>
      </c>
      <c r="F844" s="164" t="s">
        <v>4897</v>
      </c>
      <c r="G844" s="168"/>
    </row>
    <row r="845" spans="1:7" ht="20.399999999999999" hidden="1" x14ac:dyDescent="0.25">
      <c r="A845" s="159"/>
      <c r="B845" s="160">
        <v>879</v>
      </c>
      <c r="C845" s="165" t="s">
        <v>8698</v>
      </c>
      <c r="D845" s="166" t="s">
        <v>8368</v>
      </c>
      <c r="E845" s="167">
        <v>226.16</v>
      </c>
      <c r="F845" s="164" t="s">
        <v>4897</v>
      </c>
      <c r="G845" s="168"/>
    </row>
    <row r="846" spans="1:7" ht="20.399999999999999" hidden="1" x14ac:dyDescent="0.25">
      <c r="A846" s="159"/>
      <c r="B846" s="160">
        <v>880</v>
      </c>
      <c r="C846" s="165" t="s">
        <v>8699</v>
      </c>
      <c r="D846" s="166" t="s">
        <v>8368</v>
      </c>
      <c r="E846" s="167">
        <v>266.10000000000002</v>
      </c>
      <c r="F846" s="164" t="s">
        <v>4897</v>
      </c>
      <c r="G846" s="168"/>
    </row>
    <row r="847" spans="1:7" ht="20.399999999999999" hidden="1" x14ac:dyDescent="0.25">
      <c r="A847" s="159"/>
      <c r="B847" s="160">
        <v>873</v>
      </c>
      <c r="C847" s="165" t="s">
        <v>8700</v>
      </c>
      <c r="D847" s="166" t="s">
        <v>8368</v>
      </c>
      <c r="E847" s="167">
        <v>80.91</v>
      </c>
      <c r="F847" s="164" t="s">
        <v>4897</v>
      </c>
      <c r="G847" s="168"/>
    </row>
    <row r="848" spans="1:7" ht="20.399999999999999" hidden="1" x14ac:dyDescent="0.25">
      <c r="A848" s="159"/>
      <c r="B848" s="160">
        <v>881</v>
      </c>
      <c r="C848" s="165" t="s">
        <v>8701</v>
      </c>
      <c r="D848" s="166" t="s">
        <v>8368</v>
      </c>
      <c r="E848" s="167">
        <v>363.71</v>
      </c>
      <c r="F848" s="164" t="s">
        <v>4897</v>
      </c>
      <c r="G848" s="168"/>
    </row>
    <row r="849" spans="1:7" ht="20.399999999999999" hidden="1" x14ac:dyDescent="0.25">
      <c r="A849" s="159"/>
      <c r="B849" s="160">
        <v>874</v>
      </c>
      <c r="C849" s="165" t="s">
        <v>8702</v>
      </c>
      <c r="D849" s="166" t="s">
        <v>8368</v>
      </c>
      <c r="E849" s="167">
        <v>96.02</v>
      </c>
      <c r="F849" s="164" t="s">
        <v>4897</v>
      </c>
      <c r="G849" s="168"/>
    </row>
    <row r="850" spans="1:7" ht="20.399999999999999" hidden="1" x14ac:dyDescent="0.25">
      <c r="A850" s="159"/>
      <c r="B850" s="160">
        <v>875</v>
      </c>
      <c r="C850" s="165" t="s">
        <v>8703</v>
      </c>
      <c r="D850" s="166" t="s">
        <v>8368</v>
      </c>
      <c r="E850" s="167">
        <v>114.56</v>
      </c>
      <c r="F850" s="164" t="s">
        <v>4897</v>
      </c>
      <c r="G850" s="168"/>
    </row>
    <row r="851" spans="1:7" ht="20.399999999999999" hidden="1" x14ac:dyDescent="0.25">
      <c r="A851" s="159"/>
      <c r="B851" s="160">
        <v>983</v>
      </c>
      <c r="C851" s="165" t="s">
        <v>8704</v>
      </c>
      <c r="D851" s="166" t="s">
        <v>8368</v>
      </c>
      <c r="E851" s="167">
        <v>0.71</v>
      </c>
      <c r="F851" s="164" t="s">
        <v>4897</v>
      </c>
      <c r="G851" s="168"/>
    </row>
    <row r="852" spans="1:7" ht="20.399999999999999" hidden="1" x14ac:dyDescent="0.25">
      <c r="A852" s="159"/>
      <c r="B852" s="160">
        <v>985</v>
      </c>
      <c r="C852" s="165" t="s">
        <v>8705</v>
      </c>
      <c r="D852" s="166" t="s">
        <v>8368</v>
      </c>
      <c r="E852" s="167">
        <v>5.38</v>
      </c>
      <c r="F852" s="164" t="s">
        <v>4897</v>
      </c>
      <c r="G852" s="168"/>
    </row>
    <row r="853" spans="1:7" ht="20.399999999999999" hidden="1" x14ac:dyDescent="0.25">
      <c r="A853" s="159"/>
      <c r="B853" s="160">
        <v>990</v>
      </c>
      <c r="C853" s="165" t="s">
        <v>8706</v>
      </c>
      <c r="D853" s="166" t="s">
        <v>8368</v>
      </c>
      <c r="E853" s="167">
        <v>73.650000000000006</v>
      </c>
      <c r="F853" s="164" t="s">
        <v>4897</v>
      </c>
      <c r="G853" s="168"/>
    </row>
    <row r="854" spans="1:7" ht="20.399999999999999" hidden="1" x14ac:dyDescent="0.25">
      <c r="A854" s="159"/>
      <c r="B854" s="160">
        <v>39241</v>
      </c>
      <c r="C854" s="165" t="s">
        <v>8707</v>
      </c>
      <c r="D854" s="166" t="s">
        <v>8368</v>
      </c>
      <c r="E854" s="167">
        <v>8.42</v>
      </c>
      <c r="F854" s="164" t="s">
        <v>4897</v>
      </c>
      <c r="G854" s="168"/>
    </row>
    <row r="855" spans="1:7" ht="20.399999999999999" hidden="1" x14ac:dyDescent="0.25">
      <c r="A855" s="159"/>
      <c r="B855" s="160">
        <v>1005</v>
      </c>
      <c r="C855" s="165" t="s">
        <v>8708</v>
      </c>
      <c r="D855" s="166" t="s">
        <v>8368</v>
      </c>
      <c r="E855" s="167">
        <v>90.39</v>
      </c>
      <c r="F855" s="164" t="s">
        <v>4897</v>
      </c>
      <c r="G855" s="168"/>
    </row>
    <row r="856" spans="1:7" ht="20.399999999999999" hidden="1" x14ac:dyDescent="0.25">
      <c r="A856" s="159"/>
      <c r="B856" s="160">
        <v>984</v>
      </c>
      <c r="C856" s="165" t="s">
        <v>8709</v>
      </c>
      <c r="D856" s="166" t="s">
        <v>8368</v>
      </c>
      <c r="E856" s="167">
        <v>1.85</v>
      </c>
      <c r="F856" s="164" t="s">
        <v>4897</v>
      </c>
      <c r="G856" s="168"/>
    </row>
    <row r="857" spans="1:7" ht="20.399999999999999" hidden="1" x14ac:dyDescent="0.25">
      <c r="A857" s="159"/>
      <c r="B857" s="160">
        <v>991</v>
      </c>
      <c r="C857" s="165" t="s">
        <v>8710</v>
      </c>
      <c r="D857" s="166" t="s">
        <v>8368</v>
      </c>
      <c r="E857" s="167">
        <v>119.44</v>
      </c>
      <c r="F857" s="164" t="s">
        <v>4897</v>
      </c>
      <c r="G857" s="168"/>
    </row>
    <row r="858" spans="1:7" ht="20.399999999999999" hidden="1" x14ac:dyDescent="0.25">
      <c r="A858" s="159"/>
      <c r="B858" s="160">
        <v>986</v>
      </c>
      <c r="C858" s="165" t="s">
        <v>8711</v>
      </c>
      <c r="D858" s="166" t="s">
        <v>8368</v>
      </c>
      <c r="E858" s="167">
        <v>12.87</v>
      </c>
      <c r="F858" s="164" t="s">
        <v>4897</v>
      </c>
      <c r="G858" s="168"/>
    </row>
    <row r="859" spans="1:7" ht="20.399999999999999" hidden="1" x14ac:dyDescent="0.25">
      <c r="A859" s="159"/>
      <c r="B859" s="160">
        <v>1024</v>
      </c>
      <c r="C859" s="165" t="s">
        <v>8712</v>
      </c>
      <c r="D859" s="166" t="s">
        <v>8368</v>
      </c>
      <c r="E859" s="167">
        <v>147.83000000000001</v>
      </c>
      <c r="F859" s="164" t="s">
        <v>4897</v>
      </c>
      <c r="G859" s="168"/>
    </row>
    <row r="860" spans="1:7" ht="20.399999999999999" hidden="1" x14ac:dyDescent="0.25">
      <c r="A860" s="159"/>
      <c r="B860" s="160">
        <v>987</v>
      </c>
      <c r="C860" s="165" t="s">
        <v>8713</v>
      </c>
      <c r="D860" s="166" t="s">
        <v>8368</v>
      </c>
      <c r="E860" s="167">
        <v>17.48</v>
      </c>
      <c r="F860" s="164" t="s">
        <v>4897</v>
      </c>
      <c r="G860" s="168"/>
    </row>
    <row r="861" spans="1:7" ht="20.399999999999999" hidden="1" x14ac:dyDescent="0.25">
      <c r="A861" s="159"/>
      <c r="B861" s="160">
        <v>1003</v>
      </c>
      <c r="C861" s="165" t="s">
        <v>8714</v>
      </c>
      <c r="D861" s="166" t="s">
        <v>8368</v>
      </c>
      <c r="E861" s="167">
        <v>2.72</v>
      </c>
      <c r="F861" s="164" t="s">
        <v>4897</v>
      </c>
      <c r="G861" s="168"/>
    </row>
    <row r="862" spans="1:7" ht="20.399999999999999" hidden="1" x14ac:dyDescent="0.25">
      <c r="A862" s="159"/>
      <c r="B862" s="160">
        <v>992</v>
      </c>
      <c r="C862" s="165" t="s">
        <v>8715</v>
      </c>
      <c r="D862" s="166" t="s">
        <v>8368</v>
      </c>
      <c r="E862" s="167">
        <v>191.26</v>
      </c>
      <c r="F862" s="164" t="s">
        <v>4897</v>
      </c>
      <c r="G862" s="168"/>
    </row>
    <row r="863" spans="1:7" ht="20.399999999999999" hidden="1" x14ac:dyDescent="0.25">
      <c r="A863" s="159"/>
      <c r="B863" s="160">
        <v>1007</v>
      </c>
      <c r="C863" s="165" t="s">
        <v>8716</v>
      </c>
      <c r="D863" s="166" t="s">
        <v>8368</v>
      </c>
      <c r="E863" s="167">
        <v>24.8</v>
      </c>
      <c r="F863" s="164" t="s">
        <v>4897</v>
      </c>
      <c r="G863" s="168"/>
    </row>
    <row r="864" spans="1:7" ht="20.399999999999999" hidden="1" x14ac:dyDescent="0.25">
      <c r="A864" s="159"/>
      <c r="B864" s="160">
        <v>39242</v>
      </c>
      <c r="C864" s="165" t="s">
        <v>8717</v>
      </c>
      <c r="D864" s="166" t="s">
        <v>8368</v>
      </c>
      <c r="E864" s="167">
        <v>236.98</v>
      </c>
      <c r="F864" s="164" t="s">
        <v>4897</v>
      </c>
      <c r="G864" s="168"/>
    </row>
    <row r="865" spans="1:7" ht="20.399999999999999" hidden="1" x14ac:dyDescent="0.25">
      <c r="A865" s="159"/>
      <c r="B865" s="160">
        <v>1008</v>
      </c>
      <c r="C865" s="165" t="s">
        <v>8718</v>
      </c>
      <c r="D865" s="166" t="s">
        <v>8368</v>
      </c>
      <c r="E865" s="167">
        <v>3.09</v>
      </c>
      <c r="F865" s="164" t="s">
        <v>4897</v>
      </c>
      <c r="G865" s="168"/>
    </row>
    <row r="866" spans="1:7" ht="20.399999999999999" hidden="1" x14ac:dyDescent="0.25">
      <c r="A866" s="159"/>
      <c r="B866" s="160">
        <v>988</v>
      </c>
      <c r="C866" s="165" t="s">
        <v>8719</v>
      </c>
      <c r="D866" s="166" t="s">
        <v>8368</v>
      </c>
      <c r="E866" s="167">
        <v>34.26</v>
      </c>
      <c r="F866" s="164" t="s">
        <v>4897</v>
      </c>
      <c r="G866" s="168"/>
    </row>
    <row r="867" spans="1:7" ht="20.399999999999999" hidden="1" x14ac:dyDescent="0.25">
      <c r="A867" s="159"/>
      <c r="B867" s="160">
        <v>989</v>
      </c>
      <c r="C867" s="165" t="s">
        <v>8720</v>
      </c>
      <c r="D867" s="166" t="s">
        <v>8368</v>
      </c>
      <c r="E867" s="167">
        <v>46.41</v>
      </c>
      <c r="F867" s="164" t="s">
        <v>4897</v>
      </c>
      <c r="G867" s="168"/>
    </row>
    <row r="868" spans="1:7" hidden="1" x14ac:dyDescent="0.25">
      <c r="A868" s="159"/>
      <c r="B868" s="160">
        <v>39598</v>
      </c>
      <c r="C868" s="165" t="s">
        <v>8721</v>
      </c>
      <c r="D868" s="166" t="s">
        <v>8368</v>
      </c>
      <c r="E868" s="167">
        <v>1.02</v>
      </c>
      <c r="F868" s="164" t="s">
        <v>4931</v>
      </c>
      <c r="G868" s="168"/>
    </row>
    <row r="869" spans="1:7" hidden="1" x14ac:dyDescent="0.25">
      <c r="A869" s="159"/>
      <c r="B869" s="160">
        <v>39599</v>
      </c>
      <c r="C869" s="165" t="s">
        <v>8722</v>
      </c>
      <c r="D869" s="166" t="s">
        <v>8368</v>
      </c>
      <c r="E869" s="167">
        <v>1.53</v>
      </c>
      <c r="F869" s="164" t="s">
        <v>4931</v>
      </c>
      <c r="G869" s="168"/>
    </row>
    <row r="870" spans="1:7" hidden="1" x14ac:dyDescent="0.25">
      <c r="A870" s="159"/>
      <c r="B870" s="160">
        <v>34602</v>
      </c>
      <c r="C870" s="165" t="s">
        <v>6767</v>
      </c>
      <c r="D870" s="166" t="s">
        <v>8368</v>
      </c>
      <c r="E870" s="167">
        <v>2.27</v>
      </c>
      <c r="F870" s="164" t="s">
        <v>4931</v>
      </c>
      <c r="G870" s="168"/>
    </row>
    <row r="871" spans="1:7" hidden="1" x14ac:dyDescent="0.25">
      <c r="A871" s="159"/>
      <c r="B871" s="160">
        <v>34603</v>
      </c>
      <c r="C871" s="165" t="s">
        <v>6768</v>
      </c>
      <c r="D871" s="166" t="s">
        <v>8368</v>
      </c>
      <c r="E871" s="167">
        <v>10.95</v>
      </c>
      <c r="F871" s="164" t="s">
        <v>4931</v>
      </c>
      <c r="G871" s="168"/>
    </row>
    <row r="872" spans="1:7" hidden="1" x14ac:dyDescent="0.25">
      <c r="A872" s="159"/>
      <c r="B872" s="160">
        <v>34607</v>
      </c>
      <c r="C872" s="165" t="s">
        <v>6770</v>
      </c>
      <c r="D872" s="166" t="s">
        <v>8368</v>
      </c>
      <c r="E872" s="167">
        <v>4.88</v>
      </c>
      <c r="F872" s="164" t="s">
        <v>4931</v>
      </c>
      <c r="G872" s="168"/>
    </row>
    <row r="873" spans="1:7" hidden="1" x14ac:dyDescent="0.25">
      <c r="A873" s="159"/>
      <c r="B873" s="160">
        <v>34609</v>
      </c>
      <c r="C873" s="165" t="s">
        <v>6771</v>
      </c>
      <c r="D873" s="166" t="s">
        <v>8368</v>
      </c>
      <c r="E873" s="167">
        <v>7.33</v>
      </c>
      <c r="F873" s="164" t="s">
        <v>4931</v>
      </c>
      <c r="G873" s="168"/>
    </row>
    <row r="874" spans="1:7" hidden="1" x14ac:dyDescent="0.25">
      <c r="A874" s="159"/>
      <c r="B874" s="160">
        <v>34618</v>
      </c>
      <c r="C874" s="165" t="s">
        <v>6773</v>
      </c>
      <c r="D874" s="166" t="s">
        <v>8368</v>
      </c>
      <c r="E874" s="167">
        <v>3.02</v>
      </c>
      <c r="F874" s="164" t="s">
        <v>4931</v>
      </c>
      <c r="G874" s="168"/>
    </row>
    <row r="875" spans="1:7" hidden="1" x14ac:dyDescent="0.25">
      <c r="A875" s="159"/>
      <c r="B875" s="160">
        <v>34620</v>
      </c>
      <c r="C875" s="165" t="s">
        <v>6774</v>
      </c>
      <c r="D875" s="166" t="s">
        <v>8368</v>
      </c>
      <c r="E875" s="167">
        <v>15.12</v>
      </c>
      <c r="F875" s="164" t="s">
        <v>4931</v>
      </c>
      <c r="G875" s="168"/>
    </row>
    <row r="876" spans="1:7" hidden="1" x14ac:dyDescent="0.25">
      <c r="A876" s="159"/>
      <c r="B876" s="160">
        <v>34621</v>
      </c>
      <c r="C876" s="165" t="s">
        <v>6775</v>
      </c>
      <c r="D876" s="166" t="s">
        <v>8368</v>
      </c>
      <c r="E876" s="167">
        <v>7.01</v>
      </c>
      <c r="F876" s="164" t="s">
        <v>4931</v>
      </c>
      <c r="G876" s="168"/>
    </row>
    <row r="877" spans="1:7" hidden="1" x14ac:dyDescent="0.25">
      <c r="A877" s="159"/>
      <c r="B877" s="160">
        <v>34622</v>
      </c>
      <c r="C877" s="165" t="s">
        <v>6776</v>
      </c>
      <c r="D877" s="166" t="s">
        <v>8368</v>
      </c>
      <c r="E877" s="167">
        <v>9.93</v>
      </c>
      <c r="F877" s="164" t="s">
        <v>4931</v>
      </c>
      <c r="G877" s="168"/>
    </row>
    <row r="878" spans="1:7" hidden="1" x14ac:dyDescent="0.25">
      <c r="A878" s="159"/>
      <c r="B878" s="160">
        <v>34624</v>
      </c>
      <c r="C878" s="165" t="s">
        <v>6778</v>
      </c>
      <c r="D878" s="166" t="s">
        <v>8368</v>
      </c>
      <c r="E878" s="167">
        <v>3.86</v>
      </c>
      <c r="F878" s="164" t="s">
        <v>4931</v>
      </c>
      <c r="G878" s="168"/>
    </row>
    <row r="879" spans="1:7" hidden="1" x14ac:dyDescent="0.25">
      <c r="A879" s="159"/>
      <c r="B879" s="160">
        <v>34626</v>
      </c>
      <c r="C879" s="165" t="s">
        <v>6779</v>
      </c>
      <c r="D879" s="166" t="s">
        <v>8368</v>
      </c>
      <c r="E879" s="167">
        <v>20.78</v>
      </c>
      <c r="F879" s="164" t="s">
        <v>4931</v>
      </c>
      <c r="G879" s="168"/>
    </row>
    <row r="880" spans="1:7" hidden="1" x14ac:dyDescent="0.25">
      <c r="A880" s="159"/>
      <c r="B880" s="160">
        <v>34627</v>
      </c>
      <c r="C880" s="165" t="s">
        <v>6780</v>
      </c>
      <c r="D880" s="166" t="s">
        <v>8368</v>
      </c>
      <c r="E880" s="167">
        <v>8.9499999999999993</v>
      </c>
      <c r="F880" s="164" t="s">
        <v>4931</v>
      </c>
      <c r="G880" s="168"/>
    </row>
    <row r="881" spans="1:7" hidden="1" x14ac:dyDescent="0.25">
      <c r="A881" s="159"/>
      <c r="B881" s="160">
        <v>34629</v>
      </c>
      <c r="C881" s="165" t="s">
        <v>6782</v>
      </c>
      <c r="D881" s="166" t="s">
        <v>8368</v>
      </c>
      <c r="E881" s="167">
        <v>13.11</v>
      </c>
      <c r="F881" s="164" t="s">
        <v>4931</v>
      </c>
      <c r="G881" s="168"/>
    </row>
    <row r="882" spans="1:7" ht="20.399999999999999" hidden="1" x14ac:dyDescent="0.25">
      <c r="A882" s="159"/>
      <c r="B882" s="160">
        <v>39257</v>
      </c>
      <c r="C882" s="165" t="s">
        <v>8723</v>
      </c>
      <c r="D882" s="166" t="s">
        <v>8368</v>
      </c>
      <c r="E882" s="167">
        <v>3.24</v>
      </c>
      <c r="F882" s="164" t="s">
        <v>4897</v>
      </c>
      <c r="G882" s="168"/>
    </row>
    <row r="883" spans="1:7" ht="20.399999999999999" hidden="1" x14ac:dyDescent="0.25">
      <c r="A883" s="159"/>
      <c r="B883" s="160">
        <v>39261</v>
      </c>
      <c r="C883" s="165" t="s">
        <v>8724</v>
      </c>
      <c r="D883" s="166" t="s">
        <v>8368</v>
      </c>
      <c r="E883" s="167">
        <v>17.260000000000002</v>
      </c>
      <c r="F883" s="164" t="s">
        <v>4897</v>
      </c>
      <c r="G883" s="168"/>
    </row>
    <row r="884" spans="1:7" ht="20.399999999999999" hidden="1" x14ac:dyDescent="0.25">
      <c r="A884" s="159"/>
      <c r="B884" s="160">
        <v>39268</v>
      </c>
      <c r="C884" s="165" t="s">
        <v>8725</v>
      </c>
      <c r="D884" s="166" t="s">
        <v>8368</v>
      </c>
      <c r="E884" s="167">
        <v>199.19</v>
      </c>
      <c r="F884" s="164" t="s">
        <v>4897</v>
      </c>
      <c r="G884" s="168"/>
    </row>
    <row r="885" spans="1:7" ht="20.399999999999999" hidden="1" x14ac:dyDescent="0.25">
      <c r="A885" s="159"/>
      <c r="B885" s="160">
        <v>39262</v>
      </c>
      <c r="C885" s="165" t="s">
        <v>8726</v>
      </c>
      <c r="D885" s="166" t="s">
        <v>8368</v>
      </c>
      <c r="E885" s="167">
        <v>26.99</v>
      </c>
      <c r="F885" s="164" t="s">
        <v>4897</v>
      </c>
      <c r="G885" s="168"/>
    </row>
    <row r="886" spans="1:7" ht="20.399999999999999" hidden="1" x14ac:dyDescent="0.25">
      <c r="A886" s="159"/>
      <c r="B886" s="160">
        <v>39258</v>
      </c>
      <c r="C886" s="165" t="s">
        <v>8727</v>
      </c>
      <c r="D886" s="166" t="s">
        <v>8368</v>
      </c>
      <c r="E886" s="167">
        <v>4.8</v>
      </c>
      <c r="F886" s="164" t="s">
        <v>4897</v>
      </c>
      <c r="G886" s="168"/>
    </row>
    <row r="887" spans="1:7" ht="20.399999999999999" hidden="1" x14ac:dyDescent="0.25">
      <c r="A887" s="159"/>
      <c r="B887" s="160">
        <v>39263</v>
      </c>
      <c r="C887" s="165" t="s">
        <v>8728</v>
      </c>
      <c r="D887" s="166" t="s">
        <v>8368</v>
      </c>
      <c r="E887" s="167">
        <v>41.76</v>
      </c>
      <c r="F887" s="164" t="s">
        <v>4897</v>
      </c>
      <c r="G887" s="168"/>
    </row>
    <row r="888" spans="1:7" ht="20.399999999999999" hidden="1" x14ac:dyDescent="0.25">
      <c r="A888" s="159"/>
      <c r="B888" s="160">
        <v>39264</v>
      </c>
      <c r="C888" s="165" t="s">
        <v>8729</v>
      </c>
      <c r="D888" s="166" t="s">
        <v>8368</v>
      </c>
      <c r="E888" s="167">
        <v>56.55</v>
      </c>
      <c r="F888" s="164" t="s">
        <v>4897</v>
      </c>
      <c r="G888" s="168"/>
    </row>
    <row r="889" spans="1:7" ht="20.399999999999999" hidden="1" x14ac:dyDescent="0.25">
      <c r="A889" s="159"/>
      <c r="B889" s="160">
        <v>39259</v>
      </c>
      <c r="C889" s="165" t="s">
        <v>8730</v>
      </c>
      <c r="D889" s="166" t="s">
        <v>8368</v>
      </c>
      <c r="E889" s="167">
        <v>7.31</v>
      </c>
      <c r="F889" s="164" t="s">
        <v>4897</v>
      </c>
      <c r="G889" s="168"/>
    </row>
    <row r="890" spans="1:7" ht="20.399999999999999" hidden="1" x14ac:dyDescent="0.25">
      <c r="A890" s="159"/>
      <c r="B890" s="160">
        <v>39265</v>
      </c>
      <c r="C890" s="165" t="s">
        <v>8731</v>
      </c>
      <c r="D890" s="166" t="s">
        <v>8368</v>
      </c>
      <c r="E890" s="167">
        <v>83.31</v>
      </c>
      <c r="F890" s="164" t="s">
        <v>4897</v>
      </c>
      <c r="G890" s="168"/>
    </row>
    <row r="891" spans="1:7" ht="20.399999999999999" hidden="1" x14ac:dyDescent="0.25">
      <c r="A891" s="159"/>
      <c r="B891" s="160">
        <v>39260</v>
      </c>
      <c r="C891" s="165" t="s">
        <v>8732</v>
      </c>
      <c r="D891" s="166" t="s">
        <v>8368</v>
      </c>
      <c r="E891" s="167">
        <v>10.41</v>
      </c>
      <c r="F891" s="164" t="s">
        <v>4897</v>
      </c>
      <c r="G891" s="168"/>
    </row>
    <row r="892" spans="1:7" ht="20.399999999999999" hidden="1" x14ac:dyDescent="0.25">
      <c r="A892" s="159"/>
      <c r="B892" s="160">
        <v>39266</v>
      </c>
      <c r="C892" s="165" t="s">
        <v>8733</v>
      </c>
      <c r="D892" s="166" t="s">
        <v>8368</v>
      </c>
      <c r="E892" s="167">
        <v>116.9</v>
      </c>
      <c r="F892" s="164" t="s">
        <v>4897</v>
      </c>
      <c r="G892" s="168"/>
    </row>
    <row r="893" spans="1:7" ht="20.399999999999999" hidden="1" x14ac:dyDescent="0.25">
      <c r="A893" s="159"/>
      <c r="B893" s="160">
        <v>39267</v>
      </c>
      <c r="C893" s="165" t="s">
        <v>8734</v>
      </c>
      <c r="D893" s="166" t="s">
        <v>8368</v>
      </c>
      <c r="E893" s="167">
        <v>153.22999999999999</v>
      </c>
      <c r="F893" s="164" t="s">
        <v>4897</v>
      </c>
      <c r="G893" s="168"/>
    </row>
    <row r="894" spans="1:7" hidden="1" x14ac:dyDescent="0.25">
      <c r="A894" s="159"/>
      <c r="B894" s="160">
        <v>11901</v>
      </c>
      <c r="C894" s="165" t="s">
        <v>6336</v>
      </c>
      <c r="D894" s="166" t="s">
        <v>8368</v>
      </c>
      <c r="E894" s="167">
        <v>0.36</v>
      </c>
      <c r="F894" s="164" t="s">
        <v>8337</v>
      </c>
      <c r="G894" s="168"/>
    </row>
    <row r="895" spans="1:7" hidden="1" x14ac:dyDescent="0.25">
      <c r="A895" s="159"/>
      <c r="B895" s="160">
        <v>11902</v>
      </c>
      <c r="C895" s="165" t="s">
        <v>6337</v>
      </c>
      <c r="D895" s="166" t="s">
        <v>8368</v>
      </c>
      <c r="E895" s="167">
        <v>0.62</v>
      </c>
      <c r="F895" s="164" t="s">
        <v>4897</v>
      </c>
      <c r="G895" s="168"/>
    </row>
    <row r="896" spans="1:7" hidden="1" x14ac:dyDescent="0.25">
      <c r="A896" s="159"/>
      <c r="B896" s="160">
        <v>11903</v>
      </c>
      <c r="C896" s="165" t="s">
        <v>6338</v>
      </c>
      <c r="D896" s="166" t="s">
        <v>8368</v>
      </c>
      <c r="E896" s="167">
        <v>0.97</v>
      </c>
      <c r="F896" s="164" t="s">
        <v>4897</v>
      </c>
      <c r="G896" s="168"/>
    </row>
    <row r="897" spans="1:7" hidden="1" x14ac:dyDescent="0.25">
      <c r="A897" s="159"/>
      <c r="B897" s="160">
        <v>11904</v>
      </c>
      <c r="C897" s="165" t="s">
        <v>6339</v>
      </c>
      <c r="D897" s="166" t="s">
        <v>8368</v>
      </c>
      <c r="E897" s="167">
        <v>1.23</v>
      </c>
      <c r="F897" s="164" t="s">
        <v>4897</v>
      </c>
      <c r="G897" s="168"/>
    </row>
    <row r="898" spans="1:7" hidden="1" x14ac:dyDescent="0.25">
      <c r="A898" s="159"/>
      <c r="B898" s="160">
        <v>11905</v>
      </c>
      <c r="C898" s="165" t="s">
        <v>6340</v>
      </c>
      <c r="D898" s="166" t="s">
        <v>8368</v>
      </c>
      <c r="E898" s="167">
        <v>1.66</v>
      </c>
      <c r="F898" s="164" t="s">
        <v>4897</v>
      </c>
      <c r="G898" s="168"/>
    </row>
    <row r="899" spans="1:7" hidden="1" x14ac:dyDescent="0.25">
      <c r="A899" s="159"/>
      <c r="B899" s="160">
        <v>11906</v>
      </c>
      <c r="C899" s="165" t="s">
        <v>6341</v>
      </c>
      <c r="D899" s="166" t="s">
        <v>8368</v>
      </c>
      <c r="E899" s="167">
        <v>1.91</v>
      </c>
      <c r="F899" s="164" t="s">
        <v>4897</v>
      </c>
      <c r="G899" s="168"/>
    </row>
    <row r="900" spans="1:7" hidden="1" x14ac:dyDescent="0.25">
      <c r="A900" s="159"/>
      <c r="B900" s="160">
        <v>11919</v>
      </c>
      <c r="C900" s="165" t="s">
        <v>6346</v>
      </c>
      <c r="D900" s="166" t="s">
        <v>8368</v>
      </c>
      <c r="E900" s="167">
        <v>3.75</v>
      </c>
      <c r="F900" s="164" t="s">
        <v>4897</v>
      </c>
      <c r="G900" s="168"/>
    </row>
    <row r="901" spans="1:7" hidden="1" x14ac:dyDescent="0.25">
      <c r="A901" s="159"/>
      <c r="B901" s="160">
        <v>11920</v>
      </c>
      <c r="C901" s="165" t="s">
        <v>6347</v>
      </c>
      <c r="D901" s="166" t="s">
        <v>8368</v>
      </c>
      <c r="E901" s="167">
        <v>7.26</v>
      </c>
      <c r="F901" s="164" t="s">
        <v>4897</v>
      </c>
      <c r="G901" s="168"/>
    </row>
    <row r="902" spans="1:7" hidden="1" x14ac:dyDescent="0.25">
      <c r="A902" s="159"/>
      <c r="B902" s="160">
        <v>11924</v>
      </c>
      <c r="C902" s="165" t="s">
        <v>6351</v>
      </c>
      <c r="D902" s="166" t="s">
        <v>8368</v>
      </c>
      <c r="E902" s="167">
        <v>70.64</v>
      </c>
      <c r="F902" s="164" t="s">
        <v>4897</v>
      </c>
      <c r="G902" s="168"/>
    </row>
    <row r="903" spans="1:7" hidden="1" x14ac:dyDescent="0.25">
      <c r="A903" s="159"/>
      <c r="B903" s="160">
        <v>11921</v>
      </c>
      <c r="C903" s="165" t="s">
        <v>6348</v>
      </c>
      <c r="D903" s="166" t="s">
        <v>8368</v>
      </c>
      <c r="E903" s="167">
        <v>9.89</v>
      </c>
      <c r="F903" s="164" t="s">
        <v>4897</v>
      </c>
      <c r="G903" s="168"/>
    </row>
    <row r="904" spans="1:7" hidden="1" x14ac:dyDescent="0.25">
      <c r="A904" s="159"/>
      <c r="B904" s="160">
        <v>11922</v>
      </c>
      <c r="C904" s="165" t="s">
        <v>6349</v>
      </c>
      <c r="D904" s="166" t="s">
        <v>8368</v>
      </c>
      <c r="E904" s="167">
        <v>17.559999999999999</v>
      </c>
      <c r="F904" s="164" t="s">
        <v>4897</v>
      </c>
      <c r="G904" s="168"/>
    </row>
    <row r="905" spans="1:7" hidden="1" x14ac:dyDescent="0.25">
      <c r="A905" s="159"/>
      <c r="B905" s="160">
        <v>11923</v>
      </c>
      <c r="C905" s="165" t="s">
        <v>6350</v>
      </c>
      <c r="D905" s="166" t="s">
        <v>8368</v>
      </c>
      <c r="E905" s="167">
        <v>28.68</v>
      </c>
      <c r="F905" s="164" t="s">
        <v>4897</v>
      </c>
      <c r="G905" s="168"/>
    </row>
    <row r="906" spans="1:7" hidden="1" x14ac:dyDescent="0.25">
      <c r="A906" s="159"/>
      <c r="B906" s="160">
        <v>11916</v>
      </c>
      <c r="C906" s="165" t="s">
        <v>6343</v>
      </c>
      <c r="D906" s="166" t="s">
        <v>8368</v>
      </c>
      <c r="E906" s="167">
        <v>4.8600000000000003</v>
      </c>
      <c r="F906" s="164" t="s">
        <v>4897</v>
      </c>
      <c r="G906" s="168"/>
    </row>
    <row r="907" spans="1:7" hidden="1" x14ac:dyDescent="0.25">
      <c r="A907" s="159"/>
      <c r="B907" s="160">
        <v>11914</v>
      </c>
      <c r="C907" s="165" t="s">
        <v>6342</v>
      </c>
      <c r="D907" s="166" t="s">
        <v>8368</v>
      </c>
      <c r="E907" s="167">
        <v>35.33</v>
      </c>
      <c r="F907" s="164" t="s">
        <v>4897</v>
      </c>
      <c r="G907" s="168"/>
    </row>
    <row r="908" spans="1:7" hidden="1" x14ac:dyDescent="0.25">
      <c r="A908" s="159"/>
      <c r="B908" s="160">
        <v>11917</v>
      </c>
      <c r="C908" s="165" t="s">
        <v>6344</v>
      </c>
      <c r="D908" s="166" t="s">
        <v>8368</v>
      </c>
      <c r="E908" s="167">
        <v>8.4700000000000006</v>
      </c>
      <c r="F908" s="164" t="s">
        <v>4897</v>
      </c>
      <c r="G908" s="168"/>
    </row>
    <row r="909" spans="1:7" hidden="1" x14ac:dyDescent="0.25">
      <c r="A909" s="159"/>
      <c r="B909" s="160">
        <v>11918</v>
      </c>
      <c r="C909" s="165" t="s">
        <v>6345</v>
      </c>
      <c r="D909" s="166" t="s">
        <v>8368</v>
      </c>
      <c r="E909" s="167">
        <v>11.49</v>
      </c>
      <c r="F909" s="164" t="s">
        <v>4897</v>
      </c>
      <c r="G909" s="168"/>
    </row>
    <row r="910" spans="1:7" hidden="1" x14ac:dyDescent="0.25">
      <c r="A910" s="159"/>
      <c r="B910" s="160">
        <v>37734</v>
      </c>
      <c r="C910" s="165" t="s">
        <v>8735</v>
      </c>
      <c r="D910" s="166" t="s">
        <v>8325</v>
      </c>
      <c r="E910" s="167">
        <v>36466.78</v>
      </c>
      <c r="F910" s="164" t="s">
        <v>4931</v>
      </c>
      <c r="G910" s="168"/>
    </row>
    <row r="911" spans="1:7" hidden="1" x14ac:dyDescent="0.25">
      <c r="A911" s="159"/>
      <c r="B911" s="160">
        <v>42251</v>
      </c>
      <c r="C911" s="165" t="s">
        <v>8736</v>
      </c>
      <c r="D911" s="166" t="s">
        <v>8325</v>
      </c>
      <c r="E911" s="167">
        <v>41410.25</v>
      </c>
      <c r="F911" s="164" t="s">
        <v>4931</v>
      </c>
      <c r="G911" s="168"/>
    </row>
    <row r="912" spans="1:7" hidden="1" x14ac:dyDescent="0.25">
      <c r="A912" s="159"/>
      <c r="B912" s="160">
        <v>37733</v>
      </c>
      <c r="C912" s="165" t="s">
        <v>8737</v>
      </c>
      <c r="D912" s="166" t="s">
        <v>8325</v>
      </c>
      <c r="E912" s="167">
        <v>27342.65</v>
      </c>
      <c r="F912" s="164" t="s">
        <v>4931</v>
      </c>
      <c r="G912" s="168"/>
    </row>
    <row r="913" spans="1:7" hidden="1" x14ac:dyDescent="0.25">
      <c r="A913" s="159"/>
      <c r="B913" s="160">
        <v>37735</v>
      </c>
      <c r="C913" s="165" t="s">
        <v>8738</v>
      </c>
      <c r="D913" s="166" t="s">
        <v>8325</v>
      </c>
      <c r="E913" s="167">
        <v>32947.9</v>
      </c>
      <c r="F913" s="164" t="s">
        <v>4931</v>
      </c>
      <c r="G913" s="168"/>
    </row>
    <row r="914" spans="1:7" hidden="1" x14ac:dyDescent="0.25">
      <c r="A914" s="159"/>
      <c r="B914" s="160">
        <v>41758</v>
      </c>
      <c r="C914" s="165" t="s">
        <v>7562</v>
      </c>
      <c r="D914" s="166" t="s">
        <v>8325</v>
      </c>
      <c r="E914" s="167">
        <v>130.76</v>
      </c>
      <c r="F914" s="164" t="s">
        <v>4897</v>
      </c>
      <c r="G914" s="168"/>
    </row>
    <row r="915" spans="1:7" ht="20.399999999999999" hidden="1" x14ac:dyDescent="0.25">
      <c r="A915" s="159"/>
      <c r="B915" s="160">
        <v>5090</v>
      </c>
      <c r="C915" s="165" t="s">
        <v>8739</v>
      </c>
      <c r="D915" s="166" t="s">
        <v>8325</v>
      </c>
      <c r="E915" s="167">
        <v>14.98</v>
      </c>
      <c r="F915" s="164" t="s">
        <v>8337</v>
      </c>
      <c r="G915" s="168"/>
    </row>
    <row r="916" spans="1:7" ht="20.399999999999999" hidden="1" x14ac:dyDescent="0.25">
      <c r="A916" s="159"/>
      <c r="B916" s="160">
        <v>5085</v>
      </c>
      <c r="C916" s="165" t="s">
        <v>8740</v>
      </c>
      <c r="D916" s="166" t="s">
        <v>8325</v>
      </c>
      <c r="E916" s="167">
        <v>16.7</v>
      </c>
      <c r="F916" s="164" t="s">
        <v>4897</v>
      </c>
      <c r="G916" s="168"/>
    </row>
    <row r="917" spans="1:7" hidden="1" x14ac:dyDescent="0.25">
      <c r="A917" s="159"/>
      <c r="B917" s="160">
        <v>38374</v>
      </c>
      <c r="C917" s="165" t="s">
        <v>7108</v>
      </c>
      <c r="D917" s="166" t="s">
        <v>8325</v>
      </c>
      <c r="E917" s="167">
        <v>794.14</v>
      </c>
      <c r="F917" s="164" t="s">
        <v>4897</v>
      </c>
      <c r="G917" s="168"/>
    </row>
    <row r="918" spans="1:7" hidden="1" x14ac:dyDescent="0.25">
      <c r="A918" s="159"/>
      <c r="B918" s="160">
        <v>20212</v>
      </c>
      <c r="C918" s="165" t="s">
        <v>8741</v>
      </c>
      <c r="D918" s="166" t="s">
        <v>8368</v>
      </c>
      <c r="E918" s="167">
        <v>9.1</v>
      </c>
      <c r="F918" s="164" t="s">
        <v>8337</v>
      </c>
      <c r="G918" s="168"/>
    </row>
    <row r="919" spans="1:7" hidden="1" x14ac:dyDescent="0.25">
      <c r="A919" s="159"/>
      <c r="B919" s="160">
        <v>4430</v>
      </c>
      <c r="C919" s="165" t="s">
        <v>8742</v>
      </c>
      <c r="D919" s="166" t="s">
        <v>8368</v>
      </c>
      <c r="E919" s="167">
        <v>11.35</v>
      </c>
      <c r="F919" s="164" t="s">
        <v>4897</v>
      </c>
      <c r="G919" s="168"/>
    </row>
    <row r="920" spans="1:7" hidden="1" x14ac:dyDescent="0.25">
      <c r="A920" s="159"/>
      <c r="B920" s="160">
        <v>4400</v>
      </c>
      <c r="C920" s="165" t="s">
        <v>8743</v>
      </c>
      <c r="D920" s="166" t="s">
        <v>8368</v>
      </c>
      <c r="E920" s="167">
        <v>14.34</v>
      </c>
      <c r="F920" s="164" t="s">
        <v>4897</v>
      </c>
      <c r="G920" s="168"/>
    </row>
    <row r="921" spans="1:7" hidden="1" x14ac:dyDescent="0.25">
      <c r="A921" s="159"/>
      <c r="B921" s="160">
        <v>4496</v>
      </c>
      <c r="C921" s="165" t="s">
        <v>5685</v>
      </c>
      <c r="D921" s="166" t="s">
        <v>8368</v>
      </c>
      <c r="E921" s="167">
        <v>2.7</v>
      </c>
      <c r="F921" s="164" t="s">
        <v>4897</v>
      </c>
      <c r="G921" s="168"/>
    </row>
    <row r="922" spans="1:7" hidden="1" x14ac:dyDescent="0.25">
      <c r="A922" s="159"/>
      <c r="B922" s="160">
        <v>11871</v>
      </c>
      <c r="C922" s="165" t="s">
        <v>6320</v>
      </c>
      <c r="D922" s="166" t="s">
        <v>8325</v>
      </c>
      <c r="E922" s="167">
        <v>208</v>
      </c>
      <c r="F922" s="164" t="s">
        <v>8337</v>
      </c>
      <c r="G922" s="168"/>
    </row>
    <row r="923" spans="1:7" hidden="1" x14ac:dyDescent="0.25">
      <c r="A923" s="159"/>
      <c r="B923" s="160">
        <v>34636</v>
      </c>
      <c r="C923" s="165" t="s">
        <v>6783</v>
      </c>
      <c r="D923" s="166" t="s">
        <v>8325</v>
      </c>
      <c r="E923" s="167">
        <v>302.5</v>
      </c>
      <c r="F923" s="164" t="s">
        <v>8337</v>
      </c>
      <c r="G923" s="168"/>
    </row>
    <row r="924" spans="1:7" hidden="1" x14ac:dyDescent="0.25">
      <c r="A924" s="159"/>
      <c r="B924" s="160">
        <v>34639</v>
      </c>
      <c r="C924" s="165" t="s">
        <v>6786</v>
      </c>
      <c r="D924" s="166" t="s">
        <v>8325</v>
      </c>
      <c r="E924" s="167">
        <v>614.37</v>
      </c>
      <c r="F924" s="164" t="s">
        <v>4897</v>
      </c>
      <c r="G924" s="168"/>
    </row>
    <row r="925" spans="1:7" hidden="1" x14ac:dyDescent="0.25">
      <c r="A925" s="159"/>
      <c r="B925" s="160">
        <v>34640</v>
      </c>
      <c r="C925" s="165" t="s">
        <v>6787</v>
      </c>
      <c r="D925" s="166" t="s">
        <v>8325</v>
      </c>
      <c r="E925" s="167">
        <v>690.1</v>
      </c>
      <c r="F925" s="164" t="s">
        <v>4897</v>
      </c>
      <c r="G925" s="168"/>
    </row>
    <row r="926" spans="1:7" hidden="1" x14ac:dyDescent="0.25">
      <c r="A926" s="159"/>
      <c r="B926" s="160">
        <v>34637</v>
      </c>
      <c r="C926" s="165" t="s">
        <v>6784</v>
      </c>
      <c r="D926" s="166" t="s">
        <v>8325</v>
      </c>
      <c r="E926" s="167">
        <v>173.68</v>
      </c>
      <c r="F926" s="164" t="s">
        <v>4897</v>
      </c>
      <c r="G926" s="168"/>
    </row>
    <row r="927" spans="1:7" hidden="1" x14ac:dyDescent="0.25">
      <c r="A927" s="159"/>
      <c r="B927" s="160">
        <v>34638</v>
      </c>
      <c r="C927" s="165" t="s">
        <v>6785</v>
      </c>
      <c r="D927" s="166" t="s">
        <v>8325</v>
      </c>
      <c r="E927" s="167">
        <v>297.83</v>
      </c>
      <c r="F927" s="164" t="s">
        <v>4897</v>
      </c>
      <c r="G927" s="168"/>
    </row>
    <row r="928" spans="1:7" hidden="1" x14ac:dyDescent="0.25">
      <c r="A928" s="159"/>
      <c r="B928" s="160">
        <v>11868</v>
      </c>
      <c r="C928" s="165" t="s">
        <v>6318</v>
      </c>
      <c r="D928" s="166" t="s">
        <v>8325</v>
      </c>
      <c r="E928" s="167">
        <v>285.87</v>
      </c>
      <c r="F928" s="164" t="s">
        <v>4897</v>
      </c>
      <c r="G928" s="168"/>
    </row>
    <row r="929" spans="1:7" hidden="1" x14ac:dyDescent="0.25">
      <c r="A929" s="159"/>
      <c r="B929" s="160">
        <v>37106</v>
      </c>
      <c r="C929" s="165" t="s">
        <v>6908</v>
      </c>
      <c r="D929" s="166" t="s">
        <v>8325</v>
      </c>
      <c r="E929" s="167">
        <v>2761.15</v>
      </c>
      <c r="F929" s="164" t="s">
        <v>4897</v>
      </c>
      <c r="G929" s="168"/>
    </row>
    <row r="930" spans="1:7" hidden="1" x14ac:dyDescent="0.25">
      <c r="A930" s="159"/>
      <c r="B930" s="160">
        <v>11869</v>
      </c>
      <c r="C930" s="165" t="s">
        <v>6319</v>
      </c>
      <c r="D930" s="166" t="s">
        <v>8325</v>
      </c>
      <c r="E930" s="167">
        <v>463.81</v>
      </c>
      <c r="F930" s="164" t="s">
        <v>4897</v>
      </c>
      <c r="G930" s="168"/>
    </row>
    <row r="931" spans="1:7" hidden="1" x14ac:dyDescent="0.25">
      <c r="A931" s="159"/>
      <c r="B931" s="160">
        <v>37104</v>
      </c>
      <c r="C931" s="165" t="s">
        <v>6906</v>
      </c>
      <c r="D931" s="166" t="s">
        <v>8325</v>
      </c>
      <c r="E931" s="167">
        <v>597.88</v>
      </c>
      <c r="F931" s="164" t="s">
        <v>4897</v>
      </c>
      <c r="G931" s="168"/>
    </row>
    <row r="932" spans="1:7" hidden="1" x14ac:dyDescent="0.25">
      <c r="A932" s="159"/>
      <c r="B932" s="160">
        <v>37105</v>
      </c>
      <c r="C932" s="165" t="s">
        <v>6907</v>
      </c>
      <c r="D932" s="166" t="s">
        <v>8325</v>
      </c>
      <c r="E932" s="167">
        <v>1331.58</v>
      </c>
      <c r="F932" s="164" t="s">
        <v>4897</v>
      </c>
      <c r="G932" s="168"/>
    </row>
    <row r="933" spans="1:7" hidden="1" x14ac:dyDescent="0.25">
      <c r="A933" s="159"/>
      <c r="B933" s="160">
        <v>11638</v>
      </c>
      <c r="C933" s="165" t="s">
        <v>8744</v>
      </c>
      <c r="D933" s="166" t="s">
        <v>8325</v>
      </c>
      <c r="E933" s="167">
        <v>121.75</v>
      </c>
      <c r="F933" s="164" t="s">
        <v>4897</v>
      </c>
      <c r="G933" s="168"/>
    </row>
    <row r="934" spans="1:7" hidden="1" x14ac:dyDescent="0.25">
      <c r="A934" s="159"/>
      <c r="B934" s="160">
        <v>1030</v>
      </c>
      <c r="C934" s="165" t="s">
        <v>8745</v>
      </c>
      <c r="D934" s="166" t="s">
        <v>8325</v>
      </c>
      <c r="E934" s="167">
        <v>29</v>
      </c>
      <c r="F934" s="164" t="s">
        <v>8337</v>
      </c>
      <c r="G934" s="168"/>
    </row>
    <row r="935" spans="1:7" ht="20.399999999999999" hidden="1" x14ac:dyDescent="0.25">
      <c r="A935" s="159"/>
      <c r="B935" s="160">
        <v>11694</v>
      </c>
      <c r="C935" s="165" t="s">
        <v>8746</v>
      </c>
      <c r="D935" s="166" t="s">
        <v>8325</v>
      </c>
      <c r="E935" s="167">
        <v>641.04999999999995</v>
      </c>
      <c r="F935" s="164" t="s">
        <v>4897</v>
      </c>
      <c r="G935" s="168"/>
    </row>
    <row r="936" spans="1:7" ht="20.399999999999999" hidden="1" x14ac:dyDescent="0.25">
      <c r="A936" s="159"/>
      <c r="B936" s="160">
        <v>35277</v>
      </c>
      <c r="C936" s="165" t="s">
        <v>8747</v>
      </c>
      <c r="D936" s="166" t="s">
        <v>8325</v>
      </c>
      <c r="E936" s="169">
        <v>280.94</v>
      </c>
      <c r="F936" s="164" t="s">
        <v>4897</v>
      </c>
      <c r="G936" s="168"/>
    </row>
    <row r="937" spans="1:7" ht="30.6" hidden="1" x14ac:dyDescent="0.25">
      <c r="A937" s="159"/>
      <c r="B937" s="160">
        <v>10521</v>
      </c>
      <c r="C937" s="165" t="s">
        <v>8748</v>
      </c>
      <c r="D937" s="166" t="s">
        <v>8325</v>
      </c>
      <c r="E937" s="167">
        <v>248.18</v>
      </c>
      <c r="F937" s="164" t="s">
        <v>4897</v>
      </c>
      <c r="G937" s="168"/>
    </row>
    <row r="938" spans="1:7" ht="30.6" hidden="1" x14ac:dyDescent="0.25">
      <c r="A938" s="159"/>
      <c r="B938" s="160">
        <v>10885</v>
      </c>
      <c r="C938" s="165" t="s">
        <v>8749</v>
      </c>
      <c r="D938" s="166" t="s">
        <v>8325</v>
      </c>
      <c r="E938" s="167">
        <v>313.92</v>
      </c>
      <c r="F938" s="164" t="s">
        <v>4897</v>
      </c>
      <c r="G938" s="168"/>
    </row>
    <row r="939" spans="1:7" ht="30.6" hidden="1" x14ac:dyDescent="0.25">
      <c r="A939" s="159"/>
      <c r="B939" s="160">
        <v>20962</v>
      </c>
      <c r="C939" s="165" t="s">
        <v>8750</v>
      </c>
      <c r="D939" s="166" t="s">
        <v>8325</v>
      </c>
      <c r="E939" s="167">
        <v>260</v>
      </c>
      <c r="F939" s="164" t="s">
        <v>8337</v>
      </c>
      <c r="G939" s="168"/>
    </row>
    <row r="940" spans="1:7" ht="30.6" hidden="1" x14ac:dyDescent="0.25">
      <c r="A940" s="159"/>
      <c r="B940" s="160">
        <v>20963</v>
      </c>
      <c r="C940" s="165" t="s">
        <v>8751</v>
      </c>
      <c r="D940" s="166" t="s">
        <v>8325</v>
      </c>
      <c r="E940" s="167">
        <v>317.61</v>
      </c>
      <c r="F940" s="164" t="s">
        <v>4897</v>
      </c>
      <c r="G940" s="168"/>
    </row>
    <row r="941" spans="1:7" hidden="1" x14ac:dyDescent="0.25">
      <c r="A941" s="159"/>
      <c r="B941" s="160">
        <v>2555</v>
      </c>
      <c r="C941" s="165" t="s">
        <v>5310</v>
      </c>
      <c r="D941" s="166" t="s">
        <v>8325</v>
      </c>
      <c r="E941" s="167">
        <v>1.48</v>
      </c>
      <c r="F941" s="164" t="s">
        <v>4931</v>
      </c>
      <c r="G941" s="168"/>
    </row>
    <row r="942" spans="1:7" hidden="1" x14ac:dyDescent="0.25">
      <c r="A942" s="159"/>
      <c r="B942" s="160">
        <v>2556</v>
      </c>
      <c r="C942" s="165" t="s">
        <v>5311</v>
      </c>
      <c r="D942" s="166" t="s">
        <v>8325</v>
      </c>
      <c r="E942" s="167">
        <v>1.37</v>
      </c>
      <c r="F942" s="164" t="s">
        <v>4931</v>
      </c>
      <c r="G942" s="168"/>
    </row>
    <row r="943" spans="1:7" hidden="1" x14ac:dyDescent="0.25">
      <c r="A943" s="159"/>
      <c r="B943" s="160">
        <v>2557</v>
      </c>
      <c r="C943" s="165" t="s">
        <v>5312</v>
      </c>
      <c r="D943" s="166" t="s">
        <v>8325</v>
      </c>
      <c r="E943" s="167">
        <v>2.89</v>
      </c>
      <c r="F943" s="164" t="s">
        <v>4931</v>
      </c>
      <c r="G943" s="168"/>
    </row>
    <row r="944" spans="1:7" hidden="1" x14ac:dyDescent="0.25">
      <c r="A944" s="159"/>
      <c r="B944" s="160">
        <v>39810</v>
      </c>
      <c r="C944" s="165" t="s">
        <v>8752</v>
      </c>
      <c r="D944" s="166" t="s">
        <v>8325</v>
      </c>
      <c r="E944" s="167">
        <v>16.25</v>
      </c>
      <c r="F944" s="164" t="s">
        <v>4897</v>
      </c>
      <c r="G944" s="168"/>
    </row>
    <row r="945" spans="1:7" hidden="1" x14ac:dyDescent="0.25">
      <c r="A945" s="159"/>
      <c r="B945" s="160">
        <v>39811</v>
      </c>
      <c r="C945" s="165" t="s">
        <v>8753</v>
      </c>
      <c r="D945" s="166" t="s">
        <v>8325</v>
      </c>
      <c r="E945" s="167">
        <v>20.58</v>
      </c>
      <c r="F945" s="164" t="s">
        <v>4897</v>
      </c>
      <c r="G945" s="168"/>
    </row>
    <row r="946" spans="1:7" hidden="1" x14ac:dyDescent="0.25">
      <c r="A946" s="159"/>
      <c r="B946" s="160">
        <v>39812</v>
      </c>
      <c r="C946" s="165" t="s">
        <v>8754</v>
      </c>
      <c r="D946" s="166" t="s">
        <v>8325</v>
      </c>
      <c r="E946" s="167">
        <v>31.4</v>
      </c>
      <c r="F946" s="164" t="s">
        <v>4897</v>
      </c>
      <c r="G946" s="168"/>
    </row>
    <row r="947" spans="1:7" hidden="1" x14ac:dyDescent="0.25">
      <c r="A947" s="159"/>
      <c r="B947" s="160">
        <v>20254</v>
      </c>
      <c r="C947" s="165" t="s">
        <v>8755</v>
      </c>
      <c r="D947" s="166" t="s">
        <v>8325</v>
      </c>
      <c r="E947" s="167">
        <v>15.97</v>
      </c>
      <c r="F947" s="164" t="s">
        <v>4931</v>
      </c>
      <c r="G947" s="168"/>
    </row>
    <row r="948" spans="1:7" hidden="1" x14ac:dyDescent="0.25">
      <c r="A948" s="159"/>
      <c r="B948" s="160">
        <v>39771</v>
      </c>
      <c r="C948" s="165" t="s">
        <v>8756</v>
      </c>
      <c r="D948" s="166" t="s">
        <v>8325</v>
      </c>
      <c r="E948" s="167">
        <v>26.46</v>
      </c>
      <c r="F948" s="164" t="s">
        <v>4931</v>
      </c>
      <c r="G948" s="168"/>
    </row>
    <row r="949" spans="1:7" hidden="1" x14ac:dyDescent="0.25">
      <c r="A949" s="159"/>
      <c r="B949" s="160">
        <v>20255</v>
      </c>
      <c r="C949" s="165" t="s">
        <v>8757</v>
      </c>
      <c r="D949" s="166" t="s">
        <v>8325</v>
      </c>
      <c r="E949" s="167">
        <v>43.72</v>
      </c>
      <c r="F949" s="164" t="s">
        <v>4931</v>
      </c>
      <c r="G949" s="168"/>
    </row>
    <row r="950" spans="1:7" hidden="1" x14ac:dyDescent="0.25">
      <c r="A950" s="159"/>
      <c r="B950" s="160">
        <v>39772</v>
      </c>
      <c r="C950" s="165" t="s">
        <v>8758</v>
      </c>
      <c r="D950" s="166" t="s">
        <v>8325</v>
      </c>
      <c r="E950" s="167">
        <v>52.4</v>
      </c>
      <c r="F950" s="164" t="s">
        <v>4931</v>
      </c>
      <c r="G950" s="168"/>
    </row>
    <row r="951" spans="1:7" hidden="1" x14ac:dyDescent="0.25">
      <c r="A951" s="159"/>
      <c r="B951" s="160">
        <v>20253</v>
      </c>
      <c r="C951" s="165" t="s">
        <v>8759</v>
      </c>
      <c r="D951" s="166" t="s">
        <v>8325</v>
      </c>
      <c r="E951" s="167">
        <v>91.36</v>
      </c>
      <c r="F951" s="164" t="s">
        <v>4931</v>
      </c>
      <c r="G951" s="168"/>
    </row>
    <row r="952" spans="1:7" hidden="1" x14ac:dyDescent="0.25">
      <c r="A952" s="159"/>
      <c r="B952" s="160">
        <v>39773</v>
      </c>
      <c r="C952" s="165" t="s">
        <v>8760</v>
      </c>
      <c r="D952" s="166" t="s">
        <v>8325</v>
      </c>
      <c r="E952" s="167">
        <v>94.89</v>
      </c>
      <c r="F952" s="164" t="s">
        <v>4931</v>
      </c>
      <c r="G952" s="168"/>
    </row>
    <row r="953" spans="1:7" hidden="1" x14ac:dyDescent="0.25">
      <c r="A953" s="159"/>
      <c r="B953" s="160">
        <v>39774</v>
      </c>
      <c r="C953" s="165" t="s">
        <v>8761</v>
      </c>
      <c r="D953" s="166" t="s">
        <v>8325</v>
      </c>
      <c r="E953" s="167">
        <v>123.3</v>
      </c>
      <c r="F953" s="164" t="s">
        <v>4931</v>
      </c>
      <c r="G953" s="168"/>
    </row>
    <row r="954" spans="1:7" hidden="1" x14ac:dyDescent="0.25">
      <c r="A954" s="159"/>
      <c r="B954" s="160">
        <v>39775</v>
      </c>
      <c r="C954" s="165" t="s">
        <v>8762</v>
      </c>
      <c r="D954" s="166" t="s">
        <v>8325</v>
      </c>
      <c r="E954" s="167">
        <v>215.94</v>
      </c>
      <c r="F954" s="164" t="s">
        <v>4931</v>
      </c>
      <c r="G954" s="168"/>
    </row>
    <row r="955" spans="1:7" hidden="1" x14ac:dyDescent="0.25">
      <c r="A955" s="159"/>
      <c r="B955" s="160">
        <v>39776</v>
      </c>
      <c r="C955" s="165" t="s">
        <v>8763</v>
      </c>
      <c r="D955" s="166" t="s">
        <v>8325</v>
      </c>
      <c r="E955" s="167">
        <v>265.77</v>
      </c>
      <c r="F955" s="164" t="s">
        <v>4931</v>
      </c>
      <c r="G955" s="168"/>
    </row>
    <row r="956" spans="1:7" hidden="1" x14ac:dyDescent="0.25">
      <c r="A956" s="159"/>
      <c r="B956" s="160">
        <v>39777</v>
      </c>
      <c r="C956" s="165" t="s">
        <v>8764</v>
      </c>
      <c r="D956" s="166" t="s">
        <v>8325</v>
      </c>
      <c r="E956" s="167">
        <v>318.93</v>
      </c>
      <c r="F956" s="164" t="s">
        <v>4931</v>
      </c>
      <c r="G956" s="168"/>
    </row>
    <row r="957" spans="1:7" hidden="1" x14ac:dyDescent="0.25">
      <c r="A957" s="159"/>
      <c r="B957" s="160">
        <v>11250</v>
      </c>
      <c r="C957" s="165" t="s">
        <v>8765</v>
      </c>
      <c r="D957" s="166" t="s">
        <v>8325</v>
      </c>
      <c r="E957" s="167">
        <v>47.36</v>
      </c>
      <c r="F957" s="164" t="s">
        <v>4931</v>
      </c>
      <c r="G957" s="168"/>
    </row>
    <row r="958" spans="1:7" ht="20.399999999999999" hidden="1" x14ac:dyDescent="0.25">
      <c r="A958" s="159"/>
      <c r="B958" s="160">
        <v>39766</v>
      </c>
      <c r="C958" s="165" t="s">
        <v>8766</v>
      </c>
      <c r="D958" s="166" t="s">
        <v>8325</v>
      </c>
      <c r="E958" s="167">
        <v>57.8</v>
      </c>
      <c r="F958" s="164" t="s">
        <v>4931</v>
      </c>
      <c r="G958" s="168"/>
    </row>
    <row r="959" spans="1:7" hidden="1" x14ac:dyDescent="0.25">
      <c r="A959" s="159"/>
      <c r="B959" s="160">
        <v>11251</v>
      </c>
      <c r="C959" s="165" t="s">
        <v>8767</v>
      </c>
      <c r="D959" s="166" t="s">
        <v>8325</v>
      </c>
      <c r="E959" s="167">
        <v>99.66</v>
      </c>
      <c r="F959" s="164" t="s">
        <v>4931</v>
      </c>
      <c r="G959" s="168"/>
    </row>
    <row r="960" spans="1:7" ht="20.399999999999999" hidden="1" x14ac:dyDescent="0.25">
      <c r="A960" s="159"/>
      <c r="B960" s="160">
        <v>39767</v>
      </c>
      <c r="C960" s="165" t="s">
        <v>8768</v>
      </c>
      <c r="D960" s="166" t="s">
        <v>8325</v>
      </c>
      <c r="E960" s="167">
        <v>131.22</v>
      </c>
      <c r="F960" s="164" t="s">
        <v>4931</v>
      </c>
      <c r="G960" s="168"/>
    </row>
    <row r="961" spans="1:7" hidden="1" x14ac:dyDescent="0.25">
      <c r="A961" s="159"/>
      <c r="B961" s="160">
        <v>11253</v>
      </c>
      <c r="C961" s="165" t="s">
        <v>8769</v>
      </c>
      <c r="D961" s="166" t="s">
        <v>8325</v>
      </c>
      <c r="E961" s="167">
        <v>196.01</v>
      </c>
      <c r="F961" s="164" t="s">
        <v>4931</v>
      </c>
      <c r="G961" s="168"/>
    </row>
    <row r="962" spans="1:7" ht="20.399999999999999" hidden="1" x14ac:dyDescent="0.25">
      <c r="A962" s="159"/>
      <c r="B962" s="160">
        <v>11254</v>
      </c>
      <c r="C962" s="165" t="s">
        <v>8770</v>
      </c>
      <c r="D962" s="166" t="s">
        <v>8325</v>
      </c>
      <c r="E962" s="167">
        <v>210.58</v>
      </c>
      <c r="F962" s="164" t="s">
        <v>4931</v>
      </c>
      <c r="G962" s="168"/>
    </row>
    <row r="963" spans="1:7" hidden="1" x14ac:dyDescent="0.25">
      <c r="A963" s="159"/>
      <c r="B963" s="160">
        <v>11255</v>
      </c>
      <c r="C963" s="165" t="s">
        <v>8771</v>
      </c>
      <c r="D963" s="166" t="s">
        <v>8325</v>
      </c>
      <c r="E963" s="167">
        <v>318.93</v>
      </c>
      <c r="F963" s="164" t="s">
        <v>4931</v>
      </c>
      <c r="G963" s="168"/>
    </row>
    <row r="964" spans="1:7" ht="20.399999999999999" hidden="1" x14ac:dyDescent="0.25">
      <c r="A964" s="159"/>
      <c r="B964" s="160">
        <v>11256</v>
      </c>
      <c r="C964" s="165" t="s">
        <v>8772</v>
      </c>
      <c r="D964" s="166" t="s">
        <v>8325</v>
      </c>
      <c r="E964" s="167">
        <v>364.96</v>
      </c>
      <c r="F964" s="164" t="s">
        <v>4931</v>
      </c>
      <c r="G964" s="168"/>
    </row>
    <row r="965" spans="1:7" ht="20.399999999999999" hidden="1" x14ac:dyDescent="0.25">
      <c r="A965" s="159"/>
      <c r="B965" s="160">
        <v>14055</v>
      </c>
      <c r="C965" s="165" t="s">
        <v>8773</v>
      </c>
      <c r="D965" s="166" t="s">
        <v>8325</v>
      </c>
      <c r="E965" s="167">
        <v>647.42999999999995</v>
      </c>
      <c r="F965" s="164" t="s">
        <v>4931</v>
      </c>
      <c r="G965" s="168"/>
    </row>
    <row r="966" spans="1:7" ht="20.399999999999999" hidden="1" x14ac:dyDescent="0.25">
      <c r="A966" s="159"/>
      <c r="B966" s="160">
        <v>39768</v>
      </c>
      <c r="C966" s="165" t="s">
        <v>8774</v>
      </c>
      <c r="D966" s="166" t="s">
        <v>8325</v>
      </c>
      <c r="E966" s="167">
        <v>690.82</v>
      </c>
      <c r="F966" s="164" t="s">
        <v>4931</v>
      </c>
      <c r="G966" s="168"/>
    </row>
    <row r="967" spans="1:7" ht="20.399999999999999" hidden="1" x14ac:dyDescent="0.25">
      <c r="A967" s="159"/>
      <c r="B967" s="160">
        <v>11247</v>
      </c>
      <c r="C967" s="165" t="s">
        <v>8775</v>
      </c>
      <c r="D967" s="166" t="s">
        <v>8325</v>
      </c>
      <c r="E967" s="167">
        <v>927.52</v>
      </c>
      <c r="F967" s="164" t="s">
        <v>4931</v>
      </c>
      <c r="G967" s="168"/>
    </row>
    <row r="968" spans="1:7" ht="20.399999999999999" hidden="1" x14ac:dyDescent="0.25">
      <c r="A968" s="159"/>
      <c r="B968" s="160">
        <v>39769</v>
      </c>
      <c r="C968" s="165" t="s">
        <v>8776</v>
      </c>
      <c r="D968" s="166" t="s">
        <v>8325</v>
      </c>
      <c r="E968" s="169">
        <v>1124.43</v>
      </c>
      <c r="F968" s="164" t="s">
        <v>4931</v>
      </c>
      <c r="G968" s="168"/>
    </row>
    <row r="969" spans="1:7" ht="20.399999999999999" hidden="1" x14ac:dyDescent="0.25">
      <c r="A969" s="159"/>
      <c r="B969" s="160">
        <v>11249</v>
      </c>
      <c r="C969" s="165" t="s">
        <v>8777</v>
      </c>
      <c r="D969" s="166" t="s">
        <v>8325</v>
      </c>
      <c r="E969" s="167">
        <v>3031.72</v>
      </c>
      <c r="F969" s="164" t="s">
        <v>4931</v>
      </c>
      <c r="G969" s="168"/>
    </row>
    <row r="970" spans="1:7" ht="20.399999999999999" hidden="1" x14ac:dyDescent="0.25">
      <c r="A970" s="159"/>
      <c r="B970" s="160">
        <v>39770</v>
      </c>
      <c r="C970" s="165" t="s">
        <v>8778</v>
      </c>
      <c r="D970" s="166" t="s">
        <v>8325</v>
      </c>
      <c r="E970" s="167">
        <v>3942.14</v>
      </c>
      <c r="F970" s="164" t="s">
        <v>4931</v>
      </c>
      <c r="G970" s="168"/>
    </row>
    <row r="971" spans="1:7" hidden="1" x14ac:dyDescent="0.25">
      <c r="A971" s="159"/>
      <c r="B971" s="160">
        <v>10569</v>
      </c>
      <c r="C971" s="165" t="s">
        <v>6115</v>
      </c>
      <c r="D971" s="166" t="s">
        <v>8325</v>
      </c>
      <c r="E971" s="167">
        <v>2.88</v>
      </c>
      <c r="F971" s="164" t="s">
        <v>4931</v>
      </c>
      <c r="G971" s="168"/>
    </row>
    <row r="972" spans="1:7" hidden="1" x14ac:dyDescent="0.25">
      <c r="A972" s="159"/>
      <c r="B972" s="160">
        <v>1872</v>
      </c>
      <c r="C972" s="165" t="s">
        <v>5230</v>
      </c>
      <c r="D972" s="166" t="s">
        <v>8325</v>
      </c>
      <c r="E972" s="167">
        <v>1.19</v>
      </c>
      <c r="F972" s="164" t="s">
        <v>4897</v>
      </c>
      <c r="G972" s="168"/>
    </row>
    <row r="973" spans="1:7" hidden="1" x14ac:dyDescent="0.25">
      <c r="A973" s="159"/>
      <c r="B973" s="160">
        <v>1873</v>
      </c>
      <c r="C973" s="165" t="s">
        <v>5231</v>
      </c>
      <c r="D973" s="166" t="s">
        <v>8325</v>
      </c>
      <c r="E973" s="167">
        <v>2.36</v>
      </c>
      <c r="F973" s="164" t="s">
        <v>4897</v>
      </c>
      <c r="G973" s="168"/>
    </row>
    <row r="974" spans="1:7" ht="20.399999999999999" hidden="1" x14ac:dyDescent="0.25">
      <c r="A974" s="159"/>
      <c r="B974" s="160">
        <v>39693</v>
      </c>
      <c r="C974" s="165" t="s">
        <v>8779</v>
      </c>
      <c r="D974" s="166" t="s">
        <v>8325</v>
      </c>
      <c r="E974" s="167">
        <v>1730.08</v>
      </c>
      <c r="F974" s="164" t="s">
        <v>4931</v>
      </c>
      <c r="G974" s="168"/>
    </row>
    <row r="975" spans="1:7" ht="20.399999999999999" hidden="1" x14ac:dyDescent="0.25">
      <c r="A975" s="159"/>
      <c r="B975" s="160">
        <v>39692</v>
      </c>
      <c r="C975" s="165" t="s">
        <v>8780</v>
      </c>
      <c r="D975" s="166" t="s">
        <v>8325</v>
      </c>
      <c r="E975" s="167">
        <v>291.23</v>
      </c>
      <c r="F975" s="164" t="s">
        <v>4931</v>
      </c>
      <c r="G975" s="168"/>
    </row>
    <row r="976" spans="1:7" hidden="1" x14ac:dyDescent="0.25">
      <c r="A976" s="159"/>
      <c r="B976" s="160">
        <v>39681</v>
      </c>
      <c r="C976" s="165" t="s">
        <v>8781</v>
      </c>
      <c r="D976" s="166" t="s">
        <v>8325</v>
      </c>
      <c r="E976" s="167">
        <v>164.45</v>
      </c>
      <c r="F976" s="164" t="s">
        <v>4931</v>
      </c>
      <c r="G976" s="168"/>
    </row>
    <row r="977" spans="1:7" hidden="1" x14ac:dyDescent="0.25">
      <c r="A977" s="159"/>
      <c r="B977" s="160">
        <v>39680</v>
      </c>
      <c r="C977" s="165" t="s">
        <v>8782</v>
      </c>
      <c r="D977" s="166" t="s">
        <v>8325</v>
      </c>
      <c r="E977" s="167">
        <v>84.71</v>
      </c>
      <c r="F977" s="164" t="s">
        <v>4931</v>
      </c>
      <c r="G977" s="168"/>
    </row>
    <row r="978" spans="1:7" hidden="1" x14ac:dyDescent="0.25">
      <c r="A978" s="159"/>
      <c r="B978" s="160">
        <v>39682</v>
      </c>
      <c r="C978" s="165" t="s">
        <v>8783</v>
      </c>
      <c r="D978" s="166" t="s">
        <v>8325</v>
      </c>
      <c r="E978" s="167">
        <v>166.11</v>
      </c>
      <c r="F978" s="164" t="s">
        <v>4931</v>
      </c>
      <c r="G978" s="168"/>
    </row>
    <row r="979" spans="1:7" ht="20.399999999999999" hidden="1" x14ac:dyDescent="0.25">
      <c r="A979" s="159"/>
      <c r="B979" s="160">
        <v>39685</v>
      </c>
      <c r="C979" s="165" t="s">
        <v>8784</v>
      </c>
      <c r="D979" s="166" t="s">
        <v>8325</v>
      </c>
      <c r="E979" s="167">
        <v>140.91999999999999</v>
      </c>
      <c r="F979" s="164" t="s">
        <v>4931</v>
      </c>
      <c r="G979" s="168"/>
    </row>
    <row r="980" spans="1:7" ht="20.399999999999999" hidden="1" x14ac:dyDescent="0.25">
      <c r="A980" s="159"/>
      <c r="B980" s="160">
        <v>39687</v>
      </c>
      <c r="C980" s="165" t="s">
        <v>8785</v>
      </c>
      <c r="D980" s="166" t="s">
        <v>8325</v>
      </c>
      <c r="E980" s="167">
        <v>265.64</v>
      </c>
      <c r="F980" s="164" t="s">
        <v>4931</v>
      </c>
      <c r="G980" s="168"/>
    </row>
    <row r="981" spans="1:7" hidden="1" x14ac:dyDescent="0.25">
      <c r="A981" s="159"/>
      <c r="B981" s="160">
        <v>3280</v>
      </c>
      <c r="C981" s="165" t="s">
        <v>5394</v>
      </c>
      <c r="D981" s="166" t="s">
        <v>8325</v>
      </c>
      <c r="E981" s="167">
        <v>100.43</v>
      </c>
      <c r="F981" s="164" t="s">
        <v>4931</v>
      </c>
      <c r="G981" s="168"/>
    </row>
    <row r="982" spans="1:7" hidden="1" x14ac:dyDescent="0.25">
      <c r="A982" s="159"/>
      <c r="B982" s="160">
        <v>11881</v>
      </c>
      <c r="C982" s="165" t="s">
        <v>6322</v>
      </c>
      <c r="D982" s="166" t="s">
        <v>8325</v>
      </c>
      <c r="E982" s="167">
        <v>46.64</v>
      </c>
      <c r="F982" s="164" t="s">
        <v>4931</v>
      </c>
      <c r="G982" s="168"/>
    </row>
    <row r="983" spans="1:7" hidden="1" x14ac:dyDescent="0.25">
      <c r="A983" s="159"/>
      <c r="B983" s="160">
        <v>34641</v>
      </c>
      <c r="C983" s="165" t="s">
        <v>6788</v>
      </c>
      <c r="D983" s="166" t="s">
        <v>8325</v>
      </c>
      <c r="E983" s="167">
        <v>37.61</v>
      </c>
      <c r="F983" s="164" t="s">
        <v>4931</v>
      </c>
      <c r="G983" s="168"/>
    </row>
    <row r="984" spans="1:7" hidden="1" x14ac:dyDescent="0.25">
      <c r="A984" s="159"/>
      <c r="B984" s="160">
        <v>34643</v>
      </c>
      <c r="C984" s="165" t="s">
        <v>6789</v>
      </c>
      <c r="D984" s="166" t="s">
        <v>8325</v>
      </c>
      <c r="E984" s="167">
        <v>9.09</v>
      </c>
      <c r="F984" s="164" t="s">
        <v>4897</v>
      </c>
      <c r="G984" s="168"/>
    </row>
    <row r="985" spans="1:7" hidden="1" x14ac:dyDescent="0.25">
      <c r="A985" s="159"/>
      <c r="B985" s="160">
        <v>3278</v>
      </c>
      <c r="C985" s="165" t="s">
        <v>5392</v>
      </c>
      <c r="D985" s="166" t="s">
        <v>8325</v>
      </c>
      <c r="E985" s="167">
        <v>52.66</v>
      </c>
      <c r="F985" s="164" t="s">
        <v>4931</v>
      </c>
      <c r="G985" s="168"/>
    </row>
    <row r="986" spans="1:7" hidden="1" x14ac:dyDescent="0.25">
      <c r="A986" s="159"/>
      <c r="B986" s="160">
        <v>3279</v>
      </c>
      <c r="C986" s="165" t="s">
        <v>5393</v>
      </c>
      <c r="D986" s="166" t="s">
        <v>8325</v>
      </c>
      <c r="E986" s="167">
        <v>86.88</v>
      </c>
      <c r="F986" s="164" t="s">
        <v>4931</v>
      </c>
      <c r="G986" s="168"/>
    </row>
    <row r="987" spans="1:7" ht="20.399999999999999" hidden="1" x14ac:dyDescent="0.25">
      <c r="A987" s="159"/>
      <c r="B987" s="160">
        <v>1062</v>
      </c>
      <c r="C987" s="165" t="s">
        <v>8786</v>
      </c>
      <c r="D987" s="166" t="s">
        <v>8325</v>
      </c>
      <c r="E987" s="167">
        <v>149.5</v>
      </c>
      <c r="F987" s="164" t="s">
        <v>4931</v>
      </c>
      <c r="G987" s="168"/>
    </row>
    <row r="988" spans="1:7" ht="20.399999999999999" hidden="1" x14ac:dyDescent="0.25">
      <c r="A988" s="159"/>
      <c r="B988" s="160">
        <v>39686</v>
      </c>
      <c r="C988" s="165" t="s">
        <v>8787</v>
      </c>
      <c r="D988" s="166" t="s">
        <v>8325</v>
      </c>
      <c r="E988" s="167">
        <v>255.01</v>
      </c>
      <c r="F988" s="164" t="s">
        <v>4931</v>
      </c>
      <c r="G988" s="168"/>
    </row>
    <row r="989" spans="1:7" ht="20.399999999999999" hidden="1" x14ac:dyDescent="0.25">
      <c r="A989" s="159"/>
      <c r="B989" s="160">
        <v>39683</v>
      </c>
      <c r="C989" s="165" t="s">
        <v>8788</v>
      </c>
      <c r="D989" s="166" t="s">
        <v>8325</v>
      </c>
      <c r="E989" s="167">
        <v>51.85</v>
      </c>
      <c r="F989" s="164" t="s">
        <v>4931</v>
      </c>
      <c r="G989" s="168"/>
    </row>
    <row r="990" spans="1:7" hidden="1" x14ac:dyDescent="0.25">
      <c r="A990" s="159"/>
      <c r="B990" s="160">
        <v>1871</v>
      </c>
      <c r="C990" s="165" t="s">
        <v>8789</v>
      </c>
      <c r="D990" s="166" t="s">
        <v>8325</v>
      </c>
      <c r="E990" s="167">
        <v>2.12</v>
      </c>
      <c r="F990" s="164" t="s">
        <v>4897</v>
      </c>
      <c r="G990" s="168"/>
    </row>
    <row r="991" spans="1:7" hidden="1" x14ac:dyDescent="0.25">
      <c r="A991" s="159"/>
      <c r="B991" s="160">
        <v>12001</v>
      </c>
      <c r="C991" s="165" t="s">
        <v>8790</v>
      </c>
      <c r="D991" s="166" t="s">
        <v>8325</v>
      </c>
      <c r="E991" s="167">
        <v>3.07</v>
      </c>
      <c r="F991" s="164" t="s">
        <v>4897</v>
      </c>
      <c r="G991" s="168"/>
    </row>
    <row r="992" spans="1:7" hidden="1" x14ac:dyDescent="0.25">
      <c r="A992" s="159"/>
      <c r="B992" s="160">
        <v>11882</v>
      </c>
      <c r="C992" s="165" t="s">
        <v>6323</v>
      </c>
      <c r="D992" s="166" t="s">
        <v>8325</v>
      </c>
      <c r="E992" s="167">
        <v>52.66</v>
      </c>
      <c r="F992" s="164" t="s">
        <v>4931</v>
      </c>
      <c r="G992" s="168"/>
    </row>
    <row r="993" spans="1:7" ht="20.399999999999999" hidden="1" x14ac:dyDescent="0.25">
      <c r="A993" s="159"/>
      <c r="B993" s="160">
        <v>39689</v>
      </c>
      <c r="C993" s="165" t="s">
        <v>8791</v>
      </c>
      <c r="D993" s="166" t="s">
        <v>8325</v>
      </c>
      <c r="E993" s="167">
        <v>3322.22</v>
      </c>
      <c r="F993" s="164" t="s">
        <v>4931</v>
      </c>
      <c r="G993" s="168"/>
    </row>
    <row r="994" spans="1:7" ht="20.399999999999999" hidden="1" x14ac:dyDescent="0.25">
      <c r="A994" s="159"/>
      <c r="B994" s="160">
        <v>39688</v>
      </c>
      <c r="C994" s="165" t="s">
        <v>8792</v>
      </c>
      <c r="D994" s="166" t="s">
        <v>8325</v>
      </c>
      <c r="E994" s="167">
        <v>480.06</v>
      </c>
      <c r="F994" s="164" t="s">
        <v>4931</v>
      </c>
      <c r="G994" s="168"/>
    </row>
    <row r="995" spans="1:7" ht="20.399999999999999" hidden="1" x14ac:dyDescent="0.25">
      <c r="A995" s="159"/>
      <c r="B995" s="160">
        <v>1068</v>
      </c>
      <c r="C995" s="165" t="s">
        <v>8793</v>
      </c>
      <c r="D995" s="166" t="s">
        <v>8325</v>
      </c>
      <c r="E995" s="167">
        <v>2004.96</v>
      </c>
      <c r="F995" s="164" t="s">
        <v>4931</v>
      </c>
      <c r="G995" s="168"/>
    </row>
    <row r="996" spans="1:7" ht="20.399999999999999" hidden="1" x14ac:dyDescent="0.25">
      <c r="A996" s="159"/>
      <c r="B996" s="160">
        <v>39690</v>
      </c>
      <c r="C996" s="165" t="s">
        <v>8794</v>
      </c>
      <c r="D996" s="166" t="s">
        <v>8325</v>
      </c>
      <c r="E996" s="167">
        <v>4509.91</v>
      </c>
      <c r="F996" s="164" t="s">
        <v>4931</v>
      </c>
      <c r="G996" s="168"/>
    </row>
    <row r="997" spans="1:7" ht="20.399999999999999" hidden="1" x14ac:dyDescent="0.25">
      <c r="A997" s="159"/>
      <c r="B997" s="160">
        <v>39691</v>
      </c>
      <c r="C997" s="165" t="s">
        <v>8795</v>
      </c>
      <c r="D997" s="166" t="s">
        <v>8325</v>
      </c>
      <c r="E997" s="167">
        <v>5041.47</v>
      </c>
      <c r="F997" s="164" t="s">
        <v>4931</v>
      </c>
      <c r="G997" s="168"/>
    </row>
    <row r="998" spans="1:7" hidden="1" x14ac:dyDescent="0.25">
      <c r="A998" s="159"/>
      <c r="B998" s="160">
        <v>39808</v>
      </c>
      <c r="C998" s="165" t="s">
        <v>8796</v>
      </c>
      <c r="D998" s="166" t="s">
        <v>8325</v>
      </c>
      <c r="E998" s="167">
        <v>60</v>
      </c>
      <c r="F998" s="164" t="s">
        <v>4897</v>
      </c>
      <c r="G998" s="168"/>
    </row>
    <row r="999" spans="1:7" hidden="1" x14ac:dyDescent="0.25">
      <c r="A999" s="159"/>
      <c r="B999" s="160">
        <v>39809</v>
      </c>
      <c r="C999" s="165" t="s">
        <v>8797</v>
      </c>
      <c r="D999" s="166" t="s">
        <v>8325</v>
      </c>
      <c r="E999" s="167">
        <v>165.62</v>
      </c>
      <c r="F999" s="164" t="s">
        <v>4897</v>
      </c>
      <c r="G999" s="168"/>
    </row>
    <row r="1000" spans="1:7" hidden="1" x14ac:dyDescent="0.25">
      <c r="A1000" s="159"/>
      <c r="B1000" s="160">
        <v>11713</v>
      </c>
      <c r="C1000" s="165" t="s">
        <v>6265</v>
      </c>
      <c r="D1000" s="166" t="s">
        <v>8325</v>
      </c>
      <c r="E1000" s="167">
        <v>19.73</v>
      </c>
      <c r="F1000" s="164" t="s">
        <v>4897</v>
      </c>
      <c r="G1000" s="168"/>
    </row>
    <row r="1001" spans="1:7" hidden="1" x14ac:dyDescent="0.25">
      <c r="A1001" s="159"/>
      <c r="B1001" s="160">
        <v>11716</v>
      </c>
      <c r="C1001" s="165" t="s">
        <v>6268</v>
      </c>
      <c r="D1001" s="166" t="s">
        <v>8325</v>
      </c>
      <c r="E1001" s="167">
        <v>8.42</v>
      </c>
      <c r="F1001" s="164" t="s">
        <v>4897</v>
      </c>
      <c r="G1001" s="168"/>
    </row>
    <row r="1002" spans="1:7" hidden="1" x14ac:dyDescent="0.25">
      <c r="A1002" s="159"/>
      <c r="B1002" s="160">
        <v>5103</v>
      </c>
      <c r="C1002" s="165" t="s">
        <v>5790</v>
      </c>
      <c r="D1002" s="166" t="s">
        <v>8325</v>
      </c>
      <c r="E1002" s="167">
        <v>8.5399999999999991</v>
      </c>
      <c r="F1002" s="164" t="s">
        <v>4897</v>
      </c>
      <c r="G1002" s="168"/>
    </row>
    <row r="1003" spans="1:7" hidden="1" x14ac:dyDescent="0.25">
      <c r="A1003" s="159"/>
      <c r="B1003" s="160">
        <v>11712</v>
      </c>
      <c r="C1003" s="165" t="s">
        <v>6264</v>
      </c>
      <c r="D1003" s="166" t="s">
        <v>8325</v>
      </c>
      <c r="E1003" s="167">
        <v>19.899999999999999</v>
      </c>
      <c r="F1003" s="164" t="s">
        <v>8337</v>
      </c>
      <c r="G1003" s="168"/>
    </row>
    <row r="1004" spans="1:7" hidden="1" x14ac:dyDescent="0.25">
      <c r="A1004" s="159"/>
      <c r="B1004" s="160">
        <v>11717</v>
      </c>
      <c r="C1004" s="165" t="s">
        <v>6269</v>
      </c>
      <c r="D1004" s="166" t="s">
        <v>8325</v>
      </c>
      <c r="E1004" s="167">
        <v>21.62</v>
      </c>
      <c r="F1004" s="164" t="s">
        <v>4897</v>
      </c>
      <c r="G1004" s="168"/>
    </row>
    <row r="1005" spans="1:7" hidden="1" x14ac:dyDescent="0.25">
      <c r="A1005" s="159"/>
      <c r="B1005" s="160">
        <v>11714</v>
      </c>
      <c r="C1005" s="165" t="s">
        <v>6266</v>
      </c>
      <c r="D1005" s="166" t="s">
        <v>8325</v>
      </c>
      <c r="E1005" s="167">
        <v>26.9</v>
      </c>
      <c r="F1005" s="164" t="s">
        <v>4897</v>
      </c>
      <c r="G1005" s="168"/>
    </row>
    <row r="1006" spans="1:7" hidden="1" x14ac:dyDescent="0.25">
      <c r="A1006" s="159"/>
      <c r="B1006" s="160">
        <v>11715</v>
      </c>
      <c r="C1006" s="165" t="s">
        <v>6267</v>
      </c>
      <c r="D1006" s="166" t="s">
        <v>8325</v>
      </c>
      <c r="E1006" s="167">
        <v>30.95</v>
      </c>
      <c r="F1006" s="164" t="s">
        <v>4897</v>
      </c>
      <c r="G1006" s="168"/>
    </row>
    <row r="1007" spans="1:7" hidden="1" x14ac:dyDescent="0.25">
      <c r="A1007" s="159"/>
      <c r="B1007" s="160">
        <v>11880</v>
      </c>
      <c r="C1007" s="165" t="s">
        <v>6321</v>
      </c>
      <c r="D1007" s="166" t="s">
        <v>8325</v>
      </c>
      <c r="E1007" s="167">
        <v>55.64</v>
      </c>
      <c r="F1007" s="164" t="s">
        <v>4897</v>
      </c>
      <c r="G1007" s="168"/>
    </row>
    <row r="1008" spans="1:7" hidden="1" x14ac:dyDescent="0.25">
      <c r="A1008" s="159"/>
      <c r="B1008" s="160">
        <v>1106</v>
      </c>
      <c r="C1008" s="165" t="s">
        <v>5117</v>
      </c>
      <c r="D1008" s="166" t="s">
        <v>8369</v>
      </c>
      <c r="E1008" s="167">
        <v>0.38</v>
      </c>
      <c r="F1008" s="164" t="s">
        <v>8337</v>
      </c>
      <c r="G1008" s="168"/>
    </row>
    <row r="1009" spans="1:7" hidden="1" x14ac:dyDescent="0.25">
      <c r="A1009" s="159"/>
      <c r="B1009" s="160">
        <v>11161</v>
      </c>
      <c r="C1009" s="165" t="s">
        <v>6200</v>
      </c>
      <c r="D1009" s="166" t="s">
        <v>8369</v>
      </c>
      <c r="E1009" s="167">
        <v>0.63</v>
      </c>
      <c r="F1009" s="164" t="s">
        <v>4897</v>
      </c>
      <c r="G1009" s="168"/>
    </row>
    <row r="1010" spans="1:7" hidden="1" x14ac:dyDescent="0.25">
      <c r="A1010" s="159"/>
      <c r="B1010" s="160">
        <v>1107</v>
      </c>
      <c r="C1010" s="165" t="s">
        <v>5118</v>
      </c>
      <c r="D1010" s="166" t="s">
        <v>8369</v>
      </c>
      <c r="E1010" s="167">
        <v>0.43</v>
      </c>
      <c r="F1010" s="164" t="s">
        <v>4897</v>
      </c>
      <c r="G1010" s="168"/>
    </row>
    <row r="1011" spans="1:7" hidden="1" x14ac:dyDescent="0.25">
      <c r="A1011" s="159"/>
      <c r="B1011" s="160">
        <v>4758</v>
      </c>
      <c r="C1011" s="165" t="s">
        <v>5707</v>
      </c>
      <c r="D1011" s="166" t="s">
        <v>8332</v>
      </c>
      <c r="E1011" s="167">
        <v>14.35</v>
      </c>
      <c r="F1011" s="164" t="s">
        <v>4897</v>
      </c>
      <c r="G1011" s="168"/>
    </row>
    <row r="1012" spans="1:7" hidden="1" x14ac:dyDescent="0.25">
      <c r="A1012" s="159"/>
      <c r="B1012" s="160">
        <v>41080</v>
      </c>
      <c r="C1012" s="165" t="s">
        <v>7507</v>
      </c>
      <c r="D1012" s="166" t="s">
        <v>8412</v>
      </c>
      <c r="E1012" s="167">
        <v>2516.3000000000002</v>
      </c>
      <c r="F1012" s="164" t="s">
        <v>4897</v>
      </c>
      <c r="G1012" s="168"/>
    </row>
    <row r="1013" spans="1:7" hidden="1" x14ac:dyDescent="0.25">
      <c r="A1013" s="159"/>
      <c r="B1013" s="160">
        <v>25963</v>
      </c>
      <c r="C1013" s="165" t="s">
        <v>6676</v>
      </c>
      <c r="D1013" s="166" t="s">
        <v>8369</v>
      </c>
      <c r="E1013" s="167">
        <v>7.0000000000000007E-2</v>
      </c>
      <c r="F1013" s="164" t="s">
        <v>4897</v>
      </c>
      <c r="G1013" s="168"/>
    </row>
    <row r="1014" spans="1:7" hidden="1" x14ac:dyDescent="0.25">
      <c r="A1014" s="159"/>
      <c r="B1014" s="160">
        <v>4759</v>
      </c>
      <c r="C1014" s="165" t="s">
        <v>5708</v>
      </c>
      <c r="D1014" s="166" t="s">
        <v>8332</v>
      </c>
      <c r="E1014" s="167">
        <v>11.79</v>
      </c>
      <c r="F1014" s="164" t="s">
        <v>4897</v>
      </c>
      <c r="G1014" s="168"/>
    </row>
    <row r="1015" spans="1:7" hidden="1" x14ac:dyDescent="0.25">
      <c r="A1015" s="159"/>
      <c r="B1015" s="160">
        <v>41068</v>
      </c>
      <c r="C1015" s="165" t="s">
        <v>7495</v>
      </c>
      <c r="D1015" s="166" t="s">
        <v>8412</v>
      </c>
      <c r="E1015" s="167">
        <v>2065.5</v>
      </c>
      <c r="F1015" s="164" t="s">
        <v>4897</v>
      </c>
      <c r="G1015" s="168"/>
    </row>
    <row r="1016" spans="1:7" hidden="1" x14ac:dyDescent="0.25">
      <c r="A1016" s="159"/>
      <c r="B1016" s="160">
        <v>1108</v>
      </c>
      <c r="C1016" s="165" t="s">
        <v>5119</v>
      </c>
      <c r="D1016" s="166" t="s">
        <v>8368</v>
      </c>
      <c r="E1016" s="167">
        <v>21.42</v>
      </c>
      <c r="F1016" s="164" t="s">
        <v>4897</v>
      </c>
      <c r="G1016" s="168"/>
    </row>
    <row r="1017" spans="1:7" hidden="1" x14ac:dyDescent="0.25">
      <c r="A1017" s="159"/>
      <c r="B1017" s="160">
        <v>1117</v>
      </c>
      <c r="C1017" s="165" t="s">
        <v>5126</v>
      </c>
      <c r="D1017" s="166" t="s">
        <v>8368</v>
      </c>
      <c r="E1017" s="167">
        <v>24.87</v>
      </c>
      <c r="F1017" s="164" t="s">
        <v>4897</v>
      </c>
      <c r="G1017" s="168"/>
    </row>
    <row r="1018" spans="1:7" hidden="1" x14ac:dyDescent="0.25">
      <c r="A1018" s="159"/>
      <c r="B1018" s="160">
        <v>1118</v>
      </c>
      <c r="C1018" s="165" t="s">
        <v>5127</v>
      </c>
      <c r="D1018" s="166" t="s">
        <v>8368</v>
      </c>
      <c r="E1018" s="167">
        <v>31.97</v>
      </c>
      <c r="F1018" s="164" t="s">
        <v>4897</v>
      </c>
      <c r="G1018" s="168"/>
    </row>
    <row r="1019" spans="1:7" hidden="1" x14ac:dyDescent="0.25">
      <c r="A1019" s="159"/>
      <c r="B1019" s="160">
        <v>1110</v>
      </c>
      <c r="C1019" s="165" t="s">
        <v>5121</v>
      </c>
      <c r="D1019" s="166" t="s">
        <v>8368</v>
      </c>
      <c r="E1019" s="167">
        <v>31.97</v>
      </c>
      <c r="F1019" s="164" t="s">
        <v>4897</v>
      </c>
      <c r="G1019" s="168"/>
    </row>
    <row r="1020" spans="1:7" hidden="1" x14ac:dyDescent="0.25">
      <c r="A1020" s="159"/>
      <c r="B1020" s="160">
        <v>12618</v>
      </c>
      <c r="C1020" s="165" t="s">
        <v>8798</v>
      </c>
      <c r="D1020" s="166" t="s">
        <v>8325</v>
      </c>
      <c r="E1020" s="167">
        <v>37.33</v>
      </c>
      <c r="F1020" s="164" t="s">
        <v>4931</v>
      </c>
      <c r="G1020" s="168"/>
    </row>
    <row r="1021" spans="1:7" hidden="1" x14ac:dyDescent="0.25">
      <c r="A1021" s="159"/>
      <c r="B1021" s="160">
        <v>40871</v>
      </c>
      <c r="C1021" s="165" t="s">
        <v>7559</v>
      </c>
      <c r="D1021" s="166" t="s">
        <v>8368</v>
      </c>
      <c r="E1021" s="167">
        <v>56.54</v>
      </c>
      <c r="F1021" s="164" t="s">
        <v>4897</v>
      </c>
      <c r="G1021" s="168"/>
    </row>
    <row r="1022" spans="1:7" hidden="1" x14ac:dyDescent="0.25">
      <c r="A1022" s="159"/>
      <c r="B1022" s="160">
        <v>40869</v>
      </c>
      <c r="C1022" s="165" t="s">
        <v>7557</v>
      </c>
      <c r="D1022" s="166" t="s">
        <v>8368</v>
      </c>
      <c r="E1022" s="167">
        <v>21</v>
      </c>
      <c r="F1022" s="164" t="s">
        <v>4897</v>
      </c>
      <c r="G1022" s="168"/>
    </row>
    <row r="1023" spans="1:7" hidden="1" x14ac:dyDescent="0.25">
      <c r="A1023" s="159"/>
      <c r="B1023" s="160">
        <v>40870</v>
      </c>
      <c r="C1023" s="165" t="s">
        <v>7558</v>
      </c>
      <c r="D1023" s="166" t="s">
        <v>8368</v>
      </c>
      <c r="E1023" s="167">
        <v>28.47</v>
      </c>
      <c r="F1023" s="164" t="s">
        <v>4897</v>
      </c>
      <c r="G1023" s="168"/>
    </row>
    <row r="1024" spans="1:7" hidden="1" x14ac:dyDescent="0.25">
      <c r="A1024" s="159"/>
      <c r="B1024" s="160">
        <v>1109</v>
      </c>
      <c r="C1024" s="165" t="s">
        <v>5120</v>
      </c>
      <c r="D1024" s="166" t="s">
        <v>8368</v>
      </c>
      <c r="E1024" s="167">
        <v>21.31</v>
      </c>
      <c r="F1024" s="164" t="s">
        <v>4897</v>
      </c>
      <c r="G1024" s="168"/>
    </row>
    <row r="1025" spans="1:7" hidden="1" x14ac:dyDescent="0.25">
      <c r="A1025" s="159"/>
      <c r="B1025" s="160">
        <v>1119</v>
      </c>
      <c r="C1025" s="165" t="s">
        <v>5128</v>
      </c>
      <c r="D1025" s="166" t="s">
        <v>8368</v>
      </c>
      <c r="E1025" s="167">
        <v>15.98</v>
      </c>
      <c r="F1025" s="164" t="s">
        <v>4897</v>
      </c>
      <c r="G1025" s="168"/>
    </row>
    <row r="1026" spans="1:7" hidden="1" x14ac:dyDescent="0.25">
      <c r="A1026" s="159"/>
      <c r="B1026" s="160">
        <v>13115</v>
      </c>
      <c r="C1026" s="165" t="s">
        <v>6505</v>
      </c>
      <c r="D1026" s="166" t="s">
        <v>8368</v>
      </c>
      <c r="E1026" s="167">
        <v>15.46</v>
      </c>
      <c r="F1026" s="164" t="s">
        <v>4931</v>
      </c>
      <c r="G1026" s="168"/>
    </row>
    <row r="1027" spans="1:7" hidden="1" x14ac:dyDescent="0.25">
      <c r="A1027" s="159"/>
      <c r="B1027" s="160">
        <v>10541</v>
      </c>
      <c r="C1027" s="165" t="s">
        <v>6107</v>
      </c>
      <c r="D1027" s="166" t="s">
        <v>8368</v>
      </c>
      <c r="E1027" s="167">
        <v>17.95</v>
      </c>
      <c r="F1027" s="164" t="s">
        <v>4931</v>
      </c>
      <c r="G1027" s="168"/>
    </row>
    <row r="1028" spans="1:7" hidden="1" x14ac:dyDescent="0.25">
      <c r="A1028" s="159"/>
      <c r="B1028" s="160">
        <v>10543</v>
      </c>
      <c r="C1028" s="165" t="s">
        <v>6109</v>
      </c>
      <c r="D1028" s="166" t="s">
        <v>8368</v>
      </c>
      <c r="E1028" s="167">
        <v>34.840000000000003</v>
      </c>
      <c r="F1028" s="164" t="s">
        <v>4931</v>
      </c>
      <c r="G1028" s="168"/>
    </row>
    <row r="1029" spans="1:7" hidden="1" x14ac:dyDescent="0.25">
      <c r="A1029" s="159"/>
      <c r="B1029" s="160">
        <v>10544</v>
      </c>
      <c r="C1029" s="165" t="s">
        <v>6110</v>
      </c>
      <c r="D1029" s="166" t="s">
        <v>8368</v>
      </c>
      <c r="E1029" s="167">
        <v>41.9</v>
      </c>
      <c r="F1029" s="164" t="s">
        <v>4931</v>
      </c>
      <c r="G1029" s="168"/>
    </row>
    <row r="1030" spans="1:7" hidden="1" x14ac:dyDescent="0.25">
      <c r="A1030" s="159"/>
      <c r="B1030" s="160">
        <v>10545</v>
      </c>
      <c r="C1030" s="165" t="s">
        <v>6111</v>
      </c>
      <c r="D1030" s="166" t="s">
        <v>8368</v>
      </c>
      <c r="E1030" s="167">
        <v>64.260000000000005</v>
      </c>
      <c r="F1030" s="164" t="s">
        <v>4931</v>
      </c>
      <c r="G1030" s="168"/>
    </row>
    <row r="1031" spans="1:7" hidden="1" x14ac:dyDescent="0.25">
      <c r="A1031" s="159"/>
      <c r="B1031" s="160">
        <v>10542</v>
      </c>
      <c r="C1031" s="165" t="s">
        <v>6108</v>
      </c>
      <c r="D1031" s="166" t="s">
        <v>8368</v>
      </c>
      <c r="E1031" s="167">
        <v>24.74</v>
      </c>
      <c r="F1031" s="164" t="s">
        <v>4931</v>
      </c>
      <c r="G1031" s="168"/>
    </row>
    <row r="1032" spans="1:7" hidden="1" x14ac:dyDescent="0.25">
      <c r="A1032" s="159"/>
      <c r="B1032" s="160">
        <v>38365</v>
      </c>
      <c r="C1032" s="165" t="s">
        <v>7102</v>
      </c>
      <c r="D1032" s="166" t="s">
        <v>8330</v>
      </c>
      <c r="E1032" s="167">
        <v>1.45</v>
      </c>
      <c r="F1032" s="164" t="s">
        <v>4897</v>
      </c>
      <c r="G1032" s="168"/>
    </row>
    <row r="1033" spans="1:7" ht="20.399999999999999" hidden="1" x14ac:dyDescent="0.25">
      <c r="A1033" s="159"/>
      <c r="B1033" s="160">
        <v>37745</v>
      </c>
      <c r="C1033" s="165" t="s">
        <v>8799</v>
      </c>
      <c r="D1033" s="166" t="s">
        <v>8325</v>
      </c>
      <c r="E1033" s="167">
        <v>221748</v>
      </c>
      <c r="F1033" s="164" t="s">
        <v>4931</v>
      </c>
      <c r="G1033" s="168"/>
    </row>
    <row r="1034" spans="1:7" ht="20.399999999999999" hidden="1" x14ac:dyDescent="0.25">
      <c r="A1034" s="159"/>
      <c r="B1034" s="160">
        <v>37754</v>
      </c>
      <c r="C1034" s="165" t="s">
        <v>8800</v>
      </c>
      <c r="D1034" s="166" t="s">
        <v>8325</v>
      </c>
      <c r="E1034" s="167">
        <v>231572.27</v>
      </c>
      <c r="F1034" s="164" t="s">
        <v>4931</v>
      </c>
      <c r="G1034" s="168"/>
    </row>
    <row r="1035" spans="1:7" ht="20.399999999999999" hidden="1" x14ac:dyDescent="0.25">
      <c r="A1035" s="159"/>
      <c r="B1035" s="160">
        <v>37748</v>
      </c>
      <c r="C1035" s="165" t="s">
        <v>8801</v>
      </c>
      <c r="D1035" s="166" t="s">
        <v>8325</v>
      </c>
      <c r="E1035" s="169">
        <v>235747.59</v>
      </c>
      <c r="F1035" s="164" t="s">
        <v>4931</v>
      </c>
      <c r="G1035" s="168"/>
    </row>
    <row r="1036" spans="1:7" ht="20.399999999999999" hidden="1" x14ac:dyDescent="0.25">
      <c r="A1036" s="159"/>
      <c r="B1036" s="160">
        <v>37761</v>
      </c>
      <c r="C1036" s="165" t="s">
        <v>8802</v>
      </c>
      <c r="D1036" s="166" t="s">
        <v>8325</v>
      </c>
      <c r="E1036" s="167">
        <v>195082.09</v>
      </c>
      <c r="F1036" s="164" t="s">
        <v>4931</v>
      </c>
      <c r="G1036" s="168"/>
    </row>
    <row r="1037" spans="1:7" ht="20.399999999999999" hidden="1" x14ac:dyDescent="0.25">
      <c r="A1037" s="159"/>
      <c r="B1037" s="160">
        <v>37757</v>
      </c>
      <c r="C1037" s="165" t="s">
        <v>8803</v>
      </c>
      <c r="D1037" s="166" t="s">
        <v>8325</v>
      </c>
      <c r="E1037" s="167">
        <v>271571.11</v>
      </c>
      <c r="F1037" s="164" t="s">
        <v>4931</v>
      </c>
      <c r="G1037" s="168"/>
    </row>
    <row r="1038" spans="1:7" ht="20.399999999999999" hidden="1" x14ac:dyDescent="0.25">
      <c r="A1038" s="159"/>
      <c r="B1038" s="160">
        <v>37759</v>
      </c>
      <c r="C1038" s="165" t="s">
        <v>8804</v>
      </c>
      <c r="D1038" s="166" t="s">
        <v>8325</v>
      </c>
      <c r="E1038" s="167">
        <v>272623.73</v>
      </c>
      <c r="F1038" s="164" t="s">
        <v>4931</v>
      </c>
      <c r="G1038" s="168"/>
    </row>
    <row r="1039" spans="1:7" ht="20.399999999999999" hidden="1" x14ac:dyDescent="0.25">
      <c r="A1039" s="159"/>
      <c r="B1039" s="160">
        <v>37766</v>
      </c>
      <c r="C1039" s="165" t="s">
        <v>8805</v>
      </c>
      <c r="D1039" s="166" t="s">
        <v>8325</v>
      </c>
      <c r="E1039" s="167">
        <v>272623.71000000002</v>
      </c>
      <c r="F1039" s="164" t="s">
        <v>4931</v>
      </c>
      <c r="G1039" s="168"/>
    </row>
    <row r="1040" spans="1:7" ht="20.399999999999999" hidden="1" x14ac:dyDescent="0.25">
      <c r="A1040" s="159"/>
      <c r="B1040" s="160">
        <v>37752</v>
      </c>
      <c r="C1040" s="165" t="s">
        <v>8806</v>
      </c>
      <c r="D1040" s="166" t="s">
        <v>8325</v>
      </c>
      <c r="E1040" s="167">
        <v>247220.94</v>
      </c>
      <c r="F1040" s="164" t="s">
        <v>4931</v>
      </c>
      <c r="G1040" s="168"/>
    </row>
    <row r="1041" spans="1:7" ht="20.399999999999999" hidden="1" x14ac:dyDescent="0.25">
      <c r="A1041" s="159"/>
      <c r="B1041" s="160">
        <v>37760</v>
      </c>
      <c r="C1041" s="165" t="s">
        <v>8807</v>
      </c>
      <c r="D1041" s="166" t="s">
        <v>8325</v>
      </c>
      <c r="E1041" s="167">
        <v>260343.37</v>
      </c>
      <c r="F1041" s="164" t="s">
        <v>4931</v>
      </c>
      <c r="G1041" s="168"/>
    </row>
    <row r="1042" spans="1:7" ht="20.399999999999999" hidden="1" x14ac:dyDescent="0.25">
      <c r="A1042" s="159"/>
      <c r="B1042" s="160">
        <v>37765</v>
      </c>
      <c r="C1042" s="165" t="s">
        <v>8808</v>
      </c>
      <c r="D1042" s="166" t="s">
        <v>8325</v>
      </c>
      <c r="E1042" s="167">
        <v>181749.16</v>
      </c>
      <c r="F1042" s="164" t="s">
        <v>4931</v>
      </c>
      <c r="G1042" s="168"/>
    </row>
    <row r="1043" spans="1:7" ht="20.399999999999999" hidden="1" x14ac:dyDescent="0.25">
      <c r="A1043" s="159"/>
      <c r="B1043" s="160">
        <v>37746</v>
      </c>
      <c r="C1043" s="165" t="s">
        <v>8809</v>
      </c>
      <c r="D1043" s="166" t="s">
        <v>8325</v>
      </c>
      <c r="E1043" s="167">
        <v>199257.4</v>
      </c>
      <c r="F1043" s="164" t="s">
        <v>4931</v>
      </c>
      <c r="G1043" s="168"/>
    </row>
    <row r="1044" spans="1:7" ht="20.399999999999999" hidden="1" x14ac:dyDescent="0.25">
      <c r="A1044" s="159"/>
      <c r="B1044" s="160">
        <v>37750</v>
      </c>
      <c r="C1044" s="165" t="s">
        <v>8810</v>
      </c>
      <c r="D1044" s="166" t="s">
        <v>8325</v>
      </c>
      <c r="E1044" s="167">
        <v>198555.68</v>
      </c>
      <c r="F1044" s="164" t="s">
        <v>4931</v>
      </c>
      <c r="G1044" s="168"/>
    </row>
    <row r="1045" spans="1:7" ht="20.399999999999999" hidden="1" x14ac:dyDescent="0.25">
      <c r="A1045" s="159"/>
      <c r="B1045" s="160">
        <v>37753</v>
      </c>
      <c r="C1045" s="165" t="s">
        <v>8811</v>
      </c>
      <c r="D1045" s="166" t="s">
        <v>8325</v>
      </c>
      <c r="E1045" s="167">
        <v>197853.94</v>
      </c>
      <c r="F1045" s="164" t="s">
        <v>4931</v>
      </c>
      <c r="G1045" s="168"/>
    </row>
    <row r="1046" spans="1:7" ht="20.399999999999999" hidden="1" x14ac:dyDescent="0.25">
      <c r="A1046" s="159"/>
      <c r="B1046" s="160">
        <v>37756</v>
      </c>
      <c r="C1046" s="165" t="s">
        <v>8812</v>
      </c>
      <c r="D1046" s="166" t="s">
        <v>8325</v>
      </c>
      <c r="E1046" s="167">
        <v>195082.09</v>
      </c>
      <c r="F1046" s="164" t="s">
        <v>4931</v>
      </c>
      <c r="G1046" s="168"/>
    </row>
    <row r="1047" spans="1:7" ht="20.399999999999999" hidden="1" x14ac:dyDescent="0.25">
      <c r="A1047" s="159"/>
      <c r="B1047" s="160">
        <v>37755</v>
      </c>
      <c r="C1047" s="165" t="s">
        <v>8813</v>
      </c>
      <c r="D1047" s="166" t="s">
        <v>8325</v>
      </c>
      <c r="E1047" s="167">
        <v>283500.59999999998</v>
      </c>
      <c r="F1047" s="164" t="s">
        <v>4931</v>
      </c>
      <c r="G1047" s="168"/>
    </row>
    <row r="1048" spans="1:7" ht="20.399999999999999" hidden="1" x14ac:dyDescent="0.25">
      <c r="A1048" s="159"/>
      <c r="B1048" s="160">
        <v>37758</v>
      </c>
      <c r="C1048" s="165" t="s">
        <v>8814</v>
      </c>
      <c r="D1048" s="166" t="s">
        <v>8325</v>
      </c>
      <c r="E1048" s="167">
        <v>319990.78999999998</v>
      </c>
      <c r="F1048" s="164" t="s">
        <v>4931</v>
      </c>
      <c r="G1048" s="168"/>
    </row>
    <row r="1049" spans="1:7" ht="20.399999999999999" hidden="1" x14ac:dyDescent="0.25">
      <c r="A1049" s="159"/>
      <c r="B1049" s="160">
        <v>37747</v>
      </c>
      <c r="C1049" s="165" t="s">
        <v>8815</v>
      </c>
      <c r="D1049" s="166" t="s">
        <v>8325</v>
      </c>
      <c r="E1049" s="167">
        <v>287921.52</v>
      </c>
      <c r="F1049" s="164" t="s">
        <v>4931</v>
      </c>
      <c r="G1049" s="168"/>
    </row>
    <row r="1050" spans="1:7" ht="20.399999999999999" hidden="1" x14ac:dyDescent="0.25">
      <c r="A1050" s="159"/>
      <c r="B1050" s="160">
        <v>37767</v>
      </c>
      <c r="C1050" s="165" t="s">
        <v>8816</v>
      </c>
      <c r="D1050" s="166" t="s">
        <v>8325</v>
      </c>
      <c r="E1050" s="167">
        <v>303850.90000000002</v>
      </c>
      <c r="F1050" s="164" t="s">
        <v>4931</v>
      </c>
      <c r="G1050" s="168"/>
    </row>
    <row r="1051" spans="1:7" ht="20.399999999999999" hidden="1" x14ac:dyDescent="0.25">
      <c r="A1051" s="159"/>
      <c r="B1051" s="160">
        <v>37751</v>
      </c>
      <c r="C1051" s="165" t="s">
        <v>8817</v>
      </c>
      <c r="D1051" s="166" t="s">
        <v>8325</v>
      </c>
      <c r="E1051" s="169">
        <v>303850.90000000002</v>
      </c>
      <c r="F1051" s="164" t="s">
        <v>4931</v>
      </c>
      <c r="G1051" s="168"/>
    </row>
    <row r="1052" spans="1:7" ht="20.399999999999999" hidden="1" x14ac:dyDescent="0.25">
      <c r="A1052" s="159"/>
      <c r="B1052" s="160">
        <v>37749</v>
      </c>
      <c r="C1052" s="165" t="s">
        <v>8818</v>
      </c>
      <c r="D1052" s="166" t="s">
        <v>8325</v>
      </c>
      <c r="E1052" s="167">
        <v>300342.23</v>
      </c>
      <c r="F1052" s="164" t="s">
        <v>4931</v>
      </c>
      <c r="G1052" s="168"/>
    </row>
    <row r="1053" spans="1:7" hidden="1" x14ac:dyDescent="0.25">
      <c r="A1053" s="159"/>
      <c r="B1053" s="160">
        <v>12114</v>
      </c>
      <c r="C1053" s="165" t="s">
        <v>6372</v>
      </c>
      <c r="D1053" s="166" t="s">
        <v>8325</v>
      </c>
      <c r="E1053" s="167">
        <v>78.89</v>
      </c>
      <c r="F1053" s="164" t="s">
        <v>4897</v>
      </c>
      <c r="G1053" s="168"/>
    </row>
    <row r="1054" spans="1:7" hidden="1" x14ac:dyDescent="0.25">
      <c r="A1054" s="159"/>
      <c r="B1054" s="160">
        <v>38106</v>
      </c>
      <c r="C1054" s="165" t="s">
        <v>7062</v>
      </c>
      <c r="D1054" s="166" t="s">
        <v>8325</v>
      </c>
      <c r="E1054" s="167">
        <v>10.72</v>
      </c>
      <c r="F1054" s="164" t="s">
        <v>4897</v>
      </c>
      <c r="G1054" s="168"/>
    </row>
    <row r="1055" spans="1:7" hidden="1" x14ac:dyDescent="0.25">
      <c r="A1055" s="159"/>
      <c r="B1055" s="160">
        <v>38085</v>
      </c>
      <c r="C1055" s="165" t="s">
        <v>8819</v>
      </c>
      <c r="D1055" s="166" t="s">
        <v>8325</v>
      </c>
      <c r="E1055" s="167">
        <v>12.66</v>
      </c>
      <c r="F1055" s="164" t="s">
        <v>4897</v>
      </c>
      <c r="G1055" s="168"/>
    </row>
    <row r="1056" spans="1:7" hidden="1" x14ac:dyDescent="0.25">
      <c r="A1056" s="159"/>
      <c r="B1056" s="160">
        <v>38599</v>
      </c>
      <c r="C1056" s="165" t="s">
        <v>7171</v>
      </c>
      <c r="D1056" s="166" t="s">
        <v>8325</v>
      </c>
      <c r="E1056" s="167">
        <v>3.32</v>
      </c>
      <c r="F1056" s="164" t="s">
        <v>4897</v>
      </c>
      <c r="G1056" s="168"/>
    </row>
    <row r="1057" spans="1:7" hidden="1" x14ac:dyDescent="0.25">
      <c r="A1057" s="159"/>
      <c r="B1057" s="160">
        <v>38596</v>
      </c>
      <c r="C1057" s="165" t="s">
        <v>7168</v>
      </c>
      <c r="D1057" s="166" t="s">
        <v>8325</v>
      </c>
      <c r="E1057" s="167">
        <v>2.27</v>
      </c>
      <c r="F1057" s="164" t="s">
        <v>4897</v>
      </c>
      <c r="G1057" s="168"/>
    </row>
    <row r="1058" spans="1:7" hidden="1" x14ac:dyDescent="0.25">
      <c r="A1058" s="159"/>
      <c r="B1058" s="160">
        <v>38600</v>
      </c>
      <c r="C1058" s="165" t="s">
        <v>7172</v>
      </c>
      <c r="D1058" s="166" t="s">
        <v>8325</v>
      </c>
      <c r="E1058" s="167">
        <v>3.9</v>
      </c>
      <c r="F1058" s="164" t="s">
        <v>4897</v>
      </c>
      <c r="G1058" s="168"/>
    </row>
    <row r="1059" spans="1:7" hidden="1" x14ac:dyDescent="0.25">
      <c r="A1059" s="159"/>
      <c r="B1059" s="160">
        <v>38597</v>
      </c>
      <c r="C1059" s="165" t="s">
        <v>7169</v>
      </c>
      <c r="D1059" s="166" t="s">
        <v>8325</v>
      </c>
      <c r="E1059" s="167">
        <v>2.77</v>
      </c>
      <c r="F1059" s="164" t="s">
        <v>4897</v>
      </c>
      <c r="G1059" s="168"/>
    </row>
    <row r="1060" spans="1:7" hidden="1" x14ac:dyDescent="0.25">
      <c r="A1060" s="159"/>
      <c r="B1060" s="160">
        <v>659</v>
      </c>
      <c r="C1060" s="165" t="s">
        <v>8820</v>
      </c>
      <c r="D1060" s="166" t="s">
        <v>8325</v>
      </c>
      <c r="E1060" s="167">
        <v>1.35</v>
      </c>
      <c r="F1060" s="164" t="s">
        <v>4897</v>
      </c>
      <c r="G1060" s="168"/>
    </row>
    <row r="1061" spans="1:7" hidden="1" x14ac:dyDescent="0.25">
      <c r="A1061" s="159"/>
      <c r="B1061" s="160">
        <v>660</v>
      </c>
      <c r="C1061" s="165" t="s">
        <v>8821</v>
      </c>
      <c r="D1061" s="166" t="s">
        <v>8325</v>
      </c>
      <c r="E1061" s="167">
        <v>1.97</v>
      </c>
      <c r="F1061" s="164" t="s">
        <v>4897</v>
      </c>
      <c r="G1061" s="168"/>
    </row>
    <row r="1062" spans="1:7" hidden="1" x14ac:dyDescent="0.25">
      <c r="A1062" s="159"/>
      <c r="B1062" s="160">
        <v>658</v>
      </c>
      <c r="C1062" s="165" t="s">
        <v>8822</v>
      </c>
      <c r="D1062" s="166" t="s">
        <v>8325</v>
      </c>
      <c r="E1062" s="167">
        <v>1.08</v>
      </c>
      <c r="F1062" s="164" t="s">
        <v>4897</v>
      </c>
      <c r="G1062" s="168"/>
    </row>
    <row r="1063" spans="1:7" hidden="1" x14ac:dyDescent="0.25">
      <c r="A1063" s="159"/>
      <c r="B1063" s="160">
        <v>38548</v>
      </c>
      <c r="C1063" s="165" t="s">
        <v>7159</v>
      </c>
      <c r="D1063" s="166" t="s">
        <v>8325</v>
      </c>
      <c r="E1063" s="167">
        <v>0.84</v>
      </c>
      <c r="F1063" s="164" t="s">
        <v>4897</v>
      </c>
      <c r="G1063" s="168"/>
    </row>
    <row r="1064" spans="1:7" hidden="1" x14ac:dyDescent="0.25">
      <c r="A1064" s="159"/>
      <c r="B1064" s="160">
        <v>34647</v>
      </c>
      <c r="C1064" s="165" t="s">
        <v>6790</v>
      </c>
      <c r="D1064" s="166" t="s">
        <v>8325</v>
      </c>
      <c r="E1064" s="167">
        <v>1.45</v>
      </c>
      <c r="F1064" s="164" t="s">
        <v>4897</v>
      </c>
      <c r="G1064" s="168"/>
    </row>
    <row r="1065" spans="1:7" hidden="1" x14ac:dyDescent="0.25">
      <c r="A1065" s="159"/>
      <c r="B1065" s="160">
        <v>34649</v>
      </c>
      <c r="C1065" s="165" t="s">
        <v>6791</v>
      </c>
      <c r="D1065" s="166" t="s">
        <v>8325</v>
      </c>
      <c r="E1065" s="167">
        <v>1.49</v>
      </c>
      <c r="F1065" s="164" t="s">
        <v>4897</v>
      </c>
      <c r="G1065" s="168"/>
    </row>
    <row r="1066" spans="1:7" hidden="1" x14ac:dyDescent="0.25">
      <c r="A1066" s="159"/>
      <c r="B1066" s="160">
        <v>34652</v>
      </c>
      <c r="C1066" s="165" t="s">
        <v>6792</v>
      </c>
      <c r="D1066" s="166" t="s">
        <v>8325</v>
      </c>
      <c r="E1066" s="167">
        <v>2.04</v>
      </c>
      <c r="F1066" s="164" t="s">
        <v>4897</v>
      </c>
      <c r="G1066" s="168"/>
    </row>
    <row r="1067" spans="1:7" hidden="1" x14ac:dyDescent="0.25">
      <c r="A1067" s="159"/>
      <c r="B1067" s="160">
        <v>34655</v>
      </c>
      <c r="C1067" s="165" t="s">
        <v>6794</v>
      </c>
      <c r="D1067" s="166" t="s">
        <v>8325</v>
      </c>
      <c r="E1067" s="167">
        <v>1.97</v>
      </c>
      <c r="F1067" s="164" t="s">
        <v>4897</v>
      </c>
      <c r="G1067" s="168"/>
    </row>
    <row r="1068" spans="1:7" hidden="1" x14ac:dyDescent="0.25">
      <c r="A1068" s="159"/>
      <c r="B1068" s="160">
        <v>40607</v>
      </c>
      <c r="C1068" s="165" t="s">
        <v>7408</v>
      </c>
      <c r="D1068" s="166" t="s">
        <v>8325</v>
      </c>
      <c r="E1068" s="167">
        <v>3.1</v>
      </c>
      <c r="F1068" s="164" t="s">
        <v>4931</v>
      </c>
      <c r="G1068" s="168"/>
    </row>
    <row r="1069" spans="1:7" hidden="1" x14ac:dyDescent="0.25">
      <c r="A1069" s="159"/>
      <c r="B1069" s="160">
        <v>585</v>
      </c>
      <c r="C1069" s="165" t="s">
        <v>5050</v>
      </c>
      <c r="D1069" s="166" t="s">
        <v>8369</v>
      </c>
      <c r="E1069" s="167">
        <v>17.52</v>
      </c>
      <c r="F1069" s="164" t="s">
        <v>4931</v>
      </c>
      <c r="G1069" s="168"/>
    </row>
    <row r="1070" spans="1:7" hidden="1" x14ac:dyDescent="0.25">
      <c r="A1070" s="159"/>
      <c r="B1070" s="160">
        <v>4777</v>
      </c>
      <c r="C1070" s="165" t="s">
        <v>5715</v>
      </c>
      <c r="D1070" s="166" t="s">
        <v>8369</v>
      </c>
      <c r="E1070" s="167">
        <v>3.51</v>
      </c>
      <c r="F1070" s="164" t="s">
        <v>4931</v>
      </c>
      <c r="G1070" s="168"/>
    </row>
    <row r="1071" spans="1:7" hidden="1" x14ac:dyDescent="0.25">
      <c r="A1071" s="159"/>
      <c r="B1071" s="160">
        <v>587</v>
      </c>
      <c r="C1071" s="165" t="s">
        <v>5052</v>
      </c>
      <c r="D1071" s="166" t="s">
        <v>8369</v>
      </c>
      <c r="E1071" s="167">
        <v>18.78</v>
      </c>
      <c r="F1071" s="164" t="s">
        <v>4931</v>
      </c>
      <c r="G1071" s="168"/>
    </row>
    <row r="1072" spans="1:7" hidden="1" x14ac:dyDescent="0.25">
      <c r="A1072" s="159"/>
      <c r="B1072" s="160">
        <v>590</v>
      </c>
      <c r="C1072" s="165" t="s">
        <v>5055</v>
      </c>
      <c r="D1072" s="166" t="s">
        <v>8369</v>
      </c>
      <c r="E1072" s="167">
        <v>18.149999999999999</v>
      </c>
      <c r="F1072" s="164" t="s">
        <v>4931</v>
      </c>
      <c r="G1072" s="168"/>
    </row>
    <row r="1073" spans="1:7" hidden="1" x14ac:dyDescent="0.25">
      <c r="A1073" s="159"/>
      <c r="B1073" s="160">
        <v>592</v>
      </c>
      <c r="C1073" s="165" t="s">
        <v>5057</v>
      </c>
      <c r="D1073" s="166" t="s">
        <v>8369</v>
      </c>
      <c r="E1073" s="167">
        <v>18.78</v>
      </c>
      <c r="F1073" s="164" t="s">
        <v>4931</v>
      </c>
      <c r="G1073" s="168"/>
    </row>
    <row r="1074" spans="1:7" hidden="1" x14ac:dyDescent="0.25">
      <c r="A1074" s="159"/>
      <c r="B1074" s="160">
        <v>586</v>
      </c>
      <c r="C1074" s="165" t="s">
        <v>5051</v>
      </c>
      <c r="D1074" s="166" t="s">
        <v>8368</v>
      </c>
      <c r="E1074" s="167">
        <v>11.04</v>
      </c>
      <c r="F1074" s="164" t="s">
        <v>4931</v>
      </c>
      <c r="G1074" s="168"/>
    </row>
    <row r="1075" spans="1:7" hidden="1" x14ac:dyDescent="0.25">
      <c r="A1075" s="159"/>
      <c r="B1075" s="160">
        <v>591</v>
      </c>
      <c r="C1075" s="165" t="s">
        <v>5056</v>
      </c>
      <c r="D1075" s="166" t="s">
        <v>8369</v>
      </c>
      <c r="E1075" s="167">
        <v>17.52</v>
      </c>
      <c r="F1075" s="164" t="s">
        <v>4931</v>
      </c>
      <c r="G1075" s="168"/>
    </row>
    <row r="1076" spans="1:7" hidden="1" x14ac:dyDescent="0.25">
      <c r="A1076" s="159"/>
      <c r="B1076" s="160">
        <v>588</v>
      </c>
      <c r="C1076" s="165" t="s">
        <v>5053</v>
      </c>
      <c r="D1076" s="166" t="s">
        <v>8368</v>
      </c>
      <c r="E1076" s="167">
        <v>17.46</v>
      </c>
      <c r="F1076" s="164" t="s">
        <v>4931</v>
      </c>
      <c r="G1076" s="168"/>
    </row>
    <row r="1077" spans="1:7" hidden="1" x14ac:dyDescent="0.25">
      <c r="A1077" s="159"/>
      <c r="B1077" s="160">
        <v>589</v>
      </c>
      <c r="C1077" s="165" t="s">
        <v>5054</v>
      </c>
      <c r="D1077" s="166" t="s">
        <v>8368</v>
      </c>
      <c r="E1077" s="167">
        <v>29.52</v>
      </c>
      <c r="F1077" s="164" t="s">
        <v>4931</v>
      </c>
      <c r="G1077" s="168"/>
    </row>
    <row r="1078" spans="1:7" hidden="1" x14ac:dyDescent="0.25">
      <c r="A1078" s="159"/>
      <c r="B1078" s="160">
        <v>584</v>
      </c>
      <c r="C1078" s="165" t="s">
        <v>5049</v>
      </c>
      <c r="D1078" s="166" t="s">
        <v>8368</v>
      </c>
      <c r="E1078" s="167">
        <v>18.649999999999999</v>
      </c>
      <c r="F1078" s="164" t="s">
        <v>4931</v>
      </c>
      <c r="G1078" s="168"/>
    </row>
    <row r="1079" spans="1:7" hidden="1" x14ac:dyDescent="0.25">
      <c r="A1079" s="159"/>
      <c r="B1079" s="160">
        <v>4912</v>
      </c>
      <c r="C1079" s="165" t="s">
        <v>5750</v>
      </c>
      <c r="D1079" s="166" t="s">
        <v>8369</v>
      </c>
      <c r="E1079" s="167">
        <v>4.08</v>
      </c>
      <c r="F1079" s="164" t="s">
        <v>4931</v>
      </c>
      <c r="G1079" s="168"/>
    </row>
    <row r="1080" spans="1:7" hidden="1" x14ac:dyDescent="0.25">
      <c r="A1080" s="159"/>
      <c r="B1080" s="160">
        <v>574</v>
      </c>
      <c r="C1080" s="165" t="s">
        <v>5047</v>
      </c>
      <c r="D1080" s="166" t="s">
        <v>8368</v>
      </c>
      <c r="E1080" s="167">
        <v>17.39</v>
      </c>
      <c r="F1080" s="164" t="s">
        <v>4897</v>
      </c>
      <c r="G1080" s="168"/>
    </row>
    <row r="1081" spans="1:7" hidden="1" x14ac:dyDescent="0.25">
      <c r="A1081" s="159"/>
      <c r="B1081" s="160">
        <v>567</v>
      </c>
      <c r="C1081" s="165" t="s">
        <v>5044</v>
      </c>
      <c r="D1081" s="166" t="s">
        <v>8368</v>
      </c>
      <c r="E1081" s="167">
        <v>6.44</v>
      </c>
      <c r="F1081" s="164" t="s">
        <v>4897</v>
      </c>
      <c r="G1081" s="168"/>
    </row>
    <row r="1082" spans="1:7" hidden="1" x14ac:dyDescent="0.25">
      <c r="A1082" s="159"/>
      <c r="B1082" s="160">
        <v>568</v>
      </c>
      <c r="C1082" s="165" t="s">
        <v>5045</v>
      </c>
      <c r="D1082" s="166" t="s">
        <v>8368</v>
      </c>
      <c r="E1082" s="167">
        <v>39.01</v>
      </c>
      <c r="F1082" s="164" t="s">
        <v>4897</v>
      </c>
      <c r="G1082" s="168"/>
    </row>
    <row r="1083" spans="1:7" hidden="1" x14ac:dyDescent="0.25">
      <c r="A1083" s="159"/>
      <c r="B1083" s="160">
        <v>569</v>
      </c>
      <c r="C1083" s="165" t="s">
        <v>5046</v>
      </c>
      <c r="D1083" s="166" t="s">
        <v>8369</v>
      </c>
      <c r="E1083" s="167">
        <v>5.42</v>
      </c>
      <c r="F1083" s="164" t="s">
        <v>4897</v>
      </c>
      <c r="G1083" s="168"/>
    </row>
    <row r="1084" spans="1:7" hidden="1" x14ac:dyDescent="0.25">
      <c r="A1084" s="159"/>
      <c r="B1084" s="160">
        <v>1165</v>
      </c>
      <c r="C1084" s="165" t="s">
        <v>5132</v>
      </c>
      <c r="D1084" s="166" t="s">
        <v>8325</v>
      </c>
      <c r="E1084" s="167">
        <v>9.49</v>
      </c>
      <c r="F1084" s="164" t="s">
        <v>4897</v>
      </c>
      <c r="G1084" s="168"/>
    </row>
    <row r="1085" spans="1:7" hidden="1" x14ac:dyDescent="0.25">
      <c r="A1085" s="159"/>
      <c r="B1085" s="160">
        <v>1164</v>
      </c>
      <c r="C1085" s="165" t="s">
        <v>5131</v>
      </c>
      <c r="D1085" s="166" t="s">
        <v>8325</v>
      </c>
      <c r="E1085" s="167">
        <v>7.68</v>
      </c>
      <c r="F1085" s="164" t="s">
        <v>4897</v>
      </c>
      <c r="G1085" s="168"/>
    </row>
    <row r="1086" spans="1:7" hidden="1" x14ac:dyDescent="0.25">
      <c r="A1086" s="159"/>
      <c r="B1086" s="160">
        <v>1162</v>
      </c>
      <c r="C1086" s="165" t="s">
        <v>5129</v>
      </c>
      <c r="D1086" s="166" t="s">
        <v>8325</v>
      </c>
      <c r="E1086" s="167">
        <v>2.67</v>
      </c>
      <c r="F1086" s="164" t="s">
        <v>4897</v>
      </c>
      <c r="G1086" s="168"/>
    </row>
    <row r="1087" spans="1:7" hidden="1" x14ac:dyDescent="0.25">
      <c r="A1087" s="159"/>
      <c r="B1087" s="160">
        <v>12395</v>
      </c>
      <c r="C1087" s="165" t="s">
        <v>6397</v>
      </c>
      <c r="D1087" s="166" t="s">
        <v>8325</v>
      </c>
      <c r="E1087" s="167">
        <v>2.59</v>
      </c>
      <c r="F1087" s="164" t="s">
        <v>4897</v>
      </c>
    </row>
    <row r="1088" spans="1:7" hidden="1" x14ac:dyDescent="0.25">
      <c r="A1088" s="159"/>
      <c r="B1088" s="160">
        <v>1170</v>
      </c>
      <c r="C1088" s="165" t="s">
        <v>5137</v>
      </c>
      <c r="D1088" s="166" t="s">
        <v>8325</v>
      </c>
      <c r="E1088" s="167">
        <v>5.03</v>
      </c>
      <c r="F1088" s="164" t="s">
        <v>4897</v>
      </c>
      <c r="G1088" s="168"/>
    </row>
    <row r="1089" spans="1:7" hidden="1" x14ac:dyDescent="0.25">
      <c r="A1089" s="159"/>
      <c r="B1089" s="160">
        <v>1169</v>
      </c>
      <c r="C1089" s="165" t="s">
        <v>5136</v>
      </c>
      <c r="D1089" s="166" t="s">
        <v>8325</v>
      </c>
      <c r="E1089" s="167">
        <v>24.73</v>
      </c>
      <c r="F1089" s="164" t="s">
        <v>4897</v>
      </c>
      <c r="G1089" s="168"/>
    </row>
    <row r="1090" spans="1:7" hidden="1" x14ac:dyDescent="0.25">
      <c r="A1090" s="159"/>
      <c r="B1090" s="160">
        <v>1166</v>
      </c>
      <c r="C1090" s="165" t="s">
        <v>5133</v>
      </c>
      <c r="D1090" s="166" t="s">
        <v>8325</v>
      </c>
      <c r="E1090" s="167">
        <v>13.71</v>
      </c>
      <c r="F1090" s="164" t="s">
        <v>4897</v>
      </c>
      <c r="G1090" s="168"/>
    </row>
    <row r="1091" spans="1:7" hidden="1" x14ac:dyDescent="0.25">
      <c r="A1091" s="159"/>
      <c r="B1091" s="160">
        <v>1163</v>
      </c>
      <c r="C1091" s="165" t="s">
        <v>5130</v>
      </c>
      <c r="D1091" s="166" t="s">
        <v>8325</v>
      </c>
      <c r="E1091" s="167">
        <v>3.45</v>
      </c>
      <c r="F1091" s="164" t="s">
        <v>4897</v>
      </c>
      <c r="G1091" s="168"/>
    </row>
    <row r="1092" spans="1:7" hidden="1" x14ac:dyDescent="0.25">
      <c r="A1092" s="159"/>
      <c r="B1092" s="160">
        <v>12396</v>
      </c>
      <c r="C1092" s="165" t="s">
        <v>6398</v>
      </c>
      <c r="D1092" s="166" t="s">
        <v>8325</v>
      </c>
      <c r="E1092" s="167">
        <v>2.59</v>
      </c>
      <c r="F1092" s="164" t="s">
        <v>4897</v>
      </c>
      <c r="G1092" s="168"/>
    </row>
    <row r="1093" spans="1:7" hidden="1" x14ac:dyDescent="0.25">
      <c r="A1093" s="159"/>
      <c r="B1093" s="160">
        <v>1168</v>
      </c>
      <c r="C1093" s="165" t="s">
        <v>5135</v>
      </c>
      <c r="D1093" s="166" t="s">
        <v>8325</v>
      </c>
      <c r="E1093" s="167">
        <v>35.25</v>
      </c>
      <c r="F1093" s="164" t="s">
        <v>4897</v>
      </c>
      <c r="G1093" s="168"/>
    </row>
    <row r="1094" spans="1:7" hidden="1" x14ac:dyDescent="0.25">
      <c r="A1094" s="159"/>
      <c r="B1094" s="160">
        <v>1167</v>
      </c>
      <c r="C1094" s="165" t="s">
        <v>5134</v>
      </c>
      <c r="D1094" s="166" t="s">
        <v>8325</v>
      </c>
      <c r="E1094" s="167">
        <v>58.96</v>
      </c>
      <c r="F1094" s="164" t="s">
        <v>4897</v>
      </c>
      <c r="G1094" s="168"/>
    </row>
    <row r="1095" spans="1:7" hidden="1" x14ac:dyDescent="0.25">
      <c r="A1095" s="159"/>
      <c r="B1095" s="160">
        <v>36331</v>
      </c>
      <c r="C1095" s="165" t="s">
        <v>8823</v>
      </c>
      <c r="D1095" s="166" t="s">
        <v>8325</v>
      </c>
      <c r="E1095" s="167">
        <v>1.1299999999999999</v>
      </c>
      <c r="F1095" s="164" t="s">
        <v>4931</v>
      </c>
      <c r="G1095" s="168"/>
    </row>
    <row r="1096" spans="1:7" hidden="1" x14ac:dyDescent="0.25">
      <c r="A1096" s="159"/>
      <c r="B1096" s="160">
        <v>36346</v>
      </c>
      <c r="C1096" s="165" t="s">
        <v>8824</v>
      </c>
      <c r="D1096" s="166" t="s">
        <v>8325</v>
      </c>
      <c r="E1096" s="167">
        <v>1.94</v>
      </c>
      <c r="F1096" s="164" t="s">
        <v>4931</v>
      </c>
      <c r="G1096" s="168"/>
    </row>
    <row r="1097" spans="1:7" hidden="1" x14ac:dyDescent="0.25">
      <c r="A1097" s="159"/>
      <c r="B1097" s="160">
        <v>1210</v>
      </c>
      <c r="C1097" s="165" t="s">
        <v>5157</v>
      </c>
      <c r="D1097" s="166" t="s">
        <v>8325</v>
      </c>
      <c r="E1097" s="167">
        <v>5.32</v>
      </c>
      <c r="F1097" s="164" t="s">
        <v>4897</v>
      </c>
      <c r="G1097" s="168"/>
    </row>
    <row r="1098" spans="1:7" hidden="1" x14ac:dyDescent="0.25">
      <c r="A1098" s="159"/>
      <c r="B1098" s="160">
        <v>1203</v>
      </c>
      <c r="C1098" s="165" t="s">
        <v>5152</v>
      </c>
      <c r="D1098" s="166" t="s">
        <v>8325</v>
      </c>
      <c r="E1098" s="167">
        <v>4.0599999999999996</v>
      </c>
      <c r="F1098" s="164" t="s">
        <v>4897</v>
      </c>
      <c r="G1098" s="168"/>
    </row>
    <row r="1099" spans="1:7" hidden="1" x14ac:dyDescent="0.25">
      <c r="A1099" s="159"/>
      <c r="B1099" s="160">
        <v>1197</v>
      </c>
      <c r="C1099" s="165" t="s">
        <v>5147</v>
      </c>
      <c r="D1099" s="166" t="s">
        <v>8325</v>
      </c>
      <c r="E1099" s="167">
        <v>0.79</v>
      </c>
      <c r="F1099" s="164" t="s">
        <v>4897</v>
      </c>
      <c r="G1099" s="168"/>
    </row>
    <row r="1100" spans="1:7" hidden="1" x14ac:dyDescent="0.25">
      <c r="A1100" s="159"/>
      <c r="B1100" s="160">
        <v>1202</v>
      </c>
      <c r="C1100" s="165" t="s">
        <v>5151</v>
      </c>
      <c r="D1100" s="166" t="s">
        <v>8325</v>
      </c>
      <c r="E1100" s="167">
        <v>2.13</v>
      </c>
      <c r="F1100" s="164" t="s">
        <v>4897</v>
      </c>
      <c r="G1100" s="168"/>
    </row>
    <row r="1101" spans="1:7" hidden="1" x14ac:dyDescent="0.25">
      <c r="A1101" s="159"/>
      <c r="B1101" s="160">
        <v>1188</v>
      </c>
      <c r="C1101" s="165" t="s">
        <v>5141</v>
      </c>
      <c r="D1101" s="166" t="s">
        <v>8325</v>
      </c>
      <c r="E1101" s="167">
        <v>13.45</v>
      </c>
      <c r="F1101" s="164" t="s">
        <v>4897</v>
      </c>
      <c r="G1101" s="168"/>
    </row>
    <row r="1102" spans="1:7" hidden="1" x14ac:dyDescent="0.25">
      <c r="A1102" s="159"/>
      <c r="B1102" s="160">
        <v>1211</v>
      </c>
      <c r="C1102" s="165" t="s">
        <v>5158</v>
      </c>
      <c r="D1102" s="166" t="s">
        <v>8325</v>
      </c>
      <c r="E1102" s="167">
        <v>7.45</v>
      </c>
      <c r="F1102" s="164" t="s">
        <v>4897</v>
      </c>
      <c r="G1102" s="168"/>
    </row>
    <row r="1103" spans="1:7" hidden="1" x14ac:dyDescent="0.25">
      <c r="A1103" s="159"/>
      <c r="B1103" s="160">
        <v>1198</v>
      </c>
      <c r="C1103" s="165" t="s">
        <v>5148</v>
      </c>
      <c r="D1103" s="166" t="s">
        <v>8325</v>
      </c>
      <c r="E1103" s="167">
        <v>1.21</v>
      </c>
      <c r="F1103" s="164" t="s">
        <v>4897</v>
      </c>
      <c r="G1103" s="168"/>
    </row>
    <row r="1104" spans="1:7" hidden="1" x14ac:dyDescent="0.25">
      <c r="A1104" s="159"/>
      <c r="B1104" s="160">
        <v>1199</v>
      </c>
      <c r="C1104" s="165" t="s">
        <v>5149</v>
      </c>
      <c r="D1104" s="166" t="s">
        <v>8325</v>
      </c>
      <c r="E1104" s="167">
        <v>20.84</v>
      </c>
      <c r="F1104" s="164" t="s">
        <v>4897</v>
      </c>
      <c r="G1104" s="168"/>
    </row>
    <row r="1105" spans="1:7" hidden="1" x14ac:dyDescent="0.25">
      <c r="A1105" s="159"/>
      <c r="B1105" s="160">
        <v>20088</v>
      </c>
      <c r="C1105" s="165" t="s">
        <v>6571</v>
      </c>
      <c r="D1105" s="166" t="s">
        <v>8325</v>
      </c>
      <c r="E1105" s="167">
        <v>8.84</v>
      </c>
      <c r="F1105" s="164" t="s">
        <v>4931</v>
      </c>
      <c r="G1105" s="168"/>
    </row>
    <row r="1106" spans="1:7" hidden="1" x14ac:dyDescent="0.25">
      <c r="A1106" s="159"/>
      <c r="B1106" s="160">
        <v>20089</v>
      </c>
      <c r="C1106" s="165" t="s">
        <v>6572</v>
      </c>
      <c r="D1106" s="166" t="s">
        <v>8325</v>
      </c>
      <c r="E1106" s="167">
        <v>44.04</v>
      </c>
      <c r="F1106" s="164" t="s">
        <v>4931</v>
      </c>
      <c r="G1106" s="168"/>
    </row>
    <row r="1107" spans="1:7" hidden="1" x14ac:dyDescent="0.25">
      <c r="A1107" s="159"/>
      <c r="B1107" s="160">
        <v>20087</v>
      </c>
      <c r="C1107" s="165" t="s">
        <v>6570</v>
      </c>
      <c r="D1107" s="166" t="s">
        <v>8325</v>
      </c>
      <c r="E1107" s="167">
        <v>5.97</v>
      </c>
      <c r="F1107" s="164" t="s">
        <v>4931</v>
      </c>
      <c r="G1107" s="168"/>
    </row>
    <row r="1108" spans="1:7" hidden="1" x14ac:dyDescent="0.25">
      <c r="A1108" s="159"/>
      <c r="B1108" s="160">
        <v>1200</v>
      </c>
      <c r="C1108" s="165" t="s">
        <v>5150</v>
      </c>
      <c r="D1108" s="166" t="s">
        <v>8325</v>
      </c>
      <c r="E1108" s="167">
        <v>4.95</v>
      </c>
      <c r="F1108" s="164" t="s">
        <v>4897</v>
      </c>
      <c r="G1108" s="168"/>
    </row>
    <row r="1109" spans="1:7" hidden="1" x14ac:dyDescent="0.25">
      <c r="A1109" s="159"/>
      <c r="B1109" s="160">
        <v>12909</v>
      </c>
      <c r="C1109" s="165" t="s">
        <v>6498</v>
      </c>
      <c r="D1109" s="166" t="s">
        <v>8325</v>
      </c>
      <c r="E1109" s="167">
        <v>2.19</v>
      </c>
      <c r="F1109" s="164" t="s">
        <v>4897</v>
      </c>
      <c r="G1109" s="168"/>
    </row>
    <row r="1110" spans="1:7" hidden="1" x14ac:dyDescent="0.25">
      <c r="A1110" s="159"/>
      <c r="B1110" s="160">
        <v>12910</v>
      </c>
      <c r="C1110" s="165" t="s">
        <v>6499</v>
      </c>
      <c r="D1110" s="166" t="s">
        <v>8325</v>
      </c>
      <c r="E1110" s="167">
        <v>3.74</v>
      </c>
      <c r="F1110" s="164" t="s">
        <v>4897</v>
      </c>
      <c r="G1110" s="168"/>
    </row>
    <row r="1111" spans="1:7" hidden="1" x14ac:dyDescent="0.25">
      <c r="A1111" s="159"/>
      <c r="B1111" s="160">
        <v>1184</v>
      </c>
      <c r="C1111" s="165" t="s">
        <v>5139</v>
      </c>
      <c r="D1111" s="166" t="s">
        <v>8325</v>
      </c>
      <c r="E1111" s="167">
        <v>44.77</v>
      </c>
      <c r="F1111" s="164" t="s">
        <v>4897</v>
      </c>
      <c r="G1111" s="168"/>
    </row>
    <row r="1112" spans="1:7" hidden="1" x14ac:dyDescent="0.25">
      <c r="A1112" s="159"/>
      <c r="B1112" s="160">
        <v>1191</v>
      </c>
      <c r="C1112" s="165" t="s">
        <v>5143</v>
      </c>
      <c r="D1112" s="166" t="s">
        <v>8325</v>
      </c>
      <c r="E1112" s="167">
        <v>0.72</v>
      </c>
      <c r="F1112" s="164" t="s">
        <v>4897</v>
      </c>
      <c r="G1112" s="168"/>
    </row>
    <row r="1113" spans="1:7" hidden="1" x14ac:dyDescent="0.25">
      <c r="A1113" s="159"/>
      <c r="B1113" s="160">
        <v>1185</v>
      </c>
      <c r="C1113" s="165" t="s">
        <v>5140</v>
      </c>
      <c r="D1113" s="166" t="s">
        <v>8325</v>
      </c>
      <c r="E1113" s="167">
        <v>0.78</v>
      </c>
      <c r="F1113" s="164" t="s">
        <v>4897</v>
      </c>
      <c r="G1113" s="168"/>
    </row>
    <row r="1114" spans="1:7" hidden="1" x14ac:dyDescent="0.25">
      <c r="A1114" s="159"/>
      <c r="B1114" s="160">
        <v>1189</v>
      </c>
      <c r="C1114" s="165" t="s">
        <v>5142</v>
      </c>
      <c r="D1114" s="166" t="s">
        <v>8325</v>
      </c>
      <c r="E1114" s="167">
        <v>1.1100000000000001</v>
      </c>
      <c r="F1114" s="164" t="s">
        <v>4897</v>
      </c>
      <c r="G1114" s="168"/>
    </row>
    <row r="1115" spans="1:7" hidden="1" x14ac:dyDescent="0.25">
      <c r="A1115" s="159"/>
      <c r="B1115" s="160">
        <v>1193</v>
      </c>
      <c r="C1115" s="165" t="s">
        <v>5144</v>
      </c>
      <c r="D1115" s="166" t="s">
        <v>8325</v>
      </c>
      <c r="E1115" s="167">
        <v>2.19</v>
      </c>
      <c r="F1115" s="164" t="s">
        <v>4897</v>
      </c>
      <c r="G1115" s="168"/>
    </row>
    <row r="1116" spans="1:7" hidden="1" x14ac:dyDescent="0.25">
      <c r="A1116" s="159"/>
      <c r="B1116" s="160">
        <v>1194</v>
      </c>
      <c r="C1116" s="165" t="s">
        <v>5145</v>
      </c>
      <c r="D1116" s="166" t="s">
        <v>8325</v>
      </c>
      <c r="E1116" s="167">
        <v>4.0599999999999996</v>
      </c>
      <c r="F1116" s="164" t="s">
        <v>4897</v>
      </c>
      <c r="G1116" s="168"/>
    </row>
    <row r="1117" spans="1:7" hidden="1" x14ac:dyDescent="0.25">
      <c r="A1117" s="159"/>
      <c r="B1117" s="160">
        <v>1195</v>
      </c>
      <c r="C1117" s="165" t="s">
        <v>5146</v>
      </c>
      <c r="D1117" s="166" t="s">
        <v>8325</v>
      </c>
      <c r="E1117" s="167">
        <v>6.21</v>
      </c>
      <c r="F1117" s="164" t="s">
        <v>4897</v>
      </c>
      <c r="G1117" s="168"/>
    </row>
    <row r="1118" spans="1:7" hidden="1" x14ac:dyDescent="0.25">
      <c r="A1118" s="159"/>
      <c r="B1118" s="160">
        <v>1204</v>
      </c>
      <c r="C1118" s="165" t="s">
        <v>5153</v>
      </c>
      <c r="D1118" s="166" t="s">
        <v>8325</v>
      </c>
      <c r="E1118" s="167">
        <v>11.46</v>
      </c>
      <c r="F1118" s="164" t="s">
        <v>4897</v>
      </c>
      <c r="G1118" s="168"/>
    </row>
    <row r="1119" spans="1:7" hidden="1" x14ac:dyDescent="0.25">
      <c r="A1119" s="159"/>
      <c r="B1119" s="160">
        <v>1205</v>
      </c>
      <c r="C1119" s="165" t="s">
        <v>5154</v>
      </c>
      <c r="D1119" s="166" t="s">
        <v>8325</v>
      </c>
      <c r="E1119" s="167">
        <v>25.85</v>
      </c>
      <c r="F1119" s="164" t="s">
        <v>4897</v>
      </c>
      <c r="G1119" s="168"/>
    </row>
    <row r="1120" spans="1:7" hidden="1" x14ac:dyDescent="0.25">
      <c r="A1120" s="159"/>
      <c r="B1120" s="160">
        <v>1207</v>
      </c>
      <c r="C1120" s="165" t="s">
        <v>5156</v>
      </c>
      <c r="D1120" s="166" t="s">
        <v>8325</v>
      </c>
      <c r="E1120" s="167">
        <v>24.43</v>
      </c>
      <c r="F1120" s="164" t="s">
        <v>4931</v>
      </c>
    </row>
    <row r="1121" spans="1:7" hidden="1" x14ac:dyDescent="0.25">
      <c r="A1121" s="159"/>
      <c r="B1121" s="160">
        <v>1206</v>
      </c>
      <c r="C1121" s="165" t="s">
        <v>5155</v>
      </c>
      <c r="D1121" s="166" t="s">
        <v>8325</v>
      </c>
      <c r="E1121" s="167">
        <v>5.86</v>
      </c>
      <c r="F1121" s="164" t="s">
        <v>4931</v>
      </c>
      <c r="G1121" s="168"/>
    </row>
    <row r="1122" spans="1:7" hidden="1" x14ac:dyDescent="0.25">
      <c r="A1122" s="159"/>
      <c r="B1122" s="160">
        <v>1183</v>
      </c>
      <c r="C1122" s="165" t="s">
        <v>5138</v>
      </c>
      <c r="D1122" s="166" t="s">
        <v>8325</v>
      </c>
      <c r="E1122" s="167">
        <v>13.11</v>
      </c>
      <c r="F1122" s="164" t="s">
        <v>4931</v>
      </c>
      <c r="G1122" s="168"/>
    </row>
    <row r="1123" spans="1:7" hidden="1" x14ac:dyDescent="0.25">
      <c r="A1123" s="159"/>
      <c r="B1123" s="160">
        <v>26047</v>
      </c>
      <c r="C1123" s="165" t="s">
        <v>6694</v>
      </c>
      <c r="D1123" s="166" t="s">
        <v>8325</v>
      </c>
      <c r="E1123" s="169">
        <v>105.33</v>
      </c>
      <c r="F1123" s="164" t="s">
        <v>4931</v>
      </c>
      <c r="G1123" s="168"/>
    </row>
    <row r="1124" spans="1:7" hidden="1" x14ac:dyDescent="0.25">
      <c r="A1124" s="159"/>
      <c r="B1124" s="160">
        <v>26048</v>
      </c>
      <c r="C1124" s="165" t="s">
        <v>6695</v>
      </c>
      <c r="D1124" s="166" t="s">
        <v>8325</v>
      </c>
      <c r="E1124" s="169">
        <v>156.93</v>
      </c>
      <c r="F1124" s="164" t="s">
        <v>4931</v>
      </c>
      <c r="G1124" s="168"/>
    </row>
    <row r="1125" spans="1:7" hidden="1" x14ac:dyDescent="0.25">
      <c r="A1125" s="159"/>
      <c r="B1125" s="160">
        <v>12894</v>
      </c>
      <c r="C1125" s="165" t="s">
        <v>6497</v>
      </c>
      <c r="D1125" s="166" t="s">
        <v>8325</v>
      </c>
      <c r="E1125" s="167">
        <v>14.3</v>
      </c>
      <c r="F1125" s="164" t="s">
        <v>4897</v>
      </c>
      <c r="G1125" s="168"/>
    </row>
    <row r="1126" spans="1:7" hidden="1" x14ac:dyDescent="0.25">
      <c r="A1126" s="159"/>
      <c r="B1126" s="160">
        <v>12895</v>
      </c>
      <c r="C1126" s="165" t="s">
        <v>8825</v>
      </c>
      <c r="D1126" s="166" t="s">
        <v>8325</v>
      </c>
      <c r="E1126" s="167">
        <v>11</v>
      </c>
      <c r="F1126" s="164" t="s">
        <v>8337</v>
      </c>
      <c r="G1126" s="168"/>
    </row>
    <row r="1127" spans="1:7" ht="20.399999999999999" hidden="1" x14ac:dyDescent="0.25">
      <c r="A1127" s="159"/>
      <c r="B1127" s="160">
        <v>1631</v>
      </c>
      <c r="C1127" s="165" t="s">
        <v>8826</v>
      </c>
      <c r="D1127" s="166" t="s">
        <v>8325</v>
      </c>
      <c r="E1127" s="167">
        <v>88.17</v>
      </c>
      <c r="F1127" s="164" t="s">
        <v>4897</v>
      </c>
      <c r="G1127" s="168"/>
    </row>
    <row r="1128" spans="1:7" ht="20.399999999999999" hidden="1" x14ac:dyDescent="0.25">
      <c r="A1128" s="159"/>
      <c r="B1128" s="160">
        <v>1633</v>
      </c>
      <c r="C1128" s="165" t="s">
        <v>8827</v>
      </c>
      <c r="D1128" s="166" t="s">
        <v>8325</v>
      </c>
      <c r="E1128" s="167">
        <v>149.81</v>
      </c>
      <c r="F1128" s="164" t="s">
        <v>4897</v>
      </c>
      <c r="G1128" s="168"/>
    </row>
    <row r="1129" spans="1:7" hidden="1" x14ac:dyDescent="0.25">
      <c r="A1129" s="159"/>
      <c r="B1129" s="160">
        <v>10818</v>
      </c>
      <c r="C1129" s="165" t="s">
        <v>6141</v>
      </c>
      <c r="D1129" s="166" t="s">
        <v>8369</v>
      </c>
      <c r="E1129" s="167">
        <v>27.92</v>
      </c>
      <c r="F1129" s="164" t="s">
        <v>4897</v>
      </c>
      <c r="G1129" s="168"/>
    </row>
    <row r="1130" spans="1:7" ht="30.6" hidden="1" x14ac:dyDescent="0.25">
      <c r="A1130" s="159"/>
      <c r="B1130" s="160">
        <v>39359</v>
      </c>
      <c r="C1130" s="165" t="s">
        <v>8828</v>
      </c>
      <c r="D1130" s="166" t="s">
        <v>8325</v>
      </c>
      <c r="E1130" s="167">
        <v>20.07</v>
      </c>
      <c r="F1130" s="164" t="s">
        <v>4931</v>
      </c>
      <c r="G1130" s="168"/>
    </row>
    <row r="1131" spans="1:7" ht="20.399999999999999" hidden="1" x14ac:dyDescent="0.25">
      <c r="A1131" s="159"/>
      <c r="B1131" s="160">
        <v>39360</v>
      </c>
      <c r="C1131" s="165" t="s">
        <v>8829</v>
      </c>
      <c r="D1131" s="166" t="s">
        <v>8325</v>
      </c>
      <c r="E1131" s="167">
        <v>18.239999999999998</v>
      </c>
      <c r="F1131" s="164" t="s">
        <v>4931</v>
      </c>
      <c r="G1131" s="168"/>
    </row>
    <row r="1132" spans="1:7" hidden="1" x14ac:dyDescent="0.25">
      <c r="A1132" s="159"/>
      <c r="B1132" s="160">
        <v>10710</v>
      </c>
      <c r="C1132" s="165" t="s">
        <v>8830</v>
      </c>
      <c r="D1132" s="166" t="s">
        <v>8330</v>
      </c>
      <c r="E1132" s="167">
        <v>67.42</v>
      </c>
      <c r="F1132" s="164" t="s">
        <v>4931</v>
      </c>
      <c r="G1132" s="168"/>
    </row>
    <row r="1133" spans="1:7" hidden="1" x14ac:dyDescent="0.25">
      <c r="A1133" s="159"/>
      <c r="B1133" s="160">
        <v>10709</v>
      </c>
      <c r="C1133" s="165" t="s">
        <v>8831</v>
      </c>
      <c r="D1133" s="166" t="s">
        <v>8330</v>
      </c>
      <c r="E1133" s="167">
        <v>82.83</v>
      </c>
      <c r="F1133" s="164" t="s">
        <v>4931</v>
      </c>
      <c r="G1133" s="168"/>
    </row>
    <row r="1134" spans="1:7" hidden="1" x14ac:dyDescent="0.25">
      <c r="A1134" s="159"/>
      <c r="B1134" s="160">
        <v>39636</v>
      </c>
      <c r="C1134" s="165" t="s">
        <v>8832</v>
      </c>
      <c r="D1134" s="166" t="s">
        <v>8330</v>
      </c>
      <c r="E1134" s="167">
        <v>84.58</v>
      </c>
      <c r="F1134" s="164" t="s">
        <v>4931</v>
      </c>
      <c r="G1134" s="168"/>
    </row>
    <row r="1135" spans="1:7" hidden="1" x14ac:dyDescent="0.25">
      <c r="A1135" s="159"/>
      <c r="B1135" s="160">
        <v>10708</v>
      </c>
      <c r="C1135" s="165" t="s">
        <v>8833</v>
      </c>
      <c r="D1135" s="166" t="s">
        <v>8330</v>
      </c>
      <c r="E1135" s="167">
        <v>26.1</v>
      </c>
      <c r="F1135" s="164" t="s">
        <v>4931</v>
      </c>
      <c r="G1135" s="168"/>
    </row>
    <row r="1136" spans="1:7" hidden="1" x14ac:dyDescent="0.25">
      <c r="A1136" s="159"/>
      <c r="B1136" s="160">
        <v>39635</v>
      </c>
      <c r="C1136" s="165" t="s">
        <v>8834</v>
      </c>
      <c r="D1136" s="166" t="s">
        <v>8330</v>
      </c>
      <c r="E1136" s="167">
        <v>44.43</v>
      </c>
      <c r="F1136" s="164" t="s">
        <v>4931</v>
      </c>
      <c r="G1136" s="168"/>
    </row>
    <row r="1137" spans="1:7" hidden="1" x14ac:dyDescent="0.25">
      <c r="A1137" s="159"/>
      <c r="B1137" s="160">
        <v>6117</v>
      </c>
      <c r="C1137" s="165" t="s">
        <v>8835</v>
      </c>
      <c r="D1137" s="166" t="s">
        <v>8332</v>
      </c>
      <c r="E1137" s="167">
        <v>11.06</v>
      </c>
      <c r="F1137" s="164" t="s">
        <v>4897</v>
      </c>
      <c r="G1137" s="168"/>
    </row>
    <row r="1138" spans="1:7" hidden="1" x14ac:dyDescent="0.25">
      <c r="A1138" s="159"/>
      <c r="B1138" s="160">
        <v>40913</v>
      </c>
      <c r="C1138" s="165" t="s">
        <v>7439</v>
      </c>
      <c r="D1138" s="166" t="s">
        <v>8412</v>
      </c>
      <c r="E1138" s="167">
        <v>1939.46</v>
      </c>
      <c r="F1138" s="164" t="s">
        <v>4897</v>
      </c>
      <c r="G1138" s="168"/>
    </row>
    <row r="1139" spans="1:7" hidden="1" x14ac:dyDescent="0.25">
      <c r="A1139" s="159"/>
      <c r="B1139" s="160">
        <v>1214</v>
      </c>
      <c r="C1139" s="165" t="s">
        <v>5160</v>
      </c>
      <c r="D1139" s="166" t="s">
        <v>8332</v>
      </c>
      <c r="E1139" s="167">
        <v>11.06</v>
      </c>
      <c r="F1139" s="164" t="s">
        <v>4897</v>
      </c>
      <c r="G1139" s="168"/>
    </row>
    <row r="1140" spans="1:7" hidden="1" x14ac:dyDescent="0.25">
      <c r="A1140" s="159"/>
      <c r="B1140" s="160">
        <v>40915</v>
      </c>
      <c r="C1140" s="165" t="s">
        <v>7441</v>
      </c>
      <c r="D1140" s="166" t="s">
        <v>8412</v>
      </c>
      <c r="E1140" s="167">
        <v>1939.46</v>
      </c>
      <c r="F1140" s="164" t="s">
        <v>4897</v>
      </c>
      <c r="G1140" s="168"/>
    </row>
    <row r="1141" spans="1:7" hidden="1" x14ac:dyDescent="0.25">
      <c r="A1141" s="159"/>
      <c r="B1141" s="160">
        <v>1213</v>
      </c>
      <c r="C1141" s="165" t="s">
        <v>5159</v>
      </c>
      <c r="D1141" s="166" t="s">
        <v>8332</v>
      </c>
      <c r="E1141" s="167">
        <v>11.79</v>
      </c>
      <c r="F1141" s="164" t="s">
        <v>8337</v>
      </c>
      <c r="G1141" s="168"/>
    </row>
    <row r="1142" spans="1:7" hidden="1" x14ac:dyDescent="0.25">
      <c r="A1142" s="159"/>
      <c r="B1142" s="160">
        <v>40914</v>
      </c>
      <c r="C1142" s="165" t="s">
        <v>7440</v>
      </c>
      <c r="D1142" s="166" t="s">
        <v>8412</v>
      </c>
      <c r="E1142" s="167">
        <v>2065.5</v>
      </c>
      <c r="F1142" s="164" t="s">
        <v>4897</v>
      </c>
      <c r="G1142" s="168"/>
    </row>
    <row r="1143" spans="1:7" hidden="1" x14ac:dyDescent="0.25">
      <c r="A1143" s="159"/>
      <c r="B1143" s="160">
        <v>5091</v>
      </c>
      <c r="C1143" s="165" t="s">
        <v>8836</v>
      </c>
      <c r="D1143" s="166" t="s">
        <v>8325</v>
      </c>
      <c r="E1143" s="167">
        <v>14.62</v>
      </c>
      <c r="F1143" s="164" t="s">
        <v>4897</v>
      </c>
      <c r="G1143" s="168"/>
    </row>
    <row r="1144" spans="1:7" ht="20.399999999999999" hidden="1" x14ac:dyDescent="0.25">
      <c r="A1144" s="159"/>
      <c r="B1144" s="160">
        <v>14615</v>
      </c>
      <c r="C1144" s="165" t="s">
        <v>8837</v>
      </c>
      <c r="D1144" s="166" t="s">
        <v>8325</v>
      </c>
      <c r="E1144" s="167">
        <v>3298.56</v>
      </c>
      <c r="F1144" s="164" t="s">
        <v>4931</v>
      </c>
      <c r="G1144" s="168"/>
    </row>
    <row r="1145" spans="1:7" hidden="1" x14ac:dyDescent="0.25">
      <c r="A1145" s="159"/>
      <c r="B1145" s="160">
        <v>2711</v>
      </c>
      <c r="C1145" s="165" t="s">
        <v>5357</v>
      </c>
      <c r="D1145" s="166" t="s">
        <v>8325</v>
      </c>
      <c r="E1145" s="167">
        <v>120</v>
      </c>
      <c r="F1145" s="164" t="s">
        <v>8337</v>
      </c>
      <c r="G1145" s="168"/>
    </row>
    <row r="1146" spans="1:7" ht="20.399999999999999" hidden="1" x14ac:dyDescent="0.25">
      <c r="A1146" s="159"/>
      <c r="B1146" s="160">
        <v>37727</v>
      </c>
      <c r="C1146" s="165" t="s">
        <v>8838</v>
      </c>
      <c r="D1146" s="166" t="s">
        <v>8325</v>
      </c>
      <c r="E1146" s="167">
        <v>8500</v>
      </c>
      <c r="F1146" s="164" t="s">
        <v>4931</v>
      </c>
      <c r="G1146" s="168"/>
    </row>
    <row r="1147" spans="1:7" ht="20.399999999999999" hidden="1" x14ac:dyDescent="0.25">
      <c r="A1147" s="159"/>
      <c r="B1147" s="160">
        <v>37728</v>
      </c>
      <c r="C1147" s="165" t="s">
        <v>8839</v>
      </c>
      <c r="D1147" s="166" t="s">
        <v>8325</v>
      </c>
      <c r="E1147" s="167">
        <v>11531.46</v>
      </c>
      <c r="F1147" s="164" t="s">
        <v>4931</v>
      </c>
      <c r="G1147" s="168"/>
    </row>
    <row r="1148" spans="1:7" ht="20.399999999999999" hidden="1" x14ac:dyDescent="0.25">
      <c r="A1148" s="159"/>
      <c r="B1148" s="160">
        <v>37729</v>
      </c>
      <c r="C1148" s="165" t="s">
        <v>8840</v>
      </c>
      <c r="D1148" s="166" t="s">
        <v>8325</v>
      </c>
      <c r="E1148" s="167">
        <v>12482.51</v>
      </c>
      <c r="F1148" s="164" t="s">
        <v>4931</v>
      </c>
      <c r="G1148" s="168"/>
    </row>
    <row r="1149" spans="1:7" ht="20.399999999999999" hidden="1" x14ac:dyDescent="0.25">
      <c r="A1149" s="159"/>
      <c r="B1149" s="160">
        <v>37730</v>
      </c>
      <c r="C1149" s="165" t="s">
        <v>8841</v>
      </c>
      <c r="D1149" s="166" t="s">
        <v>8325</v>
      </c>
      <c r="E1149" s="167">
        <v>13433.56</v>
      </c>
      <c r="F1149" s="164" t="s">
        <v>4931</v>
      </c>
      <c r="G1149" s="168"/>
    </row>
    <row r="1150" spans="1:7" ht="20.399999999999999" hidden="1" x14ac:dyDescent="0.25">
      <c r="A1150" s="159"/>
      <c r="B1150" s="160">
        <v>37731</v>
      </c>
      <c r="C1150" s="165" t="s">
        <v>8842</v>
      </c>
      <c r="D1150" s="166" t="s">
        <v>8325</v>
      </c>
      <c r="E1150" s="167">
        <v>14384.61</v>
      </c>
      <c r="F1150" s="164" t="s">
        <v>4931</v>
      </c>
      <c r="G1150" s="168"/>
    </row>
    <row r="1151" spans="1:7" ht="20.399999999999999" hidden="1" x14ac:dyDescent="0.25">
      <c r="A1151" s="159"/>
      <c r="B1151" s="160">
        <v>37732</v>
      </c>
      <c r="C1151" s="165" t="s">
        <v>8843</v>
      </c>
      <c r="D1151" s="166" t="s">
        <v>8325</v>
      </c>
      <c r="E1151" s="167">
        <v>16405.59</v>
      </c>
      <c r="F1151" s="164" t="s">
        <v>4931</v>
      </c>
      <c r="G1151" s="168"/>
    </row>
    <row r="1152" spans="1:7" ht="20.399999999999999" hidden="1" x14ac:dyDescent="0.25">
      <c r="A1152" s="159"/>
      <c r="B1152" s="160">
        <v>42250</v>
      </c>
      <c r="C1152" s="165" t="s">
        <v>8844</v>
      </c>
      <c r="D1152" s="166" t="s">
        <v>8845</v>
      </c>
      <c r="E1152" s="167">
        <v>1336.73</v>
      </c>
      <c r="F1152" s="164" t="s">
        <v>4897</v>
      </c>
      <c r="G1152" s="168"/>
    </row>
    <row r="1153" spans="1:7" ht="20.399999999999999" hidden="1" x14ac:dyDescent="0.25">
      <c r="A1153" s="159"/>
      <c r="B1153" s="160">
        <v>42256</v>
      </c>
      <c r="C1153" s="165" t="s">
        <v>8846</v>
      </c>
      <c r="D1153" s="166" t="s">
        <v>8369</v>
      </c>
      <c r="E1153" s="167">
        <v>2.8</v>
      </c>
      <c r="F1153" s="164" t="s">
        <v>4897</v>
      </c>
      <c r="G1153" s="168"/>
    </row>
    <row r="1154" spans="1:7" hidden="1" x14ac:dyDescent="0.25">
      <c r="A1154" s="159"/>
      <c r="B1154" s="160">
        <v>4743</v>
      </c>
      <c r="C1154" s="165" t="s">
        <v>5701</v>
      </c>
      <c r="D1154" s="166" t="s">
        <v>8336</v>
      </c>
      <c r="E1154" s="167">
        <v>23.18</v>
      </c>
      <c r="F1154" s="164" t="s">
        <v>4897</v>
      </c>
      <c r="G1154" s="168"/>
    </row>
    <row r="1155" spans="1:7" hidden="1" x14ac:dyDescent="0.25">
      <c r="A1155" s="159"/>
      <c r="B1155" s="160">
        <v>4744</v>
      </c>
      <c r="C1155" s="165" t="s">
        <v>5702</v>
      </c>
      <c r="D1155" s="166" t="s">
        <v>8336</v>
      </c>
      <c r="E1155" s="167">
        <v>30.3</v>
      </c>
      <c r="F1155" s="164" t="s">
        <v>4897</v>
      </c>
      <c r="G1155" s="168"/>
    </row>
    <row r="1156" spans="1:7" hidden="1" x14ac:dyDescent="0.25">
      <c r="A1156" s="159"/>
      <c r="B1156" s="160">
        <v>4745</v>
      </c>
      <c r="C1156" s="165" t="s">
        <v>5703</v>
      </c>
      <c r="D1156" s="166" t="s">
        <v>8336</v>
      </c>
      <c r="E1156" s="167">
        <v>40.6</v>
      </c>
      <c r="F1156" s="164" t="s">
        <v>4897</v>
      </c>
      <c r="G1156" s="168"/>
    </row>
    <row r="1157" spans="1:7" ht="30.6" hidden="1" x14ac:dyDescent="0.25">
      <c r="A1157" s="159"/>
      <c r="B1157" s="160">
        <v>36496</v>
      </c>
      <c r="C1157" s="165" t="s">
        <v>8847</v>
      </c>
      <c r="D1157" s="166" t="s">
        <v>8325</v>
      </c>
      <c r="E1157" s="167">
        <v>8374.99</v>
      </c>
      <c r="F1157" s="164" t="s">
        <v>4931</v>
      </c>
    </row>
    <row r="1158" spans="1:7" ht="20.399999999999999" hidden="1" x14ac:dyDescent="0.25">
      <c r="A1158" s="159"/>
      <c r="B1158" s="160">
        <v>10630</v>
      </c>
      <c r="C1158" s="165" t="s">
        <v>8848</v>
      </c>
      <c r="D1158" s="166" t="s">
        <v>8325</v>
      </c>
      <c r="E1158" s="167">
        <v>404662.25</v>
      </c>
      <c r="F1158" s="164" t="s">
        <v>4931</v>
      </c>
      <c r="G1158" s="168"/>
    </row>
    <row r="1159" spans="1:7" ht="20.399999999999999" hidden="1" x14ac:dyDescent="0.25">
      <c r="A1159" s="159"/>
      <c r="B1159" s="160">
        <v>37762</v>
      </c>
      <c r="C1159" s="165" t="s">
        <v>8849</v>
      </c>
      <c r="D1159" s="166" t="s">
        <v>8325</v>
      </c>
      <c r="E1159" s="167">
        <v>347054.16</v>
      </c>
      <c r="F1159" s="164" t="s">
        <v>4931</v>
      </c>
      <c r="G1159" s="168"/>
    </row>
    <row r="1160" spans="1:7" ht="20.399999999999999" hidden="1" x14ac:dyDescent="0.25">
      <c r="A1160" s="159"/>
      <c r="B1160" s="160">
        <v>37763</v>
      </c>
      <c r="C1160" s="165" t="s">
        <v>8850</v>
      </c>
      <c r="D1160" s="166" t="s">
        <v>8325</v>
      </c>
      <c r="E1160" s="167">
        <v>351269.33</v>
      </c>
      <c r="F1160" s="164" t="s">
        <v>4931</v>
      </c>
      <c r="G1160" s="168"/>
    </row>
    <row r="1161" spans="1:7" ht="20.399999999999999" hidden="1" x14ac:dyDescent="0.25">
      <c r="A1161" s="159"/>
      <c r="B1161" s="160">
        <v>41992</v>
      </c>
      <c r="C1161" s="165" t="s">
        <v>8851</v>
      </c>
      <c r="D1161" s="166" t="s">
        <v>8325</v>
      </c>
      <c r="E1161" s="167">
        <v>399323.03</v>
      </c>
      <c r="F1161" s="164" t="s">
        <v>4931</v>
      </c>
      <c r="G1161" s="168"/>
    </row>
    <row r="1162" spans="1:7" ht="20.399999999999999" hidden="1" x14ac:dyDescent="0.25">
      <c r="A1162" s="159"/>
      <c r="B1162" s="160">
        <v>13215</v>
      </c>
      <c r="C1162" s="165" t="s">
        <v>8852</v>
      </c>
      <c r="D1162" s="166" t="s">
        <v>8325</v>
      </c>
      <c r="E1162" s="167">
        <v>489669.46</v>
      </c>
      <c r="F1162" s="164" t="s">
        <v>4931</v>
      </c>
      <c r="G1162" s="168"/>
    </row>
    <row r="1163" spans="1:7" hidden="1" x14ac:dyDescent="0.25">
      <c r="A1163" s="159"/>
      <c r="B1163" s="160">
        <v>4235</v>
      </c>
      <c r="C1163" s="165" t="s">
        <v>5654</v>
      </c>
      <c r="D1163" s="166" t="s">
        <v>8332</v>
      </c>
      <c r="E1163" s="167">
        <v>7.6</v>
      </c>
      <c r="F1163" s="164" t="s">
        <v>4897</v>
      </c>
      <c r="G1163" s="168"/>
    </row>
    <row r="1164" spans="1:7" hidden="1" x14ac:dyDescent="0.25">
      <c r="A1164" s="159"/>
      <c r="B1164" s="160">
        <v>40976</v>
      </c>
      <c r="C1164" s="165" t="s">
        <v>7465</v>
      </c>
      <c r="D1164" s="166" t="s">
        <v>8412</v>
      </c>
      <c r="E1164" s="167">
        <v>1332.41</v>
      </c>
      <c r="F1164" s="164" t="s">
        <v>4897</v>
      </c>
      <c r="G1164" s="168"/>
    </row>
    <row r="1165" spans="1:7" hidden="1" x14ac:dyDescent="0.25">
      <c r="A1165" s="159"/>
      <c r="B1165" s="160">
        <v>39013</v>
      </c>
      <c r="C1165" s="165" t="s">
        <v>7193</v>
      </c>
      <c r="D1165" s="166" t="s">
        <v>8325</v>
      </c>
      <c r="E1165" s="169">
        <v>0.99</v>
      </c>
      <c r="F1165" s="164" t="s">
        <v>4931</v>
      </c>
      <c r="G1165" s="168"/>
    </row>
    <row r="1166" spans="1:7" hidden="1" x14ac:dyDescent="0.25">
      <c r="A1166" s="159"/>
      <c r="B1166" s="160">
        <v>41967</v>
      </c>
      <c r="C1166" s="165" t="s">
        <v>8853</v>
      </c>
      <c r="D1166" s="166" t="s">
        <v>8370</v>
      </c>
      <c r="E1166" s="167">
        <v>5.83</v>
      </c>
      <c r="F1166" s="164" t="s">
        <v>4897</v>
      </c>
      <c r="G1166" s="168"/>
    </row>
    <row r="1167" spans="1:7" hidden="1" x14ac:dyDescent="0.25">
      <c r="A1167" s="159"/>
      <c r="B1167" s="160">
        <v>12760</v>
      </c>
      <c r="C1167" s="165" t="s">
        <v>8854</v>
      </c>
      <c r="D1167" s="166" t="s">
        <v>8330</v>
      </c>
      <c r="E1167" s="167">
        <v>848.4</v>
      </c>
      <c r="F1167" s="164" t="s">
        <v>4897</v>
      </c>
      <c r="G1167" s="168"/>
    </row>
    <row r="1168" spans="1:7" hidden="1" x14ac:dyDescent="0.25">
      <c r="A1168" s="159"/>
      <c r="B1168" s="160">
        <v>12759</v>
      </c>
      <c r="C1168" s="165" t="s">
        <v>8855</v>
      </c>
      <c r="D1168" s="166" t="s">
        <v>8330</v>
      </c>
      <c r="E1168" s="167">
        <v>565.59</v>
      </c>
      <c r="F1168" s="164" t="s">
        <v>4897</v>
      </c>
      <c r="G1168" s="168"/>
    </row>
    <row r="1169" spans="1:7" hidden="1" x14ac:dyDescent="0.25">
      <c r="A1169" s="159"/>
      <c r="B1169" s="160">
        <v>40424</v>
      </c>
      <c r="C1169" s="165" t="s">
        <v>8856</v>
      </c>
      <c r="D1169" s="166" t="s">
        <v>8369</v>
      </c>
      <c r="E1169" s="167">
        <v>5.14</v>
      </c>
      <c r="F1169" s="164" t="s">
        <v>4897</v>
      </c>
      <c r="G1169" s="168"/>
    </row>
    <row r="1170" spans="1:7" hidden="1" x14ac:dyDescent="0.25">
      <c r="A1170" s="159"/>
      <c r="B1170" s="160">
        <v>1325</v>
      </c>
      <c r="C1170" s="165" t="s">
        <v>5166</v>
      </c>
      <c r="D1170" s="166" t="s">
        <v>8369</v>
      </c>
      <c r="E1170" s="167">
        <v>6.26</v>
      </c>
      <c r="F1170" s="164" t="s">
        <v>4897</v>
      </c>
      <c r="G1170" s="168"/>
    </row>
    <row r="1171" spans="1:7" hidden="1" x14ac:dyDescent="0.25">
      <c r="A1171" s="159"/>
      <c r="B1171" s="160">
        <v>1327</v>
      </c>
      <c r="C1171" s="165" t="s">
        <v>5167</v>
      </c>
      <c r="D1171" s="166" t="s">
        <v>8369</v>
      </c>
      <c r="E1171" s="167">
        <v>5.61</v>
      </c>
      <c r="F1171" s="164" t="s">
        <v>4897</v>
      </c>
      <c r="G1171" s="168"/>
    </row>
    <row r="1172" spans="1:7" hidden="1" x14ac:dyDescent="0.25">
      <c r="A1172" s="159"/>
      <c r="B1172" s="160">
        <v>1328</v>
      </c>
      <c r="C1172" s="165" t="s">
        <v>5168</v>
      </c>
      <c r="D1172" s="166" t="s">
        <v>8369</v>
      </c>
      <c r="E1172" s="167">
        <v>5.87</v>
      </c>
      <c r="F1172" s="164" t="s">
        <v>4897</v>
      </c>
    </row>
    <row r="1173" spans="1:7" hidden="1" x14ac:dyDescent="0.25">
      <c r="A1173" s="159"/>
      <c r="B1173" s="160">
        <v>1321</v>
      </c>
      <c r="C1173" s="165" t="s">
        <v>5163</v>
      </c>
      <c r="D1173" s="166" t="s">
        <v>8369</v>
      </c>
      <c r="E1173" s="169">
        <v>6.29</v>
      </c>
      <c r="F1173" s="164" t="s">
        <v>4897</v>
      </c>
    </row>
    <row r="1174" spans="1:7" hidden="1" x14ac:dyDescent="0.25">
      <c r="A1174" s="159"/>
      <c r="B1174" s="160">
        <v>1318</v>
      </c>
      <c r="C1174" s="165" t="s">
        <v>5161</v>
      </c>
      <c r="D1174" s="166" t="s">
        <v>8369</v>
      </c>
      <c r="E1174" s="169">
        <v>6.04</v>
      </c>
      <c r="F1174" s="164" t="s">
        <v>4897</v>
      </c>
      <c r="G1174" s="168"/>
    </row>
    <row r="1175" spans="1:7" hidden="1" x14ac:dyDescent="0.25">
      <c r="A1175" s="159"/>
      <c r="B1175" s="160">
        <v>1322</v>
      </c>
      <c r="C1175" s="165" t="s">
        <v>5164</v>
      </c>
      <c r="D1175" s="166" t="s">
        <v>8369</v>
      </c>
      <c r="E1175" s="169">
        <v>6.67</v>
      </c>
      <c r="F1175" s="164" t="s">
        <v>4897</v>
      </c>
      <c r="G1175" s="168"/>
    </row>
    <row r="1176" spans="1:7" hidden="1" x14ac:dyDescent="0.25">
      <c r="A1176" s="159"/>
      <c r="B1176" s="160">
        <v>1323</v>
      </c>
      <c r="C1176" s="165" t="s">
        <v>5165</v>
      </c>
      <c r="D1176" s="166" t="s">
        <v>8369</v>
      </c>
      <c r="E1176" s="169">
        <v>6.52</v>
      </c>
      <c r="F1176" s="164" t="s">
        <v>4897</v>
      </c>
      <c r="G1176" s="168"/>
    </row>
    <row r="1177" spans="1:7" hidden="1" x14ac:dyDescent="0.25">
      <c r="A1177" s="159"/>
      <c r="B1177" s="160">
        <v>1319</v>
      </c>
      <c r="C1177" s="165" t="s">
        <v>5162</v>
      </c>
      <c r="D1177" s="166" t="s">
        <v>8369</v>
      </c>
      <c r="E1177" s="167">
        <v>5.77</v>
      </c>
      <c r="F1177" s="164" t="s">
        <v>4897</v>
      </c>
      <c r="G1177" s="168"/>
    </row>
    <row r="1178" spans="1:7" hidden="1" x14ac:dyDescent="0.25">
      <c r="A1178" s="159"/>
      <c r="B1178" s="160">
        <v>11026</v>
      </c>
      <c r="C1178" s="165" t="s">
        <v>6165</v>
      </c>
      <c r="D1178" s="166" t="s">
        <v>8369</v>
      </c>
      <c r="E1178" s="167">
        <v>7.72</v>
      </c>
      <c r="F1178" s="164" t="s">
        <v>4897</v>
      </c>
      <c r="G1178" s="168"/>
    </row>
    <row r="1179" spans="1:7" hidden="1" x14ac:dyDescent="0.25">
      <c r="A1179" s="159"/>
      <c r="B1179" s="160">
        <v>11027</v>
      </c>
      <c r="C1179" s="165" t="s">
        <v>6166</v>
      </c>
      <c r="D1179" s="166" t="s">
        <v>8369</v>
      </c>
      <c r="E1179" s="169">
        <v>8.1999999999999993</v>
      </c>
      <c r="F1179" s="164" t="s">
        <v>4897</v>
      </c>
      <c r="G1179" s="168"/>
    </row>
    <row r="1180" spans="1:7" hidden="1" x14ac:dyDescent="0.25">
      <c r="A1180" s="159"/>
      <c r="B1180" s="160">
        <v>11046</v>
      </c>
      <c r="C1180" s="165" t="s">
        <v>6170</v>
      </c>
      <c r="D1180" s="166" t="s">
        <v>8369</v>
      </c>
      <c r="E1180" s="169">
        <v>7.97</v>
      </c>
      <c r="F1180" s="164" t="s">
        <v>4897</v>
      </c>
      <c r="G1180" s="168"/>
    </row>
    <row r="1181" spans="1:7" hidden="1" x14ac:dyDescent="0.25">
      <c r="A1181" s="159"/>
      <c r="B1181" s="160">
        <v>11047</v>
      </c>
      <c r="C1181" s="165" t="s">
        <v>6171</v>
      </c>
      <c r="D1181" s="166" t="s">
        <v>8369</v>
      </c>
      <c r="E1181" s="167">
        <v>6.02</v>
      </c>
      <c r="F1181" s="164" t="s">
        <v>4897</v>
      </c>
      <c r="G1181" s="168"/>
    </row>
    <row r="1182" spans="1:7" hidden="1" x14ac:dyDescent="0.25">
      <c r="A1182" s="159"/>
      <c r="B1182" s="160">
        <v>39630</v>
      </c>
      <c r="C1182" s="165" t="s">
        <v>8857</v>
      </c>
      <c r="D1182" s="166" t="s">
        <v>8330</v>
      </c>
      <c r="E1182" s="167">
        <v>55.93</v>
      </c>
      <c r="F1182" s="164" t="s">
        <v>4897</v>
      </c>
      <c r="G1182" s="168"/>
    </row>
    <row r="1183" spans="1:7" hidden="1" x14ac:dyDescent="0.25">
      <c r="A1183" s="159"/>
      <c r="B1183" s="160">
        <v>11049</v>
      </c>
      <c r="C1183" s="165" t="s">
        <v>6172</v>
      </c>
      <c r="D1183" s="166" t="s">
        <v>8369</v>
      </c>
      <c r="E1183" s="167">
        <v>7.42</v>
      </c>
      <c r="F1183" s="164" t="s">
        <v>8337</v>
      </c>
      <c r="G1183" s="168"/>
    </row>
    <row r="1184" spans="1:7" hidden="1" x14ac:dyDescent="0.25">
      <c r="A1184" s="159"/>
      <c r="B1184" s="160">
        <v>39632</v>
      </c>
      <c r="C1184" s="165" t="s">
        <v>8858</v>
      </c>
      <c r="D1184" s="166" t="s">
        <v>8330</v>
      </c>
      <c r="E1184" s="167">
        <v>39.020000000000003</v>
      </c>
      <c r="F1184" s="164" t="s">
        <v>4897</v>
      </c>
      <c r="G1184" s="168"/>
    </row>
    <row r="1185" spans="1:7" hidden="1" x14ac:dyDescent="0.25">
      <c r="A1185" s="159"/>
      <c r="B1185" s="160">
        <v>11051</v>
      </c>
      <c r="C1185" s="165" t="s">
        <v>6173</v>
      </c>
      <c r="D1185" s="166" t="s">
        <v>8369</v>
      </c>
      <c r="E1185" s="167">
        <v>7.97</v>
      </c>
      <c r="F1185" s="164" t="s">
        <v>4897</v>
      </c>
      <c r="G1185" s="168"/>
    </row>
    <row r="1186" spans="1:7" hidden="1" x14ac:dyDescent="0.25">
      <c r="A1186" s="159"/>
      <c r="B1186" s="160">
        <v>11061</v>
      </c>
      <c r="C1186" s="165" t="s">
        <v>6180</v>
      </c>
      <c r="D1186" s="166" t="s">
        <v>8369</v>
      </c>
      <c r="E1186" s="167">
        <v>5.57</v>
      </c>
      <c r="F1186" s="164" t="s">
        <v>4897</v>
      </c>
      <c r="G1186" s="168"/>
    </row>
    <row r="1187" spans="1:7" hidden="1" x14ac:dyDescent="0.25">
      <c r="A1187" s="159"/>
      <c r="B1187" s="160">
        <v>1336</v>
      </c>
      <c r="C1187" s="165" t="s">
        <v>8859</v>
      </c>
      <c r="D1187" s="166" t="s">
        <v>8330</v>
      </c>
      <c r="E1187" s="167">
        <v>1492.29</v>
      </c>
      <c r="F1187" s="164" t="s">
        <v>4897</v>
      </c>
      <c r="G1187" s="168"/>
    </row>
    <row r="1188" spans="1:7" hidden="1" x14ac:dyDescent="0.25">
      <c r="A1188" s="159"/>
      <c r="B1188" s="160">
        <v>1333</v>
      </c>
      <c r="C1188" s="165" t="s">
        <v>5171</v>
      </c>
      <c r="D1188" s="166" t="s">
        <v>8369</v>
      </c>
      <c r="E1188" s="167">
        <v>5.8</v>
      </c>
      <c r="F1188" s="164" t="s">
        <v>4897</v>
      </c>
      <c r="G1188" s="168"/>
    </row>
    <row r="1189" spans="1:7" hidden="1" x14ac:dyDescent="0.25">
      <c r="A1189" s="159"/>
      <c r="B1189" s="160">
        <v>1330</v>
      </c>
      <c r="C1189" s="165" t="s">
        <v>5169</v>
      </c>
      <c r="D1189" s="166" t="s">
        <v>8369</v>
      </c>
      <c r="E1189" s="167">
        <v>5.95</v>
      </c>
      <c r="F1189" s="164" t="s">
        <v>4897</v>
      </c>
      <c r="G1189" s="168"/>
    </row>
    <row r="1190" spans="1:7" hidden="1" x14ac:dyDescent="0.25">
      <c r="A1190" s="159"/>
      <c r="B1190" s="160">
        <v>10957</v>
      </c>
      <c r="C1190" s="165" t="s">
        <v>6156</v>
      </c>
      <c r="D1190" s="166" t="s">
        <v>8369</v>
      </c>
      <c r="E1190" s="167">
        <v>7.42</v>
      </c>
      <c r="F1190" s="164" t="s">
        <v>4897</v>
      </c>
      <c r="G1190" s="168"/>
    </row>
    <row r="1191" spans="1:7" hidden="1" x14ac:dyDescent="0.25">
      <c r="A1191" s="159"/>
      <c r="B1191" s="160">
        <v>1332</v>
      </c>
      <c r="C1191" s="165" t="s">
        <v>5170</v>
      </c>
      <c r="D1191" s="166" t="s">
        <v>8369</v>
      </c>
      <c r="E1191" s="167">
        <v>6.18</v>
      </c>
      <c r="F1191" s="164" t="s">
        <v>4897</v>
      </c>
      <c r="G1191" s="168"/>
    </row>
    <row r="1192" spans="1:7" hidden="1" x14ac:dyDescent="0.25">
      <c r="A1192" s="159"/>
      <c r="B1192" s="160">
        <v>1334</v>
      </c>
      <c r="C1192" s="165" t="s">
        <v>5172</v>
      </c>
      <c r="D1192" s="166" t="s">
        <v>8369</v>
      </c>
      <c r="E1192" s="167">
        <v>6.84</v>
      </c>
      <c r="F1192" s="164" t="s">
        <v>4897</v>
      </c>
      <c r="G1192" s="168"/>
    </row>
    <row r="1193" spans="1:7" hidden="1" x14ac:dyDescent="0.25">
      <c r="A1193" s="159"/>
      <c r="B1193" s="160">
        <v>1335</v>
      </c>
      <c r="C1193" s="165" t="s">
        <v>5173</v>
      </c>
      <c r="D1193" s="166" t="s">
        <v>8369</v>
      </c>
      <c r="E1193" s="167">
        <v>6.94</v>
      </c>
      <c r="F1193" s="164" t="s">
        <v>4897</v>
      </c>
      <c r="G1193" s="168"/>
    </row>
    <row r="1194" spans="1:7" hidden="1" x14ac:dyDescent="0.25">
      <c r="A1194" s="159"/>
      <c r="B1194" s="160">
        <v>40425</v>
      </c>
      <c r="C1194" s="165" t="s">
        <v>7399</v>
      </c>
      <c r="D1194" s="166" t="s">
        <v>8369</v>
      </c>
      <c r="E1194" s="167">
        <v>5.17</v>
      </c>
      <c r="F1194" s="164" t="s">
        <v>4897</v>
      </c>
      <c r="G1194" s="168"/>
    </row>
    <row r="1195" spans="1:7" hidden="1" x14ac:dyDescent="0.25">
      <c r="A1195" s="159"/>
      <c r="B1195" s="160">
        <v>1337</v>
      </c>
      <c r="C1195" s="165" t="s">
        <v>5174</v>
      </c>
      <c r="D1195" s="166" t="s">
        <v>8369</v>
      </c>
      <c r="E1195" s="167">
        <v>7.32</v>
      </c>
      <c r="F1195" s="164" t="s">
        <v>4897</v>
      </c>
      <c r="G1195" s="168"/>
    </row>
    <row r="1196" spans="1:7" hidden="1" x14ac:dyDescent="0.25">
      <c r="A1196" s="159"/>
      <c r="B1196" s="160">
        <v>11122</v>
      </c>
      <c r="C1196" s="165" t="s">
        <v>6194</v>
      </c>
      <c r="D1196" s="166" t="s">
        <v>8369</v>
      </c>
      <c r="E1196" s="167">
        <v>15.1</v>
      </c>
      <c r="F1196" s="164" t="s">
        <v>4931</v>
      </c>
      <c r="G1196" s="168"/>
    </row>
    <row r="1197" spans="1:7" hidden="1" x14ac:dyDescent="0.25">
      <c r="A1197" s="159"/>
      <c r="B1197" s="160">
        <v>11123</v>
      </c>
      <c r="C1197" s="165" t="s">
        <v>6195</v>
      </c>
      <c r="D1197" s="166" t="s">
        <v>8369</v>
      </c>
      <c r="E1197" s="167">
        <v>15.1</v>
      </c>
      <c r="F1197" s="164" t="s">
        <v>4931</v>
      </c>
      <c r="G1197" s="168"/>
    </row>
    <row r="1198" spans="1:7" hidden="1" x14ac:dyDescent="0.25">
      <c r="A1198" s="159"/>
      <c r="B1198" s="160">
        <v>11125</v>
      </c>
      <c r="C1198" s="165" t="s">
        <v>6196</v>
      </c>
      <c r="D1198" s="166" t="s">
        <v>8369</v>
      </c>
      <c r="E1198" s="167">
        <v>15.1</v>
      </c>
      <c r="F1198" s="164" t="s">
        <v>4931</v>
      </c>
      <c r="G1198" s="168"/>
    </row>
    <row r="1199" spans="1:7" hidden="1" x14ac:dyDescent="0.25">
      <c r="A1199" s="159"/>
      <c r="B1199" s="160">
        <v>39416</v>
      </c>
      <c r="C1199" s="165" t="s">
        <v>8860</v>
      </c>
      <c r="D1199" s="166" t="s">
        <v>8330</v>
      </c>
      <c r="E1199" s="167">
        <v>18.079999999999998</v>
      </c>
      <c r="F1199" s="164" t="s">
        <v>4897</v>
      </c>
      <c r="G1199" s="168"/>
    </row>
    <row r="1200" spans="1:7" hidden="1" x14ac:dyDescent="0.25">
      <c r="A1200" s="159"/>
      <c r="B1200" s="160">
        <v>39417</v>
      </c>
      <c r="C1200" s="165" t="s">
        <v>8861</v>
      </c>
      <c r="D1200" s="166" t="s">
        <v>8330</v>
      </c>
      <c r="E1200" s="167">
        <v>18.95</v>
      </c>
      <c r="F1200" s="164" t="s">
        <v>4897</v>
      </c>
      <c r="G1200" s="168"/>
    </row>
    <row r="1201" spans="1:7" hidden="1" x14ac:dyDescent="0.25">
      <c r="A1201" s="159"/>
      <c r="B1201" s="160">
        <v>39414</v>
      </c>
      <c r="C1201" s="165" t="s">
        <v>8862</v>
      </c>
      <c r="D1201" s="166" t="s">
        <v>8330</v>
      </c>
      <c r="E1201" s="167">
        <v>16.98</v>
      </c>
      <c r="F1201" s="164" t="s">
        <v>4897</v>
      </c>
      <c r="G1201" s="168"/>
    </row>
    <row r="1202" spans="1:7" hidden="1" x14ac:dyDescent="0.25">
      <c r="A1202" s="159"/>
      <c r="B1202" s="160">
        <v>39415</v>
      </c>
      <c r="C1202" s="165" t="s">
        <v>8863</v>
      </c>
      <c r="D1202" s="166" t="s">
        <v>8330</v>
      </c>
      <c r="E1202" s="167">
        <v>17.989999999999998</v>
      </c>
      <c r="F1202" s="164" t="s">
        <v>4897</v>
      </c>
      <c r="G1202" s="168"/>
    </row>
    <row r="1203" spans="1:7" hidden="1" x14ac:dyDescent="0.25">
      <c r="A1203" s="159"/>
      <c r="B1203" s="160">
        <v>39412</v>
      </c>
      <c r="C1203" s="165" t="s">
        <v>8864</v>
      </c>
      <c r="D1203" s="166" t="s">
        <v>8330</v>
      </c>
      <c r="E1203" s="167">
        <v>12.78</v>
      </c>
      <c r="F1203" s="164" t="s">
        <v>4897</v>
      </c>
      <c r="G1203" s="168"/>
    </row>
    <row r="1204" spans="1:7" hidden="1" x14ac:dyDescent="0.25">
      <c r="A1204" s="159"/>
      <c r="B1204" s="160">
        <v>39413</v>
      </c>
      <c r="C1204" s="165" t="s">
        <v>8865</v>
      </c>
      <c r="D1204" s="166" t="s">
        <v>8330</v>
      </c>
      <c r="E1204" s="167">
        <v>12.66</v>
      </c>
      <c r="F1204" s="164" t="s">
        <v>4897</v>
      </c>
      <c r="G1204" s="168"/>
    </row>
    <row r="1205" spans="1:7" hidden="1" x14ac:dyDescent="0.25">
      <c r="A1205" s="159"/>
      <c r="B1205" s="160">
        <v>1338</v>
      </c>
      <c r="C1205" s="165" t="s">
        <v>5175</v>
      </c>
      <c r="D1205" s="166" t="s">
        <v>8330</v>
      </c>
      <c r="E1205" s="167">
        <v>15.58</v>
      </c>
      <c r="F1205" s="164" t="s">
        <v>8337</v>
      </c>
      <c r="G1205" s="168"/>
    </row>
    <row r="1206" spans="1:7" hidden="1" x14ac:dyDescent="0.25">
      <c r="A1206" s="159"/>
      <c r="B1206" s="160">
        <v>1340</v>
      </c>
      <c r="C1206" s="165" t="s">
        <v>5177</v>
      </c>
      <c r="D1206" s="166" t="s">
        <v>8330</v>
      </c>
      <c r="E1206" s="167">
        <v>18.010000000000002</v>
      </c>
      <c r="F1206" s="164" t="s">
        <v>4897</v>
      </c>
      <c r="G1206" s="168"/>
    </row>
    <row r="1207" spans="1:7" hidden="1" x14ac:dyDescent="0.25">
      <c r="A1207" s="159"/>
      <c r="B1207" s="160">
        <v>1341</v>
      </c>
      <c r="C1207" s="165" t="s">
        <v>5178</v>
      </c>
      <c r="D1207" s="166" t="s">
        <v>8330</v>
      </c>
      <c r="E1207" s="167">
        <v>17.34</v>
      </c>
      <c r="F1207" s="164" t="s">
        <v>4897</v>
      </c>
      <c r="G1207" s="168"/>
    </row>
    <row r="1208" spans="1:7" hidden="1" x14ac:dyDescent="0.25">
      <c r="A1208" s="159"/>
      <c r="B1208" s="160">
        <v>1364</v>
      </c>
      <c r="C1208" s="165" t="s">
        <v>8866</v>
      </c>
      <c r="D1208" s="166" t="s">
        <v>8330</v>
      </c>
      <c r="E1208" s="167">
        <v>21.44</v>
      </c>
      <c r="F1208" s="164" t="s">
        <v>4897</v>
      </c>
      <c r="G1208" s="168"/>
    </row>
    <row r="1209" spans="1:7" hidden="1" x14ac:dyDescent="0.25">
      <c r="A1209" s="159"/>
      <c r="B1209" s="160">
        <v>1361</v>
      </c>
      <c r="C1209" s="165" t="s">
        <v>8867</v>
      </c>
      <c r="D1209" s="166" t="s">
        <v>8325</v>
      </c>
      <c r="E1209" s="167">
        <v>89.44</v>
      </c>
      <c r="F1209" s="164" t="s">
        <v>4897</v>
      </c>
      <c r="G1209" s="168"/>
    </row>
    <row r="1210" spans="1:7" hidden="1" x14ac:dyDescent="0.25">
      <c r="A1210" s="159"/>
      <c r="B1210" s="160">
        <v>1362</v>
      </c>
      <c r="C1210" s="165" t="s">
        <v>8868</v>
      </c>
      <c r="D1210" s="166" t="s">
        <v>8330</v>
      </c>
      <c r="E1210" s="167">
        <v>29.85</v>
      </c>
      <c r="F1210" s="164" t="s">
        <v>4897</v>
      </c>
      <c r="G1210" s="168"/>
    </row>
    <row r="1211" spans="1:7" hidden="1" x14ac:dyDescent="0.25">
      <c r="A1211" s="159"/>
      <c r="B1211" s="160">
        <v>11131</v>
      </c>
      <c r="C1211" s="165" t="s">
        <v>8869</v>
      </c>
      <c r="D1211" s="166" t="s">
        <v>8330</v>
      </c>
      <c r="E1211" s="167">
        <v>38.21</v>
      </c>
      <c r="F1211" s="164" t="s">
        <v>4897</v>
      </c>
      <c r="G1211" s="168"/>
    </row>
    <row r="1212" spans="1:7" hidden="1" x14ac:dyDescent="0.25">
      <c r="A1212" s="159"/>
      <c r="B1212" s="160">
        <v>11132</v>
      </c>
      <c r="C1212" s="165" t="s">
        <v>8870</v>
      </c>
      <c r="D1212" s="166" t="s">
        <v>8330</v>
      </c>
      <c r="E1212" s="167">
        <v>45.17</v>
      </c>
      <c r="F1212" s="164" t="s">
        <v>4897</v>
      </c>
      <c r="G1212" s="168"/>
    </row>
    <row r="1213" spans="1:7" hidden="1" x14ac:dyDescent="0.25">
      <c r="A1213" s="159"/>
      <c r="B1213" s="160">
        <v>1363</v>
      </c>
      <c r="C1213" s="165" t="s">
        <v>8871</v>
      </c>
      <c r="D1213" s="166" t="s">
        <v>8330</v>
      </c>
      <c r="E1213" s="167">
        <v>15.19</v>
      </c>
      <c r="F1213" s="164" t="s">
        <v>8337</v>
      </c>
      <c r="G1213" s="168"/>
    </row>
    <row r="1214" spans="1:7" hidden="1" x14ac:dyDescent="0.25">
      <c r="A1214" s="159"/>
      <c r="B1214" s="160">
        <v>11130</v>
      </c>
      <c r="C1214" s="165" t="s">
        <v>8872</v>
      </c>
      <c r="D1214" s="166" t="s">
        <v>8330</v>
      </c>
      <c r="E1214" s="167">
        <v>19.239999999999998</v>
      </c>
      <c r="F1214" s="164" t="s">
        <v>4897</v>
      </c>
      <c r="G1214" s="168"/>
    </row>
    <row r="1215" spans="1:7" hidden="1" x14ac:dyDescent="0.25">
      <c r="A1215" s="159"/>
      <c r="B1215" s="160">
        <v>11134</v>
      </c>
      <c r="C1215" s="165" t="s">
        <v>8873</v>
      </c>
      <c r="D1215" s="166" t="s">
        <v>8330</v>
      </c>
      <c r="E1215" s="167">
        <v>26.73</v>
      </c>
      <c r="F1215" s="164" t="s">
        <v>8337</v>
      </c>
      <c r="G1215" s="168"/>
    </row>
    <row r="1216" spans="1:7" hidden="1" x14ac:dyDescent="0.25">
      <c r="A1216" s="159"/>
      <c r="B1216" s="160">
        <v>11135</v>
      </c>
      <c r="C1216" s="165" t="s">
        <v>8874</v>
      </c>
      <c r="D1216" s="166" t="s">
        <v>8330</v>
      </c>
      <c r="E1216" s="167">
        <v>32.58</v>
      </c>
      <c r="F1216" s="164" t="s">
        <v>4897</v>
      </c>
      <c r="G1216" s="168"/>
    </row>
    <row r="1217" spans="1:7" hidden="1" x14ac:dyDescent="0.25">
      <c r="A1217" s="159"/>
      <c r="B1217" s="160">
        <v>11136</v>
      </c>
      <c r="C1217" s="165" t="s">
        <v>8875</v>
      </c>
      <c r="D1217" s="166" t="s">
        <v>8330</v>
      </c>
      <c r="E1217" s="167">
        <v>35.24</v>
      </c>
      <c r="F1217" s="164" t="s">
        <v>4897</v>
      </c>
      <c r="G1217" s="168"/>
    </row>
    <row r="1218" spans="1:7" hidden="1" x14ac:dyDescent="0.25">
      <c r="A1218" s="159"/>
      <c r="B1218" s="160">
        <v>34743</v>
      </c>
      <c r="C1218" s="165" t="s">
        <v>8876</v>
      </c>
      <c r="D1218" s="166" t="s">
        <v>8330</v>
      </c>
      <c r="E1218" s="169">
        <v>44.87</v>
      </c>
      <c r="F1218" s="164" t="s">
        <v>4897</v>
      </c>
      <c r="G1218" s="168"/>
    </row>
    <row r="1219" spans="1:7" hidden="1" x14ac:dyDescent="0.25">
      <c r="A1219" s="159"/>
      <c r="B1219" s="160">
        <v>11137</v>
      </c>
      <c r="C1219" s="165" t="s">
        <v>8877</v>
      </c>
      <c r="D1219" s="166" t="s">
        <v>8330</v>
      </c>
      <c r="E1219" s="169">
        <v>50.03</v>
      </c>
      <c r="F1219" s="164" t="s">
        <v>4897</v>
      </c>
      <c r="G1219" s="168"/>
    </row>
    <row r="1220" spans="1:7" hidden="1" x14ac:dyDescent="0.25">
      <c r="A1220" s="159"/>
      <c r="B1220" s="160">
        <v>34745</v>
      </c>
      <c r="C1220" s="165" t="s">
        <v>8878</v>
      </c>
      <c r="D1220" s="166" t="s">
        <v>8330</v>
      </c>
      <c r="E1220" s="169">
        <v>57.02</v>
      </c>
      <c r="F1220" s="164" t="s">
        <v>4897</v>
      </c>
      <c r="G1220" s="168"/>
    </row>
    <row r="1221" spans="1:7" hidden="1" x14ac:dyDescent="0.25">
      <c r="A1221" s="159"/>
      <c r="B1221" s="160">
        <v>34746</v>
      </c>
      <c r="C1221" s="165" t="s">
        <v>8879</v>
      </c>
      <c r="D1221" s="166" t="s">
        <v>8330</v>
      </c>
      <c r="E1221" s="169">
        <v>14.68</v>
      </c>
      <c r="F1221" s="164" t="s">
        <v>4897</v>
      </c>
      <c r="G1221" s="168"/>
    </row>
    <row r="1222" spans="1:7" hidden="1" x14ac:dyDescent="0.25">
      <c r="A1222" s="159"/>
      <c r="B1222" s="160">
        <v>1360</v>
      </c>
      <c r="C1222" s="165" t="s">
        <v>8880</v>
      </c>
      <c r="D1222" s="166" t="s">
        <v>8330</v>
      </c>
      <c r="E1222" s="169">
        <v>18.14</v>
      </c>
      <c r="F1222" s="164" t="s">
        <v>4897</v>
      </c>
      <c r="G1222" s="168"/>
    </row>
    <row r="1223" spans="1:7" hidden="1" x14ac:dyDescent="0.25">
      <c r="A1223" s="159"/>
      <c r="B1223" s="160">
        <v>1346</v>
      </c>
      <c r="C1223" s="165" t="s">
        <v>8881</v>
      </c>
      <c r="D1223" s="166" t="s">
        <v>8330</v>
      </c>
      <c r="E1223" s="169">
        <v>23.32</v>
      </c>
      <c r="F1223" s="164" t="s">
        <v>4897</v>
      </c>
      <c r="G1223" s="168"/>
    </row>
    <row r="1224" spans="1:7" hidden="1" x14ac:dyDescent="0.25">
      <c r="A1224" s="159"/>
      <c r="B1224" s="160">
        <v>1345</v>
      </c>
      <c r="C1224" s="165" t="s">
        <v>8882</v>
      </c>
      <c r="D1224" s="166" t="s">
        <v>8330</v>
      </c>
      <c r="E1224" s="167">
        <v>37.79</v>
      </c>
      <c r="F1224" s="164" t="s">
        <v>4897</v>
      </c>
      <c r="G1224" s="168"/>
    </row>
    <row r="1225" spans="1:7" hidden="1" x14ac:dyDescent="0.25">
      <c r="A1225" s="159"/>
      <c r="B1225" s="160">
        <v>1344</v>
      </c>
      <c r="C1225" s="165" t="s">
        <v>8883</v>
      </c>
      <c r="D1225" s="166" t="s">
        <v>8325</v>
      </c>
      <c r="E1225" s="167">
        <v>40.64</v>
      </c>
      <c r="F1225" s="164" t="s">
        <v>4897</v>
      </c>
      <c r="G1225" s="168"/>
    </row>
    <row r="1226" spans="1:7" hidden="1" x14ac:dyDescent="0.25">
      <c r="A1226" s="159"/>
      <c r="B1226" s="160">
        <v>1342</v>
      </c>
      <c r="C1226" s="165" t="s">
        <v>8884</v>
      </c>
      <c r="D1226" s="166" t="s">
        <v>8325</v>
      </c>
      <c r="E1226" s="167">
        <v>71.84</v>
      </c>
      <c r="F1226" s="164" t="s">
        <v>4897</v>
      </c>
      <c r="G1226" s="168"/>
    </row>
    <row r="1227" spans="1:7" hidden="1" x14ac:dyDescent="0.25">
      <c r="A1227" s="159"/>
      <c r="B1227" s="160">
        <v>1347</v>
      </c>
      <c r="C1227" s="165" t="s">
        <v>8885</v>
      </c>
      <c r="D1227" s="166" t="s">
        <v>8330</v>
      </c>
      <c r="E1227" s="167">
        <v>27.87</v>
      </c>
      <c r="F1227" s="164" t="s">
        <v>8337</v>
      </c>
      <c r="G1227" s="168"/>
    </row>
    <row r="1228" spans="1:7" hidden="1" x14ac:dyDescent="0.25">
      <c r="A1228" s="159"/>
      <c r="B1228" s="160">
        <v>1349</v>
      </c>
      <c r="C1228" s="165" t="s">
        <v>8886</v>
      </c>
      <c r="D1228" s="166" t="s">
        <v>8325</v>
      </c>
      <c r="E1228" s="167">
        <v>102.45</v>
      </c>
      <c r="F1228" s="164" t="s">
        <v>4897</v>
      </c>
      <c r="G1228" s="168"/>
    </row>
    <row r="1229" spans="1:7" hidden="1" x14ac:dyDescent="0.25">
      <c r="A1229" s="159"/>
      <c r="B1229" s="160">
        <v>1350</v>
      </c>
      <c r="C1229" s="165" t="s">
        <v>8887</v>
      </c>
      <c r="D1229" s="166" t="s">
        <v>8325</v>
      </c>
      <c r="E1229" s="167">
        <v>38</v>
      </c>
      <c r="F1229" s="164" t="s">
        <v>8337</v>
      </c>
      <c r="G1229" s="168"/>
    </row>
    <row r="1230" spans="1:7" hidden="1" x14ac:dyDescent="0.25">
      <c r="A1230" s="159"/>
      <c r="B1230" s="160">
        <v>1357</v>
      </c>
      <c r="C1230" s="165" t="s">
        <v>8888</v>
      </c>
      <c r="D1230" s="166" t="s">
        <v>8325</v>
      </c>
      <c r="E1230" s="167">
        <v>48.41</v>
      </c>
      <c r="F1230" s="164" t="s">
        <v>4897</v>
      </c>
      <c r="G1230" s="168"/>
    </row>
    <row r="1231" spans="1:7" hidden="1" x14ac:dyDescent="0.25">
      <c r="A1231" s="159"/>
      <c r="B1231" s="160">
        <v>1355</v>
      </c>
      <c r="C1231" s="165" t="s">
        <v>8889</v>
      </c>
      <c r="D1231" s="166" t="s">
        <v>8330</v>
      </c>
      <c r="E1231" s="167">
        <v>22.27</v>
      </c>
      <c r="F1231" s="164" t="s">
        <v>4897</v>
      </c>
      <c r="G1231" s="168"/>
    </row>
    <row r="1232" spans="1:7" hidden="1" x14ac:dyDescent="0.25">
      <c r="A1232" s="159"/>
      <c r="B1232" s="160">
        <v>1358</v>
      </c>
      <c r="C1232" s="165" t="s">
        <v>8890</v>
      </c>
      <c r="D1232" s="166" t="s">
        <v>8330</v>
      </c>
      <c r="E1232" s="167">
        <v>25.81</v>
      </c>
      <c r="F1232" s="164" t="s">
        <v>4897</v>
      </c>
      <c r="G1232" s="168"/>
    </row>
    <row r="1233" spans="1:7" hidden="1" x14ac:dyDescent="0.25">
      <c r="A1233" s="159"/>
      <c r="B1233" s="160">
        <v>1359</v>
      </c>
      <c r="C1233" s="165" t="s">
        <v>8891</v>
      </c>
      <c r="D1233" s="166" t="s">
        <v>8325</v>
      </c>
      <c r="E1233" s="167">
        <v>74.78</v>
      </c>
      <c r="F1233" s="164" t="s">
        <v>4897</v>
      </c>
      <c r="G1233" s="168"/>
    </row>
    <row r="1234" spans="1:7" hidden="1" x14ac:dyDescent="0.25">
      <c r="A1234" s="159"/>
      <c r="B1234" s="160">
        <v>1351</v>
      </c>
      <c r="C1234" s="165" t="s">
        <v>8892</v>
      </c>
      <c r="D1234" s="166" t="s">
        <v>8325</v>
      </c>
      <c r="E1234" s="167">
        <v>24.1</v>
      </c>
      <c r="F1234" s="164" t="s">
        <v>4897</v>
      </c>
    </row>
    <row r="1235" spans="1:7" hidden="1" x14ac:dyDescent="0.25">
      <c r="A1235" s="159"/>
      <c r="B1235" s="160">
        <v>34659</v>
      </c>
      <c r="C1235" s="165" t="s">
        <v>6795</v>
      </c>
      <c r="D1235" s="166" t="s">
        <v>8330</v>
      </c>
      <c r="E1235" s="167">
        <v>19.670000000000002</v>
      </c>
      <c r="F1235" s="164" t="s">
        <v>4931</v>
      </c>
      <c r="G1235" s="168"/>
    </row>
    <row r="1236" spans="1:7" hidden="1" x14ac:dyDescent="0.25">
      <c r="A1236" s="159"/>
      <c r="B1236" s="160">
        <v>34514</v>
      </c>
      <c r="C1236" s="165" t="s">
        <v>6738</v>
      </c>
      <c r="D1236" s="166" t="s">
        <v>8330</v>
      </c>
      <c r="E1236" s="167">
        <v>21.79</v>
      </c>
      <c r="F1236" s="164" t="s">
        <v>4931</v>
      </c>
      <c r="G1236" s="168"/>
    </row>
    <row r="1237" spans="1:7" hidden="1" x14ac:dyDescent="0.25">
      <c r="A1237" s="159"/>
      <c r="B1237" s="160">
        <v>34660</v>
      </c>
      <c r="C1237" s="165" t="s">
        <v>6796</v>
      </c>
      <c r="D1237" s="166" t="s">
        <v>8330</v>
      </c>
      <c r="E1237" s="167">
        <v>27.65</v>
      </c>
      <c r="F1237" s="164" t="s">
        <v>4931</v>
      </c>
      <c r="G1237" s="168"/>
    </row>
    <row r="1238" spans="1:7" hidden="1" x14ac:dyDescent="0.25">
      <c r="A1238" s="159"/>
      <c r="B1238" s="160">
        <v>34661</v>
      </c>
      <c r="C1238" s="165" t="s">
        <v>6797</v>
      </c>
      <c r="D1238" s="166" t="s">
        <v>8330</v>
      </c>
      <c r="E1238" s="167">
        <v>39.71</v>
      </c>
      <c r="F1238" s="164" t="s">
        <v>4931</v>
      </c>
    </row>
    <row r="1239" spans="1:7" hidden="1" x14ac:dyDescent="0.25">
      <c r="A1239" s="159"/>
      <c r="B1239" s="160">
        <v>34667</v>
      </c>
      <c r="C1239" s="165" t="s">
        <v>6801</v>
      </c>
      <c r="D1239" s="166" t="s">
        <v>8330</v>
      </c>
      <c r="E1239" s="167">
        <v>14.38</v>
      </c>
      <c r="F1239" s="164" t="s">
        <v>4931</v>
      </c>
      <c r="G1239" s="168"/>
    </row>
    <row r="1240" spans="1:7" hidden="1" x14ac:dyDescent="0.25">
      <c r="A1240" s="159"/>
      <c r="B1240" s="160">
        <v>34668</v>
      </c>
      <c r="C1240" s="165" t="s">
        <v>6802</v>
      </c>
      <c r="D1240" s="166" t="s">
        <v>8330</v>
      </c>
      <c r="E1240" s="167">
        <v>18.79</v>
      </c>
      <c r="F1240" s="164" t="s">
        <v>4931</v>
      </c>
      <c r="G1240" s="168"/>
    </row>
    <row r="1241" spans="1:7" hidden="1" x14ac:dyDescent="0.25">
      <c r="A1241" s="159"/>
      <c r="B1241" s="160">
        <v>34741</v>
      </c>
      <c r="C1241" s="165" t="s">
        <v>6829</v>
      </c>
      <c r="D1241" s="166" t="s">
        <v>8330</v>
      </c>
      <c r="E1241" s="167">
        <v>20.68</v>
      </c>
      <c r="F1241" s="164" t="s">
        <v>4931</v>
      </c>
      <c r="G1241" s="168"/>
    </row>
    <row r="1242" spans="1:7" hidden="1" x14ac:dyDescent="0.25">
      <c r="A1242" s="159"/>
      <c r="B1242" s="160">
        <v>34664</v>
      </c>
      <c r="C1242" s="165" t="s">
        <v>6798</v>
      </c>
      <c r="D1242" s="166" t="s">
        <v>8330</v>
      </c>
      <c r="E1242" s="167">
        <v>22.56</v>
      </c>
      <c r="F1242" s="164" t="s">
        <v>4931</v>
      </c>
    </row>
    <row r="1243" spans="1:7" hidden="1" x14ac:dyDescent="0.25">
      <c r="A1243" s="159"/>
      <c r="B1243" s="160">
        <v>34665</v>
      </c>
      <c r="C1243" s="165" t="s">
        <v>6799</v>
      </c>
      <c r="D1243" s="166" t="s">
        <v>8330</v>
      </c>
      <c r="E1243" s="167">
        <v>28.01</v>
      </c>
      <c r="F1243" s="164" t="s">
        <v>4931</v>
      </c>
      <c r="G1243" s="168"/>
    </row>
    <row r="1244" spans="1:7" hidden="1" x14ac:dyDescent="0.25">
      <c r="A1244" s="159"/>
      <c r="B1244" s="160">
        <v>34666</v>
      </c>
      <c r="C1244" s="165" t="s">
        <v>6800</v>
      </c>
      <c r="D1244" s="166" t="s">
        <v>8330</v>
      </c>
      <c r="E1244" s="167">
        <v>42.31</v>
      </c>
      <c r="F1244" s="164" t="s">
        <v>4931</v>
      </c>
      <c r="G1244" s="168"/>
    </row>
    <row r="1245" spans="1:7" hidden="1" x14ac:dyDescent="0.25">
      <c r="A1245" s="159"/>
      <c r="B1245" s="160">
        <v>34669</v>
      </c>
      <c r="C1245" s="165" t="s">
        <v>6803</v>
      </c>
      <c r="D1245" s="166" t="s">
        <v>8330</v>
      </c>
      <c r="E1245" s="167">
        <v>15.51</v>
      </c>
      <c r="F1245" s="164" t="s">
        <v>4931</v>
      </c>
      <c r="G1245" s="168"/>
    </row>
    <row r="1246" spans="1:7" hidden="1" x14ac:dyDescent="0.25">
      <c r="A1246" s="159"/>
      <c r="B1246" s="160">
        <v>34670</v>
      </c>
      <c r="C1246" s="165" t="s">
        <v>6804</v>
      </c>
      <c r="D1246" s="166" t="s">
        <v>8330</v>
      </c>
      <c r="E1246" s="167">
        <v>18.97</v>
      </c>
      <c r="F1246" s="164" t="s">
        <v>4931</v>
      </c>
      <c r="G1246" s="168"/>
    </row>
    <row r="1247" spans="1:7" hidden="1" x14ac:dyDescent="0.25">
      <c r="A1247" s="159"/>
      <c r="B1247" s="160">
        <v>34671</v>
      </c>
      <c r="C1247" s="165" t="s">
        <v>6805</v>
      </c>
      <c r="D1247" s="166" t="s">
        <v>8330</v>
      </c>
      <c r="E1247" s="167">
        <v>15.84</v>
      </c>
      <c r="F1247" s="164" t="s">
        <v>4931</v>
      </c>
      <c r="G1247" s="168"/>
    </row>
    <row r="1248" spans="1:7" hidden="1" x14ac:dyDescent="0.25">
      <c r="A1248" s="159"/>
      <c r="B1248" s="160">
        <v>34672</v>
      </c>
      <c r="C1248" s="165" t="s">
        <v>6806</v>
      </c>
      <c r="D1248" s="166" t="s">
        <v>8330</v>
      </c>
      <c r="E1248" s="167">
        <v>16.7</v>
      </c>
      <c r="F1248" s="164" t="s">
        <v>4931</v>
      </c>
      <c r="G1248" s="168"/>
    </row>
    <row r="1249" spans="1:7" hidden="1" x14ac:dyDescent="0.25">
      <c r="A1249" s="159"/>
      <c r="B1249" s="160">
        <v>34673</v>
      </c>
      <c r="C1249" s="165" t="s">
        <v>6807</v>
      </c>
      <c r="D1249" s="166" t="s">
        <v>8330</v>
      </c>
      <c r="E1249" s="167">
        <v>20.38</v>
      </c>
      <c r="F1249" s="164" t="s">
        <v>4931</v>
      </c>
      <c r="G1249" s="168"/>
    </row>
    <row r="1250" spans="1:7" hidden="1" x14ac:dyDescent="0.25">
      <c r="A1250" s="159"/>
      <c r="B1250" s="160">
        <v>34674</v>
      </c>
      <c r="C1250" s="165" t="s">
        <v>6808</v>
      </c>
      <c r="D1250" s="166" t="s">
        <v>8330</v>
      </c>
      <c r="E1250" s="167">
        <v>27.09</v>
      </c>
      <c r="F1250" s="164" t="s">
        <v>4931</v>
      </c>
      <c r="G1250" s="168"/>
    </row>
    <row r="1251" spans="1:7" hidden="1" x14ac:dyDescent="0.25">
      <c r="A1251" s="159"/>
      <c r="B1251" s="160">
        <v>34675</v>
      </c>
      <c r="C1251" s="165" t="s">
        <v>6809</v>
      </c>
      <c r="D1251" s="166" t="s">
        <v>8330</v>
      </c>
      <c r="E1251" s="167">
        <v>33.03</v>
      </c>
      <c r="F1251" s="164" t="s">
        <v>4931</v>
      </c>
      <c r="G1251" s="168"/>
    </row>
    <row r="1252" spans="1:7" hidden="1" x14ac:dyDescent="0.25">
      <c r="A1252" s="159"/>
      <c r="B1252" s="160">
        <v>34676</v>
      </c>
      <c r="C1252" s="165" t="s">
        <v>6810</v>
      </c>
      <c r="D1252" s="166" t="s">
        <v>8330</v>
      </c>
      <c r="E1252" s="167">
        <v>9.51</v>
      </c>
      <c r="F1252" s="164" t="s">
        <v>4931</v>
      </c>
      <c r="G1252" s="168"/>
    </row>
    <row r="1253" spans="1:7" hidden="1" x14ac:dyDescent="0.25">
      <c r="A1253" s="159"/>
      <c r="B1253" s="160">
        <v>34677</v>
      </c>
      <c r="C1253" s="165" t="s">
        <v>6811</v>
      </c>
      <c r="D1253" s="166" t="s">
        <v>8330</v>
      </c>
      <c r="E1253" s="167">
        <v>12.78</v>
      </c>
      <c r="F1253" s="164" t="s">
        <v>4931</v>
      </c>
      <c r="G1253" s="168"/>
    </row>
    <row r="1254" spans="1:7" ht="20.399999999999999" hidden="1" x14ac:dyDescent="0.25">
      <c r="A1254" s="159"/>
      <c r="B1254" s="160">
        <v>40623</v>
      </c>
      <c r="C1254" s="165" t="s">
        <v>8893</v>
      </c>
      <c r="D1254" s="166" t="s">
        <v>8501</v>
      </c>
      <c r="E1254" s="167">
        <v>32.61</v>
      </c>
      <c r="F1254" s="164" t="s">
        <v>4897</v>
      </c>
      <c r="G1254" s="168"/>
    </row>
    <row r="1255" spans="1:7" hidden="1" x14ac:dyDescent="0.25">
      <c r="A1255" s="159"/>
      <c r="B1255" s="160">
        <v>11584</v>
      </c>
      <c r="C1255" s="165" t="s">
        <v>8894</v>
      </c>
      <c r="D1255" s="166" t="s">
        <v>8325</v>
      </c>
      <c r="E1255" s="167">
        <v>139.30000000000001</v>
      </c>
      <c r="F1255" s="164" t="s">
        <v>4897</v>
      </c>
      <c r="G1255" s="168"/>
    </row>
    <row r="1256" spans="1:7" hidden="1" x14ac:dyDescent="0.25">
      <c r="A1256" s="159"/>
      <c r="B1256" s="160">
        <v>11112</v>
      </c>
      <c r="C1256" s="165" t="s">
        <v>6189</v>
      </c>
      <c r="D1256" s="166" t="s">
        <v>8369</v>
      </c>
      <c r="E1256" s="167">
        <v>15.1</v>
      </c>
      <c r="F1256" s="164" t="s">
        <v>4931</v>
      </c>
      <c r="G1256" s="168"/>
    </row>
    <row r="1257" spans="1:7" hidden="1" x14ac:dyDescent="0.25">
      <c r="A1257" s="159"/>
      <c r="B1257" s="160">
        <v>11115</v>
      </c>
      <c r="C1257" s="165" t="s">
        <v>6192</v>
      </c>
      <c r="D1257" s="166" t="s">
        <v>8368</v>
      </c>
      <c r="E1257" s="167">
        <v>6.99</v>
      </c>
      <c r="F1257" s="164" t="s">
        <v>4931</v>
      </c>
      <c r="G1257" s="168"/>
    </row>
    <row r="1258" spans="1:7" hidden="1" x14ac:dyDescent="0.25">
      <c r="A1258" s="159"/>
      <c r="B1258" s="160">
        <v>11113</v>
      </c>
      <c r="C1258" s="165" t="s">
        <v>6190</v>
      </c>
      <c r="D1258" s="166" t="s">
        <v>8369</v>
      </c>
      <c r="E1258" s="167">
        <v>15.1</v>
      </c>
      <c r="F1258" s="164" t="s">
        <v>4931</v>
      </c>
      <c r="G1258" s="168"/>
    </row>
    <row r="1259" spans="1:7" hidden="1" x14ac:dyDescent="0.25">
      <c r="A1259" s="159"/>
      <c r="B1259" s="160">
        <v>11114</v>
      </c>
      <c r="C1259" s="165" t="s">
        <v>6191</v>
      </c>
      <c r="D1259" s="166" t="s">
        <v>8368</v>
      </c>
      <c r="E1259" s="167">
        <v>11.61</v>
      </c>
      <c r="F1259" s="164" t="s">
        <v>4931</v>
      </c>
      <c r="G1259" s="168"/>
    </row>
    <row r="1260" spans="1:7" ht="20.399999999999999" hidden="1" x14ac:dyDescent="0.25">
      <c r="A1260" s="159"/>
      <c r="B1260" s="160">
        <v>12083</v>
      </c>
      <c r="C1260" s="165" t="s">
        <v>8895</v>
      </c>
      <c r="D1260" s="166" t="s">
        <v>8325</v>
      </c>
      <c r="E1260" s="167">
        <v>561.29</v>
      </c>
      <c r="F1260" s="164" t="s">
        <v>4931</v>
      </c>
      <c r="G1260" s="168"/>
    </row>
    <row r="1261" spans="1:7" ht="20.399999999999999" hidden="1" x14ac:dyDescent="0.25">
      <c r="A1261" s="159"/>
      <c r="B1261" s="160">
        <v>12081</v>
      </c>
      <c r="C1261" s="165" t="s">
        <v>8896</v>
      </c>
      <c r="D1261" s="166" t="s">
        <v>8325</v>
      </c>
      <c r="E1261" s="167">
        <v>189.81</v>
      </c>
      <c r="F1261" s="164" t="s">
        <v>4931</v>
      </c>
      <c r="G1261" s="168"/>
    </row>
    <row r="1262" spans="1:7" ht="20.399999999999999" hidden="1" x14ac:dyDescent="0.25">
      <c r="A1262" s="159"/>
      <c r="B1262" s="160">
        <v>12082</v>
      </c>
      <c r="C1262" s="165" t="s">
        <v>8897</v>
      </c>
      <c r="D1262" s="166" t="s">
        <v>8325</v>
      </c>
      <c r="E1262" s="167">
        <v>298.31</v>
      </c>
      <c r="F1262" s="164" t="s">
        <v>4931</v>
      </c>
      <c r="G1262" s="168"/>
    </row>
    <row r="1263" spans="1:7" ht="20.399999999999999" hidden="1" x14ac:dyDescent="0.25">
      <c r="A1263" s="159"/>
      <c r="B1263" s="160">
        <v>13354</v>
      </c>
      <c r="C1263" s="165" t="s">
        <v>8898</v>
      </c>
      <c r="D1263" s="166" t="s">
        <v>8325</v>
      </c>
      <c r="E1263" s="167">
        <v>445.53</v>
      </c>
      <c r="F1263" s="164" t="s">
        <v>4931</v>
      </c>
      <c r="G1263" s="168"/>
    </row>
    <row r="1264" spans="1:7" ht="20.399999999999999" hidden="1" x14ac:dyDescent="0.25">
      <c r="A1264" s="159"/>
      <c r="B1264" s="160">
        <v>14057</v>
      </c>
      <c r="C1264" s="165" t="s">
        <v>8899</v>
      </c>
      <c r="D1264" s="166" t="s">
        <v>8325</v>
      </c>
      <c r="E1264" s="167">
        <v>248.75</v>
      </c>
      <c r="F1264" s="164" t="s">
        <v>4931</v>
      </c>
      <c r="G1264" s="168"/>
    </row>
    <row r="1265" spans="1:7" ht="20.399999999999999" hidden="1" x14ac:dyDescent="0.25">
      <c r="A1265" s="159"/>
      <c r="B1265" s="160">
        <v>14058</v>
      </c>
      <c r="C1265" s="165" t="s">
        <v>8900</v>
      </c>
      <c r="D1265" s="166" t="s">
        <v>8325</v>
      </c>
      <c r="E1265" s="167">
        <v>392.39</v>
      </c>
      <c r="F1265" s="164" t="s">
        <v>4931</v>
      </c>
      <c r="G1265" s="168"/>
    </row>
    <row r="1266" spans="1:7" ht="20.399999999999999" hidden="1" x14ac:dyDescent="0.25">
      <c r="A1266" s="159"/>
      <c r="B1266" s="160">
        <v>20971</v>
      </c>
      <c r="C1266" s="165" t="s">
        <v>8901</v>
      </c>
      <c r="D1266" s="166" t="s">
        <v>8325</v>
      </c>
      <c r="E1266" s="167">
        <v>17.14</v>
      </c>
      <c r="F1266" s="164" t="s">
        <v>4897</v>
      </c>
      <c r="G1266" s="168"/>
    </row>
    <row r="1267" spans="1:7" ht="20.399999999999999" hidden="1" x14ac:dyDescent="0.25">
      <c r="A1267" s="159"/>
      <c r="B1267" s="160">
        <v>5047</v>
      </c>
      <c r="C1267" s="165" t="s">
        <v>8902</v>
      </c>
      <c r="D1267" s="166" t="s">
        <v>8325</v>
      </c>
      <c r="E1267" s="167">
        <v>267.33999999999997</v>
      </c>
      <c r="F1267" s="164" t="s">
        <v>4931</v>
      </c>
      <c r="G1267" s="168"/>
    </row>
    <row r="1268" spans="1:7" ht="20.399999999999999" hidden="1" x14ac:dyDescent="0.25">
      <c r="A1268" s="159"/>
      <c r="B1268" s="160">
        <v>13369</v>
      </c>
      <c r="C1268" s="165" t="s">
        <v>8903</v>
      </c>
      <c r="D1268" s="166" t="s">
        <v>8325</v>
      </c>
      <c r="E1268" s="167">
        <v>289.99</v>
      </c>
      <c r="F1268" s="164" t="s">
        <v>4931</v>
      </c>
      <c r="G1268" s="168"/>
    </row>
    <row r="1269" spans="1:7" ht="20.399999999999999" hidden="1" x14ac:dyDescent="0.25">
      <c r="A1269" s="159"/>
      <c r="B1269" s="160">
        <v>13370</v>
      </c>
      <c r="C1269" s="165" t="s">
        <v>8904</v>
      </c>
      <c r="D1269" s="166" t="s">
        <v>8325</v>
      </c>
      <c r="E1269" s="167">
        <v>402</v>
      </c>
      <c r="F1269" s="164" t="s">
        <v>4931</v>
      </c>
      <c r="G1269" s="168"/>
    </row>
    <row r="1270" spans="1:7" hidden="1" x14ac:dyDescent="0.25">
      <c r="A1270" s="159"/>
      <c r="B1270" s="160">
        <v>13279</v>
      </c>
      <c r="C1270" s="165" t="s">
        <v>6510</v>
      </c>
      <c r="D1270" s="166" t="s">
        <v>8369</v>
      </c>
      <c r="E1270" s="167">
        <v>9.18</v>
      </c>
      <c r="F1270" s="164" t="s">
        <v>4897</v>
      </c>
    </row>
    <row r="1271" spans="1:7" hidden="1" x14ac:dyDescent="0.25">
      <c r="A1271" s="159"/>
      <c r="B1271" s="160">
        <v>11977</v>
      </c>
      <c r="C1271" s="165" t="s">
        <v>6360</v>
      </c>
      <c r="D1271" s="166" t="s">
        <v>8325</v>
      </c>
      <c r="E1271" s="167">
        <v>4.75</v>
      </c>
      <c r="F1271" s="164" t="s">
        <v>4897</v>
      </c>
      <c r="G1271" s="168"/>
    </row>
    <row r="1272" spans="1:7" hidden="1" x14ac:dyDescent="0.25">
      <c r="A1272" s="159"/>
      <c r="B1272" s="160">
        <v>11975</v>
      </c>
      <c r="C1272" s="165" t="s">
        <v>6359</v>
      </c>
      <c r="D1272" s="166" t="s">
        <v>8325</v>
      </c>
      <c r="E1272" s="167">
        <v>10.42</v>
      </c>
      <c r="F1272" s="164" t="s">
        <v>4897</v>
      </c>
      <c r="G1272" s="168"/>
    </row>
    <row r="1273" spans="1:7" hidden="1" x14ac:dyDescent="0.25">
      <c r="A1273" s="159"/>
      <c r="B1273" s="160">
        <v>39746</v>
      </c>
      <c r="C1273" s="165" t="s">
        <v>8905</v>
      </c>
      <c r="D1273" s="166" t="s">
        <v>8325</v>
      </c>
      <c r="E1273" s="167">
        <v>116.01</v>
      </c>
      <c r="F1273" s="164" t="s">
        <v>4897</v>
      </c>
      <c r="G1273" s="168"/>
    </row>
    <row r="1274" spans="1:7" hidden="1" x14ac:dyDescent="0.25">
      <c r="A1274" s="159"/>
      <c r="B1274" s="160">
        <v>11976</v>
      </c>
      <c r="C1274" s="165" t="s">
        <v>8906</v>
      </c>
      <c r="D1274" s="166" t="s">
        <v>8325</v>
      </c>
      <c r="E1274" s="167">
        <v>0.53</v>
      </c>
      <c r="F1274" s="164" t="s">
        <v>4897</v>
      </c>
      <c r="G1274" s="168"/>
    </row>
    <row r="1275" spans="1:7" hidden="1" x14ac:dyDescent="0.25">
      <c r="A1275" s="159"/>
      <c r="B1275" s="160">
        <v>1368</v>
      </c>
      <c r="C1275" s="165" t="s">
        <v>8907</v>
      </c>
      <c r="D1275" s="166" t="s">
        <v>8325</v>
      </c>
      <c r="E1275" s="167">
        <v>57.25</v>
      </c>
      <c r="F1275" s="164" t="s">
        <v>8337</v>
      </c>
      <c r="G1275" s="168"/>
    </row>
    <row r="1276" spans="1:7" hidden="1" x14ac:dyDescent="0.25">
      <c r="A1276" s="159"/>
      <c r="B1276" s="160">
        <v>1367</v>
      </c>
      <c r="C1276" s="165" t="s">
        <v>5179</v>
      </c>
      <c r="D1276" s="166" t="s">
        <v>8325</v>
      </c>
      <c r="E1276" s="167">
        <v>185.18</v>
      </c>
      <c r="F1276" s="164" t="s">
        <v>4897</v>
      </c>
      <c r="G1276" s="168"/>
    </row>
    <row r="1277" spans="1:7" hidden="1" x14ac:dyDescent="0.25">
      <c r="A1277" s="159"/>
      <c r="B1277" s="160">
        <v>7608</v>
      </c>
      <c r="C1277" s="165" t="s">
        <v>6003</v>
      </c>
      <c r="D1277" s="166" t="s">
        <v>8325</v>
      </c>
      <c r="E1277" s="167">
        <v>3.42</v>
      </c>
      <c r="F1277" s="164" t="s">
        <v>4897</v>
      </c>
      <c r="G1277" s="168"/>
    </row>
    <row r="1278" spans="1:7" hidden="1" x14ac:dyDescent="0.25">
      <c r="A1278" s="159"/>
      <c r="B1278" s="160">
        <v>41900</v>
      </c>
      <c r="C1278" s="165" t="s">
        <v>8908</v>
      </c>
      <c r="D1278" s="166" t="s">
        <v>8369</v>
      </c>
      <c r="E1278" s="167">
        <v>2.0099999999999998</v>
      </c>
      <c r="F1278" s="164" t="s">
        <v>4931</v>
      </c>
      <c r="G1278" s="168"/>
    </row>
    <row r="1279" spans="1:7" hidden="1" x14ac:dyDescent="0.25">
      <c r="A1279" s="159"/>
      <c r="B1279" s="160">
        <v>41899</v>
      </c>
      <c r="C1279" s="165" t="s">
        <v>8909</v>
      </c>
      <c r="D1279" s="166" t="s">
        <v>8845</v>
      </c>
      <c r="E1279" s="167">
        <v>1982.85</v>
      </c>
      <c r="F1279" s="164" t="s">
        <v>4931</v>
      </c>
      <c r="G1279" s="168"/>
    </row>
    <row r="1280" spans="1:7" hidden="1" x14ac:dyDescent="0.25">
      <c r="A1280" s="159"/>
      <c r="B1280" s="160">
        <v>1380</v>
      </c>
      <c r="C1280" s="165" t="s">
        <v>5184</v>
      </c>
      <c r="D1280" s="166" t="s">
        <v>8369</v>
      </c>
      <c r="E1280" s="167">
        <v>2.58</v>
      </c>
      <c r="F1280" s="164" t="s">
        <v>4897</v>
      </c>
      <c r="G1280" s="168"/>
    </row>
    <row r="1281" spans="1:7" hidden="1" x14ac:dyDescent="0.25">
      <c r="A1281" s="159"/>
      <c r="B1281" s="160">
        <v>1375</v>
      </c>
      <c r="C1281" s="165" t="s">
        <v>5182</v>
      </c>
      <c r="D1281" s="166" t="s">
        <v>8369</v>
      </c>
      <c r="E1281" s="167">
        <v>11.87</v>
      </c>
      <c r="F1281" s="164" t="s">
        <v>4897</v>
      </c>
      <c r="G1281" s="168"/>
    </row>
    <row r="1282" spans="1:7" hidden="1" x14ac:dyDescent="0.25">
      <c r="A1282" s="159"/>
      <c r="B1282" s="160">
        <v>1379</v>
      </c>
      <c r="C1282" s="165" t="s">
        <v>5183</v>
      </c>
      <c r="D1282" s="166" t="s">
        <v>8369</v>
      </c>
      <c r="E1282" s="167">
        <v>0.44</v>
      </c>
      <c r="F1282" s="164" t="s">
        <v>4897</v>
      </c>
      <c r="G1282" s="168"/>
    </row>
    <row r="1283" spans="1:7" hidden="1" x14ac:dyDescent="0.25">
      <c r="A1283" s="159"/>
      <c r="B1283" s="160">
        <v>10511</v>
      </c>
      <c r="C1283" s="165" t="s">
        <v>6104</v>
      </c>
      <c r="D1283" s="166" t="s">
        <v>8910</v>
      </c>
      <c r="E1283" s="167">
        <v>22</v>
      </c>
      <c r="F1283" s="164" t="s">
        <v>8337</v>
      </c>
      <c r="G1283" s="168"/>
    </row>
    <row r="1284" spans="1:7" hidden="1" x14ac:dyDescent="0.25">
      <c r="A1284" s="159"/>
      <c r="B1284" s="160">
        <v>13284</v>
      </c>
      <c r="C1284" s="165" t="s">
        <v>6511</v>
      </c>
      <c r="D1284" s="166" t="s">
        <v>8369</v>
      </c>
      <c r="E1284" s="167">
        <v>0.37</v>
      </c>
      <c r="F1284" s="164" t="s">
        <v>4897</v>
      </c>
      <c r="G1284" s="168"/>
    </row>
    <row r="1285" spans="1:7" hidden="1" x14ac:dyDescent="0.25">
      <c r="A1285" s="159"/>
      <c r="B1285" s="160">
        <v>25974</v>
      </c>
      <c r="C1285" s="165" t="s">
        <v>6681</v>
      </c>
      <c r="D1285" s="166" t="s">
        <v>8369</v>
      </c>
      <c r="E1285" s="167">
        <v>1.47</v>
      </c>
      <c r="F1285" s="164" t="s">
        <v>4897</v>
      </c>
      <c r="G1285" s="168"/>
    </row>
    <row r="1286" spans="1:7" hidden="1" x14ac:dyDescent="0.25">
      <c r="A1286" s="159"/>
      <c r="B1286" s="160">
        <v>1382</v>
      </c>
      <c r="C1286" s="165" t="s">
        <v>5186</v>
      </c>
      <c r="D1286" s="166" t="s">
        <v>8910</v>
      </c>
      <c r="E1286" s="167">
        <v>21.2</v>
      </c>
      <c r="F1286" s="164" t="s">
        <v>4897</v>
      </c>
      <c r="G1286" s="168"/>
    </row>
    <row r="1287" spans="1:7" hidden="1" x14ac:dyDescent="0.25">
      <c r="A1287" s="159"/>
      <c r="B1287" s="160">
        <v>34753</v>
      </c>
      <c r="C1287" s="165" t="s">
        <v>6832</v>
      </c>
      <c r="D1287" s="166" t="s">
        <v>8369</v>
      </c>
      <c r="E1287" s="167">
        <v>0.42</v>
      </c>
      <c r="F1287" s="164" t="s">
        <v>4897</v>
      </c>
      <c r="G1287" s="168"/>
    </row>
    <row r="1288" spans="1:7" ht="20.399999999999999" hidden="1" x14ac:dyDescent="0.25">
      <c r="A1288" s="159"/>
      <c r="B1288" s="160">
        <v>420</v>
      </c>
      <c r="C1288" s="165" t="s">
        <v>8911</v>
      </c>
      <c r="D1288" s="166" t="s">
        <v>8325</v>
      </c>
      <c r="E1288" s="167">
        <v>19.38</v>
      </c>
      <c r="F1288" s="164" t="s">
        <v>4931</v>
      </c>
      <c r="G1288" s="168"/>
    </row>
    <row r="1289" spans="1:7" ht="20.399999999999999" hidden="1" x14ac:dyDescent="0.25">
      <c r="A1289" s="159"/>
      <c r="B1289" s="160">
        <v>12327</v>
      </c>
      <c r="C1289" s="165" t="s">
        <v>8912</v>
      </c>
      <c r="D1289" s="166" t="s">
        <v>8325</v>
      </c>
      <c r="E1289" s="167">
        <v>23.08</v>
      </c>
      <c r="F1289" s="164" t="s">
        <v>4931</v>
      </c>
      <c r="G1289" s="168"/>
    </row>
    <row r="1290" spans="1:7" hidden="1" x14ac:dyDescent="0.25">
      <c r="A1290" s="159"/>
      <c r="B1290" s="160">
        <v>36148</v>
      </c>
      <c r="C1290" s="165" t="s">
        <v>8913</v>
      </c>
      <c r="D1290" s="166" t="s">
        <v>8325</v>
      </c>
      <c r="E1290" s="167">
        <v>52.8</v>
      </c>
      <c r="F1290" s="164" t="s">
        <v>4897</v>
      </c>
      <c r="G1290" s="168"/>
    </row>
    <row r="1291" spans="1:7" hidden="1" x14ac:dyDescent="0.25">
      <c r="A1291" s="159"/>
      <c r="B1291" s="160">
        <v>12329</v>
      </c>
      <c r="C1291" s="165" t="s">
        <v>6385</v>
      </c>
      <c r="D1291" s="166" t="s">
        <v>8369</v>
      </c>
      <c r="E1291" s="167">
        <v>63.28</v>
      </c>
      <c r="F1291" s="164" t="s">
        <v>4897</v>
      </c>
      <c r="G1291" s="168"/>
    </row>
    <row r="1292" spans="1:7" hidden="1" x14ac:dyDescent="0.25">
      <c r="A1292" s="159"/>
      <c r="B1292" s="160">
        <v>1339</v>
      </c>
      <c r="C1292" s="165" t="s">
        <v>5176</v>
      </c>
      <c r="D1292" s="166" t="s">
        <v>8369</v>
      </c>
      <c r="E1292" s="167">
        <v>15.62</v>
      </c>
      <c r="F1292" s="164" t="s">
        <v>4897</v>
      </c>
      <c r="G1292" s="168"/>
    </row>
    <row r="1293" spans="1:7" hidden="1" x14ac:dyDescent="0.25">
      <c r="A1293" s="159"/>
      <c r="B1293" s="160">
        <v>11849</v>
      </c>
      <c r="C1293" s="165" t="s">
        <v>6308</v>
      </c>
      <c r="D1293" s="166" t="s">
        <v>8370</v>
      </c>
      <c r="E1293" s="167">
        <v>11.69</v>
      </c>
      <c r="F1293" s="164" t="s">
        <v>4897</v>
      </c>
      <c r="G1293" s="168"/>
    </row>
    <row r="1294" spans="1:7" hidden="1" x14ac:dyDescent="0.25">
      <c r="A1294" s="159"/>
      <c r="B1294" s="160">
        <v>37418</v>
      </c>
      <c r="C1294" s="165" t="s">
        <v>8914</v>
      </c>
      <c r="D1294" s="166" t="s">
        <v>8325</v>
      </c>
      <c r="E1294" s="167">
        <v>12.41</v>
      </c>
      <c r="F1294" s="164" t="s">
        <v>4931</v>
      </c>
      <c r="G1294" s="168"/>
    </row>
    <row r="1295" spans="1:7" hidden="1" x14ac:dyDescent="0.25">
      <c r="A1295" s="159"/>
      <c r="B1295" s="160">
        <v>37419</v>
      </c>
      <c r="C1295" s="165" t="s">
        <v>8915</v>
      </c>
      <c r="D1295" s="166" t="s">
        <v>8325</v>
      </c>
      <c r="E1295" s="167">
        <v>12.75</v>
      </c>
      <c r="F1295" s="164" t="s">
        <v>4931</v>
      </c>
      <c r="G1295" s="168"/>
    </row>
    <row r="1296" spans="1:7" ht="20.399999999999999" hidden="1" x14ac:dyDescent="0.25">
      <c r="A1296" s="159"/>
      <c r="B1296" s="160">
        <v>1427</v>
      </c>
      <c r="C1296" s="165" t="s">
        <v>8916</v>
      </c>
      <c r="D1296" s="166" t="s">
        <v>8325</v>
      </c>
      <c r="E1296" s="167">
        <v>18.59</v>
      </c>
      <c r="F1296" s="164" t="s">
        <v>4931</v>
      </c>
      <c r="G1296" s="168"/>
    </row>
    <row r="1297" spans="1:7" hidden="1" x14ac:dyDescent="0.25">
      <c r="A1297" s="159"/>
      <c r="B1297" s="160">
        <v>1402</v>
      </c>
      <c r="C1297" s="165" t="s">
        <v>8917</v>
      </c>
      <c r="D1297" s="166" t="s">
        <v>8325</v>
      </c>
      <c r="E1297" s="167">
        <v>9.81</v>
      </c>
      <c r="F1297" s="164" t="s">
        <v>4931</v>
      </c>
      <c r="G1297" s="168"/>
    </row>
    <row r="1298" spans="1:7" hidden="1" x14ac:dyDescent="0.25">
      <c r="A1298" s="159"/>
      <c r="B1298" s="160">
        <v>1420</v>
      </c>
      <c r="C1298" s="165" t="s">
        <v>8918</v>
      </c>
      <c r="D1298" s="166" t="s">
        <v>8325</v>
      </c>
      <c r="E1298" s="167">
        <v>10.18</v>
      </c>
      <c r="F1298" s="164" t="s">
        <v>4931</v>
      </c>
      <c r="G1298" s="168"/>
    </row>
    <row r="1299" spans="1:7" hidden="1" x14ac:dyDescent="0.25">
      <c r="A1299" s="159"/>
      <c r="B1299" s="160">
        <v>1419</v>
      </c>
      <c r="C1299" s="165" t="s">
        <v>8919</v>
      </c>
      <c r="D1299" s="166" t="s">
        <v>8325</v>
      </c>
      <c r="E1299" s="167">
        <v>11.03</v>
      </c>
      <c r="F1299" s="164" t="s">
        <v>4931</v>
      </c>
      <c r="G1299" s="168"/>
    </row>
    <row r="1300" spans="1:7" hidden="1" x14ac:dyDescent="0.25">
      <c r="A1300" s="159"/>
      <c r="B1300" s="160">
        <v>1414</v>
      </c>
      <c r="C1300" s="165" t="s">
        <v>8920</v>
      </c>
      <c r="D1300" s="166" t="s">
        <v>8325</v>
      </c>
      <c r="E1300" s="167">
        <v>12.38</v>
      </c>
      <c r="F1300" s="164" t="s">
        <v>4931</v>
      </c>
      <c r="G1300" s="168"/>
    </row>
    <row r="1301" spans="1:7" hidden="1" x14ac:dyDescent="0.25">
      <c r="A1301" s="159"/>
      <c r="B1301" s="160">
        <v>1413</v>
      </c>
      <c r="C1301" s="165" t="s">
        <v>8921</v>
      </c>
      <c r="D1301" s="166" t="s">
        <v>8325</v>
      </c>
      <c r="E1301" s="167">
        <v>14.98</v>
      </c>
      <c r="F1301" s="164" t="s">
        <v>4931</v>
      </c>
      <c r="G1301" s="168"/>
    </row>
    <row r="1302" spans="1:7" hidden="1" x14ac:dyDescent="0.25">
      <c r="A1302" s="159"/>
      <c r="B1302" s="160">
        <v>1412</v>
      </c>
      <c r="C1302" s="165" t="s">
        <v>8922</v>
      </c>
      <c r="D1302" s="166" t="s">
        <v>8325</v>
      </c>
      <c r="E1302" s="167">
        <v>15.54</v>
      </c>
      <c r="F1302" s="164" t="s">
        <v>4931</v>
      </c>
      <c r="G1302" s="168"/>
    </row>
    <row r="1303" spans="1:7" ht="20.399999999999999" hidden="1" x14ac:dyDescent="0.25">
      <c r="A1303" s="159"/>
      <c r="B1303" s="160">
        <v>1411</v>
      </c>
      <c r="C1303" s="165" t="s">
        <v>8923</v>
      </c>
      <c r="D1303" s="166" t="s">
        <v>8325</v>
      </c>
      <c r="E1303" s="167">
        <v>28.24</v>
      </c>
      <c r="F1303" s="164" t="s">
        <v>4931</v>
      </c>
      <c r="G1303" s="168"/>
    </row>
    <row r="1304" spans="1:7" ht="20.399999999999999" hidden="1" x14ac:dyDescent="0.25">
      <c r="A1304" s="159"/>
      <c r="B1304" s="160">
        <v>1406</v>
      </c>
      <c r="C1304" s="165" t="s">
        <v>8924</v>
      </c>
      <c r="D1304" s="166" t="s">
        <v>8325</v>
      </c>
      <c r="E1304" s="167">
        <v>18.77</v>
      </c>
      <c r="F1304" s="164" t="s">
        <v>4931</v>
      </c>
      <c r="G1304" s="168"/>
    </row>
    <row r="1305" spans="1:7" ht="20.399999999999999" hidden="1" x14ac:dyDescent="0.25">
      <c r="A1305" s="159"/>
      <c r="B1305" s="160">
        <v>1407</v>
      </c>
      <c r="C1305" s="165" t="s">
        <v>8925</v>
      </c>
      <c r="D1305" s="166" t="s">
        <v>8325</v>
      </c>
      <c r="E1305" s="167">
        <v>23.39</v>
      </c>
      <c r="F1305" s="164" t="s">
        <v>4931</v>
      </c>
      <c r="G1305" s="168"/>
    </row>
    <row r="1306" spans="1:7" ht="20.399999999999999" hidden="1" x14ac:dyDescent="0.25">
      <c r="A1306" s="159"/>
      <c r="B1306" s="160">
        <v>1404</v>
      </c>
      <c r="C1306" s="165" t="s">
        <v>8926</v>
      </c>
      <c r="D1306" s="166" t="s">
        <v>8325</v>
      </c>
      <c r="E1306" s="167">
        <v>24.79</v>
      </c>
      <c r="F1306" s="164" t="s">
        <v>4931</v>
      </c>
      <c r="G1306" s="168"/>
    </row>
    <row r="1307" spans="1:7" ht="30.6" hidden="1" x14ac:dyDescent="0.25">
      <c r="A1307" s="159"/>
      <c r="B1307" s="160">
        <v>11281</v>
      </c>
      <c r="C1307" s="165" t="s">
        <v>8927</v>
      </c>
      <c r="D1307" s="166" t="s">
        <v>8325</v>
      </c>
      <c r="E1307" s="167">
        <v>9751.2800000000007</v>
      </c>
      <c r="F1307" s="164" t="s">
        <v>4931</v>
      </c>
      <c r="G1307" s="168"/>
    </row>
    <row r="1308" spans="1:7" ht="30.6" hidden="1" x14ac:dyDescent="0.25">
      <c r="A1308" s="159"/>
      <c r="B1308" s="160">
        <v>40699</v>
      </c>
      <c r="C1308" s="165" t="s">
        <v>8928</v>
      </c>
      <c r="D1308" s="166" t="s">
        <v>8325</v>
      </c>
      <c r="E1308" s="167">
        <v>5462.39</v>
      </c>
      <c r="F1308" s="164" t="s">
        <v>4931</v>
      </c>
      <c r="G1308" s="168"/>
    </row>
    <row r="1309" spans="1:7" ht="30.6" hidden="1" x14ac:dyDescent="0.25">
      <c r="A1309" s="159"/>
      <c r="B1309" s="160">
        <v>40701</v>
      </c>
      <c r="C1309" s="165" t="s">
        <v>8929</v>
      </c>
      <c r="D1309" s="166" t="s">
        <v>8325</v>
      </c>
      <c r="E1309" s="167">
        <v>96582.67</v>
      </c>
      <c r="F1309" s="164" t="s">
        <v>4931</v>
      </c>
      <c r="G1309" s="168"/>
    </row>
    <row r="1310" spans="1:7" ht="30.6" hidden="1" x14ac:dyDescent="0.25">
      <c r="A1310" s="159"/>
      <c r="B1310" s="160">
        <v>1442</v>
      </c>
      <c r="C1310" s="165" t="s">
        <v>8930</v>
      </c>
      <c r="D1310" s="166" t="s">
        <v>8325</v>
      </c>
      <c r="E1310" s="167">
        <v>8186.12</v>
      </c>
      <c r="F1310" s="164" t="s">
        <v>4931</v>
      </c>
      <c r="G1310" s="168"/>
    </row>
    <row r="1311" spans="1:7" ht="30.6" hidden="1" x14ac:dyDescent="0.25">
      <c r="A1311" s="159"/>
      <c r="B1311" s="160">
        <v>13457</v>
      </c>
      <c r="C1311" s="165" t="s">
        <v>8931</v>
      </c>
      <c r="D1311" s="166" t="s">
        <v>8325</v>
      </c>
      <c r="E1311" s="167">
        <v>7066.14</v>
      </c>
      <c r="F1311" s="164" t="s">
        <v>4931</v>
      </c>
      <c r="G1311" s="168"/>
    </row>
    <row r="1312" spans="1:7" ht="30.6" hidden="1" x14ac:dyDescent="0.25">
      <c r="A1312" s="159"/>
      <c r="B1312" s="160">
        <v>40700</v>
      </c>
      <c r="C1312" s="165" t="s">
        <v>8932</v>
      </c>
      <c r="D1312" s="166" t="s">
        <v>8325</v>
      </c>
      <c r="E1312" s="167">
        <v>12715.75</v>
      </c>
      <c r="F1312" s="164" t="s">
        <v>4931</v>
      </c>
      <c r="G1312" s="168"/>
    </row>
    <row r="1313" spans="1:7" hidden="1" x14ac:dyDescent="0.25">
      <c r="A1313" s="159"/>
      <c r="B1313" s="160">
        <v>13458</v>
      </c>
      <c r="C1313" s="165" t="s">
        <v>8933</v>
      </c>
      <c r="D1313" s="166" t="s">
        <v>8325</v>
      </c>
      <c r="E1313" s="167">
        <v>12083.1</v>
      </c>
      <c r="F1313" s="164" t="s">
        <v>4931</v>
      </c>
      <c r="G1313" s="168"/>
    </row>
    <row r="1314" spans="1:7" ht="20.399999999999999" hidden="1" x14ac:dyDescent="0.25">
      <c r="A1314" s="159"/>
      <c r="B1314" s="160">
        <v>36524</v>
      </c>
      <c r="C1314" s="165" t="s">
        <v>8934</v>
      </c>
      <c r="D1314" s="166" t="s">
        <v>8325</v>
      </c>
      <c r="E1314" s="167">
        <v>71134.19</v>
      </c>
      <c r="F1314" s="164" t="s">
        <v>4931</v>
      </c>
      <c r="G1314" s="168"/>
    </row>
    <row r="1315" spans="1:7" ht="20.399999999999999" hidden="1" x14ac:dyDescent="0.25">
      <c r="A1315" s="159"/>
      <c r="B1315" s="160">
        <v>36526</v>
      </c>
      <c r="C1315" s="165" t="s">
        <v>8935</v>
      </c>
      <c r="D1315" s="166" t="s">
        <v>8325</v>
      </c>
      <c r="E1315" s="167">
        <v>57322.82</v>
      </c>
      <c r="F1315" s="164" t="s">
        <v>4931</v>
      </c>
      <c r="G1315" s="168"/>
    </row>
    <row r="1316" spans="1:7" ht="20.399999999999999" hidden="1" x14ac:dyDescent="0.25">
      <c r="A1316" s="159"/>
      <c r="B1316" s="160">
        <v>36523</v>
      </c>
      <c r="C1316" s="165" t="s">
        <v>8936</v>
      </c>
      <c r="D1316" s="166" t="s">
        <v>8325</v>
      </c>
      <c r="E1316" s="167">
        <v>122720.43</v>
      </c>
      <c r="F1316" s="164" t="s">
        <v>4931</v>
      </c>
      <c r="G1316" s="168"/>
    </row>
    <row r="1317" spans="1:7" ht="20.399999999999999" hidden="1" x14ac:dyDescent="0.25">
      <c r="A1317" s="159"/>
      <c r="B1317" s="160">
        <v>36527</v>
      </c>
      <c r="C1317" s="165" t="s">
        <v>8937</v>
      </c>
      <c r="D1317" s="166" t="s">
        <v>8325</v>
      </c>
      <c r="E1317" s="167">
        <v>133299.67000000001</v>
      </c>
      <c r="F1317" s="164" t="s">
        <v>4931</v>
      </c>
      <c r="G1317" s="168"/>
    </row>
    <row r="1318" spans="1:7" ht="20.399999999999999" hidden="1" x14ac:dyDescent="0.25">
      <c r="A1318" s="159"/>
      <c r="B1318" s="160">
        <v>13803</v>
      </c>
      <c r="C1318" s="165" t="s">
        <v>8938</v>
      </c>
      <c r="D1318" s="166" t="s">
        <v>8325</v>
      </c>
      <c r="E1318" s="167">
        <v>48200</v>
      </c>
      <c r="F1318" s="164" t="s">
        <v>4931</v>
      </c>
      <c r="G1318" s="168"/>
    </row>
    <row r="1319" spans="1:7" ht="20.399999999999999" hidden="1" x14ac:dyDescent="0.25">
      <c r="A1319" s="159"/>
      <c r="B1319" s="160">
        <v>38642</v>
      </c>
      <c r="C1319" s="165" t="s">
        <v>8939</v>
      </c>
      <c r="D1319" s="166" t="s">
        <v>8325</v>
      </c>
      <c r="E1319" s="167">
        <v>31035.58</v>
      </c>
      <c r="F1319" s="164" t="s">
        <v>4931</v>
      </c>
      <c r="G1319" s="168"/>
    </row>
    <row r="1320" spans="1:7" ht="20.399999999999999" hidden="1" x14ac:dyDescent="0.25">
      <c r="A1320" s="159"/>
      <c r="B1320" s="160">
        <v>36522</v>
      </c>
      <c r="C1320" s="165" t="s">
        <v>8940</v>
      </c>
      <c r="D1320" s="166" t="s">
        <v>8325</v>
      </c>
      <c r="E1320" s="167">
        <v>36094.01</v>
      </c>
      <c r="F1320" s="164" t="s">
        <v>4931</v>
      </c>
      <c r="G1320" s="168"/>
    </row>
    <row r="1321" spans="1:7" ht="20.399999999999999" hidden="1" x14ac:dyDescent="0.25">
      <c r="A1321" s="159"/>
      <c r="B1321" s="160">
        <v>36525</v>
      </c>
      <c r="C1321" s="165" t="s">
        <v>8941</v>
      </c>
      <c r="D1321" s="166" t="s">
        <v>8325</v>
      </c>
      <c r="E1321" s="167">
        <v>48338.31</v>
      </c>
      <c r="F1321" s="164" t="s">
        <v>4931</v>
      </c>
      <c r="G1321" s="168"/>
    </row>
    <row r="1322" spans="1:7" ht="20.399999999999999" hidden="1" x14ac:dyDescent="0.25">
      <c r="A1322" s="159"/>
      <c r="B1322" s="160">
        <v>41991</v>
      </c>
      <c r="C1322" s="165" t="s">
        <v>8942</v>
      </c>
      <c r="D1322" s="166" t="s">
        <v>8325</v>
      </c>
      <c r="E1322" s="167">
        <v>1786.17</v>
      </c>
      <c r="F1322" s="164" t="s">
        <v>4931</v>
      </c>
      <c r="G1322" s="168"/>
    </row>
    <row r="1323" spans="1:7" hidden="1" x14ac:dyDescent="0.25">
      <c r="A1323" s="159"/>
      <c r="B1323" s="160">
        <v>34348</v>
      </c>
      <c r="C1323" s="165" t="s">
        <v>8943</v>
      </c>
      <c r="D1323" s="166" t="s">
        <v>8368</v>
      </c>
      <c r="E1323" s="167">
        <v>28.55</v>
      </c>
      <c r="F1323" s="164" t="s">
        <v>4897</v>
      </c>
      <c r="G1323" s="168"/>
    </row>
    <row r="1324" spans="1:7" hidden="1" x14ac:dyDescent="0.25">
      <c r="A1324" s="159"/>
      <c r="B1324" s="160">
        <v>34347</v>
      </c>
      <c r="C1324" s="165" t="s">
        <v>8944</v>
      </c>
      <c r="D1324" s="166" t="s">
        <v>8368</v>
      </c>
      <c r="E1324" s="167">
        <v>14.75</v>
      </c>
      <c r="F1324" s="164" t="s">
        <v>4897</v>
      </c>
      <c r="G1324" s="168"/>
    </row>
    <row r="1325" spans="1:7" ht="20.399999999999999" hidden="1" x14ac:dyDescent="0.25">
      <c r="A1325" s="159"/>
      <c r="B1325" s="160">
        <v>11146</v>
      </c>
      <c r="C1325" s="165" t="s">
        <v>8945</v>
      </c>
      <c r="D1325" s="166" t="s">
        <v>8336</v>
      </c>
      <c r="E1325" s="167">
        <v>284.20999999999998</v>
      </c>
      <c r="F1325" s="164" t="s">
        <v>4897</v>
      </c>
      <c r="G1325" s="168"/>
    </row>
    <row r="1326" spans="1:7" ht="20.399999999999999" hidden="1" x14ac:dyDescent="0.25">
      <c r="A1326" s="159"/>
      <c r="B1326" s="160">
        <v>11147</v>
      </c>
      <c r="C1326" s="165" t="s">
        <v>8946</v>
      </c>
      <c r="D1326" s="166" t="s">
        <v>8336</v>
      </c>
      <c r="E1326" s="167">
        <v>294.73</v>
      </c>
      <c r="F1326" s="164" t="s">
        <v>4897</v>
      </c>
    </row>
    <row r="1327" spans="1:7" ht="20.399999999999999" hidden="1" x14ac:dyDescent="0.25">
      <c r="A1327" s="159"/>
      <c r="B1327" s="160">
        <v>34872</v>
      </c>
      <c r="C1327" s="165" t="s">
        <v>8947</v>
      </c>
      <c r="D1327" s="166" t="s">
        <v>8336</v>
      </c>
      <c r="E1327" s="167">
        <v>305.26</v>
      </c>
      <c r="F1327" s="164" t="s">
        <v>4897</v>
      </c>
      <c r="G1327" s="168"/>
    </row>
    <row r="1328" spans="1:7" ht="20.399999999999999" hidden="1" x14ac:dyDescent="0.25">
      <c r="A1328" s="159"/>
      <c r="B1328" s="160">
        <v>34491</v>
      </c>
      <c r="C1328" s="165" t="s">
        <v>8948</v>
      </c>
      <c r="D1328" s="166" t="s">
        <v>8336</v>
      </c>
      <c r="E1328" s="167">
        <v>311.44</v>
      </c>
      <c r="F1328" s="164" t="s">
        <v>4897</v>
      </c>
      <c r="G1328" s="168"/>
    </row>
    <row r="1329" spans="1:7" ht="20.399999999999999" hidden="1" x14ac:dyDescent="0.25">
      <c r="A1329" s="159"/>
      <c r="B1329" s="160">
        <v>34770</v>
      </c>
      <c r="C1329" s="165" t="s">
        <v>8949</v>
      </c>
      <c r="D1329" s="166" t="s">
        <v>8845</v>
      </c>
      <c r="E1329" s="167">
        <v>240.91</v>
      </c>
      <c r="F1329" s="164" t="s">
        <v>4931</v>
      </c>
      <c r="G1329" s="168"/>
    </row>
    <row r="1330" spans="1:7" ht="20.399999999999999" hidden="1" x14ac:dyDescent="0.25">
      <c r="A1330" s="159"/>
      <c r="B1330" s="160">
        <v>1518</v>
      </c>
      <c r="C1330" s="165" t="s">
        <v>8950</v>
      </c>
      <c r="D1330" s="166" t="s">
        <v>8845</v>
      </c>
      <c r="E1330" s="167">
        <v>260</v>
      </c>
      <c r="F1330" s="164" t="s">
        <v>4931</v>
      </c>
      <c r="G1330" s="168"/>
    </row>
    <row r="1331" spans="1:7" ht="20.399999999999999" hidden="1" x14ac:dyDescent="0.25">
      <c r="A1331" s="159"/>
      <c r="B1331" s="160">
        <v>41965</v>
      </c>
      <c r="C1331" s="165" t="s">
        <v>8951</v>
      </c>
      <c r="D1331" s="166" t="s">
        <v>8845</v>
      </c>
      <c r="E1331" s="167">
        <v>251.88</v>
      </c>
      <c r="F1331" s="164" t="s">
        <v>4931</v>
      </c>
      <c r="G1331" s="168"/>
    </row>
    <row r="1332" spans="1:7" ht="20.399999999999999" hidden="1" x14ac:dyDescent="0.25">
      <c r="A1332" s="159"/>
      <c r="B1332" s="160">
        <v>34492</v>
      </c>
      <c r="C1332" s="165" t="s">
        <v>8952</v>
      </c>
      <c r="D1332" s="166" t="s">
        <v>8336</v>
      </c>
      <c r="E1332" s="167">
        <v>257.89</v>
      </c>
      <c r="F1332" s="164" t="s">
        <v>4897</v>
      </c>
      <c r="G1332" s="168"/>
    </row>
    <row r="1333" spans="1:7" ht="20.399999999999999" hidden="1" x14ac:dyDescent="0.25">
      <c r="A1333" s="159"/>
      <c r="B1333" s="160">
        <v>1524</v>
      </c>
      <c r="C1333" s="165" t="s">
        <v>8953</v>
      </c>
      <c r="D1333" s="166" t="s">
        <v>8336</v>
      </c>
      <c r="E1333" s="167">
        <v>300</v>
      </c>
      <c r="F1333" s="164" t="s">
        <v>8337</v>
      </c>
      <c r="G1333" s="168"/>
    </row>
    <row r="1334" spans="1:7" ht="20.399999999999999" hidden="1" x14ac:dyDescent="0.25">
      <c r="A1334" s="159"/>
      <c r="B1334" s="160">
        <v>38404</v>
      </c>
      <c r="C1334" s="165" t="s">
        <v>8954</v>
      </c>
      <c r="D1334" s="166" t="s">
        <v>8336</v>
      </c>
      <c r="E1334" s="167">
        <v>316.64</v>
      </c>
      <c r="F1334" s="164" t="s">
        <v>4897</v>
      </c>
      <c r="G1334" s="168"/>
    </row>
    <row r="1335" spans="1:7" ht="20.399999999999999" hidden="1" x14ac:dyDescent="0.25">
      <c r="A1335" s="159"/>
      <c r="B1335" s="160">
        <v>39849</v>
      </c>
      <c r="C1335" s="165" t="s">
        <v>8955</v>
      </c>
      <c r="D1335" s="166" t="s">
        <v>8336</v>
      </c>
      <c r="E1335" s="167">
        <v>315.95999999999998</v>
      </c>
      <c r="F1335" s="164" t="s">
        <v>4897</v>
      </c>
      <c r="G1335" s="168"/>
    </row>
    <row r="1336" spans="1:7" ht="20.399999999999999" hidden="1" x14ac:dyDescent="0.25">
      <c r="A1336" s="159"/>
      <c r="B1336" s="160">
        <v>38464</v>
      </c>
      <c r="C1336" s="165" t="s">
        <v>8956</v>
      </c>
      <c r="D1336" s="166" t="s">
        <v>8336</v>
      </c>
      <c r="E1336" s="167">
        <v>382.5</v>
      </c>
      <c r="F1336" s="164" t="s">
        <v>4897</v>
      </c>
      <c r="G1336" s="168"/>
    </row>
    <row r="1337" spans="1:7" ht="20.399999999999999" hidden="1" x14ac:dyDescent="0.25">
      <c r="A1337" s="159"/>
      <c r="B1337" s="160">
        <v>34493</v>
      </c>
      <c r="C1337" s="165" t="s">
        <v>8957</v>
      </c>
      <c r="D1337" s="166" t="s">
        <v>8336</v>
      </c>
      <c r="E1337" s="167">
        <v>267.89</v>
      </c>
      <c r="F1337" s="164" t="s">
        <v>4897</v>
      </c>
      <c r="G1337" s="168"/>
    </row>
    <row r="1338" spans="1:7" ht="20.399999999999999" hidden="1" x14ac:dyDescent="0.25">
      <c r="A1338" s="159"/>
      <c r="B1338" s="160">
        <v>1527</v>
      </c>
      <c r="C1338" s="165" t="s">
        <v>8958</v>
      </c>
      <c r="D1338" s="166" t="s">
        <v>8336</v>
      </c>
      <c r="E1338" s="167">
        <v>312.63</v>
      </c>
      <c r="F1338" s="164" t="s">
        <v>4897</v>
      </c>
      <c r="G1338" s="168"/>
    </row>
    <row r="1339" spans="1:7" ht="20.399999999999999" hidden="1" x14ac:dyDescent="0.25">
      <c r="A1339" s="159"/>
      <c r="B1339" s="160">
        <v>38405</v>
      </c>
      <c r="C1339" s="165" t="s">
        <v>8959</v>
      </c>
      <c r="D1339" s="166" t="s">
        <v>8336</v>
      </c>
      <c r="E1339" s="167">
        <v>335.64</v>
      </c>
      <c r="F1339" s="164" t="s">
        <v>4897</v>
      </c>
      <c r="G1339" s="168"/>
    </row>
    <row r="1340" spans="1:7" ht="20.399999999999999" hidden="1" x14ac:dyDescent="0.25">
      <c r="A1340" s="159"/>
      <c r="B1340" s="160">
        <v>38408</v>
      </c>
      <c r="C1340" s="165" t="s">
        <v>8960</v>
      </c>
      <c r="D1340" s="166" t="s">
        <v>8336</v>
      </c>
      <c r="E1340" s="167">
        <v>349.01</v>
      </c>
      <c r="F1340" s="164" t="s">
        <v>4897</v>
      </c>
      <c r="G1340" s="168"/>
    </row>
    <row r="1341" spans="1:7" ht="20.399999999999999" hidden="1" x14ac:dyDescent="0.25">
      <c r="A1341" s="159"/>
      <c r="B1341" s="160">
        <v>34494</v>
      </c>
      <c r="C1341" s="165" t="s">
        <v>8961</v>
      </c>
      <c r="D1341" s="166" t="s">
        <v>8336</v>
      </c>
      <c r="E1341" s="167">
        <v>279.77999999999997</v>
      </c>
      <c r="F1341" s="164" t="s">
        <v>4897</v>
      </c>
      <c r="G1341" s="168"/>
    </row>
    <row r="1342" spans="1:7" ht="20.399999999999999" hidden="1" x14ac:dyDescent="0.25">
      <c r="A1342" s="159"/>
      <c r="B1342" s="160">
        <v>1525</v>
      </c>
      <c r="C1342" s="165" t="s">
        <v>8962</v>
      </c>
      <c r="D1342" s="166" t="s">
        <v>8336</v>
      </c>
      <c r="E1342" s="167">
        <v>323.14999999999998</v>
      </c>
      <c r="F1342" s="164" t="s">
        <v>4897</v>
      </c>
      <c r="G1342" s="168"/>
    </row>
    <row r="1343" spans="1:7" ht="20.399999999999999" hidden="1" x14ac:dyDescent="0.25">
      <c r="A1343" s="159"/>
      <c r="B1343" s="160">
        <v>38406</v>
      </c>
      <c r="C1343" s="165" t="s">
        <v>8963</v>
      </c>
      <c r="D1343" s="166" t="s">
        <v>8336</v>
      </c>
      <c r="E1343" s="167">
        <v>352.65</v>
      </c>
      <c r="F1343" s="164" t="s">
        <v>4897</v>
      </c>
      <c r="G1343" s="168"/>
    </row>
    <row r="1344" spans="1:7" ht="20.399999999999999" hidden="1" x14ac:dyDescent="0.25">
      <c r="A1344" s="159"/>
      <c r="B1344" s="160">
        <v>38409</v>
      </c>
      <c r="C1344" s="165" t="s">
        <v>8964</v>
      </c>
      <c r="D1344" s="166" t="s">
        <v>8336</v>
      </c>
      <c r="E1344" s="167">
        <v>376.2</v>
      </c>
      <c r="F1344" s="164" t="s">
        <v>4897</v>
      </c>
      <c r="G1344" s="168"/>
    </row>
    <row r="1345" spans="1:7" ht="20.399999999999999" hidden="1" x14ac:dyDescent="0.25">
      <c r="A1345" s="159"/>
      <c r="B1345" s="160">
        <v>34495</v>
      </c>
      <c r="C1345" s="165" t="s">
        <v>8965</v>
      </c>
      <c r="D1345" s="166" t="s">
        <v>8336</v>
      </c>
      <c r="E1345" s="167">
        <v>291.73</v>
      </c>
      <c r="F1345" s="164" t="s">
        <v>4897</v>
      </c>
      <c r="G1345" s="168"/>
    </row>
    <row r="1346" spans="1:7" ht="20.399999999999999" hidden="1" x14ac:dyDescent="0.25">
      <c r="A1346" s="159"/>
      <c r="B1346" s="160">
        <v>11145</v>
      </c>
      <c r="C1346" s="165" t="s">
        <v>8966</v>
      </c>
      <c r="D1346" s="166" t="s">
        <v>8336</v>
      </c>
      <c r="E1346" s="167">
        <v>334.73</v>
      </c>
      <c r="F1346" s="164" t="s">
        <v>4897</v>
      </c>
      <c r="G1346" s="168"/>
    </row>
    <row r="1347" spans="1:7" ht="20.399999999999999" hidden="1" x14ac:dyDescent="0.25">
      <c r="A1347" s="159"/>
      <c r="B1347" s="160">
        <v>34496</v>
      </c>
      <c r="C1347" s="165" t="s">
        <v>8967</v>
      </c>
      <c r="D1347" s="166" t="s">
        <v>8336</v>
      </c>
      <c r="E1347" s="167">
        <v>304.73</v>
      </c>
      <c r="F1347" s="164" t="s">
        <v>4897</v>
      </c>
      <c r="G1347" s="168"/>
    </row>
    <row r="1348" spans="1:7" ht="20.399999999999999" hidden="1" x14ac:dyDescent="0.25">
      <c r="A1348" s="159"/>
      <c r="B1348" s="160">
        <v>34479</v>
      </c>
      <c r="C1348" s="165" t="s">
        <v>8968</v>
      </c>
      <c r="D1348" s="166" t="s">
        <v>8336</v>
      </c>
      <c r="E1348" s="167">
        <v>347.36</v>
      </c>
      <c r="F1348" s="164" t="s">
        <v>4897</v>
      </c>
      <c r="G1348" s="168"/>
    </row>
    <row r="1349" spans="1:7" ht="20.399999999999999" hidden="1" x14ac:dyDescent="0.25">
      <c r="A1349" s="159"/>
      <c r="B1349" s="160">
        <v>34481</v>
      </c>
      <c r="C1349" s="165" t="s">
        <v>8969</v>
      </c>
      <c r="D1349" s="166" t="s">
        <v>8336</v>
      </c>
      <c r="E1349" s="167">
        <v>390.52</v>
      </c>
      <c r="F1349" s="164" t="s">
        <v>4897</v>
      </c>
      <c r="G1349" s="168"/>
    </row>
    <row r="1350" spans="1:7" ht="20.399999999999999" hidden="1" x14ac:dyDescent="0.25">
      <c r="A1350" s="159"/>
      <c r="B1350" s="160">
        <v>34483</v>
      </c>
      <c r="C1350" s="165" t="s">
        <v>8970</v>
      </c>
      <c r="D1350" s="166" t="s">
        <v>8336</v>
      </c>
      <c r="E1350" s="167">
        <v>463.15</v>
      </c>
      <c r="F1350" s="164" t="s">
        <v>4897</v>
      </c>
      <c r="G1350" s="168"/>
    </row>
    <row r="1351" spans="1:7" ht="20.399999999999999" hidden="1" x14ac:dyDescent="0.25">
      <c r="A1351" s="159"/>
      <c r="B1351" s="160">
        <v>34485</v>
      </c>
      <c r="C1351" s="165" t="s">
        <v>8971</v>
      </c>
      <c r="D1351" s="166" t="s">
        <v>8336</v>
      </c>
      <c r="E1351" s="167">
        <v>594.73</v>
      </c>
      <c r="F1351" s="164" t="s">
        <v>4897</v>
      </c>
      <c r="G1351" s="168"/>
    </row>
    <row r="1352" spans="1:7" ht="20.399999999999999" hidden="1" x14ac:dyDescent="0.25">
      <c r="A1352" s="159"/>
      <c r="B1352" s="160">
        <v>34497</v>
      </c>
      <c r="C1352" s="165" t="s">
        <v>8972</v>
      </c>
      <c r="D1352" s="166" t="s">
        <v>8336</v>
      </c>
      <c r="E1352" s="167">
        <v>821.05</v>
      </c>
      <c r="F1352" s="164" t="s">
        <v>4897</v>
      </c>
      <c r="G1352" s="168"/>
    </row>
    <row r="1353" spans="1:7" ht="20.399999999999999" hidden="1" x14ac:dyDescent="0.25">
      <c r="A1353" s="159"/>
      <c r="B1353" s="160">
        <v>14041</v>
      </c>
      <c r="C1353" s="165" t="s">
        <v>8973</v>
      </c>
      <c r="D1353" s="166" t="s">
        <v>8336</v>
      </c>
      <c r="E1353" s="167">
        <v>257.32</v>
      </c>
      <c r="F1353" s="164" t="s">
        <v>4897</v>
      </c>
      <c r="G1353" s="168"/>
    </row>
    <row r="1354" spans="1:7" ht="20.399999999999999" hidden="1" x14ac:dyDescent="0.25">
      <c r="A1354" s="159"/>
      <c r="B1354" s="160">
        <v>1523</v>
      </c>
      <c r="C1354" s="165" t="s">
        <v>8974</v>
      </c>
      <c r="D1354" s="166" t="s">
        <v>8336</v>
      </c>
      <c r="E1354" s="167">
        <v>259.77999999999997</v>
      </c>
      <c r="F1354" s="164" t="s">
        <v>4897</v>
      </c>
      <c r="G1354" s="168"/>
    </row>
    <row r="1355" spans="1:7" hidden="1" x14ac:dyDescent="0.25">
      <c r="A1355" s="159"/>
      <c r="B1355" s="160">
        <v>14052</v>
      </c>
      <c r="C1355" s="165" t="s">
        <v>8975</v>
      </c>
      <c r="D1355" s="166" t="s">
        <v>8325</v>
      </c>
      <c r="E1355" s="167">
        <v>8.0399999999999991</v>
      </c>
      <c r="F1355" s="164" t="s">
        <v>4897</v>
      </c>
      <c r="G1355" s="168"/>
    </row>
    <row r="1356" spans="1:7" hidden="1" x14ac:dyDescent="0.25">
      <c r="A1356" s="159"/>
      <c r="B1356" s="160">
        <v>14054</v>
      </c>
      <c r="C1356" s="165" t="s">
        <v>6530</v>
      </c>
      <c r="D1356" s="166" t="s">
        <v>8325</v>
      </c>
      <c r="E1356" s="167">
        <v>10.45</v>
      </c>
      <c r="F1356" s="164" t="s">
        <v>4897</v>
      </c>
      <c r="G1356" s="168"/>
    </row>
    <row r="1357" spans="1:7" hidden="1" x14ac:dyDescent="0.25">
      <c r="A1357" s="159"/>
      <c r="B1357" s="160">
        <v>14053</v>
      </c>
      <c r="C1357" s="165" t="s">
        <v>8976</v>
      </c>
      <c r="D1357" s="166" t="s">
        <v>8325</v>
      </c>
      <c r="E1357" s="167">
        <v>8.16</v>
      </c>
      <c r="F1357" s="164" t="s">
        <v>4897</v>
      </c>
      <c r="G1357" s="168"/>
    </row>
    <row r="1358" spans="1:7" hidden="1" x14ac:dyDescent="0.25">
      <c r="A1358" s="159"/>
      <c r="B1358" s="160">
        <v>2558</v>
      </c>
      <c r="C1358" s="165" t="s">
        <v>8977</v>
      </c>
      <c r="D1358" s="166" t="s">
        <v>8325</v>
      </c>
      <c r="E1358" s="167">
        <v>6.14</v>
      </c>
      <c r="F1358" s="164" t="s">
        <v>4897</v>
      </c>
      <c r="G1358" s="168"/>
    </row>
    <row r="1359" spans="1:7" hidden="1" x14ac:dyDescent="0.25">
      <c r="A1359" s="159"/>
      <c r="B1359" s="160">
        <v>2560</v>
      </c>
      <c r="C1359" s="165" t="s">
        <v>5313</v>
      </c>
      <c r="D1359" s="166" t="s">
        <v>8325</v>
      </c>
      <c r="E1359" s="167">
        <v>10.81</v>
      </c>
      <c r="F1359" s="164" t="s">
        <v>4897</v>
      </c>
      <c r="G1359" s="168"/>
    </row>
    <row r="1360" spans="1:7" hidden="1" x14ac:dyDescent="0.25">
      <c r="A1360" s="159"/>
      <c r="B1360" s="160">
        <v>2559</v>
      </c>
      <c r="C1360" s="165" t="s">
        <v>8978</v>
      </c>
      <c r="D1360" s="166" t="s">
        <v>8325</v>
      </c>
      <c r="E1360" s="167">
        <v>8.65</v>
      </c>
      <c r="F1360" s="164" t="s">
        <v>8337</v>
      </c>
      <c r="G1360" s="168"/>
    </row>
    <row r="1361" spans="1:7" hidden="1" x14ac:dyDescent="0.25">
      <c r="A1361" s="159"/>
      <c r="B1361" s="160">
        <v>2592</v>
      </c>
      <c r="C1361" s="165" t="s">
        <v>5329</v>
      </c>
      <c r="D1361" s="166" t="s">
        <v>8325</v>
      </c>
      <c r="E1361" s="167">
        <v>143.38999999999999</v>
      </c>
      <c r="F1361" s="164" t="s">
        <v>4897</v>
      </c>
      <c r="G1361" s="168"/>
    </row>
    <row r="1362" spans="1:7" hidden="1" x14ac:dyDescent="0.25">
      <c r="A1362" s="159"/>
      <c r="B1362" s="160">
        <v>2566</v>
      </c>
      <c r="C1362" s="165" t="s">
        <v>8979</v>
      </c>
      <c r="D1362" s="166" t="s">
        <v>8325</v>
      </c>
      <c r="E1362" s="167">
        <v>14.43</v>
      </c>
      <c r="F1362" s="164" t="s">
        <v>4897</v>
      </c>
      <c r="G1362" s="168"/>
    </row>
    <row r="1363" spans="1:7" hidden="1" x14ac:dyDescent="0.25">
      <c r="A1363" s="159"/>
      <c r="B1363" s="160">
        <v>2589</v>
      </c>
      <c r="C1363" s="165" t="s">
        <v>8980</v>
      </c>
      <c r="D1363" s="166" t="s">
        <v>8325</v>
      </c>
      <c r="E1363" s="167">
        <v>19.18</v>
      </c>
      <c r="F1363" s="164" t="s">
        <v>4897</v>
      </c>
      <c r="G1363" s="168"/>
    </row>
    <row r="1364" spans="1:7" hidden="1" x14ac:dyDescent="0.25">
      <c r="A1364" s="159"/>
      <c r="B1364" s="160">
        <v>2591</v>
      </c>
      <c r="C1364" s="165" t="s">
        <v>8981</v>
      </c>
      <c r="D1364" s="166" t="s">
        <v>8325</v>
      </c>
      <c r="E1364" s="167">
        <v>6.99</v>
      </c>
      <c r="F1364" s="164" t="s">
        <v>4897</v>
      </c>
      <c r="G1364" s="168"/>
    </row>
    <row r="1365" spans="1:7" hidden="1" x14ac:dyDescent="0.25">
      <c r="A1365" s="159"/>
      <c r="B1365" s="160">
        <v>2590</v>
      </c>
      <c r="C1365" s="165" t="s">
        <v>5328</v>
      </c>
      <c r="D1365" s="166" t="s">
        <v>8325</v>
      </c>
      <c r="E1365" s="167">
        <v>11.77</v>
      </c>
      <c r="F1365" s="164" t="s">
        <v>4897</v>
      </c>
      <c r="G1365" s="168"/>
    </row>
    <row r="1366" spans="1:7" hidden="1" x14ac:dyDescent="0.25">
      <c r="A1366" s="159"/>
      <c r="B1366" s="160">
        <v>2567</v>
      </c>
      <c r="C1366" s="165" t="s">
        <v>5314</v>
      </c>
      <c r="D1366" s="166" t="s">
        <v>8325</v>
      </c>
      <c r="E1366" s="167">
        <v>28.13</v>
      </c>
      <c r="F1366" s="164" t="s">
        <v>4897</v>
      </c>
      <c r="G1366" s="168"/>
    </row>
    <row r="1367" spans="1:7" hidden="1" x14ac:dyDescent="0.25">
      <c r="A1367" s="159"/>
      <c r="B1367" s="160">
        <v>2565</v>
      </c>
      <c r="C1367" s="165" t="s">
        <v>8982</v>
      </c>
      <c r="D1367" s="166" t="s">
        <v>8325</v>
      </c>
      <c r="E1367" s="167">
        <v>7</v>
      </c>
      <c r="F1367" s="164" t="s">
        <v>4897</v>
      </c>
      <c r="G1367" s="168"/>
    </row>
    <row r="1368" spans="1:7" hidden="1" x14ac:dyDescent="0.25">
      <c r="A1368" s="159"/>
      <c r="B1368" s="160">
        <v>2568</v>
      </c>
      <c r="C1368" s="165" t="s">
        <v>5315</v>
      </c>
      <c r="D1368" s="166" t="s">
        <v>8325</v>
      </c>
      <c r="E1368" s="167">
        <v>78.12</v>
      </c>
      <c r="F1368" s="164" t="s">
        <v>4897</v>
      </c>
      <c r="G1368" s="168"/>
    </row>
    <row r="1369" spans="1:7" hidden="1" x14ac:dyDescent="0.25">
      <c r="A1369" s="159"/>
      <c r="B1369" s="160">
        <v>2594</v>
      </c>
      <c r="C1369" s="165" t="s">
        <v>5330</v>
      </c>
      <c r="D1369" s="166" t="s">
        <v>8325</v>
      </c>
      <c r="E1369" s="167">
        <v>130.15</v>
      </c>
      <c r="F1369" s="164" t="s">
        <v>4897</v>
      </c>
      <c r="G1369" s="168"/>
    </row>
    <row r="1370" spans="1:7" hidden="1" x14ac:dyDescent="0.25">
      <c r="A1370" s="159"/>
      <c r="B1370" s="160">
        <v>2587</v>
      </c>
      <c r="C1370" s="165" t="s">
        <v>8983</v>
      </c>
      <c r="D1370" s="166" t="s">
        <v>8325</v>
      </c>
      <c r="E1370" s="167">
        <v>22.18</v>
      </c>
      <c r="F1370" s="164" t="s">
        <v>4897</v>
      </c>
      <c r="G1370" s="168"/>
    </row>
    <row r="1371" spans="1:7" hidden="1" x14ac:dyDescent="0.25">
      <c r="A1371" s="159"/>
      <c r="B1371" s="160">
        <v>2588</v>
      </c>
      <c r="C1371" s="165" t="s">
        <v>8984</v>
      </c>
      <c r="D1371" s="166" t="s">
        <v>8325</v>
      </c>
      <c r="E1371" s="167">
        <v>17.62</v>
      </c>
      <c r="F1371" s="164" t="s">
        <v>4897</v>
      </c>
      <c r="G1371" s="168"/>
    </row>
    <row r="1372" spans="1:7" hidden="1" x14ac:dyDescent="0.25">
      <c r="A1372" s="159"/>
      <c r="B1372" s="160">
        <v>2569</v>
      </c>
      <c r="C1372" s="165" t="s">
        <v>8985</v>
      </c>
      <c r="D1372" s="166" t="s">
        <v>8325</v>
      </c>
      <c r="E1372" s="167">
        <v>6.79</v>
      </c>
      <c r="F1372" s="164" t="s">
        <v>4897</v>
      </c>
      <c r="G1372" s="168"/>
    </row>
    <row r="1373" spans="1:7" hidden="1" x14ac:dyDescent="0.25">
      <c r="A1373" s="159"/>
      <c r="B1373" s="160">
        <v>2570</v>
      </c>
      <c r="C1373" s="165" t="s">
        <v>5316</v>
      </c>
      <c r="D1373" s="166" t="s">
        <v>8325</v>
      </c>
      <c r="E1373" s="167">
        <v>11.38</v>
      </c>
      <c r="F1373" s="164" t="s">
        <v>4897</v>
      </c>
      <c r="G1373" s="168"/>
    </row>
    <row r="1374" spans="1:7" hidden="1" x14ac:dyDescent="0.25">
      <c r="A1374" s="159"/>
      <c r="B1374" s="160">
        <v>2571</v>
      </c>
      <c r="C1374" s="165" t="s">
        <v>5317</v>
      </c>
      <c r="D1374" s="166" t="s">
        <v>8325</v>
      </c>
      <c r="E1374" s="167">
        <v>33.78</v>
      </c>
      <c r="F1374" s="164" t="s">
        <v>4897</v>
      </c>
      <c r="G1374" s="168"/>
    </row>
    <row r="1375" spans="1:7" hidden="1" x14ac:dyDescent="0.25">
      <c r="A1375" s="159"/>
      <c r="B1375" s="160">
        <v>2593</v>
      </c>
      <c r="C1375" s="165" t="s">
        <v>8986</v>
      </c>
      <c r="D1375" s="166" t="s">
        <v>8325</v>
      </c>
      <c r="E1375" s="167">
        <v>7.24</v>
      </c>
      <c r="F1375" s="164" t="s">
        <v>4897</v>
      </c>
      <c r="G1375" s="168"/>
    </row>
    <row r="1376" spans="1:7" hidden="1" x14ac:dyDescent="0.25">
      <c r="A1376" s="159"/>
      <c r="B1376" s="160">
        <v>2572</v>
      </c>
      <c r="C1376" s="165" t="s">
        <v>5318</v>
      </c>
      <c r="D1376" s="166" t="s">
        <v>8325</v>
      </c>
      <c r="E1376" s="167">
        <v>99.91</v>
      </c>
      <c r="F1376" s="164" t="s">
        <v>4897</v>
      </c>
      <c r="G1376" s="168"/>
    </row>
    <row r="1377" spans="1:7" hidden="1" x14ac:dyDescent="0.25">
      <c r="A1377" s="159"/>
      <c r="B1377" s="160">
        <v>2595</v>
      </c>
      <c r="C1377" s="165" t="s">
        <v>5331</v>
      </c>
      <c r="D1377" s="166" t="s">
        <v>8325</v>
      </c>
      <c r="E1377" s="167">
        <v>155.88</v>
      </c>
      <c r="F1377" s="164" t="s">
        <v>4897</v>
      </c>
    </row>
    <row r="1378" spans="1:7" hidden="1" x14ac:dyDescent="0.25">
      <c r="A1378" s="159"/>
      <c r="B1378" s="160">
        <v>2576</v>
      </c>
      <c r="C1378" s="165" t="s">
        <v>8987</v>
      </c>
      <c r="D1378" s="166" t="s">
        <v>8325</v>
      </c>
      <c r="E1378" s="167">
        <v>26.57</v>
      </c>
      <c r="F1378" s="164" t="s">
        <v>4897</v>
      </c>
    </row>
    <row r="1379" spans="1:7" hidden="1" x14ac:dyDescent="0.25">
      <c r="A1379" s="159"/>
      <c r="B1379" s="160">
        <v>2575</v>
      </c>
      <c r="C1379" s="165" t="s">
        <v>8988</v>
      </c>
      <c r="D1379" s="166" t="s">
        <v>8325</v>
      </c>
      <c r="E1379" s="167">
        <v>19.97</v>
      </c>
      <c r="F1379" s="164" t="s">
        <v>4897</v>
      </c>
      <c r="G1379" s="168"/>
    </row>
    <row r="1380" spans="1:7" hidden="1" x14ac:dyDescent="0.25">
      <c r="A1380" s="159"/>
      <c r="B1380" s="160">
        <v>2573</v>
      </c>
      <c r="C1380" s="165" t="s">
        <v>5319</v>
      </c>
      <c r="D1380" s="166" t="s">
        <v>8325</v>
      </c>
      <c r="E1380" s="167">
        <v>8.2899999999999991</v>
      </c>
      <c r="F1380" s="164" t="s">
        <v>4897</v>
      </c>
      <c r="G1380" s="168"/>
    </row>
    <row r="1381" spans="1:7" hidden="1" x14ac:dyDescent="0.25">
      <c r="A1381" s="159"/>
      <c r="B1381" s="160">
        <v>2586</v>
      </c>
      <c r="C1381" s="165" t="s">
        <v>5327</v>
      </c>
      <c r="D1381" s="166" t="s">
        <v>8325</v>
      </c>
      <c r="E1381" s="167">
        <v>13.44</v>
      </c>
      <c r="F1381" s="164" t="s">
        <v>4897</v>
      </c>
      <c r="G1381" s="168"/>
    </row>
    <row r="1382" spans="1:7" hidden="1" x14ac:dyDescent="0.25">
      <c r="A1382" s="159"/>
      <c r="B1382" s="160">
        <v>2577</v>
      </c>
      <c r="C1382" s="165" t="s">
        <v>5321</v>
      </c>
      <c r="D1382" s="166" t="s">
        <v>8325</v>
      </c>
      <c r="E1382" s="167">
        <v>36</v>
      </c>
      <c r="F1382" s="164" t="s">
        <v>4897</v>
      </c>
      <c r="G1382" s="168"/>
    </row>
    <row r="1383" spans="1:7" hidden="1" x14ac:dyDescent="0.25">
      <c r="A1383" s="159"/>
      <c r="B1383" s="160">
        <v>2574</v>
      </c>
      <c r="C1383" s="165" t="s">
        <v>5320</v>
      </c>
      <c r="D1383" s="166" t="s">
        <v>8325</v>
      </c>
      <c r="E1383" s="167">
        <v>8.35</v>
      </c>
      <c r="F1383" s="164" t="s">
        <v>4897</v>
      </c>
      <c r="G1383" s="168"/>
    </row>
    <row r="1384" spans="1:7" hidden="1" x14ac:dyDescent="0.25">
      <c r="A1384" s="159"/>
      <c r="B1384" s="160">
        <v>2578</v>
      </c>
      <c r="C1384" s="165" t="s">
        <v>5322</v>
      </c>
      <c r="D1384" s="166" t="s">
        <v>8325</v>
      </c>
      <c r="E1384" s="167">
        <v>112.41</v>
      </c>
      <c r="F1384" s="164" t="s">
        <v>4897</v>
      </c>
    </row>
    <row r="1385" spans="1:7" hidden="1" x14ac:dyDescent="0.25">
      <c r="A1385" s="159"/>
      <c r="B1385" s="160">
        <v>2585</v>
      </c>
      <c r="C1385" s="165" t="s">
        <v>5326</v>
      </c>
      <c r="D1385" s="166" t="s">
        <v>8325</v>
      </c>
      <c r="E1385" s="167">
        <v>154.26</v>
      </c>
      <c r="F1385" s="164" t="s">
        <v>4897</v>
      </c>
      <c r="G1385" s="168"/>
    </row>
    <row r="1386" spans="1:7" hidden="1" x14ac:dyDescent="0.25">
      <c r="A1386" s="159"/>
      <c r="B1386" s="160">
        <v>12008</v>
      </c>
      <c r="C1386" s="165" t="s">
        <v>6361</v>
      </c>
      <c r="D1386" s="166" t="s">
        <v>8325</v>
      </c>
      <c r="E1386" s="167">
        <v>82.77</v>
      </c>
      <c r="F1386" s="164" t="s">
        <v>4897</v>
      </c>
      <c r="G1386" s="168"/>
    </row>
    <row r="1387" spans="1:7" hidden="1" x14ac:dyDescent="0.25">
      <c r="A1387" s="159"/>
      <c r="B1387" s="160">
        <v>2582</v>
      </c>
      <c r="C1387" s="165" t="s">
        <v>8989</v>
      </c>
      <c r="D1387" s="166" t="s">
        <v>8325</v>
      </c>
      <c r="E1387" s="167">
        <v>24.65</v>
      </c>
      <c r="F1387" s="164" t="s">
        <v>4897</v>
      </c>
      <c r="G1387" s="168"/>
    </row>
    <row r="1388" spans="1:7" hidden="1" x14ac:dyDescent="0.25">
      <c r="A1388" s="159"/>
      <c r="B1388" s="160">
        <v>2597</v>
      </c>
      <c r="C1388" s="165" t="s">
        <v>8990</v>
      </c>
      <c r="D1388" s="166" t="s">
        <v>8325</v>
      </c>
      <c r="E1388" s="167">
        <v>21.12</v>
      </c>
      <c r="F1388" s="164" t="s">
        <v>4897</v>
      </c>
      <c r="G1388" s="168"/>
    </row>
    <row r="1389" spans="1:7" hidden="1" x14ac:dyDescent="0.25">
      <c r="A1389" s="159"/>
      <c r="B1389" s="160">
        <v>2579</v>
      </c>
      <c r="C1389" s="165" t="s">
        <v>8991</v>
      </c>
      <c r="D1389" s="166" t="s">
        <v>8325</v>
      </c>
      <c r="E1389" s="167">
        <v>10.050000000000001</v>
      </c>
      <c r="F1389" s="164" t="s">
        <v>4897</v>
      </c>
      <c r="G1389" s="168"/>
    </row>
    <row r="1390" spans="1:7" hidden="1" x14ac:dyDescent="0.25">
      <c r="A1390" s="159"/>
      <c r="B1390" s="160">
        <v>2581</v>
      </c>
      <c r="C1390" s="165" t="s">
        <v>5323</v>
      </c>
      <c r="D1390" s="166" t="s">
        <v>8325</v>
      </c>
      <c r="E1390" s="167">
        <v>12.87</v>
      </c>
      <c r="F1390" s="164" t="s">
        <v>4897</v>
      </c>
      <c r="G1390" s="168"/>
    </row>
    <row r="1391" spans="1:7" hidden="1" x14ac:dyDescent="0.25">
      <c r="A1391" s="159"/>
      <c r="B1391" s="160">
        <v>2596</v>
      </c>
      <c r="C1391" s="165" t="s">
        <v>5332</v>
      </c>
      <c r="D1391" s="166" t="s">
        <v>8325</v>
      </c>
      <c r="E1391" s="167">
        <v>38.06</v>
      </c>
      <c r="F1391" s="164" t="s">
        <v>4897</v>
      </c>
      <c r="G1391" s="168"/>
    </row>
    <row r="1392" spans="1:7" hidden="1" x14ac:dyDescent="0.25">
      <c r="A1392" s="159"/>
      <c r="B1392" s="160">
        <v>2580</v>
      </c>
      <c r="C1392" s="165" t="s">
        <v>8992</v>
      </c>
      <c r="D1392" s="166" t="s">
        <v>8325</v>
      </c>
      <c r="E1392" s="167">
        <v>11.02</v>
      </c>
      <c r="F1392" s="164" t="s">
        <v>4897</v>
      </c>
      <c r="G1392" s="168"/>
    </row>
    <row r="1393" spans="1:7" hidden="1" x14ac:dyDescent="0.25">
      <c r="A1393" s="159"/>
      <c r="B1393" s="160">
        <v>2583</v>
      </c>
      <c r="C1393" s="165" t="s">
        <v>5324</v>
      </c>
      <c r="D1393" s="166" t="s">
        <v>8325</v>
      </c>
      <c r="E1393" s="167">
        <v>92.57</v>
      </c>
      <c r="F1393" s="164" t="s">
        <v>4897</v>
      </c>
      <c r="G1393" s="168"/>
    </row>
    <row r="1394" spans="1:7" hidden="1" x14ac:dyDescent="0.25">
      <c r="A1394" s="159"/>
      <c r="B1394" s="160">
        <v>2584</v>
      </c>
      <c r="C1394" s="165" t="s">
        <v>5325</v>
      </c>
      <c r="D1394" s="166" t="s">
        <v>8325</v>
      </c>
      <c r="E1394" s="167">
        <v>154.1</v>
      </c>
      <c r="F1394" s="164" t="s">
        <v>4897</v>
      </c>
      <c r="G1394" s="168"/>
    </row>
    <row r="1395" spans="1:7" hidden="1" x14ac:dyDescent="0.25">
      <c r="A1395" s="159"/>
      <c r="B1395" s="160">
        <v>12010</v>
      </c>
      <c r="C1395" s="165" t="s">
        <v>6362</v>
      </c>
      <c r="D1395" s="166" t="s">
        <v>8325</v>
      </c>
      <c r="E1395" s="167">
        <v>4.99</v>
      </c>
      <c r="F1395" s="164" t="s">
        <v>4897</v>
      </c>
      <c r="G1395" s="168"/>
    </row>
    <row r="1396" spans="1:7" hidden="1" x14ac:dyDescent="0.25">
      <c r="A1396" s="159"/>
      <c r="B1396" s="160">
        <v>39329</v>
      </c>
      <c r="C1396" s="165" t="s">
        <v>7265</v>
      </c>
      <c r="D1396" s="166" t="s">
        <v>8325</v>
      </c>
      <c r="E1396" s="167">
        <v>5.22</v>
      </c>
      <c r="F1396" s="164" t="s">
        <v>4897</v>
      </c>
      <c r="G1396" s="168"/>
    </row>
    <row r="1397" spans="1:7" hidden="1" x14ac:dyDescent="0.25">
      <c r="A1397" s="159"/>
      <c r="B1397" s="160">
        <v>39330</v>
      </c>
      <c r="C1397" s="165" t="s">
        <v>7266</v>
      </c>
      <c r="D1397" s="166" t="s">
        <v>8325</v>
      </c>
      <c r="E1397" s="167">
        <v>5.49</v>
      </c>
      <c r="F1397" s="164" t="s">
        <v>4897</v>
      </c>
      <c r="G1397" s="168"/>
    </row>
    <row r="1398" spans="1:7" hidden="1" x14ac:dyDescent="0.25">
      <c r="A1398" s="159"/>
      <c r="B1398" s="160">
        <v>39332</v>
      </c>
      <c r="C1398" s="165" t="s">
        <v>7268</v>
      </c>
      <c r="D1398" s="166" t="s">
        <v>8325</v>
      </c>
      <c r="E1398" s="167">
        <v>6.14</v>
      </c>
      <c r="F1398" s="164" t="s">
        <v>4897</v>
      </c>
      <c r="G1398" s="168"/>
    </row>
    <row r="1399" spans="1:7" hidden="1" x14ac:dyDescent="0.25">
      <c r="A1399" s="159"/>
      <c r="B1399" s="160">
        <v>39331</v>
      </c>
      <c r="C1399" s="165" t="s">
        <v>7267</v>
      </c>
      <c r="D1399" s="166" t="s">
        <v>8325</v>
      </c>
      <c r="E1399" s="167">
        <v>4.8899999999999997</v>
      </c>
      <c r="F1399" s="164" t="s">
        <v>4897</v>
      </c>
      <c r="G1399" s="168"/>
    </row>
    <row r="1400" spans="1:7" hidden="1" x14ac:dyDescent="0.25">
      <c r="A1400" s="159"/>
      <c r="B1400" s="160">
        <v>39333</v>
      </c>
      <c r="C1400" s="165" t="s">
        <v>7269</v>
      </c>
      <c r="D1400" s="166" t="s">
        <v>8325</v>
      </c>
      <c r="E1400" s="167">
        <v>4.76</v>
      </c>
      <c r="F1400" s="164" t="s">
        <v>4897</v>
      </c>
      <c r="G1400" s="168"/>
    </row>
    <row r="1401" spans="1:7" hidden="1" x14ac:dyDescent="0.25">
      <c r="A1401" s="159"/>
      <c r="B1401" s="160">
        <v>39335</v>
      </c>
      <c r="C1401" s="165" t="s">
        <v>7271</v>
      </c>
      <c r="D1401" s="166" t="s">
        <v>8325</v>
      </c>
      <c r="E1401" s="167">
        <v>5.51</v>
      </c>
      <c r="F1401" s="164" t="s">
        <v>4897</v>
      </c>
      <c r="G1401" s="168"/>
    </row>
    <row r="1402" spans="1:7" hidden="1" x14ac:dyDescent="0.25">
      <c r="A1402" s="159"/>
      <c r="B1402" s="160">
        <v>39334</v>
      </c>
      <c r="C1402" s="165" t="s">
        <v>7270</v>
      </c>
      <c r="D1402" s="166" t="s">
        <v>8325</v>
      </c>
      <c r="E1402" s="167">
        <v>4.38</v>
      </c>
      <c r="F1402" s="164" t="s">
        <v>4897</v>
      </c>
      <c r="G1402" s="168"/>
    </row>
    <row r="1403" spans="1:7" hidden="1" x14ac:dyDescent="0.25">
      <c r="A1403" s="159"/>
      <c r="B1403" s="160">
        <v>12016</v>
      </c>
      <c r="C1403" s="165" t="s">
        <v>6364</v>
      </c>
      <c r="D1403" s="166" t="s">
        <v>8325</v>
      </c>
      <c r="E1403" s="167">
        <v>5.5</v>
      </c>
      <c r="F1403" s="164" t="s">
        <v>4897</v>
      </c>
      <c r="G1403" s="168"/>
    </row>
    <row r="1404" spans="1:7" hidden="1" x14ac:dyDescent="0.25">
      <c r="A1404" s="159"/>
      <c r="B1404" s="160">
        <v>12015</v>
      </c>
      <c r="C1404" s="165" t="s">
        <v>6363</v>
      </c>
      <c r="D1404" s="166" t="s">
        <v>8325</v>
      </c>
      <c r="E1404" s="167">
        <v>6.4</v>
      </c>
      <c r="F1404" s="164" t="s">
        <v>4897</v>
      </c>
      <c r="G1404" s="168"/>
    </row>
    <row r="1405" spans="1:7" hidden="1" x14ac:dyDescent="0.25">
      <c r="A1405" s="159"/>
      <c r="B1405" s="160">
        <v>12020</v>
      </c>
      <c r="C1405" s="165" t="s">
        <v>6366</v>
      </c>
      <c r="D1405" s="166" t="s">
        <v>8325</v>
      </c>
      <c r="E1405" s="167">
        <v>5.5</v>
      </c>
      <c r="F1405" s="164" t="s">
        <v>4897</v>
      </c>
      <c r="G1405" s="168"/>
    </row>
    <row r="1406" spans="1:7" hidden="1" x14ac:dyDescent="0.25">
      <c r="A1406" s="159"/>
      <c r="B1406" s="160">
        <v>12019</v>
      </c>
      <c r="C1406" s="165" t="s">
        <v>6365</v>
      </c>
      <c r="D1406" s="166" t="s">
        <v>8325</v>
      </c>
      <c r="E1406" s="167">
        <v>6.4</v>
      </c>
      <c r="F1406" s="164" t="s">
        <v>4897</v>
      </c>
      <c r="G1406" s="168"/>
    </row>
    <row r="1407" spans="1:7" hidden="1" x14ac:dyDescent="0.25">
      <c r="A1407" s="159"/>
      <c r="B1407" s="160">
        <v>39336</v>
      </c>
      <c r="C1407" s="165" t="s">
        <v>7272</v>
      </c>
      <c r="D1407" s="166" t="s">
        <v>8325</v>
      </c>
      <c r="E1407" s="167">
        <v>5.49</v>
      </c>
      <c r="F1407" s="164" t="s">
        <v>4897</v>
      </c>
      <c r="G1407" s="168"/>
    </row>
    <row r="1408" spans="1:7" hidden="1" x14ac:dyDescent="0.25">
      <c r="A1408" s="159"/>
      <c r="B1408" s="160">
        <v>39338</v>
      </c>
      <c r="C1408" s="165" t="s">
        <v>7274</v>
      </c>
      <c r="D1408" s="166" t="s">
        <v>8325</v>
      </c>
      <c r="E1408" s="167">
        <v>6.14</v>
      </c>
      <c r="F1408" s="164" t="s">
        <v>4897</v>
      </c>
      <c r="G1408" s="168"/>
    </row>
    <row r="1409" spans="1:7" hidden="1" x14ac:dyDescent="0.25">
      <c r="A1409" s="159"/>
      <c r="B1409" s="160">
        <v>39337</v>
      </c>
      <c r="C1409" s="165" t="s">
        <v>7273</v>
      </c>
      <c r="D1409" s="166" t="s">
        <v>8325</v>
      </c>
      <c r="E1409" s="167">
        <v>4.8899999999999997</v>
      </c>
      <c r="F1409" s="164" t="s">
        <v>4897</v>
      </c>
      <c r="G1409" s="168"/>
    </row>
    <row r="1410" spans="1:7" hidden="1" x14ac:dyDescent="0.25">
      <c r="A1410" s="159"/>
      <c r="B1410" s="160">
        <v>39341</v>
      </c>
      <c r="C1410" s="165" t="s">
        <v>7276</v>
      </c>
      <c r="D1410" s="166" t="s">
        <v>8325</v>
      </c>
      <c r="E1410" s="167">
        <v>8.01</v>
      </c>
      <c r="F1410" s="164" t="s">
        <v>4897</v>
      </c>
      <c r="G1410" s="168"/>
    </row>
    <row r="1411" spans="1:7" hidden="1" x14ac:dyDescent="0.25">
      <c r="A1411" s="159"/>
      <c r="B1411" s="160">
        <v>39340</v>
      </c>
      <c r="C1411" s="165" t="s">
        <v>7275</v>
      </c>
      <c r="D1411" s="166" t="s">
        <v>8325</v>
      </c>
      <c r="E1411" s="167">
        <v>5.88</v>
      </c>
      <c r="F1411" s="164" t="s">
        <v>4897</v>
      </c>
      <c r="G1411" s="168"/>
    </row>
    <row r="1412" spans="1:7" hidden="1" x14ac:dyDescent="0.25">
      <c r="A1412" s="159"/>
      <c r="B1412" s="160">
        <v>12025</v>
      </c>
      <c r="C1412" s="165" t="s">
        <v>6367</v>
      </c>
      <c r="D1412" s="166" t="s">
        <v>8325</v>
      </c>
      <c r="E1412" s="167">
        <v>6.07</v>
      </c>
      <c r="F1412" s="164" t="s">
        <v>4897</v>
      </c>
      <c r="G1412" s="168"/>
    </row>
    <row r="1413" spans="1:7" hidden="1" x14ac:dyDescent="0.25">
      <c r="A1413" s="159"/>
      <c r="B1413" s="160">
        <v>39342</v>
      </c>
      <c r="C1413" s="165" t="s">
        <v>7277</v>
      </c>
      <c r="D1413" s="166" t="s">
        <v>8325</v>
      </c>
      <c r="E1413" s="167">
        <v>8.01</v>
      </c>
      <c r="F1413" s="164" t="s">
        <v>4897</v>
      </c>
      <c r="G1413" s="168"/>
    </row>
    <row r="1414" spans="1:7" hidden="1" x14ac:dyDescent="0.25">
      <c r="A1414" s="159"/>
      <c r="B1414" s="160">
        <v>39343</v>
      </c>
      <c r="C1414" s="165" t="s">
        <v>7278</v>
      </c>
      <c r="D1414" s="166" t="s">
        <v>8325</v>
      </c>
      <c r="E1414" s="167">
        <v>6.76</v>
      </c>
      <c r="F1414" s="164" t="s">
        <v>4897</v>
      </c>
      <c r="G1414" s="168"/>
    </row>
    <row r="1415" spans="1:7" hidden="1" x14ac:dyDescent="0.25">
      <c r="A1415" s="159"/>
      <c r="B1415" s="160">
        <v>39345</v>
      </c>
      <c r="C1415" s="165" t="s">
        <v>7280</v>
      </c>
      <c r="D1415" s="166" t="s">
        <v>8325</v>
      </c>
      <c r="E1415" s="167">
        <v>9.15</v>
      </c>
      <c r="F1415" s="164" t="s">
        <v>4897</v>
      </c>
      <c r="G1415" s="168"/>
    </row>
    <row r="1416" spans="1:7" hidden="1" x14ac:dyDescent="0.25">
      <c r="A1416" s="159"/>
      <c r="B1416" s="160">
        <v>39344</v>
      </c>
      <c r="C1416" s="165" t="s">
        <v>7279</v>
      </c>
      <c r="D1416" s="166" t="s">
        <v>8325</v>
      </c>
      <c r="E1416" s="167">
        <v>6.53</v>
      </c>
      <c r="F1416" s="164" t="s">
        <v>4897</v>
      </c>
      <c r="G1416" s="168"/>
    </row>
    <row r="1417" spans="1:7" hidden="1" x14ac:dyDescent="0.25">
      <c r="A1417" s="159"/>
      <c r="B1417" s="160">
        <v>12623</v>
      </c>
      <c r="C1417" s="165" t="s">
        <v>8993</v>
      </c>
      <c r="D1417" s="166" t="s">
        <v>8368</v>
      </c>
      <c r="E1417" s="167">
        <v>9.7200000000000006</v>
      </c>
      <c r="F1417" s="164" t="s">
        <v>4931</v>
      </c>
      <c r="G1417" s="168"/>
    </row>
    <row r="1418" spans="1:7" hidden="1" x14ac:dyDescent="0.25">
      <c r="A1418" s="159"/>
      <c r="B1418" s="160">
        <v>34498</v>
      </c>
      <c r="C1418" s="165" t="s">
        <v>6737</v>
      </c>
      <c r="D1418" s="166" t="s">
        <v>8325</v>
      </c>
      <c r="E1418" s="167">
        <v>95.02</v>
      </c>
      <c r="F1418" s="164" t="s">
        <v>4897</v>
      </c>
      <c r="G1418" s="168"/>
    </row>
    <row r="1419" spans="1:7" hidden="1" x14ac:dyDescent="0.25">
      <c r="A1419" s="159"/>
      <c r="B1419" s="160">
        <v>13244</v>
      </c>
      <c r="C1419" s="165" t="s">
        <v>6506</v>
      </c>
      <c r="D1419" s="166" t="s">
        <v>8325</v>
      </c>
      <c r="E1419" s="167">
        <v>40</v>
      </c>
      <c r="F1419" s="164" t="s">
        <v>8337</v>
      </c>
      <c r="G1419" s="168"/>
    </row>
    <row r="1420" spans="1:7" hidden="1" x14ac:dyDescent="0.25">
      <c r="A1420" s="159"/>
      <c r="B1420" s="160">
        <v>38998</v>
      </c>
      <c r="C1420" s="165" t="s">
        <v>8994</v>
      </c>
      <c r="D1420" s="166" t="s">
        <v>8325</v>
      </c>
      <c r="E1420" s="167">
        <v>8.1999999999999993</v>
      </c>
      <c r="F1420" s="164" t="s">
        <v>4931</v>
      </c>
      <c r="G1420" s="168"/>
    </row>
    <row r="1421" spans="1:7" hidden="1" x14ac:dyDescent="0.25">
      <c r="A1421" s="159"/>
      <c r="B1421" s="160">
        <v>38999</v>
      </c>
      <c r="C1421" s="165" t="s">
        <v>8995</v>
      </c>
      <c r="D1421" s="166" t="s">
        <v>8325</v>
      </c>
      <c r="E1421" s="167">
        <v>13.57</v>
      </c>
      <c r="F1421" s="164" t="s">
        <v>4931</v>
      </c>
      <c r="G1421" s="168"/>
    </row>
    <row r="1422" spans="1:7" hidden="1" x14ac:dyDescent="0.25">
      <c r="A1422" s="159"/>
      <c r="B1422" s="160">
        <v>38996</v>
      </c>
      <c r="C1422" s="165" t="s">
        <v>8996</v>
      </c>
      <c r="D1422" s="166" t="s">
        <v>8325</v>
      </c>
      <c r="E1422" s="167">
        <v>11.85</v>
      </c>
      <c r="F1422" s="164" t="s">
        <v>4931</v>
      </c>
      <c r="G1422" s="168"/>
    </row>
    <row r="1423" spans="1:7" hidden="1" x14ac:dyDescent="0.25">
      <c r="A1423" s="159"/>
      <c r="B1423" s="160">
        <v>38997</v>
      </c>
      <c r="C1423" s="165" t="s">
        <v>8997</v>
      </c>
      <c r="D1423" s="166" t="s">
        <v>8325</v>
      </c>
      <c r="E1423" s="167">
        <v>19.18</v>
      </c>
      <c r="F1423" s="164" t="s">
        <v>4931</v>
      </c>
      <c r="G1423" s="168"/>
    </row>
    <row r="1424" spans="1:7" hidden="1" x14ac:dyDescent="0.25">
      <c r="A1424" s="159"/>
      <c r="B1424" s="160">
        <v>39862</v>
      </c>
      <c r="C1424" s="165" t="s">
        <v>7361</v>
      </c>
      <c r="D1424" s="166" t="s">
        <v>8325</v>
      </c>
      <c r="E1424" s="167">
        <v>5.44</v>
      </c>
      <c r="F1424" s="164" t="s">
        <v>4931</v>
      </c>
      <c r="G1424" s="168"/>
    </row>
    <row r="1425" spans="1:7" hidden="1" x14ac:dyDescent="0.25">
      <c r="A1425" s="159"/>
      <c r="B1425" s="160">
        <v>39863</v>
      </c>
      <c r="C1425" s="165" t="s">
        <v>7362</v>
      </c>
      <c r="D1425" s="166" t="s">
        <v>8325</v>
      </c>
      <c r="E1425" s="167">
        <v>5.52</v>
      </c>
      <c r="F1425" s="164" t="s">
        <v>4931</v>
      </c>
      <c r="G1425" s="168"/>
    </row>
    <row r="1426" spans="1:7" hidden="1" x14ac:dyDescent="0.25">
      <c r="A1426" s="159"/>
      <c r="B1426" s="160">
        <v>39864</v>
      </c>
      <c r="C1426" s="165" t="s">
        <v>7363</v>
      </c>
      <c r="D1426" s="166" t="s">
        <v>8325</v>
      </c>
      <c r="E1426" s="167">
        <v>6.85</v>
      </c>
      <c r="F1426" s="164" t="s">
        <v>4931</v>
      </c>
      <c r="G1426" s="168"/>
    </row>
    <row r="1427" spans="1:7" hidden="1" x14ac:dyDescent="0.25">
      <c r="A1427" s="159"/>
      <c r="B1427" s="160">
        <v>39865</v>
      </c>
      <c r="C1427" s="165" t="s">
        <v>7364</v>
      </c>
      <c r="D1427" s="166" t="s">
        <v>8325</v>
      </c>
      <c r="E1427" s="167">
        <v>9.66</v>
      </c>
      <c r="F1427" s="164" t="s">
        <v>4931</v>
      </c>
      <c r="G1427" s="168"/>
    </row>
    <row r="1428" spans="1:7" ht="20.399999999999999" hidden="1" x14ac:dyDescent="0.25">
      <c r="A1428" s="159"/>
      <c r="B1428" s="160">
        <v>2517</v>
      </c>
      <c r="C1428" s="165" t="s">
        <v>8998</v>
      </c>
      <c r="D1428" s="166" t="s">
        <v>8325</v>
      </c>
      <c r="E1428" s="167">
        <v>15.35</v>
      </c>
      <c r="F1428" s="164" t="s">
        <v>4897</v>
      </c>
      <c r="G1428" s="168"/>
    </row>
    <row r="1429" spans="1:7" ht="20.399999999999999" hidden="1" x14ac:dyDescent="0.25">
      <c r="A1429" s="159"/>
      <c r="B1429" s="160">
        <v>2522</v>
      </c>
      <c r="C1429" s="165" t="s">
        <v>8999</v>
      </c>
      <c r="D1429" s="166" t="s">
        <v>8325</v>
      </c>
      <c r="E1429" s="167">
        <v>9.92</v>
      </c>
      <c r="F1429" s="164" t="s">
        <v>4897</v>
      </c>
      <c r="G1429" s="168"/>
    </row>
    <row r="1430" spans="1:7" ht="20.399999999999999" hidden="1" x14ac:dyDescent="0.25">
      <c r="A1430" s="159"/>
      <c r="B1430" s="160">
        <v>2548</v>
      </c>
      <c r="C1430" s="165" t="s">
        <v>9000</v>
      </c>
      <c r="D1430" s="166" t="s">
        <v>8325</v>
      </c>
      <c r="E1430" s="167">
        <v>6.1</v>
      </c>
      <c r="F1430" s="164" t="s">
        <v>4897</v>
      </c>
    </row>
    <row r="1431" spans="1:7" ht="20.399999999999999" hidden="1" x14ac:dyDescent="0.25">
      <c r="A1431" s="159"/>
      <c r="B1431" s="160">
        <v>2516</v>
      </c>
      <c r="C1431" s="165" t="s">
        <v>9001</v>
      </c>
      <c r="D1431" s="166" t="s">
        <v>8325</v>
      </c>
      <c r="E1431" s="167">
        <v>7.96</v>
      </c>
      <c r="F1431" s="164" t="s">
        <v>4897</v>
      </c>
    </row>
    <row r="1432" spans="1:7" ht="20.399999999999999" hidden="1" x14ac:dyDescent="0.25">
      <c r="A1432" s="159"/>
      <c r="B1432" s="160">
        <v>2518</v>
      </c>
      <c r="C1432" s="165" t="s">
        <v>9002</v>
      </c>
      <c r="D1432" s="166" t="s">
        <v>8325</v>
      </c>
      <c r="E1432" s="167">
        <v>73.08</v>
      </c>
      <c r="F1432" s="164" t="s">
        <v>4897</v>
      </c>
      <c r="G1432" s="168"/>
    </row>
    <row r="1433" spans="1:7" ht="20.399999999999999" hidden="1" x14ac:dyDescent="0.25">
      <c r="A1433" s="159"/>
      <c r="B1433" s="160">
        <v>2521</v>
      </c>
      <c r="C1433" s="165" t="s">
        <v>9003</v>
      </c>
      <c r="D1433" s="166" t="s">
        <v>8325</v>
      </c>
      <c r="E1433" s="167">
        <v>31.11</v>
      </c>
      <c r="F1433" s="164" t="s">
        <v>4897</v>
      </c>
      <c r="G1433" s="168"/>
    </row>
    <row r="1434" spans="1:7" ht="20.399999999999999" hidden="1" x14ac:dyDescent="0.25">
      <c r="A1434" s="159"/>
      <c r="B1434" s="160">
        <v>2515</v>
      </c>
      <c r="C1434" s="165" t="s">
        <v>9004</v>
      </c>
      <c r="D1434" s="166" t="s">
        <v>8325</v>
      </c>
      <c r="E1434" s="167">
        <v>6.63</v>
      </c>
      <c r="F1434" s="164" t="s">
        <v>4897</v>
      </c>
      <c r="G1434" s="168"/>
    </row>
    <row r="1435" spans="1:7" ht="20.399999999999999" hidden="1" x14ac:dyDescent="0.25">
      <c r="A1435" s="159"/>
      <c r="B1435" s="160">
        <v>2519</v>
      </c>
      <c r="C1435" s="165" t="s">
        <v>9005</v>
      </c>
      <c r="D1435" s="166" t="s">
        <v>8325</v>
      </c>
      <c r="E1435" s="167">
        <v>88.12</v>
      </c>
      <c r="F1435" s="164" t="s">
        <v>4897</v>
      </c>
      <c r="G1435" s="168"/>
    </row>
    <row r="1436" spans="1:7" ht="20.399999999999999" hidden="1" x14ac:dyDescent="0.25">
      <c r="A1436" s="159"/>
      <c r="B1436" s="160">
        <v>2520</v>
      </c>
      <c r="C1436" s="165" t="s">
        <v>9006</v>
      </c>
      <c r="D1436" s="166" t="s">
        <v>8325</v>
      </c>
      <c r="E1436" s="167">
        <v>162.19</v>
      </c>
      <c r="F1436" s="164" t="s">
        <v>4897</v>
      </c>
      <c r="G1436" s="168"/>
    </row>
    <row r="1437" spans="1:7" hidden="1" x14ac:dyDescent="0.25">
      <c r="A1437" s="159"/>
      <c r="B1437" s="160">
        <v>1602</v>
      </c>
      <c r="C1437" s="165" t="s">
        <v>9007</v>
      </c>
      <c r="D1437" s="166" t="s">
        <v>8325</v>
      </c>
      <c r="E1437" s="167">
        <v>24.2</v>
      </c>
      <c r="F1437" s="164" t="s">
        <v>4897</v>
      </c>
      <c r="G1437" s="168"/>
    </row>
    <row r="1438" spans="1:7" hidden="1" x14ac:dyDescent="0.25">
      <c r="A1438" s="159"/>
      <c r="B1438" s="160">
        <v>1601</v>
      </c>
      <c r="C1438" s="165" t="s">
        <v>9008</v>
      </c>
      <c r="D1438" s="166" t="s">
        <v>8325</v>
      </c>
      <c r="E1438" s="167">
        <v>21.57</v>
      </c>
      <c r="F1438" s="164" t="s">
        <v>4897</v>
      </c>
    </row>
    <row r="1439" spans="1:7" hidden="1" x14ac:dyDescent="0.25">
      <c r="A1439" s="159"/>
      <c r="B1439" s="160">
        <v>1598</v>
      </c>
      <c r="C1439" s="165" t="s">
        <v>9009</v>
      </c>
      <c r="D1439" s="166" t="s">
        <v>8325</v>
      </c>
      <c r="E1439" s="167">
        <v>6.38</v>
      </c>
      <c r="F1439" s="164" t="s">
        <v>4897</v>
      </c>
      <c r="G1439" s="168"/>
    </row>
    <row r="1440" spans="1:7" hidden="1" x14ac:dyDescent="0.25">
      <c r="A1440" s="159"/>
      <c r="B1440" s="160">
        <v>1600</v>
      </c>
      <c r="C1440" s="165" t="s">
        <v>9010</v>
      </c>
      <c r="D1440" s="166" t="s">
        <v>8325</v>
      </c>
      <c r="E1440" s="167">
        <v>9.42</v>
      </c>
      <c r="F1440" s="164" t="s">
        <v>4897</v>
      </c>
      <c r="G1440" s="168"/>
    </row>
    <row r="1441" spans="1:7" hidden="1" x14ac:dyDescent="0.25">
      <c r="A1441" s="159"/>
      <c r="B1441" s="160">
        <v>1603</v>
      </c>
      <c r="C1441" s="165" t="s">
        <v>9011</v>
      </c>
      <c r="D1441" s="166" t="s">
        <v>8325</v>
      </c>
      <c r="E1441" s="167">
        <v>36.54</v>
      </c>
      <c r="F1441" s="164" t="s">
        <v>4897</v>
      </c>
      <c r="G1441" s="168"/>
    </row>
    <row r="1442" spans="1:7" hidden="1" x14ac:dyDescent="0.25">
      <c r="A1442" s="159"/>
      <c r="B1442" s="160">
        <v>1599</v>
      </c>
      <c r="C1442" s="165" t="s">
        <v>9012</v>
      </c>
      <c r="D1442" s="166" t="s">
        <v>8325</v>
      </c>
      <c r="E1442" s="167">
        <v>7.4</v>
      </c>
      <c r="F1442" s="164" t="s">
        <v>4897</v>
      </c>
    </row>
    <row r="1443" spans="1:7" hidden="1" x14ac:dyDescent="0.25">
      <c r="A1443" s="159"/>
      <c r="B1443" s="160">
        <v>1597</v>
      </c>
      <c r="C1443" s="165" t="s">
        <v>9013</v>
      </c>
      <c r="D1443" s="166" t="s">
        <v>8325</v>
      </c>
      <c r="E1443" s="167">
        <v>6</v>
      </c>
      <c r="F1443" s="164" t="s">
        <v>4897</v>
      </c>
      <c r="G1443" s="168"/>
    </row>
    <row r="1444" spans="1:7" hidden="1" x14ac:dyDescent="0.25">
      <c r="A1444" s="159"/>
      <c r="B1444" s="160">
        <v>39600</v>
      </c>
      <c r="C1444" s="165" t="s">
        <v>9014</v>
      </c>
      <c r="D1444" s="166" t="s">
        <v>8325</v>
      </c>
      <c r="E1444" s="167">
        <v>8.69</v>
      </c>
      <c r="F1444" s="164" t="s">
        <v>4931</v>
      </c>
      <c r="G1444" s="168"/>
    </row>
    <row r="1445" spans="1:7" hidden="1" x14ac:dyDescent="0.25">
      <c r="A1445" s="159"/>
      <c r="B1445" s="160">
        <v>39601</v>
      </c>
      <c r="C1445" s="165" t="s">
        <v>9015</v>
      </c>
      <c r="D1445" s="166" t="s">
        <v>8325</v>
      </c>
      <c r="E1445" s="167">
        <v>15.12</v>
      </c>
      <c r="F1445" s="164" t="s">
        <v>4931</v>
      </c>
      <c r="G1445" s="168"/>
    </row>
    <row r="1446" spans="1:7" hidden="1" x14ac:dyDescent="0.25">
      <c r="A1446" s="159"/>
      <c r="B1446" s="160">
        <v>39602</v>
      </c>
      <c r="C1446" s="165" t="s">
        <v>9016</v>
      </c>
      <c r="D1446" s="166" t="s">
        <v>8325</v>
      </c>
      <c r="E1446" s="167">
        <v>0.99</v>
      </c>
      <c r="F1446" s="164" t="s">
        <v>4931</v>
      </c>
      <c r="G1446" s="168"/>
    </row>
    <row r="1447" spans="1:7" hidden="1" x14ac:dyDescent="0.25">
      <c r="A1447" s="159"/>
      <c r="B1447" s="160">
        <v>39603</v>
      </c>
      <c r="C1447" s="165" t="s">
        <v>9017</v>
      </c>
      <c r="D1447" s="166" t="s">
        <v>8325</v>
      </c>
      <c r="E1447" s="167">
        <v>1.7</v>
      </c>
      <c r="F1447" s="164" t="s">
        <v>4931</v>
      </c>
      <c r="G1447" s="168"/>
    </row>
    <row r="1448" spans="1:7" ht="20.399999999999999" hidden="1" x14ac:dyDescent="0.25">
      <c r="A1448" s="159"/>
      <c r="B1448" s="160">
        <v>11821</v>
      </c>
      <c r="C1448" s="165" t="s">
        <v>9018</v>
      </c>
      <c r="D1448" s="166" t="s">
        <v>8325</v>
      </c>
      <c r="E1448" s="167">
        <v>4.93</v>
      </c>
      <c r="F1448" s="164" t="s">
        <v>4897</v>
      </c>
      <c r="G1448" s="168"/>
    </row>
    <row r="1449" spans="1:7" ht="20.399999999999999" hidden="1" x14ac:dyDescent="0.25">
      <c r="A1449" s="159"/>
      <c r="B1449" s="160">
        <v>1562</v>
      </c>
      <c r="C1449" s="165" t="s">
        <v>9019</v>
      </c>
      <c r="D1449" s="166" t="s">
        <v>8325</v>
      </c>
      <c r="E1449" s="167">
        <v>8.07</v>
      </c>
      <c r="F1449" s="164" t="s">
        <v>4897</v>
      </c>
      <c r="G1449" s="168"/>
    </row>
    <row r="1450" spans="1:7" ht="20.399999999999999" hidden="1" x14ac:dyDescent="0.25">
      <c r="A1450" s="159"/>
      <c r="B1450" s="160">
        <v>1563</v>
      </c>
      <c r="C1450" s="165" t="s">
        <v>9020</v>
      </c>
      <c r="D1450" s="166" t="s">
        <v>8325</v>
      </c>
      <c r="E1450" s="167">
        <v>10.83</v>
      </c>
      <c r="F1450" s="164" t="s">
        <v>4897</v>
      </c>
      <c r="G1450" s="168"/>
    </row>
    <row r="1451" spans="1:7" hidden="1" x14ac:dyDescent="0.25">
      <c r="A1451" s="159"/>
      <c r="B1451" s="160">
        <v>11856</v>
      </c>
      <c r="C1451" s="165" t="s">
        <v>6311</v>
      </c>
      <c r="D1451" s="166" t="s">
        <v>8325</v>
      </c>
      <c r="E1451" s="167">
        <v>3.23</v>
      </c>
      <c r="F1451" s="164" t="s">
        <v>8337</v>
      </c>
      <c r="G1451" s="168"/>
    </row>
    <row r="1452" spans="1:7" hidden="1" x14ac:dyDescent="0.25">
      <c r="A1452" s="159"/>
      <c r="B1452" s="160">
        <v>11857</v>
      </c>
      <c r="C1452" s="165" t="s">
        <v>6312</v>
      </c>
      <c r="D1452" s="166" t="s">
        <v>8325</v>
      </c>
      <c r="E1452" s="167">
        <v>17</v>
      </c>
      <c r="F1452" s="164" t="s">
        <v>4897</v>
      </c>
      <c r="G1452" s="168"/>
    </row>
    <row r="1453" spans="1:7" hidden="1" x14ac:dyDescent="0.25">
      <c r="A1453" s="159"/>
      <c r="B1453" s="160">
        <v>11858</v>
      </c>
      <c r="C1453" s="165" t="s">
        <v>6313</v>
      </c>
      <c r="D1453" s="166" t="s">
        <v>8325</v>
      </c>
      <c r="E1453" s="167">
        <v>21.09</v>
      </c>
      <c r="F1453" s="164" t="s">
        <v>4897</v>
      </c>
      <c r="G1453" s="168"/>
    </row>
    <row r="1454" spans="1:7" hidden="1" x14ac:dyDescent="0.25">
      <c r="A1454" s="159"/>
      <c r="B1454" s="160">
        <v>1539</v>
      </c>
      <c r="C1454" s="165" t="s">
        <v>5188</v>
      </c>
      <c r="D1454" s="166" t="s">
        <v>8325</v>
      </c>
      <c r="E1454" s="167">
        <v>3.79</v>
      </c>
      <c r="F1454" s="164" t="s">
        <v>4897</v>
      </c>
      <c r="G1454" s="168"/>
    </row>
    <row r="1455" spans="1:7" hidden="1" x14ac:dyDescent="0.25">
      <c r="A1455" s="159"/>
      <c r="B1455" s="160">
        <v>11859</v>
      </c>
      <c r="C1455" s="165" t="s">
        <v>6314</v>
      </c>
      <c r="D1455" s="166" t="s">
        <v>8325</v>
      </c>
      <c r="E1455" s="167">
        <v>28.7</v>
      </c>
      <c r="F1455" s="164" t="s">
        <v>4897</v>
      </c>
      <c r="G1455" s="168"/>
    </row>
    <row r="1456" spans="1:7" hidden="1" x14ac:dyDescent="0.25">
      <c r="A1456" s="159"/>
      <c r="B1456" s="160">
        <v>1550</v>
      </c>
      <c r="C1456" s="165" t="s">
        <v>5189</v>
      </c>
      <c r="D1456" s="166" t="s">
        <v>8325</v>
      </c>
      <c r="E1456" s="167">
        <v>4</v>
      </c>
      <c r="F1456" s="164" t="s">
        <v>4897</v>
      </c>
      <c r="G1456" s="168"/>
    </row>
    <row r="1457" spans="1:7" hidden="1" x14ac:dyDescent="0.25">
      <c r="A1457" s="159"/>
      <c r="B1457" s="160">
        <v>11854</v>
      </c>
      <c r="C1457" s="165" t="s">
        <v>6309</v>
      </c>
      <c r="D1457" s="166" t="s">
        <v>8325</v>
      </c>
      <c r="E1457" s="167">
        <v>5</v>
      </c>
      <c r="F1457" s="164" t="s">
        <v>4897</v>
      </c>
      <c r="G1457" s="168"/>
    </row>
    <row r="1458" spans="1:7" hidden="1" x14ac:dyDescent="0.25">
      <c r="A1458" s="159"/>
      <c r="B1458" s="160">
        <v>11862</v>
      </c>
      <c r="C1458" s="165" t="s">
        <v>6315</v>
      </c>
      <c r="D1458" s="166" t="s">
        <v>8325</v>
      </c>
      <c r="E1458" s="167">
        <v>7.02</v>
      </c>
      <c r="F1458" s="164" t="s">
        <v>4897</v>
      </c>
      <c r="G1458" s="168"/>
    </row>
    <row r="1459" spans="1:7" hidden="1" x14ac:dyDescent="0.25">
      <c r="A1459" s="159"/>
      <c r="B1459" s="160">
        <v>11863</v>
      </c>
      <c r="C1459" s="165" t="s">
        <v>6316</v>
      </c>
      <c r="D1459" s="166" t="s">
        <v>8325</v>
      </c>
      <c r="E1459" s="167">
        <v>2.83</v>
      </c>
      <c r="F1459" s="164" t="s">
        <v>4897</v>
      </c>
      <c r="G1459" s="168"/>
    </row>
    <row r="1460" spans="1:7" hidden="1" x14ac:dyDescent="0.25">
      <c r="A1460" s="159"/>
      <c r="B1460" s="160">
        <v>11855</v>
      </c>
      <c r="C1460" s="165" t="s">
        <v>6310</v>
      </c>
      <c r="D1460" s="166" t="s">
        <v>8325</v>
      </c>
      <c r="E1460" s="167">
        <v>10.47</v>
      </c>
      <c r="F1460" s="164" t="s">
        <v>4897</v>
      </c>
      <c r="G1460" s="168"/>
    </row>
    <row r="1461" spans="1:7" hidden="1" x14ac:dyDescent="0.25">
      <c r="A1461" s="159"/>
      <c r="B1461" s="160">
        <v>11864</v>
      </c>
      <c r="C1461" s="165" t="s">
        <v>6317</v>
      </c>
      <c r="D1461" s="166" t="s">
        <v>8325</v>
      </c>
      <c r="E1461" s="167">
        <v>15.84</v>
      </c>
      <c r="F1461" s="164" t="s">
        <v>4897</v>
      </c>
      <c r="G1461" s="168"/>
    </row>
    <row r="1462" spans="1:7" ht="20.399999999999999" hidden="1" x14ac:dyDescent="0.25">
      <c r="A1462" s="159"/>
      <c r="B1462" s="160">
        <v>2527</v>
      </c>
      <c r="C1462" s="165" t="s">
        <v>9021</v>
      </c>
      <c r="D1462" s="166" t="s">
        <v>8325</v>
      </c>
      <c r="E1462" s="167">
        <v>5.49</v>
      </c>
      <c r="F1462" s="164" t="s">
        <v>4897</v>
      </c>
      <c r="G1462" s="168"/>
    </row>
    <row r="1463" spans="1:7" ht="20.399999999999999" hidden="1" x14ac:dyDescent="0.25">
      <c r="A1463" s="159"/>
      <c r="B1463" s="160">
        <v>2526</v>
      </c>
      <c r="C1463" s="165" t="s">
        <v>9022</v>
      </c>
      <c r="D1463" s="166" t="s">
        <v>8325</v>
      </c>
      <c r="E1463" s="167">
        <v>3.52</v>
      </c>
      <c r="F1463" s="164" t="s">
        <v>4897</v>
      </c>
      <c r="G1463" s="168"/>
    </row>
    <row r="1464" spans="1:7" ht="20.399999999999999" hidden="1" x14ac:dyDescent="0.25">
      <c r="A1464" s="159"/>
      <c r="B1464" s="160">
        <v>2487</v>
      </c>
      <c r="C1464" s="165" t="s">
        <v>9023</v>
      </c>
      <c r="D1464" s="166" t="s">
        <v>8325</v>
      </c>
      <c r="E1464" s="167">
        <v>1.2</v>
      </c>
      <c r="F1464" s="164" t="s">
        <v>4897</v>
      </c>
      <c r="G1464" s="168"/>
    </row>
    <row r="1465" spans="1:7" ht="20.399999999999999" hidden="1" x14ac:dyDescent="0.25">
      <c r="A1465" s="159"/>
      <c r="B1465" s="160">
        <v>2483</v>
      </c>
      <c r="C1465" s="165" t="s">
        <v>9024</v>
      </c>
      <c r="D1465" s="166" t="s">
        <v>8325</v>
      </c>
      <c r="E1465" s="167">
        <v>2.5</v>
      </c>
      <c r="F1465" s="164" t="s">
        <v>4897</v>
      </c>
      <c r="G1465" s="168"/>
    </row>
    <row r="1466" spans="1:7" ht="20.399999999999999" hidden="1" x14ac:dyDescent="0.25">
      <c r="A1466" s="159"/>
      <c r="B1466" s="160">
        <v>2528</v>
      </c>
      <c r="C1466" s="165" t="s">
        <v>9025</v>
      </c>
      <c r="D1466" s="166" t="s">
        <v>8325</v>
      </c>
      <c r="E1466" s="167">
        <v>13.83</v>
      </c>
      <c r="F1466" s="164" t="s">
        <v>4897</v>
      </c>
      <c r="G1466" s="168"/>
    </row>
    <row r="1467" spans="1:7" ht="20.399999999999999" hidden="1" x14ac:dyDescent="0.25">
      <c r="A1467" s="159"/>
      <c r="B1467" s="160">
        <v>2489</v>
      </c>
      <c r="C1467" s="165" t="s">
        <v>9026</v>
      </c>
      <c r="D1467" s="166" t="s">
        <v>8325</v>
      </c>
      <c r="E1467" s="167">
        <v>6.09</v>
      </c>
      <c r="F1467" s="164" t="s">
        <v>4897</v>
      </c>
      <c r="G1467" s="168"/>
    </row>
    <row r="1468" spans="1:7" ht="20.399999999999999" hidden="1" x14ac:dyDescent="0.25">
      <c r="A1468" s="159"/>
      <c r="B1468" s="160">
        <v>2488</v>
      </c>
      <c r="C1468" s="165" t="s">
        <v>9027</v>
      </c>
      <c r="D1468" s="166" t="s">
        <v>8325</v>
      </c>
      <c r="E1468" s="167">
        <v>1.4</v>
      </c>
      <c r="F1468" s="164" t="s">
        <v>4897</v>
      </c>
      <c r="G1468" s="168"/>
    </row>
    <row r="1469" spans="1:7" ht="20.399999999999999" hidden="1" x14ac:dyDescent="0.25">
      <c r="A1469" s="159"/>
      <c r="B1469" s="160">
        <v>2484</v>
      </c>
      <c r="C1469" s="165" t="s">
        <v>9028</v>
      </c>
      <c r="D1469" s="166" t="s">
        <v>8325</v>
      </c>
      <c r="E1469" s="167">
        <v>20.079999999999998</v>
      </c>
      <c r="F1469" s="164" t="s">
        <v>4897</v>
      </c>
      <c r="G1469" s="168"/>
    </row>
    <row r="1470" spans="1:7" ht="20.399999999999999" hidden="1" x14ac:dyDescent="0.25">
      <c r="A1470" s="159"/>
      <c r="B1470" s="160">
        <v>2485</v>
      </c>
      <c r="C1470" s="165" t="s">
        <v>9029</v>
      </c>
      <c r="D1470" s="166" t="s">
        <v>8325</v>
      </c>
      <c r="E1470" s="167">
        <v>31.48</v>
      </c>
      <c r="F1470" s="164" t="s">
        <v>4897</v>
      </c>
      <c r="G1470" s="168"/>
    </row>
    <row r="1471" spans="1:7" hidden="1" x14ac:dyDescent="0.25">
      <c r="A1471" s="159"/>
      <c r="B1471" s="160">
        <v>38005</v>
      </c>
      <c r="C1471" s="165" t="s">
        <v>7016</v>
      </c>
      <c r="D1471" s="166" t="s">
        <v>8325</v>
      </c>
      <c r="E1471" s="167">
        <v>11.38</v>
      </c>
      <c r="F1471" s="164" t="s">
        <v>4931</v>
      </c>
      <c r="G1471" s="168"/>
    </row>
    <row r="1472" spans="1:7" hidden="1" x14ac:dyDescent="0.25">
      <c r="A1472" s="159"/>
      <c r="B1472" s="160">
        <v>38006</v>
      </c>
      <c r="C1472" s="165" t="s">
        <v>7017</v>
      </c>
      <c r="D1472" s="166" t="s">
        <v>8325</v>
      </c>
      <c r="E1472" s="167">
        <v>13.97</v>
      </c>
      <c r="F1472" s="164" t="s">
        <v>4931</v>
      </c>
      <c r="G1472" s="168"/>
    </row>
    <row r="1473" spans="1:7" hidden="1" x14ac:dyDescent="0.25">
      <c r="A1473" s="159"/>
      <c r="B1473" s="160">
        <v>38428</v>
      </c>
      <c r="C1473" s="165" t="s">
        <v>7138</v>
      </c>
      <c r="D1473" s="166" t="s">
        <v>8325</v>
      </c>
      <c r="E1473" s="167">
        <v>13.09</v>
      </c>
      <c r="F1473" s="164" t="s">
        <v>4931</v>
      </c>
      <c r="G1473" s="168"/>
    </row>
    <row r="1474" spans="1:7" hidden="1" x14ac:dyDescent="0.25">
      <c r="A1474" s="159"/>
      <c r="B1474" s="160">
        <v>38007</v>
      </c>
      <c r="C1474" s="165" t="s">
        <v>7018</v>
      </c>
      <c r="D1474" s="166" t="s">
        <v>8325</v>
      </c>
      <c r="E1474" s="167">
        <v>21.39</v>
      </c>
      <c r="F1474" s="164" t="s">
        <v>4931</v>
      </c>
      <c r="G1474" s="168"/>
    </row>
    <row r="1475" spans="1:7" hidden="1" x14ac:dyDescent="0.25">
      <c r="A1475" s="159"/>
      <c r="B1475" s="160">
        <v>38008</v>
      </c>
      <c r="C1475" s="165" t="s">
        <v>7019</v>
      </c>
      <c r="D1475" s="166" t="s">
        <v>8325</v>
      </c>
      <c r="E1475" s="167">
        <v>86.14</v>
      </c>
      <c r="F1475" s="164" t="s">
        <v>4931</v>
      </c>
      <c r="G1475" s="168"/>
    </row>
    <row r="1476" spans="1:7" hidden="1" x14ac:dyDescent="0.25">
      <c r="A1476" s="159"/>
      <c r="B1476" s="160">
        <v>38009</v>
      </c>
      <c r="C1476" s="165" t="s">
        <v>7020</v>
      </c>
      <c r="D1476" s="166" t="s">
        <v>8325</v>
      </c>
      <c r="E1476" s="167">
        <v>105.28</v>
      </c>
      <c r="F1476" s="164" t="s">
        <v>4931</v>
      </c>
      <c r="G1476" s="168"/>
    </row>
    <row r="1477" spans="1:7" hidden="1" x14ac:dyDescent="0.25">
      <c r="A1477" s="159"/>
      <c r="B1477" s="160">
        <v>39279</v>
      </c>
      <c r="C1477" s="165" t="s">
        <v>9030</v>
      </c>
      <c r="D1477" s="166" t="s">
        <v>8325</v>
      </c>
      <c r="E1477" s="167">
        <v>8.92</v>
      </c>
      <c r="F1477" s="164" t="s">
        <v>4931</v>
      </c>
      <c r="G1477" s="168"/>
    </row>
    <row r="1478" spans="1:7" hidden="1" x14ac:dyDescent="0.25">
      <c r="A1478" s="159"/>
      <c r="B1478" s="160">
        <v>38845</v>
      </c>
      <c r="C1478" s="165" t="s">
        <v>9031</v>
      </c>
      <c r="D1478" s="166" t="s">
        <v>8325</v>
      </c>
      <c r="E1478" s="167">
        <v>12.91</v>
      </c>
      <c r="F1478" s="164" t="s">
        <v>4931</v>
      </c>
      <c r="G1478" s="168"/>
    </row>
    <row r="1479" spans="1:7" hidden="1" x14ac:dyDescent="0.25">
      <c r="A1479" s="159"/>
      <c r="B1479" s="160">
        <v>39280</v>
      </c>
      <c r="C1479" s="165" t="s">
        <v>9032</v>
      </c>
      <c r="D1479" s="166" t="s">
        <v>8325</v>
      </c>
      <c r="E1479" s="167">
        <v>11.57</v>
      </c>
      <c r="F1479" s="164" t="s">
        <v>4931</v>
      </c>
    </row>
    <row r="1480" spans="1:7" hidden="1" x14ac:dyDescent="0.25">
      <c r="A1480" s="159"/>
      <c r="B1480" s="160">
        <v>39281</v>
      </c>
      <c r="C1480" s="165" t="s">
        <v>9033</v>
      </c>
      <c r="D1480" s="166" t="s">
        <v>8325</v>
      </c>
      <c r="E1480" s="167">
        <v>15.23</v>
      </c>
      <c r="F1480" s="164" t="s">
        <v>4931</v>
      </c>
      <c r="G1480" s="168"/>
    </row>
    <row r="1481" spans="1:7" hidden="1" x14ac:dyDescent="0.25">
      <c r="A1481" s="159"/>
      <c r="B1481" s="160">
        <v>38849</v>
      </c>
      <c r="C1481" s="165" t="s">
        <v>9034</v>
      </c>
      <c r="D1481" s="166" t="s">
        <v>8325</v>
      </c>
      <c r="E1481" s="167">
        <v>13.05</v>
      </c>
      <c r="F1481" s="164" t="s">
        <v>4931</v>
      </c>
      <c r="G1481" s="168"/>
    </row>
    <row r="1482" spans="1:7" hidden="1" x14ac:dyDescent="0.25">
      <c r="A1482" s="159"/>
      <c r="B1482" s="160">
        <v>39282</v>
      </c>
      <c r="C1482" s="165" t="s">
        <v>9035</v>
      </c>
      <c r="D1482" s="166" t="s">
        <v>8325</v>
      </c>
      <c r="E1482" s="169">
        <v>15.59</v>
      </c>
      <c r="F1482" s="164" t="s">
        <v>4931</v>
      </c>
      <c r="G1482" s="168"/>
    </row>
    <row r="1483" spans="1:7" hidden="1" x14ac:dyDescent="0.25">
      <c r="A1483" s="159"/>
      <c r="B1483" s="160">
        <v>38852</v>
      </c>
      <c r="C1483" s="165" t="s">
        <v>9036</v>
      </c>
      <c r="D1483" s="166" t="s">
        <v>8325</v>
      </c>
      <c r="E1483" s="167">
        <v>21.21</v>
      </c>
      <c r="F1483" s="164" t="s">
        <v>4931</v>
      </c>
      <c r="G1483" s="168"/>
    </row>
    <row r="1484" spans="1:7" hidden="1" x14ac:dyDescent="0.25">
      <c r="A1484" s="159"/>
      <c r="B1484" s="160">
        <v>38844</v>
      </c>
      <c r="C1484" s="165" t="s">
        <v>9037</v>
      </c>
      <c r="D1484" s="166" t="s">
        <v>8325</v>
      </c>
      <c r="E1484" s="167">
        <v>6.52</v>
      </c>
      <c r="F1484" s="164" t="s">
        <v>4931</v>
      </c>
      <c r="G1484" s="168"/>
    </row>
    <row r="1485" spans="1:7" hidden="1" x14ac:dyDescent="0.25">
      <c r="A1485" s="159"/>
      <c r="B1485" s="160">
        <v>38846</v>
      </c>
      <c r="C1485" s="165" t="s">
        <v>9038</v>
      </c>
      <c r="D1485" s="166" t="s">
        <v>8325</v>
      </c>
      <c r="E1485" s="167">
        <v>7.13</v>
      </c>
      <c r="F1485" s="164" t="s">
        <v>4931</v>
      </c>
    </row>
    <row r="1486" spans="1:7" hidden="1" x14ac:dyDescent="0.25">
      <c r="A1486" s="159"/>
      <c r="B1486" s="160">
        <v>38847</v>
      </c>
      <c r="C1486" s="165" t="s">
        <v>9039</v>
      </c>
      <c r="D1486" s="166" t="s">
        <v>8325</v>
      </c>
      <c r="E1486" s="167">
        <v>8.77</v>
      </c>
      <c r="F1486" s="164" t="s">
        <v>4931</v>
      </c>
      <c r="G1486" s="168"/>
    </row>
    <row r="1487" spans="1:7" hidden="1" x14ac:dyDescent="0.25">
      <c r="A1487" s="159"/>
      <c r="B1487" s="160">
        <v>38850</v>
      </c>
      <c r="C1487" s="165" t="s">
        <v>9040</v>
      </c>
      <c r="D1487" s="166" t="s">
        <v>8325</v>
      </c>
      <c r="E1487" s="167">
        <v>12.19</v>
      </c>
      <c r="F1487" s="164" t="s">
        <v>4931</v>
      </c>
      <c r="G1487" s="168"/>
    </row>
    <row r="1488" spans="1:7" hidden="1" x14ac:dyDescent="0.25">
      <c r="A1488" s="159"/>
      <c r="B1488" s="160">
        <v>38848</v>
      </c>
      <c r="C1488" s="165" t="s">
        <v>9041</v>
      </c>
      <c r="D1488" s="166" t="s">
        <v>8325</v>
      </c>
      <c r="E1488" s="167">
        <v>10.199999999999999</v>
      </c>
      <c r="F1488" s="164" t="s">
        <v>4931</v>
      </c>
      <c r="G1488" s="168"/>
    </row>
    <row r="1489" spans="1:7" hidden="1" x14ac:dyDescent="0.25">
      <c r="A1489" s="159"/>
      <c r="B1489" s="160">
        <v>38851</v>
      </c>
      <c r="C1489" s="165" t="s">
        <v>9042</v>
      </c>
      <c r="D1489" s="166" t="s">
        <v>8325</v>
      </c>
      <c r="E1489" s="167">
        <v>18.54</v>
      </c>
      <c r="F1489" s="164" t="s">
        <v>4931</v>
      </c>
      <c r="G1489" s="168"/>
    </row>
    <row r="1490" spans="1:7" hidden="1" x14ac:dyDescent="0.25">
      <c r="A1490" s="159"/>
      <c r="B1490" s="160">
        <v>38860</v>
      </c>
      <c r="C1490" s="165" t="s">
        <v>9043</v>
      </c>
      <c r="D1490" s="166" t="s">
        <v>8325</v>
      </c>
      <c r="E1490" s="167">
        <v>5.24</v>
      </c>
      <c r="F1490" s="164" t="s">
        <v>4931</v>
      </c>
      <c r="G1490" s="168"/>
    </row>
    <row r="1491" spans="1:7" hidden="1" x14ac:dyDescent="0.25">
      <c r="A1491" s="159"/>
      <c r="B1491" s="160">
        <v>38861</v>
      </c>
      <c r="C1491" s="165" t="s">
        <v>9044</v>
      </c>
      <c r="D1491" s="166" t="s">
        <v>8325</v>
      </c>
      <c r="E1491" s="167">
        <v>7.05</v>
      </c>
      <c r="F1491" s="164" t="s">
        <v>4931</v>
      </c>
      <c r="G1491" s="168"/>
    </row>
    <row r="1492" spans="1:7" hidden="1" x14ac:dyDescent="0.25">
      <c r="A1492" s="159"/>
      <c r="B1492" s="160">
        <v>38862</v>
      </c>
      <c r="C1492" s="165" t="s">
        <v>9045</v>
      </c>
      <c r="D1492" s="166" t="s">
        <v>8325</v>
      </c>
      <c r="E1492" s="167">
        <v>5.94</v>
      </c>
      <c r="F1492" s="164" t="s">
        <v>4931</v>
      </c>
      <c r="G1492" s="168"/>
    </row>
    <row r="1493" spans="1:7" hidden="1" x14ac:dyDescent="0.25">
      <c r="A1493" s="159"/>
      <c r="B1493" s="160">
        <v>38863</v>
      </c>
      <c r="C1493" s="165" t="s">
        <v>9046</v>
      </c>
      <c r="D1493" s="166" t="s">
        <v>8325</v>
      </c>
      <c r="E1493" s="167">
        <v>6.83</v>
      </c>
      <c r="F1493" s="164" t="s">
        <v>4931</v>
      </c>
    </row>
    <row r="1494" spans="1:7" hidden="1" x14ac:dyDescent="0.25">
      <c r="A1494" s="159"/>
      <c r="B1494" s="160">
        <v>38865</v>
      </c>
      <c r="C1494" s="165" t="s">
        <v>9047</v>
      </c>
      <c r="D1494" s="166" t="s">
        <v>8325</v>
      </c>
      <c r="E1494" s="167">
        <v>9.27</v>
      </c>
      <c r="F1494" s="164" t="s">
        <v>4931</v>
      </c>
      <c r="G1494" s="168"/>
    </row>
    <row r="1495" spans="1:7" hidden="1" x14ac:dyDescent="0.25">
      <c r="A1495" s="159"/>
      <c r="B1495" s="160">
        <v>38864</v>
      </c>
      <c r="C1495" s="165" t="s">
        <v>9048</v>
      </c>
      <c r="D1495" s="166" t="s">
        <v>8325</v>
      </c>
      <c r="E1495" s="167">
        <v>14.17</v>
      </c>
      <c r="F1495" s="164" t="s">
        <v>4931</v>
      </c>
      <c r="G1495" s="168"/>
    </row>
    <row r="1496" spans="1:7" hidden="1" x14ac:dyDescent="0.25">
      <c r="A1496" s="159"/>
      <c r="B1496" s="160">
        <v>38866</v>
      </c>
      <c r="C1496" s="165" t="s">
        <v>9049</v>
      </c>
      <c r="D1496" s="166" t="s">
        <v>8325</v>
      </c>
      <c r="E1496" s="167">
        <v>9.98</v>
      </c>
      <c r="F1496" s="164" t="s">
        <v>4931</v>
      </c>
      <c r="G1496" s="168"/>
    </row>
    <row r="1497" spans="1:7" hidden="1" x14ac:dyDescent="0.25">
      <c r="A1497" s="159"/>
      <c r="B1497" s="160">
        <v>38868</v>
      </c>
      <c r="C1497" s="165" t="s">
        <v>9050</v>
      </c>
      <c r="D1497" s="166" t="s">
        <v>8325</v>
      </c>
      <c r="E1497" s="167">
        <v>16.63</v>
      </c>
      <c r="F1497" s="164" t="s">
        <v>4931</v>
      </c>
      <c r="G1497" s="168"/>
    </row>
    <row r="1498" spans="1:7" hidden="1" x14ac:dyDescent="0.25">
      <c r="A1498" s="159"/>
      <c r="B1498" s="160">
        <v>38853</v>
      </c>
      <c r="C1498" s="165" t="s">
        <v>9051</v>
      </c>
      <c r="D1498" s="166" t="s">
        <v>8325</v>
      </c>
      <c r="E1498" s="167">
        <v>5.37</v>
      </c>
      <c r="F1498" s="164" t="s">
        <v>4931</v>
      </c>
      <c r="G1498" s="168"/>
    </row>
    <row r="1499" spans="1:7" hidden="1" x14ac:dyDescent="0.25">
      <c r="A1499" s="159"/>
      <c r="B1499" s="160">
        <v>38854</v>
      </c>
      <c r="C1499" s="165" t="s">
        <v>9052</v>
      </c>
      <c r="D1499" s="166" t="s">
        <v>8325</v>
      </c>
      <c r="E1499" s="167">
        <v>7.34</v>
      </c>
      <c r="F1499" s="164" t="s">
        <v>4931</v>
      </c>
      <c r="G1499" s="168"/>
    </row>
    <row r="1500" spans="1:7" hidden="1" x14ac:dyDescent="0.25">
      <c r="A1500" s="159"/>
      <c r="B1500" s="160">
        <v>38855</v>
      </c>
      <c r="C1500" s="165" t="s">
        <v>9053</v>
      </c>
      <c r="D1500" s="166" t="s">
        <v>8325</v>
      </c>
      <c r="E1500" s="167">
        <v>5.45</v>
      </c>
      <c r="F1500" s="164" t="s">
        <v>4931</v>
      </c>
      <c r="G1500" s="168"/>
    </row>
    <row r="1501" spans="1:7" hidden="1" x14ac:dyDescent="0.25">
      <c r="A1501" s="159"/>
      <c r="B1501" s="160">
        <v>38856</v>
      </c>
      <c r="C1501" s="165" t="s">
        <v>9054</v>
      </c>
      <c r="D1501" s="166" t="s">
        <v>8325</v>
      </c>
      <c r="E1501" s="167">
        <v>8.75</v>
      </c>
      <c r="F1501" s="164" t="s">
        <v>4931</v>
      </c>
      <c r="G1501" s="168"/>
    </row>
    <row r="1502" spans="1:7" hidden="1" x14ac:dyDescent="0.25">
      <c r="A1502" s="159"/>
      <c r="B1502" s="160">
        <v>38857</v>
      </c>
      <c r="C1502" s="165" t="s">
        <v>9055</v>
      </c>
      <c r="D1502" s="166" t="s">
        <v>8325</v>
      </c>
      <c r="E1502" s="167">
        <v>11.57</v>
      </c>
      <c r="F1502" s="164" t="s">
        <v>4931</v>
      </c>
      <c r="G1502" s="168"/>
    </row>
    <row r="1503" spans="1:7" hidden="1" x14ac:dyDescent="0.25">
      <c r="A1503" s="159"/>
      <c r="B1503" s="160">
        <v>38858</v>
      </c>
      <c r="C1503" s="165" t="s">
        <v>9056</v>
      </c>
      <c r="D1503" s="166" t="s">
        <v>8325</v>
      </c>
      <c r="E1503" s="167">
        <v>10.52</v>
      </c>
      <c r="F1503" s="164" t="s">
        <v>4931</v>
      </c>
      <c r="G1503" s="168"/>
    </row>
    <row r="1504" spans="1:7" hidden="1" x14ac:dyDescent="0.25">
      <c r="A1504" s="159"/>
      <c r="B1504" s="160">
        <v>38859</v>
      </c>
      <c r="C1504" s="165" t="s">
        <v>9057</v>
      </c>
      <c r="D1504" s="166" t="s">
        <v>8325</v>
      </c>
      <c r="E1504" s="167">
        <v>17.04</v>
      </c>
      <c r="F1504" s="164" t="s">
        <v>4931</v>
      </c>
      <c r="G1504" s="168"/>
    </row>
    <row r="1505" spans="1:7" ht="20.399999999999999" hidden="1" x14ac:dyDescent="0.25">
      <c r="A1505" s="159"/>
      <c r="B1505" s="160">
        <v>1607</v>
      </c>
      <c r="C1505" s="165" t="s">
        <v>9058</v>
      </c>
      <c r="D1505" s="166" t="s">
        <v>9059</v>
      </c>
      <c r="E1505" s="167">
        <v>0.14000000000000001</v>
      </c>
      <c r="F1505" s="164" t="s">
        <v>4897</v>
      </c>
    </row>
    <row r="1506" spans="1:7" ht="20.399999999999999" hidden="1" x14ac:dyDescent="0.25">
      <c r="A1506" s="159"/>
      <c r="B1506" s="160">
        <v>11467</v>
      </c>
      <c r="C1506" s="165" t="s">
        <v>9060</v>
      </c>
      <c r="D1506" s="166" t="s">
        <v>8325</v>
      </c>
      <c r="E1506" s="167">
        <v>13.01</v>
      </c>
      <c r="F1506" s="164" t="s">
        <v>4897</v>
      </c>
    </row>
    <row r="1507" spans="1:7" ht="20.399999999999999" hidden="1" x14ac:dyDescent="0.25">
      <c r="A1507" s="159"/>
      <c r="B1507" s="160">
        <v>38169</v>
      </c>
      <c r="C1507" s="165" t="s">
        <v>9061</v>
      </c>
      <c r="D1507" s="166" t="s">
        <v>9059</v>
      </c>
      <c r="E1507" s="167">
        <v>59.2</v>
      </c>
      <c r="F1507" s="164" t="s">
        <v>4897</v>
      </c>
    </row>
    <row r="1508" spans="1:7" hidden="1" x14ac:dyDescent="0.25">
      <c r="A1508" s="159"/>
      <c r="B1508" s="160">
        <v>6142</v>
      </c>
      <c r="C1508" s="165" t="s">
        <v>9062</v>
      </c>
      <c r="D1508" s="166" t="s">
        <v>8325</v>
      </c>
      <c r="E1508" s="167">
        <v>5.48</v>
      </c>
      <c r="F1508" s="164" t="s">
        <v>4897</v>
      </c>
    </row>
    <row r="1509" spans="1:7" ht="20.399999999999999" hidden="1" x14ac:dyDescent="0.25">
      <c r="A1509" s="159"/>
      <c r="B1509" s="160">
        <v>11686</v>
      </c>
      <c r="C1509" s="165" t="s">
        <v>9063</v>
      </c>
      <c r="D1509" s="166" t="s">
        <v>8325</v>
      </c>
      <c r="E1509" s="167">
        <v>7.61</v>
      </c>
      <c r="F1509" s="164" t="s">
        <v>4897</v>
      </c>
    </row>
    <row r="1510" spans="1:7" hidden="1" x14ac:dyDescent="0.25">
      <c r="A1510" s="159"/>
      <c r="B1510" s="160">
        <v>37598</v>
      </c>
      <c r="C1510" s="165" t="s">
        <v>9064</v>
      </c>
      <c r="D1510" s="166" t="s">
        <v>8325</v>
      </c>
      <c r="E1510" s="167">
        <v>17.440000000000001</v>
      </c>
      <c r="F1510" s="164" t="s">
        <v>4931</v>
      </c>
    </row>
    <row r="1511" spans="1:7" ht="20.399999999999999" hidden="1" x14ac:dyDescent="0.25">
      <c r="A1511" s="159"/>
      <c r="B1511" s="160">
        <v>25398</v>
      </c>
      <c r="C1511" s="165" t="s">
        <v>9065</v>
      </c>
      <c r="D1511" s="166" t="s">
        <v>8325</v>
      </c>
      <c r="E1511" s="167">
        <v>3383.72</v>
      </c>
      <c r="F1511" s="164" t="s">
        <v>4931</v>
      </c>
      <c r="G1511" s="168"/>
    </row>
    <row r="1512" spans="1:7" ht="20.399999999999999" hidden="1" x14ac:dyDescent="0.25">
      <c r="A1512" s="159"/>
      <c r="B1512" s="160">
        <v>25399</v>
      </c>
      <c r="C1512" s="165" t="s">
        <v>9066</v>
      </c>
      <c r="D1512" s="166" t="s">
        <v>8325</v>
      </c>
      <c r="E1512" s="167">
        <v>2054.21</v>
      </c>
      <c r="F1512" s="164" t="s">
        <v>4931</v>
      </c>
      <c r="G1512" s="168"/>
    </row>
    <row r="1513" spans="1:7" ht="20.399999999999999" hidden="1" x14ac:dyDescent="0.25">
      <c r="A1513" s="159"/>
      <c r="B1513" s="160">
        <v>10667</v>
      </c>
      <c r="C1513" s="165" t="s">
        <v>9067</v>
      </c>
      <c r="D1513" s="166" t="s">
        <v>8325</v>
      </c>
      <c r="E1513" s="167">
        <v>9846</v>
      </c>
      <c r="F1513" s="164" t="s">
        <v>4931</v>
      </c>
      <c r="G1513" s="168"/>
    </row>
    <row r="1514" spans="1:7" hidden="1" x14ac:dyDescent="0.25">
      <c r="A1514" s="159"/>
      <c r="B1514" s="160">
        <v>1613</v>
      </c>
      <c r="C1514" s="165" t="s">
        <v>5199</v>
      </c>
      <c r="D1514" s="166" t="s">
        <v>8325</v>
      </c>
      <c r="E1514" s="167">
        <v>884.96</v>
      </c>
      <c r="F1514" s="164" t="s">
        <v>4897</v>
      </c>
      <c r="G1514" s="168"/>
    </row>
    <row r="1515" spans="1:7" hidden="1" x14ac:dyDescent="0.25">
      <c r="A1515" s="159"/>
      <c r="B1515" s="160">
        <v>1626</v>
      </c>
      <c r="C1515" s="165" t="s">
        <v>5201</v>
      </c>
      <c r="D1515" s="166" t="s">
        <v>8325</v>
      </c>
      <c r="E1515" s="167">
        <v>1323.57</v>
      </c>
      <c r="F1515" s="164" t="s">
        <v>4897</v>
      </c>
      <c r="G1515" s="168"/>
    </row>
    <row r="1516" spans="1:7" hidden="1" x14ac:dyDescent="0.25">
      <c r="A1516" s="159"/>
      <c r="B1516" s="160">
        <v>1625</v>
      </c>
      <c r="C1516" s="165" t="s">
        <v>9068</v>
      </c>
      <c r="D1516" s="166" t="s">
        <v>8325</v>
      </c>
      <c r="E1516" s="167">
        <v>92.44</v>
      </c>
      <c r="F1516" s="164" t="s">
        <v>4897</v>
      </c>
      <c r="G1516" s="168"/>
    </row>
    <row r="1517" spans="1:7" hidden="1" x14ac:dyDescent="0.25">
      <c r="A1517" s="159"/>
      <c r="B1517" s="160">
        <v>1622</v>
      </c>
      <c r="C1517" s="165" t="s">
        <v>5200</v>
      </c>
      <c r="D1517" s="166" t="s">
        <v>8325</v>
      </c>
      <c r="E1517" s="167">
        <v>2986.75</v>
      </c>
      <c r="F1517" s="164" t="s">
        <v>4897</v>
      </c>
      <c r="G1517" s="168"/>
    </row>
    <row r="1518" spans="1:7" hidden="1" x14ac:dyDescent="0.25">
      <c r="A1518" s="159"/>
      <c r="B1518" s="160">
        <v>1620</v>
      </c>
      <c r="C1518" s="165" t="s">
        <v>9069</v>
      </c>
      <c r="D1518" s="166" t="s">
        <v>8325</v>
      </c>
      <c r="E1518" s="167">
        <v>194.74</v>
      </c>
      <c r="F1518" s="164" t="s">
        <v>4897</v>
      </c>
      <c r="G1518" s="168"/>
    </row>
    <row r="1519" spans="1:7" hidden="1" x14ac:dyDescent="0.25">
      <c r="A1519" s="159"/>
      <c r="B1519" s="160">
        <v>1629</v>
      </c>
      <c r="C1519" s="165" t="s">
        <v>5202</v>
      </c>
      <c r="D1519" s="166" t="s">
        <v>8325</v>
      </c>
      <c r="E1519" s="167">
        <v>7269.04</v>
      </c>
      <c r="F1519" s="164" t="s">
        <v>4897</v>
      </c>
      <c r="G1519" s="168"/>
    </row>
    <row r="1520" spans="1:7" hidden="1" x14ac:dyDescent="0.25">
      <c r="A1520" s="159"/>
      <c r="B1520" s="160">
        <v>1627</v>
      </c>
      <c r="C1520" s="165" t="s">
        <v>9070</v>
      </c>
      <c r="D1520" s="166" t="s">
        <v>8325</v>
      </c>
      <c r="E1520" s="167">
        <v>372.24</v>
      </c>
      <c r="F1520" s="164" t="s">
        <v>4897</v>
      </c>
      <c r="G1520" s="168"/>
    </row>
    <row r="1521" spans="1:7" hidden="1" x14ac:dyDescent="0.25">
      <c r="A1521" s="159"/>
      <c r="B1521" s="160">
        <v>1623</v>
      </c>
      <c r="C1521" s="165" t="s">
        <v>9071</v>
      </c>
      <c r="D1521" s="166" t="s">
        <v>8325</v>
      </c>
      <c r="E1521" s="167">
        <v>75.39</v>
      </c>
      <c r="F1521" s="164" t="s">
        <v>4897</v>
      </c>
      <c r="G1521" s="168"/>
    </row>
    <row r="1522" spans="1:7" hidden="1" x14ac:dyDescent="0.25">
      <c r="A1522" s="159"/>
      <c r="B1522" s="160">
        <v>1619</v>
      </c>
      <c r="C1522" s="165" t="s">
        <v>9072</v>
      </c>
      <c r="D1522" s="166" t="s">
        <v>8325</v>
      </c>
      <c r="E1522" s="167">
        <v>103.71</v>
      </c>
      <c r="F1522" s="164" t="s">
        <v>4897</v>
      </c>
      <c r="G1522" s="168"/>
    </row>
    <row r="1523" spans="1:7" hidden="1" x14ac:dyDescent="0.25">
      <c r="A1523" s="159"/>
      <c r="B1523" s="160">
        <v>1630</v>
      </c>
      <c r="C1523" s="165" t="s">
        <v>9073</v>
      </c>
      <c r="D1523" s="166" t="s">
        <v>8325</v>
      </c>
      <c r="E1523" s="167">
        <v>2283.4299999999998</v>
      </c>
      <c r="F1523" s="164" t="s">
        <v>4897</v>
      </c>
      <c r="G1523" s="168"/>
    </row>
    <row r="1524" spans="1:7" hidden="1" x14ac:dyDescent="0.25">
      <c r="A1524" s="159"/>
      <c r="B1524" s="160">
        <v>1616</v>
      </c>
      <c r="C1524" s="165" t="s">
        <v>9074</v>
      </c>
      <c r="D1524" s="166" t="s">
        <v>8325</v>
      </c>
      <c r="E1524" s="167">
        <v>3511.96</v>
      </c>
      <c r="F1524" s="164" t="s">
        <v>4897</v>
      </c>
      <c r="G1524" s="168"/>
    </row>
    <row r="1525" spans="1:7" hidden="1" x14ac:dyDescent="0.25">
      <c r="A1525" s="159"/>
      <c r="B1525" s="160">
        <v>1614</v>
      </c>
      <c r="C1525" s="165" t="s">
        <v>9075</v>
      </c>
      <c r="D1525" s="166" t="s">
        <v>8325</v>
      </c>
      <c r="E1525" s="167">
        <v>160.51</v>
      </c>
      <c r="F1525" s="164" t="s">
        <v>4897</v>
      </c>
      <c r="G1525" s="168"/>
    </row>
    <row r="1526" spans="1:7" hidden="1" x14ac:dyDescent="0.25">
      <c r="A1526" s="159"/>
      <c r="B1526" s="160">
        <v>1617</v>
      </c>
      <c r="C1526" s="165" t="s">
        <v>9076</v>
      </c>
      <c r="D1526" s="166" t="s">
        <v>8325</v>
      </c>
      <c r="E1526" s="167">
        <v>4192.5200000000004</v>
      </c>
      <c r="F1526" s="164" t="s">
        <v>4897</v>
      </c>
      <c r="G1526" s="168"/>
    </row>
    <row r="1527" spans="1:7" hidden="1" x14ac:dyDescent="0.25">
      <c r="A1527" s="159"/>
      <c r="B1527" s="160">
        <v>1621</v>
      </c>
      <c r="C1527" s="165" t="s">
        <v>9077</v>
      </c>
      <c r="D1527" s="166" t="s">
        <v>8325</v>
      </c>
      <c r="E1527" s="167">
        <v>287.06</v>
      </c>
      <c r="F1527" s="164" t="s">
        <v>4897</v>
      </c>
      <c r="G1527" s="168"/>
    </row>
    <row r="1528" spans="1:7" hidden="1" x14ac:dyDescent="0.25">
      <c r="A1528" s="159"/>
      <c r="B1528" s="160">
        <v>1624</v>
      </c>
      <c r="C1528" s="165" t="s">
        <v>9078</v>
      </c>
      <c r="D1528" s="166" t="s">
        <v>8325</v>
      </c>
      <c r="E1528" s="167">
        <v>10305.42</v>
      </c>
      <c r="F1528" s="164" t="s">
        <v>4897</v>
      </c>
      <c r="G1528" s="168"/>
    </row>
    <row r="1529" spans="1:7" hidden="1" x14ac:dyDescent="0.25">
      <c r="A1529" s="159"/>
      <c r="B1529" s="160">
        <v>1615</v>
      </c>
      <c r="C1529" s="165" t="s">
        <v>9079</v>
      </c>
      <c r="D1529" s="166" t="s">
        <v>8325</v>
      </c>
      <c r="E1529" s="167">
        <v>539.05999999999995</v>
      </c>
      <c r="F1529" s="164" t="s">
        <v>4897</v>
      </c>
      <c r="G1529" s="168"/>
    </row>
    <row r="1530" spans="1:7" hidden="1" x14ac:dyDescent="0.25">
      <c r="A1530" s="159"/>
      <c r="B1530" s="160">
        <v>1612</v>
      </c>
      <c r="C1530" s="165" t="s">
        <v>9080</v>
      </c>
      <c r="D1530" s="166" t="s">
        <v>8325</v>
      </c>
      <c r="E1530" s="169">
        <v>71</v>
      </c>
      <c r="F1530" s="164" t="s">
        <v>8337</v>
      </c>
      <c r="G1530" s="168"/>
    </row>
    <row r="1531" spans="1:7" hidden="1" x14ac:dyDescent="0.25">
      <c r="A1531" s="159"/>
      <c r="B1531" s="160">
        <v>1618</v>
      </c>
      <c r="C1531" s="165" t="s">
        <v>9081</v>
      </c>
      <c r="D1531" s="166" t="s">
        <v>8325</v>
      </c>
      <c r="E1531" s="169">
        <v>740.75</v>
      </c>
      <c r="F1531" s="164" t="s">
        <v>4897</v>
      </c>
      <c r="G1531" s="168"/>
    </row>
    <row r="1532" spans="1:7" hidden="1" x14ac:dyDescent="0.25">
      <c r="A1532" s="159"/>
      <c r="B1532" s="160">
        <v>14211</v>
      </c>
      <c r="C1532" s="165" t="s">
        <v>6539</v>
      </c>
      <c r="D1532" s="166" t="s">
        <v>8325</v>
      </c>
      <c r="E1532" s="167">
        <v>19.86</v>
      </c>
      <c r="F1532" s="164" t="s">
        <v>4897</v>
      </c>
      <c r="G1532" s="168"/>
    </row>
    <row r="1533" spans="1:7" hidden="1" x14ac:dyDescent="0.25">
      <c r="A1533" s="159"/>
      <c r="B1533" s="160">
        <v>34500</v>
      </c>
      <c r="C1533" s="165" t="s">
        <v>9082</v>
      </c>
      <c r="D1533" s="166" t="s">
        <v>8332</v>
      </c>
      <c r="E1533" s="169">
        <v>19.96</v>
      </c>
      <c r="F1533" s="164" t="s">
        <v>4897</v>
      </c>
      <c r="G1533" s="168"/>
    </row>
    <row r="1534" spans="1:7" hidden="1" x14ac:dyDescent="0.25">
      <c r="A1534" s="159"/>
      <c r="B1534" s="160">
        <v>40934</v>
      </c>
      <c r="C1534" s="165" t="s">
        <v>7456</v>
      </c>
      <c r="D1534" s="166" t="s">
        <v>8412</v>
      </c>
      <c r="E1534" s="167">
        <v>3496.52</v>
      </c>
      <c r="F1534" s="164" t="s">
        <v>4897</v>
      </c>
      <c r="G1534" s="168"/>
    </row>
    <row r="1535" spans="1:7" hidden="1" x14ac:dyDescent="0.25">
      <c r="A1535" s="159"/>
      <c r="B1535" s="160">
        <v>5328</v>
      </c>
      <c r="C1535" s="165" t="s">
        <v>5795</v>
      </c>
      <c r="D1535" s="166" t="s">
        <v>8325</v>
      </c>
      <c r="E1535" s="167">
        <v>3.52</v>
      </c>
      <c r="F1535" s="164" t="s">
        <v>4897</v>
      </c>
      <c r="G1535" s="168"/>
    </row>
    <row r="1536" spans="1:7" hidden="1" x14ac:dyDescent="0.25">
      <c r="A1536" s="159"/>
      <c r="B1536" s="160">
        <v>38200</v>
      </c>
      <c r="C1536" s="165" t="s">
        <v>7101</v>
      </c>
      <c r="D1536" s="166" t="s">
        <v>9083</v>
      </c>
      <c r="E1536" s="167">
        <v>469.51</v>
      </c>
      <c r="F1536" s="164" t="s">
        <v>4897</v>
      </c>
      <c r="G1536" s="168"/>
    </row>
    <row r="1537" spans="1:7" hidden="1" x14ac:dyDescent="0.25">
      <c r="A1537" s="159"/>
      <c r="B1537" s="160">
        <v>39269</v>
      </c>
      <c r="C1537" s="165" t="s">
        <v>9084</v>
      </c>
      <c r="D1537" s="166" t="s">
        <v>8368</v>
      </c>
      <c r="E1537" s="167">
        <v>0.71</v>
      </c>
      <c r="F1537" s="164" t="s">
        <v>4897</v>
      </c>
      <c r="G1537" s="168"/>
    </row>
    <row r="1538" spans="1:7" hidden="1" x14ac:dyDescent="0.25">
      <c r="A1538" s="159"/>
      <c r="B1538" s="160">
        <v>11889</v>
      </c>
      <c r="C1538" s="165" t="s">
        <v>9085</v>
      </c>
      <c r="D1538" s="166" t="s">
        <v>8368</v>
      </c>
      <c r="E1538" s="167">
        <v>0.99</v>
      </c>
      <c r="F1538" s="164" t="s">
        <v>4897</v>
      </c>
      <c r="G1538" s="168"/>
    </row>
    <row r="1539" spans="1:7" hidden="1" x14ac:dyDescent="0.25">
      <c r="A1539" s="159"/>
      <c r="B1539" s="160">
        <v>39270</v>
      </c>
      <c r="C1539" s="165" t="s">
        <v>9086</v>
      </c>
      <c r="D1539" s="166" t="s">
        <v>8368</v>
      </c>
      <c r="E1539" s="167">
        <v>1.18</v>
      </c>
      <c r="F1539" s="164" t="s">
        <v>4897</v>
      </c>
      <c r="G1539" s="168"/>
    </row>
    <row r="1540" spans="1:7" hidden="1" x14ac:dyDescent="0.25">
      <c r="A1540" s="159"/>
      <c r="B1540" s="160">
        <v>11890</v>
      </c>
      <c r="C1540" s="165" t="s">
        <v>9087</v>
      </c>
      <c r="D1540" s="166" t="s">
        <v>8368</v>
      </c>
      <c r="E1540" s="167">
        <v>1.54</v>
      </c>
      <c r="F1540" s="164" t="s">
        <v>4897</v>
      </c>
      <c r="G1540" s="168"/>
    </row>
    <row r="1541" spans="1:7" hidden="1" x14ac:dyDescent="0.25">
      <c r="A1541" s="159"/>
      <c r="B1541" s="160">
        <v>11891</v>
      </c>
      <c r="C1541" s="165" t="s">
        <v>9088</v>
      </c>
      <c r="D1541" s="166" t="s">
        <v>8368</v>
      </c>
      <c r="E1541" s="167">
        <v>2.54</v>
      </c>
      <c r="F1541" s="164" t="s">
        <v>4897</v>
      </c>
      <c r="G1541" s="168"/>
    </row>
    <row r="1542" spans="1:7" hidden="1" x14ac:dyDescent="0.25">
      <c r="A1542" s="159"/>
      <c r="B1542" s="160">
        <v>11892</v>
      </c>
      <c r="C1542" s="165" t="s">
        <v>9089</v>
      </c>
      <c r="D1542" s="166" t="s">
        <v>8368</v>
      </c>
      <c r="E1542" s="167">
        <v>3.92</v>
      </c>
      <c r="F1542" s="164" t="s">
        <v>4897</v>
      </c>
      <c r="G1542" s="168"/>
    </row>
    <row r="1543" spans="1:7" hidden="1" x14ac:dyDescent="0.25">
      <c r="A1543" s="159"/>
      <c r="B1543" s="160">
        <v>37601</v>
      </c>
      <c r="C1543" s="165" t="s">
        <v>6960</v>
      </c>
      <c r="D1543" s="166" t="s">
        <v>8368</v>
      </c>
      <c r="E1543" s="167">
        <v>3.87</v>
      </c>
      <c r="F1543" s="164" t="s">
        <v>4931</v>
      </c>
      <c r="G1543" s="168"/>
    </row>
    <row r="1544" spans="1:7" hidden="1" x14ac:dyDescent="0.25">
      <c r="A1544" s="159"/>
      <c r="B1544" s="160">
        <v>1634</v>
      </c>
      <c r="C1544" s="165" t="s">
        <v>5203</v>
      </c>
      <c r="D1544" s="166" t="s">
        <v>8368</v>
      </c>
      <c r="E1544" s="167">
        <v>4</v>
      </c>
      <c r="F1544" s="164" t="s">
        <v>4931</v>
      </c>
      <c r="G1544" s="168"/>
    </row>
    <row r="1545" spans="1:7" hidden="1" x14ac:dyDescent="0.25">
      <c r="A1545" s="159"/>
      <c r="B1545" s="160">
        <v>5086</v>
      </c>
      <c r="C1545" s="165" t="s">
        <v>9090</v>
      </c>
      <c r="D1545" s="166" t="s">
        <v>8369</v>
      </c>
      <c r="E1545" s="167">
        <v>24.51</v>
      </c>
      <c r="F1545" s="164" t="s">
        <v>4897</v>
      </c>
      <c r="G1545" s="168"/>
    </row>
    <row r="1546" spans="1:7" ht="20.399999999999999" hidden="1" x14ac:dyDescent="0.25">
      <c r="A1546" s="159"/>
      <c r="B1546" s="160">
        <v>11280</v>
      </c>
      <c r="C1546" s="165" t="s">
        <v>9091</v>
      </c>
      <c r="D1546" s="166" t="s">
        <v>8325</v>
      </c>
      <c r="E1546" s="167">
        <v>9394.58</v>
      </c>
      <c r="F1546" s="164" t="s">
        <v>4897</v>
      </c>
      <c r="G1546" s="168"/>
    </row>
    <row r="1547" spans="1:7" ht="20.399999999999999" hidden="1" x14ac:dyDescent="0.25">
      <c r="A1547" s="159"/>
      <c r="B1547" s="160">
        <v>40519</v>
      </c>
      <c r="C1547" s="165" t="s">
        <v>7548</v>
      </c>
      <c r="D1547" s="166" t="s">
        <v>8325</v>
      </c>
      <c r="E1547" s="167">
        <v>77445.710000000006</v>
      </c>
      <c r="F1547" s="164" t="s">
        <v>4897</v>
      </c>
      <c r="G1547" s="168"/>
    </row>
    <row r="1548" spans="1:7" hidden="1" x14ac:dyDescent="0.25">
      <c r="A1548" s="159"/>
      <c r="B1548" s="160">
        <v>39869</v>
      </c>
      <c r="C1548" s="165" t="s">
        <v>7365</v>
      </c>
      <c r="D1548" s="166" t="s">
        <v>8325</v>
      </c>
      <c r="E1548" s="167">
        <v>5.4</v>
      </c>
      <c r="F1548" s="164" t="s">
        <v>4931</v>
      </c>
      <c r="G1548" s="168"/>
    </row>
    <row r="1549" spans="1:7" hidden="1" x14ac:dyDescent="0.25">
      <c r="A1549" s="159"/>
      <c r="B1549" s="160">
        <v>39870</v>
      </c>
      <c r="C1549" s="165" t="s">
        <v>7366</v>
      </c>
      <c r="D1549" s="166" t="s">
        <v>8325</v>
      </c>
      <c r="E1549" s="167">
        <v>8.27</v>
      </c>
      <c r="F1549" s="164" t="s">
        <v>4931</v>
      </c>
      <c r="G1549" s="168"/>
    </row>
    <row r="1550" spans="1:7" hidden="1" x14ac:dyDescent="0.25">
      <c r="A1550" s="159"/>
      <c r="B1550" s="160">
        <v>39871</v>
      </c>
      <c r="C1550" s="165" t="s">
        <v>7367</v>
      </c>
      <c r="D1550" s="166" t="s">
        <v>8325</v>
      </c>
      <c r="E1550" s="167">
        <v>9.27</v>
      </c>
      <c r="F1550" s="164" t="s">
        <v>4931</v>
      </c>
      <c r="G1550" s="168"/>
    </row>
    <row r="1551" spans="1:7" hidden="1" x14ac:dyDescent="0.25">
      <c r="A1551" s="159"/>
      <c r="B1551" s="160">
        <v>12722</v>
      </c>
      <c r="C1551" s="165" t="s">
        <v>6452</v>
      </c>
      <c r="D1551" s="166" t="s">
        <v>8325</v>
      </c>
      <c r="E1551" s="167">
        <v>310.27999999999997</v>
      </c>
      <c r="F1551" s="164" t="s">
        <v>4931</v>
      </c>
      <c r="G1551" s="168"/>
    </row>
    <row r="1552" spans="1:7" hidden="1" x14ac:dyDescent="0.25">
      <c r="A1552" s="159"/>
      <c r="B1552" s="160">
        <v>12714</v>
      </c>
      <c r="C1552" s="165" t="s">
        <v>6444</v>
      </c>
      <c r="D1552" s="166" t="s">
        <v>8325</v>
      </c>
      <c r="E1552" s="167">
        <v>2.02</v>
      </c>
      <c r="F1552" s="164" t="s">
        <v>4931</v>
      </c>
      <c r="G1552" s="168"/>
    </row>
    <row r="1553" spans="1:7" hidden="1" x14ac:dyDescent="0.25">
      <c r="A1553" s="159"/>
      <c r="B1553" s="160">
        <v>12715</v>
      </c>
      <c r="C1553" s="165" t="s">
        <v>6445</v>
      </c>
      <c r="D1553" s="166" t="s">
        <v>8325</v>
      </c>
      <c r="E1553" s="167">
        <v>4.57</v>
      </c>
      <c r="F1553" s="164" t="s">
        <v>4931</v>
      </c>
      <c r="G1553" s="168"/>
    </row>
    <row r="1554" spans="1:7" hidden="1" x14ac:dyDescent="0.25">
      <c r="A1554" s="159"/>
      <c r="B1554" s="160">
        <v>12716</v>
      </c>
      <c r="C1554" s="165" t="s">
        <v>6446</v>
      </c>
      <c r="D1554" s="166" t="s">
        <v>8325</v>
      </c>
      <c r="E1554" s="167">
        <v>7.85</v>
      </c>
      <c r="F1554" s="164" t="s">
        <v>4931</v>
      </c>
      <c r="G1554" s="168"/>
    </row>
    <row r="1555" spans="1:7" hidden="1" x14ac:dyDescent="0.25">
      <c r="A1555" s="159"/>
      <c r="B1555" s="160">
        <v>12717</v>
      </c>
      <c r="C1555" s="165" t="s">
        <v>6447</v>
      </c>
      <c r="D1555" s="166" t="s">
        <v>8325</v>
      </c>
      <c r="E1555" s="167">
        <v>15.43</v>
      </c>
      <c r="F1555" s="164" t="s">
        <v>4931</v>
      </c>
      <c r="G1555" s="168"/>
    </row>
    <row r="1556" spans="1:7" hidden="1" x14ac:dyDescent="0.25">
      <c r="A1556" s="159"/>
      <c r="B1556" s="160">
        <v>12718</v>
      </c>
      <c r="C1556" s="165" t="s">
        <v>6448</v>
      </c>
      <c r="D1556" s="166" t="s">
        <v>8325</v>
      </c>
      <c r="E1556" s="167">
        <v>23.69</v>
      </c>
      <c r="F1556" s="164" t="s">
        <v>4931</v>
      </c>
      <c r="G1556" s="168"/>
    </row>
    <row r="1557" spans="1:7" hidden="1" x14ac:dyDescent="0.25">
      <c r="A1557" s="159"/>
      <c r="B1557" s="160">
        <v>12719</v>
      </c>
      <c r="C1557" s="165" t="s">
        <v>6449</v>
      </c>
      <c r="D1557" s="166" t="s">
        <v>8325</v>
      </c>
      <c r="E1557" s="167">
        <v>37.6</v>
      </c>
      <c r="F1557" s="164" t="s">
        <v>4931</v>
      </c>
      <c r="G1557" s="168"/>
    </row>
    <row r="1558" spans="1:7" hidden="1" x14ac:dyDescent="0.25">
      <c r="A1558" s="159"/>
      <c r="B1558" s="160">
        <v>12720</v>
      </c>
      <c r="C1558" s="165" t="s">
        <v>6450</v>
      </c>
      <c r="D1558" s="166" t="s">
        <v>8325</v>
      </c>
      <c r="E1558" s="167">
        <v>130.94999999999999</v>
      </c>
      <c r="F1558" s="164" t="s">
        <v>4931</v>
      </c>
    </row>
    <row r="1559" spans="1:7" hidden="1" x14ac:dyDescent="0.25">
      <c r="A1559" s="159"/>
      <c r="B1559" s="160">
        <v>12721</v>
      </c>
      <c r="C1559" s="165" t="s">
        <v>6451</v>
      </c>
      <c r="D1559" s="166" t="s">
        <v>8325</v>
      </c>
      <c r="E1559" s="167">
        <v>125.57</v>
      </c>
      <c r="F1559" s="164" t="s">
        <v>4931</v>
      </c>
      <c r="G1559" s="168"/>
    </row>
    <row r="1560" spans="1:7" hidden="1" x14ac:dyDescent="0.25">
      <c r="A1560" s="159"/>
      <c r="B1560" s="160">
        <v>3468</v>
      </c>
      <c r="C1560" s="165" t="s">
        <v>9092</v>
      </c>
      <c r="D1560" s="166" t="s">
        <v>8325</v>
      </c>
      <c r="E1560" s="167">
        <v>21</v>
      </c>
      <c r="F1560" s="164" t="s">
        <v>4897</v>
      </c>
    </row>
    <row r="1561" spans="1:7" hidden="1" x14ac:dyDescent="0.25">
      <c r="A1561" s="159"/>
      <c r="B1561" s="160">
        <v>3465</v>
      </c>
      <c r="C1561" s="165" t="s">
        <v>9093</v>
      </c>
      <c r="D1561" s="166" t="s">
        <v>8325</v>
      </c>
      <c r="E1561" s="167">
        <v>20.99</v>
      </c>
      <c r="F1561" s="164" t="s">
        <v>4897</v>
      </c>
      <c r="G1561" s="168"/>
    </row>
    <row r="1562" spans="1:7" hidden="1" x14ac:dyDescent="0.25">
      <c r="A1562" s="159"/>
      <c r="B1562" s="160">
        <v>12403</v>
      </c>
      <c r="C1562" s="165" t="s">
        <v>9094</v>
      </c>
      <c r="D1562" s="166" t="s">
        <v>8325</v>
      </c>
      <c r="E1562" s="167">
        <v>14.96</v>
      </c>
      <c r="F1562" s="164" t="s">
        <v>4897</v>
      </c>
      <c r="G1562" s="168"/>
    </row>
    <row r="1563" spans="1:7" hidden="1" x14ac:dyDescent="0.25">
      <c r="A1563" s="159"/>
      <c r="B1563" s="160">
        <v>3463</v>
      </c>
      <c r="C1563" s="165" t="s">
        <v>5415</v>
      </c>
      <c r="D1563" s="166" t="s">
        <v>8325</v>
      </c>
      <c r="E1563" s="167">
        <v>8.74</v>
      </c>
      <c r="F1563" s="164" t="s">
        <v>4897</v>
      </c>
      <c r="G1563" s="168"/>
    </row>
    <row r="1564" spans="1:7" hidden="1" x14ac:dyDescent="0.25">
      <c r="A1564" s="159"/>
      <c r="B1564" s="160">
        <v>3464</v>
      </c>
      <c r="C1564" s="165" t="s">
        <v>5416</v>
      </c>
      <c r="D1564" s="166" t="s">
        <v>8325</v>
      </c>
      <c r="E1564" s="167">
        <v>8.74</v>
      </c>
      <c r="F1564" s="164" t="s">
        <v>4897</v>
      </c>
      <c r="G1564" s="168"/>
    </row>
    <row r="1565" spans="1:7" hidden="1" x14ac:dyDescent="0.25">
      <c r="A1565" s="159"/>
      <c r="B1565" s="160">
        <v>3466</v>
      </c>
      <c r="C1565" s="165" t="s">
        <v>9095</v>
      </c>
      <c r="D1565" s="166" t="s">
        <v>8325</v>
      </c>
      <c r="E1565" s="167">
        <v>53.31</v>
      </c>
      <c r="F1565" s="164" t="s">
        <v>4897</v>
      </c>
      <c r="G1565" s="168"/>
    </row>
    <row r="1566" spans="1:7" hidden="1" x14ac:dyDescent="0.25">
      <c r="A1566" s="159"/>
      <c r="B1566" s="160">
        <v>3467</v>
      </c>
      <c r="C1566" s="165" t="s">
        <v>9096</v>
      </c>
      <c r="D1566" s="166" t="s">
        <v>8325</v>
      </c>
      <c r="E1566" s="167">
        <v>30.11</v>
      </c>
      <c r="F1566" s="164" t="s">
        <v>4897</v>
      </c>
      <c r="G1566" s="168"/>
    </row>
    <row r="1567" spans="1:7" hidden="1" x14ac:dyDescent="0.25">
      <c r="A1567" s="159"/>
      <c r="B1567" s="160">
        <v>3462</v>
      </c>
      <c r="C1567" s="165" t="s">
        <v>9097</v>
      </c>
      <c r="D1567" s="166" t="s">
        <v>8325</v>
      </c>
      <c r="E1567" s="167">
        <v>5.76</v>
      </c>
      <c r="F1567" s="164" t="s">
        <v>4897</v>
      </c>
      <c r="G1567" s="168"/>
    </row>
    <row r="1568" spans="1:7" hidden="1" x14ac:dyDescent="0.25">
      <c r="A1568" s="159"/>
      <c r="B1568" s="160">
        <v>3446</v>
      </c>
      <c r="C1568" s="165" t="s">
        <v>9098</v>
      </c>
      <c r="D1568" s="166" t="s">
        <v>8325</v>
      </c>
      <c r="E1568" s="167">
        <v>17.75</v>
      </c>
      <c r="F1568" s="164" t="s">
        <v>4897</v>
      </c>
      <c r="G1568" s="168"/>
    </row>
    <row r="1569" spans="1:7" hidden="1" x14ac:dyDescent="0.25">
      <c r="A1569" s="159"/>
      <c r="B1569" s="160">
        <v>3445</v>
      </c>
      <c r="C1569" s="165" t="s">
        <v>9099</v>
      </c>
      <c r="D1569" s="166" t="s">
        <v>8325</v>
      </c>
      <c r="E1569" s="167">
        <v>14.49</v>
      </c>
      <c r="F1569" s="164" t="s">
        <v>4897</v>
      </c>
      <c r="G1569" s="168"/>
    </row>
    <row r="1570" spans="1:7" hidden="1" x14ac:dyDescent="0.25">
      <c r="A1570" s="159"/>
      <c r="B1570" s="160">
        <v>3441</v>
      </c>
      <c r="C1570" s="165" t="s">
        <v>9100</v>
      </c>
      <c r="D1570" s="166" t="s">
        <v>8325</v>
      </c>
      <c r="E1570" s="167">
        <v>4.09</v>
      </c>
      <c r="F1570" s="164" t="s">
        <v>4897</v>
      </c>
      <c r="G1570" s="168"/>
    </row>
    <row r="1571" spans="1:7" hidden="1" x14ac:dyDescent="0.25">
      <c r="A1571" s="159"/>
      <c r="B1571" s="160">
        <v>3444</v>
      </c>
      <c r="C1571" s="165" t="s">
        <v>9101</v>
      </c>
      <c r="D1571" s="166" t="s">
        <v>8325</v>
      </c>
      <c r="E1571" s="167">
        <v>8.92</v>
      </c>
      <c r="F1571" s="164" t="s">
        <v>4897</v>
      </c>
      <c r="G1571" s="168"/>
    </row>
    <row r="1572" spans="1:7" hidden="1" x14ac:dyDescent="0.25">
      <c r="A1572" s="159"/>
      <c r="B1572" s="160">
        <v>12402</v>
      </c>
      <c r="C1572" s="165" t="s">
        <v>9102</v>
      </c>
      <c r="D1572" s="166" t="s">
        <v>8325</v>
      </c>
      <c r="E1572" s="167">
        <v>49.9</v>
      </c>
      <c r="F1572" s="164" t="s">
        <v>4897</v>
      </c>
    </row>
    <row r="1573" spans="1:7" hidden="1" x14ac:dyDescent="0.25">
      <c r="A1573" s="159"/>
      <c r="B1573" s="160">
        <v>3447</v>
      </c>
      <c r="C1573" s="165" t="s">
        <v>9103</v>
      </c>
      <c r="D1573" s="166" t="s">
        <v>8325</v>
      </c>
      <c r="E1573" s="167">
        <v>25.81</v>
      </c>
      <c r="F1573" s="164" t="s">
        <v>4897</v>
      </c>
      <c r="G1573" s="168"/>
    </row>
    <row r="1574" spans="1:7" hidden="1" x14ac:dyDescent="0.25">
      <c r="A1574" s="159"/>
      <c r="B1574" s="160">
        <v>3442</v>
      </c>
      <c r="C1574" s="165" t="s">
        <v>9104</v>
      </c>
      <c r="D1574" s="166" t="s">
        <v>8325</v>
      </c>
      <c r="E1574" s="167">
        <v>6.11</v>
      </c>
      <c r="F1574" s="164" t="s">
        <v>4897</v>
      </c>
      <c r="G1574" s="168"/>
    </row>
    <row r="1575" spans="1:7" hidden="1" x14ac:dyDescent="0.25">
      <c r="A1575" s="159"/>
      <c r="B1575" s="160">
        <v>3448</v>
      </c>
      <c r="C1575" s="165" t="s">
        <v>9105</v>
      </c>
      <c r="D1575" s="166" t="s">
        <v>8325</v>
      </c>
      <c r="E1575" s="167">
        <v>72.95</v>
      </c>
      <c r="F1575" s="164" t="s">
        <v>4897</v>
      </c>
      <c r="G1575" s="168"/>
    </row>
    <row r="1576" spans="1:7" hidden="1" x14ac:dyDescent="0.25">
      <c r="A1576" s="159"/>
      <c r="B1576" s="160">
        <v>3449</v>
      </c>
      <c r="C1576" s="165" t="s">
        <v>9106</v>
      </c>
      <c r="D1576" s="166" t="s">
        <v>8325</v>
      </c>
      <c r="E1576" s="167">
        <v>127.82</v>
      </c>
      <c r="F1576" s="164" t="s">
        <v>4897</v>
      </c>
      <c r="G1576" s="168"/>
    </row>
    <row r="1577" spans="1:7" hidden="1" x14ac:dyDescent="0.25">
      <c r="A1577" s="159"/>
      <c r="B1577" s="160">
        <v>37438</v>
      </c>
      <c r="C1577" s="165" t="s">
        <v>9107</v>
      </c>
      <c r="D1577" s="166" t="s">
        <v>8325</v>
      </c>
      <c r="E1577" s="167">
        <v>146.47999999999999</v>
      </c>
      <c r="F1577" s="164" t="s">
        <v>4931</v>
      </c>
      <c r="G1577" s="168"/>
    </row>
    <row r="1578" spans="1:7" hidden="1" x14ac:dyDescent="0.25">
      <c r="A1578" s="159"/>
      <c r="B1578" s="160">
        <v>37439</v>
      </c>
      <c r="C1578" s="165" t="s">
        <v>9108</v>
      </c>
      <c r="D1578" s="166" t="s">
        <v>8325</v>
      </c>
      <c r="E1578" s="167">
        <v>957.71</v>
      </c>
      <c r="F1578" s="164" t="s">
        <v>4931</v>
      </c>
      <c r="G1578" s="168"/>
    </row>
    <row r="1579" spans="1:7" hidden="1" x14ac:dyDescent="0.25">
      <c r="A1579" s="159"/>
      <c r="B1579" s="160">
        <v>37435</v>
      </c>
      <c r="C1579" s="165" t="s">
        <v>9109</v>
      </c>
      <c r="D1579" s="166" t="s">
        <v>8325</v>
      </c>
      <c r="E1579" s="167">
        <v>17.21</v>
      </c>
      <c r="F1579" s="164" t="s">
        <v>4931</v>
      </c>
      <c r="G1579" s="168"/>
    </row>
    <row r="1580" spans="1:7" hidden="1" x14ac:dyDescent="0.25">
      <c r="A1580" s="159"/>
      <c r="B1580" s="160">
        <v>37436</v>
      </c>
      <c r="C1580" s="165" t="s">
        <v>9110</v>
      </c>
      <c r="D1580" s="166" t="s">
        <v>8325</v>
      </c>
      <c r="E1580" s="167">
        <v>20.309999999999999</v>
      </c>
      <c r="F1580" s="164" t="s">
        <v>4931</v>
      </c>
      <c r="G1580" s="168"/>
    </row>
    <row r="1581" spans="1:7" hidden="1" x14ac:dyDescent="0.25">
      <c r="A1581" s="159"/>
      <c r="B1581" s="160">
        <v>37437</v>
      </c>
      <c r="C1581" s="165" t="s">
        <v>9111</v>
      </c>
      <c r="D1581" s="166" t="s">
        <v>8325</v>
      </c>
      <c r="E1581" s="167">
        <v>29.38</v>
      </c>
      <c r="F1581" s="164" t="s">
        <v>4931</v>
      </c>
      <c r="G1581" s="168"/>
    </row>
    <row r="1582" spans="1:7" hidden="1" x14ac:dyDescent="0.25">
      <c r="A1582" s="159"/>
      <c r="B1582" s="160">
        <v>3473</v>
      </c>
      <c r="C1582" s="165" t="s">
        <v>9112</v>
      </c>
      <c r="D1582" s="166" t="s">
        <v>8325</v>
      </c>
      <c r="E1582" s="167">
        <v>20.07</v>
      </c>
      <c r="F1582" s="164" t="s">
        <v>4897</v>
      </c>
      <c r="G1582" s="168"/>
    </row>
    <row r="1583" spans="1:7" hidden="1" x14ac:dyDescent="0.25">
      <c r="A1583" s="159"/>
      <c r="B1583" s="160">
        <v>3474</v>
      </c>
      <c r="C1583" s="165" t="s">
        <v>9113</v>
      </c>
      <c r="D1583" s="166" t="s">
        <v>8325</v>
      </c>
      <c r="E1583" s="167">
        <v>16.54</v>
      </c>
      <c r="F1583" s="164" t="s">
        <v>4897</v>
      </c>
      <c r="G1583" s="168"/>
    </row>
    <row r="1584" spans="1:7" hidden="1" x14ac:dyDescent="0.25">
      <c r="A1584" s="159"/>
      <c r="B1584" s="160">
        <v>3450</v>
      </c>
      <c r="C1584" s="165" t="s">
        <v>9114</v>
      </c>
      <c r="D1584" s="166" t="s">
        <v>8325</v>
      </c>
      <c r="E1584" s="167">
        <v>4.79</v>
      </c>
      <c r="F1584" s="164" t="s">
        <v>4897</v>
      </c>
      <c r="G1584" s="168"/>
    </row>
    <row r="1585" spans="1:7" hidden="1" x14ac:dyDescent="0.25">
      <c r="A1585" s="159"/>
      <c r="B1585" s="160">
        <v>3443</v>
      </c>
      <c r="C1585" s="165" t="s">
        <v>9115</v>
      </c>
      <c r="D1585" s="166" t="s">
        <v>8325</v>
      </c>
      <c r="E1585" s="167">
        <v>10.29</v>
      </c>
      <c r="F1585" s="164" t="s">
        <v>4897</v>
      </c>
      <c r="G1585" s="168"/>
    </row>
    <row r="1586" spans="1:7" hidden="1" x14ac:dyDescent="0.25">
      <c r="A1586" s="159"/>
      <c r="B1586" s="160">
        <v>3453</v>
      </c>
      <c r="C1586" s="165" t="s">
        <v>9116</v>
      </c>
      <c r="D1586" s="166" t="s">
        <v>8325</v>
      </c>
      <c r="E1586" s="167">
        <v>58.58</v>
      </c>
      <c r="F1586" s="164" t="s">
        <v>4897</v>
      </c>
      <c r="G1586" s="168"/>
    </row>
    <row r="1587" spans="1:7" hidden="1" x14ac:dyDescent="0.25">
      <c r="A1587" s="159"/>
      <c r="B1587" s="160">
        <v>3452</v>
      </c>
      <c r="C1587" s="165" t="s">
        <v>9117</v>
      </c>
      <c r="D1587" s="166" t="s">
        <v>8325</v>
      </c>
      <c r="E1587" s="167">
        <v>28.91</v>
      </c>
      <c r="F1587" s="164" t="s">
        <v>4897</v>
      </c>
      <c r="G1587" s="168"/>
    </row>
    <row r="1588" spans="1:7" hidden="1" x14ac:dyDescent="0.25">
      <c r="A1588" s="159"/>
      <c r="B1588" s="160">
        <v>3451</v>
      </c>
      <c r="C1588" s="165" t="s">
        <v>9118</v>
      </c>
      <c r="D1588" s="166" t="s">
        <v>8325</v>
      </c>
      <c r="E1588" s="167">
        <v>5.73</v>
      </c>
      <c r="F1588" s="164" t="s">
        <v>4897</v>
      </c>
      <c r="G1588" s="168"/>
    </row>
    <row r="1589" spans="1:7" hidden="1" x14ac:dyDescent="0.25">
      <c r="A1589" s="159"/>
      <c r="B1589" s="160">
        <v>3454</v>
      </c>
      <c r="C1589" s="165" t="s">
        <v>9119</v>
      </c>
      <c r="D1589" s="166" t="s">
        <v>8325</v>
      </c>
      <c r="E1589" s="167">
        <v>89.1</v>
      </c>
      <c r="F1589" s="164" t="s">
        <v>4897</v>
      </c>
      <c r="G1589" s="168"/>
    </row>
    <row r="1590" spans="1:7" hidden="1" x14ac:dyDescent="0.25">
      <c r="A1590" s="159"/>
      <c r="B1590" s="160">
        <v>3458</v>
      </c>
      <c r="C1590" s="165" t="s">
        <v>9120</v>
      </c>
      <c r="D1590" s="166" t="s">
        <v>8325</v>
      </c>
      <c r="E1590" s="167">
        <v>16.079999999999998</v>
      </c>
      <c r="F1590" s="164" t="s">
        <v>4897</v>
      </c>
      <c r="G1590" s="168"/>
    </row>
    <row r="1591" spans="1:7" hidden="1" x14ac:dyDescent="0.25">
      <c r="A1591" s="159"/>
      <c r="B1591" s="160">
        <v>3457</v>
      </c>
      <c r="C1591" s="165" t="s">
        <v>9121</v>
      </c>
      <c r="D1591" s="166" t="s">
        <v>8325</v>
      </c>
      <c r="E1591" s="167">
        <v>12.07</v>
      </c>
      <c r="F1591" s="164" t="s">
        <v>4897</v>
      </c>
      <c r="G1591" s="168"/>
    </row>
    <row r="1592" spans="1:7" hidden="1" x14ac:dyDescent="0.25">
      <c r="A1592" s="159"/>
      <c r="B1592" s="160">
        <v>3455</v>
      </c>
      <c r="C1592" s="165" t="s">
        <v>9122</v>
      </c>
      <c r="D1592" s="166" t="s">
        <v>8325</v>
      </c>
      <c r="E1592" s="167">
        <v>3.43</v>
      </c>
      <c r="F1592" s="164" t="s">
        <v>4897</v>
      </c>
      <c r="G1592" s="168"/>
    </row>
    <row r="1593" spans="1:7" hidden="1" x14ac:dyDescent="0.25">
      <c r="A1593" s="159"/>
      <c r="B1593" s="160">
        <v>3472</v>
      </c>
      <c r="C1593" s="165" t="s">
        <v>9123</v>
      </c>
      <c r="D1593" s="166" t="s">
        <v>8325</v>
      </c>
      <c r="E1593" s="167">
        <v>7.7</v>
      </c>
      <c r="F1593" s="164" t="s">
        <v>4897</v>
      </c>
      <c r="G1593" s="168"/>
    </row>
    <row r="1594" spans="1:7" hidden="1" x14ac:dyDescent="0.25">
      <c r="A1594" s="159"/>
      <c r="B1594" s="160">
        <v>3470</v>
      </c>
      <c r="C1594" s="165" t="s">
        <v>9124</v>
      </c>
      <c r="D1594" s="166" t="s">
        <v>8325</v>
      </c>
      <c r="E1594" s="167">
        <v>44.92</v>
      </c>
      <c r="F1594" s="164" t="s">
        <v>4897</v>
      </c>
    </row>
    <row r="1595" spans="1:7" hidden="1" x14ac:dyDescent="0.25">
      <c r="A1595" s="159"/>
      <c r="B1595" s="160">
        <v>3471</v>
      </c>
      <c r="C1595" s="165" t="s">
        <v>9125</v>
      </c>
      <c r="D1595" s="166" t="s">
        <v>8325</v>
      </c>
      <c r="E1595" s="167">
        <v>24.68</v>
      </c>
      <c r="F1595" s="164" t="s">
        <v>4897</v>
      </c>
      <c r="G1595" s="168"/>
    </row>
    <row r="1596" spans="1:7" hidden="1" x14ac:dyDescent="0.25">
      <c r="A1596" s="159"/>
      <c r="B1596" s="160">
        <v>3456</v>
      </c>
      <c r="C1596" s="165" t="s">
        <v>9126</v>
      </c>
      <c r="D1596" s="166" t="s">
        <v>8325</v>
      </c>
      <c r="E1596" s="167">
        <v>5.13</v>
      </c>
      <c r="F1596" s="164" t="s">
        <v>4897</v>
      </c>
      <c r="G1596" s="168"/>
    </row>
    <row r="1597" spans="1:7" hidden="1" x14ac:dyDescent="0.25">
      <c r="A1597" s="159"/>
      <c r="B1597" s="160">
        <v>3459</v>
      </c>
      <c r="C1597" s="165" t="s">
        <v>9127</v>
      </c>
      <c r="D1597" s="166" t="s">
        <v>8325</v>
      </c>
      <c r="E1597" s="167">
        <v>63.36</v>
      </c>
      <c r="F1597" s="164" t="s">
        <v>4897</v>
      </c>
      <c r="G1597" s="168"/>
    </row>
    <row r="1598" spans="1:7" hidden="1" x14ac:dyDescent="0.25">
      <c r="A1598" s="159"/>
      <c r="B1598" s="160">
        <v>3469</v>
      </c>
      <c r="C1598" s="165" t="s">
        <v>9128</v>
      </c>
      <c r="D1598" s="166" t="s">
        <v>8325</v>
      </c>
      <c r="E1598" s="167">
        <v>120.5</v>
      </c>
      <c r="F1598" s="164" t="s">
        <v>4897</v>
      </c>
      <c r="G1598" s="168"/>
    </row>
    <row r="1599" spans="1:7" hidden="1" x14ac:dyDescent="0.25">
      <c r="A1599" s="159"/>
      <c r="B1599" s="160">
        <v>3460</v>
      </c>
      <c r="C1599" s="165" t="s">
        <v>9129</v>
      </c>
      <c r="D1599" s="166" t="s">
        <v>8325</v>
      </c>
      <c r="E1599" s="167">
        <v>175.82</v>
      </c>
      <c r="F1599" s="164" t="s">
        <v>4897</v>
      </c>
      <c r="G1599" s="168"/>
    </row>
    <row r="1600" spans="1:7" hidden="1" x14ac:dyDescent="0.25">
      <c r="A1600" s="159"/>
      <c r="B1600" s="160">
        <v>3461</v>
      </c>
      <c r="C1600" s="165" t="s">
        <v>9130</v>
      </c>
      <c r="D1600" s="166" t="s">
        <v>8325</v>
      </c>
      <c r="E1600" s="167">
        <v>449.4</v>
      </c>
      <c r="F1600" s="164" t="s">
        <v>4897</v>
      </c>
      <c r="G1600" s="168"/>
    </row>
    <row r="1601" spans="1:7" hidden="1" x14ac:dyDescent="0.25">
      <c r="A1601" s="159"/>
      <c r="B1601" s="160">
        <v>37433</v>
      </c>
      <c r="C1601" s="165" t="s">
        <v>9131</v>
      </c>
      <c r="D1601" s="166" t="s">
        <v>8325</v>
      </c>
      <c r="E1601" s="167">
        <v>146.47999999999999</v>
      </c>
      <c r="F1601" s="164" t="s">
        <v>4931</v>
      </c>
      <c r="G1601" s="168"/>
    </row>
    <row r="1602" spans="1:7" hidden="1" x14ac:dyDescent="0.25">
      <c r="A1602" s="159"/>
      <c r="B1602" s="160">
        <v>37430</v>
      </c>
      <c r="C1602" s="165" t="s">
        <v>9132</v>
      </c>
      <c r="D1602" s="166" t="s">
        <v>8325</v>
      </c>
      <c r="E1602" s="167">
        <v>18.350000000000001</v>
      </c>
      <c r="F1602" s="164" t="s">
        <v>4931</v>
      </c>
      <c r="G1602" s="168"/>
    </row>
    <row r="1603" spans="1:7" hidden="1" x14ac:dyDescent="0.25">
      <c r="A1603" s="159"/>
      <c r="B1603" s="160">
        <v>37434</v>
      </c>
      <c r="C1603" s="165" t="s">
        <v>9133</v>
      </c>
      <c r="D1603" s="166" t="s">
        <v>8325</v>
      </c>
      <c r="E1603" s="167">
        <v>1365.83</v>
      </c>
      <c r="F1603" s="164" t="s">
        <v>4931</v>
      </c>
      <c r="G1603" s="168"/>
    </row>
    <row r="1604" spans="1:7" hidden="1" x14ac:dyDescent="0.25">
      <c r="A1604" s="159"/>
      <c r="B1604" s="160">
        <v>37431</v>
      </c>
      <c r="C1604" s="165" t="s">
        <v>9134</v>
      </c>
      <c r="D1604" s="166" t="s">
        <v>8325</v>
      </c>
      <c r="E1604" s="167">
        <v>24.9</v>
      </c>
      <c r="F1604" s="164" t="s">
        <v>4931</v>
      </c>
      <c r="G1604" s="168"/>
    </row>
    <row r="1605" spans="1:7" hidden="1" x14ac:dyDescent="0.25">
      <c r="A1605" s="159"/>
      <c r="B1605" s="160">
        <v>37432</v>
      </c>
      <c r="C1605" s="165" t="s">
        <v>9135</v>
      </c>
      <c r="D1605" s="166" t="s">
        <v>8325</v>
      </c>
      <c r="E1605" s="167">
        <v>45.93</v>
      </c>
      <c r="F1605" s="164" t="s">
        <v>4931</v>
      </c>
      <c r="G1605" s="168"/>
    </row>
    <row r="1606" spans="1:7" ht="20.399999999999999" hidden="1" x14ac:dyDescent="0.25">
      <c r="A1606" s="159"/>
      <c r="B1606" s="160">
        <v>37413</v>
      </c>
      <c r="C1606" s="165" t="s">
        <v>9136</v>
      </c>
      <c r="D1606" s="166" t="s">
        <v>8325</v>
      </c>
      <c r="E1606" s="167">
        <v>2.84</v>
      </c>
      <c r="F1606" s="164" t="s">
        <v>4931</v>
      </c>
      <c r="G1606" s="168"/>
    </row>
    <row r="1607" spans="1:7" ht="20.399999999999999" hidden="1" x14ac:dyDescent="0.25">
      <c r="A1607" s="159"/>
      <c r="B1607" s="160">
        <v>37414</v>
      </c>
      <c r="C1607" s="165" t="s">
        <v>9137</v>
      </c>
      <c r="D1607" s="166" t="s">
        <v>8325</v>
      </c>
      <c r="E1607" s="167">
        <v>3.23</v>
      </c>
      <c r="F1607" s="164" t="s">
        <v>4931</v>
      </c>
      <c r="G1607" s="168"/>
    </row>
    <row r="1608" spans="1:7" ht="20.399999999999999" hidden="1" x14ac:dyDescent="0.25">
      <c r="A1608" s="159"/>
      <c r="B1608" s="160">
        <v>37415</v>
      </c>
      <c r="C1608" s="165" t="s">
        <v>9138</v>
      </c>
      <c r="D1608" s="166" t="s">
        <v>8325</v>
      </c>
      <c r="E1608" s="167">
        <v>5.87</v>
      </c>
      <c r="F1608" s="164" t="s">
        <v>4931</v>
      </c>
      <c r="G1608" s="168"/>
    </row>
    <row r="1609" spans="1:7" hidden="1" x14ac:dyDescent="0.25">
      <c r="A1609" s="159"/>
      <c r="B1609" s="160">
        <v>37416</v>
      </c>
      <c r="C1609" s="165" t="s">
        <v>9139</v>
      </c>
      <c r="D1609" s="166" t="s">
        <v>8325</v>
      </c>
      <c r="E1609" s="167">
        <v>2.66</v>
      </c>
      <c r="F1609" s="164" t="s">
        <v>4931</v>
      </c>
      <c r="G1609" s="168"/>
    </row>
    <row r="1610" spans="1:7" hidden="1" x14ac:dyDescent="0.25">
      <c r="A1610" s="159"/>
      <c r="B1610" s="160">
        <v>37417</v>
      </c>
      <c r="C1610" s="165" t="s">
        <v>9140</v>
      </c>
      <c r="D1610" s="166" t="s">
        <v>8325</v>
      </c>
      <c r="E1610" s="167">
        <v>3.82</v>
      </c>
      <c r="F1610" s="164" t="s">
        <v>4931</v>
      </c>
      <c r="G1610" s="168"/>
    </row>
    <row r="1611" spans="1:7" hidden="1" x14ac:dyDescent="0.25">
      <c r="A1611" s="159"/>
      <c r="B1611" s="160">
        <v>3112</v>
      </c>
      <c r="C1611" s="165" t="s">
        <v>9141</v>
      </c>
      <c r="D1611" s="166" t="s">
        <v>9059</v>
      </c>
      <c r="E1611" s="167">
        <v>49.51</v>
      </c>
      <c r="F1611" s="164" t="s">
        <v>4897</v>
      </c>
      <c r="G1611" s="168"/>
    </row>
    <row r="1612" spans="1:7" hidden="1" x14ac:dyDescent="0.25">
      <c r="A1612" s="159"/>
      <c r="B1612" s="160">
        <v>3113</v>
      </c>
      <c r="C1612" s="165" t="s">
        <v>9142</v>
      </c>
      <c r="D1612" s="166" t="s">
        <v>9059</v>
      </c>
      <c r="E1612" s="167">
        <v>57.05</v>
      </c>
      <c r="F1612" s="164" t="s">
        <v>4897</v>
      </c>
      <c r="G1612" s="168"/>
    </row>
    <row r="1613" spans="1:7" ht="20.399999999999999" hidden="1" x14ac:dyDescent="0.25">
      <c r="A1613" s="159"/>
      <c r="B1613" s="160">
        <v>3114</v>
      </c>
      <c r="C1613" s="165" t="s">
        <v>9143</v>
      </c>
      <c r="D1613" s="166" t="s">
        <v>8325</v>
      </c>
      <c r="E1613" s="167">
        <v>25.77</v>
      </c>
      <c r="F1613" s="164" t="s">
        <v>4897</v>
      </c>
      <c r="G1613" s="168"/>
    </row>
    <row r="1614" spans="1:7" hidden="1" x14ac:dyDescent="0.25">
      <c r="A1614" s="159"/>
      <c r="B1614" s="160">
        <v>34519</v>
      </c>
      <c r="C1614" s="165" t="s">
        <v>6739</v>
      </c>
      <c r="D1614" s="166" t="s">
        <v>8325</v>
      </c>
      <c r="E1614" s="167">
        <v>73.7</v>
      </c>
      <c r="F1614" s="164" t="s">
        <v>4897</v>
      </c>
      <c r="G1614" s="168"/>
    </row>
    <row r="1615" spans="1:7" hidden="1" x14ac:dyDescent="0.25">
      <c r="A1615" s="159"/>
      <c r="B1615" s="160">
        <v>10510</v>
      </c>
      <c r="C1615" s="165" t="s">
        <v>9144</v>
      </c>
      <c r="D1615" s="166" t="s">
        <v>8325</v>
      </c>
      <c r="E1615" s="167">
        <v>65.62</v>
      </c>
      <c r="F1615" s="164" t="s">
        <v>4931</v>
      </c>
      <c r="G1615" s="168"/>
    </row>
    <row r="1616" spans="1:7" hidden="1" x14ac:dyDescent="0.25">
      <c r="A1616" s="159"/>
      <c r="B1616" s="160">
        <v>1649</v>
      </c>
      <c r="C1616" s="165" t="s">
        <v>5206</v>
      </c>
      <c r="D1616" s="166" t="s">
        <v>8325</v>
      </c>
      <c r="E1616" s="167">
        <v>37.94</v>
      </c>
      <c r="F1616" s="164" t="s">
        <v>4897</v>
      </c>
      <c r="G1616" s="168"/>
    </row>
    <row r="1617" spans="1:7" hidden="1" x14ac:dyDescent="0.25">
      <c r="A1617" s="159"/>
      <c r="B1617" s="160">
        <v>1653</v>
      </c>
      <c r="C1617" s="165" t="s">
        <v>5210</v>
      </c>
      <c r="D1617" s="166" t="s">
        <v>8325</v>
      </c>
      <c r="E1617" s="167">
        <v>29.71</v>
      </c>
      <c r="F1617" s="164" t="s">
        <v>4897</v>
      </c>
      <c r="G1617" s="168"/>
    </row>
    <row r="1618" spans="1:7" hidden="1" x14ac:dyDescent="0.25">
      <c r="A1618" s="159"/>
      <c r="B1618" s="160">
        <v>1647</v>
      </c>
      <c r="C1618" s="165" t="s">
        <v>5204</v>
      </c>
      <c r="D1618" s="166" t="s">
        <v>8325</v>
      </c>
      <c r="E1618" s="167">
        <v>10.64</v>
      </c>
      <c r="F1618" s="164" t="s">
        <v>4897</v>
      </c>
      <c r="G1618" s="168"/>
    </row>
    <row r="1619" spans="1:7" hidden="1" x14ac:dyDescent="0.25">
      <c r="A1619" s="159"/>
      <c r="B1619" s="160">
        <v>1648</v>
      </c>
      <c r="C1619" s="165" t="s">
        <v>5205</v>
      </c>
      <c r="D1619" s="166" t="s">
        <v>8325</v>
      </c>
      <c r="E1619" s="167">
        <v>20.43</v>
      </c>
      <c r="F1619" s="164" t="s">
        <v>4897</v>
      </c>
      <c r="G1619" s="168"/>
    </row>
    <row r="1620" spans="1:7" hidden="1" x14ac:dyDescent="0.25">
      <c r="A1620" s="159"/>
      <c r="B1620" s="160">
        <v>1651</v>
      </c>
      <c r="C1620" s="165" t="s">
        <v>5208</v>
      </c>
      <c r="D1620" s="166" t="s">
        <v>8325</v>
      </c>
      <c r="E1620" s="167">
        <v>94.79</v>
      </c>
      <c r="F1620" s="164" t="s">
        <v>4897</v>
      </c>
      <c r="G1620" s="168"/>
    </row>
    <row r="1621" spans="1:7" hidden="1" x14ac:dyDescent="0.25">
      <c r="A1621" s="159"/>
      <c r="B1621" s="160">
        <v>1650</v>
      </c>
      <c r="C1621" s="165" t="s">
        <v>5207</v>
      </c>
      <c r="D1621" s="166" t="s">
        <v>8325</v>
      </c>
      <c r="E1621" s="167">
        <v>52.39</v>
      </c>
      <c r="F1621" s="164" t="s">
        <v>4897</v>
      </c>
      <c r="G1621" s="168"/>
    </row>
    <row r="1622" spans="1:7" hidden="1" x14ac:dyDescent="0.25">
      <c r="A1622" s="159"/>
      <c r="B1622" s="160">
        <v>1654</v>
      </c>
      <c r="C1622" s="165" t="s">
        <v>5211</v>
      </c>
      <c r="D1622" s="166" t="s">
        <v>8325</v>
      </c>
      <c r="E1622" s="167">
        <v>14.6</v>
      </c>
      <c r="F1622" s="164" t="s">
        <v>4897</v>
      </c>
    </row>
    <row r="1623" spans="1:7" hidden="1" x14ac:dyDescent="0.25">
      <c r="A1623" s="159"/>
      <c r="B1623" s="160">
        <v>1652</v>
      </c>
      <c r="C1623" s="165" t="s">
        <v>5209</v>
      </c>
      <c r="D1623" s="166" t="s">
        <v>8325</v>
      </c>
      <c r="E1623" s="167">
        <v>136.05000000000001</v>
      </c>
      <c r="F1623" s="164" t="s">
        <v>4897</v>
      </c>
      <c r="G1623" s="168"/>
    </row>
    <row r="1624" spans="1:7" hidden="1" x14ac:dyDescent="0.25">
      <c r="A1624" s="159"/>
      <c r="B1624" s="160">
        <v>1727</v>
      </c>
      <c r="C1624" s="165" t="s">
        <v>9145</v>
      </c>
      <c r="D1624" s="166" t="s">
        <v>8325</v>
      </c>
      <c r="E1624" s="167">
        <v>63.75</v>
      </c>
      <c r="F1624" s="164" t="s">
        <v>4931</v>
      </c>
      <c r="G1624" s="168"/>
    </row>
    <row r="1625" spans="1:7" hidden="1" x14ac:dyDescent="0.25">
      <c r="A1625" s="159"/>
      <c r="B1625" s="160">
        <v>12920</v>
      </c>
      <c r="C1625" s="165" t="s">
        <v>9146</v>
      </c>
      <c r="D1625" s="166" t="s">
        <v>8325</v>
      </c>
      <c r="E1625" s="167">
        <v>84.25</v>
      </c>
      <c r="F1625" s="164" t="s">
        <v>4931</v>
      </c>
      <c r="G1625" s="168"/>
    </row>
    <row r="1626" spans="1:7" hidden="1" x14ac:dyDescent="0.25">
      <c r="A1626" s="159"/>
      <c r="B1626" s="160">
        <v>1725</v>
      </c>
      <c r="C1626" s="165" t="s">
        <v>9147</v>
      </c>
      <c r="D1626" s="166" t="s">
        <v>8325</v>
      </c>
      <c r="E1626" s="167">
        <v>18.39</v>
      </c>
      <c r="F1626" s="164" t="s">
        <v>4931</v>
      </c>
      <c r="G1626" s="168"/>
    </row>
    <row r="1627" spans="1:7" hidden="1" x14ac:dyDescent="0.25">
      <c r="A1627" s="159"/>
      <c r="B1627" s="160">
        <v>12943</v>
      </c>
      <c r="C1627" s="165" t="s">
        <v>9148</v>
      </c>
      <c r="D1627" s="166" t="s">
        <v>8325</v>
      </c>
      <c r="E1627" s="167">
        <v>45.39</v>
      </c>
      <c r="F1627" s="164" t="s">
        <v>4931</v>
      </c>
      <c r="G1627" s="168"/>
    </row>
    <row r="1628" spans="1:7" hidden="1" x14ac:dyDescent="0.25">
      <c r="A1628" s="159"/>
      <c r="B1628" s="160">
        <v>1747</v>
      </c>
      <c r="C1628" s="165" t="s">
        <v>5214</v>
      </c>
      <c r="D1628" s="166" t="s">
        <v>8325</v>
      </c>
      <c r="E1628" s="167">
        <v>116.38</v>
      </c>
      <c r="F1628" s="164" t="s">
        <v>4897</v>
      </c>
      <c r="G1628" s="168"/>
    </row>
    <row r="1629" spans="1:7" hidden="1" x14ac:dyDescent="0.25">
      <c r="A1629" s="159"/>
      <c r="B1629" s="160">
        <v>1744</v>
      </c>
      <c r="C1629" s="165" t="s">
        <v>5213</v>
      </c>
      <c r="D1629" s="166" t="s">
        <v>8325</v>
      </c>
      <c r="E1629" s="167">
        <v>80.61</v>
      </c>
      <c r="F1629" s="164" t="s">
        <v>4897</v>
      </c>
      <c r="G1629" s="168"/>
    </row>
    <row r="1630" spans="1:7" hidden="1" x14ac:dyDescent="0.25">
      <c r="A1630" s="159"/>
      <c r="B1630" s="160">
        <v>1743</v>
      </c>
      <c r="C1630" s="165" t="s">
        <v>5212</v>
      </c>
      <c r="D1630" s="166" t="s">
        <v>8325</v>
      </c>
      <c r="E1630" s="167">
        <v>105.85</v>
      </c>
      <c r="F1630" s="164" t="s">
        <v>4897</v>
      </c>
      <c r="G1630" s="168"/>
    </row>
    <row r="1631" spans="1:7" hidden="1" x14ac:dyDescent="0.25">
      <c r="A1631" s="159"/>
      <c r="B1631" s="160">
        <v>7241</v>
      </c>
      <c r="C1631" s="165" t="s">
        <v>5951</v>
      </c>
      <c r="D1631" s="166" t="s">
        <v>8330</v>
      </c>
      <c r="E1631" s="167">
        <v>35.14</v>
      </c>
      <c r="F1631" s="164" t="s">
        <v>4931</v>
      </c>
      <c r="G1631" s="168"/>
    </row>
    <row r="1632" spans="1:7" ht="20.399999999999999" hidden="1" x14ac:dyDescent="0.25">
      <c r="A1632" s="159"/>
      <c r="B1632" s="160">
        <v>39640</v>
      </c>
      <c r="C1632" s="165" t="s">
        <v>9149</v>
      </c>
      <c r="D1632" s="166" t="s">
        <v>8325</v>
      </c>
      <c r="E1632" s="167">
        <v>7.99</v>
      </c>
      <c r="F1632" s="164" t="s">
        <v>4897</v>
      </c>
    </row>
    <row r="1633" spans="1:7" ht="20.399999999999999" hidden="1" x14ac:dyDescent="0.25">
      <c r="A1633" s="159"/>
      <c r="B1633" s="160">
        <v>11013</v>
      </c>
      <c r="C1633" s="165" t="s">
        <v>9150</v>
      </c>
      <c r="D1633" s="166" t="s">
        <v>8325</v>
      </c>
      <c r="E1633" s="167">
        <v>16.440000000000001</v>
      </c>
      <c r="F1633" s="164" t="s">
        <v>4897</v>
      </c>
      <c r="G1633" s="168"/>
    </row>
    <row r="1634" spans="1:7" ht="20.399999999999999" hidden="1" x14ac:dyDescent="0.25">
      <c r="A1634" s="159"/>
      <c r="B1634" s="160">
        <v>11017</v>
      </c>
      <c r="C1634" s="165" t="s">
        <v>9151</v>
      </c>
      <c r="D1634" s="166" t="s">
        <v>8325</v>
      </c>
      <c r="E1634" s="167">
        <v>7.01</v>
      </c>
      <c r="F1634" s="164" t="s">
        <v>4897</v>
      </c>
    </row>
    <row r="1635" spans="1:7" ht="20.399999999999999" hidden="1" x14ac:dyDescent="0.25">
      <c r="A1635" s="159"/>
      <c r="B1635" s="160">
        <v>20236</v>
      </c>
      <c r="C1635" s="165" t="s">
        <v>9152</v>
      </c>
      <c r="D1635" s="166" t="s">
        <v>8325</v>
      </c>
      <c r="E1635" s="167">
        <v>30.89</v>
      </c>
      <c r="F1635" s="164" t="s">
        <v>4897</v>
      </c>
      <c r="G1635" s="168"/>
    </row>
    <row r="1636" spans="1:7" hidden="1" x14ac:dyDescent="0.25">
      <c r="A1636" s="159"/>
      <c r="B1636" s="160">
        <v>7215</v>
      </c>
      <c r="C1636" s="165" t="s">
        <v>9153</v>
      </c>
      <c r="D1636" s="166" t="s">
        <v>8325</v>
      </c>
      <c r="E1636" s="167">
        <v>26.45</v>
      </c>
      <c r="F1636" s="164" t="s">
        <v>4897</v>
      </c>
      <c r="G1636" s="168"/>
    </row>
    <row r="1637" spans="1:7" hidden="1" x14ac:dyDescent="0.25">
      <c r="A1637" s="159"/>
      <c r="B1637" s="160">
        <v>7216</v>
      </c>
      <c r="C1637" s="165" t="s">
        <v>9154</v>
      </c>
      <c r="D1637" s="166" t="s">
        <v>8325</v>
      </c>
      <c r="E1637" s="167">
        <v>110.55</v>
      </c>
      <c r="F1637" s="164" t="s">
        <v>4897</v>
      </c>
      <c r="G1637" s="168"/>
    </row>
    <row r="1638" spans="1:7" ht="20.399999999999999" hidden="1" x14ac:dyDescent="0.25">
      <c r="A1638" s="159"/>
      <c r="B1638" s="160">
        <v>20235</v>
      </c>
      <c r="C1638" s="165" t="s">
        <v>9155</v>
      </c>
      <c r="D1638" s="166" t="s">
        <v>8325</v>
      </c>
      <c r="E1638" s="167">
        <v>55.89</v>
      </c>
      <c r="F1638" s="164" t="s">
        <v>4897</v>
      </c>
      <c r="G1638" s="168"/>
    </row>
    <row r="1639" spans="1:7" hidden="1" x14ac:dyDescent="0.25">
      <c r="A1639" s="159"/>
      <c r="B1639" s="160">
        <v>7181</v>
      </c>
      <c r="C1639" s="165" t="s">
        <v>9156</v>
      </c>
      <c r="D1639" s="166" t="s">
        <v>8325</v>
      </c>
      <c r="E1639" s="167">
        <v>3.02</v>
      </c>
      <c r="F1639" s="164" t="s">
        <v>4931</v>
      </c>
      <c r="G1639" s="168"/>
    </row>
    <row r="1640" spans="1:7" ht="20.399999999999999" hidden="1" x14ac:dyDescent="0.25">
      <c r="A1640" s="159"/>
      <c r="B1640" s="160">
        <v>40866</v>
      </c>
      <c r="C1640" s="165" t="s">
        <v>7556</v>
      </c>
      <c r="D1640" s="166" t="s">
        <v>8325</v>
      </c>
      <c r="E1640" s="167">
        <v>8.75</v>
      </c>
      <c r="F1640" s="164" t="s">
        <v>4897</v>
      </c>
      <c r="G1640" s="168"/>
    </row>
    <row r="1641" spans="1:7" ht="20.399999999999999" hidden="1" x14ac:dyDescent="0.25">
      <c r="A1641" s="159"/>
      <c r="B1641" s="160">
        <v>7214</v>
      </c>
      <c r="C1641" s="165" t="s">
        <v>9157</v>
      </c>
      <c r="D1641" s="166" t="s">
        <v>8325</v>
      </c>
      <c r="E1641" s="167">
        <v>37.869999999999997</v>
      </c>
      <c r="F1641" s="164" t="s">
        <v>4897</v>
      </c>
      <c r="G1641" s="168"/>
    </row>
    <row r="1642" spans="1:7" ht="20.399999999999999" hidden="1" x14ac:dyDescent="0.25">
      <c r="A1642" s="159"/>
      <c r="B1642" s="160">
        <v>7219</v>
      </c>
      <c r="C1642" s="165" t="s">
        <v>9158</v>
      </c>
      <c r="D1642" s="166" t="s">
        <v>8325</v>
      </c>
      <c r="E1642" s="167">
        <v>39.200000000000003</v>
      </c>
      <c r="F1642" s="164" t="s">
        <v>4897</v>
      </c>
    </row>
    <row r="1643" spans="1:7" hidden="1" x14ac:dyDescent="0.25">
      <c r="A1643" s="159"/>
      <c r="B1643" s="160">
        <v>37972</v>
      </c>
      <c r="C1643" s="165" t="s">
        <v>6983</v>
      </c>
      <c r="D1643" s="166" t="s">
        <v>8325</v>
      </c>
      <c r="E1643" s="167">
        <v>4.08</v>
      </c>
      <c r="F1643" s="164" t="s">
        <v>4931</v>
      </c>
      <c r="G1643" s="168"/>
    </row>
    <row r="1644" spans="1:7" hidden="1" x14ac:dyDescent="0.25">
      <c r="A1644" s="159"/>
      <c r="B1644" s="160">
        <v>37973</v>
      </c>
      <c r="C1644" s="165" t="s">
        <v>6984</v>
      </c>
      <c r="D1644" s="166" t="s">
        <v>8325</v>
      </c>
      <c r="E1644" s="167">
        <v>6.53</v>
      </c>
      <c r="F1644" s="164" t="s">
        <v>4931</v>
      </c>
      <c r="G1644" s="168"/>
    </row>
    <row r="1645" spans="1:7" hidden="1" x14ac:dyDescent="0.25">
      <c r="A1645" s="159"/>
      <c r="B1645" s="160">
        <v>37971</v>
      </c>
      <c r="C1645" s="165" t="s">
        <v>6982</v>
      </c>
      <c r="D1645" s="166" t="s">
        <v>8325</v>
      </c>
      <c r="E1645" s="167">
        <v>2.4500000000000002</v>
      </c>
      <c r="F1645" s="164" t="s">
        <v>4931</v>
      </c>
      <c r="G1645" s="168"/>
    </row>
    <row r="1646" spans="1:7" hidden="1" x14ac:dyDescent="0.25">
      <c r="A1646" s="159"/>
      <c r="B1646" s="160">
        <v>20094</v>
      </c>
      <c r="C1646" s="165" t="s">
        <v>9159</v>
      </c>
      <c r="D1646" s="166" t="s">
        <v>8325</v>
      </c>
      <c r="E1646" s="167">
        <v>10.56</v>
      </c>
      <c r="F1646" s="164" t="s">
        <v>4931</v>
      </c>
      <c r="G1646" s="168"/>
    </row>
    <row r="1647" spans="1:7" hidden="1" x14ac:dyDescent="0.25">
      <c r="A1647" s="159"/>
      <c r="B1647" s="160">
        <v>20095</v>
      </c>
      <c r="C1647" s="165" t="s">
        <v>9160</v>
      </c>
      <c r="D1647" s="166" t="s">
        <v>8325</v>
      </c>
      <c r="E1647" s="167">
        <v>17.89</v>
      </c>
      <c r="F1647" s="164" t="s">
        <v>4931</v>
      </c>
      <c r="G1647" s="168"/>
    </row>
    <row r="1648" spans="1:7" hidden="1" x14ac:dyDescent="0.25">
      <c r="A1648" s="159"/>
      <c r="B1648" s="160">
        <v>1954</v>
      </c>
      <c r="C1648" s="165" t="s">
        <v>5272</v>
      </c>
      <c r="D1648" s="166" t="s">
        <v>8325</v>
      </c>
      <c r="E1648" s="167">
        <v>73.23</v>
      </c>
      <c r="F1648" s="164" t="s">
        <v>4897</v>
      </c>
      <c r="G1648" s="168"/>
    </row>
    <row r="1649" spans="1:7" hidden="1" x14ac:dyDescent="0.25">
      <c r="A1649" s="159"/>
      <c r="B1649" s="160">
        <v>1926</v>
      </c>
      <c r="C1649" s="165" t="s">
        <v>5257</v>
      </c>
      <c r="D1649" s="166" t="s">
        <v>8325</v>
      </c>
      <c r="E1649" s="167">
        <v>1.29</v>
      </c>
      <c r="F1649" s="164" t="s">
        <v>8337</v>
      </c>
      <c r="G1649" s="168"/>
    </row>
    <row r="1650" spans="1:7" hidden="1" x14ac:dyDescent="0.25">
      <c r="A1650" s="159"/>
      <c r="B1650" s="160">
        <v>1927</v>
      </c>
      <c r="C1650" s="165" t="s">
        <v>5258</v>
      </c>
      <c r="D1650" s="166" t="s">
        <v>8325</v>
      </c>
      <c r="E1650" s="167">
        <v>1.56</v>
      </c>
      <c r="F1650" s="164" t="s">
        <v>4897</v>
      </c>
      <c r="G1650" s="168"/>
    </row>
    <row r="1651" spans="1:7" hidden="1" x14ac:dyDescent="0.25">
      <c r="A1651" s="159"/>
      <c r="B1651" s="160">
        <v>1923</v>
      </c>
      <c r="C1651" s="165" t="s">
        <v>5254</v>
      </c>
      <c r="D1651" s="166" t="s">
        <v>8325</v>
      </c>
      <c r="E1651" s="167">
        <v>2.54</v>
      </c>
      <c r="F1651" s="164" t="s">
        <v>4897</v>
      </c>
      <c r="G1651" s="168"/>
    </row>
    <row r="1652" spans="1:7" hidden="1" x14ac:dyDescent="0.25">
      <c r="A1652" s="159"/>
      <c r="B1652" s="160">
        <v>1929</v>
      </c>
      <c r="C1652" s="165" t="s">
        <v>5259</v>
      </c>
      <c r="D1652" s="166" t="s">
        <v>8325</v>
      </c>
      <c r="E1652" s="167">
        <v>3.22</v>
      </c>
      <c r="F1652" s="164" t="s">
        <v>4897</v>
      </c>
      <c r="G1652" s="168"/>
    </row>
    <row r="1653" spans="1:7" hidden="1" x14ac:dyDescent="0.25">
      <c r="A1653" s="159"/>
      <c r="B1653" s="160">
        <v>1930</v>
      </c>
      <c r="C1653" s="165" t="s">
        <v>5260</v>
      </c>
      <c r="D1653" s="166" t="s">
        <v>8325</v>
      </c>
      <c r="E1653" s="167">
        <v>6.68</v>
      </c>
      <c r="F1653" s="164" t="s">
        <v>4897</v>
      </c>
      <c r="G1653" s="168"/>
    </row>
    <row r="1654" spans="1:7" hidden="1" x14ac:dyDescent="0.25">
      <c r="A1654" s="159"/>
      <c r="B1654" s="160">
        <v>1924</v>
      </c>
      <c r="C1654" s="165" t="s">
        <v>5255</v>
      </c>
      <c r="D1654" s="166" t="s">
        <v>8325</v>
      </c>
      <c r="E1654" s="167">
        <v>11.33</v>
      </c>
      <c r="F1654" s="164" t="s">
        <v>4897</v>
      </c>
      <c r="G1654" s="168"/>
    </row>
    <row r="1655" spans="1:7" hidden="1" x14ac:dyDescent="0.25">
      <c r="A1655" s="159"/>
      <c r="B1655" s="160">
        <v>1922</v>
      </c>
      <c r="C1655" s="165" t="s">
        <v>5253</v>
      </c>
      <c r="D1655" s="166" t="s">
        <v>8325</v>
      </c>
      <c r="E1655" s="167">
        <v>22.98</v>
      </c>
      <c r="F1655" s="164" t="s">
        <v>4897</v>
      </c>
      <c r="G1655" s="168"/>
    </row>
    <row r="1656" spans="1:7" hidden="1" x14ac:dyDescent="0.25">
      <c r="A1656" s="159"/>
      <c r="B1656" s="160">
        <v>1953</v>
      </c>
      <c r="C1656" s="165" t="s">
        <v>5271</v>
      </c>
      <c r="D1656" s="166" t="s">
        <v>8325</v>
      </c>
      <c r="E1656" s="167">
        <v>27.45</v>
      </c>
      <c r="F1656" s="164" t="s">
        <v>4897</v>
      </c>
      <c r="G1656" s="168"/>
    </row>
    <row r="1657" spans="1:7" hidden="1" x14ac:dyDescent="0.25">
      <c r="A1657" s="159"/>
      <c r="B1657" s="160">
        <v>1962</v>
      </c>
      <c r="C1657" s="165" t="s">
        <v>5280</v>
      </c>
      <c r="D1657" s="166" t="s">
        <v>8325</v>
      </c>
      <c r="E1657" s="167">
        <v>79.930000000000007</v>
      </c>
      <c r="F1657" s="164" t="s">
        <v>4897</v>
      </c>
      <c r="G1657" s="168"/>
    </row>
    <row r="1658" spans="1:7" hidden="1" x14ac:dyDescent="0.25">
      <c r="A1658" s="159"/>
      <c r="B1658" s="160">
        <v>1955</v>
      </c>
      <c r="C1658" s="165" t="s">
        <v>5273</v>
      </c>
      <c r="D1658" s="166" t="s">
        <v>8325</v>
      </c>
      <c r="E1658" s="167">
        <v>1.35</v>
      </c>
      <c r="F1658" s="164" t="s">
        <v>4897</v>
      </c>
      <c r="G1658" s="168"/>
    </row>
    <row r="1659" spans="1:7" hidden="1" x14ac:dyDescent="0.25">
      <c r="A1659" s="159"/>
      <c r="B1659" s="160">
        <v>1956</v>
      </c>
      <c r="C1659" s="165" t="s">
        <v>5274</v>
      </c>
      <c r="D1659" s="166" t="s">
        <v>8325</v>
      </c>
      <c r="E1659" s="167">
        <v>1.95</v>
      </c>
      <c r="F1659" s="164" t="s">
        <v>4897</v>
      </c>
      <c r="G1659" s="168"/>
    </row>
    <row r="1660" spans="1:7" hidden="1" x14ac:dyDescent="0.25">
      <c r="A1660" s="159"/>
      <c r="B1660" s="160">
        <v>1957</v>
      </c>
      <c r="C1660" s="165" t="s">
        <v>5275</v>
      </c>
      <c r="D1660" s="166" t="s">
        <v>8325</v>
      </c>
      <c r="E1660" s="167">
        <v>3.96</v>
      </c>
      <c r="F1660" s="164" t="s">
        <v>4897</v>
      </c>
      <c r="G1660" s="168"/>
    </row>
    <row r="1661" spans="1:7" hidden="1" x14ac:dyDescent="0.25">
      <c r="A1661" s="159"/>
      <c r="B1661" s="160">
        <v>1958</v>
      </c>
      <c r="C1661" s="165" t="s">
        <v>5276</v>
      </c>
      <c r="D1661" s="166" t="s">
        <v>8325</v>
      </c>
      <c r="E1661" s="167">
        <v>7.18</v>
      </c>
      <c r="F1661" s="164" t="s">
        <v>4897</v>
      </c>
      <c r="G1661" s="168"/>
    </row>
    <row r="1662" spans="1:7" hidden="1" x14ac:dyDescent="0.25">
      <c r="A1662" s="159"/>
      <c r="B1662" s="160">
        <v>1959</v>
      </c>
      <c r="C1662" s="165" t="s">
        <v>5277</v>
      </c>
      <c r="D1662" s="166" t="s">
        <v>8325</v>
      </c>
      <c r="E1662" s="167">
        <v>7.92</v>
      </c>
      <c r="F1662" s="164" t="s">
        <v>4897</v>
      </c>
      <c r="G1662" s="168"/>
    </row>
    <row r="1663" spans="1:7" hidden="1" x14ac:dyDescent="0.25">
      <c r="A1663" s="159"/>
      <c r="B1663" s="160">
        <v>1925</v>
      </c>
      <c r="C1663" s="165" t="s">
        <v>5256</v>
      </c>
      <c r="D1663" s="166" t="s">
        <v>8325</v>
      </c>
      <c r="E1663" s="167">
        <v>18.29</v>
      </c>
      <c r="F1663" s="164" t="s">
        <v>4897</v>
      </c>
      <c r="G1663" s="168"/>
    </row>
    <row r="1664" spans="1:7" hidden="1" x14ac:dyDescent="0.25">
      <c r="A1664" s="159"/>
      <c r="B1664" s="160">
        <v>1960</v>
      </c>
      <c r="C1664" s="165" t="s">
        <v>5278</v>
      </c>
      <c r="D1664" s="166" t="s">
        <v>8325</v>
      </c>
      <c r="E1664" s="167">
        <v>31.58</v>
      </c>
      <c r="F1664" s="164" t="s">
        <v>4897</v>
      </c>
      <c r="G1664" s="168"/>
    </row>
    <row r="1665" spans="1:7" hidden="1" x14ac:dyDescent="0.25">
      <c r="A1665" s="159"/>
      <c r="B1665" s="160">
        <v>1961</v>
      </c>
      <c r="C1665" s="165" t="s">
        <v>5279</v>
      </c>
      <c r="D1665" s="166" t="s">
        <v>8325</v>
      </c>
      <c r="E1665" s="167">
        <v>37.909999999999997</v>
      </c>
      <c r="F1665" s="164" t="s">
        <v>4897</v>
      </c>
      <c r="G1665" s="168"/>
    </row>
    <row r="1666" spans="1:7" hidden="1" x14ac:dyDescent="0.25">
      <c r="A1666" s="159"/>
      <c r="B1666" s="160">
        <v>38426</v>
      </c>
      <c r="C1666" s="165" t="s">
        <v>7136</v>
      </c>
      <c r="D1666" s="166" t="s">
        <v>8325</v>
      </c>
      <c r="E1666" s="167">
        <v>18.63</v>
      </c>
      <c r="F1666" s="164" t="s">
        <v>4931</v>
      </c>
      <c r="G1666" s="168"/>
    </row>
    <row r="1667" spans="1:7" hidden="1" x14ac:dyDescent="0.25">
      <c r="A1667" s="159"/>
      <c r="B1667" s="160">
        <v>38427</v>
      </c>
      <c r="C1667" s="165" t="s">
        <v>7137</v>
      </c>
      <c r="D1667" s="166" t="s">
        <v>8325</v>
      </c>
      <c r="E1667" s="167">
        <v>38.24</v>
      </c>
      <c r="F1667" s="164" t="s">
        <v>4931</v>
      </c>
      <c r="G1667" s="168"/>
    </row>
    <row r="1668" spans="1:7" hidden="1" x14ac:dyDescent="0.25">
      <c r="A1668" s="159"/>
      <c r="B1668" s="160">
        <v>38425</v>
      </c>
      <c r="C1668" s="165" t="s">
        <v>7135</v>
      </c>
      <c r="D1668" s="166" t="s">
        <v>8325</v>
      </c>
      <c r="E1668" s="167">
        <v>9.7100000000000009</v>
      </c>
      <c r="F1668" s="164" t="s">
        <v>4931</v>
      </c>
      <c r="G1668" s="168"/>
    </row>
    <row r="1669" spans="1:7" hidden="1" x14ac:dyDescent="0.25">
      <c r="A1669" s="159"/>
      <c r="B1669" s="160">
        <v>38423</v>
      </c>
      <c r="C1669" s="165" t="s">
        <v>7133</v>
      </c>
      <c r="D1669" s="166" t="s">
        <v>8325</v>
      </c>
      <c r="E1669" s="167">
        <v>31.9</v>
      </c>
      <c r="F1669" s="164" t="s">
        <v>4931</v>
      </c>
      <c r="G1669" s="168"/>
    </row>
    <row r="1670" spans="1:7" hidden="1" x14ac:dyDescent="0.25">
      <c r="A1670" s="159"/>
      <c r="B1670" s="160">
        <v>38424</v>
      </c>
      <c r="C1670" s="165" t="s">
        <v>7134</v>
      </c>
      <c r="D1670" s="166" t="s">
        <v>8325</v>
      </c>
      <c r="E1670" s="167">
        <v>47.8</v>
      </c>
      <c r="F1670" s="164" t="s">
        <v>4931</v>
      </c>
      <c r="G1670" s="168"/>
    </row>
    <row r="1671" spans="1:7" hidden="1" x14ac:dyDescent="0.25">
      <c r="A1671" s="159"/>
      <c r="B1671" s="160">
        <v>38421</v>
      </c>
      <c r="C1671" s="165" t="s">
        <v>7131</v>
      </c>
      <c r="D1671" s="166" t="s">
        <v>8325</v>
      </c>
      <c r="E1671" s="167">
        <v>18.12</v>
      </c>
      <c r="F1671" s="164" t="s">
        <v>4931</v>
      </c>
      <c r="G1671" s="168"/>
    </row>
    <row r="1672" spans="1:7" hidden="1" x14ac:dyDescent="0.25">
      <c r="A1672" s="159"/>
      <c r="B1672" s="160">
        <v>38422</v>
      </c>
      <c r="C1672" s="165" t="s">
        <v>7132</v>
      </c>
      <c r="D1672" s="166" t="s">
        <v>8325</v>
      </c>
      <c r="E1672" s="167">
        <v>20.41</v>
      </c>
      <c r="F1672" s="164" t="s">
        <v>4931</v>
      </c>
      <c r="G1672" s="168"/>
    </row>
    <row r="1673" spans="1:7" hidden="1" x14ac:dyDescent="0.25">
      <c r="A1673" s="159"/>
      <c r="B1673" s="160">
        <v>39866</v>
      </c>
      <c r="C1673" s="165" t="s">
        <v>9161</v>
      </c>
      <c r="D1673" s="166" t="s">
        <v>8325</v>
      </c>
      <c r="E1673" s="167">
        <v>7.16</v>
      </c>
      <c r="F1673" s="164" t="s">
        <v>4931</v>
      </c>
      <c r="G1673" s="168"/>
    </row>
    <row r="1674" spans="1:7" hidden="1" x14ac:dyDescent="0.25">
      <c r="A1674" s="159"/>
      <c r="B1674" s="160">
        <v>39867</v>
      </c>
      <c r="C1674" s="165" t="s">
        <v>9162</v>
      </c>
      <c r="D1674" s="166" t="s">
        <v>8325</v>
      </c>
      <c r="E1674" s="167">
        <v>15.92</v>
      </c>
      <c r="F1674" s="164" t="s">
        <v>4931</v>
      </c>
      <c r="G1674" s="168"/>
    </row>
    <row r="1675" spans="1:7" hidden="1" x14ac:dyDescent="0.25">
      <c r="A1675" s="159"/>
      <c r="B1675" s="160">
        <v>39868</v>
      </c>
      <c r="C1675" s="165" t="s">
        <v>9163</v>
      </c>
      <c r="D1675" s="166" t="s">
        <v>8325</v>
      </c>
      <c r="E1675" s="167">
        <v>28.68</v>
      </c>
      <c r="F1675" s="164" t="s">
        <v>4931</v>
      </c>
      <c r="G1675" s="168"/>
    </row>
    <row r="1676" spans="1:7" hidden="1" x14ac:dyDescent="0.25">
      <c r="A1676" s="159"/>
      <c r="B1676" s="160">
        <v>37999</v>
      </c>
      <c r="C1676" s="165" t="s">
        <v>7010</v>
      </c>
      <c r="D1676" s="166" t="s">
        <v>8325</v>
      </c>
      <c r="E1676" s="167">
        <v>3.91</v>
      </c>
      <c r="F1676" s="164" t="s">
        <v>4931</v>
      </c>
      <c r="G1676" s="168"/>
    </row>
    <row r="1677" spans="1:7" hidden="1" x14ac:dyDescent="0.25">
      <c r="A1677" s="159"/>
      <c r="B1677" s="160">
        <v>38000</v>
      </c>
      <c r="C1677" s="165" t="s">
        <v>7011</v>
      </c>
      <c r="D1677" s="166" t="s">
        <v>8325</v>
      </c>
      <c r="E1677" s="167">
        <v>5.17</v>
      </c>
      <c r="F1677" s="164" t="s">
        <v>4931</v>
      </c>
      <c r="G1677" s="168"/>
    </row>
    <row r="1678" spans="1:7" hidden="1" x14ac:dyDescent="0.25">
      <c r="A1678" s="159"/>
      <c r="B1678" s="160">
        <v>38129</v>
      </c>
      <c r="C1678" s="165" t="s">
        <v>7081</v>
      </c>
      <c r="D1678" s="166" t="s">
        <v>8325</v>
      </c>
      <c r="E1678" s="167">
        <v>2.19</v>
      </c>
      <c r="F1678" s="164" t="s">
        <v>4897</v>
      </c>
      <c r="G1678" s="168"/>
    </row>
    <row r="1679" spans="1:7" hidden="1" x14ac:dyDescent="0.25">
      <c r="A1679" s="159"/>
      <c r="B1679" s="160">
        <v>38025</v>
      </c>
      <c r="C1679" s="165" t="s">
        <v>7035</v>
      </c>
      <c r="D1679" s="166" t="s">
        <v>8325</v>
      </c>
      <c r="E1679" s="167">
        <v>3.58</v>
      </c>
      <c r="F1679" s="164" t="s">
        <v>4897</v>
      </c>
      <c r="G1679" s="168"/>
    </row>
    <row r="1680" spans="1:7" hidden="1" x14ac:dyDescent="0.25">
      <c r="A1680" s="159"/>
      <c r="B1680" s="160">
        <v>38026</v>
      </c>
      <c r="C1680" s="165" t="s">
        <v>7036</v>
      </c>
      <c r="D1680" s="166" t="s">
        <v>8325</v>
      </c>
      <c r="E1680" s="167">
        <v>9.2799999999999994</v>
      </c>
      <c r="F1680" s="164" t="s">
        <v>4897</v>
      </c>
      <c r="G1680" s="168"/>
    </row>
    <row r="1681" spans="1:7" hidden="1" x14ac:dyDescent="0.25">
      <c r="A1681" s="159"/>
      <c r="B1681" s="160">
        <v>1858</v>
      </c>
      <c r="C1681" s="165" t="s">
        <v>9164</v>
      </c>
      <c r="D1681" s="166" t="s">
        <v>8325</v>
      </c>
      <c r="E1681" s="167">
        <v>20.21</v>
      </c>
      <c r="F1681" s="164" t="s">
        <v>4931</v>
      </c>
      <c r="G1681" s="168"/>
    </row>
    <row r="1682" spans="1:7" hidden="1" x14ac:dyDescent="0.25">
      <c r="A1682" s="159"/>
      <c r="B1682" s="160">
        <v>1844</v>
      </c>
      <c r="C1682" s="165" t="s">
        <v>9165</v>
      </c>
      <c r="D1682" s="166" t="s">
        <v>8325</v>
      </c>
      <c r="E1682" s="167">
        <v>86.64</v>
      </c>
      <c r="F1682" s="164" t="s">
        <v>4931</v>
      </c>
    </row>
    <row r="1683" spans="1:7" hidden="1" x14ac:dyDescent="0.25">
      <c r="A1683" s="159"/>
      <c r="B1683" s="160">
        <v>1837</v>
      </c>
      <c r="C1683" s="165" t="s">
        <v>9166</v>
      </c>
      <c r="D1683" s="166" t="s">
        <v>8325</v>
      </c>
      <c r="E1683" s="167">
        <v>313.95999999999998</v>
      </c>
      <c r="F1683" s="164" t="s">
        <v>4931</v>
      </c>
      <c r="G1683" s="168"/>
    </row>
    <row r="1684" spans="1:7" hidden="1" x14ac:dyDescent="0.25">
      <c r="A1684" s="159"/>
      <c r="B1684" s="160">
        <v>1860</v>
      </c>
      <c r="C1684" s="165" t="s">
        <v>9167</v>
      </c>
      <c r="D1684" s="166" t="s">
        <v>8325</v>
      </c>
      <c r="E1684" s="167">
        <v>618.29</v>
      </c>
      <c r="F1684" s="164" t="s">
        <v>4931</v>
      </c>
      <c r="G1684" s="168"/>
    </row>
    <row r="1685" spans="1:7" hidden="1" x14ac:dyDescent="0.25">
      <c r="A1685" s="159"/>
      <c r="B1685" s="160">
        <v>1862</v>
      </c>
      <c r="C1685" s="165" t="s">
        <v>9168</v>
      </c>
      <c r="D1685" s="166" t="s">
        <v>8325</v>
      </c>
      <c r="E1685" s="167">
        <v>993.38</v>
      </c>
      <c r="F1685" s="164" t="s">
        <v>4931</v>
      </c>
      <c r="G1685" s="168"/>
    </row>
    <row r="1686" spans="1:7" hidden="1" x14ac:dyDescent="0.25">
      <c r="A1686" s="159"/>
      <c r="B1686" s="160">
        <v>1863</v>
      </c>
      <c r="C1686" s="165" t="s">
        <v>9169</v>
      </c>
      <c r="D1686" s="166" t="s">
        <v>8325</v>
      </c>
      <c r="E1686" s="167">
        <v>19.420000000000002</v>
      </c>
      <c r="F1686" s="164" t="s">
        <v>4931</v>
      </c>
      <c r="G1686" s="168"/>
    </row>
    <row r="1687" spans="1:7" hidden="1" x14ac:dyDescent="0.25">
      <c r="A1687" s="159"/>
      <c r="B1687" s="160">
        <v>1865</v>
      </c>
      <c r="C1687" s="165" t="s">
        <v>9170</v>
      </c>
      <c r="D1687" s="166" t="s">
        <v>8325</v>
      </c>
      <c r="E1687" s="167">
        <v>87.25</v>
      </c>
      <c r="F1687" s="164" t="s">
        <v>4931</v>
      </c>
      <c r="G1687" s="168"/>
    </row>
    <row r="1688" spans="1:7" hidden="1" x14ac:dyDescent="0.25">
      <c r="A1688" s="159"/>
      <c r="B1688" s="160">
        <v>1866</v>
      </c>
      <c r="C1688" s="165" t="s">
        <v>9171</v>
      </c>
      <c r="D1688" s="166" t="s">
        <v>8325</v>
      </c>
      <c r="E1688" s="167">
        <v>238.71</v>
      </c>
      <c r="F1688" s="164" t="s">
        <v>4931</v>
      </c>
      <c r="G1688" s="168"/>
    </row>
    <row r="1689" spans="1:7" hidden="1" x14ac:dyDescent="0.25">
      <c r="A1689" s="159"/>
      <c r="B1689" s="160">
        <v>1853</v>
      </c>
      <c r="C1689" s="165" t="s">
        <v>9172</v>
      </c>
      <c r="D1689" s="166" t="s">
        <v>8325</v>
      </c>
      <c r="E1689" s="167">
        <v>352.89</v>
      </c>
      <c r="F1689" s="164" t="s">
        <v>4931</v>
      </c>
      <c r="G1689" s="168"/>
    </row>
    <row r="1690" spans="1:7" hidden="1" x14ac:dyDescent="0.25">
      <c r="A1690" s="159"/>
      <c r="B1690" s="160">
        <v>1867</v>
      </c>
      <c r="C1690" s="165" t="s">
        <v>9173</v>
      </c>
      <c r="D1690" s="166" t="s">
        <v>8325</v>
      </c>
      <c r="E1690" s="167">
        <v>781.24</v>
      </c>
      <c r="F1690" s="164" t="s">
        <v>4931</v>
      </c>
      <c r="G1690" s="168"/>
    </row>
    <row r="1691" spans="1:7" hidden="1" x14ac:dyDescent="0.25">
      <c r="A1691" s="159"/>
      <c r="B1691" s="160">
        <v>1868</v>
      </c>
      <c r="C1691" s="165" t="s">
        <v>9174</v>
      </c>
      <c r="D1691" s="166" t="s">
        <v>8325</v>
      </c>
      <c r="E1691" s="167">
        <v>1127.3399999999999</v>
      </c>
      <c r="F1691" s="164" t="s">
        <v>4931</v>
      </c>
      <c r="G1691" s="168"/>
    </row>
    <row r="1692" spans="1:7" hidden="1" x14ac:dyDescent="0.25">
      <c r="A1692" s="159"/>
      <c r="B1692" s="160">
        <v>1859</v>
      </c>
      <c r="C1692" s="165" t="s">
        <v>9175</v>
      </c>
      <c r="D1692" s="166" t="s">
        <v>8325</v>
      </c>
      <c r="E1692" s="167">
        <v>1475.45</v>
      </c>
      <c r="F1692" s="164" t="s">
        <v>4931</v>
      </c>
      <c r="G1692" s="168"/>
    </row>
    <row r="1693" spans="1:7" hidden="1" x14ac:dyDescent="0.25">
      <c r="A1693" s="159"/>
      <c r="B1693" s="160">
        <v>1836</v>
      </c>
      <c r="C1693" s="165" t="s">
        <v>9176</v>
      </c>
      <c r="D1693" s="166" t="s">
        <v>8325</v>
      </c>
      <c r="E1693" s="167">
        <v>190.87</v>
      </c>
      <c r="F1693" s="164" t="s">
        <v>4931</v>
      </c>
      <c r="G1693" s="168"/>
    </row>
    <row r="1694" spans="1:7" hidden="1" x14ac:dyDescent="0.25">
      <c r="A1694" s="159"/>
      <c r="B1694" s="160">
        <v>36355</v>
      </c>
      <c r="C1694" s="165" t="s">
        <v>9177</v>
      </c>
      <c r="D1694" s="166" t="s">
        <v>8325</v>
      </c>
      <c r="E1694" s="167">
        <v>4.54</v>
      </c>
      <c r="F1694" s="164" t="s">
        <v>4931</v>
      </c>
      <c r="G1694" s="168"/>
    </row>
    <row r="1695" spans="1:7" hidden="1" x14ac:dyDescent="0.25">
      <c r="A1695" s="159"/>
      <c r="B1695" s="160">
        <v>36356</v>
      </c>
      <c r="C1695" s="165" t="s">
        <v>9178</v>
      </c>
      <c r="D1695" s="166" t="s">
        <v>8325</v>
      </c>
      <c r="E1695" s="167">
        <v>7.63</v>
      </c>
      <c r="F1695" s="164" t="s">
        <v>4931</v>
      </c>
      <c r="G1695" s="168"/>
    </row>
    <row r="1696" spans="1:7" hidden="1" x14ac:dyDescent="0.25">
      <c r="A1696" s="159"/>
      <c r="B1696" s="160">
        <v>1932</v>
      </c>
      <c r="C1696" s="165" t="s">
        <v>5261</v>
      </c>
      <c r="D1696" s="166" t="s">
        <v>8325</v>
      </c>
      <c r="E1696" s="167">
        <v>6.25</v>
      </c>
      <c r="F1696" s="164" t="s">
        <v>4897</v>
      </c>
      <c r="G1696" s="168"/>
    </row>
    <row r="1697" spans="1:7" hidden="1" x14ac:dyDescent="0.25">
      <c r="A1697" s="159"/>
      <c r="B1697" s="160">
        <v>1933</v>
      </c>
      <c r="C1697" s="165" t="s">
        <v>5262</v>
      </c>
      <c r="D1697" s="166" t="s">
        <v>8325</v>
      </c>
      <c r="E1697" s="167">
        <v>2.75</v>
      </c>
      <c r="F1697" s="164" t="s">
        <v>4897</v>
      </c>
      <c r="G1697" s="168"/>
    </row>
    <row r="1698" spans="1:7" hidden="1" x14ac:dyDescent="0.25">
      <c r="A1698" s="159"/>
      <c r="B1698" s="160">
        <v>1951</v>
      </c>
      <c r="C1698" s="165" t="s">
        <v>5269</v>
      </c>
      <c r="D1698" s="166" t="s">
        <v>8325</v>
      </c>
      <c r="E1698" s="167">
        <v>12.62</v>
      </c>
      <c r="F1698" s="164" t="s">
        <v>4897</v>
      </c>
      <c r="G1698" s="168"/>
    </row>
    <row r="1699" spans="1:7" hidden="1" x14ac:dyDescent="0.25">
      <c r="A1699" s="159"/>
      <c r="B1699" s="160">
        <v>1966</v>
      </c>
      <c r="C1699" s="165" t="s">
        <v>5283</v>
      </c>
      <c r="D1699" s="166" t="s">
        <v>8325</v>
      </c>
      <c r="E1699" s="167">
        <v>13.38</v>
      </c>
      <c r="F1699" s="164" t="s">
        <v>4897</v>
      </c>
    </row>
    <row r="1700" spans="1:7" hidden="1" x14ac:dyDescent="0.25">
      <c r="A1700" s="159"/>
      <c r="B1700" s="160">
        <v>1952</v>
      </c>
      <c r="C1700" s="165" t="s">
        <v>5270</v>
      </c>
      <c r="D1700" s="166" t="s">
        <v>8325</v>
      </c>
      <c r="E1700" s="167">
        <v>82.29</v>
      </c>
      <c r="F1700" s="164" t="s">
        <v>4897</v>
      </c>
      <c r="G1700" s="168"/>
    </row>
    <row r="1701" spans="1:7" hidden="1" x14ac:dyDescent="0.25">
      <c r="A1701" s="159"/>
      <c r="B1701" s="160">
        <v>20104</v>
      </c>
      <c r="C1701" s="165" t="s">
        <v>6576</v>
      </c>
      <c r="D1701" s="166" t="s">
        <v>8325</v>
      </c>
      <c r="E1701" s="167">
        <v>312.76</v>
      </c>
      <c r="F1701" s="164" t="s">
        <v>4897</v>
      </c>
      <c r="G1701" s="168"/>
    </row>
    <row r="1702" spans="1:7" hidden="1" x14ac:dyDescent="0.25">
      <c r="A1702" s="159"/>
      <c r="B1702" s="160">
        <v>20105</v>
      </c>
      <c r="C1702" s="165" t="s">
        <v>6577</v>
      </c>
      <c r="D1702" s="166" t="s">
        <v>8325</v>
      </c>
      <c r="E1702" s="167">
        <v>487.17</v>
      </c>
      <c r="F1702" s="164" t="s">
        <v>4897</v>
      </c>
      <c r="G1702" s="168"/>
    </row>
    <row r="1703" spans="1:7" hidden="1" x14ac:dyDescent="0.25">
      <c r="A1703" s="159"/>
      <c r="B1703" s="160">
        <v>1965</v>
      </c>
      <c r="C1703" s="165" t="s">
        <v>5282</v>
      </c>
      <c r="D1703" s="166" t="s">
        <v>8325</v>
      </c>
      <c r="E1703" s="167">
        <v>24.56</v>
      </c>
      <c r="F1703" s="164" t="s">
        <v>4897</v>
      </c>
      <c r="G1703" s="168"/>
    </row>
    <row r="1704" spans="1:7" hidden="1" x14ac:dyDescent="0.25">
      <c r="A1704" s="159"/>
      <c r="B1704" s="160">
        <v>10765</v>
      </c>
      <c r="C1704" s="165" t="s">
        <v>6137</v>
      </c>
      <c r="D1704" s="166" t="s">
        <v>8325</v>
      </c>
      <c r="E1704" s="167">
        <v>6.21</v>
      </c>
      <c r="F1704" s="164" t="s">
        <v>4897</v>
      </c>
      <c r="G1704" s="168"/>
    </row>
    <row r="1705" spans="1:7" hidden="1" x14ac:dyDescent="0.25">
      <c r="A1705" s="159"/>
      <c r="B1705" s="160">
        <v>10767</v>
      </c>
      <c r="C1705" s="165" t="s">
        <v>6138</v>
      </c>
      <c r="D1705" s="166" t="s">
        <v>8325</v>
      </c>
      <c r="E1705" s="167">
        <v>17.100000000000001</v>
      </c>
      <c r="F1705" s="164" t="s">
        <v>4897</v>
      </c>
      <c r="G1705" s="168"/>
    </row>
    <row r="1706" spans="1:7" hidden="1" x14ac:dyDescent="0.25">
      <c r="A1706" s="159"/>
      <c r="B1706" s="160">
        <v>1970</v>
      </c>
      <c r="C1706" s="165" t="s">
        <v>5287</v>
      </c>
      <c r="D1706" s="166" t="s">
        <v>8325</v>
      </c>
      <c r="E1706" s="167">
        <v>30.76</v>
      </c>
      <c r="F1706" s="164" t="s">
        <v>4897</v>
      </c>
      <c r="G1706" s="168"/>
    </row>
    <row r="1707" spans="1:7" hidden="1" x14ac:dyDescent="0.25">
      <c r="A1707" s="159"/>
      <c r="B1707" s="160">
        <v>1967</v>
      </c>
      <c r="C1707" s="165" t="s">
        <v>5284</v>
      </c>
      <c r="D1707" s="166" t="s">
        <v>8325</v>
      </c>
      <c r="E1707" s="167">
        <v>2.84</v>
      </c>
      <c r="F1707" s="164" t="s">
        <v>4897</v>
      </c>
      <c r="G1707" s="168"/>
    </row>
    <row r="1708" spans="1:7" hidden="1" x14ac:dyDescent="0.25">
      <c r="A1708" s="159"/>
      <c r="B1708" s="160">
        <v>1968</v>
      </c>
      <c r="C1708" s="165" t="s">
        <v>5285</v>
      </c>
      <c r="D1708" s="166" t="s">
        <v>8325</v>
      </c>
      <c r="E1708" s="167">
        <v>6.16</v>
      </c>
      <c r="F1708" s="164" t="s">
        <v>4897</v>
      </c>
      <c r="G1708" s="168"/>
    </row>
    <row r="1709" spans="1:7" hidden="1" x14ac:dyDescent="0.25">
      <c r="A1709" s="159"/>
      <c r="B1709" s="160">
        <v>1969</v>
      </c>
      <c r="C1709" s="165" t="s">
        <v>5286</v>
      </c>
      <c r="D1709" s="166" t="s">
        <v>8325</v>
      </c>
      <c r="E1709" s="167">
        <v>19.239999999999998</v>
      </c>
      <c r="F1709" s="164" t="s">
        <v>4897</v>
      </c>
      <c r="G1709" s="168"/>
    </row>
    <row r="1710" spans="1:7" hidden="1" x14ac:dyDescent="0.25">
      <c r="A1710" s="159"/>
      <c r="B1710" s="160">
        <v>1839</v>
      </c>
      <c r="C1710" s="165" t="s">
        <v>5227</v>
      </c>
      <c r="D1710" s="166" t="s">
        <v>8325</v>
      </c>
      <c r="E1710" s="167">
        <v>49.64</v>
      </c>
      <c r="F1710" s="164" t="s">
        <v>4931</v>
      </c>
      <c r="G1710" s="168"/>
    </row>
    <row r="1711" spans="1:7" hidden="1" x14ac:dyDescent="0.25">
      <c r="A1711" s="159"/>
      <c r="B1711" s="160">
        <v>1835</v>
      </c>
      <c r="C1711" s="165" t="s">
        <v>5226</v>
      </c>
      <c r="D1711" s="166" t="s">
        <v>8325</v>
      </c>
      <c r="E1711" s="167">
        <v>12.16</v>
      </c>
      <c r="F1711" s="164" t="s">
        <v>4931</v>
      </c>
      <c r="G1711" s="168"/>
    </row>
    <row r="1712" spans="1:7" hidden="1" x14ac:dyDescent="0.25">
      <c r="A1712" s="159"/>
      <c r="B1712" s="160">
        <v>1823</v>
      </c>
      <c r="C1712" s="165" t="s">
        <v>5220</v>
      </c>
      <c r="D1712" s="166" t="s">
        <v>8325</v>
      </c>
      <c r="E1712" s="167">
        <v>28.39</v>
      </c>
      <c r="F1712" s="164" t="s">
        <v>4931</v>
      </c>
      <c r="G1712" s="168"/>
    </row>
    <row r="1713" spans="1:7" hidden="1" x14ac:dyDescent="0.25">
      <c r="A1713" s="159"/>
      <c r="B1713" s="160">
        <v>1827</v>
      </c>
      <c r="C1713" s="165" t="s">
        <v>5223</v>
      </c>
      <c r="D1713" s="166" t="s">
        <v>8325</v>
      </c>
      <c r="E1713" s="167">
        <v>51.08</v>
      </c>
      <c r="F1713" s="164" t="s">
        <v>4931</v>
      </c>
      <c r="G1713" s="168"/>
    </row>
    <row r="1714" spans="1:7" hidden="1" x14ac:dyDescent="0.25">
      <c r="A1714" s="159"/>
      <c r="B1714" s="160">
        <v>1831</v>
      </c>
      <c r="C1714" s="165" t="s">
        <v>5225</v>
      </c>
      <c r="D1714" s="166" t="s">
        <v>8325</v>
      </c>
      <c r="E1714" s="167">
        <v>12.63</v>
      </c>
      <c r="F1714" s="164" t="s">
        <v>4931</v>
      </c>
      <c r="G1714" s="168"/>
    </row>
    <row r="1715" spans="1:7" hidden="1" x14ac:dyDescent="0.25">
      <c r="A1715" s="159"/>
      <c r="B1715" s="160">
        <v>1825</v>
      </c>
      <c r="C1715" s="165" t="s">
        <v>5222</v>
      </c>
      <c r="D1715" s="166" t="s">
        <v>8325</v>
      </c>
      <c r="E1715" s="167">
        <v>28.34</v>
      </c>
      <c r="F1715" s="164" t="s">
        <v>4931</v>
      </c>
      <c r="G1715" s="168"/>
    </row>
    <row r="1716" spans="1:7" hidden="1" x14ac:dyDescent="0.25">
      <c r="A1716" s="159"/>
      <c r="B1716" s="160">
        <v>1828</v>
      </c>
      <c r="C1716" s="165" t="s">
        <v>5224</v>
      </c>
      <c r="D1716" s="166" t="s">
        <v>8325</v>
      </c>
      <c r="E1716" s="167">
        <v>57.87</v>
      </c>
      <c r="F1716" s="164" t="s">
        <v>4931</v>
      </c>
    </row>
    <row r="1717" spans="1:7" hidden="1" x14ac:dyDescent="0.25">
      <c r="A1717" s="159"/>
      <c r="B1717" s="160">
        <v>1845</v>
      </c>
      <c r="C1717" s="165" t="s">
        <v>5228</v>
      </c>
      <c r="D1717" s="166" t="s">
        <v>8325</v>
      </c>
      <c r="E1717" s="167">
        <v>13.84</v>
      </c>
      <c r="F1717" s="164" t="s">
        <v>4931</v>
      </c>
      <c r="G1717" s="168"/>
    </row>
    <row r="1718" spans="1:7" hidden="1" x14ac:dyDescent="0.25">
      <c r="A1718" s="159"/>
      <c r="B1718" s="160">
        <v>1824</v>
      </c>
      <c r="C1718" s="165" t="s">
        <v>5221</v>
      </c>
      <c r="D1718" s="166" t="s">
        <v>8325</v>
      </c>
      <c r="E1718" s="167">
        <v>32.29</v>
      </c>
      <c r="F1718" s="164" t="s">
        <v>4931</v>
      </c>
      <c r="G1718" s="168"/>
    </row>
    <row r="1719" spans="1:7" hidden="1" x14ac:dyDescent="0.25">
      <c r="A1719" s="159"/>
      <c r="B1719" s="160">
        <v>1941</v>
      </c>
      <c r="C1719" s="165" t="s">
        <v>5267</v>
      </c>
      <c r="D1719" s="166" t="s">
        <v>8325</v>
      </c>
      <c r="E1719" s="169">
        <v>11.15</v>
      </c>
      <c r="F1719" s="164" t="s">
        <v>4897</v>
      </c>
      <c r="G1719" s="168"/>
    </row>
    <row r="1720" spans="1:7" hidden="1" x14ac:dyDescent="0.25">
      <c r="A1720" s="159"/>
      <c r="B1720" s="160">
        <v>1940</v>
      </c>
      <c r="C1720" s="165" t="s">
        <v>5266</v>
      </c>
      <c r="D1720" s="166" t="s">
        <v>8325</v>
      </c>
      <c r="E1720" s="169">
        <v>11.11</v>
      </c>
      <c r="F1720" s="164" t="s">
        <v>4897</v>
      </c>
      <c r="G1720" s="168"/>
    </row>
    <row r="1721" spans="1:7" hidden="1" x14ac:dyDescent="0.25">
      <c r="A1721" s="159"/>
      <c r="B1721" s="160">
        <v>1937</v>
      </c>
      <c r="C1721" s="165" t="s">
        <v>5263</v>
      </c>
      <c r="D1721" s="166" t="s">
        <v>8325</v>
      </c>
      <c r="E1721" s="169">
        <v>1.88</v>
      </c>
      <c r="F1721" s="164" t="s">
        <v>4897</v>
      </c>
      <c r="G1721" s="168"/>
    </row>
    <row r="1722" spans="1:7" hidden="1" x14ac:dyDescent="0.25">
      <c r="A1722" s="159"/>
      <c r="B1722" s="160">
        <v>1939</v>
      </c>
      <c r="C1722" s="165" t="s">
        <v>5265</v>
      </c>
      <c r="D1722" s="166" t="s">
        <v>8325</v>
      </c>
      <c r="E1722" s="169">
        <v>4.3</v>
      </c>
      <c r="F1722" s="164" t="s">
        <v>4897</v>
      </c>
      <c r="G1722" s="168"/>
    </row>
    <row r="1723" spans="1:7" hidden="1" x14ac:dyDescent="0.25">
      <c r="A1723" s="159"/>
      <c r="B1723" s="160">
        <v>1942</v>
      </c>
      <c r="C1723" s="165" t="s">
        <v>5268</v>
      </c>
      <c r="D1723" s="166" t="s">
        <v>8325</v>
      </c>
      <c r="E1723" s="169">
        <v>21.12</v>
      </c>
      <c r="F1723" s="164" t="s">
        <v>4897</v>
      </c>
      <c r="G1723" s="168"/>
    </row>
    <row r="1724" spans="1:7" hidden="1" x14ac:dyDescent="0.25">
      <c r="A1724" s="159"/>
      <c r="B1724" s="160">
        <v>1938</v>
      </c>
      <c r="C1724" s="165" t="s">
        <v>5264</v>
      </c>
      <c r="D1724" s="166" t="s">
        <v>8325</v>
      </c>
      <c r="E1724" s="169">
        <v>2.37</v>
      </c>
      <c r="F1724" s="164" t="s">
        <v>4897</v>
      </c>
      <c r="G1724" s="168"/>
    </row>
    <row r="1725" spans="1:7" hidden="1" x14ac:dyDescent="0.25">
      <c r="A1725" s="159"/>
      <c r="B1725" s="160">
        <v>20097</v>
      </c>
      <c r="C1725" s="165" t="s">
        <v>6574</v>
      </c>
      <c r="D1725" s="166" t="s">
        <v>8325</v>
      </c>
      <c r="E1725" s="167">
        <v>25.45</v>
      </c>
      <c r="F1725" s="164" t="s">
        <v>4897</v>
      </c>
    </row>
    <row r="1726" spans="1:7" hidden="1" x14ac:dyDescent="0.25">
      <c r="A1726" s="159"/>
      <c r="B1726" s="160">
        <v>20098</v>
      </c>
      <c r="C1726" s="165" t="s">
        <v>6575</v>
      </c>
      <c r="D1726" s="166" t="s">
        <v>8325</v>
      </c>
      <c r="E1726" s="167">
        <v>183.55</v>
      </c>
      <c r="F1726" s="164" t="s">
        <v>4897</v>
      </c>
      <c r="G1726" s="168"/>
    </row>
    <row r="1727" spans="1:7" hidden="1" x14ac:dyDescent="0.25">
      <c r="A1727" s="159"/>
      <c r="B1727" s="160">
        <v>20096</v>
      </c>
      <c r="C1727" s="165" t="s">
        <v>6573</v>
      </c>
      <c r="D1727" s="166" t="s">
        <v>8325</v>
      </c>
      <c r="E1727" s="167">
        <v>14.67</v>
      </c>
      <c r="F1727" s="164" t="s">
        <v>4897</v>
      </c>
      <c r="G1727" s="168"/>
    </row>
    <row r="1728" spans="1:7" hidden="1" x14ac:dyDescent="0.25">
      <c r="A1728" s="159"/>
      <c r="B1728" s="160">
        <v>1964</v>
      </c>
      <c r="C1728" s="165" t="s">
        <v>5281</v>
      </c>
      <c r="D1728" s="166" t="s">
        <v>8325</v>
      </c>
      <c r="E1728" s="167">
        <v>18.72</v>
      </c>
      <c r="F1728" s="164" t="s">
        <v>4897</v>
      </c>
      <c r="G1728" s="168"/>
    </row>
    <row r="1729" spans="1:7" hidden="1" x14ac:dyDescent="0.25">
      <c r="A1729" s="159"/>
      <c r="B1729" s="160">
        <v>1880</v>
      </c>
      <c r="C1729" s="165" t="s">
        <v>5238</v>
      </c>
      <c r="D1729" s="166" t="s">
        <v>8325</v>
      </c>
      <c r="E1729" s="167">
        <v>1.63</v>
      </c>
      <c r="F1729" s="164" t="s">
        <v>4897</v>
      </c>
      <c r="G1729" s="168"/>
    </row>
    <row r="1730" spans="1:7" hidden="1" x14ac:dyDescent="0.25">
      <c r="A1730" s="159"/>
      <c r="B1730" s="160">
        <v>39274</v>
      </c>
      <c r="C1730" s="165" t="s">
        <v>9179</v>
      </c>
      <c r="D1730" s="166" t="s">
        <v>8325</v>
      </c>
      <c r="E1730" s="167">
        <v>1.26</v>
      </c>
      <c r="F1730" s="164" t="s">
        <v>4897</v>
      </c>
      <c r="G1730" s="168"/>
    </row>
    <row r="1731" spans="1:7" hidden="1" x14ac:dyDescent="0.25">
      <c r="A1731" s="159"/>
      <c r="B1731" s="160">
        <v>2628</v>
      </c>
      <c r="C1731" s="165" t="s">
        <v>9180</v>
      </c>
      <c r="D1731" s="166" t="s">
        <v>8325</v>
      </c>
      <c r="E1731" s="167">
        <v>129.62</v>
      </c>
      <c r="F1731" s="164" t="s">
        <v>4897</v>
      </c>
      <c r="G1731" s="168"/>
    </row>
    <row r="1732" spans="1:7" hidden="1" x14ac:dyDescent="0.25">
      <c r="A1732" s="159"/>
      <c r="B1732" s="160">
        <v>2622</v>
      </c>
      <c r="C1732" s="165" t="s">
        <v>9181</v>
      </c>
      <c r="D1732" s="166" t="s">
        <v>8325</v>
      </c>
      <c r="E1732" s="167">
        <v>3.08</v>
      </c>
      <c r="F1732" s="164" t="s">
        <v>4897</v>
      </c>
      <c r="G1732" s="168"/>
    </row>
    <row r="1733" spans="1:7" hidden="1" x14ac:dyDescent="0.25">
      <c r="A1733" s="159"/>
      <c r="B1733" s="160">
        <v>2623</v>
      </c>
      <c r="C1733" s="165" t="s">
        <v>9182</v>
      </c>
      <c r="D1733" s="166" t="s">
        <v>8325</v>
      </c>
      <c r="E1733" s="167">
        <v>3.7</v>
      </c>
      <c r="F1733" s="164" t="s">
        <v>4897</v>
      </c>
      <c r="G1733" s="168"/>
    </row>
    <row r="1734" spans="1:7" hidden="1" x14ac:dyDescent="0.25">
      <c r="A1734" s="159"/>
      <c r="B1734" s="160">
        <v>2624</v>
      </c>
      <c r="C1734" s="165" t="s">
        <v>9183</v>
      </c>
      <c r="D1734" s="166" t="s">
        <v>8325</v>
      </c>
      <c r="E1734" s="167">
        <v>5.89</v>
      </c>
      <c r="F1734" s="164" t="s">
        <v>4897</v>
      </c>
      <c r="G1734" s="168"/>
    </row>
    <row r="1735" spans="1:7" hidden="1" x14ac:dyDescent="0.25">
      <c r="A1735" s="159"/>
      <c r="B1735" s="160">
        <v>2625</v>
      </c>
      <c r="C1735" s="165" t="s">
        <v>9184</v>
      </c>
      <c r="D1735" s="166" t="s">
        <v>8325</v>
      </c>
      <c r="E1735" s="167">
        <v>12.44</v>
      </c>
      <c r="F1735" s="164" t="s">
        <v>4897</v>
      </c>
      <c r="G1735" s="168"/>
    </row>
    <row r="1736" spans="1:7" hidden="1" x14ac:dyDescent="0.25">
      <c r="A1736" s="159"/>
      <c r="B1736" s="160">
        <v>2626</v>
      </c>
      <c r="C1736" s="165" t="s">
        <v>9185</v>
      </c>
      <c r="D1736" s="166" t="s">
        <v>8325</v>
      </c>
      <c r="E1736" s="167">
        <v>18.22</v>
      </c>
      <c r="F1736" s="164" t="s">
        <v>4897</v>
      </c>
      <c r="G1736" s="168"/>
    </row>
    <row r="1737" spans="1:7" hidden="1" x14ac:dyDescent="0.25">
      <c r="A1737" s="159"/>
      <c r="B1737" s="160">
        <v>2630</v>
      </c>
      <c r="C1737" s="165" t="s">
        <v>9186</v>
      </c>
      <c r="D1737" s="166" t="s">
        <v>8325</v>
      </c>
      <c r="E1737" s="167">
        <v>27.72</v>
      </c>
      <c r="F1737" s="164" t="s">
        <v>4897</v>
      </c>
      <c r="G1737" s="168"/>
    </row>
    <row r="1738" spans="1:7" hidden="1" x14ac:dyDescent="0.25">
      <c r="A1738" s="159"/>
      <c r="B1738" s="160">
        <v>2627</v>
      </c>
      <c r="C1738" s="165" t="s">
        <v>9187</v>
      </c>
      <c r="D1738" s="166" t="s">
        <v>8325</v>
      </c>
      <c r="E1738" s="167">
        <v>48.82</v>
      </c>
      <c r="F1738" s="164" t="s">
        <v>4897</v>
      </c>
      <c r="G1738" s="168"/>
    </row>
    <row r="1739" spans="1:7" hidden="1" x14ac:dyDescent="0.25">
      <c r="A1739" s="159"/>
      <c r="B1739" s="160">
        <v>2629</v>
      </c>
      <c r="C1739" s="165" t="s">
        <v>9188</v>
      </c>
      <c r="D1739" s="166" t="s">
        <v>8325</v>
      </c>
      <c r="E1739" s="167">
        <v>66.040000000000006</v>
      </c>
      <c r="F1739" s="164" t="s">
        <v>4897</v>
      </c>
      <c r="G1739" s="168"/>
    </row>
    <row r="1740" spans="1:7" hidden="1" x14ac:dyDescent="0.25">
      <c r="A1740" s="159"/>
      <c r="B1740" s="160">
        <v>12033</v>
      </c>
      <c r="C1740" s="165" t="s">
        <v>6368</v>
      </c>
      <c r="D1740" s="166" t="s">
        <v>8325</v>
      </c>
      <c r="E1740" s="167">
        <v>5.21</v>
      </c>
      <c r="F1740" s="164" t="s">
        <v>4897</v>
      </c>
      <c r="G1740" s="168"/>
    </row>
    <row r="1741" spans="1:7" hidden="1" x14ac:dyDescent="0.25">
      <c r="A1741" s="159"/>
      <c r="B1741" s="160">
        <v>40408</v>
      </c>
      <c r="C1741" s="165" t="s">
        <v>7397</v>
      </c>
      <c r="D1741" s="166" t="s">
        <v>8325</v>
      </c>
      <c r="E1741" s="167">
        <v>3.42</v>
      </c>
      <c r="F1741" s="164" t="s">
        <v>4897</v>
      </c>
      <c r="G1741" s="168"/>
    </row>
    <row r="1742" spans="1:7" hidden="1" x14ac:dyDescent="0.25">
      <c r="A1742" s="159"/>
      <c r="B1742" s="160">
        <v>40409</v>
      </c>
      <c r="C1742" s="165" t="s">
        <v>7398</v>
      </c>
      <c r="D1742" s="166" t="s">
        <v>8325</v>
      </c>
      <c r="E1742" s="167">
        <v>1.21</v>
      </c>
      <c r="F1742" s="164" t="s">
        <v>4897</v>
      </c>
      <c r="G1742" s="168"/>
    </row>
    <row r="1743" spans="1:7" hidden="1" x14ac:dyDescent="0.25">
      <c r="A1743" s="159"/>
      <c r="B1743" s="160">
        <v>39276</v>
      </c>
      <c r="C1743" s="165" t="s">
        <v>7254</v>
      </c>
      <c r="D1743" s="166" t="s">
        <v>8325</v>
      </c>
      <c r="E1743" s="167">
        <v>3.09</v>
      </c>
      <c r="F1743" s="164" t="s">
        <v>4897</v>
      </c>
      <c r="G1743" s="168"/>
    </row>
    <row r="1744" spans="1:7" hidden="1" x14ac:dyDescent="0.25">
      <c r="A1744" s="159"/>
      <c r="B1744" s="160">
        <v>39277</v>
      </c>
      <c r="C1744" s="165" t="s">
        <v>7255</v>
      </c>
      <c r="D1744" s="166" t="s">
        <v>8325</v>
      </c>
      <c r="E1744" s="167">
        <v>8.34</v>
      </c>
      <c r="F1744" s="164" t="s">
        <v>4897</v>
      </c>
      <c r="G1744" s="168"/>
    </row>
    <row r="1745" spans="1:7" hidden="1" x14ac:dyDescent="0.25">
      <c r="A1745" s="159"/>
      <c r="B1745" s="160">
        <v>12034</v>
      </c>
      <c r="C1745" s="165" t="s">
        <v>6369</v>
      </c>
      <c r="D1745" s="166" t="s">
        <v>8325</v>
      </c>
      <c r="E1745" s="167">
        <v>2.36</v>
      </c>
      <c r="F1745" s="164" t="s">
        <v>4897</v>
      </c>
      <c r="G1745" s="168"/>
    </row>
    <row r="1746" spans="1:7" hidden="1" x14ac:dyDescent="0.25">
      <c r="A1746" s="159"/>
      <c r="B1746" s="160">
        <v>39879</v>
      </c>
      <c r="C1746" s="165" t="s">
        <v>7375</v>
      </c>
      <c r="D1746" s="166" t="s">
        <v>8325</v>
      </c>
      <c r="E1746" s="167">
        <v>2.0099999999999998</v>
      </c>
      <c r="F1746" s="164" t="s">
        <v>4931</v>
      </c>
      <c r="G1746" s="168"/>
    </row>
    <row r="1747" spans="1:7" hidden="1" x14ac:dyDescent="0.25">
      <c r="A1747" s="159"/>
      <c r="B1747" s="160">
        <v>39880</v>
      </c>
      <c r="C1747" s="165" t="s">
        <v>7376</v>
      </c>
      <c r="D1747" s="166" t="s">
        <v>8325</v>
      </c>
      <c r="E1747" s="167">
        <v>4.45</v>
      </c>
      <c r="F1747" s="164" t="s">
        <v>4931</v>
      </c>
      <c r="G1747" s="168"/>
    </row>
    <row r="1748" spans="1:7" hidden="1" x14ac:dyDescent="0.25">
      <c r="A1748" s="159"/>
      <c r="B1748" s="160">
        <v>39881</v>
      </c>
      <c r="C1748" s="165" t="s">
        <v>9189</v>
      </c>
      <c r="D1748" s="166" t="s">
        <v>8325</v>
      </c>
      <c r="E1748" s="167">
        <v>7.15</v>
      </c>
      <c r="F1748" s="164" t="s">
        <v>4931</v>
      </c>
      <c r="G1748" s="168"/>
    </row>
    <row r="1749" spans="1:7" hidden="1" x14ac:dyDescent="0.25">
      <c r="A1749" s="159"/>
      <c r="B1749" s="160">
        <v>39882</v>
      </c>
      <c r="C1749" s="165" t="s">
        <v>9190</v>
      </c>
      <c r="D1749" s="166" t="s">
        <v>8325</v>
      </c>
      <c r="E1749" s="167">
        <v>18.850000000000001</v>
      </c>
      <c r="F1749" s="164" t="s">
        <v>4931</v>
      </c>
      <c r="G1749" s="168"/>
    </row>
    <row r="1750" spans="1:7" hidden="1" x14ac:dyDescent="0.25">
      <c r="A1750" s="159"/>
      <c r="B1750" s="160">
        <v>39883</v>
      </c>
      <c r="C1750" s="165" t="s">
        <v>9191</v>
      </c>
      <c r="D1750" s="166" t="s">
        <v>8325</v>
      </c>
      <c r="E1750" s="167">
        <v>30.1</v>
      </c>
      <c r="F1750" s="164" t="s">
        <v>4931</v>
      </c>
      <c r="G1750" s="168"/>
    </row>
    <row r="1751" spans="1:7" hidden="1" x14ac:dyDescent="0.25">
      <c r="A1751" s="159"/>
      <c r="B1751" s="160">
        <v>39884</v>
      </c>
      <c r="C1751" s="165" t="s">
        <v>9192</v>
      </c>
      <c r="D1751" s="166" t="s">
        <v>8325</v>
      </c>
      <c r="E1751" s="167">
        <v>44.71</v>
      </c>
      <c r="F1751" s="164" t="s">
        <v>4931</v>
      </c>
      <c r="G1751" s="168"/>
    </row>
    <row r="1752" spans="1:7" hidden="1" x14ac:dyDescent="0.25">
      <c r="A1752" s="159"/>
      <c r="B1752" s="160">
        <v>39885</v>
      </c>
      <c r="C1752" s="165" t="s">
        <v>9193</v>
      </c>
      <c r="D1752" s="166" t="s">
        <v>8325</v>
      </c>
      <c r="E1752" s="167">
        <v>106.25</v>
      </c>
      <c r="F1752" s="164" t="s">
        <v>4931</v>
      </c>
      <c r="G1752" s="168"/>
    </row>
    <row r="1753" spans="1:7" hidden="1" x14ac:dyDescent="0.25">
      <c r="A1753" s="159"/>
      <c r="B1753" s="160">
        <v>1777</v>
      </c>
      <c r="C1753" s="165" t="s">
        <v>9194</v>
      </c>
      <c r="D1753" s="166" t="s">
        <v>8325</v>
      </c>
      <c r="E1753" s="167">
        <v>40.9</v>
      </c>
      <c r="F1753" s="164" t="s">
        <v>4897</v>
      </c>
      <c r="G1753" s="168"/>
    </row>
    <row r="1754" spans="1:7" hidden="1" x14ac:dyDescent="0.25">
      <c r="A1754" s="159"/>
      <c r="B1754" s="160">
        <v>1819</v>
      </c>
      <c r="C1754" s="165" t="s">
        <v>9195</v>
      </c>
      <c r="D1754" s="166" t="s">
        <v>8325</v>
      </c>
      <c r="E1754" s="167">
        <v>29.76</v>
      </c>
      <c r="F1754" s="164" t="s">
        <v>4897</v>
      </c>
      <c r="G1754" s="168"/>
    </row>
    <row r="1755" spans="1:7" hidden="1" x14ac:dyDescent="0.25">
      <c r="A1755" s="159"/>
      <c r="B1755" s="160">
        <v>1775</v>
      </c>
      <c r="C1755" s="165" t="s">
        <v>9196</v>
      </c>
      <c r="D1755" s="166" t="s">
        <v>8325</v>
      </c>
      <c r="E1755" s="167">
        <v>8.9</v>
      </c>
      <c r="F1755" s="164" t="s">
        <v>4897</v>
      </c>
      <c r="G1755" s="168"/>
    </row>
    <row r="1756" spans="1:7" hidden="1" x14ac:dyDescent="0.25">
      <c r="A1756" s="159"/>
      <c r="B1756" s="160">
        <v>1776</v>
      </c>
      <c r="C1756" s="165" t="s">
        <v>9197</v>
      </c>
      <c r="D1756" s="166" t="s">
        <v>8325</v>
      </c>
      <c r="E1756" s="169">
        <v>24.21</v>
      </c>
      <c r="F1756" s="164" t="s">
        <v>4897</v>
      </c>
      <c r="G1756" s="168"/>
    </row>
    <row r="1757" spans="1:7" hidden="1" x14ac:dyDescent="0.25">
      <c r="A1757" s="159"/>
      <c r="B1757" s="160">
        <v>1778</v>
      </c>
      <c r="C1757" s="165" t="s">
        <v>9198</v>
      </c>
      <c r="D1757" s="166" t="s">
        <v>8325</v>
      </c>
      <c r="E1757" s="169">
        <v>99.01</v>
      </c>
      <c r="F1757" s="164" t="s">
        <v>4897</v>
      </c>
      <c r="G1757" s="168"/>
    </row>
    <row r="1758" spans="1:7" hidden="1" x14ac:dyDescent="0.25">
      <c r="A1758" s="159"/>
      <c r="B1758" s="160">
        <v>1818</v>
      </c>
      <c r="C1758" s="165" t="s">
        <v>9199</v>
      </c>
      <c r="D1758" s="166" t="s">
        <v>8325</v>
      </c>
      <c r="E1758" s="169">
        <v>65.72</v>
      </c>
      <c r="F1758" s="164" t="s">
        <v>4897</v>
      </c>
      <c r="G1758" s="168"/>
    </row>
    <row r="1759" spans="1:7" hidden="1" x14ac:dyDescent="0.25">
      <c r="A1759" s="159"/>
      <c r="B1759" s="160">
        <v>1820</v>
      </c>
      <c r="C1759" s="165" t="s">
        <v>9200</v>
      </c>
      <c r="D1759" s="166" t="s">
        <v>8325</v>
      </c>
      <c r="E1759" s="169">
        <v>12.85</v>
      </c>
      <c r="F1759" s="164" t="s">
        <v>4897</v>
      </c>
      <c r="G1759" s="168"/>
    </row>
    <row r="1760" spans="1:7" hidden="1" x14ac:dyDescent="0.25">
      <c r="A1760" s="159"/>
      <c r="B1760" s="160">
        <v>1779</v>
      </c>
      <c r="C1760" s="165" t="s">
        <v>9201</v>
      </c>
      <c r="D1760" s="166" t="s">
        <v>8325</v>
      </c>
      <c r="E1760" s="169">
        <v>144</v>
      </c>
      <c r="F1760" s="164" t="s">
        <v>4897</v>
      </c>
      <c r="G1760" s="168"/>
    </row>
    <row r="1761" spans="1:7" hidden="1" x14ac:dyDescent="0.25">
      <c r="A1761" s="159"/>
      <c r="B1761" s="160">
        <v>1780</v>
      </c>
      <c r="C1761" s="165" t="s">
        <v>9202</v>
      </c>
      <c r="D1761" s="166" t="s">
        <v>8325</v>
      </c>
      <c r="E1761" s="169">
        <v>296.87</v>
      </c>
      <c r="F1761" s="164" t="s">
        <v>4897</v>
      </c>
      <c r="G1761" s="168"/>
    </row>
    <row r="1762" spans="1:7" hidden="1" x14ac:dyDescent="0.25">
      <c r="A1762" s="159"/>
      <c r="B1762" s="160">
        <v>1783</v>
      </c>
      <c r="C1762" s="165" t="s">
        <v>9203</v>
      </c>
      <c r="D1762" s="166" t="s">
        <v>8325</v>
      </c>
      <c r="E1762" s="169">
        <v>31.39</v>
      </c>
      <c r="F1762" s="164" t="s">
        <v>4897</v>
      </c>
      <c r="G1762" s="168"/>
    </row>
    <row r="1763" spans="1:7" hidden="1" x14ac:dyDescent="0.25">
      <c r="A1763" s="159"/>
      <c r="B1763" s="160">
        <v>1782</v>
      </c>
      <c r="C1763" s="165" t="s">
        <v>9204</v>
      </c>
      <c r="D1763" s="166" t="s">
        <v>8325</v>
      </c>
      <c r="E1763" s="167">
        <v>24.81</v>
      </c>
      <c r="F1763" s="164" t="s">
        <v>4897</v>
      </c>
      <c r="G1763" s="168"/>
    </row>
    <row r="1764" spans="1:7" hidden="1" x14ac:dyDescent="0.25">
      <c r="A1764" s="159"/>
      <c r="B1764" s="160">
        <v>1817</v>
      </c>
      <c r="C1764" s="165" t="s">
        <v>9205</v>
      </c>
      <c r="D1764" s="166" t="s">
        <v>8325</v>
      </c>
      <c r="E1764" s="167">
        <v>7.39</v>
      </c>
      <c r="F1764" s="164" t="s">
        <v>4897</v>
      </c>
      <c r="G1764" s="168"/>
    </row>
    <row r="1765" spans="1:7" hidden="1" x14ac:dyDescent="0.25">
      <c r="A1765" s="159"/>
      <c r="B1765" s="160">
        <v>1781</v>
      </c>
      <c r="C1765" s="165" t="s">
        <v>9206</v>
      </c>
      <c r="D1765" s="166" t="s">
        <v>8325</v>
      </c>
      <c r="E1765" s="167">
        <v>16.170000000000002</v>
      </c>
      <c r="F1765" s="164" t="s">
        <v>4897</v>
      </c>
      <c r="G1765" s="168"/>
    </row>
    <row r="1766" spans="1:7" hidden="1" x14ac:dyDescent="0.25">
      <c r="A1766" s="159"/>
      <c r="B1766" s="160">
        <v>1784</v>
      </c>
      <c r="C1766" s="165" t="s">
        <v>9207</v>
      </c>
      <c r="D1766" s="166" t="s">
        <v>8325</v>
      </c>
      <c r="E1766" s="167">
        <v>88.63</v>
      </c>
      <c r="F1766" s="164" t="s">
        <v>4897</v>
      </c>
      <c r="G1766" s="168"/>
    </row>
    <row r="1767" spans="1:7" hidden="1" x14ac:dyDescent="0.25">
      <c r="A1767" s="159"/>
      <c r="B1767" s="160">
        <v>1810</v>
      </c>
      <c r="C1767" s="165" t="s">
        <v>9208</v>
      </c>
      <c r="D1767" s="166" t="s">
        <v>8325</v>
      </c>
      <c r="E1767" s="167">
        <v>49.16</v>
      </c>
      <c r="F1767" s="164" t="s">
        <v>4897</v>
      </c>
      <c r="G1767" s="168"/>
    </row>
    <row r="1768" spans="1:7" hidden="1" x14ac:dyDescent="0.25">
      <c r="A1768" s="159"/>
      <c r="B1768" s="160">
        <v>1811</v>
      </c>
      <c r="C1768" s="165" t="s">
        <v>9209</v>
      </c>
      <c r="D1768" s="166" t="s">
        <v>8325</v>
      </c>
      <c r="E1768" s="167">
        <v>10.63</v>
      </c>
      <c r="F1768" s="164" t="s">
        <v>4897</v>
      </c>
      <c r="G1768" s="168"/>
    </row>
    <row r="1769" spans="1:7" hidden="1" x14ac:dyDescent="0.25">
      <c r="A1769" s="159"/>
      <c r="B1769" s="160">
        <v>1812</v>
      </c>
      <c r="C1769" s="165" t="s">
        <v>9210</v>
      </c>
      <c r="D1769" s="166" t="s">
        <v>8325</v>
      </c>
      <c r="E1769" s="167">
        <v>124.1</v>
      </c>
      <c r="F1769" s="164" t="s">
        <v>4897</v>
      </c>
      <c r="G1769" s="168"/>
    </row>
    <row r="1770" spans="1:7" hidden="1" x14ac:dyDescent="0.25">
      <c r="A1770" s="159"/>
      <c r="B1770" s="160">
        <v>40386</v>
      </c>
      <c r="C1770" s="165" t="s">
        <v>9211</v>
      </c>
      <c r="D1770" s="166" t="s">
        <v>8325</v>
      </c>
      <c r="E1770" s="167">
        <v>34.29</v>
      </c>
      <c r="F1770" s="164" t="s">
        <v>4931</v>
      </c>
      <c r="G1770" s="168"/>
    </row>
    <row r="1771" spans="1:7" hidden="1" x14ac:dyDescent="0.25">
      <c r="A1771" s="159"/>
      <c r="B1771" s="160">
        <v>40384</v>
      </c>
      <c r="C1771" s="165" t="s">
        <v>9212</v>
      </c>
      <c r="D1771" s="166" t="s">
        <v>8325</v>
      </c>
      <c r="E1771" s="167">
        <v>23.48</v>
      </c>
      <c r="F1771" s="164" t="s">
        <v>4931</v>
      </c>
      <c r="G1771" s="168"/>
    </row>
    <row r="1772" spans="1:7" hidden="1" x14ac:dyDescent="0.25">
      <c r="A1772" s="159"/>
      <c r="B1772" s="160">
        <v>40379</v>
      </c>
      <c r="C1772" s="165" t="s">
        <v>9213</v>
      </c>
      <c r="D1772" s="166" t="s">
        <v>8325</v>
      </c>
      <c r="E1772" s="167">
        <v>8.11</v>
      </c>
      <c r="F1772" s="164" t="s">
        <v>4931</v>
      </c>
      <c r="G1772" s="168"/>
    </row>
    <row r="1773" spans="1:7" hidden="1" x14ac:dyDescent="0.25">
      <c r="A1773" s="159"/>
      <c r="B1773" s="160">
        <v>40423</v>
      </c>
      <c r="C1773" s="165" t="s">
        <v>9214</v>
      </c>
      <c r="D1773" s="166" t="s">
        <v>8325</v>
      </c>
      <c r="E1773" s="167">
        <v>15.36</v>
      </c>
      <c r="F1773" s="164" t="s">
        <v>4931</v>
      </c>
      <c r="G1773" s="168"/>
    </row>
    <row r="1774" spans="1:7" hidden="1" x14ac:dyDescent="0.25">
      <c r="A1774" s="159"/>
      <c r="B1774" s="160">
        <v>40389</v>
      </c>
      <c r="C1774" s="165" t="s">
        <v>9215</v>
      </c>
      <c r="D1774" s="166" t="s">
        <v>8325</v>
      </c>
      <c r="E1774" s="167">
        <v>97.41</v>
      </c>
      <c r="F1774" s="164" t="s">
        <v>4931</v>
      </c>
      <c r="G1774" s="168"/>
    </row>
    <row r="1775" spans="1:7" hidden="1" x14ac:dyDescent="0.25">
      <c r="A1775" s="159"/>
      <c r="B1775" s="160">
        <v>40388</v>
      </c>
      <c r="C1775" s="165" t="s">
        <v>9216</v>
      </c>
      <c r="D1775" s="166" t="s">
        <v>8325</v>
      </c>
      <c r="E1775" s="167">
        <v>48.75</v>
      </c>
      <c r="F1775" s="164" t="s">
        <v>4931</v>
      </c>
      <c r="G1775" s="168"/>
    </row>
    <row r="1776" spans="1:7" hidden="1" x14ac:dyDescent="0.25">
      <c r="A1776" s="159"/>
      <c r="B1776" s="160">
        <v>40381</v>
      </c>
      <c r="C1776" s="165" t="s">
        <v>9217</v>
      </c>
      <c r="D1776" s="166" t="s">
        <v>8325</v>
      </c>
      <c r="E1776" s="167">
        <v>10.82</v>
      </c>
      <c r="F1776" s="164" t="s">
        <v>4931</v>
      </c>
      <c r="G1776" s="168"/>
    </row>
    <row r="1777" spans="1:7" hidden="1" x14ac:dyDescent="0.25">
      <c r="A1777" s="159"/>
      <c r="B1777" s="160">
        <v>40391</v>
      </c>
      <c r="C1777" s="165" t="s">
        <v>9218</v>
      </c>
      <c r="D1777" s="166" t="s">
        <v>8325</v>
      </c>
      <c r="E1777" s="169">
        <v>252.83</v>
      </c>
      <c r="F1777" s="164" t="s">
        <v>4931</v>
      </c>
      <c r="G1777" s="168"/>
    </row>
    <row r="1778" spans="1:7" hidden="1" x14ac:dyDescent="0.25">
      <c r="A1778" s="159"/>
      <c r="B1778" s="160">
        <v>40414</v>
      </c>
      <c r="C1778" s="165" t="s">
        <v>9219</v>
      </c>
      <c r="D1778" s="166" t="s">
        <v>8325</v>
      </c>
      <c r="E1778" s="169">
        <v>14.15</v>
      </c>
      <c r="F1778" s="164" t="s">
        <v>4931</v>
      </c>
      <c r="G1778" s="168"/>
    </row>
    <row r="1779" spans="1:7" hidden="1" x14ac:dyDescent="0.25">
      <c r="A1779" s="159"/>
      <c r="B1779" s="160">
        <v>40416</v>
      </c>
      <c r="C1779" s="165" t="s">
        <v>9220</v>
      </c>
      <c r="D1779" s="166" t="s">
        <v>8325</v>
      </c>
      <c r="E1779" s="169">
        <v>19.57</v>
      </c>
      <c r="F1779" s="164" t="s">
        <v>4931</v>
      </c>
      <c r="G1779" s="168"/>
    </row>
    <row r="1780" spans="1:7" hidden="1" x14ac:dyDescent="0.25">
      <c r="A1780" s="159"/>
      <c r="B1780" s="160">
        <v>40418</v>
      </c>
      <c r="C1780" s="165" t="s">
        <v>9221</v>
      </c>
      <c r="D1780" s="166" t="s">
        <v>8325</v>
      </c>
      <c r="E1780" s="169">
        <v>23.34</v>
      </c>
      <c r="F1780" s="164" t="s">
        <v>4931</v>
      </c>
      <c r="G1780" s="168"/>
    </row>
    <row r="1781" spans="1:7" hidden="1" x14ac:dyDescent="0.25">
      <c r="A1781" s="159"/>
      <c r="B1781" s="160">
        <v>2615</v>
      </c>
      <c r="C1781" s="165" t="s">
        <v>9222</v>
      </c>
      <c r="D1781" s="166" t="s">
        <v>8325</v>
      </c>
      <c r="E1781" s="169">
        <v>86.1</v>
      </c>
      <c r="F1781" s="164" t="s">
        <v>4897</v>
      </c>
      <c r="G1781" s="168"/>
    </row>
    <row r="1782" spans="1:7" hidden="1" x14ac:dyDescent="0.25">
      <c r="A1782" s="159"/>
      <c r="B1782" s="160">
        <v>2635</v>
      </c>
      <c r="C1782" s="165" t="s">
        <v>9223</v>
      </c>
      <c r="D1782" s="166" t="s">
        <v>8325</v>
      </c>
      <c r="E1782" s="169">
        <v>2.57</v>
      </c>
      <c r="F1782" s="164" t="s">
        <v>4897</v>
      </c>
      <c r="G1782" s="168"/>
    </row>
    <row r="1783" spans="1:7" hidden="1" x14ac:dyDescent="0.25">
      <c r="A1783" s="159"/>
      <c r="B1783" s="160">
        <v>2609</v>
      </c>
      <c r="C1783" s="165" t="s">
        <v>9224</v>
      </c>
      <c r="D1783" s="166" t="s">
        <v>8325</v>
      </c>
      <c r="E1783" s="169">
        <v>2.89</v>
      </c>
      <c r="F1783" s="164" t="s">
        <v>4897</v>
      </c>
      <c r="G1783" s="168"/>
    </row>
    <row r="1784" spans="1:7" hidden="1" x14ac:dyDescent="0.25">
      <c r="A1784" s="159"/>
      <c r="B1784" s="160">
        <v>2634</v>
      </c>
      <c r="C1784" s="165" t="s">
        <v>9225</v>
      </c>
      <c r="D1784" s="166" t="s">
        <v>8325</v>
      </c>
      <c r="E1784" s="169">
        <v>3.8</v>
      </c>
      <c r="F1784" s="164" t="s">
        <v>4897</v>
      </c>
      <c r="G1784" s="168"/>
    </row>
    <row r="1785" spans="1:7" hidden="1" x14ac:dyDescent="0.25">
      <c r="A1785" s="159"/>
      <c r="B1785" s="160">
        <v>2611</v>
      </c>
      <c r="C1785" s="165" t="s">
        <v>9226</v>
      </c>
      <c r="D1785" s="166" t="s">
        <v>8325</v>
      </c>
      <c r="E1785" s="169">
        <v>10.7</v>
      </c>
      <c r="F1785" s="164" t="s">
        <v>4897</v>
      </c>
    </row>
    <row r="1786" spans="1:7" hidden="1" x14ac:dyDescent="0.25">
      <c r="A1786" s="159"/>
      <c r="B1786" s="160">
        <v>2612</v>
      </c>
      <c r="C1786" s="165" t="s">
        <v>9227</v>
      </c>
      <c r="D1786" s="166" t="s">
        <v>8325</v>
      </c>
      <c r="E1786" s="169">
        <v>15.57</v>
      </c>
      <c r="F1786" s="164" t="s">
        <v>4897</v>
      </c>
      <c r="G1786" s="168"/>
    </row>
    <row r="1787" spans="1:7" hidden="1" x14ac:dyDescent="0.25">
      <c r="A1787" s="159"/>
      <c r="B1787" s="160">
        <v>2613</v>
      </c>
      <c r="C1787" s="165" t="s">
        <v>9228</v>
      </c>
      <c r="D1787" s="166" t="s">
        <v>8325</v>
      </c>
      <c r="E1787" s="169">
        <v>37.58</v>
      </c>
      <c r="F1787" s="164" t="s">
        <v>4897</v>
      </c>
      <c r="G1787" s="168"/>
    </row>
    <row r="1788" spans="1:7" hidden="1" x14ac:dyDescent="0.25">
      <c r="A1788" s="159"/>
      <c r="B1788" s="160">
        <v>2614</v>
      </c>
      <c r="C1788" s="165" t="s">
        <v>9229</v>
      </c>
      <c r="D1788" s="166" t="s">
        <v>8325</v>
      </c>
      <c r="E1788" s="169">
        <v>52.26</v>
      </c>
      <c r="F1788" s="164" t="s">
        <v>4897</v>
      </c>
      <c r="G1788" s="168"/>
    </row>
    <row r="1789" spans="1:7" hidden="1" x14ac:dyDescent="0.25">
      <c r="A1789" s="159"/>
      <c r="B1789" s="160">
        <v>34359</v>
      </c>
      <c r="C1789" s="165" t="s">
        <v>9230</v>
      </c>
      <c r="D1789" s="166" t="s">
        <v>8325</v>
      </c>
      <c r="E1789" s="169">
        <v>5.57</v>
      </c>
      <c r="F1789" s="164" t="s">
        <v>4931</v>
      </c>
      <c r="G1789" s="168"/>
    </row>
    <row r="1790" spans="1:7" hidden="1" x14ac:dyDescent="0.25">
      <c r="A1790" s="159"/>
      <c r="B1790" s="160">
        <v>1789</v>
      </c>
      <c r="C1790" s="165" t="s">
        <v>9231</v>
      </c>
      <c r="D1790" s="166" t="s">
        <v>8325</v>
      </c>
      <c r="E1790" s="169">
        <v>39.26</v>
      </c>
      <c r="F1790" s="164" t="s">
        <v>4897</v>
      </c>
      <c r="G1790" s="168"/>
    </row>
    <row r="1791" spans="1:7" hidden="1" x14ac:dyDescent="0.25">
      <c r="A1791" s="159"/>
      <c r="B1791" s="160">
        <v>1788</v>
      </c>
      <c r="C1791" s="165" t="s">
        <v>9232</v>
      </c>
      <c r="D1791" s="166" t="s">
        <v>8325</v>
      </c>
      <c r="E1791" s="169">
        <v>31.47</v>
      </c>
      <c r="F1791" s="164" t="s">
        <v>4897</v>
      </c>
      <c r="G1791" s="168"/>
    </row>
    <row r="1792" spans="1:7" hidden="1" x14ac:dyDescent="0.25">
      <c r="A1792" s="159"/>
      <c r="B1792" s="160">
        <v>1786</v>
      </c>
      <c r="C1792" s="165" t="s">
        <v>9233</v>
      </c>
      <c r="D1792" s="166" t="s">
        <v>8325</v>
      </c>
      <c r="E1792" s="169">
        <v>7.81</v>
      </c>
      <c r="F1792" s="164" t="s">
        <v>4897</v>
      </c>
      <c r="G1792" s="168"/>
    </row>
    <row r="1793" spans="1:7" hidden="1" x14ac:dyDescent="0.25">
      <c r="A1793" s="159"/>
      <c r="B1793" s="160">
        <v>1787</v>
      </c>
      <c r="C1793" s="165" t="s">
        <v>9234</v>
      </c>
      <c r="D1793" s="166" t="s">
        <v>8325</v>
      </c>
      <c r="E1793" s="169">
        <v>18.71</v>
      </c>
      <c r="F1793" s="164" t="s">
        <v>4897</v>
      </c>
      <c r="G1793" s="168"/>
    </row>
    <row r="1794" spans="1:7" hidden="1" x14ac:dyDescent="0.25">
      <c r="A1794" s="159"/>
      <c r="B1794" s="160">
        <v>1791</v>
      </c>
      <c r="C1794" s="165" t="s">
        <v>9235</v>
      </c>
      <c r="D1794" s="166" t="s">
        <v>8325</v>
      </c>
      <c r="E1794" s="169">
        <v>113.46</v>
      </c>
      <c r="F1794" s="164" t="s">
        <v>4897</v>
      </c>
      <c r="G1794" s="168"/>
    </row>
    <row r="1795" spans="1:7" hidden="1" x14ac:dyDescent="0.25">
      <c r="A1795" s="159"/>
      <c r="B1795" s="160">
        <v>1790</v>
      </c>
      <c r="C1795" s="165" t="s">
        <v>9236</v>
      </c>
      <c r="D1795" s="166" t="s">
        <v>8325</v>
      </c>
      <c r="E1795" s="169">
        <v>65.38</v>
      </c>
      <c r="F1795" s="164" t="s">
        <v>4897</v>
      </c>
      <c r="G1795" s="168"/>
    </row>
    <row r="1796" spans="1:7" hidden="1" x14ac:dyDescent="0.25">
      <c r="A1796" s="159"/>
      <c r="B1796" s="160">
        <v>1813</v>
      </c>
      <c r="C1796" s="165" t="s">
        <v>9237</v>
      </c>
      <c r="D1796" s="166" t="s">
        <v>8325</v>
      </c>
      <c r="E1796" s="169">
        <v>12.4</v>
      </c>
      <c r="F1796" s="164" t="s">
        <v>4897</v>
      </c>
      <c r="G1796" s="168"/>
    </row>
    <row r="1797" spans="1:7" hidden="1" x14ac:dyDescent="0.25">
      <c r="A1797" s="159"/>
      <c r="B1797" s="160">
        <v>1792</v>
      </c>
      <c r="C1797" s="165" t="s">
        <v>9238</v>
      </c>
      <c r="D1797" s="166" t="s">
        <v>8325</v>
      </c>
      <c r="E1797" s="169">
        <v>153.16</v>
      </c>
      <c r="F1797" s="164" t="s">
        <v>4897</v>
      </c>
      <c r="G1797" s="168"/>
    </row>
    <row r="1798" spans="1:7" hidden="1" x14ac:dyDescent="0.25">
      <c r="A1798" s="159"/>
      <c r="B1798" s="160">
        <v>1793</v>
      </c>
      <c r="C1798" s="165" t="s">
        <v>9239</v>
      </c>
      <c r="D1798" s="166" t="s">
        <v>8325</v>
      </c>
      <c r="E1798" s="169">
        <v>309.49</v>
      </c>
      <c r="F1798" s="164" t="s">
        <v>4897</v>
      </c>
      <c r="G1798" s="168"/>
    </row>
    <row r="1799" spans="1:7" hidden="1" x14ac:dyDescent="0.25">
      <c r="A1799" s="159"/>
      <c r="B1799" s="160">
        <v>1809</v>
      </c>
      <c r="C1799" s="165" t="s">
        <v>9240</v>
      </c>
      <c r="D1799" s="166" t="s">
        <v>8325</v>
      </c>
      <c r="E1799" s="169">
        <v>36.81</v>
      </c>
      <c r="F1799" s="164" t="s">
        <v>4897</v>
      </c>
      <c r="G1799" s="168"/>
    </row>
    <row r="1800" spans="1:7" hidden="1" x14ac:dyDescent="0.25">
      <c r="A1800" s="159"/>
      <c r="B1800" s="160">
        <v>1814</v>
      </c>
      <c r="C1800" s="165" t="s">
        <v>9241</v>
      </c>
      <c r="D1800" s="166" t="s">
        <v>8325</v>
      </c>
      <c r="E1800" s="169">
        <v>30.24</v>
      </c>
      <c r="F1800" s="164" t="s">
        <v>4897</v>
      </c>
      <c r="G1800" s="168"/>
    </row>
    <row r="1801" spans="1:7" hidden="1" x14ac:dyDescent="0.25">
      <c r="A1801" s="159"/>
      <c r="B1801" s="160">
        <v>1803</v>
      </c>
      <c r="C1801" s="165" t="s">
        <v>9242</v>
      </c>
      <c r="D1801" s="166" t="s">
        <v>8325</v>
      </c>
      <c r="E1801" s="169">
        <v>7.64</v>
      </c>
      <c r="F1801" s="164" t="s">
        <v>4897</v>
      </c>
      <c r="G1801" s="168"/>
    </row>
    <row r="1802" spans="1:7" hidden="1" x14ac:dyDescent="0.25">
      <c r="A1802" s="159"/>
      <c r="B1802" s="160">
        <v>1805</v>
      </c>
      <c r="C1802" s="165" t="s">
        <v>9243</v>
      </c>
      <c r="D1802" s="166" t="s">
        <v>8325</v>
      </c>
      <c r="E1802" s="169">
        <v>17.55</v>
      </c>
      <c r="F1802" s="164" t="s">
        <v>4897</v>
      </c>
      <c r="G1802" s="168"/>
    </row>
    <row r="1803" spans="1:7" hidden="1" x14ac:dyDescent="0.25">
      <c r="A1803" s="159"/>
      <c r="B1803" s="160">
        <v>1821</v>
      </c>
      <c r="C1803" s="165" t="s">
        <v>9244</v>
      </c>
      <c r="D1803" s="166" t="s">
        <v>8325</v>
      </c>
      <c r="E1803" s="167">
        <v>103.67</v>
      </c>
      <c r="F1803" s="164" t="s">
        <v>4897</v>
      </c>
      <c r="G1803" s="168"/>
    </row>
    <row r="1804" spans="1:7" hidden="1" x14ac:dyDescent="0.25">
      <c r="A1804" s="159"/>
      <c r="B1804" s="160">
        <v>1806</v>
      </c>
      <c r="C1804" s="165" t="s">
        <v>9245</v>
      </c>
      <c r="D1804" s="166" t="s">
        <v>8325</v>
      </c>
      <c r="E1804" s="167">
        <v>61.7</v>
      </c>
      <c r="F1804" s="164" t="s">
        <v>4897</v>
      </c>
      <c r="G1804" s="168"/>
    </row>
    <row r="1805" spans="1:7" hidden="1" x14ac:dyDescent="0.25">
      <c r="A1805" s="159"/>
      <c r="B1805" s="160">
        <v>1804</v>
      </c>
      <c r="C1805" s="165" t="s">
        <v>9246</v>
      </c>
      <c r="D1805" s="166" t="s">
        <v>8325</v>
      </c>
      <c r="E1805" s="167">
        <v>10.87</v>
      </c>
      <c r="F1805" s="164" t="s">
        <v>4897</v>
      </c>
      <c r="G1805" s="168"/>
    </row>
    <row r="1806" spans="1:7" hidden="1" x14ac:dyDescent="0.25">
      <c r="A1806" s="159"/>
      <c r="B1806" s="160">
        <v>1807</v>
      </c>
      <c r="C1806" s="165" t="s">
        <v>9247</v>
      </c>
      <c r="D1806" s="166" t="s">
        <v>8325</v>
      </c>
      <c r="E1806" s="167">
        <v>148.26</v>
      </c>
      <c r="F1806" s="164" t="s">
        <v>4897</v>
      </c>
      <c r="G1806" s="168"/>
    </row>
    <row r="1807" spans="1:7" hidden="1" x14ac:dyDescent="0.25">
      <c r="A1807" s="159"/>
      <c r="B1807" s="160">
        <v>1808</v>
      </c>
      <c r="C1807" s="165" t="s">
        <v>9248</v>
      </c>
      <c r="D1807" s="166" t="s">
        <v>8325</v>
      </c>
      <c r="E1807" s="167">
        <v>297.24</v>
      </c>
      <c r="F1807" s="164" t="s">
        <v>4897</v>
      </c>
      <c r="G1807" s="168"/>
    </row>
    <row r="1808" spans="1:7" hidden="1" x14ac:dyDescent="0.25">
      <c r="A1808" s="159"/>
      <c r="B1808" s="160">
        <v>1797</v>
      </c>
      <c r="C1808" s="165" t="s">
        <v>9249</v>
      </c>
      <c r="D1808" s="166" t="s">
        <v>8325</v>
      </c>
      <c r="E1808" s="167">
        <v>44.58</v>
      </c>
      <c r="F1808" s="164" t="s">
        <v>4897</v>
      </c>
      <c r="G1808" s="168"/>
    </row>
    <row r="1809" spans="1:7" hidden="1" x14ac:dyDescent="0.25">
      <c r="A1809" s="159"/>
      <c r="B1809" s="160">
        <v>1796</v>
      </c>
      <c r="C1809" s="165" t="s">
        <v>9250</v>
      </c>
      <c r="D1809" s="166" t="s">
        <v>8325</v>
      </c>
      <c r="E1809" s="167">
        <v>34.19</v>
      </c>
      <c r="F1809" s="164" t="s">
        <v>4897</v>
      </c>
      <c r="G1809" s="168"/>
    </row>
    <row r="1810" spans="1:7" hidden="1" x14ac:dyDescent="0.25">
      <c r="A1810" s="159"/>
      <c r="B1810" s="160">
        <v>1794</v>
      </c>
      <c r="C1810" s="165" t="s">
        <v>9251</v>
      </c>
      <c r="D1810" s="166" t="s">
        <v>8325</v>
      </c>
      <c r="E1810" s="167">
        <v>8.16</v>
      </c>
      <c r="F1810" s="164" t="s">
        <v>4897</v>
      </c>
      <c r="G1810" s="168"/>
    </row>
    <row r="1811" spans="1:7" hidden="1" x14ac:dyDescent="0.25">
      <c r="A1811" s="159"/>
      <c r="B1811" s="160">
        <v>1816</v>
      </c>
      <c r="C1811" s="165" t="s">
        <v>9252</v>
      </c>
      <c r="D1811" s="166" t="s">
        <v>8325</v>
      </c>
      <c r="E1811" s="167">
        <v>18.399999999999999</v>
      </c>
      <c r="F1811" s="164" t="s">
        <v>4897</v>
      </c>
    </row>
    <row r="1812" spans="1:7" hidden="1" x14ac:dyDescent="0.25">
      <c r="A1812" s="159"/>
      <c r="B1812" s="160">
        <v>1815</v>
      </c>
      <c r="C1812" s="165" t="s">
        <v>9253</v>
      </c>
      <c r="D1812" s="166" t="s">
        <v>8325</v>
      </c>
      <c r="E1812" s="167">
        <v>141.35</v>
      </c>
      <c r="F1812" s="164" t="s">
        <v>4897</v>
      </c>
      <c r="G1812" s="168"/>
    </row>
    <row r="1813" spans="1:7" hidden="1" x14ac:dyDescent="0.25">
      <c r="A1813" s="159"/>
      <c r="B1813" s="160">
        <v>1798</v>
      </c>
      <c r="C1813" s="165" t="s">
        <v>5216</v>
      </c>
      <c r="D1813" s="166" t="s">
        <v>8325</v>
      </c>
      <c r="E1813" s="167">
        <v>63.25</v>
      </c>
      <c r="F1813" s="164" t="s">
        <v>4897</v>
      </c>
      <c r="G1813" s="168"/>
    </row>
    <row r="1814" spans="1:7" hidden="1" x14ac:dyDescent="0.25">
      <c r="A1814" s="159"/>
      <c r="B1814" s="160">
        <v>1795</v>
      </c>
      <c r="C1814" s="165" t="s">
        <v>5215</v>
      </c>
      <c r="D1814" s="166" t="s">
        <v>8325</v>
      </c>
      <c r="E1814" s="167">
        <v>11.31</v>
      </c>
      <c r="F1814" s="164" t="s">
        <v>4897</v>
      </c>
      <c r="G1814" s="168"/>
    </row>
    <row r="1815" spans="1:7" hidden="1" x14ac:dyDescent="0.25">
      <c r="A1815" s="159"/>
      <c r="B1815" s="160">
        <v>1799</v>
      </c>
      <c r="C1815" s="165" t="s">
        <v>5217</v>
      </c>
      <c r="D1815" s="166" t="s">
        <v>8325</v>
      </c>
      <c r="E1815" s="167">
        <v>184.09</v>
      </c>
      <c r="F1815" s="164" t="s">
        <v>4897</v>
      </c>
      <c r="G1815" s="168"/>
    </row>
    <row r="1816" spans="1:7" hidden="1" x14ac:dyDescent="0.25">
      <c r="A1816" s="159"/>
      <c r="B1816" s="160">
        <v>1800</v>
      </c>
      <c r="C1816" s="165" t="s">
        <v>5218</v>
      </c>
      <c r="D1816" s="166" t="s">
        <v>8325</v>
      </c>
      <c r="E1816" s="167">
        <v>351.46</v>
      </c>
      <c r="F1816" s="164" t="s">
        <v>4897</v>
      </c>
    </row>
    <row r="1817" spans="1:7" hidden="1" x14ac:dyDescent="0.25">
      <c r="A1817" s="159"/>
      <c r="B1817" s="160">
        <v>1802</v>
      </c>
      <c r="C1817" s="165" t="s">
        <v>5219</v>
      </c>
      <c r="D1817" s="166" t="s">
        <v>8325</v>
      </c>
      <c r="E1817" s="167">
        <v>879.16</v>
      </c>
      <c r="F1817" s="164" t="s">
        <v>4897</v>
      </c>
      <c r="G1817" s="168"/>
    </row>
    <row r="1818" spans="1:7" hidden="1" x14ac:dyDescent="0.25">
      <c r="A1818" s="159"/>
      <c r="B1818" s="160">
        <v>40385</v>
      </c>
      <c r="C1818" s="165" t="s">
        <v>9254</v>
      </c>
      <c r="D1818" s="166" t="s">
        <v>8325</v>
      </c>
      <c r="E1818" s="167">
        <v>34.29</v>
      </c>
      <c r="F1818" s="164" t="s">
        <v>4931</v>
      </c>
      <c r="G1818" s="168"/>
    </row>
    <row r="1819" spans="1:7" hidden="1" x14ac:dyDescent="0.25">
      <c r="A1819" s="159"/>
      <c r="B1819" s="160">
        <v>40383</v>
      </c>
      <c r="C1819" s="165" t="s">
        <v>9255</v>
      </c>
      <c r="D1819" s="166" t="s">
        <v>8325</v>
      </c>
      <c r="E1819" s="167">
        <v>23.48</v>
      </c>
      <c r="F1819" s="164" t="s">
        <v>4931</v>
      </c>
      <c r="G1819" s="168"/>
    </row>
    <row r="1820" spans="1:7" hidden="1" x14ac:dyDescent="0.25">
      <c r="A1820" s="159"/>
      <c r="B1820" s="160">
        <v>40378</v>
      </c>
      <c r="C1820" s="165" t="s">
        <v>9256</v>
      </c>
      <c r="D1820" s="166" t="s">
        <v>8325</v>
      </c>
      <c r="E1820" s="167">
        <v>8.11</v>
      </c>
      <c r="F1820" s="164" t="s">
        <v>4931</v>
      </c>
      <c r="G1820" s="168"/>
    </row>
    <row r="1821" spans="1:7" hidden="1" x14ac:dyDescent="0.25">
      <c r="A1821" s="159"/>
      <c r="B1821" s="160">
        <v>40382</v>
      </c>
      <c r="C1821" s="165" t="s">
        <v>9257</v>
      </c>
      <c r="D1821" s="166" t="s">
        <v>8325</v>
      </c>
      <c r="E1821" s="167">
        <v>15.36</v>
      </c>
      <c r="F1821" s="164" t="s">
        <v>4931</v>
      </c>
      <c r="G1821" s="168"/>
    </row>
    <row r="1822" spans="1:7" hidden="1" x14ac:dyDescent="0.25">
      <c r="A1822" s="159"/>
      <c r="B1822" s="160">
        <v>40422</v>
      </c>
      <c r="C1822" s="165" t="s">
        <v>9258</v>
      </c>
      <c r="D1822" s="166" t="s">
        <v>8325</v>
      </c>
      <c r="E1822" s="167">
        <v>104.64</v>
      </c>
      <c r="F1822" s="164" t="s">
        <v>4931</v>
      </c>
      <c r="G1822" s="168"/>
    </row>
    <row r="1823" spans="1:7" hidden="1" x14ac:dyDescent="0.25">
      <c r="A1823" s="159"/>
      <c r="B1823" s="160">
        <v>40387</v>
      </c>
      <c r="C1823" s="165" t="s">
        <v>9259</v>
      </c>
      <c r="D1823" s="166" t="s">
        <v>8325</v>
      </c>
      <c r="E1823" s="167">
        <v>53.28</v>
      </c>
      <c r="F1823" s="164" t="s">
        <v>4931</v>
      </c>
      <c r="G1823" s="168"/>
    </row>
    <row r="1824" spans="1:7" hidden="1" x14ac:dyDescent="0.25">
      <c r="A1824" s="159"/>
      <c r="B1824" s="160">
        <v>40380</v>
      </c>
      <c r="C1824" s="165" t="s">
        <v>9260</v>
      </c>
      <c r="D1824" s="166" t="s">
        <v>8325</v>
      </c>
      <c r="E1824" s="167">
        <v>10.82</v>
      </c>
      <c r="F1824" s="164" t="s">
        <v>4931</v>
      </c>
      <c r="G1824" s="168"/>
    </row>
    <row r="1825" spans="1:7" hidden="1" x14ac:dyDescent="0.25">
      <c r="A1825" s="159"/>
      <c r="B1825" s="160">
        <v>40390</v>
      </c>
      <c r="C1825" s="165" t="s">
        <v>9261</v>
      </c>
      <c r="D1825" s="166" t="s">
        <v>8325</v>
      </c>
      <c r="E1825" s="167">
        <v>220.39</v>
      </c>
      <c r="F1825" s="164" t="s">
        <v>4931</v>
      </c>
      <c r="G1825" s="168"/>
    </row>
    <row r="1826" spans="1:7" hidden="1" x14ac:dyDescent="0.25">
      <c r="A1826" s="159"/>
      <c r="B1826" s="160">
        <v>40413</v>
      </c>
      <c r="C1826" s="165" t="s">
        <v>9262</v>
      </c>
      <c r="D1826" s="166" t="s">
        <v>8325</v>
      </c>
      <c r="E1826" s="167">
        <v>15.38</v>
      </c>
      <c r="F1826" s="164" t="s">
        <v>4931</v>
      </c>
      <c r="G1826" s="168"/>
    </row>
    <row r="1827" spans="1:7" hidden="1" x14ac:dyDescent="0.25">
      <c r="A1827" s="159"/>
      <c r="B1827" s="160">
        <v>40415</v>
      </c>
      <c r="C1827" s="165" t="s">
        <v>9263</v>
      </c>
      <c r="D1827" s="166" t="s">
        <v>8325</v>
      </c>
      <c r="E1827" s="167">
        <v>21.91</v>
      </c>
      <c r="F1827" s="164" t="s">
        <v>4931</v>
      </c>
      <c r="G1827" s="168"/>
    </row>
    <row r="1828" spans="1:7" hidden="1" x14ac:dyDescent="0.25">
      <c r="A1828" s="159"/>
      <c r="B1828" s="160">
        <v>40417</v>
      </c>
      <c r="C1828" s="165" t="s">
        <v>9264</v>
      </c>
      <c r="D1828" s="166" t="s">
        <v>8325</v>
      </c>
      <c r="E1828" s="167">
        <v>25.85</v>
      </c>
      <c r="F1828" s="164" t="s">
        <v>4931</v>
      </c>
      <c r="G1828" s="168"/>
    </row>
    <row r="1829" spans="1:7" hidden="1" x14ac:dyDescent="0.25">
      <c r="A1829" s="159"/>
      <c r="B1829" s="160">
        <v>39271</v>
      </c>
      <c r="C1829" s="165" t="s">
        <v>7251</v>
      </c>
      <c r="D1829" s="166" t="s">
        <v>8325</v>
      </c>
      <c r="E1829" s="167">
        <v>1.05</v>
      </c>
      <c r="F1829" s="164" t="s">
        <v>4897</v>
      </c>
      <c r="G1829" s="168"/>
    </row>
    <row r="1830" spans="1:7" hidden="1" x14ac:dyDescent="0.25">
      <c r="A1830" s="159"/>
      <c r="B1830" s="160">
        <v>39273</v>
      </c>
      <c r="C1830" s="165" t="s">
        <v>7253</v>
      </c>
      <c r="D1830" s="166" t="s">
        <v>8325</v>
      </c>
      <c r="E1830" s="167">
        <v>1.78</v>
      </c>
      <c r="F1830" s="164" t="s">
        <v>4897</v>
      </c>
      <c r="G1830" s="168"/>
    </row>
    <row r="1831" spans="1:7" hidden="1" x14ac:dyDescent="0.25">
      <c r="A1831" s="159"/>
      <c r="B1831" s="160">
        <v>39272</v>
      </c>
      <c r="C1831" s="165" t="s">
        <v>7252</v>
      </c>
      <c r="D1831" s="166" t="s">
        <v>8325</v>
      </c>
      <c r="E1831" s="167">
        <v>1.29</v>
      </c>
      <c r="F1831" s="164" t="s">
        <v>4897</v>
      </c>
      <c r="G1831" s="168"/>
    </row>
    <row r="1832" spans="1:7" hidden="1" x14ac:dyDescent="0.25">
      <c r="A1832" s="159"/>
      <c r="B1832" s="160">
        <v>1875</v>
      </c>
      <c r="C1832" s="165" t="s">
        <v>5233</v>
      </c>
      <c r="D1832" s="166" t="s">
        <v>8325</v>
      </c>
      <c r="E1832" s="167">
        <v>2.85</v>
      </c>
      <c r="F1832" s="164" t="s">
        <v>4897</v>
      </c>
      <c r="G1832" s="168"/>
    </row>
    <row r="1833" spans="1:7" hidden="1" x14ac:dyDescent="0.25">
      <c r="A1833" s="159"/>
      <c r="B1833" s="160">
        <v>1874</v>
      </c>
      <c r="C1833" s="165" t="s">
        <v>5232</v>
      </c>
      <c r="D1833" s="166" t="s">
        <v>8325</v>
      </c>
      <c r="E1833" s="167">
        <v>2.35</v>
      </c>
      <c r="F1833" s="164" t="s">
        <v>4897</v>
      </c>
      <c r="G1833" s="168"/>
    </row>
    <row r="1834" spans="1:7" hidden="1" x14ac:dyDescent="0.25">
      <c r="A1834" s="159"/>
      <c r="B1834" s="160">
        <v>1870</v>
      </c>
      <c r="C1834" s="165" t="s">
        <v>5229</v>
      </c>
      <c r="D1834" s="166" t="s">
        <v>8325</v>
      </c>
      <c r="E1834" s="167">
        <v>1.36</v>
      </c>
      <c r="F1834" s="164" t="s">
        <v>8337</v>
      </c>
      <c r="G1834" s="168"/>
    </row>
    <row r="1835" spans="1:7" hidden="1" x14ac:dyDescent="0.25">
      <c r="A1835" s="159"/>
      <c r="B1835" s="160">
        <v>1884</v>
      </c>
      <c r="C1835" s="165" t="s">
        <v>5239</v>
      </c>
      <c r="D1835" s="166" t="s">
        <v>8325</v>
      </c>
      <c r="E1835" s="167">
        <v>2.08</v>
      </c>
      <c r="F1835" s="164" t="s">
        <v>4897</v>
      </c>
      <c r="G1835" s="168"/>
    </row>
    <row r="1836" spans="1:7" hidden="1" x14ac:dyDescent="0.25">
      <c r="A1836" s="159"/>
      <c r="B1836" s="160">
        <v>1887</v>
      </c>
      <c r="C1836" s="165" t="s">
        <v>5240</v>
      </c>
      <c r="D1836" s="166" t="s">
        <v>8325</v>
      </c>
      <c r="E1836" s="167">
        <v>11.82</v>
      </c>
      <c r="F1836" s="164" t="s">
        <v>4897</v>
      </c>
      <c r="G1836" s="168"/>
    </row>
    <row r="1837" spans="1:7" hidden="1" x14ac:dyDescent="0.25">
      <c r="A1837" s="159"/>
      <c r="B1837" s="160">
        <v>1876</v>
      </c>
      <c r="C1837" s="165" t="s">
        <v>5234</v>
      </c>
      <c r="D1837" s="166" t="s">
        <v>8325</v>
      </c>
      <c r="E1837" s="167">
        <v>4.63</v>
      </c>
      <c r="F1837" s="164" t="s">
        <v>4897</v>
      </c>
      <c r="G1837" s="168"/>
    </row>
    <row r="1838" spans="1:7" hidden="1" x14ac:dyDescent="0.25">
      <c r="A1838" s="159"/>
      <c r="B1838" s="160">
        <v>1879</v>
      </c>
      <c r="C1838" s="165" t="s">
        <v>5237</v>
      </c>
      <c r="D1838" s="166" t="s">
        <v>8325</v>
      </c>
      <c r="E1838" s="167">
        <v>1.37</v>
      </c>
      <c r="F1838" s="164" t="s">
        <v>4897</v>
      </c>
      <c r="G1838" s="168"/>
    </row>
    <row r="1839" spans="1:7" hidden="1" x14ac:dyDescent="0.25">
      <c r="A1839" s="159"/>
      <c r="B1839" s="160">
        <v>1877</v>
      </c>
      <c r="C1839" s="165" t="s">
        <v>5235</v>
      </c>
      <c r="D1839" s="166" t="s">
        <v>8325</v>
      </c>
      <c r="E1839" s="167">
        <v>11.84</v>
      </c>
      <c r="F1839" s="164" t="s">
        <v>4897</v>
      </c>
      <c r="G1839" s="168"/>
    </row>
    <row r="1840" spans="1:7" hidden="1" x14ac:dyDescent="0.25">
      <c r="A1840" s="159"/>
      <c r="B1840" s="160">
        <v>1878</v>
      </c>
      <c r="C1840" s="165" t="s">
        <v>5236</v>
      </c>
      <c r="D1840" s="166" t="s">
        <v>8325</v>
      </c>
      <c r="E1840" s="167">
        <v>23.79</v>
      </c>
      <c r="F1840" s="164" t="s">
        <v>4897</v>
      </c>
      <c r="G1840" s="168"/>
    </row>
    <row r="1841" spans="1:7" hidden="1" x14ac:dyDescent="0.25">
      <c r="A1841" s="159"/>
      <c r="B1841" s="160">
        <v>2621</v>
      </c>
      <c r="C1841" s="165" t="s">
        <v>9265</v>
      </c>
      <c r="D1841" s="166" t="s">
        <v>8325</v>
      </c>
      <c r="E1841" s="167">
        <v>91.58</v>
      </c>
      <c r="F1841" s="164" t="s">
        <v>4897</v>
      </c>
      <c r="G1841" s="168"/>
    </row>
    <row r="1842" spans="1:7" hidden="1" x14ac:dyDescent="0.25">
      <c r="A1842" s="159"/>
      <c r="B1842" s="160">
        <v>2616</v>
      </c>
      <c r="C1842" s="165" t="s">
        <v>9266</v>
      </c>
      <c r="D1842" s="166" t="s">
        <v>8325</v>
      </c>
      <c r="E1842" s="167">
        <v>2.59</v>
      </c>
      <c r="F1842" s="164" t="s">
        <v>4897</v>
      </c>
    </row>
    <row r="1843" spans="1:7" hidden="1" x14ac:dyDescent="0.25">
      <c r="A1843" s="159"/>
      <c r="B1843" s="160">
        <v>2633</v>
      </c>
      <c r="C1843" s="165" t="s">
        <v>9267</v>
      </c>
      <c r="D1843" s="166" t="s">
        <v>8325</v>
      </c>
      <c r="E1843" s="167">
        <v>2.93</v>
      </c>
      <c r="F1843" s="164" t="s">
        <v>4897</v>
      </c>
      <c r="G1843" s="168"/>
    </row>
    <row r="1844" spans="1:7" hidden="1" x14ac:dyDescent="0.25">
      <c r="A1844" s="159"/>
      <c r="B1844" s="160">
        <v>2617</v>
      </c>
      <c r="C1844" s="165" t="s">
        <v>9268</v>
      </c>
      <c r="D1844" s="166" t="s">
        <v>8325</v>
      </c>
      <c r="E1844" s="167">
        <v>3.98</v>
      </c>
      <c r="F1844" s="164" t="s">
        <v>4897</v>
      </c>
      <c r="G1844" s="168"/>
    </row>
    <row r="1845" spans="1:7" hidden="1" x14ac:dyDescent="0.25">
      <c r="A1845" s="159"/>
      <c r="B1845" s="160">
        <v>2618</v>
      </c>
      <c r="C1845" s="165" t="s">
        <v>9269</v>
      </c>
      <c r="D1845" s="166" t="s">
        <v>8325</v>
      </c>
      <c r="E1845" s="167">
        <v>9.07</v>
      </c>
      <c r="F1845" s="164" t="s">
        <v>4897</v>
      </c>
      <c r="G1845" s="168"/>
    </row>
    <row r="1846" spans="1:7" hidden="1" x14ac:dyDescent="0.25">
      <c r="A1846" s="159"/>
      <c r="B1846" s="160">
        <v>2632</v>
      </c>
      <c r="C1846" s="165" t="s">
        <v>9270</v>
      </c>
      <c r="D1846" s="166" t="s">
        <v>8325</v>
      </c>
      <c r="E1846" s="167">
        <v>11.06</v>
      </c>
      <c r="F1846" s="164" t="s">
        <v>4897</v>
      </c>
      <c r="G1846" s="168"/>
    </row>
    <row r="1847" spans="1:7" hidden="1" x14ac:dyDescent="0.25">
      <c r="A1847" s="159"/>
      <c r="B1847" s="160">
        <v>2631</v>
      </c>
      <c r="C1847" s="165" t="s">
        <v>9271</v>
      </c>
      <c r="D1847" s="166" t="s">
        <v>8325</v>
      </c>
      <c r="E1847" s="167">
        <v>16.239999999999998</v>
      </c>
      <c r="F1847" s="164" t="s">
        <v>4897</v>
      </c>
      <c r="G1847" s="168"/>
    </row>
    <row r="1848" spans="1:7" hidden="1" x14ac:dyDescent="0.25">
      <c r="A1848" s="159"/>
      <c r="B1848" s="160">
        <v>2619</v>
      </c>
      <c r="C1848" s="165" t="s">
        <v>9272</v>
      </c>
      <c r="D1848" s="166" t="s">
        <v>8325</v>
      </c>
      <c r="E1848" s="167">
        <v>41.13</v>
      </c>
      <c r="F1848" s="164" t="s">
        <v>4897</v>
      </c>
      <c r="G1848" s="168"/>
    </row>
    <row r="1849" spans="1:7" hidden="1" x14ac:dyDescent="0.25">
      <c r="A1849" s="159"/>
      <c r="B1849" s="160">
        <v>2620</v>
      </c>
      <c r="C1849" s="165" t="s">
        <v>9273</v>
      </c>
      <c r="D1849" s="166" t="s">
        <v>8325</v>
      </c>
      <c r="E1849" s="167">
        <v>54</v>
      </c>
      <c r="F1849" s="164" t="s">
        <v>4897</v>
      </c>
      <c r="G1849" s="168"/>
    </row>
    <row r="1850" spans="1:7" hidden="1" x14ac:dyDescent="0.25">
      <c r="A1850" s="159"/>
      <c r="B1850" s="160">
        <v>25968</v>
      </c>
      <c r="C1850" s="165" t="s">
        <v>6679</v>
      </c>
      <c r="D1850" s="166" t="s">
        <v>8325</v>
      </c>
      <c r="E1850" s="167">
        <v>25.58</v>
      </c>
      <c r="F1850" s="164" t="s">
        <v>4931</v>
      </c>
      <c r="G1850" s="168"/>
    </row>
    <row r="1851" spans="1:7" hidden="1" x14ac:dyDescent="0.25">
      <c r="A1851" s="159"/>
      <c r="B1851" s="160">
        <v>38369</v>
      </c>
      <c r="C1851" s="165" t="s">
        <v>9274</v>
      </c>
      <c r="D1851" s="166" t="s">
        <v>8325</v>
      </c>
      <c r="E1851" s="167">
        <v>12.01</v>
      </c>
      <c r="F1851" s="164" t="s">
        <v>4897</v>
      </c>
      <c r="G1851" s="168"/>
    </row>
    <row r="1852" spans="1:7" hidden="1" x14ac:dyDescent="0.25">
      <c r="A1852" s="159"/>
      <c r="B1852" s="160">
        <v>38370</v>
      </c>
      <c r="C1852" s="165" t="s">
        <v>7106</v>
      </c>
      <c r="D1852" s="166" t="s">
        <v>8325</v>
      </c>
      <c r="E1852" s="167">
        <v>12.01</v>
      </c>
      <c r="F1852" s="164" t="s">
        <v>4897</v>
      </c>
      <c r="G1852" s="168"/>
    </row>
    <row r="1853" spans="1:7" hidden="1" x14ac:dyDescent="0.25">
      <c r="A1853" s="159"/>
      <c r="B1853" s="160">
        <v>38372</v>
      </c>
      <c r="C1853" s="165" t="s">
        <v>7107</v>
      </c>
      <c r="D1853" s="166" t="s">
        <v>8325</v>
      </c>
      <c r="E1853" s="167">
        <v>13.1</v>
      </c>
      <c r="F1853" s="164" t="s">
        <v>4897</v>
      </c>
      <c r="G1853" s="168"/>
    </row>
    <row r="1854" spans="1:7" hidden="1" x14ac:dyDescent="0.25">
      <c r="A1854" s="159"/>
      <c r="B1854" s="160">
        <v>2357</v>
      </c>
      <c r="C1854" s="165" t="s">
        <v>5290</v>
      </c>
      <c r="D1854" s="166" t="s">
        <v>8332</v>
      </c>
      <c r="E1854" s="167">
        <v>10.97</v>
      </c>
      <c r="F1854" s="164" t="s">
        <v>4897</v>
      </c>
      <c r="G1854" s="168"/>
    </row>
    <row r="1855" spans="1:7" hidden="1" x14ac:dyDescent="0.25">
      <c r="A1855" s="159"/>
      <c r="B1855" s="160">
        <v>40806</v>
      </c>
      <c r="C1855" s="165" t="s">
        <v>7417</v>
      </c>
      <c r="D1855" s="166" t="s">
        <v>8412</v>
      </c>
      <c r="E1855" s="167">
        <v>1922.27</v>
      </c>
      <c r="F1855" s="164" t="s">
        <v>4897</v>
      </c>
      <c r="G1855" s="168"/>
    </row>
    <row r="1856" spans="1:7" hidden="1" x14ac:dyDescent="0.25">
      <c r="A1856" s="159"/>
      <c r="B1856" s="160">
        <v>2355</v>
      </c>
      <c r="C1856" s="165" t="s">
        <v>5289</v>
      </c>
      <c r="D1856" s="166" t="s">
        <v>8332</v>
      </c>
      <c r="E1856" s="167">
        <v>26.56</v>
      </c>
      <c r="F1856" s="164" t="s">
        <v>4897</v>
      </c>
      <c r="G1856" s="168"/>
    </row>
    <row r="1857" spans="1:7" hidden="1" x14ac:dyDescent="0.25">
      <c r="A1857" s="159"/>
      <c r="B1857" s="160">
        <v>40805</v>
      </c>
      <c r="C1857" s="165" t="s">
        <v>7416</v>
      </c>
      <c r="D1857" s="166" t="s">
        <v>8412</v>
      </c>
      <c r="E1857" s="167">
        <v>4651.5600000000004</v>
      </c>
      <c r="F1857" s="164" t="s">
        <v>4897</v>
      </c>
      <c r="G1857" s="168"/>
    </row>
    <row r="1858" spans="1:7" hidden="1" x14ac:dyDescent="0.25">
      <c r="A1858" s="159"/>
      <c r="B1858" s="160">
        <v>2358</v>
      </c>
      <c r="C1858" s="165" t="s">
        <v>5291</v>
      </c>
      <c r="D1858" s="166" t="s">
        <v>8332</v>
      </c>
      <c r="E1858" s="167">
        <v>22.8</v>
      </c>
      <c r="F1858" s="164" t="s">
        <v>4897</v>
      </c>
      <c r="G1858" s="168"/>
    </row>
    <row r="1859" spans="1:7" hidden="1" x14ac:dyDescent="0.25">
      <c r="A1859" s="159"/>
      <c r="B1859" s="160">
        <v>40807</v>
      </c>
      <c r="C1859" s="165" t="s">
        <v>7418</v>
      </c>
      <c r="D1859" s="166" t="s">
        <v>8412</v>
      </c>
      <c r="E1859" s="167">
        <v>3994.23</v>
      </c>
      <c r="F1859" s="164" t="s">
        <v>4897</v>
      </c>
      <c r="G1859" s="168"/>
    </row>
    <row r="1860" spans="1:7" hidden="1" x14ac:dyDescent="0.25">
      <c r="A1860" s="159"/>
      <c r="B1860" s="160">
        <v>2359</v>
      </c>
      <c r="C1860" s="165" t="s">
        <v>9275</v>
      </c>
      <c r="D1860" s="166" t="s">
        <v>8332</v>
      </c>
      <c r="E1860" s="167">
        <v>19.010000000000002</v>
      </c>
      <c r="F1860" s="164" t="s">
        <v>4897</v>
      </c>
      <c r="G1860" s="168"/>
    </row>
    <row r="1861" spans="1:7" hidden="1" x14ac:dyDescent="0.25">
      <c r="A1861" s="159"/>
      <c r="B1861" s="160">
        <v>40808</v>
      </c>
      <c r="C1861" s="165" t="s">
        <v>7419</v>
      </c>
      <c r="D1861" s="166" t="s">
        <v>8412</v>
      </c>
      <c r="E1861" s="167">
        <v>3331.66</v>
      </c>
      <c r="F1861" s="164" t="s">
        <v>4897</v>
      </c>
      <c r="G1861" s="168"/>
    </row>
    <row r="1862" spans="1:7" hidden="1" x14ac:dyDescent="0.25">
      <c r="A1862" s="159"/>
      <c r="B1862" s="160">
        <v>39397</v>
      </c>
      <c r="C1862" s="165" t="s">
        <v>7296</v>
      </c>
      <c r="D1862" s="166" t="s">
        <v>8370</v>
      </c>
      <c r="E1862" s="167">
        <v>14.81</v>
      </c>
      <c r="F1862" s="164" t="s">
        <v>4897</v>
      </c>
      <c r="G1862" s="168"/>
    </row>
    <row r="1863" spans="1:7" hidden="1" x14ac:dyDescent="0.25">
      <c r="A1863" s="159"/>
      <c r="B1863" s="160">
        <v>2692</v>
      </c>
      <c r="C1863" s="165" t="s">
        <v>9276</v>
      </c>
      <c r="D1863" s="166" t="s">
        <v>8370</v>
      </c>
      <c r="E1863" s="167">
        <v>7.01</v>
      </c>
      <c r="F1863" s="164" t="s">
        <v>4897</v>
      </c>
      <c r="G1863" s="168"/>
    </row>
    <row r="1864" spans="1:7" hidden="1" x14ac:dyDescent="0.25">
      <c r="A1864" s="159"/>
      <c r="B1864" s="160">
        <v>6</v>
      </c>
      <c r="C1864" s="165" t="s">
        <v>4899</v>
      </c>
      <c r="D1864" s="166" t="s">
        <v>8370</v>
      </c>
      <c r="E1864" s="167">
        <v>2.81</v>
      </c>
      <c r="F1864" s="164" t="s">
        <v>4897</v>
      </c>
      <c r="G1864" s="168"/>
    </row>
    <row r="1865" spans="1:7" hidden="1" x14ac:dyDescent="0.25">
      <c r="A1865" s="159"/>
      <c r="B1865" s="160">
        <v>5330</v>
      </c>
      <c r="C1865" s="165" t="s">
        <v>5796</v>
      </c>
      <c r="D1865" s="166" t="s">
        <v>8370</v>
      </c>
      <c r="E1865" s="167">
        <v>29.81</v>
      </c>
      <c r="F1865" s="164" t="s">
        <v>4897</v>
      </c>
      <c r="G1865" s="168"/>
    </row>
    <row r="1866" spans="1:7" hidden="1" x14ac:dyDescent="0.25">
      <c r="A1866" s="159"/>
      <c r="B1866" s="160">
        <v>26017</v>
      </c>
      <c r="C1866" s="165" t="s">
        <v>6685</v>
      </c>
      <c r="D1866" s="166" t="s">
        <v>8325</v>
      </c>
      <c r="E1866" s="167">
        <v>25.23</v>
      </c>
      <c r="F1866" s="164" t="s">
        <v>4897</v>
      </c>
      <c r="G1866" s="168"/>
    </row>
    <row r="1867" spans="1:7" hidden="1" x14ac:dyDescent="0.25">
      <c r="A1867" s="159"/>
      <c r="B1867" s="160">
        <v>25931</v>
      </c>
      <c r="C1867" s="165" t="s">
        <v>9277</v>
      </c>
      <c r="D1867" s="166" t="s">
        <v>8325</v>
      </c>
      <c r="E1867" s="167">
        <v>80.2</v>
      </c>
      <c r="F1867" s="164" t="s">
        <v>4897</v>
      </c>
      <c r="G1867" s="168"/>
    </row>
    <row r="1868" spans="1:7" hidden="1" x14ac:dyDescent="0.25">
      <c r="A1868" s="159"/>
      <c r="B1868" s="160">
        <v>38140</v>
      </c>
      <c r="C1868" s="165" t="s">
        <v>9278</v>
      </c>
      <c r="D1868" s="166" t="s">
        <v>8325</v>
      </c>
      <c r="E1868" s="167">
        <v>19.45</v>
      </c>
      <c r="F1868" s="164" t="s">
        <v>8337</v>
      </c>
      <c r="G1868" s="168"/>
    </row>
    <row r="1869" spans="1:7" hidden="1" x14ac:dyDescent="0.25">
      <c r="A1869" s="159"/>
      <c r="B1869" s="160">
        <v>13887</v>
      </c>
      <c r="C1869" s="165" t="s">
        <v>9279</v>
      </c>
      <c r="D1869" s="166" t="s">
        <v>8325</v>
      </c>
      <c r="E1869" s="167">
        <v>460.49</v>
      </c>
      <c r="F1869" s="164" t="s">
        <v>4897</v>
      </c>
      <c r="G1869" s="168"/>
    </row>
    <row r="1870" spans="1:7" hidden="1" x14ac:dyDescent="0.25">
      <c r="A1870" s="159"/>
      <c r="B1870" s="160">
        <v>26018</v>
      </c>
      <c r="C1870" s="165" t="s">
        <v>6686</v>
      </c>
      <c r="D1870" s="166" t="s">
        <v>8325</v>
      </c>
      <c r="E1870" s="167">
        <v>20.5</v>
      </c>
      <c r="F1870" s="164" t="s">
        <v>4897</v>
      </c>
      <c r="G1870" s="168"/>
    </row>
    <row r="1871" spans="1:7" hidden="1" x14ac:dyDescent="0.25">
      <c r="A1871" s="159"/>
      <c r="B1871" s="160">
        <v>26019</v>
      </c>
      <c r="C1871" s="165" t="s">
        <v>9280</v>
      </c>
      <c r="D1871" s="166" t="s">
        <v>8325</v>
      </c>
      <c r="E1871" s="167">
        <v>19.36</v>
      </c>
      <c r="F1871" s="164" t="s">
        <v>4897</v>
      </c>
      <c r="G1871" s="168"/>
    </row>
    <row r="1872" spans="1:7" hidden="1" x14ac:dyDescent="0.25">
      <c r="A1872" s="159"/>
      <c r="B1872" s="160">
        <v>26020</v>
      </c>
      <c r="C1872" s="165" t="s">
        <v>6687</v>
      </c>
      <c r="D1872" s="166" t="s">
        <v>8325</v>
      </c>
      <c r="E1872" s="167">
        <v>5.04</v>
      </c>
      <c r="F1872" s="164" t="s">
        <v>4897</v>
      </c>
      <c r="G1872" s="168"/>
    </row>
    <row r="1873" spans="1:7" hidden="1" x14ac:dyDescent="0.25">
      <c r="A1873" s="159"/>
      <c r="B1873" s="160">
        <v>34544</v>
      </c>
      <c r="C1873" s="165" t="s">
        <v>6740</v>
      </c>
      <c r="D1873" s="166" t="s">
        <v>8325</v>
      </c>
      <c r="E1873" s="167">
        <v>1392.99</v>
      </c>
      <c r="F1873" s="164" t="s">
        <v>4897</v>
      </c>
      <c r="G1873" s="168"/>
    </row>
    <row r="1874" spans="1:7" hidden="1" x14ac:dyDescent="0.25">
      <c r="A1874" s="159"/>
      <c r="B1874" s="160">
        <v>34729</v>
      </c>
      <c r="C1874" s="165" t="s">
        <v>9281</v>
      </c>
      <c r="D1874" s="166" t="s">
        <v>8325</v>
      </c>
      <c r="E1874" s="167">
        <v>1095.8</v>
      </c>
      <c r="F1874" s="164" t="s">
        <v>4897</v>
      </c>
      <c r="G1874" s="168"/>
    </row>
    <row r="1875" spans="1:7" hidden="1" x14ac:dyDescent="0.25">
      <c r="A1875" s="159"/>
      <c r="B1875" s="160">
        <v>34734</v>
      </c>
      <c r="C1875" s="165" t="s">
        <v>9282</v>
      </c>
      <c r="D1875" s="166" t="s">
        <v>8325</v>
      </c>
      <c r="E1875" s="167">
        <v>1696.65</v>
      </c>
      <c r="F1875" s="164" t="s">
        <v>4897</v>
      </c>
      <c r="G1875" s="168"/>
    </row>
    <row r="1876" spans="1:7" hidden="1" x14ac:dyDescent="0.25">
      <c r="A1876" s="159"/>
      <c r="B1876" s="160">
        <v>34738</v>
      </c>
      <c r="C1876" s="165" t="s">
        <v>9283</v>
      </c>
      <c r="D1876" s="166" t="s">
        <v>8325</v>
      </c>
      <c r="E1876" s="167">
        <v>3963.91</v>
      </c>
      <c r="F1876" s="164" t="s">
        <v>4897</v>
      </c>
      <c r="G1876" s="168"/>
    </row>
    <row r="1877" spans="1:7" hidden="1" x14ac:dyDescent="0.25">
      <c r="A1877" s="159"/>
      <c r="B1877" s="160">
        <v>2391</v>
      </c>
      <c r="C1877" s="165" t="s">
        <v>5301</v>
      </c>
      <c r="D1877" s="166" t="s">
        <v>8325</v>
      </c>
      <c r="E1877" s="167">
        <v>322.39</v>
      </c>
      <c r="F1877" s="164" t="s">
        <v>4897</v>
      </c>
      <c r="G1877" s="168"/>
    </row>
    <row r="1878" spans="1:7" hidden="1" x14ac:dyDescent="0.25">
      <c r="A1878" s="159"/>
      <c r="B1878" s="160">
        <v>2374</v>
      </c>
      <c r="C1878" s="165" t="s">
        <v>5294</v>
      </c>
      <c r="D1878" s="166" t="s">
        <v>8325</v>
      </c>
      <c r="E1878" s="167">
        <v>365.75</v>
      </c>
      <c r="F1878" s="164" t="s">
        <v>4897</v>
      </c>
      <c r="G1878" s="168"/>
    </row>
    <row r="1879" spans="1:7" hidden="1" x14ac:dyDescent="0.25">
      <c r="A1879" s="159"/>
      <c r="B1879" s="160">
        <v>2377</v>
      </c>
      <c r="C1879" s="165" t="s">
        <v>5296</v>
      </c>
      <c r="D1879" s="166" t="s">
        <v>8325</v>
      </c>
      <c r="E1879" s="167">
        <v>513.29</v>
      </c>
      <c r="F1879" s="164" t="s">
        <v>4897</v>
      </c>
      <c r="G1879" s="168"/>
    </row>
    <row r="1880" spans="1:7" hidden="1" x14ac:dyDescent="0.25">
      <c r="A1880" s="159"/>
      <c r="B1880" s="160">
        <v>2393</v>
      </c>
      <c r="C1880" s="165" t="s">
        <v>5303</v>
      </c>
      <c r="D1880" s="166" t="s">
        <v>8325</v>
      </c>
      <c r="E1880" s="167">
        <v>859.57</v>
      </c>
      <c r="F1880" s="164" t="s">
        <v>4897</v>
      </c>
      <c r="G1880" s="168"/>
    </row>
    <row r="1881" spans="1:7" hidden="1" x14ac:dyDescent="0.25">
      <c r="A1881" s="159"/>
      <c r="B1881" s="160">
        <v>34705</v>
      </c>
      <c r="C1881" s="165" t="s">
        <v>6819</v>
      </c>
      <c r="D1881" s="166" t="s">
        <v>8325</v>
      </c>
      <c r="E1881" s="167">
        <v>751.82</v>
      </c>
      <c r="F1881" s="164" t="s">
        <v>4897</v>
      </c>
      <c r="G1881" s="168"/>
    </row>
    <row r="1882" spans="1:7" hidden="1" x14ac:dyDescent="0.25">
      <c r="A1882" s="159"/>
      <c r="B1882" s="160">
        <v>34707</v>
      </c>
      <c r="C1882" s="165" t="s">
        <v>6821</v>
      </c>
      <c r="D1882" s="166" t="s">
        <v>8325</v>
      </c>
      <c r="E1882" s="167">
        <v>1393.13</v>
      </c>
      <c r="F1882" s="164" t="s">
        <v>4897</v>
      </c>
      <c r="G1882" s="168"/>
    </row>
    <row r="1883" spans="1:7" hidden="1" x14ac:dyDescent="0.25">
      <c r="A1883" s="159"/>
      <c r="B1883" s="160">
        <v>2378</v>
      </c>
      <c r="C1883" s="165" t="s">
        <v>5297</v>
      </c>
      <c r="D1883" s="166" t="s">
        <v>8325</v>
      </c>
      <c r="E1883" s="167">
        <v>1180.74</v>
      </c>
      <c r="F1883" s="164" t="s">
        <v>4897</v>
      </c>
      <c r="G1883" s="168"/>
    </row>
    <row r="1884" spans="1:7" hidden="1" x14ac:dyDescent="0.25">
      <c r="A1884" s="159"/>
      <c r="B1884" s="160">
        <v>2379</v>
      </c>
      <c r="C1884" s="165" t="s">
        <v>5298</v>
      </c>
      <c r="D1884" s="166" t="s">
        <v>8325</v>
      </c>
      <c r="E1884" s="167">
        <v>1180.74</v>
      </c>
      <c r="F1884" s="164" t="s">
        <v>4897</v>
      </c>
    </row>
    <row r="1885" spans="1:7" hidden="1" x14ac:dyDescent="0.25">
      <c r="A1885" s="159"/>
      <c r="B1885" s="160">
        <v>2376</v>
      </c>
      <c r="C1885" s="165" t="s">
        <v>5295</v>
      </c>
      <c r="D1885" s="166" t="s">
        <v>8325</v>
      </c>
      <c r="E1885" s="167">
        <v>1944.67</v>
      </c>
      <c r="F1885" s="164" t="s">
        <v>4897</v>
      </c>
      <c r="G1885" s="168"/>
    </row>
    <row r="1886" spans="1:7" hidden="1" x14ac:dyDescent="0.25">
      <c r="A1886" s="159"/>
      <c r="B1886" s="160">
        <v>2394</v>
      </c>
      <c r="C1886" s="165" t="s">
        <v>5304</v>
      </c>
      <c r="D1886" s="166" t="s">
        <v>8325</v>
      </c>
      <c r="E1886" s="167">
        <v>4157.34</v>
      </c>
      <c r="F1886" s="164" t="s">
        <v>4897</v>
      </c>
      <c r="G1886" s="168"/>
    </row>
    <row r="1887" spans="1:7" hidden="1" x14ac:dyDescent="0.25">
      <c r="A1887" s="159"/>
      <c r="B1887" s="160">
        <v>34686</v>
      </c>
      <c r="C1887" s="165" t="s">
        <v>6813</v>
      </c>
      <c r="D1887" s="166" t="s">
        <v>8325</v>
      </c>
      <c r="E1887" s="167">
        <v>12.48</v>
      </c>
      <c r="F1887" s="164" t="s">
        <v>4897</v>
      </c>
      <c r="G1887" s="168"/>
    </row>
    <row r="1888" spans="1:7" hidden="1" x14ac:dyDescent="0.25">
      <c r="A1888" s="159"/>
      <c r="B1888" s="160">
        <v>34616</v>
      </c>
      <c r="C1888" s="165" t="s">
        <v>6772</v>
      </c>
      <c r="D1888" s="166" t="s">
        <v>8325</v>
      </c>
      <c r="E1888" s="167">
        <v>48.24</v>
      </c>
      <c r="F1888" s="164" t="s">
        <v>4897</v>
      </c>
      <c r="G1888" s="168"/>
    </row>
    <row r="1889" spans="1:7" hidden="1" x14ac:dyDescent="0.25">
      <c r="A1889" s="159"/>
      <c r="B1889" s="160">
        <v>34623</v>
      </c>
      <c r="C1889" s="165" t="s">
        <v>6777</v>
      </c>
      <c r="D1889" s="166" t="s">
        <v>8325</v>
      </c>
      <c r="E1889" s="167">
        <v>47.5</v>
      </c>
      <c r="F1889" s="164" t="s">
        <v>4897</v>
      </c>
      <c r="G1889" s="168"/>
    </row>
    <row r="1890" spans="1:7" hidden="1" x14ac:dyDescent="0.25">
      <c r="A1890" s="159"/>
      <c r="B1890" s="160">
        <v>34628</v>
      </c>
      <c r="C1890" s="165" t="s">
        <v>6781</v>
      </c>
      <c r="D1890" s="166" t="s">
        <v>8325</v>
      </c>
      <c r="E1890" s="167">
        <v>68.040000000000006</v>
      </c>
      <c r="F1890" s="164" t="s">
        <v>4897</v>
      </c>
      <c r="G1890" s="168"/>
    </row>
    <row r="1891" spans="1:7" hidden="1" x14ac:dyDescent="0.25">
      <c r="A1891" s="159"/>
      <c r="B1891" s="160">
        <v>34653</v>
      </c>
      <c r="C1891" s="165" t="s">
        <v>6793</v>
      </c>
      <c r="D1891" s="166" t="s">
        <v>8325</v>
      </c>
      <c r="E1891" s="167">
        <v>8.41</v>
      </c>
      <c r="F1891" s="164" t="s">
        <v>4897</v>
      </c>
      <c r="G1891" s="168"/>
    </row>
    <row r="1892" spans="1:7" hidden="1" x14ac:dyDescent="0.25">
      <c r="A1892" s="159"/>
      <c r="B1892" s="160">
        <v>34688</v>
      </c>
      <c r="C1892" s="165" t="s">
        <v>6814</v>
      </c>
      <c r="D1892" s="166" t="s">
        <v>8325</v>
      </c>
      <c r="E1892" s="167">
        <v>15.25</v>
      </c>
      <c r="F1892" s="164" t="s">
        <v>4897</v>
      </c>
      <c r="G1892" s="168"/>
    </row>
    <row r="1893" spans="1:7" hidden="1" x14ac:dyDescent="0.25">
      <c r="A1893" s="159"/>
      <c r="B1893" s="160">
        <v>34709</v>
      </c>
      <c r="C1893" s="165" t="s">
        <v>6822</v>
      </c>
      <c r="D1893" s="166" t="s">
        <v>8325</v>
      </c>
      <c r="E1893" s="167">
        <v>59.1</v>
      </c>
      <c r="F1893" s="164" t="s">
        <v>4897</v>
      </c>
      <c r="G1893" s="168"/>
    </row>
    <row r="1894" spans="1:7" hidden="1" x14ac:dyDescent="0.25">
      <c r="A1894" s="159"/>
      <c r="B1894" s="160">
        <v>34714</v>
      </c>
      <c r="C1894" s="165" t="s">
        <v>6825</v>
      </c>
      <c r="D1894" s="166" t="s">
        <v>8325</v>
      </c>
      <c r="E1894" s="167">
        <v>70.59</v>
      </c>
      <c r="F1894" s="164" t="s">
        <v>4897</v>
      </c>
      <c r="G1894" s="168"/>
    </row>
    <row r="1895" spans="1:7" hidden="1" x14ac:dyDescent="0.25">
      <c r="A1895" s="159"/>
      <c r="B1895" s="160">
        <v>2388</v>
      </c>
      <c r="C1895" s="165" t="s">
        <v>5300</v>
      </c>
      <c r="D1895" s="166" t="s">
        <v>8325</v>
      </c>
      <c r="E1895" s="167">
        <v>58.66</v>
      </c>
      <c r="F1895" s="164" t="s">
        <v>4897</v>
      </c>
      <c r="G1895" s="168"/>
    </row>
    <row r="1896" spans="1:7" hidden="1" x14ac:dyDescent="0.25">
      <c r="A1896" s="159"/>
      <c r="B1896" s="160">
        <v>34606</v>
      </c>
      <c r="C1896" s="165" t="s">
        <v>6769</v>
      </c>
      <c r="D1896" s="166" t="s">
        <v>8325</v>
      </c>
      <c r="E1896" s="167">
        <v>89.98</v>
      </c>
      <c r="F1896" s="164" t="s">
        <v>4897</v>
      </c>
      <c r="G1896" s="168"/>
    </row>
    <row r="1897" spans="1:7" hidden="1" x14ac:dyDescent="0.25">
      <c r="A1897" s="159"/>
      <c r="B1897" s="160">
        <v>34689</v>
      </c>
      <c r="C1897" s="165" t="s">
        <v>6815</v>
      </c>
      <c r="D1897" s="166" t="s">
        <v>8325</v>
      </c>
      <c r="E1897" s="167">
        <v>28.65</v>
      </c>
      <c r="F1897" s="164" t="s">
        <v>4897</v>
      </c>
    </row>
    <row r="1898" spans="1:7" hidden="1" x14ac:dyDescent="0.25">
      <c r="A1898" s="159"/>
      <c r="B1898" s="160">
        <v>2370</v>
      </c>
      <c r="C1898" s="165" t="s">
        <v>5292</v>
      </c>
      <c r="D1898" s="166" t="s">
        <v>8325</v>
      </c>
      <c r="E1898" s="167">
        <v>10.9</v>
      </c>
      <c r="F1898" s="164" t="s">
        <v>8337</v>
      </c>
      <c r="G1898" s="168"/>
    </row>
    <row r="1899" spans="1:7" hidden="1" x14ac:dyDescent="0.25">
      <c r="A1899" s="159"/>
      <c r="B1899" s="160">
        <v>2386</v>
      </c>
      <c r="C1899" s="165" t="s">
        <v>5299</v>
      </c>
      <c r="D1899" s="166" t="s">
        <v>8325</v>
      </c>
      <c r="E1899" s="167">
        <v>18.28</v>
      </c>
      <c r="F1899" s="164" t="s">
        <v>4897</v>
      </c>
      <c r="G1899" s="168"/>
    </row>
    <row r="1900" spans="1:7" hidden="1" x14ac:dyDescent="0.25">
      <c r="A1900" s="159"/>
      <c r="B1900" s="160">
        <v>2392</v>
      </c>
      <c r="C1900" s="165" t="s">
        <v>5302</v>
      </c>
      <c r="D1900" s="166" t="s">
        <v>8325</v>
      </c>
      <c r="E1900" s="167">
        <v>73.17</v>
      </c>
      <c r="F1900" s="164" t="s">
        <v>4897</v>
      </c>
      <c r="G1900" s="168"/>
    </row>
    <row r="1901" spans="1:7" hidden="1" x14ac:dyDescent="0.25">
      <c r="A1901" s="159"/>
      <c r="B1901" s="160">
        <v>2373</v>
      </c>
      <c r="C1901" s="165" t="s">
        <v>5293</v>
      </c>
      <c r="D1901" s="166" t="s">
        <v>8325</v>
      </c>
      <c r="E1901" s="167">
        <v>103.09</v>
      </c>
      <c r="F1901" s="164" t="s">
        <v>4897</v>
      </c>
      <c r="G1901" s="168"/>
    </row>
    <row r="1902" spans="1:7" x14ac:dyDescent="0.25">
      <c r="A1902" s="159"/>
      <c r="B1902" s="160">
        <v>39465</v>
      </c>
      <c r="C1902" s="165" t="s">
        <v>9284</v>
      </c>
      <c r="D1902" s="166" t="s">
        <v>8325</v>
      </c>
      <c r="E1902" s="167">
        <v>62.97</v>
      </c>
      <c r="F1902" s="164" t="s">
        <v>4897</v>
      </c>
      <c r="G1902" s="168"/>
    </row>
    <row r="1903" spans="1:7" x14ac:dyDescent="0.25">
      <c r="A1903" s="159"/>
      <c r="B1903" s="160">
        <v>39466</v>
      </c>
      <c r="C1903" s="165" t="s">
        <v>9285</v>
      </c>
      <c r="D1903" s="166" t="s">
        <v>8325</v>
      </c>
      <c r="E1903" s="167">
        <v>70.849999999999994</v>
      </c>
      <c r="F1903" s="164" t="s">
        <v>4897</v>
      </c>
      <c r="G1903" s="168"/>
    </row>
    <row r="1904" spans="1:7" x14ac:dyDescent="0.25">
      <c r="A1904" s="159"/>
      <c r="B1904" s="160">
        <v>39467</v>
      </c>
      <c r="C1904" s="165" t="s">
        <v>9286</v>
      </c>
      <c r="D1904" s="166" t="s">
        <v>8325</v>
      </c>
      <c r="E1904" s="167">
        <v>90.62</v>
      </c>
      <c r="F1904" s="164" t="s">
        <v>4897</v>
      </c>
      <c r="G1904" s="168"/>
    </row>
    <row r="1905" spans="1:7" x14ac:dyDescent="0.25">
      <c r="A1905" s="159"/>
      <c r="B1905" s="160">
        <v>39468</v>
      </c>
      <c r="C1905" s="165" t="s">
        <v>9287</v>
      </c>
      <c r="D1905" s="166" t="s">
        <v>8325</v>
      </c>
      <c r="E1905" s="167">
        <v>161.08000000000001</v>
      </c>
      <c r="F1905" s="164" t="s">
        <v>4897</v>
      </c>
      <c r="G1905" s="168"/>
    </row>
    <row r="1906" spans="1:7" x14ac:dyDescent="0.25">
      <c r="A1906" s="159"/>
      <c r="B1906" s="160">
        <v>39469</v>
      </c>
      <c r="C1906" s="165" t="s">
        <v>9288</v>
      </c>
      <c r="D1906" s="166" t="s">
        <v>8325</v>
      </c>
      <c r="E1906" s="167">
        <v>65.61</v>
      </c>
      <c r="F1906" s="164" t="s">
        <v>4897</v>
      </c>
      <c r="G1906" s="168"/>
    </row>
    <row r="1907" spans="1:7" x14ac:dyDescent="0.25">
      <c r="A1907" s="159"/>
      <c r="B1907" s="160">
        <v>39470</v>
      </c>
      <c r="C1907" s="165" t="s">
        <v>9289</v>
      </c>
      <c r="D1907" s="166" t="s">
        <v>8325</v>
      </c>
      <c r="E1907" s="167">
        <v>80.62</v>
      </c>
      <c r="F1907" s="164" t="s">
        <v>4897</v>
      </c>
      <c r="G1907" s="168"/>
    </row>
    <row r="1908" spans="1:7" x14ac:dyDescent="0.25">
      <c r="A1908" s="159"/>
      <c r="B1908" s="160">
        <v>39471</v>
      </c>
      <c r="C1908" s="165" t="s">
        <v>9290</v>
      </c>
      <c r="D1908" s="166" t="s">
        <v>8325</v>
      </c>
      <c r="E1908" s="167">
        <v>96.88</v>
      </c>
      <c r="F1908" s="164" t="s">
        <v>4897</v>
      </c>
      <c r="G1908" s="168"/>
    </row>
    <row r="1909" spans="1:7" x14ac:dyDescent="0.25">
      <c r="A1909" s="159"/>
      <c r="B1909" s="160">
        <v>39472</v>
      </c>
      <c r="C1909" s="165" t="s">
        <v>9291</v>
      </c>
      <c r="D1909" s="166" t="s">
        <v>8325</v>
      </c>
      <c r="E1909" s="167">
        <v>168.34</v>
      </c>
      <c r="F1909" s="164" t="s">
        <v>4897</v>
      </c>
      <c r="G1909" s="168"/>
    </row>
    <row r="1910" spans="1:7" x14ac:dyDescent="0.25">
      <c r="A1910" s="159"/>
      <c r="B1910" s="160">
        <v>39473</v>
      </c>
      <c r="C1910" s="165" t="s">
        <v>9292</v>
      </c>
      <c r="D1910" s="166" t="s">
        <v>8325</v>
      </c>
      <c r="E1910" s="167">
        <v>108.75</v>
      </c>
      <c r="F1910" s="164" t="s">
        <v>4897</v>
      </c>
      <c r="G1910" s="168"/>
    </row>
    <row r="1911" spans="1:7" x14ac:dyDescent="0.25">
      <c r="A1911" s="159"/>
      <c r="B1911" s="160">
        <v>39474</v>
      </c>
      <c r="C1911" s="165" t="s">
        <v>9293</v>
      </c>
      <c r="D1911" s="166" t="s">
        <v>8325</v>
      </c>
      <c r="E1911" s="167">
        <v>115.93</v>
      </c>
      <c r="F1911" s="164" t="s">
        <v>4897</v>
      </c>
      <c r="G1911" s="168"/>
    </row>
    <row r="1912" spans="1:7" x14ac:dyDescent="0.25">
      <c r="A1912" s="159"/>
      <c r="B1912" s="160">
        <v>39475</v>
      </c>
      <c r="C1912" s="165" t="s">
        <v>9294</v>
      </c>
      <c r="D1912" s="166" t="s">
        <v>8325</v>
      </c>
      <c r="E1912" s="167">
        <v>131.53</v>
      </c>
      <c r="F1912" s="164" t="s">
        <v>4897</v>
      </c>
      <c r="G1912" s="168"/>
    </row>
    <row r="1913" spans="1:7" x14ac:dyDescent="0.25">
      <c r="A1913" s="159"/>
      <c r="B1913" s="160">
        <v>39476</v>
      </c>
      <c r="C1913" s="165" t="s">
        <v>9295</v>
      </c>
      <c r="D1913" s="166" t="s">
        <v>8325</v>
      </c>
      <c r="E1913" s="167">
        <v>247.61</v>
      </c>
      <c r="F1913" s="164" t="s">
        <v>4897</v>
      </c>
      <c r="G1913" s="168"/>
    </row>
    <row r="1914" spans="1:7" x14ac:dyDescent="0.25">
      <c r="A1914" s="159"/>
      <c r="B1914" s="160">
        <v>39477</v>
      </c>
      <c r="C1914" s="165" t="s">
        <v>9296</v>
      </c>
      <c r="D1914" s="166" t="s">
        <v>8325</v>
      </c>
      <c r="E1914" s="167">
        <v>121.32</v>
      </c>
      <c r="F1914" s="164" t="s">
        <v>4897</v>
      </c>
      <c r="G1914" s="168"/>
    </row>
    <row r="1915" spans="1:7" x14ac:dyDescent="0.25">
      <c r="A1915" s="159"/>
      <c r="B1915" s="160">
        <v>39478</v>
      </c>
      <c r="C1915" s="165" t="s">
        <v>9297</v>
      </c>
      <c r="D1915" s="166" t="s">
        <v>8325</v>
      </c>
      <c r="E1915" s="167">
        <v>125.07</v>
      </c>
      <c r="F1915" s="164" t="s">
        <v>4897</v>
      </c>
      <c r="G1915" s="168"/>
    </row>
    <row r="1916" spans="1:7" x14ac:dyDescent="0.25">
      <c r="A1916" s="159"/>
      <c r="B1916" s="160">
        <v>39479</v>
      </c>
      <c r="C1916" s="165" t="s">
        <v>9298</v>
      </c>
      <c r="D1916" s="166" t="s">
        <v>8325</v>
      </c>
      <c r="E1916" s="167">
        <v>147.36000000000001</v>
      </c>
      <c r="F1916" s="164" t="s">
        <v>4897</v>
      </c>
      <c r="G1916" s="168"/>
    </row>
    <row r="1917" spans="1:7" x14ac:dyDescent="0.25">
      <c r="A1917" s="159"/>
      <c r="B1917" s="160">
        <v>39480</v>
      </c>
      <c r="C1917" s="165" t="s">
        <v>9299</v>
      </c>
      <c r="D1917" s="166" t="s">
        <v>8325</v>
      </c>
      <c r="E1917" s="167">
        <v>304.08</v>
      </c>
      <c r="F1917" s="164" t="s">
        <v>4897</v>
      </c>
      <c r="G1917" s="168"/>
    </row>
    <row r="1918" spans="1:7" hidden="1" x14ac:dyDescent="0.25">
      <c r="A1918" s="159"/>
      <c r="B1918" s="160">
        <v>39459</v>
      </c>
      <c r="C1918" s="165" t="s">
        <v>7317</v>
      </c>
      <c r="D1918" s="166" t="s">
        <v>8325</v>
      </c>
      <c r="E1918" s="167">
        <v>258.08999999999997</v>
      </c>
      <c r="F1918" s="164" t="s">
        <v>4897</v>
      </c>
      <c r="G1918" s="168"/>
    </row>
    <row r="1919" spans="1:7" hidden="1" x14ac:dyDescent="0.25">
      <c r="A1919" s="159"/>
      <c r="B1919" s="160">
        <v>39445</v>
      </c>
      <c r="C1919" s="165" t="s">
        <v>7305</v>
      </c>
      <c r="D1919" s="166" t="s">
        <v>8325</v>
      </c>
      <c r="E1919" s="167">
        <v>129.58000000000001</v>
      </c>
      <c r="F1919" s="164" t="s">
        <v>4897</v>
      </c>
      <c r="G1919" s="168"/>
    </row>
    <row r="1920" spans="1:7" hidden="1" x14ac:dyDescent="0.25">
      <c r="A1920" s="159"/>
      <c r="B1920" s="160">
        <v>39446</v>
      </c>
      <c r="C1920" s="165" t="s">
        <v>7306</v>
      </c>
      <c r="D1920" s="166" t="s">
        <v>8325</v>
      </c>
      <c r="E1920" s="167">
        <v>131.88999999999999</v>
      </c>
      <c r="F1920" s="164" t="s">
        <v>4897</v>
      </c>
      <c r="G1920" s="168"/>
    </row>
    <row r="1921" spans="1:7" hidden="1" x14ac:dyDescent="0.25">
      <c r="A1921" s="159"/>
      <c r="B1921" s="160">
        <v>39447</v>
      </c>
      <c r="C1921" s="165" t="s">
        <v>7307</v>
      </c>
      <c r="D1921" s="166" t="s">
        <v>8325</v>
      </c>
      <c r="E1921" s="167">
        <v>141.04</v>
      </c>
      <c r="F1921" s="164" t="s">
        <v>4897</v>
      </c>
      <c r="G1921" s="168"/>
    </row>
    <row r="1922" spans="1:7" hidden="1" x14ac:dyDescent="0.25">
      <c r="A1922" s="159"/>
      <c r="B1922" s="160">
        <v>39448</v>
      </c>
      <c r="C1922" s="165" t="s">
        <v>7308</v>
      </c>
      <c r="D1922" s="166" t="s">
        <v>8325</v>
      </c>
      <c r="E1922" s="167">
        <v>240.5</v>
      </c>
      <c r="F1922" s="164" t="s">
        <v>4897</v>
      </c>
      <c r="G1922" s="168"/>
    </row>
    <row r="1923" spans="1:7" hidden="1" x14ac:dyDescent="0.25">
      <c r="A1923" s="159"/>
      <c r="B1923" s="160">
        <v>39450</v>
      </c>
      <c r="C1923" s="165" t="s">
        <v>7310</v>
      </c>
      <c r="D1923" s="166" t="s">
        <v>8325</v>
      </c>
      <c r="E1923" s="167">
        <v>146.72999999999999</v>
      </c>
      <c r="F1923" s="164" t="s">
        <v>4897</v>
      </c>
      <c r="G1923" s="168"/>
    </row>
    <row r="1924" spans="1:7" hidden="1" x14ac:dyDescent="0.25">
      <c r="A1924" s="159"/>
      <c r="B1924" s="160">
        <v>39451</v>
      </c>
      <c r="C1924" s="165" t="s">
        <v>7311</v>
      </c>
      <c r="D1924" s="166" t="s">
        <v>8325</v>
      </c>
      <c r="E1924" s="167">
        <v>160.04</v>
      </c>
      <c r="F1924" s="164" t="s">
        <v>4897</v>
      </c>
      <c r="G1924" s="168"/>
    </row>
    <row r="1925" spans="1:7" hidden="1" x14ac:dyDescent="0.25">
      <c r="A1925" s="159"/>
      <c r="B1925" s="160">
        <v>39452</v>
      </c>
      <c r="C1925" s="165" t="s">
        <v>7312</v>
      </c>
      <c r="D1925" s="166" t="s">
        <v>8325</v>
      </c>
      <c r="E1925" s="167">
        <v>161</v>
      </c>
      <c r="F1925" s="164" t="s">
        <v>4897</v>
      </c>
      <c r="G1925" s="168"/>
    </row>
    <row r="1926" spans="1:7" hidden="1" x14ac:dyDescent="0.25">
      <c r="A1926" s="159"/>
      <c r="B1926" s="160">
        <v>39523</v>
      </c>
      <c r="C1926" s="165" t="s">
        <v>7323</v>
      </c>
      <c r="D1926" s="166" t="s">
        <v>8325</v>
      </c>
      <c r="E1926" s="167">
        <v>269.43</v>
      </c>
      <c r="F1926" s="164" t="s">
        <v>4897</v>
      </c>
      <c r="G1926" s="168"/>
    </row>
    <row r="1927" spans="1:7" hidden="1" x14ac:dyDescent="0.25">
      <c r="A1927" s="159"/>
      <c r="B1927" s="160">
        <v>39449</v>
      </c>
      <c r="C1927" s="165" t="s">
        <v>7309</v>
      </c>
      <c r="D1927" s="166" t="s">
        <v>8325</v>
      </c>
      <c r="E1927" s="167">
        <v>298.38</v>
      </c>
      <c r="F1927" s="164" t="s">
        <v>4897</v>
      </c>
      <c r="G1927" s="168"/>
    </row>
    <row r="1928" spans="1:7" hidden="1" x14ac:dyDescent="0.25">
      <c r="A1928" s="159"/>
      <c r="B1928" s="160">
        <v>39455</v>
      </c>
      <c r="C1928" s="165" t="s">
        <v>7313</v>
      </c>
      <c r="D1928" s="166" t="s">
        <v>8325</v>
      </c>
      <c r="E1928" s="167">
        <v>147.63999999999999</v>
      </c>
      <c r="F1928" s="164" t="s">
        <v>4897</v>
      </c>
      <c r="G1928" s="168"/>
    </row>
    <row r="1929" spans="1:7" hidden="1" x14ac:dyDescent="0.25">
      <c r="A1929" s="159"/>
      <c r="B1929" s="160">
        <v>39456</v>
      </c>
      <c r="C1929" s="165" t="s">
        <v>7314</v>
      </c>
      <c r="D1929" s="166" t="s">
        <v>8325</v>
      </c>
      <c r="E1929" s="167">
        <v>147.75</v>
      </c>
      <c r="F1929" s="164" t="s">
        <v>4897</v>
      </c>
      <c r="G1929" s="168"/>
    </row>
    <row r="1930" spans="1:7" hidden="1" x14ac:dyDescent="0.25">
      <c r="A1930" s="159"/>
      <c r="B1930" s="160">
        <v>39457</v>
      </c>
      <c r="C1930" s="165" t="s">
        <v>7315</v>
      </c>
      <c r="D1930" s="166" t="s">
        <v>8325</v>
      </c>
      <c r="E1930" s="167">
        <v>161.07</v>
      </c>
      <c r="F1930" s="164" t="s">
        <v>4897</v>
      </c>
      <c r="G1930" s="168"/>
    </row>
    <row r="1931" spans="1:7" hidden="1" x14ac:dyDescent="0.25">
      <c r="A1931" s="159"/>
      <c r="B1931" s="160">
        <v>39458</v>
      </c>
      <c r="C1931" s="165" t="s">
        <v>7316</v>
      </c>
      <c r="D1931" s="166" t="s">
        <v>8325</v>
      </c>
      <c r="E1931" s="167">
        <v>300.57</v>
      </c>
      <c r="F1931" s="164" t="s">
        <v>4897</v>
      </c>
      <c r="G1931" s="168"/>
    </row>
    <row r="1932" spans="1:7" hidden="1" x14ac:dyDescent="0.25">
      <c r="A1932" s="159"/>
      <c r="B1932" s="160">
        <v>39464</v>
      </c>
      <c r="C1932" s="165" t="s">
        <v>7322</v>
      </c>
      <c r="D1932" s="166" t="s">
        <v>8325</v>
      </c>
      <c r="E1932" s="167">
        <v>483.35</v>
      </c>
      <c r="F1932" s="164" t="s">
        <v>4897</v>
      </c>
      <c r="G1932" s="168"/>
    </row>
    <row r="1933" spans="1:7" hidden="1" x14ac:dyDescent="0.25">
      <c r="A1933" s="159"/>
      <c r="B1933" s="160">
        <v>39460</v>
      </c>
      <c r="C1933" s="165" t="s">
        <v>7318</v>
      </c>
      <c r="D1933" s="166" t="s">
        <v>8325</v>
      </c>
      <c r="E1933" s="167">
        <v>183.32</v>
      </c>
      <c r="F1933" s="164" t="s">
        <v>4897</v>
      </c>
      <c r="G1933" s="168"/>
    </row>
    <row r="1934" spans="1:7" hidden="1" x14ac:dyDescent="0.25">
      <c r="A1934" s="159"/>
      <c r="B1934" s="160">
        <v>39461</v>
      </c>
      <c r="C1934" s="165" t="s">
        <v>7319</v>
      </c>
      <c r="D1934" s="166" t="s">
        <v>8325</v>
      </c>
      <c r="E1934" s="167">
        <v>214.81</v>
      </c>
      <c r="F1934" s="164" t="s">
        <v>4897</v>
      </c>
      <c r="G1934" s="168"/>
    </row>
    <row r="1935" spans="1:7" hidden="1" x14ac:dyDescent="0.25">
      <c r="A1935" s="159"/>
      <c r="B1935" s="160">
        <v>39462</v>
      </c>
      <c r="C1935" s="165" t="s">
        <v>7320</v>
      </c>
      <c r="D1935" s="166" t="s">
        <v>8325</v>
      </c>
      <c r="E1935" s="167">
        <v>207.02</v>
      </c>
      <c r="F1935" s="164" t="s">
        <v>4897</v>
      </c>
      <c r="G1935" s="168"/>
    </row>
    <row r="1936" spans="1:7" hidden="1" x14ac:dyDescent="0.25">
      <c r="A1936" s="159"/>
      <c r="B1936" s="160">
        <v>39463</v>
      </c>
      <c r="C1936" s="165" t="s">
        <v>7321</v>
      </c>
      <c r="D1936" s="166" t="s">
        <v>8325</v>
      </c>
      <c r="E1936" s="167">
        <v>479.6</v>
      </c>
      <c r="F1936" s="164" t="s">
        <v>4897</v>
      </c>
      <c r="G1936" s="168"/>
    </row>
    <row r="1937" spans="1:7" hidden="1" x14ac:dyDescent="0.25">
      <c r="A1937" s="159"/>
      <c r="B1937" s="160">
        <v>26039</v>
      </c>
      <c r="C1937" s="165" t="s">
        <v>6693</v>
      </c>
      <c r="D1937" s="166" t="s">
        <v>8325</v>
      </c>
      <c r="E1937" s="167">
        <v>219233.16</v>
      </c>
      <c r="F1937" s="164" t="s">
        <v>4931</v>
      </c>
      <c r="G1937" s="168"/>
    </row>
    <row r="1938" spans="1:7" hidden="1" x14ac:dyDescent="0.25">
      <c r="A1938" s="159"/>
      <c r="B1938" s="160">
        <v>2401</v>
      </c>
      <c r="C1938" s="165" t="s">
        <v>9300</v>
      </c>
      <c r="D1938" s="166" t="s">
        <v>8325</v>
      </c>
      <c r="E1938" s="167">
        <v>50426.05</v>
      </c>
      <c r="F1938" s="164" t="s">
        <v>4931</v>
      </c>
      <c r="G1938" s="168"/>
    </row>
    <row r="1939" spans="1:7" hidden="1" x14ac:dyDescent="0.25">
      <c r="A1939" s="159"/>
      <c r="B1939" s="160">
        <v>38870</v>
      </c>
      <c r="C1939" s="165" t="s">
        <v>9301</v>
      </c>
      <c r="D1939" s="166" t="s">
        <v>8325</v>
      </c>
      <c r="E1939" s="167">
        <v>30.51</v>
      </c>
      <c r="F1939" s="164" t="s">
        <v>4931</v>
      </c>
      <c r="G1939" s="168"/>
    </row>
    <row r="1940" spans="1:7" hidden="1" x14ac:dyDescent="0.25">
      <c r="A1940" s="159"/>
      <c r="B1940" s="160">
        <v>38869</v>
      </c>
      <c r="C1940" s="165" t="s">
        <v>9302</v>
      </c>
      <c r="D1940" s="166" t="s">
        <v>8325</v>
      </c>
      <c r="E1940" s="167">
        <v>26.91</v>
      </c>
      <c r="F1940" s="164" t="s">
        <v>4931</v>
      </c>
      <c r="G1940" s="168"/>
    </row>
    <row r="1941" spans="1:7" hidden="1" x14ac:dyDescent="0.25">
      <c r="A1941" s="159"/>
      <c r="B1941" s="160">
        <v>38872</v>
      </c>
      <c r="C1941" s="165" t="s">
        <v>9303</v>
      </c>
      <c r="D1941" s="166" t="s">
        <v>8325</v>
      </c>
      <c r="E1941" s="167">
        <v>41.67</v>
      </c>
      <c r="F1941" s="164" t="s">
        <v>4931</v>
      </c>
      <c r="G1941" s="168"/>
    </row>
    <row r="1942" spans="1:7" hidden="1" x14ac:dyDescent="0.25">
      <c r="A1942" s="159"/>
      <c r="B1942" s="160">
        <v>38871</v>
      </c>
      <c r="C1942" s="165" t="s">
        <v>9304</v>
      </c>
      <c r="D1942" s="166" t="s">
        <v>8325</v>
      </c>
      <c r="E1942" s="167">
        <v>33.520000000000003</v>
      </c>
      <c r="F1942" s="164" t="s">
        <v>4931</v>
      </c>
      <c r="G1942" s="168"/>
    </row>
    <row r="1943" spans="1:7" hidden="1" x14ac:dyDescent="0.25">
      <c r="A1943" s="159"/>
      <c r="B1943" s="160">
        <v>39283</v>
      </c>
      <c r="C1943" s="165" t="s">
        <v>9305</v>
      </c>
      <c r="D1943" s="166" t="s">
        <v>8325</v>
      </c>
      <c r="E1943" s="167">
        <v>104.42</v>
      </c>
      <c r="F1943" s="164" t="s">
        <v>4931</v>
      </c>
      <c r="G1943" s="168"/>
    </row>
    <row r="1944" spans="1:7" hidden="1" x14ac:dyDescent="0.25">
      <c r="A1944" s="159"/>
      <c r="B1944" s="160">
        <v>39284</v>
      </c>
      <c r="C1944" s="165" t="s">
        <v>9306</v>
      </c>
      <c r="D1944" s="166" t="s">
        <v>8325</v>
      </c>
      <c r="E1944" s="167">
        <v>113.15</v>
      </c>
      <c r="F1944" s="164" t="s">
        <v>4931</v>
      </c>
      <c r="G1944" s="168"/>
    </row>
    <row r="1945" spans="1:7" hidden="1" x14ac:dyDescent="0.25">
      <c r="A1945" s="159"/>
      <c r="B1945" s="160">
        <v>39285</v>
      </c>
      <c r="C1945" s="165" t="s">
        <v>9307</v>
      </c>
      <c r="D1945" s="166" t="s">
        <v>8325</v>
      </c>
      <c r="E1945" s="167">
        <v>114.79</v>
      </c>
      <c r="F1945" s="164" t="s">
        <v>4931</v>
      </c>
      <c r="G1945" s="168"/>
    </row>
    <row r="1946" spans="1:7" hidden="1" x14ac:dyDescent="0.25">
      <c r="A1946" s="159"/>
      <c r="B1946" s="160">
        <v>39286</v>
      </c>
      <c r="C1946" s="165" t="s">
        <v>9308</v>
      </c>
      <c r="D1946" s="166" t="s">
        <v>8325</v>
      </c>
      <c r="E1946" s="167">
        <v>112.28</v>
      </c>
      <c r="F1946" s="164" t="s">
        <v>4931</v>
      </c>
      <c r="G1946" s="168"/>
    </row>
    <row r="1947" spans="1:7" hidden="1" x14ac:dyDescent="0.25">
      <c r="A1947" s="159"/>
      <c r="B1947" s="160">
        <v>39287</v>
      </c>
      <c r="C1947" s="165" t="s">
        <v>9309</v>
      </c>
      <c r="D1947" s="166" t="s">
        <v>8325</v>
      </c>
      <c r="E1947" s="167">
        <v>131.84</v>
      </c>
      <c r="F1947" s="164" t="s">
        <v>4931</v>
      </c>
      <c r="G1947" s="168"/>
    </row>
    <row r="1948" spans="1:7" hidden="1" x14ac:dyDescent="0.25">
      <c r="A1948" s="159"/>
      <c r="B1948" s="160">
        <v>39288</v>
      </c>
      <c r="C1948" s="165" t="s">
        <v>9310</v>
      </c>
      <c r="D1948" s="166" t="s">
        <v>8325</v>
      </c>
      <c r="E1948" s="167">
        <v>140.71</v>
      </c>
      <c r="F1948" s="164" t="s">
        <v>4931</v>
      </c>
      <c r="G1948" s="168"/>
    </row>
    <row r="1949" spans="1:7" ht="20.399999999999999" hidden="1" x14ac:dyDescent="0.25">
      <c r="A1949" s="159"/>
      <c r="B1949" s="160">
        <v>2414</v>
      </c>
      <c r="C1949" s="165" t="s">
        <v>9311</v>
      </c>
      <c r="D1949" s="166" t="s">
        <v>8330</v>
      </c>
      <c r="E1949" s="167">
        <v>90.28</v>
      </c>
      <c r="F1949" s="164" t="s">
        <v>4931</v>
      </c>
      <c r="G1949" s="168"/>
    </row>
    <row r="1950" spans="1:7" hidden="1" x14ac:dyDescent="0.25">
      <c r="A1950" s="159"/>
      <c r="B1950" s="160">
        <v>2413</v>
      </c>
      <c r="C1950" s="165" t="s">
        <v>9312</v>
      </c>
      <c r="D1950" s="166" t="s">
        <v>8330</v>
      </c>
      <c r="E1950" s="167">
        <v>86.85</v>
      </c>
      <c r="F1950" s="164" t="s">
        <v>4931</v>
      </c>
      <c r="G1950" s="168"/>
    </row>
    <row r="1951" spans="1:7" ht="20.399999999999999" hidden="1" x14ac:dyDescent="0.25">
      <c r="A1951" s="159"/>
      <c r="B1951" s="160">
        <v>2405</v>
      </c>
      <c r="C1951" s="165" t="s">
        <v>9313</v>
      </c>
      <c r="D1951" s="166" t="s">
        <v>8330</v>
      </c>
      <c r="E1951" s="167">
        <v>101.09</v>
      </c>
      <c r="F1951" s="164" t="s">
        <v>4931</v>
      </c>
      <c r="G1951" s="168"/>
    </row>
    <row r="1952" spans="1:7" hidden="1" x14ac:dyDescent="0.25">
      <c r="A1952" s="159"/>
      <c r="B1952" s="160">
        <v>13361</v>
      </c>
      <c r="C1952" s="165" t="s">
        <v>9314</v>
      </c>
      <c r="D1952" s="166" t="s">
        <v>8330</v>
      </c>
      <c r="E1952" s="167">
        <v>84.57</v>
      </c>
      <c r="F1952" s="164" t="s">
        <v>4931</v>
      </c>
      <c r="G1952" s="168"/>
    </row>
    <row r="1953" spans="1:7" hidden="1" x14ac:dyDescent="0.25">
      <c r="A1953" s="159"/>
      <c r="B1953" s="160">
        <v>11987</v>
      </c>
      <c r="C1953" s="165" t="s">
        <v>9315</v>
      </c>
      <c r="D1953" s="166" t="s">
        <v>8330</v>
      </c>
      <c r="E1953" s="167">
        <v>226.28</v>
      </c>
      <c r="F1953" s="164" t="s">
        <v>4931</v>
      </c>
      <c r="G1953" s="168"/>
    </row>
    <row r="1954" spans="1:7" hidden="1" x14ac:dyDescent="0.25">
      <c r="A1954" s="159"/>
      <c r="B1954" s="160">
        <v>2416</v>
      </c>
      <c r="C1954" s="165" t="s">
        <v>9316</v>
      </c>
      <c r="D1954" s="166" t="s">
        <v>8330</v>
      </c>
      <c r="E1954" s="167">
        <v>100.11</v>
      </c>
      <c r="F1954" s="164" t="s">
        <v>4931</v>
      </c>
      <c r="G1954" s="168"/>
    </row>
    <row r="1955" spans="1:7" hidden="1" x14ac:dyDescent="0.25">
      <c r="A1955" s="159"/>
      <c r="B1955" s="160">
        <v>2412</v>
      </c>
      <c r="C1955" s="165" t="s">
        <v>9317</v>
      </c>
      <c r="D1955" s="166" t="s">
        <v>8330</v>
      </c>
      <c r="E1955" s="167">
        <v>96.68</v>
      </c>
      <c r="F1955" s="164" t="s">
        <v>4931</v>
      </c>
      <c r="G1955" s="168"/>
    </row>
    <row r="1956" spans="1:7" hidden="1" x14ac:dyDescent="0.25">
      <c r="A1956" s="159"/>
      <c r="B1956" s="160">
        <v>2411</v>
      </c>
      <c r="C1956" s="165" t="s">
        <v>9318</v>
      </c>
      <c r="D1956" s="166" t="s">
        <v>8330</v>
      </c>
      <c r="E1956" s="167">
        <v>84.57</v>
      </c>
      <c r="F1956" s="164" t="s">
        <v>4931</v>
      </c>
      <c r="G1956" s="168"/>
    </row>
    <row r="1957" spans="1:7" hidden="1" x14ac:dyDescent="0.25">
      <c r="A1957" s="159"/>
      <c r="B1957" s="160">
        <v>2406</v>
      </c>
      <c r="C1957" s="165" t="s">
        <v>9319</v>
      </c>
      <c r="D1957" s="166" t="s">
        <v>8330</v>
      </c>
      <c r="E1957" s="167">
        <v>82.28</v>
      </c>
      <c r="F1957" s="164" t="s">
        <v>4931</v>
      </c>
      <c r="G1957" s="168"/>
    </row>
    <row r="1958" spans="1:7" ht="20.399999999999999" hidden="1" x14ac:dyDescent="0.25">
      <c r="A1958" s="159"/>
      <c r="B1958" s="160">
        <v>10571</v>
      </c>
      <c r="C1958" s="165" t="s">
        <v>9320</v>
      </c>
      <c r="D1958" s="166" t="s">
        <v>8330</v>
      </c>
      <c r="E1958" s="167">
        <v>201.14</v>
      </c>
      <c r="F1958" s="164" t="s">
        <v>4931</v>
      </c>
      <c r="G1958" s="168"/>
    </row>
    <row r="1959" spans="1:7" ht="20.399999999999999" hidden="1" x14ac:dyDescent="0.25">
      <c r="A1959" s="159"/>
      <c r="B1959" s="160">
        <v>11985</v>
      </c>
      <c r="C1959" s="165" t="s">
        <v>9321</v>
      </c>
      <c r="D1959" s="166" t="s">
        <v>8330</v>
      </c>
      <c r="E1959" s="167">
        <v>194.28</v>
      </c>
      <c r="F1959" s="164" t="s">
        <v>4931</v>
      </c>
      <c r="G1959" s="168"/>
    </row>
    <row r="1960" spans="1:7" hidden="1" x14ac:dyDescent="0.25">
      <c r="A1960" s="159"/>
      <c r="B1960" s="160">
        <v>2410</v>
      </c>
      <c r="C1960" s="165" t="s">
        <v>9322</v>
      </c>
      <c r="D1960" s="166" t="s">
        <v>8330</v>
      </c>
      <c r="E1960" s="167">
        <v>85.71</v>
      </c>
      <c r="F1960" s="164" t="s">
        <v>4931</v>
      </c>
      <c r="G1960" s="168"/>
    </row>
    <row r="1961" spans="1:7" hidden="1" x14ac:dyDescent="0.25">
      <c r="A1961" s="159"/>
      <c r="B1961" s="160">
        <v>2417</v>
      </c>
      <c r="C1961" s="165" t="s">
        <v>9323</v>
      </c>
      <c r="D1961" s="166" t="s">
        <v>8330</v>
      </c>
      <c r="E1961" s="167">
        <v>91.42</v>
      </c>
      <c r="F1961" s="164" t="s">
        <v>4931</v>
      </c>
      <c r="G1961" s="168"/>
    </row>
    <row r="1962" spans="1:7" hidden="1" x14ac:dyDescent="0.25">
      <c r="A1962" s="159"/>
      <c r="B1962" s="160">
        <v>2415</v>
      </c>
      <c r="C1962" s="165" t="s">
        <v>9324</v>
      </c>
      <c r="D1962" s="166" t="s">
        <v>8330</v>
      </c>
      <c r="E1962" s="167">
        <v>73.14</v>
      </c>
      <c r="F1962" s="164" t="s">
        <v>4931</v>
      </c>
      <c r="G1962" s="168"/>
    </row>
    <row r="1963" spans="1:7" hidden="1" x14ac:dyDescent="0.25">
      <c r="A1963" s="159"/>
      <c r="B1963" s="160">
        <v>13360</v>
      </c>
      <c r="C1963" s="165" t="s">
        <v>9325</v>
      </c>
      <c r="D1963" s="166" t="s">
        <v>8330</v>
      </c>
      <c r="E1963" s="167">
        <v>73.14</v>
      </c>
      <c r="F1963" s="164" t="s">
        <v>4931</v>
      </c>
      <c r="G1963" s="168"/>
    </row>
    <row r="1964" spans="1:7" ht="20.399999999999999" hidden="1" x14ac:dyDescent="0.25">
      <c r="A1964" s="159"/>
      <c r="B1964" s="160">
        <v>11983</v>
      </c>
      <c r="C1964" s="165" t="s">
        <v>9326</v>
      </c>
      <c r="D1964" s="166" t="s">
        <v>8330</v>
      </c>
      <c r="E1964" s="167">
        <v>178.28</v>
      </c>
      <c r="F1964" s="164" t="s">
        <v>4931</v>
      </c>
      <c r="G1964" s="168"/>
    </row>
    <row r="1965" spans="1:7" hidden="1" x14ac:dyDescent="0.25">
      <c r="A1965" s="159"/>
      <c r="B1965" s="160">
        <v>11986</v>
      </c>
      <c r="C1965" s="165" t="s">
        <v>9327</v>
      </c>
      <c r="D1965" s="166" t="s">
        <v>8330</v>
      </c>
      <c r="E1965" s="167">
        <v>217.14</v>
      </c>
      <c r="F1965" s="164" t="s">
        <v>4931</v>
      </c>
      <c r="G1965" s="168"/>
    </row>
    <row r="1966" spans="1:7" ht="20.399999999999999" hidden="1" x14ac:dyDescent="0.25">
      <c r="A1966" s="159"/>
      <c r="B1966" s="160">
        <v>25976</v>
      </c>
      <c r="C1966" s="165" t="s">
        <v>9328</v>
      </c>
      <c r="D1966" s="166" t="s">
        <v>8330</v>
      </c>
      <c r="E1966" s="167">
        <v>384.77</v>
      </c>
      <c r="F1966" s="164" t="s">
        <v>4897</v>
      </c>
      <c r="G1966" s="168"/>
    </row>
    <row r="1967" spans="1:7" hidden="1" x14ac:dyDescent="0.25">
      <c r="A1967" s="159"/>
      <c r="B1967" s="160">
        <v>10629</v>
      </c>
      <c r="C1967" s="165" t="s">
        <v>6126</v>
      </c>
      <c r="D1967" s="166" t="s">
        <v>8330</v>
      </c>
      <c r="E1967" s="167">
        <v>350.58</v>
      </c>
      <c r="F1967" s="164" t="s">
        <v>4897</v>
      </c>
      <c r="G1967" s="168"/>
    </row>
    <row r="1968" spans="1:7" hidden="1" x14ac:dyDescent="0.25">
      <c r="A1968" s="159"/>
      <c r="B1968" s="160">
        <v>10698</v>
      </c>
      <c r="C1968" s="165" t="s">
        <v>6129</v>
      </c>
      <c r="D1968" s="166" t="s">
        <v>8330</v>
      </c>
      <c r="E1968" s="167">
        <v>150.16999999999999</v>
      </c>
      <c r="F1968" s="164" t="s">
        <v>4931</v>
      </c>
      <c r="G1968" s="168"/>
    </row>
    <row r="1969" spans="1:7" ht="20.399999999999999" hidden="1" x14ac:dyDescent="0.25">
      <c r="A1969" s="159"/>
      <c r="B1969" s="160">
        <v>40521</v>
      </c>
      <c r="C1969" s="165" t="s">
        <v>9329</v>
      </c>
      <c r="D1969" s="166" t="s">
        <v>8325</v>
      </c>
      <c r="E1969" s="167">
        <v>82080</v>
      </c>
      <c r="F1969" s="164" t="s">
        <v>4897</v>
      </c>
      <c r="G1969" s="168"/>
    </row>
    <row r="1970" spans="1:7" ht="20.399999999999999" hidden="1" x14ac:dyDescent="0.25">
      <c r="A1970" s="159"/>
      <c r="B1970" s="160">
        <v>2432</v>
      </c>
      <c r="C1970" s="165" t="s">
        <v>9330</v>
      </c>
      <c r="D1970" s="166" t="s">
        <v>8325</v>
      </c>
      <c r="E1970" s="167">
        <v>38.590000000000003</v>
      </c>
      <c r="F1970" s="164" t="s">
        <v>4931</v>
      </c>
      <c r="G1970" s="168"/>
    </row>
    <row r="1971" spans="1:7" ht="20.399999999999999" hidden="1" x14ac:dyDescent="0.25">
      <c r="A1971" s="159"/>
      <c r="B1971" s="160">
        <v>2418</v>
      </c>
      <c r="C1971" s="165" t="s">
        <v>9331</v>
      </c>
      <c r="D1971" s="166" t="s">
        <v>8325</v>
      </c>
      <c r="E1971" s="167">
        <v>17.899999999999999</v>
      </c>
      <c r="F1971" s="164" t="s">
        <v>4931</v>
      </c>
      <c r="G1971" s="168"/>
    </row>
    <row r="1972" spans="1:7" ht="20.399999999999999" hidden="1" x14ac:dyDescent="0.25">
      <c r="A1972" s="159"/>
      <c r="B1972" s="160">
        <v>2433</v>
      </c>
      <c r="C1972" s="165" t="s">
        <v>9332</v>
      </c>
      <c r="D1972" s="166" t="s">
        <v>8325</v>
      </c>
      <c r="E1972" s="167">
        <v>13.07</v>
      </c>
      <c r="F1972" s="164" t="s">
        <v>4931</v>
      </c>
      <c r="G1972" s="168"/>
    </row>
    <row r="1973" spans="1:7" hidden="1" x14ac:dyDescent="0.25">
      <c r="A1973" s="159"/>
      <c r="B1973" s="160">
        <v>2420</v>
      </c>
      <c r="C1973" s="165" t="s">
        <v>9333</v>
      </c>
      <c r="D1973" s="166" t="s">
        <v>8325</v>
      </c>
      <c r="E1973" s="167">
        <v>22.45</v>
      </c>
      <c r="F1973" s="164" t="s">
        <v>4931</v>
      </c>
      <c r="G1973" s="168"/>
    </row>
    <row r="1974" spans="1:7" hidden="1" x14ac:dyDescent="0.25">
      <c r="A1974" s="159"/>
      <c r="B1974" s="160">
        <v>2421</v>
      </c>
      <c r="C1974" s="165" t="s">
        <v>9334</v>
      </c>
      <c r="D1974" s="166" t="s">
        <v>8325</v>
      </c>
      <c r="E1974" s="167">
        <v>48.98</v>
      </c>
      <c r="F1974" s="164" t="s">
        <v>4931</v>
      </c>
      <c r="G1974" s="168"/>
    </row>
    <row r="1975" spans="1:7" hidden="1" x14ac:dyDescent="0.25">
      <c r="A1975" s="159"/>
      <c r="B1975" s="160">
        <v>11447</v>
      </c>
      <c r="C1975" s="165" t="s">
        <v>9335</v>
      </c>
      <c r="D1975" s="166" t="s">
        <v>8325</v>
      </c>
      <c r="E1975" s="167">
        <v>44.37</v>
      </c>
      <c r="F1975" s="164" t="s">
        <v>4931</v>
      </c>
      <c r="G1975" s="168"/>
    </row>
    <row r="1976" spans="1:7" hidden="1" x14ac:dyDescent="0.25">
      <c r="A1976" s="159"/>
      <c r="B1976" s="160">
        <v>2429</v>
      </c>
      <c r="C1976" s="165" t="s">
        <v>5305</v>
      </c>
      <c r="D1976" s="166" t="s">
        <v>8325</v>
      </c>
      <c r="E1976" s="167">
        <v>112.29</v>
      </c>
      <c r="F1976" s="164" t="s">
        <v>4931</v>
      </c>
      <c r="G1976" s="168"/>
    </row>
    <row r="1977" spans="1:7" hidden="1" x14ac:dyDescent="0.25">
      <c r="A1977" s="159"/>
      <c r="B1977" s="160">
        <v>11449</v>
      </c>
      <c r="C1977" s="165" t="s">
        <v>6222</v>
      </c>
      <c r="D1977" s="166" t="s">
        <v>8325</v>
      </c>
      <c r="E1977" s="167">
        <v>120.97</v>
      </c>
      <c r="F1977" s="164" t="s">
        <v>4931</v>
      </c>
      <c r="G1977" s="168"/>
    </row>
    <row r="1978" spans="1:7" hidden="1" x14ac:dyDescent="0.25">
      <c r="A1978" s="159"/>
      <c r="B1978" s="160">
        <v>11451</v>
      </c>
      <c r="C1978" s="165" t="s">
        <v>6223</v>
      </c>
      <c r="D1978" s="166" t="s">
        <v>8325</v>
      </c>
      <c r="E1978" s="167">
        <v>118.94</v>
      </c>
      <c r="F1978" s="164" t="s">
        <v>4931</v>
      </c>
      <c r="G1978" s="168"/>
    </row>
    <row r="1979" spans="1:7" hidden="1" x14ac:dyDescent="0.25">
      <c r="A1979" s="159"/>
      <c r="B1979" s="160">
        <v>11116</v>
      </c>
      <c r="C1979" s="165" t="s">
        <v>6193</v>
      </c>
      <c r="D1979" s="166" t="s">
        <v>8325</v>
      </c>
      <c r="E1979" s="167">
        <v>486.7</v>
      </c>
      <c r="F1979" s="164" t="s">
        <v>4897</v>
      </c>
      <c r="G1979" s="168"/>
    </row>
    <row r="1980" spans="1:7" hidden="1" x14ac:dyDescent="0.25">
      <c r="A1980" s="159"/>
      <c r="B1980" s="160">
        <v>38411</v>
      </c>
      <c r="C1980" s="165" t="s">
        <v>7129</v>
      </c>
      <c r="D1980" s="166" t="s">
        <v>8325</v>
      </c>
      <c r="E1980" s="167">
        <v>1308.3399999999999</v>
      </c>
      <c r="F1980" s="164" t="s">
        <v>4897</v>
      </c>
      <c r="G1980" s="168"/>
    </row>
    <row r="1981" spans="1:7" hidden="1" x14ac:dyDescent="0.25">
      <c r="A1981" s="159"/>
      <c r="B1981" s="160">
        <v>1370</v>
      </c>
      <c r="C1981" s="165" t="s">
        <v>5180</v>
      </c>
      <c r="D1981" s="166" t="s">
        <v>8325</v>
      </c>
      <c r="E1981" s="167">
        <v>77.959999999999994</v>
      </c>
      <c r="F1981" s="164" t="s">
        <v>4897</v>
      </c>
      <c r="G1981" s="168"/>
    </row>
    <row r="1982" spans="1:7" hidden="1" x14ac:dyDescent="0.25">
      <c r="A1982" s="159"/>
      <c r="B1982" s="160">
        <v>38189</v>
      </c>
      <c r="C1982" s="165" t="s">
        <v>7093</v>
      </c>
      <c r="D1982" s="166" t="s">
        <v>8325</v>
      </c>
      <c r="E1982" s="167">
        <v>174.64</v>
      </c>
      <c r="F1982" s="164" t="s">
        <v>4897</v>
      </c>
      <c r="G1982" s="168"/>
    </row>
    <row r="1983" spans="1:7" hidden="1" x14ac:dyDescent="0.25">
      <c r="A1983" s="159"/>
      <c r="B1983" s="160">
        <v>38190</v>
      </c>
      <c r="C1983" s="165" t="s">
        <v>7094</v>
      </c>
      <c r="D1983" s="166" t="s">
        <v>8325</v>
      </c>
      <c r="E1983" s="167">
        <v>392.72</v>
      </c>
      <c r="F1983" s="164" t="s">
        <v>4897</v>
      </c>
      <c r="G1983" s="168"/>
    </row>
    <row r="1984" spans="1:7" hidden="1" x14ac:dyDescent="0.25">
      <c r="A1984" s="159"/>
      <c r="B1984" s="160">
        <v>36516</v>
      </c>
      <c r="C1984" s="165" t="s">
        <v>9336</v>
      </c>
      <c r="D1984" s="166" t="s">
        <v>8325</v>
      </c>
      <c r="E1984" s="167">
        <v>68644.84</v>
      </c>
      <c r="F1984" s="164" t="s">
        <v>4897</v>
      </c>
      <c r="G1984" s="168"/>
    </row>
    <row r="1985" spans="1:7" hidden="1" x14ac:dyDescent="0.25">
      <c r="A1985" s="159"/>
      <c r="B1985" s="160">
        <v>34777</v>
      </c>
      <c r="C1985" s="165" t="s">
        <v>6834</v>
      </c>
      <c r="D1985" s="166" t="s">
        <v>8325</v>
      </c>
      <c r="E1985" s="167">
        <v>1.18</v>
      </c>
      <c r="F1985" s="164" t="s">
        <v>4897</v>
      </c>
      <c r="G1985" s="168"/>
    </row>
    <row r="1986" spans="1:7" hidden="1" x14ac:dyDescent="0.25">
      <c r="A1986" s="159"/>
      <c r="B1986" s="160">
        <v>7273</v>
      </c>
      <c r="C1986" s="165" t="s">
        <v>5967</v>
      </c>
      <c r="D1986" s="166" t="s">
        <v>8325</v>
      </c>
      <c r="E1986" s="167">
        <v>1.94</v>
      </c>
      <c r="F1986" s="164" t="s">
        <v>4897</v>
      </c>
      <c r="G1986" s="168"/>
    </row>
    <row r="1987" spans="1:7" hidden="1" x14ac:dyDescent="0.25">
      <c r="A1987" s="159"/>
      <c r="B1987" s="160">
        <v>7272</v>
      </c>
      <c r="C1987" s="165" t="s">
        <v>5966</v>
      </c>
      <c r="D1987" s="166" t="s">
        <v>8325</v>
      </c>
      <c r="E1987" s="167">
        <v>2.7</v>
      </c>
      <c r="F1987" s="164" t="s">
        <v>4897</v>
      </c>
      <c r="G1987" s="168"/>
    </row>
    <row r="1988" spans="1:7" hidden="1" x14ac:dyDescent="0.25">
      <c r="A1988" s="159"/>
      <c r="B1988" s="160">
        <v>10605</v>
      </c>
      <c r="C1988" s="165" t="s">
        <v>6123</v>
      </c>
      <c r="D1988" s="166" t="s">
        <v>8325</v>
      </c>
      <c r="E1988" s="167">
        <v>1.91</v>
      </c>
      <c r="F1988" s="164" t="s">
        <v>4897</v>
      </c>
      <c r="G1988" s="168"/>
    </row>
    <row r="1989" spans="1:7" hidden="1" x14ac:dyDescent="0.25">
      <c r="A1989" s="159"/>
      <c r="B1989" s="160">
        <v>10604</v>
      </c>
      <c r="C1989" s="165" t="s">
        <v>6122</v>
      </c>
      <c r="D1989" s="166" t="s">
        <v>8325</v>
      </c>
      <c r="E1989" s="167">
        <v>3.82</v>
      </c>
      <c r="F1989" s="164" t="s">
        <v>4897</v>
      </c>
      <c r="G1989" s="168"/>
    </row>
    <row r="1990" spans="1:7" hidden="1" x14ac:dyDescent="0.25">
      <c r="A1990" s="159"/>
      <c r="B1990" s="160">
        <v>672</v>
      </c>
      <c r="C1990" s="165" t="s">
        <v>5064</v>
      </c>
      <c r="D1990" s="166" t="s">
        <v>8325</v>
      </c>
      <c r="E1990" s="167">
        <v>3.86</v>
      </c>
      <c r="F1990" s="164" t="s">
        <v>4897</v>
      </c>
      <c r="G1990" s="168"/>
    </row>
    <row r="1991" spans="1:7" hidden="1" x14ac:dyDescent="0.25">
      <c r="A1991" s="159"/>
      <c r="B1991" s="160">
        <v>668</v>
      </c>
      <c r="C1991" s="165" t="s">
        <v>5063</v>
      </c>
      <c r="D1991" s="166" t="s">
        <v>8325</v>
      </c>
      <c r="E1991" s="167">
        <v>6.08</v>
      </c>
      <c r="F1991" s="164" t="s">
        <v>4897</v>
      </c>
      <c r="G1991" s="168"/>
    </row>
    <row r="1992" spans="1:7" hidden="1" x14ac:dyDescent="0.25">
      <c r="A1992" s="159"/>
      <c r="B1992" s="160">
        <v>10578</v>
      </c>
      <c r="C1992" s="165" t="s">
        <v>6117</v>
      </c>
      <c r="D1992" s="166" t="s">
        <v>8325</v>
      </c>
      <c r="E1992" s="167">
        <v>10.61</v>
      </c>
      <c r="F1992" s="164" t="s">
        <v>4897</v>
      </c>
      <c r="G1992" s="168"/>
    </row>
    <row r="1993" spans="1:7" hidden="1" x14ac:dyDescent="0.25">
      <c r="A1993" s="159"/>
      <c r="B1993" s="160">
        <v>666</v>
      </c>
      <c r="C1993" s="165" t="s">
        <v>5062</v>
      </c>
      <c r="D1993" s="166" t="s">
        <v>8325</v>
      </c>
      <c r="E1993" s="167">
        <v>10.53</v>
      </c>
      <c r="F1993" s="164" t="s">
        <v>4897</v>
      </c>
      <c r="G1993" s="168"/>
    </row>
    <row r="1994" spans="1:7" hidden="1" x14ac:dyDescent="0.25">
      <c r="A1994" s="159"/>
      <c r="B1994" s="160">
        <v>665</v>
      </c>
      <c r="C1994" s="165" t="s">
        <v>5061</v>
      </c>
      <c r="D1994" s="166" t="s">
        <v>8325</v>
      </c>
      <c r="E1994" s="167">
        <v>19.73</v>
      </c>
      <c r="F1994" s="164" t="s">
        <v>4897</v>
      </c>
      <c r="G1994" s="168"/>
    </row>
    <row r="1995" spans="1:7" hidden="1" x14ac:dyDescent="0.25">
      <c r="A1995" s="159"/>
      <c r="B1995" s="160">
        <v>10577</v>
      </c>
      <c r="C1995" s="165" t="s">
        <v>6116</v>
      </c>
      <c r="D1995" s="166" t="s">
        <v>8325</v>
      </c>
      <c r="E1995" s="167">
        <v>15.45</v>
      </c>
      <c r="F1995" s="164" t="s">
        <v>4897</v>
      </c>
      <c r="G1995" s="168"/>
    </row>
    <row r="1996" spans="1:7" hidden="1" x14ac:dyDescent="0.25">
      <c r="A1996" s="159"/>
      <c r="B1996" s="160">
        <v>10583</v>
      </c>
      <c r="C1996" s="165" t="s">
        <v>6120</v>
      </c>
      <c r="D1996" s="166" t="s">
        <v>8325</v>
      </c>
      <c r="E1996" s="167">
        <v>8.66</v>
      </c>
      <c r="F1996" s="164" t="s">
        <v>4897</v>
      </c>
      <c r="G1996" s="168"/>
    </row>
    <row r="1997" spans="1:7" hidden="1" x14ac:dyDescent="0.25">
      <c r="A1997" s="159"/>
      <c r="B1997" s="160">
        <v>10579</v>
      </c>
      <c r="C1997" s="165" t="s">
        <v>6118</v>
      </c>
      <c r="D1997" s="166" t="s">
        <v>8325</v>
      </c>
      <c r="E1997" s="167">
        <v>14.12</v>
      </c>
      <c r="F1997" s="164" t="s">
        <v>4897</v>
      </c>
      <c r="G1997" s="168"/>
    </row>
    <row r="1998" spans="1:7" hidden="1" x14ac:dyDescent="0.25">
      <c r="A1998" s="159"/>
      <c r="B1998" s="160">
        <v>10582</v>
      </c>
      <c r="C1998" s="165" t="s">
        <v>6119</v>
      </c>
      <c r="D1998" s="166" t="s">
        <v>8325</v>
      </c>
      <c r="E1998" s="167">
        <v>4.9400000000000004</v>
      </c>
      <c r="F1998" s="164" t="s">
        <v>4897</v>
      </c>
      <c r="G1998" s="168"/>
    </row>
    <row r="1999" spans="1:7" hidden="1" x14ac:dyDescent="0.25">
      <c r="A1999" s="159"/>
      <c r="B1999" s="160">
        <v>2436</v>
      </c>
      <c r="C1999" s="165" t="s">
        <v>5306</v>
      </c>
      <c r="D1999" s="166" t="s">
        <v>8332</v>
      </c>
      <c r="E1999" s="167">
        <v>11.79</v>
      </c>
      <c r="F1999" s="164" t="s">
        <v>8337</v>
      </c>
      <c r="G1999" s="168"/>
    </row>
    <row r="2000" spans="1:7" hidden="1" x14ac:dyDescent="0.25">
      <c r="A2000" s="159"/>
      <c r="B2000" s="160">
        <v>40918</v>
      </c>
      <c r="C2000" s="165" t="s">
        <v>7443</v>
      </c>
      <c r="D2000" s="166" t="s">
        <v>8412</v>
      </c>
      <c r="E2000" s="167">
        <v>2065.5</v>
      </c>
      <c r="F2000" s="164" t="s">
        <v>4897</v>
      </c>
      <c r="G2000" s="168"/>
    </row>
    <row r="2001" spans="1:7" hidden="1" x14ac:dyDescent="0.25">
      <c r="A2001" s="159"/>
      <c r="B2001" s="160">
        <v>2439</v>
      </c>
      <c r="C2001" s="165" t="s">
        <v>9337</v>
      </c>
      <c r="D2001" s="166" t="s">
        <v>8332</v>
      </c>
      <c r="E2001" s="167">
        <v>11.79</v>
      </c>
      <c r="F2001" s="164" t="s">
        <v>4897</v>
      </c>
      <c r="G2001" s="168"/>
    </row>
    <row r="2002" spans="1:7" hidden="1" x14ac:dyDescent="0.25">
      <c r="A2002" s="159"/>
      <c r="B2002" s="160">
        <v>40923</v>
      </c>
      <c r="C2002" s="165" t="s">
        <v>7448</v>
      </c>
      <c r="D2002" s="166" t="s">
        <v>8412</v>
      </c>
      <c r="E2002" s="167">
        <v>2065.5</v>
      </c>
      <c r="F2002" s="164" t="s">
        <v>4897</v>
      </c>
      <c r="G2002" s="168"/>
    </row>
    <row r="2003" spans="1:7" hidden="1" x14ac:dyDescent="0.25">
      <c r="A2003" s="159"/>
      <c r="B2003" s="160">
        <v>10998</v>
      </c>
      <c r="C2003" s="165" t="s">
        <v>6162</v>
      </c>
      <c r="D2003" s="166" t="s">
        <v>8369</v>
      </c>
      <c r="E2003" s="167">
        <v>18.86</v>
      </c>
      <c r="F2003" s="164" t="s">
        <v>4897</v>
      </c>
      <c r="G2003" s="168"/>
    </row>
    <row r="2004" spans="1:7" hidden="1" x14ac:dyDescent="0.25">
      <c r="A2004" s="159"/>
      <c r="B2004" s="160">
        <v>11002</v>
      </c>
      <c r="C2004" s="165" t="s">
        <v>6164</v>
      </c>
      <c r="D2004" s="166" t="s">
        <v>8369</v>
      </c>
      <c r="E2004" s="167">
        <v>17.28</v>
      </c>
      <c r="F2004" s="164" t="s">
        <v>4897</v>
      </c>
      <c r="G2004" s="168"/>
    </row>
    <row r="2005" spans="1:7" hidden="1" x14ac:dyDescent="0.25">
      <c r="A2005" s="159"/>
      <c r="B2005" s="160">
        <v>10999</v>
      </c>
      <c r="C2005" s="165" t="s">
        <v>6163</v>
      </c>
      <c r="D2005" s="166" t="s">
        <v>8369</v>
      </c>
      <c r="E2005" s="167">
        <v>16.600000000000001</v>
      </c>
      <c r="F2005" s="164" t="s">
        <v>4897</v>
      </c>
      <c r="G2005" s="168"/>
    </row>
    <row r="2006" spans="1:7" hidden="1" x14ac:dyDescent="0.25">
      <c r="A2006" s="159"/>
      <c r="B2006" s="160">
        <v>10997</v>
      </c>
      <c r="C2006" s="165" t="s">
        <v>6161</v>
      </c>
      <c r="D2006" s="166" t="s">
        <v>8369</v>
      </c>
      <c r="E2006" s="167">
        <v>18</v>
      </c>
      <c r="F2006" s="164" t="s">
        <v>8337</v>
      </c>
      <c r="G2006" s="168"/>
    </row>
    <row r="2007" spans="1:7" hidden="1" x14ac:dyDescent="0.25">
      <c r="A2007" s="159"/>
      <c r="B2007" s="160">
        <v>2685</v>
      </c>
      <c r="C2007" s="165" t="s">
        <v>5344</v>
      </c>
      <c r="D2007" s="166" t="s">
        <v>8368</v>
      </c>
      <c r="E2007" s="167">
        <v>3.23</v>
      </c>
      <c r="F2007" s="164" t="s">
        <v>4897</v>
      </c>
      <c r="G2007" s="168"/>
    </row>
    <row r="2008" spans="1:7" hidden="1" x14ac:dyDescent="0.25">
      <c r="A2008" s="159"/>
      <c r="B2008" s="160">
        <v>2680</v>
      </c>
      <c r="C2008" s="165" t="s">
        <v>5339</v>
      </c>
      <c r="D2008" s="166" t="s">
        <v>8368</v>
      </c>
      <c r="E2008" s="167">
        <v>4.72</v>
      </c>
      <c r="F2008" s="164" t="s">
        <v>4897</v>
      </c>
      <c r="G2008" s="168"/>
    </row>
    <row r="2009" spans="1:7" hidden="1" x14ac:dyDescent="0.25">
      <c r="A2009" s="159"/>
      <c r="B2009" s="160">
        <v>2684</v>
      </c>
      <c r="C2009" s="165" t="s">
        <v>5343</v>
      </c>
      <c r="D2009" s="166" t="s">
        <v>8368</v>
      </c>
      <c r="E2009" s="167">
        <v>4.3</v>
      </c>
      <c r="F2009" s="164" t="s">
        <v>4897</v>
      </c>
      <c r="G2009" s="168"/>
    </row>
    <row r="2010" spans="1:7" hidden="1" x14ac:dyDescent="0.25">
      <c r="A2010" s="159"/>
      <c r="B2010" s="160">
        <v>2673</v>
      </c>
      <c r="C2010" s="165" t="s">
        <v>5333</v>
      </c>
      <c r="D2010" s="166" t="s">
        <v>8368</v>
      </c>
      <c r="E2010" s="167">
        <v>1.66</v>
      </c>
      <c r="F2010" s="164" t="s">
        <v>8337</v>
      </c>
      <c r="G2010" s="168"/>
    </row>
    <row r="2011" spans="1:7" hidden="1" x14ac:dyDescent="0.25">
      <c r="A2011" s="159"/>
      <c r="B2011" s="160">
        <v>2681</v>
      </c>
      <c r="C2011" s="165" t="s">
        <v>5340</v>
      </c>
      <c r="D2011" s="166" t="s">
        <v>8368</v>
      </c>
      <c r="E2011" s="167">
        <v>7.72</v>
      </c>
      <c r="F2011" s="164" t="s">
        <v>4897</v>
      </c>
      <c r="G2011" s="168"/>
    </row>
    <row r="2012" spans="1:7" hidden="1" x14ac:dyDescent="0.25">
      <c r="A2012" s="159"/>
      <c r="B2012" s="160">
        <v>2682</v>
      </c>
      <c r="C2012" s="165" t="s">
        <v>5341</v>
      </c>
      <c r="D2012" s="166" t="s">
        <v>8368</v>
      </c>
      <c r="E2012" s="167">
        <v>11.27</v>
      </c>
      <c r="F2012" s="164" t="s">
        <v>4897</v>
      </c>
      <c r="G2012" s="168"/>
    </row>
    <row r="2013" spans="1:7" hidden="1" x14ac:dyDescent="0.25">
      <c r="A2013" s="159"/>
      <c r="B2013" s="160">
        <v>2686</v>
      </c>
      <c r="C2013" s="165" t="s">
        <v>5345</v>
      </c>
      <c r="D2013" s="166" t="s">
        <v>8368</v>
      </c>
      <c r="E2013" s="167">
        <v>14.13</v>
      </c>
      <c r="F2013" s="164" t="s">
        <v>4897</v>
      </c>
      <c r="G2013" s="168"/>
    </row>
    <row r="2014" spans="1:7" hidden="1" x14ac:dyDescent="0.25">
      <c r="A2014" s="159"/>
      <c r="B2014" s="160">
        <v>2674</v>
      </c>
      <c r="C2014" s="165" t="s">
        <v>5334</v>
      </c>
      <c r="D2014" s="166" t="s">
        <v>8368</v>
      </c>
      <c r="E2014" s="167">
        <v>2.06</v>
      </c>
      <c r="F2014" s="164" t="s">
        <v>4897</v>
      </c>
      <c r="G2014" s="168"/>
    </row>
    <row r="2015" spans="1:7" hidden="1" x14ac:dyDescent="0.25">
      <c r="A2015" s="159"/>
      <c r="B2015" s="160">
        <v>2683</v>
      </c>
      <c r="C2015" s="165" t="s">
        <v>5342</v>
      </c>
      <c r="D2015" s="166" t="s">
        <v>8368</v>
      </c>
      <c r="E2015" s="167">
        <v>22.27</v>
      </c>
      <c r="F2015" s="164" t="s">
        <v>4897</v>
      </c>
      <c r="G2015" s="168"/>
    </row>
    <row r="2016" spans="1:7" hidden="1" x14ac:dyDescent="0.25">
      <c r="A2016" s="159"/>
      <c r="B2016" s="160">
        <v>2676</v>
      </c>
      <c r="C2016" s="165" t="s">
        <v>5336</v>
      </c>
      <c r="D2016" s="166" t="s">
        <v>8368</v>
      </c>
      <c r="E2016" s="167">
        <v>0.96</v>
      </c>
      <c r="F2016" s="164" t="s">
        <v>4897</v>
      </c>
      <c r="G2016" s="168"/>
    </row>
    <row r="2017" spans="1:7" hidden="1" x14ac:dyDescent="0.25">
      <c r="A2017" s="159"/>
      <c r="B2017" s="160">
        <v>2678</v>
      </c>
      <c r="C2017" s="165" t="s">
        <v>5337</v>
      </c>
      <c r="D2017" s="166" t="s">
        <v>8368</v>
      </c>
      <c r="E2017" s="167">
        <v>1.2</v>
      </c>
      <c r="F2017" s="164" t="s">
        <v>4897</v>
      </c>
      <c r="G2017" s="168"/>
    </row>
    <row r="2018" spans="1:7" hidden="1" x14ac:dyDescent="0.25">
      <c r="A2018" s="159"/>
      <c r="B2018" s="160">
        <v>2679</v>
      </c>
      <c r="C2018" s="165" t="s">
        <v>5338</v>
      </c>
      <c r="D2018" s="166" t="s">
        <v>8368</v>
      </c>
      <c r="E2018" s="167">
        <v>1.86</v>
      </c>
      <c r="F2018" s="164" t="s">
        <v>4897</v>
      </c>
      <c r="G2018" s="168"/>
    </row>
    <row r="2019" spans="1:7" hidden="1" x14ac:dyDescent="0.25">
      <c r="A2019" s="159"/>
      <c r="B2019" s="160">
        <v>12070</v>
      </c>
      <c r="C2019" s="165" t="s">
        <v>6371</v>
      </c>
      <c r="D2019" s="166" t="s">
        <v>8368</v>
      </c>
      <c r="E2019" s="167">
        <v>2.59</v>
      </c>
      <c r="F2019" s="164" t="s">
        <v>4897</v>
      </c>
      <c r="G2019" s="168"/>
    </row>
    <row r="2020" spans="1:7" hidden="1" x14ac:dyDescent="0.25">
      <c r="A2020" s="159"/>
      <c r="B2020" s="160">
        <v>2675</v>
      </c>
      <c r="C2020" s="165" t="s">
        <v>5335</v>
      </c>
      <c r="D2020" s="166" t="s">
        <v>8368</v>
      </c>
      <c r="E2020" s="167">
        <v>3.37</v>
      </c>
      <c r="F2020" s="164" t="s">
        <v>4897</v>
      </c>
      <c r="G2020" s="168"/>
    </row>
    <row r="2021" spans="1:7" hidden="1" x14ac:dyDescent="0.25">
      <c r="A2021" s="159"/>
      <c r="B2021" s="160">
        <v>12067</v>
      </c>
      <c r="C2021" s="165" t="s">
        <v>6370</v>
      </c>
      <c r="D2021" s="166" t="s">
        <v>8368</v>
      </c>
      <c r="E2021" s="167">
        <v>4.57</v>
      </c>
      <c r="F2021" s="164" t="s">
        <v>4897</v>
      </c>
      <c r="G2021" s="168"/>
    </row>
    <row r="2022" spans="1:7" hidden="1" x14ac:dyDescent="0.25">
      <c r="A2022" s="159"/>
      <c r="B2022" s="160">
        <v>21129</v>
      </c>
      <c r="C2022" s="165" t="s">
        <v>9338</v>
      </c>
      <c r="D2022" s="166" t="s">
        <v>8368</v>
      </c>
      <c r="E2022" s="167">
        <v>5.05</v>
      </c>
      <c r="F2022" s="164" t="s">
        <v>4897</v>
      </c>
      <c r="G2022" s="168"/>
    </row>
    <row r="2023" spans="1:7" hidden="1" x14ac:dyDescent="0.25">
      <c r="A2023" s="159"/>
      <c r="B2023" s="160">
        <v>21136</v>
      </c>
      <c r="C2023" s="165" t="s">
        <v>9339</v>
      </c>
      <c r="D2023" s="166" t="s">
        <v>8368</v>
      </c>
      <c r="E2023" s="167">
        <v>7.75</v>
      </c>
      <c r="F2023" s="164" t="s">
        <v>4897</v>
      </c>
      <c r="G2023" s="168"/>
    </row>
    <row r="2024" spans="1:7" hidden="1" x14ac:dyDescent="0.25">
      <c r="A2024" s="159"/>
      <c r="B2024" s="160">
        <v>21128</v>
      </c>
      <c r="C2024" s="165" t="s">
        <v>9340</v>
      </c>
      <c r="D2024" s="166" t="s">
        <v>8368</v>
      </c>
      <c r="E2024" s="167">
        <v>6</v>
      </c>
      <c r="F2024" s="164" t="s">
        <v>8337</v>
      </c>
      <c r="G2024" s="168"/>
    </row>
    <row r="2025" spans="1:7" hidden="1" x14ac:dyDescent="0.25">
      <c r="A2025" s="159"/>
      <c r="B2025" s="160">
        <v>21132</v>
      </c>
      <c r="C2025" s="165" t="s">
        <v>9341</v>
      </c>
      <c r="D2025" s="166" t="s">
        <v>8368</v>
      </c>
      <c r="E2025" s="167">
        <v>65.16</v>
      </c>
      <c r="F2025" s="164" t="s">
        <v>4897</v>
      </c>
      <c r="G2025" s="168"/>
    </row>
    <row r="2026" spans="1:7" hidden="1" x14ac:dyDescent="0.25">
      <c r="A2026" s="159"/>
      <c r="B2026" s="160">
        <v>21130</v>
      </c>
      <c r="C2026" s="165" t="s">
        <v>9342</v>
      </c>
      <c r="D2026" s="166" t="s">
        <v>8368</v>
      </c>
      <c r="E2026" s="167">
        <v>15.15</v>
      </c>
      <c r="F2026" s="164" t="s">
        <v>4897</v>
      </c>
      <c r="G2026" s="168"/>
    </row>
    <row r="2027" spans="1:7" hidden="1" x14ac:dyDescent="0.25">
      <c r="A2027" s="159"/>
      <c r="B2027" s="160">
        <v>21135</v>
      </c>
      <c r="C2027" s="165" t="s">
        <v>9343</v>
      </c>
      <c r="D2027" s="166" t="s">
        <v>8368</v>
      </c>
      <c r="E2027" s="167">
        <v>14.92</v>
      </c>
      <c r="F2027" s="164" t="s">
        <v>4897</v>
      </c>
      <c r="G2027" s="168"/>
    </row>
    <row r="2028" spans="1:7" hidden="1" x14ac:dyDescent="0.25">
      <c r="A2028" s="159"/>
      <c r="B2028" s="160">
        <v>21131</v>
      </c>
      <c r="C2028" s="165" t="s">
        <v>9344</v>
      </c>
      <c r="D2028" s="166" t="s">
        <v>8368</v>
      </c>
      <c r="E2028" s="167">
        <v>37.090000000000003</v>
      </c>
      <c r="F2028" s="164" t="s">
        <v>4897</v>
      </c>
      <c r="G2028" s="168"/>
    </row>
    <row r="2029" spans="1:7" hidden="1" x14ac:dyDescent="0.25">
      <c r="A2029" s="159"/>
      <c r="B2029" s="160">
        <v>21134</v>
      </c>
      <c r="C2029" s="165" t="s">
        <v>9345</v>
      </c>
      <c r="D2029" s="166" t="s">
        <v>8368</v>
      </c>
      <c r="E2029" s="167">
        <v>21.78</v>
      </c>
      <c r="F2029" s="164" t="s">
        <v>4897</v>
      </c>
      <c r="G2029" s="168"/>
    </row>
    <row r="2030" spans="1:7" hidden="1" x14ac:dyDescent="0.25">
      <c r="A2030" s="159"/>
      <c r="B2030" s="160">
        <v>21133</v>
      </c>
      <c r="C2030" s="165" t="s">
        <v>9346</v>
      </c>
      <c r="D2030" s="166" t="s">
        <v>8368</v>
      </c>
      <c r="E2030" s="167">
        <v>43.54</v>
      </c>
      <c r="F2030" s="164" t="s">
        <v>4897</v>
      </c>
      <c r="G2030" s="168"/>
    </row>
    <row r="2031" spans="1:7" hidden="1" x14ac:dyDescent="0.25">
      <c r="A2031" s="159"/>
      <c r="B2031" s="160">
        <v>40401</v>
      </c>
      <c r="C2031" s="165" t="s">
        <v>9347</v>
      </c>
      <c r="D2031" s="166" t="s">
        <v>8368</v>
      </c>
      <c r="E2031" s="167">
        <v>1.54</v>
      </c>
      <c r="F2031" s="164" t="s">
        <v>4931</v>
      </c>
      <c r="G2031" s="168"/>
    </row>
    <row r="2032" spans="1:7" hidden="1" x14ac:dyDescent="0.25">
      <c r="A2032" s="159"/>
      <c r="B2032" s="160">
        <v>40402</v>
      </c>
      <c r="C2032" s="165" t="s">
        <v>9348</v>
      </c>
      <c r="D2032" s="166" t="s">
        <v>8368</v>
      </c>
      <c r="E2032" s="167">
        <v>1.97</v>
      </c>
      <c r="F2032" s="164" t="s">
        <v>4931</v>
      </c>
      <c r="G2032" s="168"/>
    </row>
    <row r="2033" spans="1:7" hidden="1" x14ac:dyDescent="0.25">
      <c r="A2033" s="159"/>
      <c r="B2033" s="160">
        <v>40400</v>
      </c>
      <c r="C2033" s="165" t="s">
        <v>9349</v>
      </c>
      <c r="D2033" s="166" t="s">
        <v>8368</v>
      </c>
      <c r="E2033" s="167">
        <v>1.04</v>
      </c>
      <c r="F2033" s="164" t="s">
        <v>4931</v>
      </c>
      <c r="G2033" s="168"/>
    </row>
    <row r="2034" spans="1:7" ht="20.399999999999999" hidden="1" x14ac:dyDescent="0.25">
      <c r="A2034" s="159"/>
      <c r="B2034" s="160">
        <v>2504</v>
      </c>
      <c r="C2034" s="165" t="s">
        <v>9350</v>
      </c>
      <c r="D2034" s="166" t="s">
        <v>8368</v>
      </c>
      <c r="E2034" s="167">
        <v>6.65</v>
      </c>
      <c r="F2034" s="164" t="s">
        <v>4897</v>
      </c>
      <c r="G2034" s="168"/>
    </row>
    <row r="2035" spans="1:7" ht="20.399999999999999" hidden="1" x14ac:dyDescent="0.25">
      <c r="A2035" s="159"/>
      <c r="B2035" s="160">
        <v>2501</v>
      </c>
      <c r="C2035" s="165" t="s">
        <v>9351</v>
      </c>
      <c r="D2035" s="166" t="s">
        <v>8368</v>
      </c>
      <c r="E2035" s="167">
        <v>8.73</v>
      </c>
      <c r="F2035" s="164" t="s">
        <v>4897</v>
      </c>
      <c r="G2035" s="168"/>
    </row>
    <row r="2036" spans="1:7" ht="20.399999999999999" hidden="1" x14ac:dyDescent="0.25">
      <c r="A2036" s="159"/>
      <c r="B2036" s="160">
        <v>2502</v>
      </c>
      <c r="C2036" s="165" t="s">
        <v>9352</v>
      </c>
      <c r="D2036" s="166" t="s">
        <v>8368</v>
      </c>
      <c r="E2036" s="167">
        <v>13.17</v>
      </c>
      <c r="F2036" s="164" t="s">
        <v>4897</v>
      </c>
      <c r="G2036" s="168"/>
    </row>
    <row r="2037" spans="1:7" ht="20.399999999999999" hidden="1" x14ac:dyDescent="0.25">
      <c r="A2037" s="159"/>
      <c r="B2037" s="160">
        <v>2503</v>
      </c>
      <c r="C2037" s="165" t="s">
        <v>9353</v>
      </c>
      <c r="D2037" s="166" t="s">
        <v>8368</v>
      </c>
      <c r="E2037" s="167">
        <v>16.95</v>
      </c>
      <c r="F2037" s="164" t="s">
        <v>4897</v>
      </c>
      <c r="G2037" s="168"/>
    </row>
    <row r="2038" spans="1:7" ht="20.399999999999999" hidden="1" x14ac:dyDescent="0.25">
      <c r="A2038" s="159"/>
      <c r="B2038" s="160">
        <v>2500</v>
      </c>
      <c r="C2038" s="165" t="s">
        <v>9354</v>
      </c>
      <c r="D2038" s="166" t="s">
        <v>8368</v>
      </c>
      <c r="E2038" s="167">
        <v>22.58</v>
      </c>
      <c r="F2038" s="164" t="s">
        <v>4897</v>
      </c>
      <c r="G2038" s="168"/>
    </row>
    <row r="2039" spans="1:7" ht="20.399999999999999" hidden="1" x14ac:dyDescent="0.25">
      <c r="A2039" s="159"/>
      <c r="B2039" s="160">
        <v>2505</v>
      </c>
      <c r="C2039" s="165" t="s">
        <v>9355</v>
      </c>
      <c r="D2039" s="166" t="s">
        <v>8368</v>
      </c>
      <c r="E2039" s="167">
        <v>35.19</v>
      </c>
      <c r="F2039" s="164" t="s">
        <v>4897</v>
      </c>
      <c r="G2039" s="168"/>
    </row>
    <row r="2040" spans="1:7" hidden="1" x14ac:dyDescent="0.25">
      <c r="A2040" s="159"/>
      <c r="B2040" s="160">
        <v>12056</v>
      </c>
      <c r="C2040" s="165" t="s">
        <v>9356</v>
      </c>
      <c r="D2040" s="166" t="s">
        <v>8368</v>
      </c>
      <c r="E2040" s="167">
        <v>14.22</v>
      </c>
      <c r="F2040" s="164" t="s">
        <v>4897</v>
      </c>
      <c r="G2040" s="168"/>
    </row>
    <row r="2041" spans="1:7" hidden="1" x14ac:dyDescent="0.25">
      <c r="A2041" s="159"/>
      <c r="B2041" s="160">
        <v>12057</v>
      </c>
      <c r="C2041" s="165" t="s">
        <v>9357</v>
      </c>
      <c r="D2041" s="166" t="s">
        <v>8368</v>
      </c>
      <c r="E2041" s="167">
        <v>12.08</v>
      </c>
      <c r="F2041" s="164" t="s">
        <v>4897</v>
      </c>
      <c r="G2041" s="168"/>
    </row>
    <row r="2042" spans="1:7" hidden="1" x14ac:dyDescent="0.25">
      <c r="A2042" s="159"/>
      <c r="B2042" s="160">
        <v>12059</v>
      </c>
      <c r="C2042" s="165" t="s">
        <v>9358</v>
      </c>
      <c r="D2042" s="166" t="s">
        <v>8368</v>
      </c>
      <c r="E2042" s="167">
        <v>4.2300000000000004</v>
      </c>
      <c r="F2042" s="164" t="s">
        <v>4897</v>
      </c>
      <c r="G2042" s="168"/>
    </row>
    <row r="2043" spans="1:7" hidden="1" x14ac:dyDescent="0.25">
      <c r="A2043" s="159"/>
      <c r="B2043" s="160">
        <v>12058</v>
      </c>
      <c r="C2043" s="165" t="s">
        <v>9359</v>
      </c>
      <c r="D2043" s="166" t="s">
        <v>8368</v>
      </c>
      <c r="E2043" s="167">
        <v>7.53</v>
      </c>
      <c r="F2043" s="164" t="s">
        <v>4897</v>
      </c>
      <c r="G2043" s="168"/>
    </row>
    <row r="2044" spans="1:7" hidden="1" x14ac:dyDescent="0.25">
      <c r="A2044" s="159"/>
      <c r="B2044" s="160">
        <v>12060</v>
      </c>
      <c r="C2044" s="165" t="s">
        <v>9360</v>
      </c>
      <c r="D2044" s="166" t="s">
        <v>8368</v>
      </c>
      <c r="E2044" s="167">
        <v>31.38</v>
      </c>
      <c r="F2044" s="164" t="s">
        <v>4897</v>
      </c>
      <c r="G2044" s="168"/>
    </row>
    <row r="2045" spans="1:7" hidden="1" x14ac:dyDescent="0.25">
      <c r="A2045" s="159"/>
      <c r="B2045" s="160">
        <v>12061</v>
      </c>
      <c r="C2045" s="165" t="s">
        <v>9361</v>
      </c>
      <c r="D2045" s="166" t="s">
        <v>8368</v>
      </c>
      <c r="E2045" s="167">
        <v>19.16</v>
      </c>
      <c r="F2045" s="164" t="s">
        <v>4897</v>
      </c>
      <c r="G2045" s="168"/>
    </row>
    <row r="2046" spans="1:7" hidden="1" x14ac:dyDescent="0.25">
      <c r="A2046" s="159"/>
      <c r="B2046" s="160">
        <v>12062</v>
      </c>
      <c r="C2046" s="165" t="s">
        <v>9362</v>
      </c>
      <c r="D2046" s="166" t="s">
        <v>8368</v>
      </c>
      <c r="E2046" s="167">
        <v>35.340000000000003</v>
      </c>
      <c r="F2046" s="164" t="s">
        <v>4897</v>
      </c>
      <c r="G2046" s="168"/>
    </row>
    <row r="2047" spans="1:7" hidden="1" x14ac:dyDescent="0.25">
      <c r="A2047" s="159"/>
      <c r="B2047" s="160">
        <v>21137</v>
      </c>
      <c r="C2047" s="165" t="s">
        <v>9363</v>
      </c>
      <c r="D2047" s="166" t="s">
        <v>8368</v>
      </c>
      <c r="E2047" s="167">
        <v>6.14</v>
      </c>
      <c r="F2047" s="164" t="s">
        <v>4897</v>
      </c>
      <c r="G2047" s="168"/>
    </row>
    <row r="2048" spans="1:7" hidden="1" x14ac:dyDescent="0.25">
      <c r="A2048" s="159"/>
      <c r="B2048" s="160">
        <v>2687</v>
      </c>
      <c r="C2048" s="165" t="s">
        <v>5346</v>
      </c>
      <c r="D2048" s="166" t="s">
        <v>8368</v>
      </c>
      <c r="E2048" s="167">
        <v>0.84</v>
      </c>
      <c r="F2048" s="164" t="s">
        <v>4897</v>
      </c>
      <c r="G2048" s="168"/>
    </row>
    <row r="2049" spans="1:7" hidden="1" x14ac:dyDescent="0.25">
      <c r="A2049" s="159"/>
      <c r="B2049" s="160">
        <v>2689</v>
      </c>
      <c r="C2049" s="165" t="s">
        <v>5348</v>
      </c>
      <c r="D2049" s="166" t="s">
        <v>8368</v>
      </c>
      <c r="E2049" s="167">
        <v>1</v>
      </c>
      <c r="F2049" s="164" t="s">
        <v>4897</v>
      </c>
      <c r="G2049" s="168"/>
    </row>
    <row r="2050" spans="1:7" hidden="1" x14ac:dyDescent="0.25">
      <c r="A2050" s="159"/>
      <c r="B2050" s="160">
        <v>2688</v>
      </c>
      <c r="C2050" s="165" t="s">
        <v>5347</v>
      </c>
      <c r="D2050" s="166" t="s">
        <v>8368</v>
      </c>
      <c r="E2050" s="167">
        <v>1.08</v>
      </c>
      <c r="F2050" s="164" t="s">
        <v>4897</v>
      </c>
      <c r="G2050" s="168"/>
    </row>
    <row r="2051" spans="1:7" hidden="1" x14ac:dyDescent="0.25">
      <c r="A2051" s="159"/>
      <c r="B2051" s="160">
        <v>2690</v>
      </c>
      <c r="C2051" s="165" t="s">
        <v>5349</v>
      </c>
      <c r="D2051" s="166" t="s">
        <v>8368</v>
      </c>
      <c r="E2051" s="167">
        <v>1.86</v>
      </c>
      <c r="F2051" s="164" t="s">
        <v>4897</v>
      </c>
      <c r="G2051" s="168"/>
    </row>
    <row r="2052" spans="1:7" hidden="1" x14ac:dyDescent="0.25">
      <c r="A2052" s="159"/>
      <c r="B2052" s="160">
        <v>39243</v>
      </c>
      <c r="C2052" s="165" t="s">
        <v>9364</v>
      </c>
      <c r="D2052" s="166" t="s">
        <v>8368</v>
      </c>
      <c r="E2052" s="167">
        <v>1.22</v>
      </c>
      <c r="F2052" s="164" t="s">
        <v>4897</v>
      </c>
      <c r="G2052" s="168"/>
    </row>
    <row r="2053" spans="1:7" hidden="1" x14ac:dyDescent="0.25">
      <c r="A2053" s="159"/>
      <c r="B2053" s="160">
        <v>39244</v>
      </c>
      <c r="C2053" s="165" t="s">
        <v>9365</v>
      </c>
      <c r="D2053" s="166" t="s">
        <v>8368</v>
      </c>
      <c r="E2053" s="167">
        <v>1.65</v>
      </c>
      <c r="F2053" s="164" t="s">
        <v>4897</v>
      </c>
      <c r="G2053" s="168"/>
    </row>
    <row r="2054" spans="1:7" hidden="1" x14ac:dyDescent="0.25">
      <c r="A2054" s="159"/>
      <c r="B2054" s="160">
        <v>39245</v>
      </c>
      <c r="C2054" s="165" t="s">
        <v>9366</v>
      </c>
      <c r="D2054" s="166" t="s">
        <v>8368</v>
      </c>
      <c r="E2054" s="167">
        <v>3.18</v>
      </c>
      <c r="F2054" s="164" t="s">
        <v>4897</v>
      </c>
      <c r="G2054" s="168"/>
    </row>
    <row r="2055" spans="1:7" hidden="1" x14ac:dyDescent="0.25">
      <c r="A2055" s="159"/>
      <c r="B2055" s="160">
        <v>39254</v>
      </c>
      <c r="C2055" s="165" t="s">
        <v>9367</v>
      </c>
      <c r="D2055" s="166" t="s">
        <v>8368</v>
      </c>
      <c r="E2055" s="167">
        <v>4.76</v>
      </c>
      <c r="F2055" s="164" t="s">
        <v>4897</v>
      </c>
      <c r="G2055" s="168"/>
    </row>
    <row r="2056" spans="1:7" hidden="1" x14ac:dyDescent="0.25">
      <c r="A2056" s="159"/>
      <c r="B2056" s="160">
        <v>39255</v>
      </c>
      <c r="C2056" s="165" t="s">
        <v>9368</v>
      </c>
      <c r="D2056" s="166" t="s">
        <v>8368</v>
      </c>
      <c r="E2056" s="167">
        <v>8.82</v>
      </c>
      <c r="F2056" s="164" t="s">
        <v>4897</v>
      </c>
      <c r="G2056" s="168"/>
    </row>
    <row r="2057" spans="1:7" hidden="1" x14ac:dyDescent="0.25">
      <c r="A2057" s="159"/>
      <c r="B2057" s="160">
        <v>39253</v>
      </c>
      <c r="C2057" s="165" t="s">
        <v>9369</v>
      </c>
      <c r="D2057" s="166" t="s">
        <v>8368</v>
      </c>
      <c r="E2057" s="167">
        <v>6.07</v>
      </c>
      <c r="F2057" s="164" t="s">
        <v>4897</v>
      </c>
      <c r="G2057" s="168"/>
    </row>
    <row r="2058" spans="1:7" ht="20.399999999999999" hidden="1" x14ac:dyDescent="0.25">
      <c r="A2058" s="159"/>
      <c r="B2058" s="160">
        <v>2446</v>
      </c>
      <c r="C2058" s="165" t="s">
        <v>9370</v>
      </c>
      <c r="D2058" s="166" t="s">
        <v>8368</v>
      </c>
      <c r="E2058" s="167">
        <v>3.84</v>
      </c>
      <c r="F2058" s="164" t="s">
        <v>4931</v>
      </c>
      <c r="G2058" s="168"/>
    </row>
    <row r="2059" spans="1:7" ht="20.399999999999999" hidden="1" x14ac:dyDescent="0.25">
      <c r="A2059" s="159"/>
      <c r="B2059" s="160">
        <v>2442</v>
      </c>
      <c r="C2059" s="165" t="s">
        <v>9371</v>
      </c>
      <c r="D2059" s="166" t="s">
        <v>8368</v>
      </c>
      <c r="E2059" s="167">
        <v>5.38</v>
      </c>
      <c r="F2059" s="164" t="s">
        <v>4931</v>
      </c>
      <c r="G2059" s="168"/>
    </row>
    <row r="2060" spans="1:7" ht="20.399999999999999" hidden="1" x14ac:dyDescent="0.25">
      <c r="A2060" s="159"/>
      <c r="B2060" s="160">
        <v>39246</v>
      </c>
      <c r="C2060" s="165" t="s">
        <v>9372</v>
      </c>
      <c r="D2060" s="166" t="s">
        <v>8368</v>
      </c>
      <c r="E2060" s="167">
        <v>2.67</v>
      </c>
      <c r="F2060" s="164" t="s">
        <v>4931</v>
      </c>
      <c r="G2060" s="168"/>
    </row>
    <row r="2061" spans="1:7" ht="20.399999999999999" hidden="1" x14ac:dyDescent="0.25">
      <c r="A2061" s="159"/>
      <c r="B2061" s="160">
        <v>39247</v>
      </c>
      <c r="C2061" s="165" t="s">
        <v>9373</v>
      </c>
      <c r="D2061" s="166" t="s">
        <v>8368</v>
      </c>
      <c r="E2061" s="167">
        <v>2.33</v>
      </c>
      <c r="F2061" s="164" t="s">
        <v>4931</v>
      </c>
      <c r="G2061" s="168"/>
    </row>
    <row r="2062" spans="1:7" ht="20.399999999999999" hidden="1" x14ac:dyDescent="0.25">
      <c r="A2062" s="159"/>
      <c r="B2062" s="160">
        <v>39248</v>
      </c>
      <c r="C2062" s="165" t="s">
        <v>9374</v>
      </c>
      <c r="D2062" s="166" t="s">
        <v>8368</v>
      </c>
      <c r="E2062" s="167">
        <v>7.49</v>
      </c>
      <c r="F2062" s="164" t="s">
        <v>4931</v>
      </c>
      <c r="G2062" s="168"/>
    </row>
    <row r="2063" spans="1:7" hidden="1" x14ac:dyDescent="0.25">
      <c r="A2063" s="159"/>
      <c r="B2063" s="160">
        <v>2438</v>
      </c>
      <c r="C2063" s="165" t="s">
        <v>5307</v>
      </c>
      <c r="D2063" s="166" t="s">
        <v>8332</v>
      </c>
      <c r="E2063" s="167">
        <v>11.83</v>
      </c>
      <c r="F2063" s="164" t="s">
        <v>4897</v>
      </c>
      <c r="G2063" s="168"/>
    </row>
    <row r="2064" spans="1:7" hidden="1" x14ac:dyDescent="0.25">
      <c r="A2064" s="159"/>
      <c r="B2064" s="160">
        <v>40922</v>
      </c>
      <c r="C2064" s="165" t="s">
        <v>7447</v>
      </c>
      <c r="D2064" s="166" t="s">
        <v>8412</v>
      </c>
      <c r="E2064" s="167">
        <v>2073.86</v>
      </c>
      <c r="F2064" s="164" t="s">
        <v>4897</v>
      </c>
      <c r="G2064" s="168"/>
    </row>
    <row r="2065" spans="1:7" ht="20.399999999999999" hidden="1" x14ac:dyDescent="0.25">
      <c r="A2065" s="159"/>
      <c r="B2065" s="160">
        <v>36486</v>
      </c>
      <c r="C2065" s="165" t="s">
        <v>9375</v>
      </c>
      <c r="D2065" s="166" t="s">
        <v>8325</v>
      </c>
      <c r="E2065" s="167">
        <v>33148.75</v>
      </c>
      <c r="F2065" s="164" t="s">
        <v>4931</v>
      </c>
      <c r="G2065" s="168"/>
    </row>
    <row r="2066" spans="1:7" ht="20.399999999999999" hidden="1" x14ac:dyDescent="0.25">
      <c r="A2066" s="159"/>
      <c r="B2066" s="160">
        <v>37777</v>
      </c>
      <c r="C2066" s="165" t="s">
        <v>9376</v>
      </c>
      <c r="D2066" s="166" t="s">
        <v>8325</v>
      </c>
      <c r="E2066" s="167">
        <v>156063.70000000001</v>
      </c>
      <c r="F2066" s="164" t="s">
        <v>4931</v>
      </c>
      <c r="G2066" s="168"/>
    </row>
    <row r="2067" spans="1:7" hidden="1" x14ac:dyDescent="0.25">
      <c r="A2067" s="159"/>
      <c r="B2067" s="160">
        <v>12624</v>
      </c>
      <c r="C2067" s="165" t="s">
        <v>9377</v>
      </c>
      <c r="D2067" s="166" t="s">
        <v>8325</v>
      </c>
      <c r="E2067" s="167">
        <v>9.34</v>
      </c>
      <c r="F2067" s="164" t="s">
        <v>4931</v>
      </c>
      <c r="G2067" s="168"/>
    </row>
    <row r="2068" spans="1:7" ht="20.399999999999999" hidden="1" x14ac:dyDescent="0.25">
      <c r="A2068" s="159"/>
      <c r="B2068" s="160">
        <v>10638</v>
      </c>
      <c r="C2068" s="165" t="s">
        <v>9378</v>
      </c>
      <c r="D2068" s="166" t="s">
        <v>8325</v>
      </c>
      <c r="E2068" s="167">
        <v>319274.99</v>
      </c>
      <c r="F2068" s="164" t="s">
        <v>4931</v>
      </c>
      <c r="G2068" s="168"/>
    </row>
    <row r="2069" spans="1:7" ht="20.399999999999999" hidden="1" x14ac:dyDescent="0.25">
      <c r="A2069" s="159"/>
      <c r="B2069" s="160">
        <v>10635</v>
      </c>
      <c r="C2069" s="165" t="s">
        <v>9379</v>
      </c>
      <c r="D2069" s="166" t="s">
        <v>8325</v>
      </c>
      <c r="E2069" s="167">
        <v>110357.67</v>
      </c>
      <c r="F2069" s="164" t="s">
        <v>4931</v>
      </c>
      <c r="G2069" s="168"/>
    </row>
    <row r="2070" spans="1:7" ht="20.399999999999999" hidden="1" x14ac:dyDescent="0.25">
      <c r="A2070" s="159"/>
      <c r="B2070" s="160">
        <v>10634</v>
      </c>
      <c r="C2070" s="165" t="s">
        <v>9380</v>
      </c>
      <c r="D2070" s="166" t="s">
        <v>8325</v>
      </c>
      <c r="E2070" s="167">
        <v>94500</v>
      </c>
      <c r="F2070" s="164" t="s">
        <v>4931</v>
      </c>
      <c r="G2070" s="168"/>
    </row>
    <row r="2071" spans="1:7" ht="20.399999999999999" hidden="1" x14ac:dyDescent="0.25">
      <c r="A2071" s="159"/>
      <c r="B2071" s="160">
        <v>10636</v>
      </c>
      <c r="C2071" s="165" t="s">
        <v>9381</v>
      </c>
      <c r="D2071" s="166" t="s">
        <v>8325</v>
      </c>
      <c r="E2071" s="167">
        <v>208112.14</v>
      </c>
      <c r="F2071" s="164" t="s">
        <v>4931</v>
      </c>
      <c r="G2071" s="168"/>
    </row>
    <row r="2072" spans="1:7" ht="20.399999999999999" hidden="1" x14ac:dyDescent="0.25">
      <c r="A2072" s="159"/>
      <c r="B2072" s="160">
        <v>10637</v>
      </c>
      <c r="C2072" s="165" t="s">
        <v>9382</v>
      </c>
      <c r="D2072" s="166" t="s">
        <v>8325</v>
      </c>
      <c r="E2072" s="167">
        <v>217687.49</v>
      </c>
      <c r="F2072" s="164" t="s">
        <v>4931</v>
      </c>
      <c r="G2072" s="168"/>
    </row>
    <row r="2073" spans="1:7" hidden="1" x14ac:dyDescent="0.25">
      <c r="A2073" s="159"/>
      <c r="B2073" s="160">
        <v>517</v>
      </c>
      <c r="C2073" s="165" t="s">
        <v>5027</v>
      </c>
      <c r="D2073" s="166" t="s">
        <v>8370</v>
      </c>
      <c r="E2073" s="167">
        <v>7.75</v>
      </c>
      <c r="F2073" s="164" t="s">
        <v>4897</v>
      </c>
      <c r="G2073" s="168"/>
    </row>
    <row r="2074" spans="1:7" ht="20.399999999999999" hidden="1" x14ac:dyDescent="0.25">
      <c r="A2074" s="159"/>
      <c r="B2074" s="160">
        <v>41904</v>
      </c>
      <c r="C2074" s="165" t="s">
        <v>9383</v>
      </c>
      <c r="D2074" s="166" t="s">
        <v>8845</v>
      </c>
      <c r="E2074" s="167">
        <v>1640.48</v>
      </c>
      <c r="F2074" s="164" t="s">
        <v>4931</v>
      </c>
      <c r="G2074" s="168"/>
    </row>
    <row r="2075" spans="1:7" ht="20.399999999999999" hidden="1" x14ac:dyDescent="0.25">
      <c r="A2075" s="159"/>
      <c r="B2075" s="160">
        <v>41902</v>
      </c>
      <c r="C2075" s="165" t="s">
        <v>9384</v>
      </c>
      <c r="D2075" s="166" t="s">
        <v>8369</v>
      </c>
      <c r="E2075" s="167">
        <v>1.55</v>
      </c>
      <c r="F2075" s="164" t="s">
        <v>4931</v>
      </c>
      <c r="G2075" s="168"/>
    </row>
    <row r="2076" spans="1:7" ht="20.399999999999999" hidden="1" x14ac:dyDescent="0.25">
      <c r="A2076" s="159"/>
      <c r="B2076" s="160">
        <v>41905</v>
      </c>
      <c r="C2076" s="165" t="s">
        <v>9385</v>
      </c>
      <c r="D2076" s="166" t="s">
        <v>8369</v>
      </c>
      <c r="E2076" s="167">
        <v>1.44</v>
      </c>
      <c r="F2076" s="164" t="s">
        <v>4931</v>
      </c>
      <c r="G2076" s="168"/>
    </row>
    <row r="2077" spans="1:7" ht="20.399999999999999" hidden="1" x14ac:dyDescent="0.25">
      <c r="A2077" s="159"/>
      <c r="B2077" s="160">
        <v>41903</v>
      </c>
      <c r="C2077" s="165" t="s">
        <v>9386</v>
      </c>
      <c r="D2077" s="166" t="s">
        <v>8369</v>
      </c>
      <c r="E2077" s="167">
        <v>1.79</v>
      </c>
      <c r="F2077" s="164" t="s">
        <v>4931</v>
      </c>
      <c r="G2077" s="168"/>
    </row>
    <row r="2078" spans="1:7" hidden="1" x14ac:dyDescent="0.25">
      <c r="A2078" s="159"/>
      <c r="B2078" s="160">
        <v>37534</v>
      </c>
      <c r="C2078" s="165" t="s">
        <v>9387</v>
      </c>
      <c r="D2078" s="166" t="s">
        <v>8369</v>
      </c>
      <c r="E2078" s="167">
        <v>12.25</v>
      </c>
      <c r="F2078" s="164" t="s">
        <v>4931</v>
      </c>
      <c r="G2078" s="168"/>
    </row>
    <row r="2079" spans="1:7" hidden="1" x14ac:dyDescent="0.25">
      <c r="A2079" s="159"/>
      <c r="B2079" s="160">
        <v>37535</v>
      </c>
      <c r="C2079" s="165" t="s">
        <v>9388</v>
      </c>
      <c r="D2079" s="166" t="s">
        <v>8369</v>
      </c>
      <c r="E2079" s="167">
        <v>12.25</v>
      </c>
      <c r="F2079" s="164" t="s">
        <v>4931</v>
      </c>
      <c r="G2079" s="168"/>
    </row>
    <row r="2080" spans="1:7" hidden="1" x14ac:dyDescent="0.25">
      <c r="A2080" s="159"/>
      <c r="B2080" s="160">
        <v>37533</v>
      </c>
      <c r="C2080" s="165" t="s">
        <v>9389</v>
      </c>
      <c r="D2080" s="166" t="s">
        <v>8369</v>
      </c>
      <c r="E2080" s="167">
        <v>12.25</v>
      </c>
      <c r="F2080" s="164" t="s">
        <v>4931</v>
      </c>
      <c r="G2080" s="168"/>
    </row>
    <row r="2081" spans="1:7" hidden="1" x14ac:dyDescent="0.25">
      <c r="A2081" s="159"/>
      <c r="B2081" s="160">
        <v>37537</v>
      </c>
      <c r="C2081" s="165" t="s">
        <v>9390</v>
      </c>
      <c r="D2081" s="166" t="s">
        <v>8369</v>
      </c>
      <c r="E2081" s="167">
        <v>9.27</v>
      </c>
      <c r="F2081" s="164" t="s">
        <v>4931</v>
      </c>
      <c r="G2081" s="168"/>
    </row>
    <row r="2082" spans="1:7" hidden="1" x14ac:dyDescent="0.25">
      <c r="A2082" s="159"/>
      <c r="B2082" s="160">
        <v>37536</v>
      </c>
      <c r="C2082" s="165" t="s">
        <v>9391</v>
      </c>
      <c r="D2082" s="166" t="s">
        <v>8369</v>
      </c>
      <c r="E2082" s="167">
        <v>9.27</v>
      </c>
      <c r="F2082" s="164" t="s">
        <v>4931</v>
      </c>
      <c r="G2082" s="168"/>
    </row>
    <row r="2083" spans="1:7" hidden="1" x14ac:dyDescent="0.25">
      <c r="A2083" s="159"/>
      <c r="B2083" s="160">
        <v>37532</v>
      </c>
      <c r="C2083" s="165" t="s">
        <v>9392</v>
      </c>
      <c r="D2083" s="166" t="s">
        <v>8369</v>
      </c>
      <c r="E2083" s="167">
        <v>9.27</v>
      </c>
      <c r="F2083" s="164" t="s">
        <v>4931</v>
      </c>
      <c r="G2083" s="168"/>
    </row>
    <row r="2084" spans="1:7" hidden="1" x14ac:dyDescent="0.25">
      <c r="A2084" s="159"/>
      <c r="B2084" s="160">
        <v>2696</v>
      </c>
      <c r="C2084" s="165" t="s">
        <v>5350</v>
      </c>
      <c r="D2084" s="166" t="s">
        <v>8332</v>
      </c>
      <c r="E2084" s="167">
        <v>11.79</v>
      </c>
      <c r="F2084" s="164" t="s">
        <v>8337</v>
      </c>
      <c r="G2084" s="168"/>
    </row>
    <row r="2085" spans="1:7" hidden="1" x14ac:dyDescent="0.25">
      <c r="A2085" s="159"/>
      <c r="B2085" s="160">
        <v>40928</v>
      </c>
      <c r="C2085" s="165" t="s">
        <v>7452</v>
      </c>
      <c r="D2085" s="166" t="s">
        <v>8412</v>
      </c>
      <c r="E2085" s="167">
        <v>2065.5</v>
      </c>
      <c r="F2085" s="164" t="s">
        <v>4897</v>
      </c>
      <c r="G2085" s="168"/>
    </row>
    <row r="2086" spans="1:7" hidden="1" x14ac:dyDescent="0.25">
      <c r="A2086" s="159"/>
      <c r="B2086" s="160">
        <v>4083</v>
      </c>
      <c r="C2086" s="165" t="s">
        <v>5607</v>
      </c>
      <c r="D2086" s="166" t="s">
        <v>8332</v>
      </c>
      <c r="E2086" s="167">
        <v>12.6</v>
      </c>
      <c r="F2086" s="164" t="s">
        <v>8337</v>
      </c>
      <c r="G2086" s="168"/>
    </row>
    <row r="2087" spans="1:7" hidden="1" x14ac:dyDescent="0.25">
      <c r="A2087" s="159"/>
      <c r="B2087" s="160">
        <v>40818</v>
      </c>
      <c r="C2087" s="165" t="s">
        <v>7428</v>
      </c>
      <c r="D2087" s="166" t="s">
        <v>8412</v>
      </c>
      <c r="E2087" s="167">
        <v>2206.25</v>
      </c>
      <c r="F2087" s="164" t="s">
        <v>4897</v>
      </c>
      <c r="G2087" s="168"/>
    </row>
    <row r="2088" spans="1:7" hidden="1" x14ac:dyDescent="0.25">
      <c r="A2088" s="159"/>
      <c r="B2088" s="160">
        <v>2705</v>
      </c>
      <c r="C2088" s="165" t="s">
        <v>5352</v>
      </c>
      <c r="D2088" s="166" t="s">
        <v>9393</v>
      </c>
      <c r="E2088" s="167">
        <v>0.47</v>
      </c>
      <c r="F2088" s="164" t="s">
        <v>4931</v>
      </c>
      <c r="G2088" s="168"/>
    </row>
    <row r="2089" spans="1:7" ht="20.399999999999999" hidden="1" x14ac:dyDescent="0.25">
      <c r="A2089" s="159"/>
      <c r="B2089" s="160">
        <v>14250</v>
      </c>
      <c r="C2089" s="165" t="s">
        <v>9394</v>
      </c>
      <c r="D2089" s="166" t="s">
        <v>9393</v>
      </c>
      <c r="E2089" s="167">
        <v>0.48</v>
      </c>
      <c r="F2089" s="164" t="s">
        <v>4931</v>
      </c>
      <c r="G2089" s="168"/>
    </row>
    <row r="2090" spans="1:7" hidden="1" x14ac:dyDescent="0.25">
      <c r="A2090" s="159"/>
      <c r="B2090" s="160">
        <v>11683</v>
      </c>
      <c r="C2090" s="165" t="s">
        <v>6248</v>
      </c>
      <c r="D2090" s="166" t="s">
        <v>8325</v>
      </c>
      <c r="E2090" s="167">
        <v>39.880000000000003</v>
      </c>
      <c r="F2090" s="164" t="s">
        <v>4897</v>
      </c>
      <c r="G2090" s="168"/>
    </row>
    <row r="2091" spans="1:7" hidden="1" x14ac:dyDescent="0.25">
      <c r="A2091" s="159"/>
      <c r="B2091" s="160">
        <v>11684</v>
      </c>
      <c r="C2091" s="165" t="s">
        <v>6249</v>
      </c>
      <c r="D2091" s="166" t="s">
        <v>8325</v>
      </c>
      <c r="E2091" s="167">
        <v>43.65</v>
      </c>
      <c r="F2091" s="164" t="s">
        <v>4897</v>
      </c>
      <c r="G2091" s="168"/>
    </row>
    <row r="2092" spans="1:7" hidden="1" x14ac:dyDescent="0.25">
      <c r="A2092" s="159"/>
      <c r="B2092" s="160">
        <v>6141</v>
      </c>
      <c r="C2092" s="165" t="s">
        <v>5831</v>
      </c>
      <c r="D2092" s="166" t="s">
        <v>8325</v>
      </c>
      <c r="E2092" s="167">
        <v>3.15</v>
      </c>
      <c r="F2092" s="164" t="s">
        <v>4897</v>
      </c>
      <c r="G2092" s="168"/>
    </row>
    <row r="2093" spans="1:7" hidden="1" x14ac:dyDescent="0.25">
      <c r="A2093" s="159"/>
      <c r="B2093" s="160">
        <v>11681</v>
      </c>
      <c r="C2093" s="165" t="s">
        <v>6247</v>
      </c>
      <c r="D2093" s="166" t="s">
        <v>8325</v>
      </c>
      <c r="E2093" s="167">
        <v>4.07</v>
      </c>
      <c r="F2093" s="164" t="s">
        <v>4897</v>
      </c>
      <c r="G2093" s="168"/>
    </row>
    <row r="2094" spans="1:7" hidden="1" x14ac:dyDescent="0.25">
      <c r="A2094" s="159"/>
      <c r="B2094" s="160">
        <v>2706</v>
      </c>
      <c r="C2094" s="165" t="s">
        <v>5353</v>
      </c>
      <c r="D2094" s="166" t="s">
        <v>8332</v>
      </c>
      <c r="E2094" s="167">
        <v>68.900000000000006</v>
      </c>
      <c r="F2094" s="164" t="s">
        <v>8337</v>
      </c>
      <c r="G2094" s="168"/>
    </row>
    <row r="2095" spans="1:7" hidden="1" x14ac:dyDescent="0.25">
      <c r="A2095" s="159"/>
      <c r="B2095" s="160">
        <v>40811</v>
      </c>
      <c r="C2095" s="165" t="s">
        <v>7421</v>
      </c>
      <c r="D2095" s="166" t="s">
        <v>8412</v>
      </c>
      <c r="E2095" s="167">
        <v>12065.67</v>
      </c>
      <c r="F2095" s="164" t="s">
        <v>4897</v>
      </c>
      <c r="G2095" s="168"/>
    </row>
    <row r="2096" spans="1:7" hidden="1" x14ac:dyDescent="0.25">
      <c r="A2096" s="159"/>
      <c r="B2096" s="160">
        <v>2707</v>
      </c>
      <c r="C2096" s="165" t="s">
        <v>5354</v>
      </c>
      <c r="D2096" s="166" t="s">
        <v>8332</v>
      </c>
      <c r="E2096" s="167">
        <v>78.42</v>
      </c>
      <c r="F2096" s="164" t="s">
        <v>4897</v>
      </c>
      <c r="G2096" s="168"/>
    </row>
    <row r="2097" spans="1:7" hidden="1" x14ac:dyDescent="0.25">
      <c r="A2097" s="159"/>
      <c r="B2097" s="160">
        <v>40813</v>
      </c>
      <c r="C2097" s="165" t="s">
        <v>7423</v>
      </c>
      <c r="D2097" s="166" t="s">
        <v>8412</v>
      </c>
      <c r="E2097" s="167">
        <v>13733.22</v>
      </c>
      <c r="F2097" s="164" t="s">
        <v>4897</v>
      </c>
      <c r="G2097" s="168"/>
    </row>
    <row r="2098" spans="1:7" hidden="1" x14ac:dyDescent="0.25">
      <c r="A2098" s="159"/>
      <c r="B2098" s="160">
        <v>2708</v>
      </c>
      <c r="C2098" s="165" t="s">
        <v>5355</v>
      </c>
      <c r="D2098" s="166" t="s">
        <v>8332</v>
      </c>
      <c r="E2098" s="167">
        <v>107.21</v>
      </c>
      <c r="F2098" s="164" t="s">
        <v>4897</v>
      </c>
      <c r="G2098" s="168"/>
    </row>
    <row r="2099" spans="1:7" hidden="1" x14ac:dyDescent="0.25">
      <c r="A2099" s="159"/>
      <c r="B2099" s="160">
        <v>40814</v>
      </c>
      <c r="C2099" s="165" t="s">
        <v>7424</v>
      </c>
      <c r="D2099" s="166" t="s">
        <v>8412</v>
      </c>
      <c r="E2099" s="167">
        <v>18772.93</v>
      </c>
      <c r="F2099" s="164" t="s">
        <v>4897</v>
      </c>
      <c r="G2099" s="168"/>
    </row>
    <row r="2100" spans="1:7" hidden="1" x14ac:dyDescent="0.25">
      <c r="A2100" s="159"/>
      <c r="B2100" s="160">
        <v>34779</v>
      </c>
      <c r="C2100" s="165" t="s">
        <v>6835</v>
      </c>
      <c r="D2100" s="166" t="s">
        <v>8332</v>
      </c>
      <c r="E2100" s="167">
        <v>69.900000000000006</v>
      </c>
      <c r="F2100" s="164" t="s">
        <v>4897</v>
      </c>
      <c r="G2100" s="168"/>
    </row>
    <row r="2101" spans="1:7" hidden="1" x14ac:dyDescent="0.25">
      <c r="A2101" s="159"/>
      <c r="B2101" s="160">
        <v>40936</v>
      </c>
      <c r="C2101" s="165" t="s">
        <v>7458</v>
      </c>
      <c r="D2101" s="166" t="s">
        <v>8412</v>
      </c>
      <c r="E2101" s="167">
        <v>12241.69</v>
      </c>
      <c r="F2101" s="164" t="s">
        <v>4897</v>
      </c>
      <c r="G2101" s="168"/>
    </row>
    <row r="2102" spans="1:7" hidden="1" x14ac:dyDescent="0.25">
      <c r="A2102" s="159"/>
      <c r="B2102" s="160">
        <v>34780</v>
      </c>
      <c r="C2102" s="165" t="s">
        <v>6836</v>
      </c>
      <c r="D2102" s="166" t="s">
        <v>8332</v>
      </c>
      <c r="E2102" s="167">
        <v>78.87</v>
      </c>
      <c r="F2102" s="164" t="s">
        <v>4897</v>
      </c>
      <c r="G2102" s="168"/>
    </row>
    <row r="2103" spans="1:7" hidden="1" x14ac:dyDescent="0.25">
      <c r="A2103" s="159"/>
      <c r="B2103" s="160">
        <v>40937</v>
      </c>
      <c r="C2103" s="165" t="s">
        <v>7459</v>
      </c>
      <c r="D2103" s="166" t="s">
        <v>8412</v>
      </c>
      <c r="E2103" s="167">
        <v>13811.04</v>
      </c>
      <c r="F2103" s="164" t="s">
        <v>4897</v>
      </c>
      <c r="G2103" s="168"/>
    </row>
    <row r="2104" spans="1:7" hidden="1" x14ac:dyDescent="0.25">
      <c r="A2104" s="159"/>
      <c r="B2104" s="160">
        <v>34782</v>
      </c>
      <c r="C2104" s="165" t="s">
        <v>6838</v>
      </c>
      <c r="D2104" s="166" t="s">
        <v>8332</v>
      </c>
      <c r="E2104" s="167">
        <v>108.09</v>
      </c>
      <c r="F2104" s="164" t="s">
        <v>4897</v>
      </c>
      <c r="G2104" s="168"/>
    </row>
    <row r="2105" spans="1:7" hidden="1" x14ac:dyDescent="0.25">
      <c r="A2105" s="159"/>
      <c r="B2105" s="160">
        <v>40938</v>
      </c>
      <c r="C2105" s="165" t="s">
        <v>7460</v>
      </c>
      <c r="D2105" s="166" t="s">
        <v>8412</v>
      </c>
      <c r="E2105" s="167">
        <v>18926.72</v>
      </c>
      <c r="F2105" s="164" t="s">
        <v>4897</v>
      </c>
      <c r="G2105" s="168"/>
    </row>
    <row r="2106" spans="1:7" hidden="1" x14ac:dyDescent="0.25">
      <c r="A2106" s="159"/>
      <c r="B2106" s="160">
        <v>34783</v>
      </c>
      <c r="C2106" s="165" t="s">
        <v>6839</v>
      </c>
      <c r="D2106" s="166" t="s">
        <v>8332</v>
      </c>
      <c r="E2106" s="167">
        <v>97.6</v>
      </c>
      <c r="F2106" s="164" t="s">
        <v>4897</v>
      </c>
      <c r="G2106" s="168"/>
    </row>
    <row r="2107" spans="1:7" hidden="1" x14ac:dyDescent="0.25">
      <c r="A2107" s="159"/>
      <c r="B2107" s="160">
        <v>40939</v>
      </c>
      <c r="C2107" s="165" t="s">
        <v>7461</v>
      </c>
      <c r="D2107" s="166" t="s">
        <v>8412</v>
      </c>
      <c r="E2107" s="167">
        <v>17093.03</v>
      </c>
      <c r="F2107" s="164" t="s">
        <v>4897</v>
      </c>
      <c r="G2107" s="168"/>
    </row>
    <row r="2108" spans="1:7" hidden="1" x14ac:dyDescent="0.25">
      <c r="A2108" s="159"/>
      <c r="B2108" s="160">
        <v>34785</v>
      </c>
      <c r="C2108" s="165" t="s">
        <v>6841</v>
      </c>
      <c r="D2108" s="166" t="s">
        <v>8332</v>
      </c>
      <c r="E2108" s="167">
        <v>97.6</v>
      </c>
      <c r="F2108" s="164" t="s">
        <v>4897</v>
      </c>
      <c r="G2108" s="168"/>
    </row>
    <row r="2109" spans="1:7" hidden="1" x14ac:dyDescent="0.25">
      <c r="A2109" s="159"/>
      <c r="B2109" s="160">
        <v>40940</v>
      </c>
      <c r="C2109" s="165" t="s">
        <v>7462</v>
      </c>
      <c r="D2109" s="166" t="s">
        <v>8412</v>
      </c>
      <c r="E2109" s="167">
        <v>17093.03</v>
      </c>
      <c r="F2109" s="164" t="s">
        <v>4897</v>
      </c>
      <c r="G2109" s="168"/>
    </row>
    <row r="2110" spans="1:7" hidden="1" x14ac:dyDescent="0.25">
      <c r="A2110" s="159"/>
      <c r="B2110" s="160">
        <v>38403</v>
      </c>
      <c r="C2110" s="165" t="s">
        <v>7128</v>
      </c>
      <c r="D2110" s="166" t="s">
        <v>8325</v>
      </c>
      <c r="E2110" s="167">
        <v>29.72</v>
      </c>
      <c r="F2110" s="164" t="s">
        <v>4897</v>
      </c>
      <c r="G2110" s="168"/>
    </row>
    <row r="2111" spans="1:7" ht="20.399999999999999" hidden="1" x14ac:dyDescent="0.25">
      <c r="A2111" s="159"/>
      <c r="B2111" s="160">
        <v>37774</v>
      </c>
      <c r="C2111" s="165" t="s">
        <v>9395</v>
      </c>
      <c r="D2111" s="166" t="s">
        <v>8325</v>
      </c>
      <c r="E2111" s="167">
        <v>134097.39000000001</v>
      </c>
      <c r="F2111" s="164" t="s">
        <v>4931</v>
      </c>
      <c r="G2111" s="168"/>
    </row>
    <row r="2112" spans="1:7" ht="30.6" hidden="1" x14ac:dyDescent="0.25">
      <c r="A2112" s="159"/>
      <c r="B2112" s="160">
        <v>38630</v>
      </c>
      <c r="C2112" s="165" t="s">
        <v>9396</v>
      </c>
      <c r="D2112" s="166" t="s">
        <v>8325</v>
      </c>
      <c r="E2112" s="167">
        <v>869921.87</v>
      </c>
      <c r="F2112" s="164" t="s">
        <v>4931</v>
      </c>
      <c r="G2112" s="168"/>
    </row>
    <row r="2113" spans="1:7" ht="30.6" hidden="1" x14ac:dyDescent="0.25">
      <c r="A2113" s="159"/>
      <c r="B2113" s="160">
        <v>38629</v>
      </c>
      <c r="C2113" s="165" t="s">
        <v>9397</v>
      </c>
      <c r="D2113" s="166" t="s">
        <v>8325</v>
      </c>
      <c r="E2113" s="167">
        <v>1294921.8700000001</v>
      </c>
      <c r="F2113" s="164" t="s">
        <v>4931</v>
      </c>
      <c r="G2113" s="168"/>
    </row>
    <row r="2114" spans="1:7" hidden="1" x14ac:dyDescent="0.25">
      <c r="A2114" s="159"/>
      <c r="B2114" s="160">
        <v>38476</v>
      </c>
      <c r="C2114" s="165" t="s">
        <v>7154</v>
      </c>
      <c r="D2114" s="166" t="s">
        <v>8325</v>
      </c>
      <c r="E2114" s="167">
        <v>223.42</v>
      </c>
      <c r="F2114" s="164" t="s">
        <v>4897</v>
      </c>
      <c r="G2114" s="168"/>
    </row>
    <row r="2115" spans="1:7" hidden="1" x14ac:dyDescent="0.25">
      <c r="A2115" s="159"/>
      <c r="B2115" s="160">
        <v>38477</v>
      </c>
      <c r="C2115" s="165" t="s">
        <v>7155</v>
      </c>
      <c r="D2115" s="166" t="s">
        <v>8325</v>
      </c>
      <c r="E2115" s="167">
        <v>632.73</v>
      </c>
      <c r="F2115" s="164" t="s">
        <v>4897</v>
      </c>
      <c r="G2115" s="168"/>
    </row>
    <row r="2116" spans="1:7" ht="20.399999999999999" hidden="1" x14ac:dyDescent="0.25">
      <c r="A2116" s="159"/>
      <c r="B2116" s="160">
        <v>40635</v>
      </c>
      <c r="C2116" s="165" t="s">
        <v>7552</v>
      </c>
      <c r="D2116" s="166" t="s">
        <v>8325</v>
      </c>
      <c r="E2116" s="167">
        <v>481874.65</v>
      </c>
      <c r="F2116" s="164" t="s">
        <v>4931</v>
      </c>
      <c r="G2116" s="168"/>
    </row>
    <row r="2117" spans="1:7" ht="20.399999999999999" hidden="1" x14ac:dyDescent="0.25">
      <c r="A2117" s="159"/>
      <c r="B2117" s="160">
        <v>36483</v>
      </c>
      <c r="C2117" s="165" t="s">
        <v>9398</v>
      </c>
      <c r="D2117" s="166" t="s">
        <v>8325</v>
      </c>
      <c r="E2117" s="167">
        <v>436655.62</v>
      </c>
      <c r="F2117" s="164" t="s">
        <v>4931</v>
      </c>
      <c r="G2117" s="168"/>
    </row>
    <row r="2118" spans="1:7" ht="20.399999999999999" hidden="1" x14ac:dyDescent="0.25">
      <c r="A2118" s="159"/>
      <c r="B2118" s="160">
        <v>14525</v>
      </c>
      <c r="C2118" s="165" t="s">
        <v>9399</v>
      </c>
      <c r="D2118" s="166" t="s">
        <v>8325</v>
      </c>
      <c r="E2118" s="167">
        <v>457204.12</v>
      </c>
      <c r="F2118" s="164" t="s">
        <v>4931</v>
      </c>
      <c r="G2118" s="168"/>
    </row>
    <row r="2119" spans="1:7" hidden="1" x14ac:dyDescent="0.25">
      <c r="A2119" s="159"/>
      <c r="B2119" s="160">
        <v>36482</v>
      </c>
      <c r="C2119" s="165" t="s">
        <v>9400</v>
      </c>
      <c r="D2119" s="166" t="s">
        <v>8325</v>
      </c>
      <c r="E2119" s="167">
        <v>392116.21</v>
      </c>
      <c r="F2119" s="164" t="s">
        <v>4931</v>
      </c>
      <c r="G2119" s="168"/>
    </row>
    <row r="2120" spans="1:7" hidden="1" x14ac:dyDescent="0.25">
      <c r="A2120" s="159"/>
      <c r="B2120" s="160">
        <v>36408</v>
      </c>
      <c r="C2120" s="165" t="s">
        <v>9401</v>
      </c>
      <c r="D2120" s="166" t="s">
        <v>8325</v>
      </c>
      <c r="E2120" s="167">
        <v>468505.8</v>
      </c>
      <c r="F2120" s="164" t="s">
        <v>4931</v>
      </c>
      <c r="G2120" s="168"/>
    </row>
    <row r="2121" spans="1:7" hidden="1" x14ac:dyDescent="0.25">
      <c r="A2121" s="159"/>
      <c r="B2121" s="160">
        <v>2723</v>
      </c>
      <c r="C2121" s="165" t="s">
        <v>9402</v>
      </c>
      <c r="D2121" s="166" t="s">
        <v>8325</v>
      </c>
      <c r="E2121" s="167">
        <v>359598.75</v>
      </c>
      <c r="F2121" s="164" t="s">
        <v>4931</v>
      </c>
      <c r="G2121" s="168"/>
    </row>
    <row r="2122" spans="1:7" ht="20.399999999999999" hidden="1" x14ac:dyDescent="0.25">
      <c r="A2122" s="159"/>
      <c r="B2122" s="160">
        <v>36481</v>
      </c>
      <c r="C2122" s="165" t="s">
        <v>9403</v>
      </c>
      <c r="D2122" s="166" t="s">
        <v>8325</v>
      </c>
      <c r="E2122" s="167">
        <v>428949.93</v>
      </c>
      <c r="F2122" s="164" t="s">
        <v>4931</v>
      </c>
      <c r="G2122" s="168"/>
    </row>
    <row r="2123" spans="1:7" hidden="1" x14ac:dyDescent="0.25">
      <c r="A2123" s="159"/>
      <c r="B2123" s="160">
        <v>10685</v>
      </c>
      <c r="C2123" s="165" t="s">
        <v>9404</v>
      </c>
      <c r="D2123" s="166" t="s">
        <v>8325</v>
      </c>
      <c r="E2123" s="167">
        <v>410970</v>
      </c>
      <c r="F2123" s="164" t="s">
        <v>4931</v>
      </c>
      <c r="G2123" s="168"/>
    </row>
    <row r="2124" spans="1:7" ht="20.399999999999999" hidden="1" x14ac:dyDescent="0.25">
      <c r="A2124" s="159"/>
      <c r="B2124" s="160">
        <v>40636</v>
      </c>
      <c r="C2124" s="165" t="s">
        <v>9405</v>
      </c>
      <c r="D2124" s="166" t="s">
        <v>8325</v>
      </c>
      <c r="E2124" s="167">
        <v>463894.71</v>
      </c>
      <c r="F2124" s="164" t="s">
        <v>4931</v>
      </c>
      <c r="G2124" s="168"/>
    </row>
    <row r="2125" spans="1:7" hidden="1" x14ac:dyDescent="0.25">
      <c r="A2125" s="159"/>
      <c r="B2125" s="160">
        <v>4111</v>
      </c>
      <c r="C2125" s="165" t="s">
        <v>5612</v>
      </c>
      <c r="D2125" s="166" t="s">
        <v>8325</v>
      </c>
      <c r="E2125" s="167">
        <v>45.25</v>
      </c>
      <c r="F2125" s="164" t="s">
        <v>4897</v>
      </c>
      <c r="G2125" s="168"/>
    </row>
    <row r="2126" spans="1:7" hidden="1" x14ac:dyDescent="0.25">
      <c r="A2126" s="159"/>
      <c r="B2126" s="160">
        <v>26021</v>
      </c>
      <c r="C2126" s="165" t="s">
        <v>9406</v>
      </c>
      <c r="D2126" s="166" t="s">
        <v>8325</v>
      </c>
      <c r="E2126" s="167">
        <v>46.6</v>
      </c>
      <c r="F2126" s="164" t="s">
        <v>4897</v>
      </c>
      <c r="G2126" s="168"/>
    </row>
    <row r="2127" spans="1:7" hidden="1" x14ac:dyDescent="0.25">
      <c r="A2127" s="159"/>
      <c r="B2127" s="160">
        <v>12</v>
      </c>
      <c r="C2127" s="165" t="s">
        <v>4902</v>
      </c>
      <c r="D2127" s="166" t="s">
        <v>8325</v>
      </c>
      <c r="E2127" s="167">
        <v>6</v>
      </c>
      <c r="F2127" s="164" t="s">
        <v>8337</v>
      </c>
      <c r="G2127" s="168"/>
    </row>
    <row r="2128" spans="1:7" hidden="1" x14ac:dyDescent="0.25">
      <c r="A2128" s="159"/>
      <c r="B2128" s="160">
        <v>37554</v>
      </c>
      <c r="C2128" s="165" t="s">
        <v>9407</v>
      </c>
      <c r="D2128" s="166" t="s">
        <v>8325</v>
      </c>
      <c r="E2128" s="167">
        <v>211.38</v>
      </c>
      <c r="F2128" s="164" t="s">
        <v>4897</v>
      </c>
      <c r="G2128" s="168"/>
    </row>
    <row r="2129" spans="1:7" hidden="1" x14ac:dyDescent="0.25">
      <c r="A2129" s="159"/>
      <c r="B2129" s="160">
        <v>37555</v>
      </c>
      <c r="C2129" s="165" t="s">
        <v>9408</v>
      </c>
      <c r="D2129" s="166" t="s">
        <v>8325</v>
      </c>
      <c r="E2129" s="167">
        <v>257.14</v>
      </c>
      <c r="F2129" s="164" t="s">
        <v>4897</v>
      </c>
      <c r="G2129" s="168"/>
    </row>
    <row r="2130" spans="1:7" ht="20.399999999999999" hidden="1" x14ac:dyDescent="0.25">
      <c r="A2130" s="159"/>
      <c r="B2130" s="160">
        <v>10902</v>
      </c>
      <c r="C2130" s="165" t="s">
        <v>9409</v>
      </c>
      <c r="D2130" s="166" t="s">
        <v>8325</v>
      </c>
      <c r="E2130" s="167">
        <v>64.52</v>
      </c>
      <c r="F2130" s="164" t="s">
        <v>4897</v>
      </c>
      <c r="G2130" s="168"/>
    </row>
    <row r="2131" spans="1:7" ht="20.399999999999999" hidden="1" x14ac:dyDescent="0.25">
      <c r="A2131" s="159"/>
      <c r="B2131" s="160">
        <v>20965</v>
      </c>
      <c r="C2131" s="165" t="s">
        <v>9410</v>
      </c>
      <c r="D2131" s="166" t="s">
        <v>8325</v>
      </c>
      <c r="E2131" s="167">
        <v>65.12</v>
      </c>
      <c r="F2131" s="164" t="s">
        <v>4897</v>
      </c>
      <c r="G2131" s="168"/>
    </row>
    <row r="2132" spans="1:7" ht="20.399999999999999" hidden="1" x14ac:dyDescent="0.25">
      <c r="A2132" s="159"/>
      <c r="B2132" s="160">
        <v>20966</v>
      </c>
      <c r="C2132" s="165" t="s">
        <v>9411</v>
      </c>
      <c r="D2132" s="166" t="s">
        <v>8325</v>
      </c>
      <c r="E2132" s="167">
        <v>70.12</v>
      </c>
      <c r="F2132" s="164" t="s">
        <v>4897</v>
      </c>
      <c r="G2132" s="168"/>
    </row>
    <row r="2133" spans="1:7" ht="20.399999999999999" hidden="1" x14ac:dyDescent="0.25">
      <c r="A2133" s="159"/>
      <c r="B2133" s="160">
        <v>10903</v>
      </c>
      <c r="C2133" s="165" t="s">
        <v>9412</v>
      </c>
      <c r="D2133" s="166" t="s">
        <v>8325</v>
      </c>
      <c r="E2133" s="167">
        <v>106.28</v>
      </c>
      <c r="F2133" s="164" t="s">
        <v>4897</v>
      </c>
      <c r="G2133" s="168"/>
    </row>
    <row r="2134" spans="1:7" ht="20.399999999999999" hidden="1" x14ac:dyDescent="0.25">
      <c r="A2134" s="159"/>
      <c r="B2134" s="160">
        <v>20967</v>
      </c>
      <c r="C2134" s="165" t="s">
        <v>9413</v>
      </c>
      <c r="D2134" s="166" t="s">
        <v>8325</v>
      </c>
      <c r="E2134" s="167">
        <v>106.28</v>
      </c>
      <c r="F2134" s="164" t="s">
        <v>4897</v>
      </c>
      <c r="G2134" s="168"/>
    </row>
    <row r="2135" spans="1:7" ht="20.399999999999999" hidden="1" x14ac:dyDescent="0.25">
      <c r="A2135" s="159"/>
      <c r="B2135" s="160">
        <v>20968</v>
      </c>
      <c r="C2135" s="165" t="s">
        <v>9414</v>
      </c>
      <c r="D2135" s="166" t="s">
        <v>8325</v>
      </c>
      <c r="E2135" s="167">
        <v>116.57</v>
      </c>
      <c r="F2135" s="164" t="s">
        <v>4897</v>
      </c>
      <c r="G2135" s="168"/>
    </row>
    <row r="2136" spans="1:7" hidden="1" x14ac:dyDescent="0.25">
      <c r="A2136" s="159"/>
      <c r="B2136" s="160">
        <v>11359</v>
      </c>
      <c r="C2136" s="165" t="s">
        <v>9415</v>
      </c>
      <c r="D2136" s="166" t="s">
        <v>8325</v>
      </c>
      <c r="E2136" s="167">
        <v>680</v>
      </c>
      <c r="F2136" s="164" t="s">
        <v>8337</v>
      </c>
    </row>
    <row r="2137" spans="1:7" ht="20.399999999999999" hidden="1" x14ac:dyDescent="0.25">
      <c r="A2137" s="159"/>
      <c r="B2137" s="160">
        <v>39017</v>
      </c>
      <c r="C2137" s="165" t="s">
        <v>9416</v>
      </c>
      <c r="D2137" s="166" t="s">
        <v>8325</v>
      </c>
      <c r="E2137" s="167">
        <v>0.14000000000000001</v>
      </c>
      <c r="F2137" s="164" t="s">
        <v>4931</v>
      </c>
      <c r="G2137" s="168"/>
    </row>
    <row r="2138" spans="1:7" ht="20.399999999999999" hidden="1" x14ac:dyDescent="0.25">
      <c r="A2138" s="159"/>
      <c r="B2138" s="160">
        <v>39315</v>
      </c>
      <c r="C2138" s="165" t="s">
        <v>9417</v>
      </c>
      <c r="D2138" s="166" t="s">
        <v>8325</v>
      </c>
      <c r="E2138" s="167">
        <v>0.23</v>
      </c>
      <c r="F2138" s="164" t="s">
        <v>4931</v>
      </c>
      <c r="G2138" s="168"/>
    </row>
    <row r="2139" spans="1:7" hidden="1" x14ac:dyDescent="0.25">
      <c r="A2139" s="159"/>
      <c r="B2139" s="160">
        <v>39016</v>
      </c>
      <c r="C2139" s="165" t="s">
        <v>9418</v>
      </c>
      <c r="D2139" s="166" t="s">
        <v>8325</v>
      </c>
      <c r="E2139" s="167">
        <v>0.24</v>
      </c>
      <c r="F2139" s="164" t="s">
        <v>4931</v>
      </c>
      <c r="G2139" s="168"/>
    </row>
    <row r="2140" spans="1:7" hidden="1" x14ac:dyDescent="0.25">
      <c r="A2140" s="159"/>
      <c r="B2140" s="160">
        <v>40432</v>
      </c>
      <c r="C2140" s="165" t="s">
        <v>9419</v>
      </c>
      <c r="D2140" s="166" t="s">
        <v>8325</v>
      </c>
      <c r="E2140" s="167">
        <v>1.85</v>
      </c>
      <c r="F2140" s="164" t="s">
        <v>4931</v>
      </c>
      <c r="G2140" s="168"/>
    </row>
    <row r="2141" spans="1:7" ht="20.399999999999999" hidden="1" x14ac:dyDescent="0.25">
      <c r="A2141" s="159"/>
      <c r="B2141" s="160">
        <v>39481</v>
      </c>
      <c r="C2141" s="165" t="s">
        <v>9420</v>
      </c>
      <c r="D2141" s="166" t="s">
        <v>8325</v>
      </c>
      <c r="E2141" s="167">
        <v>1.1599999999999999</v>
      </c>
      <c r="F2141" s="164" t="s">
        <v>4931</v>
      </c>
      <c r="G2141" s="168"/>
    </row>
    <row r="2142" spans="1:7" hidden="1" x14ac:dyDescent="0.25">
      <c r="A2142" s="159"/>
      <c r="B2142" s="160">
        <v>40433</v>
      </c>
      <c r="C2142" s="165" t="s">
        <v>7400</v>
      </c>
      <c r="D2142" s="166" t="s">
        <v>8325</v>
      </c>
      <c r="E2142" s="167">
        <v>1.03</v>
      </c>
      <c r="F2142" s="164" t="s">
        <v>4931</v>
      </c>
      <c r="G2142" s="168"/>
    </row>
    <row r="2143" spans="1:7" hidden="1" x14ac:dyDescent="0.25">
      <c r="A2143" s="159"/>
      <c r="B2143" s="160">
        <v>20219</v>
      </c>
      <c r="C2143" s="165" t="s">
        <v>9421</v>
      </c>
      <c r="D2143" s="166" t="s">
        <v>8325</v>
      </c>
      <c r="E2143" s="167">
        <v>65000</v>
      </c>
      <c r="F2143" s="164" t="s">
        <v>4931</v>
      </c>
    </row>
    <row r="2144" spans="1:7" ht="20.399999999999999" hidden="1" x14ac:dyDescent="0.25">
      <c r="A2144" s="159"/>
      <c r="B2144" s="160">
        <v>36484</v>
      </c>
      <c r="C2144" s="165" t="s">
        <v>9422</v>
      </c>
      <c r="D2144" s="166" t="s">
        <v>8325</v>
      </c>
      <c r="E2144" s="167">
        <v>137983.16</v>
      </c>
      <c r="F2144" s="164" t="s">
        <v>4931</v>
      </c>
      <c r="G2144" s="168"/>
    </row>
    <row r="2145" spans="1:7" hidden="1" x14ac:dyDescent="0.25">
      <c r="A2145" s="159"/>
      <c r="B2145" s="160">
        <v>38367</v>
      </c>
      <c r="C2145" s="165" t="s">
        <v>7104</v>
      </c>
      <c r="D2145" s="166" t="s">
        <v>8325</v>
      </c>
      <c r="E2145" s="167">
        <v>12</v>
      </c>
      <c r="F2145" s="164" t="s">
        <v>4897</v>
      </c>
    </row>
    <row r="2146" spans="1:7" hidden="1" x14ac:dyDescent="0.25">
      <c r="A2146" s="159"/>
      <c r="B2146" s="160">
        <v>38368</v>
      </c>
      <c r="C2146" s="165" t="s">
        <v>7105</v>
      </c>
      <c r="D2146" s="166" t="s">
        <v>8325</v>
      </c>
      <c r="E2146" s="167">
        <v>5.09</v>
      </c>
      <c r="F2146" s="164" t="s">
        <v>4897</v>
      </c>
      <c r="G2146" s="168"/>
    </row>
    <row r="2147" spans="1:7" hidden="1" x14ac:dyDescent="0.25">
      <c r="A2147" s="159"/>
      <c r="B2147" s="160">
        <v>38091</v>
      </c>
      <c r="C2147" s="165" t="s">
        <v>7049</v>
      </c>
      <c r="D2147" s="166" t="s">
        <v>8325</v>
      </c>
      <c r="E2147" s="167">
        <v>1.41</v>
      </c>
      <c r="F2147" s="164" t="s">
        <v>4897</v>
      </c>
      <c r="G2147" s="168"/>
    </row>
    <row r="2148" spans="1:7" hidden="1" x14ac:dyDescent="0.25">
      <c r="A2148" s="159"/>
      <c r="B2148" s="160">
        <v>38095</v>
      </c>
      <c r="C2148" s="165" t="s">
        <v>7053</v>
      </c>
      <c r="D2148" s="166" t="s">
        <v>8325</v>
      </c>
      <c r="E2148" s="167">
        <v>2.98</v>
      </c>
      <c r="F2148" s="164" t="s">
        <v>4897</v>
      </c>
    </row>
    <row r="2149" spans="1:7" hidden="1" x14ac:dyDescent="0.25">
      <c r="A2149" s="159"/>
      <c r="B2149" s="160">
        <v>38092</v>
      </c>
      <c r="C2149" s="165" t="s">
        <v>7050</v>
      </c>
      <c r="D2149" s="166" t="s">
        <v>8325</v>
      </c>
      <c r="E2149" s="167">
        <v>1.34</v>
      </c>
      <c r="F2149" s="164" t="s">
        <v>4897</v>
      </c>
    </row>
    <row r="2150" spans="1:7" hidden="1" x14ac:dyDescent="0.25">
      <c r="A2150" s="159"/>
      <c r="B2150" s="160">
        <v>38093</v>
      </c>
      <c r="C2150" s="165" t="s">
        <v>7051</v>
      </c>
      <c r="D2150" s="166" t="s">
        <v>8325</v>
      </c>
      <c r="E2150" s="167">
        <v>1.38</v>
      </c>
      <c r="F2150" s="164" t="s">
        <v>4897</v>
      </c>
    </row>
    <row r="2151" spans="1:7" hidden="1" x14ac:dyDescent="0.25">
      <c r="A2151" s="159"/>
      <c r="B2151" s="160">
        <v>38096</v>
      </c>
      <c r="C2151" s="165" t="s">
        <v>7054</v>
      </c>
      <c r="D2151" s="166" t="s">
        <v>8325</v>
      </c>
      <c r="E2151" s="167">
        <v>3.21</v>
      </c>
      <c r="F2151" s="164" t="s">
        <v>4897</v>
      </c>
    </row>
    <row r="2152" spans="1:7" hidden="1" x14ac:dyDescent="0.25">
      <c r="A2152" s="159"/>
      <c r="B2152" s="160">
        <v>38094</v>
      </c>
      <c r="C2152" s="165" t="s">
        <v>7052</v>
      </c>
      <c r="D2152" s="166" t="s">
        <v>8325</v>
      </c>
      <c r="E2152" s="167">
        <v>1.69</v>
      </c>
      <c r="F2152" s="164" t="s">
        <v>4897</v>
      </c>
    </row>
    <row r="2153" spans="1:7" hidden="1" x14ac:dyDescent="0.25">
      <c r="A2153" s="159"/>
      <c r="B2153" s="160">
        <v>38097</v>
      </c>
      <c r="C2153" s="165" t="s">
        <v>7055</v>
      </c>
      <c r="D2153" s="166" t="s">
        <v>8325</v>
      </c>
      <c r="E2153" s="167">
        <v>3.44</v>
      </c>
      <c r="F2153" s="164" t="s">
        <v>4897</v>
      </c>
      <c r="G2153" s="168"/>
    </row>
    <row r="2154" spans="1:7" hidden="1" x14ac:dyDescent="0.25">
      <c r="A2154" s="159"/>
      <c r="B2154" s="160">
        <v>38098</v>
      </c>
      <c r="C2154" s="165" t="s">
        <v>7056</v>
      </c>
      <c r="D2154" s="166" t="s">
        <v>8325</v>
      </c>
      <c r="E2154" s="167">
        <v>3.44</v>
      </c>
      <c r="F2154" s="164" t="s">
        <v>4897</v>
      </c>
      <c r="G2154" s="168"/>
    </row>
    <row r="2155" spans="1:7" hidden="1" x14ac:dyDescent="0.25">
      <c r="A2155" s="159"/>
      <c r="B2155" s="160">
        <v>11186</v>
      </c>
      <c r="C2155" s="165" t="s">
        <v>6205</v>
      </c>
      <c r="D2155" s="166" t="s">
        <v>8330</v>
      </c>
      <c r="E2155" s="167">
        <v>267.55</v>
      </c>
      <c r="F2155" s="164" t="s">
        <v>4897</v>
      </c>
      <c r="G2155" s="168"/>
    </row>
    <row r="2156" spans="1:7" ht="20.399999999999999" hidden="1" x14ac:dyDescent="0.25">
      <c r="A2156" s="159"/>
      <c r="B2156" s="160">
        <v>11558</v>
      </c>
      <c r="C2156" s="165" t="s">
        <v>9423</v>
      </c>
      <c r="D2156" s="166" t="s">
        <v>8501</v>
      </c>
      <c r="E2156" s="167">
        <v>10.74</v>
      </c>
      <c r="F2156" s="164" t="s">
        <v>4897</v>
      </c>
    </row>
    <row r="2157" spans="1:7" ht="20.399999999999999" hidden="1" x14ac:dyDescent="0.25">
      <c r="A2157" s="159"/>
      <c r="B2157" s="160">
        <v>11557</v>
      </c>
      <c r="C2157" s="165" t="s">
        <v>9424</v>
      </c>
      <c r="D2157" s="166" t="s">
        <v>8501</v>
      </c>
      <c r="E2157" s="167">
        <v>27.18</v>
      </c>
      <c r="F2157" s="164" t="s">
        <v>4897</v>
      </c>
    </row>
    <row r="2158" spans="1:7" hidden="1" x14ac:dyDescent="0.25">
      <c r="A2158" s="159"/>
      <c r="B2158" s="160">
        <v>2759</v>
      </c>
      <c r="C2158" s="165" t="s">
        <v>5358</v>
      </c>
      <c r="D2158" s="166" t="s">
        <v>8325</v>
      </c>
      <c r="E2158" s="167">
        <v>4.43</v>
      </c>
      <c r="F2158" s="164" t="s">
        <v>4931</v>
      </c>
      <c r="G2158" s="168"/>
    </row>
    <row r="2159" spans="1:7" hidden="1" x14ac:dyDescent="0.25">
      <c r="A2159" s="159"/>
      <c r="B2159" s="160">
        <v>38124</v>
      </c>
      <c r="C2159" s="165" t="s">
        <v>7077</v>
      </c>
      <c r="D2159" s="166" t="s">
        <v>8325</v>
      </c>
      <c r="E2159" s="167">
        <v>20.76</v>
      </c>
      <c r="F2159" s="164" t="s">
        <v>8337</v>
      </c>
      <c r="G2159" s="168"/>
    </row>
    <row r="2160" spans="1:7" hidden="1" x14ac:dyDescent="0.25">
      <c r="A2160" s="159"/>
      <c r="B2160" s="160">
        <v>38380</v>
      </c>
      <c r="C2160" s="165" t="s">
        <v>7112</v>
      </c>
      <c r="D2160" s="166" t="s">
        <v>8325</v>
      </c>
      <c r="E2160" s="167">
        <v>19.07</v>
      </c>
      <c r="F2160" s="164" t="s">
        <v>4897</v>
      </c>
      <c r="G2160" s="168"/>
    </row>
    <row r="2161" spans="1:7" hidden="1" x14ac:dyDescent="0.25">
      <c r="A2161" s="159"/>
      <c r="B2161" s="160">
        <v>20059</v>
      </c>
      <c r="C2161" s="165" t="s">
        <v>9425</v>
      </c>
      <c r="D2161" s="166" t="s">
        <v>8325</v>
      </c>
      <c r="E2161" s="167">
        <v>13.24</v>
      </c>
      <c r="F2161" s="164" t="s">
        <v>4931</v>
      </c>
      <c r="G2161" s="168"/>
    </row>
    <row r="2162" spans="1:7" ht="20.399999999999999" hidden="1" x14ac:dyDescent="0.25">
      <c r="A2162" s="159"/>
      <c r="B2162" s="160">
        <v>42458</v>
      </c>
      <c r="C2162" s="165" t="s">
        <v>9426</v>
      </c>
      <c r="D2162" s="166" t="s">
        <v>8325</v>
      </c>
      <c r="E2162" s="167">
        <v>5016.01</v>
      </c>
      <c r="F2162" s="164" t="s">
        <v>4931</v>
      </c>
      <c r="G2162" s="168"/>
    </row>
    <row r="2163" spans="1:7" ht="20.399999999999999" hidden="1" x14ac:dyDescent="0.25">
      <c r="A2163" s="159"/>
      <c r="B2163" s="160">
        <v>38538</v>
      </c>
      <c r="C2163" s="165" t="s">
        <v>9427</v>
      </c>
      <c r="D2163" s="166" t="s">
        <v>8368</v>
      </c>
      <c r="E2163" s="167">
        <v>32</v>
      </c>
      <c r="F2163" s="164" t="s">
        <v>4931</v>
      </c>
      <c r="G2163" s="168"/>
    </row>
    <row r="2164" spans="1:7" ht="20.399999999999999" hidden="1" x14ac:dyDescent="0.25">
      <c r="A2164" s="159"/>
      <c r="B2164" s="160">
        <v>38539</v>
      </c>
      <c r="C2164" s="165" t="s">
        <v>9428</v>
      </c>
      <c r="D2164" s="166" t="s">
        <v>8368</v>
      </c>
      <c r="E2164" s="167">
        <v>43.51</v>
      </c>
      <c r="F2164" s="164" t="s">
        <v>4931</v>
      </c>
      <c r="G2164" s="168"/>
    </row>
    <row r="2165" spans="1:7" ht="20.399999999999999" hidden="1" x14ac:dyDescent="0.25">
      <c r="A2165" s="159"/>
      <c r="B2165" s="160">
        <v>38540</v>
      </c>
      <c r="C2165" s="165" t="s">
        <v>9429</v>
      </c>
      <c r="D2165" s="166" t="s">
        <v>8368</v>
      </c>
      <c r="E2165" s="167">
        <v>111.52</v>
      </c>
      <c r="F2165" s="164" t="s">
        <v>4931</v>
      </c>
      <c r="G2165" s="168"/>
    </row>
    <row r="2166" spans="1:7" ht="20.399999999999999" hidden="1" x14ac:dyDescent="0.25">
      <c r="A2166" s="159"/>
      <c r="B2166" s="160">
        <v>42006</v>
      </c>
      <c r="C2166" s="165" t="s">
        <v>9430</v>
      </c>
      <c r="D2166" s="166" t="s">
        <v>8325</v>
      </c>
      <c r="E2166" s="167">
        <v>9.85</v>
      </c>
      <c r="F2166" s="164" t="s">
        <v>4931</v>
      </c>
      <c r="G2166" s="168"/>
    </row>
    <row r="2167" spans="1:7" ht="20.399999999999999" hidden="1" x14ac:dyDescent="0.25">
      <c r="A2167" s="159"/>
      <c r="B2167" s="160">
        <v>42007</v>
      </c>
      <c r="C2167" s="165" t="s">
        <v>9431</v>
      </c>
      <c r="D2167" s="166" t="s">
        <v>8325</v>
      </c>
      <c r="E2167" s="167">
        <v>6.93</v>
      </c>
      <c r="F2167" s="164" t="s">
        <v>4931</v>
      </c>
      <c r="G2167" s="168"/>
    </row>
    <row r="2168" spans="1:7" hidden="1" x14ac:dyDescent="0.25">
      <c r="A2168" s="159"/>
      <c r="B2168" s="160">
        <v>38384</v>
      </c>
      <c r="C2168" s="165" t="s">
        <v>7116</v>
      </c>
      <c r="D2168" s="166" t="s">
        <v>8325</v>
      </c>
      <c r="E2168" s="167">
        <v>13.2</v>
      </c>
      <c r="F2168" s="164" t="s">
        <v>4897</v>
      </c>
      <c r="G2168" s="168"/>
    </row>
    <row r="2169" spans="1:7" hidden="1" x14ac:dyDescent="0.25">
      <c r="A2169" s="159"/>
      <c r="B2169" s="160">
        <v>13</v>
      </c>
      <c r="C2169" s="165" t="s">
        <v>4903</v>
      </c>
      <c r="D2169" s="166" t="s">
        <v>8369</v>
      </c>
      <c r="E2169" s="167">
        <v>9.23</v>
      </c>
      <c r="F2169" s="164" t="s">
        <v>4897</v>
      </c>
      <c r="G2169" s="168"/>
    </row>
    <row r="2170" spans="1:7" hidden="1" x14ac:dyDescent="0.25">
      <c r="A2170" s="159"/>
      <c r="B2170" s="160">
        <v>2762</v>
      </c>
      <c r="C2170" s="165" t="s">
        <v>5359</v>
      </c>
      <c r="D2170" s="166" t="s">
        <v>8368</v>
      </c>
      <c r="E2170" s="167">
        <v>5.53</v>
      </c>
      <c r="F2170" s="164" t="s">
        <v>4931</v>
      </c>
      <c r="G2170" s="168"/>
    </row>
    <row r="2171" spans="1:7" ht="20.399999999999999" hidden="1" x14ac:dyDescent="0.25">
      <c r="A2171" s="159"/>
      <c r="B2171" s="160">
        <v>21142</v>
      </c>
      <c r="C2171" s="165" t="s">
        <v>9432</v>
      </c>
      <c r="D2171" s="166" t="s">
        <v>8325</v>
      </c>
      <c r="E2171" s="167">
        <v>18.38</v>
      </c>
      <c r="F2171" s="164" t="s">
        <v>4897</v>
      </c>
      <c r="G2171" s="168"/>
    </row>
    <row r="2172" spans="1:7" hidden="1" x14ac:dyDescent="0.25">
      <c r="A2172" s="159"/>
      <c r="B2172" s="160">
        <v>12865</v>
      </c>
      <c r="C2172" s="165" t="s">
        <v>6490</v>
      </c>
      <c r="D2172" s="166" t="s">
        <v>8332</v>
      </c>
      <c r="E2172" s="167">
        <v>12.37</v>
      </c>
      <c r="F2172" s="164" t="s">
        <v>4897</v>
      </c>
      <c r="G2172" s="168"/>
    </row>
    <row r="2173" spans="1:7" hidden="1" x14ac:dyDescent="0.25">
      <c r="A2173" s="159"/>
      <c r="B2173" s="160">
        <v>41074</v>
      </c>
      <c r="C2173" s="165" t="s">
        <v>7501</v>
      </c>
      <c r="D2173" s="166" t="s">
        <v>8412</v>
      </c>
      <c r="E2173" s="167">
        <v>2167.15</v>
      </c>
      <c r="F2173" s="164" t="s">
        <v>4897</v>
      </c>
      <c r="G2173" s="168"/>
    </row>
    <row r="2174" spans="1:7" hidden="1" x14ac:dyDescent="0.25">
      <c r="A2174" s="159"/>
      <c r="B2174" s="160">
        <v>4223</v>
      </c>
      <c r="C2174" s="165" t="s">
        <v>5648</v>
      </c>
      <c r="D2174" s="166" t="s">
        <v>8370</v>
      </c>
      <c r="E2174" s="167">
        <v>3.13</v>
      </c>
      <c r="F2174" s="164" t="s">
        <v>8337</v>
      </c>
      <c r="G2174" s="168"/>
    </row>
    <row r="2175" spans="1:7" hidden="1" x14ac:dyDescent="0.25">
      <c r="A2175" s="159"/>
      <c r="B2175" s="160">
        <v>37372</v>
      </c>
      <c r="C2175" s="165" t="s">
        <v>6913</v>
      </c>
      <c r="D2175" s="166" t="s">
        <v>8332</v>
      </c>
      <c r="E2175" s="167">
        <v>0.37</v>
      </c>
      <c r="F2175" s="164" t="s">
        <v>8337</v>
      </c>
      <c r="G2175" s="168"/>
    </row>
    <row r="2176" spans="1:7" hidden="1" x14ac:dyDescent="0.25">
      <c r="A2176" s="159"/>
      <c r="B2176" s="160">
        <v>40863</v>
      </c>
      <c r="C2176" s="165" t="s">
        <v>9433</v>
      </c>
      <c r="D2176" s="166" t="s">
        <v>8412</v>
      </c>
      <c r="E2176" s="167">
        <v>69.239999999999995</v>
      </c>
      <c r="F2176" s="164" t="s">
        <v>8337</v>
      </c>
      <c r="G2176" s="168"/>
    </row>
    <row r="2177" spans="1:7" hidden="1" x14ac:dyDescent="0.25">
      <c r="A2177" s="159"/>
      <c r="B2177" s="160">
        <v>38475</v>
      </c>
      <c r="C2177" s="165" t="s">
        <v>7153</v>
      </c>
      <c r="D2177" s="166" t="s">
        <v>8325</v>
      </c>
      <c r="E2177" s="167">
        <v>22.61</v>
      </c>
      <c r="F2177" s="164" t="s">
        <v>4897</v>
      </c>
      <c r="G2177" s="168"/>
    </row>
    <row r="2178" spans="1:7" hidden="1" x14ac:dyDescent="0.25">
      <c r="A2178" s="159"/>
      <c r="B2178" s="160">
        <v>38474</v>
      </c>
      <c r="C2178" s="165" t="s">
        <v>7152</v>
      </c>
      <c r="D2178" s="166" t="s">
        <v>8325</v>
      </c>
      <c r="E2178" s="167">
        <v>27.96</v>
      </c>
      <c r="F2178" s="164" t="s">
        <v>4897</v>
      </c>
      <c r="G2178" s="168"/>
    </row>
    <row r="2179" spans="1:7" hidden="1" x14ac:dyDescent="0.25">
      <c r="A2179" s="159"/>
      <c r="B2179" s="160">
        <v>10886</v>
      </c>
      <c r="C2179" s="165" t="s">
        <v>6149</v>
      </c>
      <c r="D2179" s="166" t="s">
        <v>8325</v>
      </c>
      <c r="E2179" s="167">
        <v>175</v>
      </c>
      <c r="F2179" s="164" t="s">
        <v>4897</v>
      </c>
      <c r="G2179" s="168"/>
    </row>
    <row r="2180" spans="1:7" hidden="1" x14ac:dyDescent="0.25">
      <c r="A2180" s="159"/>
      <c r="B2180" s="160">
        <v>10888</v>
      </c>
      <c r="C2180" s="165" t="s">
        <v>9434</v>
      </c>
      <c r="D2180" s="166" t="s">
        <v>8325</v>
      </c>
      <c r="E2180" s="167">
        <v>553.84</v>
      </c>
      <c r="F2180" s="164" t="s">
        <v>4897</v>
      </c>
    </row>
    <row r="2181" spans="1:7" hidden="1" x14ac:dyDescent="0.25">
      <c r="A2181" s="159"/>
      <c r="B2181" s="160">
        <v>10889</v>
      </c>
      <c r="C2181" s="165" t="s">
        <v>9435</v>
      </c>
      <c r="D2181" s="166" t="s">
        <v>8325</v>
      </c>
      <c r="E2181" s="167">
        <v>600</v>
      </c>
      <c r="F2181" s="164" t="s">
        <v>4897</v>
      </c>
    </row>
    <row r="2182" spans="1:7" hidden="1" x14ac:dyDescent="0.25">
      <c r="A2182" s="159"/>
      <c r="B2182" s="160">
        <v>10890</v>
      </c>
      <c r="C2182" s="165" t="s">
        <v>9436</v>
      </c>
      <c r="D2182" s="166" t="s">
        <v>8325</v>
      </c>
      <c r="E2182" s="167">
        <v>276.92</v>
      </c>
      <c r="F2182" s="164" t="s">
        <v>4897</v>
      </c>
      <c r="G2182" s="168"/>
    </row>
    <row r="2183" spans="1:7" hidden="1" x14ac:dyDescent="0.25">
      <c r="A2183" s="159"/>
      <c r="B2183" s="160">
        <v>10891</v>
      </c>
      <c r="C2183" s="165" t="s">
        <v>9437</v>
      </c>
      <c r="D2183" s="166" t="s">
        <v>8325</v>
      </c>
      <c r="E2183" s="167">
        <v>169.23</v>
      </c>
      <c r="F2183" s="164" t="s">
        <v>4897</v>
      </c>
    </row>
    <row r="2184" spans="1:7" hidden="1" x14ac:dyDescent="0.25">
      <c r="A2184" s="159"/>
      <c r="B2184" s="160">
        <v>10892</v>
      </c>
      <c r="C2184" s="165" t="s">
        <v>9438</v>
      </c>
      <c r="D2184" s="166" t="s">
        <v>8325</v>
      </c>
      <c r="E2184" s="167">
        <v>200</v>
      </c>
      <c r="F2184" s="164" t="s">
        <v>8337</v>
      </c>
      <c r="G2184" s="168"/>
    </row>
    <row r="2185" spans="1:7" hidden="1" x14ac:dyDescent="0.25">
      <c r="A2185" s="159"/>
      <c r="B2185" s="160">
        <v>20977</v>
      </c>
      <c r="C2185" s="165" t="s">
        <v>9439</v>
      </c>
      <c r="D2185" s="166" t="s">
        <v>8325</v>
      </c>
      <c r="E2185" s="167">
        <v>238.46</v>
      </c>
      <c r="F2185" s="164" t="s">
        <v>4897</v>
      </c>
      <c r="G2185" s="168"/>
    </row>
    <row r="2186" spans="1:7" hidden="1" x14ac:dyDescent="0.25">
      <c r="A2186" s="159"/>
      <c r="B2186" s="160">
        <v>3073</v>
      </c>
      <c r="C2186" s="165" t="s">
        <v>5362</v>
      </c>
      <c r="D2186" s="166" t="s">
        <v>8325</v>
      </c>
      <c r="E2186" s="167">
        <v>112.86</v>
      </c>
      <c r="F2186" s="164" t="s">
        <v>4931</v>
      </c>
      <c r="G2186" s="168"/>
    </row>
    <row r="2187" spans="1:7" hidden="1" x14ac:dyDescent="0.25">
      <c r="A2187" s="159"/>
      <c r="B2187" s="160">
        <v>3068</v>
      </c>
      <c r="C2187" s="165" t="s">
        <v>5360</v>
      </c>
      <c r="D2187" s="166" t="s">
        <v>8325</v>
      </c>
      <c r="E2187" s="167">
        <v>53.13</v>
      </c>
      <c r="F2187" s="164" t="s">
        <v>4931</v>
      </c>
      <c r="G2187" s="168"/>
    </row>
    <row r="2188" spans="1:7" hidden="1" x14ac:dyDescent="0.25">
      <c r="A2188" s="159"/>
      <c r="B2188" s="160">
        <v>3074</v>
      </c>
      <c r="C2188" s="165" t="s">
        <v>5363</v>
      </c>
      <c r="D2188" s="166" t="s">
        <v>8325</v>
      </c>
      <c r="E2188" s="167">
        <v>89.83</v>
      </c>
      <c r="F2188" s="164" t="s">
        <v>4931</v>
      </c>
      <c r="G2188" s="168"/>
    </row>
    <row r="2189" spans="1:7" hidden="1" x14ac:dyDescent="0.25">
      <c r="A2189" s="159"/>
      <c r="B2189" s="160">
        <v>3076</v>
      </c>
      <c r="C2189" s="165" t="s">
        <v>5365</v>
      </c>
      <c r="D2189" s="166" t="s">
        <v>8325</v>
      </c>
      <c r="E2189" s="167">
        <v>101.16</v>
      </c>
      <c r="F2189" s="164" t="s">
        <v>4931</v>
      </c>
      <c r="G2189" s="168"/>
    </row>
    <row r="2190" spans="1:7" hidden="1" x14ac:dyDescent="0.25">
      <c r="A2190" s="159"/>
      <c r="B2190" s="160">
        <v>3072</v>
      </c>
      <c r="C2190" s="165" t="s">
        <v>5361</v>
      </c>
      <c r="D2190" s="166" t="s">
        <v>8325</v>
      </c>
      <c r="E2190" s="167">
        <v>44.89</v>
      </c>
      <c r="F2190" s="164" t="s">
        <v>4931</v>
      </c>
      <c r="G2190" s="168"/>
    </row>
    <row r="2191" spans="1:7" hidden="1" x14ac:dyDescent="0.25">
      <c r="A2191" s="159"/>
      <c r="B2191" s="160">
        <v>3075</v>
      </c>
      <c r="C2191" s="165" t="s">
        <v>5364</v>
      </c>
      <c r="D2191" s="166" t="s">
        <v>8325</v>
      </c>
      <c r="E2191" s="167">
        <v>80.97</v>
      </c>
      <c r="F2191" s="164" t="s">
        <v>4931</v>
      </c>
      <c r="G2191" s="168"/>
    </row>
    <row r="2192" spans="1:7" hidden="1" x14ac:dyDescent="0.25">
      <c r="A2192" s="159"/>
      <c r="B2192" s="160">
        <v>10780</v>
      </c>
      <c r="C2192" s="165" t="s">
        <v>9440</v>
      </c>
      <c r="D2192" s="166" t="s">
        <v>8325</v>
      </c>
      <c r="E2192" s="167">
        <v>4.88</v>
      </c>
      <c r="F2192" s="164" t="s">
        <v>4931</v>
      </c>
      <c r="G2192" s="168"/>
    </row>
    <row r="2193" spans="1:7" hidden="1" x14ac:dyDescent="0.25">
      <c r="A2193" s="159"/>
      <c r="B2193" s="160">
        <v>10781</v>
      </c>
      <c r="C2193" s="165" t="s">
        <v>9441</v>
      </c>
      <c r="D2193" s="166" t="s">
        <v>8325</v>
      </c>
      <c r="E2193" s="167">
        <v>6.06</v>
      </c>
      <c r="F2193" s="164" t="s">
        <v>4931</v>
      </c>
      <c r="G2193" s="168"/>
    </row>
    <row r="2194" spans="1:7" hidden="1" x14ac:dyDescent="0.25">
      <c r="A2194" s="159"/>
      <c r="B2194" s="160">
        <v>20106</v>
      </c>
      <c r="C2194" s="165" t="s">
        <v>9442</v>
      </c>
      <c r="D2194" s="166" t="s">
        <v>8325</v>
      </c>
      <c r="E2194" s="167">
        <v>2.87</v>
      </c>
      <c r="F2194" s="164" t="s">
        <v>4931</v>
      </c>
      <c r="G2194" s="168"/>
    </row>
    <row r="2195" spans="1:7" hidden="1" x14ac:dyDescent="0.25">
      <c r="A2195" s="159"/>
      <c r="B2195" s="160">
        <v>20107</v>
      </c>
      <c r="C2195" s="165" t="s">
        <v>9443</v>
      </c>
      <c r="D2195" s="166" t="s">
        <v>8325</v>
      </c>
      <c r="E2195" s="167">
        <v>3.08</v>
      </c>
      <c r="F2195" s="164" t="s">
        <v>4931</v>
      </c>
      <c r="G2195" s="168"/>
    </row>
    <row r="2196" spans="1:7" hidden="1" x14ac:dyDescent="0.25">
      <c r="A2196" s="159"/>
      <c r="B2196" s="160">
        <v>20108</v>
      </c>
      <c r="C2196" s="165" t="s">
        <v>9444</v>
      </c>
      <c r="D2196" s="166" t="s">
        <v>8325</v>
      </c>
      <c r="E2196" s="167">
        <v>2.75</v>
      </c>
      <c r="F2196" s="164" t="s">
        <v>4931</v>
      </c>
      <c r="G2196" s="168"/>
    </row>
    <row r="2197" spans="1:7" hidden="1" x14ac:dyDescent="0.25">
      <c r="A2197" s="159"/>
      <c r="B2197" s="160">
        <v>20109</v>
      </c>
      <c r="C2197" s="165" t="s">
        <v>9445</v>
      </c>
      <c r="D2197" s="166" t="s">
        <v>8325</v>
      </c>
      <c r="E2197" s="167">
        <v>4.34</v>
      </c>
      <c r="F2197" s="164" t="s">
        <v>4931</v>
      </c>
      <c r="G2197" s="168"/>
    </row>
    <row r="2198" spans="1:7" hidden="1" x14ac:dyDescent="0.25">
      <c r="A2198" s="159"/>
      <c r="B2198" s="160">
        <v>34795</v>
      </c>
      <c r="C2198" s="165" t="s">
        <v>6845</v>
      </c>
      <c r="D2198" s="166" t="s">
        <v>8330</v>
      </c>
      <c r="E2198" s="167">
        <v>147.47999999999999</v>
      </c>
      <c r="F2198" s="164" t="s">
        <v>4931</v>
      </c>
      <c r="G2198" s="168"/>
    </row>
    <row r="2199" spans="1:7" hidden="1" x14ac:dyDescent="0.25">
      <c r="A2199" s="159"/>
      <c r="B2199" s="160">
        <v>34796</v>
      </c>
      <c r="C2199" s="165" t="s">
        <v>6846</v>
      </c>
      <c r="D2199" s="166" t="s">
        <v>8368</v>
      </c>
      <c r="E2199" s="167">
        <v>6.47</v>
      </c>
      <c r="F2199" s="164" t="s">
        <v>4931</v>
      </c>
      <c r="G2199" s="168"/>
    </row>
    <row r="2200" spans="1:7" ht="20.399999999999999" hidden="1" x14ac:dyDescent="0.25">
      <c r="A2200" s="159"/>
      <c r="B2200" s="160">
        <v>11474</v>
      </c>
      <c r="C2200" s="165" t="s">
        <v>9446</v>
      </c>
      <c r="D2200" s="166" t="s">
        <v>8325</v>
      </c>
      <c r="E2200" s="167">
        <v>28.22</v>
      </c>
      <c r="F2200" s="164" t="s">
        <v>4897</v>
      </c>
      <c r="G2200" s="168"/>
    </row>
    <row r="2201" spans="1:7" ht="20.399999999999999" hidden="1" x14ac:dyDescent="0.25">
      <c r="A2201" s="159"/>
      <c r="B2201" s="160">
        <v>11470</v>
      </c>
      <c r="C2201" s="165" t="s">
        <v>9447</v>
      </c>
      <c r="D2201" s="166" t="s">
        <v>8325</v>
      </c>
      <c r="E2201" s="167">
        <v>18.489999999999998</v>
      </c>
      <c r="F2201" s="164" t="s">
        <v>4897</v>
      </c>
      <c r="G2201" s="168"/>
    </row>
    <row r="2202" spans="1:7" ht="20.399999999999999" hidden="1" x14ac:dyDescent="0.25">
      <c r="A2202" s="159"/>
      <c r="B2202" s="160">
        <v>11480</v>
      </c>
      <c r="C2202" s="165" t="s">
        <v>9448</v>
      </c>
      <c r="D2202" s="166" t="s">
        <v>9059</v>
      </c>
      <c r="E2202" s="167">
        <v>46.15</v>
      </c>
      <c r="F2202" s="164" t="s">
        <v>4897</v>
      </c>
      <c r="G2202" s="168"/>
    </row>
    <row r="2203" spans="1:7" ht="20.399999999999999" hidden="1" x14ac:dyDescent="0.25">
      <c r="A2203" s="159"/>
      <c r="B2203" s="160">
        <v>38154</v>
      </c>
      <c r="C2203" s="165" t="s">
        <v>9449</v>
      </c>
      <c r="D2203" s="166" t="s">
        <v>9059</v>
      </c>
      <c r="E2203" s="167">
        <v>28.89</v>
      </c>
      <c r="F2203" s="164" t="s">
        <v>4897</v>
      </c>
      <c r="G2203" s="168"/>
    </row>
    <row r="2204" spans="1:7" ht="20.399999999999999" hidden="1" x14ac:dyDescent="0.25">
      <c r="A2204" s="159"/>
      <c r="B2204" s="160">
        <v>11482</v>
      </c>
      <c r="C2204" s="165" t="s">
        <v>9450</v>
      </c>
      <c r="D2204" s="166" t="s">
        <v>9059</v>
      </c>
      <c r="E2204" s="167">
        <v>41.92</v>
      </c>
      <c r="F2204" s="164" t="s">
        <v>4897</v>
      </c>
      <c r="G2204" s="168"/>
    </row>
    <row r="2205" spans="1:7" ht="20.399999999999999" hidden="1" x14ac:dyDescent="0.25">
      <c r="A2205" s="159"/>
      <c r="B2205" s="160">
        <v>3084</v>
      </c>
      <c r="C2205" s="165" t="s">
        <v>9451</v>
      </c>
      <c r="D2205" s="166" t="s">
        <v>9059</v>
      </c>
      <c r="E2205" s="167">
        <v>53.89</v>
      </c>
      <c r="F2205" s="164" t="s">
        <v>4897</v>
      </c>
      <c r="G2205" s="168"/>
    </row>
    <row r="2206" spans="1:7" hidden="1" x14ac:dyDescent="0.25">
      <c r="A2206" s="159"/>
      <c r="B2206" s="160">
        <v>3103</v>
      </c>
      <c r="C2206" s="165" t="s">
        <v>5366</v>
      </c>
      <c r="D2206" s="166" t="s">
        <v>8325</v>
      </c>
      <c r="E2206" s="167">
        <v>48.17</v>
      </c>
      <c r="F2206" s="164" t="s">
        <v>4897</v>
      </c>
      <c r="G2206" s="168"/>
    </row>
    <row r="2207" spans="1:7" ht="20.399999999999999" hidden="1" x14ac:dyDescent="0.25">
      <c r="A2207" s="159"/>
      <c r="B2207" s="160">
        <v>11481</v>
      </c>
      <c r="C2207" s="165" t="s">
        <v>9452</v>
      </c>
      <c r="D2207" s="166" t="s">
        <v>8325</v>
      </c>
      <c r="E2207" s="167">
        <v>14.53</v>
      </c>
      <c r="F2207" s="164" t="s">
        <v>4897</v>
      </c>
      <c r="G2207" s="168"/>
    </row>
    <row r="2208" spans="1:7" ht="20.399999999999999" hidden="1" x14ac:dyDescent="0.25">
      <c r="A2208" s="159"/>
      <c r="B2208" s="160">
        <v>3097</v>
      </c>
      <c r="C2208" s="165" t="s">
        <v>9453</v>
      </c>
      <c r="D2208" s="166" t="s">
        <v>9059</v>
      </c>
      <c r="E2208" s="167">
        <v>29.85</v>
      </c>
      <c r="F2208" s="164" t="s">
        <v>4897</v>
      </c>
      <c r="G2208" s="168"/>
    </row>
    <row r="2209" spans="1:7" ht="20.399999999999999" hidden="1" x14ac:dyDescent="0.25">
      <c r="A2209" s="159"/>
      <c r="B2209" s="160">
        <v>38153</v>
      </c>
      <c r="C2209" s="165" t="s">
        <v>9454</v>
      </c>
      <c r="D2209" s="166" t="s">
        <v>9059</v>
      </c>
      <c r="E2209" s="167">
        <v>27.38</v>
      </c>
      <c r="F2209" s="164" t="s">
        <v>4897</v>
      </c>
      <c r="G2209" s="168"/>
    </row>
    <row r="2210" spans="1:7" ht="20.399999999999999" hidden="1" x14ac:dyDescent="0.25">
      <c r="A2210" s="159"/>
      <c r="B2210" s="160">
        <v>3099</v>
      </c>
      <c r="C2210" s="165" t="s">
        <v>9455</v>
      </c>
      <c r="D2210" s="166" t="s">
        <v>9059</v>
      </c>
      <c r="E2210" s="167">
        <v>47.75</v>
      </c>
      <c r="F2210" s="164" t="s">
        <v>4897</v>
      </c>
      <c r="G2210" s="168"/>
    </row>
    <row r="2211" spans="1:7" ht="20.399999999999999" hidden="1" x14ac:dyDescent="0.25">
      <c r="A2211" s="159"/>
      <c r="B2211" s="160">
        <v>3080</v>
      </c>
      <c r="C2211" s="165" t="s">
        <v>9456</v>
      </c>
      <c r="D2211" s="166" t="s">
        <v>9059</v>
      </c>
      <c r="E2211" s="167">
        <v>39.9</v>
      </c>
      <c r="F2211" s="164" t="s">
        <v>8337</v>
      </c>
      <c r="G2211" s="168"/>
    </row>
    <row r="2212" spans="1:7" ht="20.399999999999999" hidden="1" x14ac:dyDescent="0.25">
      <c r="A2212" s="159"/>
      <c r="B2212" s="160">
        <v>3081</v>
      </c>
      <c r="C2212" s="165" t="s">
        <v>9457</v>
      </c>
      <c r="D2212" s="166" t="s">
        <v>9059</v>
      </c>
      <c r="E2212" s="167">
        <v>60.39</v>
      </c>
      <c r="F2212" s="164" t="s">
        <v>4897</v>
      </c>
      <c r="G2212" s="168"/>
    </row>
    <row r="2213" spans="1:7" ht="20.399999999999999" hidden="1" x14ac:dyDescent="0.25">
      <c r="A2213" s="159"/>
      <c r="B2213" s="160">
        <v>38151</v>
      </c>
      <c r="C2213" s="165" t="s">
        <v>9458</v>
      </c>
      <c r="D2213" s="166" t="s">
        <v>9059</v>
      </c>
      <c r="E2213" s="167">
        <v>37.799999999999997</v>
      </c>
      <c r="F2213" s="164" t="s">
        <v>4897</v>
      </c>
      <c r="G2213" s="168"/>
    </row>
    <row r="2214" spans="1:7" ht="20.399999999999999" hidden="1" x14ac:dyDescent="0.25">
      <c r="A2214" s="159"/>
      <c r="B2214" s="160">
        <v>11479</v>
      </c>
      <c r="C2214" s="165" t="s">
        <v>9459</v>
      </c>
      <c r="D2214" s="166" t="s">
        <v>8325</v>
      </c>
      <c r="E2214" s="167">
        <v>21.98</v>
      </c>
      <c r="F2214" s="164" t="s">
        <v>4897</v>
      </c>
      <c r="G2214" s="168"/>
    </row>
    <row r="2215" spans="1:7" ht="20.399999999999999" hidden="1" x14ac:dyDescent="0.25">
      <c r="A2215" s="159"/>
      <c r="B2215" s="160">
        <v>38152</v>
      </c>
      <c r="C2215" s="165" t="s">
        <v>9460</v>
      </c>
      <c r="D2215" s="166" t="s">
        <v>9059</v>
      </c>
      <c r="E2215" s="167">
        <v>54.71</v>
      </c>
      <c r="F2215" s="164" t="s">
        <v>4897</v>
      </c>
      <c r="G2215" s="168"/>
    </row>
    <row r="2216" spans="1:7" ht="20.399999999999999" hidden="1" x14ac:dyDescent="0.25">
      <c r="A2216" s="159"/>
      <c r="B2216" s="160">
        <v>11478</v>
      </c>
      <c r="C2216" s="165" t="s">
        <v>9461</v>
      </c>
      <c r="D2216" s="166" t="s">
        <v>8325</v>
      </c>
      <c r="E2216" s="167">
        <v>38.56</v>
      </c>
      <c r="F2216" s="164" t="s">
        <v>4897</v>
      </c>
      <c r="G2216" s="168"/>
    </row>
    <row r="2217" spans="1:7" ht="20.399999999999999" hidden="1" x14ac:dyDescent="0.25">
      <c r="A2217" s="159"/>
      <c r="B2217" s="160">
        <v>3090</v>
      </c>
      <c r="C2217" s="165" t="s">
        <v>9462</v>
      </c>
      <c r="D2217" s="166" t="s">
        <v>9059</v>
      </c>
      <c r="E2217" s="167">
        <v>32.26</v>
      </c>
      <c r="F2217" s="164" t="s">
        <v>4897</v>
      </c>
      <c r="G2217" s="168"/>
    </row>
    <row r="2218" spans="1:7" ht="20.399999999999999" hidden="1" x14ac:dyDescent="0.25">
      <c r="A2218" s="159"/>
      <c r="B2218" s="160">
        <v>3093</v>
      </c>
      <c r="C2218" s="165" t="s">
        <v>9463</v>
      </c>
      <c r="D2218" s="166" t="s">
        <v>9059</v>
      </c>
      <c r="E2218" s="167">
        <v>53.61</v>
      </c>
      <c r="F2218" s="164" t="s">
        <v>4897</v>
      </c>
      <c r="G2218" s="168"/>
    </row>
    <row r="2219" spans="1:7" ht="20.399999999999999" hidden="1" x14ac:dyDescent="0.25">
      <c r="A2219" s="159"/>
      <c r="B2219" s="160">
        <v>11476</v>
      </c>
      <c r="C2219" s="165" t="s">
        <v>9464</v>
      </c>
      <c r="D2219" s="166" t="s">
        <v>8325</v>
      </c>
      <c r="E2219" s="167">
        <v>23.1</v>
      </c>
      <c r="F2219" s="164" t="s">
        <v>4897</v>
      </c>
      <c r="G2219" s="168"/>
    </row>
    <row r="2220" spans="1:7" hidden="1" x14ac:dyDescent="0.25">
      <c r="A2220" s="159"/>
      <c r="B2220" s="160">
        <v>3082</v>
      </c>
      <c r="C2220" s="165" t="s">
        <v>9465</v>
      </c>
      <c r="D2220" s="166" t="s">
        <v>9059</v>
      </c>
      <c r="E2220" s="167">
        <v>37.32</v>
      </c>
      <c r="F2220" s="164" t="s">
        <v>4897</v>
      </c>
      <c r="G2220" s="168"/>
    </row>
    <row r="2221" spans="1:7" ht="20.399999999999999" hidden="1" x14ac:dyDescent="0.25">
      <c r="A2221" s="159"/>
      <c r="B2221" s="160">
        <v>11484</v>
      </c>
      <c r="C2221" s="165" t="s">
        <v>9466</v>
      </c>
      <c r="D2221" s="166" t="s">
        <v>8325</v>
      </c>
      <c r="E2221" s="167">
        <v>26.62</v>
      </c>
      <c r="F2221" s="164" t="s">
        <v>4897</v>
      </c>
      <c r="G2221" s="168"/>
    </row>
    <row r="2222" spans="1:7" ht="20.399999999999999" hidden="1" x14ac:dyDescent="0.25">
      <c r="A2222" s="159"/>
      <c r="B2222" s="160">
        <v>38155</v>
      </c>
      <c r="C2222" s="165" t="s">
        <v>9467</v>
      </c>
      <c r="D2222" s="166" t="s">
        <v>8325</v>
      </c>
      <c r="E2222" s="167">
        <v>36.29</v>
      </c>
      <c r="F2222" s="164" t="s">
        <v>4897</v>
      </c>
      <c r="G2222" s="168"/>
    </row>
    <row r="2223" spans="1:7" ht="20.399999999999999" hidden="1" x14ac:dyDescent="0.25">
      <c r="A2223" s="159"/>
      <c r="B2223" s="160">
        <v>11468</v>
      </c>
      <c r="C2223" s="165" t="s">
        <v>9468</v>
      </c>
      <c r="D2223" s="166" t="s">
        <v>8325</v>
      </c>
      <c r="E2223" s="167">
        <v>8.15</v>
      </c>
      <c r="F2223" s="164" t="s">
        <v>4897</v>
      </c>
      <c r="G2223" s="168"/>
    </row>
    <row r="2224" spans="1:7" ht="20.399999999999999" hidden="1" x14ac:dyDescent="0.25">
      <c r="A2224" s="159"/>
      <c r="B2224" s="160">
        <v>11469</v>
      </c>
      <c r="C2224" s="165" t="s">
        <v>9469</v>
      </c>
      <c r="D2224" s="166" t="s">
        <v>8325</v>
      </c>
      <c r="E2224" s="167">
        <v>9.73</v>
      </c>
      <c r="F2224" s="164" t="s">
        <v>4897</v>
      </c>
      <c r="G2224" s="168"/>
    </row>
    <row r="2225" spans="1:7" ht="20.399999999999999" hidden="1" x14ac:dyDescent="0.25">
      <c r="A2225" s="159"/>
      <c r="B2225" s="160">
        <v>11477</v>
      </c>
      <c r="C2225" s="165" t="s">
        <v>9470</v>
      </c>
      <c r="D2225" s="166" t="s">
        <v>9059</v>
      </c>
      <c r="E2225" s="167">
        <v>44.21</v>
      </c>
      <c r="F2225" s="164" t="s">
        <v>4897</v>
      </c>
      <c r="G2225" s="168"/>
    </row>
    <row r="2226" spans="1:7" ht="20.399999999999999" hidden="1" x14ac:dyDescent="0.25">
      <c r="A2226" s="159"/>
      <c r="B2226" s="160">
        <v>40311</v>
      </c>
      <c r="C2226" s="165" t="s">
        <v>7540</v>
      </c>
      <c r="D2226" s="166" t="s">
        <v>9059</v>
      </c>
      <c r="E2226" s="167">
        <v>42.7</v>
      </c>
      <c r="F2226" s="164" t="s">
        <v>4897</v>
      </c>
      <c r="G2226" s="168"/>
    </row>
    <row r="2227" spans="1:7" ht="20.399999999999999" hidden="1" x14ac:dyDescent="0.25">
      <c r="A2227" s="159"/>
      <c r="B2227" s="160">
        <v>38165</v>
      </c>
      <c r="C2227" s="165" t="s">
        <v>9471</v>
      </c>
      <c r="D2227" s="166" t="s">
        <v>9059</v>
      </c>
      <c r="E2227" s="167">
        <v>51.66</v>
      </c>
      <c r="F2227" s="164" t="s">
        <v>4897</v>
      </c>
      <c r="G2227" s="168"/>
    </row>
    <row r="2228" spans="1:7" ht="20.399999999999999" hidden="1" x14ac:dyDescent="0.25">
      <c r="A2228" s="159"/>
      <c r="B2228" s="160">
        <v>3096</v>
      </c>
      <c r="C2228" s="165" t="s">
        <v>9472</v>
      </c>
      <c r="D2228" s="166" t="s">
        <v>9059</v>
      </c>
      <c r="E2228" s="167">
        <v>24.54</v>
      </c>
      <c r="F2228" s="164" t="s">
        <v>4897</v>
      </c>
    </row>
    <row r="2229" spans="1:7" hidden="1" x14ac:dyDescent="0.25">
      <c r="A2229" s="159"/>
      <c r="B2229" s="160">
        <v>11456</v>
      </c>
      <c r="C2229" s="165" t="s">
        <v>9473</v>
      </c>
      <c r="D2229" s="166" t="s">
        <v>8325</v>
      </c>
      <c r="E2229" s="167">
        <v>11.44</v>
      </c>
      <c r="F2229" s="164" t="s">
        <v>4897</v>
      </c>
    </row>
    <row r="2230" spans="1:7" hidden="1" x14ac:dyDescent="0.25">
      <c r="A2230" s="159"/>
      <c r="B2230" s="160">
        <v>3119</v>
      </c>
      <c r="C2230" s="165" t="s">
        <v>9474</v>
      </c>
      <c r="D2230" s="166" t="s">
        <v>8325</v>
      </c>
      <c r="E2230" s="167">
        <v>1.7</v>
      </c>
      <c r="F2230" s="164" t="s">
        <v>4897</v>
      </c>
      <c r="G2230" s="168"/>
    </row>
    <row r="2231" spans="1:7" hidden="1" x14ac:dyDescent="0.25">
      <c r="A2231" s="159"/>
      <c r="B2231" s="160">
        <v>3122</v>
      </c>
      <c r="C2231" s="165" t="s">
        <v>9475</v>
      </c>
      <c r="D2231" s="166" t="s">
        <v>8325</v>
      </c>
      <c r="E2231" s="167">
        <v>2.39</v>
      </c>
      <c r="F2231" s="164" t="s">
        <v>4897</v>
      </c>
      <c r="G2231" s="168"/>
    </row>
    <row r="2232" spans="1:7" hidden="1" x14ac:dyDescent="0.25">
      <c r="A2232" s="159"/>
      <c r="B2232" s="160">
        <v>3121</v>
      </c>
      <c r="C2232" s="165" t="s">
        <v>9476</v>
      </c>
      <c r="D2232" s="166" t="s">
        <v>8325</v>
      </c>
      <c r="E2232" s="167">
        <v>3.71</v>
      </c>
      <c r="F2232" s="164" t="s">
        <v>4897</v>
      </c>
      <c r="G2232" s="168"/>
    </row>
    <row r="2233" spans="1:7" hidden="1" x14ac:dyDescent="0.25">
      <c r="A2233" s="159"/>
      <c r="B2233" s="160">
        <v>3120</v>
      </c>
      <c r="C2233" s="165" t="s">
        <v>9477</v>
      </c>
      <c r="D2233" s="166" t="s">
        <v>8325</v>
      </c>
      <c r="E2233" s="167">
        <v>5.85</v>
      </c>
      <c r="F2233" s="164" t="s">
        <v>4897</v>
      </c>
      <c r="G2233" s="168"/>
    </row>
    <row r="2234" spans="1:7" hidden="1" x14ac:dyDescent="0.25">
      <c r="A2234" s="159"/>
      <c r="B2234" s="160">
        <v>11455</v>
      </c>
      <c r="C2234" s="165" t="s">
        <v>9478</v>
      </c>
      <c r="D2234" s="166" t="s">
        <v>8325</v>
      </c>
      <c r="E2234" s="167">
        <v>8.1999999999999993</v>
      </c>
      <c r="F2234" s="164" t="s">
        <v>4897</v>
      </c>
      <c r="G2234" s="168"/>
    </row>
    <row r="2235" spans="1:7" ht="20.399999999999999" hidden="1" x14ac:dyDescent="0.25">
      <c r="A2235" s="159"/>
      <c r="B2235" s="160">
        <v>3111</v>
      </c>
      <c r="C2235" s="165" t="s">
        <v>9479</v>
      </c>
      <c r="D2235" s="166" t="s">
        <v>8325</v>
      </c>
      <c r="E2235" s="167">
        <v>19.63</v>
      </c>
      <c r="F2235" s="164" t="s">
        <v>4897</v>
      </c>
      <c r="G2235" s="168"/>
    </row>
    <row r="2236" spans="1:7" ht="20.399999999999999" hidden="1" x14ac:dyDescent="0.25">
      <c r="A2236" s="159"/>
      <c r="B2236" s="160">
        <v>3108</v>
      </c>
      <c r="C2236" s="165" t="s">
        <v>9480</v>
      </c>
      <c r="D2236" s="166" t="s">
        <v>8325</v>
      </c>
      <c r="E2236" s="167">
        <v>20.6</v>
      </c>
      <c r="F2236" s="164" t="s">
        <v>4897</v>
      </c>
      <c r="G2236" s="168"/>
    </row>
    <row r="2237" spans="1:7" ht="20.399999999999999" hidden="1" x14ac:dyDescent="0.25">
      <c r="A2237" s="159"/>
      <c r="B2237" s="160">
        <v>3105</v>
      </c>
      <c r="C2237" s="165" t="s">
        <v>9481</v>
      </c>
      <c r="D2237" s="166" t="s">
        <v>8325</v>
      </c>
      <c r="E2237" s="167">
        <v>32</v>
      </c>
      <c r="F2237" s="164" t="s">
        <v>4897</v>
      </c>
      <c r="G2237" s="168"/>
    </row>
    <row r="2238" spans="1:7" hidden="1" x14ac:dyDescent="0.25">
      <c r="A2238" s="159"/>
      <c r="B2238" s="160">
        <v>38178</v>
      </c>
      <c r="C2238" s="165" t="s">
        <v>9482</v>
      </c>
      <c r="D2238" s="166" t="s">
        <v>8325</v>
      </c>
      <c r="E2238" s="167">
        <v>20.92</v>
      </c>
      <c r="F2238" s="164" t="s">
        <v>4897</v>
      </c>
    </row>
    <row r="2239" spans="1:7" hidden="1" x14ac:dyDescent="0.25">
      <c r="A2239" s="159"/>
      <c r="B2239" s="160">
        <v>11458</v>
      </c>
      <c r="C2239" s="165" t="s">
        <v>9483</v>
      </c>
      <c r="D2239" s="166" t="s">
        <v>8325</v>
      </c>
      <c r="E2239" s="167">
        <v>18.32</v>
      </c>
      <c r="F2239" s="164" t="s">
        <v>4897</v>
      </c>
      <c r="G2239" s="168"/>
    </row>
    <row r="2240" spans="1:7" ht="20.399999999999999" hidden="1" x14ac:dyDescent="0.25">
      <c r="A2240" s="159"/>
      <c r="B2240" s="160">
        <v>42481</v>
      </c>
      <c r="C2240" s="165" t="s">
        <v>9484</v>
      </c>
      <c r="D2240" s="166" t="s">
        <v>8330</v>
      </c>
      <c r="E2240" s="167">
        <v>24.73</v>
      </c>
      <c r="F2240" s="164" t="s">
        <v>4931</v>
      </c>
      <c r="G2240" s="168"/>
    </row>
    <row r="2241" spans="1:7" ht="20.399999999999999" hidden="1" x14ac:dyDescent="0.25">
      <c r="A2241" s="159"/>
      <c r="B2241" s="160">
        <v>11461</v>
      </c>
      <c r="C2241" s="165" t="s">
        <v>9485</v>
      </c>
      <c r="D2241" s="166" t="s">
        <v>8325</v>
      </c>
      <c r="E2241" s="167">
        <v>4.6500000000000004</v>
      </c>
      <c r="F2241" s="164" t="s">
        <v>4897</v>
      </c>
    </row>
    <row r="2242" spans="1:7" ht="20.399999999999999" hidden="1" x14ac:dyDescent="0.25">
      <c r="A2242" s="159"/>
      <c r="B2242" s="160">
        <v>3106</v>
      </c>
      <c r="C2242" s="165" t="s">
        <v>9486</v>
      </c>
      <c r="D2242" s="166" t="s">
        <v>8325</v>
      </c>
      <c r="E2242" s="167">
        <v>3.53</v>
      </c>
      <c r="F2242" s="164" t="s">
        <v>4897</v>
      </c>
    </row>
    <row r="2243" spans="1:7" ht="20.399999999999999" hidden="1" x14ac:dyDescent="0.25">
      <c r="A2243" s="159"/>
      <c r="B2243" s="160">
        <v>3107</v>
      </c>
      <c r="C2243" s="165" t="s">
        <v>9487</v>
      </c>
      <c r="D2243" s="166" t="s">
        <v>8325</v>
      </c>
      <c r="E2243" s="167">
        <v>2.97</v>
      </c>
      <c r="F2243" s="164" t="s">
        <v>4897</v>
      </c>
    </row>
    <row r="2244" spans="1:7" hidden="1" x14ac:dyDescent="0.25">
      <c r="A2244" s="159"/>
      <c r="B2244" s="160">
        <v>25951</v>
      </c>
      <c r="C2244" s="165" t="s">
        <v>6672</v>
      </c>
      <c r="D2244" s="166" t="s">
        <v>8369</v>
      </c>
      <c r="E2244" s="167">
        <v>2.0299999999999998</v>
      </c>
      <c r="F2244" s="164" t="s">
        <v>4931</v>
      </c>
    </row>
    <row r="2245" spans="1:7" hidden="1" x14ac:dyDescent="0.25">
      <c r="A2245" s="159"/>
      <c r="B2245" s="160">
        <v>3123</v>
      </c>
      <c r="C2245" s="165" t="s">
        <v>5369</v>
      </c>
      <c r="D2245" s="166" t="s">
        <v>8369</v>
      </c>
      <c r="E2245" s="167">
        <v>1.9</v>
      </c>
      <c r="F2245" s="164" t="s">
        <v>4931</v>
      </c>
    </row>
    <row r="2246" spans="1:7" hidden="1" x14ac:dyDescent="0.25">
      <c r="A2246" s="159"/>
      <c r="B2246" s="160">
        <v>38125</v>
      </c>
      <c r="C2246" s="165" t="s">
        <v>7078</v>
      </c>
      <c r="D2246" s="166" t="s">
        <v>8369</v>
      </c>
      <c r="E2246" s="167">
        <v>0.7</v>
      </c>
      <c r="F2246" s="164" t="s">
        <v>4897</v>
      </c>
    </row>
    <row r="2247" spans="1:7" ht="20.399999999999999" hidden="1" x14ac:dyDescent="0.25">
      <c r="A2247" s="159"/>
      <c r="B2247" s="160">
        <v>39014</v>
      </c>
      <c r="C2247" s="165" t="s">
        <v>9488</v>
      </c>
      <c r="D2247" s="166" t="s">
        <v>8369</v>
      </c>
      <c r="E2247" s="167">
        <v>10.81</v>
      </c>
      <c r="F2247" s="164" t="s">
        <v>4931</v>
      </c>
    </row>
    <row r="2248" spans="1:7" ht="20.399999999999999" hidden="1" x14ac:dyDescent="0.25">
      <c r="A2248" s="159"/>
      <c r="B2248" s="160">
        <v>11894</v>
      </c>
      <c r="C2248" s="165" t="s">
        <v>9489</v>
      </c>
      <c r="D2248" s="166" t="s">
        <v>8325</v>
      </c>
      <c r="E2248" s="167">
        <v>455.13</v>
      </c>
      <c r="F2248" s="164" t="s">
        <v>4931</v>
      </c>
    </row>
    <row r="2249" spans="1:7" hidden="1" x14ac:dyDescent="0.25">
      <c r="A2249" s="159"/>
      <c r="B2249" s="160">
        <v>39365</v>
      </c>
      <c r="C2249" s="165" t="s">
        <v>9490</v>
      </c>
      <c r="D2249" s="166" t="s">
        <v>8325</v>
      </c>
      <c r="E2249" s="167">
        <v>813.23</v>
      </c>
      <c r="F2249" s="164" t="s">
        <v>4897</v>
      </c>
      <c r="G2249" s="168"/>
    </row>
    <row r="2250" spans="1:7" hidden="1" x14ac:dyDescent="0.25">
      <c r="A2250" s="159"/>
      <c r="B2250" s="160">
        <v>39366</v>
      </c>
      <c r="C2250" s="165" t="s">
        <v>9491</v>
      </c>
      <c r="D2250" s="166" t="s">
        <v>8325</v>
      </c>
      <c r="E2250" s="167">
        <v>2082.2199999999998</v>
      </c>
      <c r="F2250" s="164" t="s">
        <v>4897</v>
      </c>
      <c r="G2250" s="168"/>
    </row>
    <row r="2251" spans="1:7" hidden="1" x14ac:dyDescent="0.25">
      <c r="A2251" s="159"/>
      <c r="B2251" s="160">
        <v>39367</v>
      </c>
      <c r="C2251" s="165" t="s">
        <v>9492</v>
      </c>
      <c r="D2251" s="166" t="s">
        <v>8325</v>
      </c>
      <c r="E2251" s="167">
        <v>2846.02</v>
      </c>
      <c r="F2251" s="164" t="s">
        <v>4897</v>
      </c>
      <c r="G2251" s="168"/>
    </row>
    <row r="2252" spans="1:7" hidden="1" x14ac:dyDescent="0.25">
      <c r="A2252" s="159"/>
      <c r="B2252" s="160">
        <v>37394</v>
      </c>
      <c r="C2252" s="165" t="s">
        <v>6915</v>
      </c>
      <c r="D2252" s="166" t="s">
        <v>9493</v>
      </c>
      <c r="E2252" s="167">
        <v>34.200000000000003</v>
      </c>
      <c r="F2252" s="164" t="s">
        <v>4897</v>
      </c>
      <c r="G2252" s="168"/>
    </row>
    <row r="2253" spans="1:7" hidden="1" x14ac:dyDescent="0.25">
      <c r="A2253" s="159"/>
      <c r="B2253" s="160">
        <v>14146</v>
      </c>
      <c r="C2253" s="165" t="s">
        <v>6531</v>
      </c>
      <c r="D2253" s="166" t="s">
        <v>9493</v>
      </c>
      <c r="E2253" s="167">
        <v>55</v>
      </c>
      <c r="F2253" s="164" t="s">
        <v>8337</v>
      </c>
      <c r="G2253" s="168"/>
    </row>
    <row r="2254" spans="1:7" hidden="1" x14ac:dyDescent="0.25">
      <c r="A2254" s="159"/>
      <c r="B2254" s="160">
        <v>38134</v>
      </c>
      <c r="C2254" s="165" t="s">
        <v>7086</v>
      </c>
      <c r="D2254" s="166" t="s">
        <v>8369</v>
      </c>
      <c r="E2254" s="167">
        <v>44.84</v>
      </c>
      <c r="F2254" s="164" t="s">
        <v>4897</v>
      </c>
    </row>
    <row r="2255" spans="1:7" hidden="1" x14ac:dyDescent="0.25">
      <c r="A2255" s="159"/>
      <c r="B2255" s="160">
        <v>38132</v>
      </c>
      <c r="C2255" s="165" t="s">
        <v>7084</v>
      </c>
      <c r="D2255" s="166" t="s">
        <v>8369</v>
      </c>
      <c r="E2255" s="167">
        <v>45.73</v>
      </c>
      <c r="F2255" s="164" t="s">
        <v>4897</v>
      </c>
      <c r="G2255" s="168"/>
    </row>
    <row r="2256" spans="1:7" hidden="1" x14ac:dyDescent="0.25">
      <c r="A2256" s="159"/>
      <c r="B2256" s="160">
        <v>38133</v>
      </c>
      <c r="C2256" s="165" t="s">
        <v>7085</v>
      </c>
      <c r="D2256" s="166" t="s">
        <v>8369</v>
      </c>
      <c r="E2256" s="167">
        <v>44.24</v>
      </c>
      <c r="F2256" s="164" t="s">
        <v>4897</v>
      </c>
      <c r="G2256" s="168"/>
    </row>
    <row r="2257" spans="1:7" hidden="1" x14ac:dyDescent="0.25">
      <c r="A2257" s="159"/>
      <c r="B2257" s="160">
        <v>938</v>
      </c>
      <c r="C2257" s="165" t="s">
        <v>9494</v>
      </c>
      <c r="D2257" s="166" t="s">
        <v>8368</v>
      </c>
      <c r="E2257" s="167">
        <v>0.76</v>
      </c>
      <c r="F2257" s="164" t="s">
        <v>4897</v>
      </c>
      <c r="G2257" s="168"/>
    </row>
    <row r="2258" spans="1:7" hidden="1" x14ac:dyDescent="0.25">
      <c r="A2258" s="159"/>
      <c r="B2258" s="160">
        <v>937</v>
      </c>
      <c r="C2258" s="165" t="s">
        <v>9495</v>
      </c>
      <c r="D2258" s="166" t="s">
        <v>8368</v>
      </c>
      <c r="E2258" s="167">
        <v>4.71</v>
      </c>
      <c r="F2258" s="164" t="s">
        <v>4897</v>
      </c>
      <c r="G2258" s="168"/>
    </row>
    <row r="2259" spans="1:7" hidden="1" x14ac:dyDescent="0.25">
      <c r="A2259" s="159"/>
      <c r="B2259" s="160">
        <v>939</v>
      </c>
      <c r="C2259" s="165" t="s">
        <v>9496</v>
      </c>
      <c r="D2259" s="166" t="s">
        <v>8368</v>
      </c>
      <c r="E2259" s="167">
        <v>1.22</v>
      </c>
      <c r="F2259" s="164" t="s">
        <v>4897</v>
      </c>
      <c r="G2259" s="168"/>
    </row>
    <row r="2260" spans="1:7" hidden="1" x14ac:dyDescent="0.25">
      <c r="A2260" s="159"/>
      <c r="B2260" s="160">
        <v>944</v>
      </c>
      <c r="C2260" s="165" t="s">
        <v>9497</v>
      </c>
      <c r="D2260" s="166" t="s">
        <v>8368</v>
      </c>
      <c r="E2260" s="167">
        <v>2.08</v>
      </c>
      <c r="F2260" s="164" t="s">
        <v>4897</v>
      </c>
      <c r="G2260" s="168"/>
    </row>
    <row r="2261" spans="1:7" hidden="1" x14ac:dyDescent="0.25">
      <c r="A2261" s="159"/>
      <c r="B2261" s="160">
        <v>940</v>
      </c>
      <c r="C2261" s="165" t="s">
        <v>9498</v>
      </c>
      <c r="D2261" s="166" t="s">
        <v>8368</v>
      </c>
      <c r="E2261" s="167">
        <v>2.88</v>
      </c>
      <c r="F2261" s="164" t="s">
        <v>4897</v>
      </c>
      <c r="G2261" s="168"/>
    </row>
    <row r="2262" spans="1:7" hidden="1" x14ac:dyDescent="0.25">
      <c r="A2262" s="159"/>
      <c r="B2262" s="160">
        <v>936</v>
      </c>
      <c r="C2262" s="165" t="s">
        <v>9499</v>
      </c>
      <c r="D2262" s="166" t="s">
        <v>8368</v>
      </c>
      <c r="E2262" s="167">
        <v>0.77</v>
      </c>
      <c r="F2262" s="164" t="s">
        <v>4897</v>
      </c>
      <c r="G2262" s="168"/>
    </row>
    <row r="2263" spans="1:7" ht="20.399999999999999" hidden="1" x14ac:dyDescent="0.25">
      <c r="A2263" s="159"/>
      <c r="B2263" s="160">
        <v>935</v>
      </c>
      <c r="C2263" s="165" t="s">
        <v>9500</v>
      </c>
      <c r="D2263" s="166" t="s">
        <v>8368</v>
      </c>
      <c r="E2263" s="167">
        <v>0.57999999999999996</v>
      </c>
      <c r="F2263" s="164" t="s">
        <v>4897</v>
      </c>
    </row>
    <row r="2264" spans="1:7" hidden="1" x14ac:dyDescent="0.25">
      <c r="A2264" s="159"/>
      <c r="B2264" s="160">
        <v>406</v>
      </c>
      <c r="C2264" s="165" t="s">
        <v>5019</v>
      </c>
      <c r="D2264" s="166" t="s">
        <v>8325</v>
      </c>
      <c r="E2264" s="167">
        <v>50.29</v>
      </c>
      <c r="F2264" s="164" t="s">
        <v>4897</v>
      </c>
      <c r="G2264" s="168"/>
    </row>
    <row r="2265" spans="1:7" hidden="1" x14ac:dyDescent="0.25">
      <c r="A2265" s="159"/>
      <c r="B2265" s="160">
        <v>42529</v>
      </c>
      <c r="C2265" s="165" t="s">
        <v>9501</v>
      </c>
      <c r="D2265" s="166" t="s">
        <v>8368</v>
      </c>
      <c r="E2265" s="167">
        <v>0.81</v>
      </c>
      <c r="F2265" s="164" t="s">
        <v>4931</v>
      </c>
      <c r="G2265" s="168"/>
    </row>
    <row r="2266" spans="1:7" ht="20.399999999999999" hidden="1" x14ac:dyDescent="0.25">
      <c r="A2266" s="159"/>
      <c r="B2266" s="160">
        <v>39634</v>
      </c>
      <c r="C2266" s="165" t="s">
        <v>9502</v>
      </c>
      <c r="D2266" s="166" t="s">
        <v>8368</v>
      </c>
      <c r="E2266" s="167">
        <v>4.7699999999999996</v>
      </c>
      <c r="F2266" s="164" t="s">
        <v>4897</v>
      </c>
    </row>
    <row r="2267" spans="1:7" hidden="1" x14ac:dyDescent="0.25">
      <c r="A2267" s="159"/>
      <c r="B2267" s="160">
        <v>39701</v>
      </c>
      <c r="C2267" s="165" t="s">
        <v>7335</v>
      </c>
      <c r="D2267" s="166" t="s">
        <v>8325</v>
      </c>
      <c r="E2267" s="167">
        <v>67.31</v>
      </c>
      <c r="F2267" s="164" t="s">
        <v>4897</v>
      </c>
      <c r="G2267" s="168"/>
    </row>
    <row r="2268" spans="1:7" hidden="1" x14ac:dyDescent="0.25">
      <c r="A2268" s="159"/>
      <c r="B2268" s="160">
        <v>12815</v>
      </c>
      <c r="C2268" s="165" t="s">
        <v>6488</v>
      </c>
      <c r="D2268" s="166" t="s">
        <v>8325</v>
      </c>
      <c r="E2268" s="167">
        <v>5.81</v>
      </c>
      <c r="F2268" s="164" t="s">
        <v>4897</v>
      </c>
      <c r="G2268" s="168"/>
    </row>
    <row r="2269" spans="1:7" hidden="1" x14ac:dyDescent="0.25">
      <c r="A2269" s="159"/>
      <c r="B2269" s="160">
        <v>407</v>
      </c>
      <c r="C2269" s="165" t="s">
        <v>5020</v>
      </c>
      <c r="D2269" s="166" t="s">
        <v>8369</v>
      </c>
      <c r="E2269" s="167">
        <v>30.04</v>
      </c>
      <c r="F2269" s="164" t="s">
        <v>4931</v>
      </c>
      <c r="G2269" s="168"/>
    </row>
    <row r="2270" spans="1:7" hidden="1" x14ac:dyDescent="0.25">
      <c r="A2270" s="159"/>
      <c r="B2270" s="160">
        <v>39431</v>
      </c>
      <c r="C2270" s="165" t="s">
        <v>9503</v>
      </c>
      <c r="D2270" s="166" t="s">
        <v>8368</v>
      </c>
      <c r="E2270" s="167">
        <v>0.14000000000000001</v>
      </c>
      <c r="F2270" s="164" t="s">
        <v>4897</v>
      </c>
      <c r="G2270" s="168"/>
    </row>
    <row r="2271" spans="1:7" hidden="1" x14ac:dyDescent="0.25">
      <c r="A2271" s="159"/>
      <c r="B2271" s="160">
        <v>39432</v>
      </c>
      <c r="C2271" s="165" t="s">
        <v>9504</v>
      </c>
      <c r="D2271" s="166" t="s">
        <v>8368</v>
      </c>
      <c r="E2271" s="167">
        <v>1.87</v>
      </c>
      <c r="F2271" s="164" t="s">
        <v>4897</v>
      </c>
    </row>
    <row r="2272" spans="1:7" hidden="1" x14ac:dyDescent="0.25">
      <c r="A2272" s="159"/>
      <c r="B2272" s="160">
        <v>20111</v>
      </c>
      <c r="C2272" s="165" t="s">
        <v>6578</v>
      </c>
      <c r="D2272" s="166" t="s">
        <v>8325</v>
      </c>
      <c r="E2272" s="167">
        <v>5</v>
      </c>
      <c r="F2272" s="164" t="s">
        <v>8337</v>
      </c>
      <c r="G2272" s="168"/>
    </row>
    <row r="2273" spans="1:7" hidden="1" x14ac:dyDescent="0.25">
      <c r="A2273" s="159"/>
      <c r="B2273" s="160">
        <v>21127</v>
      </c>
      <c r="C2273" s="165" t="s">
        <v>6651</v>
      </c>
      <c r="D2273" s="166" t="s">
        <v>8325</v>
      </c>
      <c r="E2273" s="167">
        <v>1.89</v>
      </c>
      <c r="F2273" s="164" t="s">
        <v>4897</v>
      </c>
    </row>
    <row r="2274" spans="1:7" hidden="1" x14ac:dyDescent="0.25">
      <c r="A2274" s="159"/>
      <c r="B2274" s="160">
        <v>404</v>
      </c>
      <c r="C2274" s="165" t="s">
        <v>5018</v>
      </c>
      <c r="D2274" s="166" t="s">
        <v>8368</v>
      </c>
      <c r="E2274" s="167">
        <v>0.68</v>
      </c>
      <c r="F2274" s="164" t="s">
        <v>4897</v>
      </c>
      <c r="G2274" s="168"/>
    </row>
    <row r="2275" spans="1:7" hidden="1" x14ac:dyDescent="0.25">
      <c r="A2275" s="159"/>
      <c r="B2275" s="160">
        <v>14151</v>
      </c>
      <c r="C2275" s="165" t="s">
        <v>6534</v>
      </c>
      <c r="D2275" s="166" t="s">
        <v>8325</v>
      </c>
      <c r="E2275" s="167">
        <v>39.53</v>
      </c>
      <c r="F2275" s="164" t="s">
        <v>4897</v>
      </c>
      <c r="G2275" s="168"/>
    </row>
    <row r="2276" spans="1:7" hidden="1" x14ac:dyDescent="0.25">
      <c r="A2276" s="159"/>
      <c r="B2276" s="160">
        <v>14153</v>
      </c>
      <c r="C2276" s="165" t="s">
        <v>6536</v>
      </c>
      <c r="D2276" s="166" t="s">
        <v>8325</v>
      </c>
      <c r="E2276" s="167">
        <v>44.68</v>
      </c>
      <c r="F2276" s="164" t="s">
        <v>4897</v>
      </c>
      <c r="G2276" s="168"/>
    </row>
    <row r="2277" spans="1:7" hidden="1" x14ac:dyDescent="0.25">
      <c r="A2277" s="159"/>
      <c r="B2277" s="160">
        <v>14152</v>
      </c>
      <c r="C2277" s="165" t="s">
        <v>6535</v>
      </c>
      <c r="D2277" s="166" t="s">
        <v>8325</v>
      </c>
      <c r="E2277" s="167">
        <v>34.299999999999997</v>
      </c>
      <c r="F2277" s="164" t="s">
        <v>4897</v>
      </c>
      <c r="G2277" s="168"/>
    </row>
    <row r="2278" spans="1:7" hidden="1" x14ac:dyDescent="0.25">
      <c r="A2278" s="159"/>
      <c r="B2278" s="160">
        <v>14154</v>
      </c>
      <c r="C2278" s="165" t="s">
        <v>6537</v>
      </c>
      <c r="D2278" s="166" t="s">
        <v>8325</v>
      </c>
      <c r="E2278" s="167">
        <v>120.07</v>
      </c>
      <c r="F2278" s="164" t="s">
        <v>4897</v>
      </c>
      <c r="G2278" s="168"/>
    </row>
    <row r="2279" spans="1:7" hidden="1" x14ac:dyDescent="0.25">
      <c r="A2279" s="159"/>
      <c r="B2279" s="160">
        <v>42015</v>
      </c>
      <c r="C2279" s="165" t="s">
        <v>9505</v>
      </c>
      <c r="D2279" s="166" t="s">
        <v>8368</v>
      </c>
      <c r="E2279" s="167">
        <v>0.1</v>
      </c>
      <c r="F2279" s="164" t="s">
        <v>4897</v>
      </c>
      <c r="G2279" s="168"/>
    </row>
    <row r="2280" spans="1:7" hidden="1" x14ac:dyDescent="0.25">
      <c r="A2280" s="159"/>
      <c r="B2280" s="160">
        <v>3146</v>
      </c>
      <c r="C2280" s="165" t="s">
        <v>5371</v>
      </c>
      <c r="D2280" s="166" t="s">
        <v>8325</v>
      </c>
      <c r="E2280" s="167">
        <v>2.4500000000000002</v>
      </c>
      <c r="F2280" s="164" t="s">
        <v>8337</v>
      </c>
      <c r="G2280" s="168"/>
    </row>
    <row r="2281" spans="1:7" hidden="1" x14ac:dyDescent="0.25">
      <c r="A2281" s="159"/>
      <c r="B2281" s="160">
        <v>3143</v>
      </c>
      <c r="C2281" s="165" t="s">
        <v>5370</v>
      </c>
      <c r="D2281" s="166" t="s">
        <v>8325</v>
      </c>
      <c r="E2281" s="167">
        <v>5.57</v>
      </c>
      <c r="F2281" s="164" t="s">
        <v>4897</v>
      </c>
      <c r="G2281" s="168"/>
    </row>
    <row r="2282" spans="1:7" hidden="1" x14ac:dyDescent="0.25">
      <c r="A2282" s="159"/>
      <c r="B2282" s="160">
        <v>3148</v>
      </c>
      <c r="C2282" s="165" t="s">
        <v>5372</v>
      </c>
      <c r="D2282" s="166" t="s">
        <v>8325</v>
      </c>
      <c r="E2282" s="167">
        <v>9.0299999999999994</v>
      </c>
      <c r="F2282" s="164" t="s">
        <v>4897</v>
      </c>
      <c r="G2282" s="168"/>
    </row>
    <row r="2283" spans="1:7" hidden="1" x14ac:dyDescent="0.25">
      <c r="A2283" s="159"/>
      <c r="B2283" s="160">
        <v>4310</v>
      </c>
      <c r="C2283" s="165" t="s">
        <v>9506</v>
      </c>
      <c r="D2283" s="166" t="s">
        <v>8325</v>
      </c>
      <c r="E2283" s="167">
        <v>1.75</v>
      </c>
      <c r="F2283" s="164" t="s">
        <v>4897</v>
      </c>
      <c r="G2283" s="168"/>
    </row>
    <row r="2284" spans="1:7" hidden="1" x14ac:dyDescent="0.25">
      <c r="A2284" s="159"/>
      <c r="B2284" s="160">
        <v>4311</v>
      </c>
      <c r="C2284" s="165" t="s">
        <v>5668</v>
      </c>
      <c r="D2284" s="166" t="s">
        <v>8325</v>
      </c>
      <c r="E2284" s="167">
        <v>1.23</v>
      </c>
      <c r="F2284" s="164" t="s">
        <v>4897</v>
      </c>
      <c r="G2284" s="168"/>
    </row>
    <row r="2285" spans="1:7" hidden="1" x14ac:dyDescent="0.25">
      <c r="A2285" s="159"/>
      <c r="B2285" s="160">
        <v>4312</v>
      </c>
      <c r="C2285" s="165" t="s">
        <v>9507</v>
      </c>
      <c r="D2285" s="166" t="s">
        <v>8325</v>
      </c>
      <c r="E2285" s="167">
        <v>1.73</v>
      </c>
      <c r="F2285" s="164" t="s">
        <v>4897</v>
      </c>
      <c r="G2285" s="168"/>
    </row>
    <row r="2286" spans="1:7" hidden="1" x14ac:dyDescent="0.25">
      <c r="A2286" s="159"/>
      <c r="B2286" s="160">
        <v>11162</v>
      </c>
      <c r="C2286" s="165" t="s">
        <v>6201</v>
      </c>
      <c r="D2286" s="166" t="s">
        <v>8325</v>
      </c>
      <c r="E2286" s="167">
        <v>0.81</v>
      </c>
      <c r="F2286" s="164" t="s">
        <v>4897</v>
      </c>
      <c r="G2286" s="168"/>
    </row>
    <row r="2287" spans="1:7" hidden="1" x14ac:dyDescent="0.25">
      <c r="A2287" s="159"/>
      <c r="B2287" s="160">
        <v>13261</v>
      </c>
      <c r="C2287" s="165" t="s">
        <v>6509</v>
      </c>
      <c r="D2287" s="166" t="s">
        <v>8325</v>
      </c>
      <c r="E2287" s="167">
        <v>1.42</v>
      </c>
      <c r="F2287" s="164" t="s">
        <v>4897</v>
      </c>
      <c r="G2287" s="168"/>
    </row>
    <row r="2288" spans="1:7" hidden="1" x14ac:dyDescent="0.25">
      <c r="A2288" s="159"/>
      <c r="B2288" s="160">
        <v>3255</v>
      </c>
      <c r="C2288" s="165" t="s">
        <v>5375</v>
      </c>
      <c r="D2288" s="166" t="s">
        <v>8325</v>
      </c>
      <c r="E2288" s="167">
        <v>3.84</v>
      </c>
      <c r="F2288" s="164" t="s">
        <v>4897</v>
      </c>
      <c r="G2288" s="168"/>
    </row>
    <row r="2289" spans="1:7" hidden="1" x14ac:dyDescent="0.25">
      <c r="A2289" s="159"/>
      <c r="B2289" s="160">
        <v>3254</v>
      </c>
      <c r="C2289" s="165" t="s">
        <v>5374</v>
      </c>
      <c r="D2289" s="166" t="s">
        <v>8325</v>
      </c>
      <c r="E2289" s="167">
        <v>68.64</v>
      </c>
      <c r="F2289" s="164" t="s">
        <v>4897</v>
      </c>
      <c r="G2289" s="168"/>
    </row>
    <row r="2290" spans="1:7" hidden="1" x14ac:dyDescent="0.25">
      <c r="A2290" s="159"/>
      <c r="B2290" s="160">
        <v>3259</v>
      </c>
      <c r="C2290" s="165" t="s">
        <v>5378</v>
      </c>
      <c r="D2290" s="166" t="s">
        <v>8325</v>
      </c>
      <c r="E2290" s="167">
        <v>7.16</v>
      </c>
      <c r="F2290" s="164" t="s">
        <v>4897</v>
      </c>
      <c r="G2290" s="168"/>
    </row>
    <row r="2291" spans="1:7" hidden="1" x14ac:dyDescent="0.25">
      <c r="A2291" s="159"/>
      <c r="B2291" s="160">
        <v>3258</v>
      </c>
      <c r="C2291" s="165" t="s">
        <v>5377</v>
      </c>
      <c r="D2291" s="166" t="s">
        <v>8325</v>
      </c>
      <c r="E2291" s="167">
        <v>5.43</v>
      </c>
      <c r="F2291" s="164" t="s">
        <v>4897</v>
      </c>
      <c r="G2291" s="168"/>
    </row>
    <row r="2292" spans="1:7" hidden="1" x14ac:dyDescent="0.25">
      <c r="A2292" s="159"/>
      <c r="B2292" s="160">
        <v>3251</v>
      </c>
      <c r="C2292" s="165" t="s">
        <v>5373</v>
      </c>
      <c r="D2292" s="166" t="s">
        <v>8325</v>
      </c>
      <c r="E2292" s="167">
        <v>2.89</v>
      </c>
      <c r="F2292" s="164" t="s">
        <v>4897</v>
      </c>
      <c r="G2292" s="168"/>
    </row>
    <row r="2293" spans="1:7" hidden="1" x14ac:dyDescent="0.25">
      <c r="A2293" s="159"/>
      <c r="B2293" s="160">
        <v>3256</v>
      </c>
      <c r="C2293" s="165" t="s">
        <v>5376</v>
      </c>
      <c r="D2293" s="166" t="s">
        <v>8325</v>
      </c>
      <c r="E2293" s="167">
        <v>4.97</v>
      </c>
      <c r="F2293" s="164" t="s">
        <v>4897</v>
      </c>
      <c r="G2293" s="168"/>
    </row>
    <row r="2294" spans="1:7" hidden="1" x14ac:dyDescent="0.25">
      <c r="A2294" s="159"/>
      <c r="B2294" s="160">
        <v>3261</v>
      </c>
      <c r="C2294" s="165" t="s">
        <v>5380</v>
      </c>
      <c r="D2294" s="166" t="s">
        <v>8325</v>
      </c>
      <c r="E2294" s="167">
        <v>59.26</v>
      </c>
      <c r="F2294" s="164" t="s">
        <v>4897</v>
      </c>
      <c r="G2294" s="168"/>
    </row>
    <row r="2295" spans="1:7" hidden="1" x14ac:dyDescent="0.25">
      <c r="A2295" s="159"/>
      <c r="B2295" s="160">
        <v>3260</v>
      </c>
      <c r="C2295" s="165" t="s">
        <v>5379</v>
      </c>
      <c r="D2295" s="166" t="s">
        <v>8325</v>
      </c>
      <c r="E2295" s="167">
        <v>9.56</v>
      </c>
      <c r="F2295" s="164" t="s">
        <v>4897</v>
      </c>
      <c r="G2295" s="168"/>
    </row>
    <row r="2296" spans="1:7" hidden="1" x14ac:dyDescent="0.25">
      <c r="A2296" s="159"/>
      <c r="B2296" s="160">
        <v>3272</v>
      </c>
      <c r="C2296" s="165" t="s">
        <v>5390</v>
      </c>
      <c r="D2296" s="166" t="s">
        <v>8325</v>
      </c>
      <c r="E2296" s="167">
        <v>26.16</v>
      </c>
      <c r="F2296" s="164" t="s">
        <v>4897</v>
      </c>
      <c r="G2296" s="168"/>
    </row>
    <row r="2297" spans="1:7" hidden="1" x14ac:dyDescent="0.25">
      <c r="A2297" s="159"/>
      <c r="B2297" s="160">
        <v>3265</v>
      </c>
      <c r="C2297" s="165" t="s">
        <v>5384</v>
      </c>
      <c r="D2297" s="166" t="s">
        <v>8325</v>
      </c>
      <c r="E2297" s="167">
        <v>20.78</v>
      </c>
      <c r="F2297" s="164" t="s">
        <v>4897</v>
      </c>
      <c r="G2297" s="168"/>
    </row>
    <row r="2298" spans="1:7" hidden="1" x14ac:dyDescent="0.25">
      <c r="A2298" s="159"/>
      <c r="B2298" s="160">
        <v>3262</v>
      </c>
      <c r="C2298" s="165" t="s">
        <v>5381</v>
      </c>
      <c r="D2298" s="166" t="s">
        <v>8325</v>
      </c>
      <c r="E2298" s="167">
        <v>9.09</v>
      </c>
      <c r="F2298" s="164" t="s">
        <v>4897</v>
      </c>
      <c r="G2298" s="168"/>
    </row>
    <row r="2299" spans="1:7" hidden="1" x14ac:dyDescent="0.25">
      <c r="A2299" s="159"/>
      <c r="B2299" s="160">
        <v>3264</v>
      </c>
      <c r="C2299" s="165" t="s">
        <v>5383</v>
      </c>
      <c r="D2299" s="166" t="s">
        <v>8325</v>
      </c>
      <c r="E2299" s="167">
        <v>14.94</v>
      </c>
      <c r="F2299" s="164" t="s">
        <v>4897</v>
      </c>
      <c r="G2299" s="168"/>
    </row>
    <row r="2300" spans="1:7" hidden="1" x14ac:dyDescent="0.25">
      <c r="A2300" s="159"/>
      <c r="B2300" s="160">
        <v>3267</v>
      </c>
      <c r="C2300" s="165" t="s">
        <v>5386</v>
      </c>
      <c r="D2300" s="166" t="s">
        <v>8325</v>
      </c>
      <c r="E2300" s="167">
        <v>48.8</v>
      </c>
      <c r="F2300" s="164" t="s">
        <v>4897</v>
      </c>
    </row>
    <row r="2301" spans="1:7" hidden="1" x14ac:dyDescent="0.25">
      <c r="A2301" s="159"/>
      <c r="B2301" s="160">
        <v>3266</v>
      </c>
      <c r="C2301" s="165" t="s">
        <v>5385</v>
      </c>
      <c r="D2301" s="166" t="s">
        <v>8325</v>
      </c>
      <c r="E2301" s="167">
        <v>31.05</v>
      </c>
      <c r="F2301" s="164" t="s">
        <v>4897</v>
      </c>
      <c r="G2301" s="168"/>
    </row>
    <row r="2302" spans="1:7" hidden="1" x14ac:dyDescent="0.25">
      <c r="A2302" s="159"/>
      <c r="B2302" s="160">
        <v>3263</v>
      </c>
      <c r="C2302" s="165" t="s">
        <v>5382</v>
      </c>
      <c r="D2302" s="166" t="s">
        <v>8325</v>
      </c>
      <c r="E2302" s="167">
        <v>12.42</v>
      </c>
      <c r="F2302" s="164" t="s">
        <v>4897</v>
      </c>
      <c r="G2302" s="168"/>
    </row>
    <row r="2303" spans="1:7" hidden="1" x14ac:dyDescent="0.25">
      <c r="A2303" s="159"/>
      <c r="B2303" s="160">
        <v>3268</v>
      </c>
      <c r="C2303" s="165" t="s">
        <v>5387</v>
      </c>
      <c r="D2303" s="166" t="s">
        <v>8325</v>
      </c>
      <c r="E2303" s="167">
        <v>65.98</v>
      </c>
      <c r="F2303" s="164" t="s">
        <v>4897</v>
      </c>
    </row>
    <row r="2304" spans="1:7" hidden="1" x14ac:dyDescent="0.25">
      <c r="A2304" s="159"/>
      <c r="B2304" s="160">
        <v>3271</v>
      </c>
      <c r="C2304" s="165" t="s">
        <v>5389</v>
      </c>
      <c r="D2304" s="166" t="s">
        <v>8325</v>
      </c>
      <c r="E2304" s="167">
        <v>97.55</v>
      </c>
      <c r="F2304" s="164" t="s">
        <v>4897</v>
      </c>
      <c r="G2304" s="168"/>
    </row>
    <row r="2305" spans="1:7" hidden="1" x14ac:dyDescent="0.25">
      <c r="A2305" s="159"/>
      <c r="B2305" s="160">
        <v>3270</v>
      </c>
      <c r="C2305" s="165" t="s">
        <v>5388</v>
      </c>
      <c r="D2305" s="166" t="s">
        <v>8325</v>
      </c>
      <c r="E2305" s="167">
        <v>163.9</v>
      </c>
      <c r="F2305" s="164" t="s">
        <v>4897</v>
      </c>
      <c r="G2305" s="168"/>
    </row>
    <row r="2306" spans="1:7" ht="20.399999999999999" hidden="1" x14ac:dyDescent="0.25">
      <c r="A2306" s="159"/>
      <c r="B2306" s="160">
        <v>3275</v>
      </c>
      <c r="C2306" s="165" t="s">
        <v>9508</v>
      </c>
      <c r="D2306" s="166" t="s">
        <v>8330</v>
      </c>
      <c r="E2306" s="167">
        <v>71.83</v>
      </c>
      <c r="F2306" s="164" t="s">
        <v>4931</v>
      </c>
      <c r="G2306" s="168"/>
    </row>
    <row r="2307" spans="1:7" ht="20.399999999999999" hidden="1" x14ac:dyDescent="0.25">
      <c r="A2307" s="159"/>
      <c r="B2307" s="160">
        <v>39512</v>
      </c>
      <c r="C2307" s="165" t="s">
        <v>9509</v>
      </c>
      <c r="D2307" s="166" t="s">
        <v>8330</v>
      </c>
      <c r="E2307" s="167">
        <v>69.180000000000007</v>
      </c>
      <c r="F2307" s="164" t="s">
        <v>4931</v>
      </c>
      <c r="G2307" s="168"/>
    </row>
    <row r="2308" spans="1:7" ht="20.399999999999999" hidden="1" x14ac:dyDescent="0.25">
      <c r="A2308" s="159"/>
      <c r="B2308" s="160">
        <v>39511</v>
      </c>
      <c r="C2308" s="165" t="s">
        <v>9510</v>
      </c>
      <c r="D2308" s="166" t="s">
        <v>8330</v>
      </c>
      <c r="E2308" s="167">
        <v>75.459999999999994</v>
      </c>
      <c r="F2308" s="164" t="s">
        <v>4931</v>
      </c>
    </row>
    <row r="2309" spans="1:7" ht="20.399999999999999" hidden="1" x14ac:dyDescent="0.25">
      <c r="A2309" s="159"/>
      <c r="B2309" s="160">
        <v>39513</v>
      </c>
      <c r="C2309" s="165" t="s">
        <v>9511</v>
      </c>
      <c r="D2309" s="166" t="s">
        <v>8330</v>
      </c>
      <c r="E2309" s="167">
        <v>80.94</v>
      </c>
      <c r="F2309" s="164" t="s">
        <v>4931</v>
      </c>
    </row>
    <row r="2310" spans="1:7" ht="20.399999999999999" hidden="1" x14ac:dyDescent="0.25">
      <c r="A2310" s="159"/>
      <c r="B2310" s="160">
        <v>3286</v>
      </c>
      <c r="C2310" s="165" t="s">
        <v>9512</v>
      </c>
      <c r="D2310" s="166" t="s">
        <v>8330</v>
      </c>
      <c r="E2310" s="167">
        <v>55.05</v>
      </c>
      <c r="F2310" s="164" t="s">
        <v>4931</v>
      </c>
    </row>
    <row r="2311" spans="1:7" ht="20.399999999999999" hidden="1" x14ac:dyDescent="0.25">
      <c r="A2311" s="159"/>
      <c r="B2311" s="160">
        <v>3287</v>
      </c>
      <c r="C2311" s="165" t="s">
        <v>9513</v>
      </c>
      <c r="D2311" s="166" t="s">
        <v>8330</v>
      </c>
      <c r="E2311" s="167">
        <v>83.2</v>
      </c>
      <c r="F2311" s="164" t="s">
        <v>4931</v>
      </c>
    </row>
    <row r="2312" spans="1:7" ht="20.399999999999999" hidden="1" x14ac:dyDescent="0.25">
      <c r="A2312" s="159"/>
      <c r="B2312" s="160">
        <v>3283</v>
      </c>
      <c r="C2312" s="165" t="s">
        <v>9514</v>
      </c>
      <c r="D2312" s="166" t="s">
        <v>8330</v>
      </c>
      <c r="E2312" s="167">
        <v>17.47</v>
      </c>
      <c r="F2312" s="164" t="s">
        <v>4931</v>
      </c>
      <c r="G2312" s="168"/>
    </row>
    <row r="2313" spans="1:7" ht="20.399999999999999" hidden="1" x14ac:dyDescent="0.25">
      <c r="A2313" s="159"/>
      <c r="B2313" s="160">
        <v>11587</v>
      </c>
      <c r="C2313" s="165" t="s">
        <v>9515</v>
      </c>
      <c r="D2313" s="166" t="s">
        <v>8330</v>
      </c>
      <c r="E2313" s="167">
        <v>49.25</v>
      </c>
      <c r="F2313" s="164" t="s">
        <v>4931</v>
      </c>
      <c r="G2313" s="168"/>
    </row>
    <row r="2314" spans="1:7" hidden="1" x14ac:dyDescent="0.25">
      <c r="A2314" s="159"/>
      <c r="B2314" s="160">
        <v>36225</v>
      </c>
      <c r="C2314" s="165" t="s">
        <v>9516</v>
      </c>
      <c r="D2314" s="166" t="s">
        <v>8330</v>
      </c>
      <c r="E2314" s="167">
        <v>20.010000000000002</v>
      </c>
      <c r="F2314" s="164" t="s">
        <v>4931</v>
      </c>
      <c r="G2314" s="168"/>
    </row>
    <row r="2315" spans="1:7" ht="20.399999999999999" hidden="1" x14ac:dyDescent="0.25">
      <c r="A2315" s="159"/>
      <c r="B2315" s="160">
        <v>36230</v>
      </c>
      <c r="C2315" s="165" t="s">
        <v>9517</v>
      </c>
      <c r="D2315" s="166" t="s">
        <v>8330</v>
      </c>
      <c r="E2315" s="167">
        <v>14.7</v>
      </c>
      <c r="F2315" s="164" t="s">
        <v>4931</v>
      </c>
      <c r="G2315" s="168"/>
    </row>
    <row r="2316" spans="1:7" ht="20.399999999999999" hidden="1" x14ac:dyDescent="0.25">
      <c r="A2316" s="159"/>
      <c r="B2316" s="160">
        <v>36238</v>
      </c>
      <c r="C2316" s="165" t="s">
        <v>9518</v>
      </c>
      <c r="D2316" s="166" t="s">
        <v>8330</v>
      </c>
      <c r="E2316" s="167">
        <v>14.36</v>
      </c>
      <c r="F2316" s="164" t="s">
        <v>4931</v>
      </c>
    </row>
    <row r="2317" spans="1:7" hidden="1" x14ac:dyDescent="0.25">
      <c r="A2317" s="159"/>
      <c r="B2317" s="160">
        <v>11887</v>
      </c>
      <c r="C2317" s="165" t="s">
        <v>6328</v>
      </c>
      <c r="D2317" s="166" t="s">
        <v>8325</v>
      </c>
      <c r="E2317" s="167">
        <v>2144.0300000000002</v>
      </c>
      <c r="F2317" s="164" t="s">
        <v>4931</v>
      </c>
      <c r="G2317" s="168"/>
    </row>
    <row r="2318" spans="1:7" hidden="1" x14ac:dyDescent="0.25">
      <c r="A2318" s="159"/>
      <c r="B2318" s="160">
        <v>11883</v>
      </c>
      <c r="C2318" s="165" t="s">
        <v>6324</v>
      </c>
      <c r="D2318" s="166" t="s">
        <v>8325</v>
      </c>
      <c r="E2318" s="167">
        <v>3152.11</v>
      </c>
      <c r="F2318" s="164" t="s">
        <v>4931</v>
      </c>
    </row>
    <row r="2319" spans="1:7" hidden="1" x14ac:dyDescent="0.25">
      <c r="A2319" s="159"/>
      <c r="B2319" s="160">
        <v>11884</v>
      </c>
      <c r="C2319" s="165" t="s">
        <v>6325</v>
      </c>
      <c r="D2319" s="166" t="s">
        <v>8325</v>
      </c>
      <c r="E2319" s="167">
        <v>3381.93</v>
      </c>
      <c r="F2319" s="164" t="s">
        <v>4931</v>
      </c>
      <c r="G2319" s="168"/>
    </row>
    <row r="2320" spans="1:7" hidden="1" x14ac:dyDescent="0.25">
      <c r="A2320" s="159"/>
      <c r="B2320" s="160">
        <v>11885</v>
      </c>
      <c r="C2320" s="165" t="s">
        <v>6326</v>
      </c>
      <c r="D2320" s="166" t="s">
        <v>8325</v>
      </c>
      <c r="E2320" s="167">
        <v>3772</v>
      </c>
      <c r="F2320" s="164" t="s">
        <v>4931</v>
      </c>
      <c r="G2320" s="168"/>
    </row>
    <row r="2321" spans="1:7" hidden="1" x14ac:dyDescent="0.25">
      <c r="A2321" s="159"/>
      <c r="B2321" s="160">
        <v>11886</v>
      </c>
      <c r="C2321" s="165" t="s">
        <v>6327</v>
      </c>
      <c r="D2321" s="166" t="s">
        <v>8325</v>
      </c>
      <c r="E2321" s="167">
        <v>1215.7</v>
      </c>
      <c r="F2321" s="164" t="s">
        <v>4931</v>
      </c>
      <c r="G2321" s="168"/>
    </row>
    <row r="2322" spans="1:7" hidden="1" x14ac:dyDescent="0.25">
      <c r="A2322" s="159"/>
      <c r="B2322" s="160">
        <v>11888</v>
      </c>
      <c r="C2322" s="165" t="s">
        <v>6329</v>
      </c>
      <c r="D2322" s="166" t="s">
        <v>8325</v>
      </c>
      <c r="E2322" s="167">
        <v>2854.95</v>
      </c>
      <c r="F2322" s="164" t="s">
        <v>4931</v>
      </c>
      <c r="G2322" s="168"/>
    </row>
    <row r="2323" spans="1:7" hidden="1" x14ac:dyDescent="0.25">
      <c r="A2323" s="159"/>
      <c r="B2323" s="160">
        <v>3277</v>
      </c>
      <c r="C2323" s="165" t="s">
        <v>5391</v>
      </c>
      <c r="D2323" s="166" t="s">
        <v>8325</v>
      </c>
      <c r="E2323" s="167">
        <v>481.46</v>
      </c>
      <c r="F2323" s="164" t="s">
        <v>4931</v>
      </c>
      <c r="G2323" s="168"/>
    </row>
    <row r="2324" spans="1:7" hidden="1" x14ac:dyDescent="0.25">
      <c r="A2324" s="159"/>
      <c r="B2324" s="160">
        <v>3281</v>
      </c>
      <c r="C2324" s="165" t="s">
        <v>5395</v>
      </c>
      <c r="D2324" s="166" t="s">
        <v>8325</v>
      </c>
      <c r="E2324" s="167">
        <v>398.71</v>
      </c>
      <c r="F2324" s="164" t="s">
        <v>4931</v>
      </c>
      <c r="G2324" s="168"/>
    </row>
    <row r="2325" spans="1:7" ht="20.399999999999999" hidden="1" x14ac:dyDescent="0.25">
      <c r="A2325" s="159"/>
      <c r="B2325" s="160">
        <v>39363</v>
      </c>
      <c r="C2325" s="165" t="s">
        <v>9519</v>
      </c>
      <c r="D2325" s="166" t="s">
        <v>8325</v>
      </c>
      <c r="E2325" s="167">
        <v>3312.63</v>
      </c>
      <c r="F2325" s="164" t="s">
        <v>4897</v>
      </c>
      <c r="G2325" s="168"/>
    </row>
    <row r="2326" spans="1:7" ht="20.399999999999999" hidden="1" x14ac:dyDescent="0.25">
      <c r="A2326" s="159"/>
      <c r="B2326" s="160">
        <v>39361</v>
      </c>
      <c r="C2326" s="165" t="s">
        <v>9520</v>
      </c>
      <c r="D2326" s="166" t="s">
        <v>8325</v>
      </c>
      <c r="E2326" s="167">
        <v>851.81</v>
      </c>
      <c r="F2326" s="164" t="s">
        <v>4897</v>
      </c>
    </row>
    <row r="2327" spans="1:7" ht="20.399999999999999" hidden="1" x14ac:dyDescent="0.25">
      <c r="A2327" s="159"/>
      <c r="B2327" s="160">
        <v>39362</v>
      </c>
      <c r="C2327" s="165" t="s">
        <v>9521</v>
      </c>
      <c r="D2327" s="166" t="s">
        <v>8325</v>
      </c>
      <c r="E2327" s="167">
        <v>2621.2600000000002</v>
      </c>
      <c r="F2327" s="164" t="s">
        <v>4897</v>
      </c>
      <c r="G2327" s="168"/>
    </row>
    <row r="2328" spans="1:7" ht="20.399999999999999" hidden="1" x14ac:dyDescent="0.25">
      <c r="A2328" s="159"/>
      <c r="B2328" s="160">
        <v>39364</v>
      </c>
      <c r="C2328" s="165" t="s">
        <v>9522</v>
      </c>
      <c r="D2328" s="166" t="s">
        <v>8325</v>
      </c>
      <c r="E2328" s="167">
        <v>7571.72</v>
      </c>
      <c r="F2328" s="164" t="s">
        <v>4897</v>
      </c>
      <c r="G2328" s="168"/>
    </row>
    <row r="2329" spans="1:7" hidden="1" x14ac:dyDescent="0.25">
      <c r="A2329" s="159"/>
      <c r="B2329" s="160">
        <v>14576</v>
      </c>
      <c r="C2329" s="165" t="s">
        <v>9523</v>
      </c>
      <c r="D2329" s="166" t="s">
        <v>8325</v>
      </c>
      <c r="E2329" s="167">
        <v>2800463.21</v>
      </c>
      <c r="F2329" s="164" t="s">
        <v>4931</v>
      </c>
      <c r="G2329" s="168"/>
    </row>
    <row r="2330" spans="1:7" hidden="1" x14ac:dyDescent="0.25">
      <c r="A2330" s="159"/>
      <c r="B2330" s="160">
        <v>13877</v>
      </c>
      <c r="C2330" s="165" t="s">
        <v>9524</v>
      </c>
      <c r="D2330" s="166" t="s">
        <v>8325</v>
      </c>
      <c r="E2330" s="167">
        <v>1198836.53</v>
      </c>
      <c r="F2330" s="164" t="s">
        <v>4931</v>
      </c>
      <c r="G2330" s="168"/>
    </row>
    <row r="2331" spans="1:7" hidden="1" x14ac:dyDescent="0.25">
      <c r="A2331" s="159"/>
      <c r="B2331" s="160">
        <v>7307</v>
      </c>
      <c r="C2331" s="165" t="s">
        <v>5976</v>
      </c>
      <c r="D2331" s="166" t="s">
        <v>8370</v>
      </c>
      <c r="E2331" s="167">
        <v>19.329999999999998</v>
      </c>
      <c r="F2331" s="164" t="s">
        <v>4897</v>
      </c>
    </row>
    <row r="2332" spans="1:7" hidden="1" x14ac:dyDescent="0.25">
      <c r="A2332" s="159"/>
      <c r="B2332" s="160">
        <v>38122</v>
      </c>
      <c r="C2332" s="165" t="s">
        <v>7075</v>
      </c>
      <c r="D2332" s="166" t="s">
        <v>8370</v>
      </c>
      <c r="E2332" s="167">
        <v>8.8800000000000008</v>
      </c>
      <c r="F2332" s="164" t="s">
        <v>4897</v>
      </c>
    </row>
    <row r="2333" spans="1:7" hidden="1" x14ac:dyDescent="0.25">
      <c r="A2333" s="159"/>
      <c r="B2333" s="160">
        <v>6086</v>
      </c>
      <c r="C2333" s="165" t="s">
        <v>5820</v>
      </c>
      <c r="D2333" s="166" t="s">
        <v>9525</v>
      </c>
      <c r="E2333" s="167">
        <v>51.35</v>
      </c>
      <c r="F2333" s="164" t="s">
        <v>4897</v>
      </c>
      <c r="G2333" s="168"/>
    </row>
    <row r="2334" spans="1:7" ht="20.399999999999999" hidden="1" x14ac:dyDescent="0.25">
      <c r="A2334" s="159"/>
      <c r="B2334" s="160">
        <v>38633</v>
      </c>
      <c r="C2334" s="165" t="s">
        <v>9526</v>
      </c>
      <c r="D2334" s="166" t="s">
        <v>8325</v>
      </c>
      <c r="E2334" s="167">
        <v>12.26</v>
      </c>
      <c r="F2334" s="164" t="s">
        <v>4897</v>
      </c>
      <c r="G2334" s="168"/>
    </row>
    <row r="2335" spans="1:7" ht="20.399999999999999" hidden="1" x14ac:dyDescent="0.25">
      <c r="A2335" s="159"/>
      <c r="B2335" s="160">
        <v>12344</v>
      </c>
      <c r="C2335" s="165" t="s">
        <v>9527</v>
      </c>
      <c r="D2335" s="166" t="s">
        <v>8325</v>
      </c>
      <c r="E2335" s="167">
        <v>3.36</v>
      </c>
      <c r="F2335" s="164" t="s">
        <v>4897</v>
      </c>
      <c r="G2335" s="168"/>
    </row>
    <row r="2336" spans="1:7" ht="20.399999999999999" hidden="1" x14ac:dyDescent="0.25">
      <c r="A2336" s="159"/>
      <c r="B2336" s="160">
        <v>12343</v>
      </c>
      <c r="C2336" s="165" t="s">
        <v>9528</v>
      </c>
      <c r="D2336" s="166" t="s">
        <v>8325</v>
      </c>
      <c r="E2336" s="167">
        <v>5.21</v>
      </c>
      <c r="F2336" s="164" t="s">
        <v>4897</v>
      </c>
      <c r="G2336" s="168"/>
    </row>
    <row r="2337" spans="1:7" hidden="1" x14ac:dyDescent="0.25">
      <c r="A2337" s="159"/>
      <c r="B2337" s="160">
        <v>3295</v>
      </c>
      <c r="C2337" s="165" t="s">
        <v>9529</v>
      </c>
      <c r="D2337" s="166" t="s">
        <v>8325</v>
      </c>
      <c r="E2337" s="167">
        <v>18.2</v>
      </c>
      <c r="F2337" s="164" t="s">
        <v>4897</v>
      </c>
      <c r="G2337" s="168"/>
    </row>
    <row r="2338" spans="1:7" hidden="1" x14ac:dyDescent="0.25">
      <c r="A2338" s="159"/>
      <c r="B2338" s="160">
        <v>3302</v>
      </c>
      <c r="C2338" s="165" t="s">
        <v>9530</v>
      </c>
      <c r="D2338" s="166" t="s">
        <v>8325</v>
      </c>
      <c r="E2338" s="167">
        <v>19.03</v>
      </c>
      <c r="F2338" s="164" t="s">
        <v>4897</v>
      </c>
      <c r="G2338" s="168"/>
    </row>
    <row r="2339" spans="1:7" hidden="1" x14ac:dyDescent="0.25">
      <c r="A2339" s="159"/>
      <c r="B2339" s="160">
        <v>3297</v>
      </c>
      <c r="C2339" s="165" t="s">
        <v>9531</v>
      </c>
      <c r="D2339" s="166" t="s">
        <v>8325</v>
      </c>
      <c r="E2339" s="167">
        <v>20.32</v>
      </c>
      <c r="F2339" s="164" t="s">
        <v>4897</v>
      </c>
      <c r="G2339" s="168"/>
    </row>
    <row r="2340" spans="1:7" hidden="1" x14ac:dyDescent="0.25">
      <c r="A2340" s="159"/>
      <c r="B2340" s="160">
        <v>3294</v>
      </c>
      <c r="C2340" s="165" t="s">
        <v>9532</v>
      </c>
      <c r="D2340" s="166" t="s">
        <v>8325</v>
      </c>
      <c r="E2340" s="167">
        <v>20.63</v>
      </c>
      <c r="F2340" s="164" t="s">
        <v>4897</v>
      </c>
      <c r="G2340" s="168"/>
    </row>
    <row r="2341" spans="1:7" hidden="1" x14ac:dyDescent="0.25">
      <c r="A2341" s="159"/>
      <c r="B2341" s="160">
        <v>3292</v>
      </c>
      <c r="C2341" s="165" t="s">
        <v>9533</v>
      </c>
      <c r="D2341" s="166" t="s">
        <v>8325</v>
      </c>
      <c r="E2341" s="167">
        <v>19.38</v>
      </c>
      <c r="F2341" s="164" t="s">
        <v>8337</v>
      </c>
      <c r="G2341" s="168"/>
    </row>
    <row r="2342" spans="1:7" hidden="1" x14ac:dyDescent="0.25">
      <c r="A2342" s="159"/>
      <c r="B2342" s="160">
        <v>3298</v>
      </c>
      <c r="C2342" s="165" t="s">
        <v>9534</v>
      </c>
      <c r="D2342" s="166" t="s">
        <v>8325</v>
      </c>
      <c r="E2342" s="167">
        <v>45.42</v>
      </c>
      <c r="F2342" s="164" t="s">
        <v>4897</v>
      </c>
      <c r="G2342" s="168"/>
    </row>
    <row r="2343" spans="1:7" hidden="1" x14ac:dyDescent="0.25">
      <c r="A2343" s="159"/>
      <c r="B2343" s="160">
        <v>11596</v>
      </c>
      <c r="C2343" s="165" t="s">
        <v>9535</v>
      </c>
      <c r="D2343" s="166" t="s">
        <v>8325</v>
      </c>
      <c r="E2343" s="167">
        <v>347.53</v>
      </c>
      <c r="F2343" s="164" t="s">
        <v>4931</v>
      </c>
      <c r="G2343" s="168"/>
    </row>
    <row r="2344" spans="1:7" hidden="1" x14ac:dyDescent="0.25">
      <c r="A2344" s="159"/>
      <c r="B2344" s="160">
        <v>34802</v>
      </c>
      <c r="C2344" s="165" t="s">
        <v>9536</v>
      </c>
      <c r="D2344" s="166" t="s">
        <v>8325</v>
      </c>
      <c r="E2344" s="167">
        <v>954.43</v>
      </c>
      <c r="F2344" s="164" t="s">
        <v>4931</v>
      </c>
      <c r="G2344" s="168"/>
    </row>
    <row r="2345" spans="1:7" ht="20.399999999999999" hidden="1" x14ac:dyDescent="0.25">
      <c r="A2345" s="159"/>
      <c r="B2345" s="160">
        <v>11588</v>
      </c>
      <c r="C2345" s="165" t="s">
        <v>9537</v>
      </c>
      <c r="D2345" s="166" t="s">
        <v>8325</v>
      </c>
      <c r="E2345" s="167">
        <v>1029.67</v>
      </c>
      <c r="F2345" s="164" t="s">
        <v>4931</v>
      </c>
      <c r="G2345" s="168"/>
    </row>
    <row r="2346" spans="1:7" ht="20.399999999999999" hidden="1" x14ac:dyDescent="0.25">
      <c r="A2346" s="159"/>
      <c r="B2346" s="160">
        <v>34383</v>
      </c>
      <c r="C2346" s="165" t="s">
        <v>9538</v>
      </c>
      <c r="D2346" s="166" t="s">
        <v>8325</v>
      </c>
      <c r="E2346" s="167">
        <v>1132.71</v>
      </c>
      <c r="F2346" s="164" t="s">
        <v>4931</v>
      </c>
    </row>
    <row r="2347" spans="1:7" ht="20.399999999999999" hidden="1" x14ac:dyDescent="0.25">
      <c r="A2347" s="159"/>
      <c r="B2347" s="160">
        <v>40451</v>
      </c>
      <c r="C2347" s="165" t="s">
        <v>9539</v>
      </c>
      <c r="D2347" s="166" t="s">
        <v>8330</v>
      </c>
      <c r="E2347" s="167">
        <v>91.56</v>
      </c>
      <c r="F2347" s="164" t="s">
        <v>4931</v>
      </c>
      <c r="G2347" s="168"/>
    </row>
    <row r="2348" spans="1:7" ht="20.399999999999999" hidden="1" x14ac:dyDescent="0.25">
      <c r="A2348" s="159"/>
      <c r="B2348" s="160">
        <v>40453</v>
      </c>
      <c r="C2348" s="165" t="s">
        <v>9540</v>
      </c>
      <c r="D2348" s="166" t="s">
        <v>8330</v>
      </c>
      <c r="E2348" s="167">
        <v>99.07</v>
      </c>
      <c r="F2348" s="164" t="s">
        <v>4931</v>
      </c>
      <c r="G2348" s="168"/>
    </row>
    <row r="2349" spans="1:7" ht="20.399999999999999" hidden="1" x14ac:dyDescent="0.25">
      <c r="A2349" s="159"/>
      <c r="B2349" s="160">
        <v>40452</v>
      </c>
      <c r="C2349" s="165" t="s">
        <v>9541</v>
      </c>
      <c r="D2349" s="166" t="s">
        <v>8330</v>
      </c>
      <c r="E2349" s="167">
        <v>108.66</v>
      </c>
      <c r="F2349" s="164" t="s">
        <v>4931</v>
      </c>
      <c r="G2349" s="168"/>
    </row>
    <row r="2350" spans="1:7" hidden="1" x14ac:dyDescent="0.25">
      <c r="A2350" s="159"/>
      <c r="B2350" s="160">
        <v>11594</v>
      </c>
      <c r="C2350" s="165" t="s">
        <v>9542</v>
      </c>
      <c r="D2350" s="166" t="s">
        <v>8325</v>
      </c>
      <c r="E2350" s="167">
        <v>328.18</v>
      </c>
      <c r="F2350" s="164" t="s">
        <v>4931</v>
      </c>
    </row>
    <row r="2351" spans="1:7" hidden="1" x14ac:dyDescent="0.25">
      <c r="A2351" s="159"/>
      <c r="B2351" s="160">
        <v>3311</v>
      </c>
      <c r="C2351" s="165" t="s">
        <v>5398</v>
      </c>
      <c r="D2351" s="166" t="s">
        <v>8336</v>
      </c>
      <c r="E2351" s="167">
        <v>328.18</v>
      </c>
      <c r="F2351" s="164" t="s">
        <v>4931</v>
      </c>
    </row>
    <row r="2352" spans="1:7" hidden="1" x14ac:dyDescent="0.25">
      <c r="A2352" s="159"/>
      <c r="B2352" s="160">
        <v>11599</v>
      </c>
      <c r="C2352" s="165" t="s">
        <v>6232</v>
      </c>
      <c r="D2352" s="166" t="s">
        <v>8325</v>
      </c>
      <c r="E2352" s="167">
        <v>436.45</v>
      </c>
      <c r="F2352" s="164" t="s">
        <v>4931</v>
      </c>
      <c r="G2352" s="168"/>
    </row>
    <row r="2353" spans="1:7" hidden="1" x14ac:dyDescent="0.25">
      <c r="A2353" s="159"/>
      <c r="B2353" s="160">
        <v>11593</v>
      </c>
      <c r="C2353" s="165" t="s">
        <v>9543</v>
      </c>
      <c r="D2353" s="166" t="s">
        <v>8325</v>
      </c>
      <c r="E2353" s="167">
        <v>611.87</v>
      </c>
      <c r="F2353" s="164" t="s">
        <v>4931</v>
      </c>
      <c r="G2353" s="168"/>
    </row>
    <row r="2354" spans="1:7" hidden="1" x14ac:dyDescent="0.25">
      <c r="A2354" s="159"/>
      <c r="B2354" s="160">
        <v>3314</v>
      </c>
      <c r="C2354" s="165" t="s">
        <v>5401</v>
      </c>
      <c r="D2354" s="166" t="s">
        <v>8336</v>
      </c>
      <c r="E2354" s="167">
        <v>437.61</v>
      </c>
      <c r="F2354" s="164" t="s">
        <v>4931</v>
      </c>
      <c r="G2354" s="168"/>
    </row>
    <row r="2355" spans="1:7" hidden="1" x14ac:dyDescent="0.25">
      <c r="A2355" s="159"/>
      <c r="B2355" s="160">
        <v>11597</v>
      </c>
      <c r="C2355" s="165" t="s">
        <v>9544</v>
      </c>
      <c r="D2355" s="166" t="s">
        <v>8325</v>
      </c>
      <c r="E2355" s="167">
        <v>508.89</v>
      </c>
      <c r="F2355" s="164" t="s">
        <v>4931</v>
      </c>
      <c r="G2355" s="168"/>
    </row>
    <row r="2356" spans="1:7" hidden="1" x14ac:dyDescent="0.25">
      <c r="A2356" s="159"/>
      <c r="B2356" s="160">
        <v>3309</v>
      </c>
      <c r="C2356" s="165" t="s">
        <v>5397</v>
      </c>
      <c r="D2356" s="166" t="s">
        <v>8336</v>
      </c>
      <c r="E2356" s="167">
        <v>347.53</v>
      </c>
      <c r="F2356" s="164" t="s">
        <v>4931</v>
      </c>
      <c r="G2356" s="168"/>
    </row>
    <row r="2357" spans="1:7" ht="20.399999999999999" hidden="1" x14ac:dyDescent="0.25">
      <c r="A2357" s="159"/>
      <c r="B2357" s="160">
        <v>34612</v>
      </c>
      <c r="C2357" s="165" t="s">
        <v>9545</v>
      </c>
      <c r="D2357" s="166" t="s">
        <v>8325</v>
      </c>
      <c r="E2357" s="167">
        <v>629.41</v>
      </c>
      <c r="F2357" s="164" t="s">
        <v>4931</v>
      </c>
      <c r="G2357" s="168"/>
    </row>
    <row r="2358" spans="1:7" ht="20.399999999999999" hidden="1" x14ac:dyDescent="0.25">
      <c r="A2358" s="159"/>
      <c r="B2358" s="160">
        <v>34635</v>
      </c>
      <c r="C2358" s="165" t="s">
        <v>9546</v>
      </c>
      <c r="D2358" s="166" t="s">
        <v>8325</v>
      </c>
      <c r="E2358" s="167">
        <v>809.39</v>
      </c>
      <c r="F2358" s="164" t="s">
        <v>4931</v>
      </c>
      <c r="G2358" s="168"/>
    </row>
    <row r="2359" spans="1:7" ht="20.399999999999999" hidden="1" x14ac:dyDescent="0.25">
      <c r="A2359" s="159"/>
      <c r="B2359" s="160">
        <v>34633</v>
      </c>
      <c r="C2359" s="165" t="s">
        <v>9547</v>
      </c>
      <c r="D2359" s="166" t="s">
        <v>8325</v>
      </c>
      <c r="E2359" s="167">
        <v>892.16</v>
      </c>
      <c r="F2359" s="164" t="s">
        <v>4931</v>
      </c>
      <c r="G2359" s="168"/>
    </row>
    <row r="2360" spans="1:7" ht="20.399999999999999" hidden="1" x14ac:dyDescent="0.25">
      <c r="A2360" s="159"/>
      <c r="B2360" s="160">
        <v>40440</v>
      </c>
      <c r="C2360" s="165" t="s">
        <v>7545</v>
      </c>
      <c r="D2360" s="166" t="s">
        <v>8336</v>
      </c>
      <c r="E2360" s="167">
        <v>455.82</v>
      </c>
      <c r="F2360" s="164" t="s">
        <v>4931</v>
      </c>
      <c r="G2360" s="168"/>
    </row>
    <row r="2361" spans="1:7" ht="20.399999999999999" hidden="1" x14ac:dyDescent="0.25">
      <c r="A2361" s="159"/>
      <c r="B2361" s="160">
        <v>40441</v>
      </c>
      <c r="C2361" s="165" t="s">
        <v>7546</v>
      </c>
      <c r="D2361" s="166" t="s">
        <v>8336</v>
      </c>
      <c r="E2361" s="167">
        <v>291.01</v>
      </c>
      <c r="F2361" s="164" t="s">
        <v>4931</v>
      </c>
      <c r="G2361" s="168"/>
    </row>
    <row r="2362" spans="1:7" ht="20.399999999999999" hidden="1" x14ac:dyDescent="0.25">
      <c r="A2362" s="159"/>
      <c r="B2362" s="160">
        <v>40449</v>
      </c>
      <c r="C2362" s="165" t="s">
        <v>9548</v>
      </c>
      <c r="D2362" s="166" t="s">
        <v>8336</v>
      </c>
      <c r="E2362" s="167">
        <v>244.65</v>
      </c>
      <c r="F2362" s="164" t="s">
        <v>4931</v>
      </c>
      <c r="G2362" s="168"/>
    </row>
    <row r="2363" spans="1:7" hidden="1" x14ac:dyDescent="0.25">
      <c r="A2363" s="159"/>
      <c r="B2363" s="160">
        <v>34800</v>
      </c>
      <c r="C2363" s="165" t="s">
        <v>9549</v>
      </c>
      <c r="D2363" s="166" t="s">
        <v>8336</v>
      </c>
      <c r="E2363" s="167">
        <v>305.93</v>
      </c>
      <c r="F2363" s="164" t="s">
        <v>4931</v>
      </c>
      <c r="G2363" s="168"/>
    </row>
    <row r="2364" spans="1:7" hidden="1" x14ac:dyDescent="0.25">
      <c r="A2364" s="159"/>
      <c r="B2364" s="160">
        <v>11592</v>
      </c>
      <c r="C2364" s="165" t="s">
        <v>9550</v>
      </c>
      <c r="D2364" s="166" t="s">
        <v>8325</v>
      </c>
      <c r="E2364" s="167">
        <v>437.61</v>
      </c>
      <c r="F2364" s="164" t="s">
        <v>4931</v>
      </c>
    </row>
    <row r="2365" spans="1:7" hidden="1" x14ac:dyDescent="0.25">
      <c r="A2365" s="159"/>
      <c r="B2365" s="160">
        <v>40438</v>
      </c>
      <c r="C2365" s="165" t="s">
        <v>9551</v>
      </c>
      <c r="D2365" s="166" t="s">
        <v>8336</v>
      </c>
      <c r="E2365" s="167">
        <v>203.82</v>
      </c>
      <c r="F2365" s="164" t="s">
        <v>4931</v>
      </c>
      <c r="G2365" s="168"/>
    </row>
    <row r="2366" spans="1:7" hidden="1" x14ac:dyDescent="0.25">
      <c r="A2366" s="159"/>
      <c r="B2366" s="160">
        <v>40436</v>
      </c>
      <c r="C2366" s="165" t="s">
        <v>9552</v>
      </c>
      <c r="D2366" s="166" t="s">
        <v>8336</v>
      </c>
      <c r="E2366" s="167">
        <v>254.14</v>
      </c>
      <c r="F2366" s="164" t="s">
        <v>4931</v>
      </c>
      <c r="G2366" s="168"/>
    </row>
    <row r="2367" spans="1:7" ht="20.399999999999999" hidden="1" x14ac:dyDescent="0.25">
      <c r="A2367" s="159"/>
      <c r="B2367" s="160">
        <v>4315</v>
      </c>
      <c r="C2367" s="165" t="s">
        <v>9553</v>
      </c>
      <c r="D2367" s="166" t="s">
        <v>8325</v>
      </c>
      <c r="E2367" s="167">
        <v>1.27</v>
      </c>
      <c r="F2367" s="164" t="s">
        <v>4897</v>
      </c>
      <c r="G2367" s="168"/>
    </row>
    <row r="2368" spans="1:7" hidden="1" x14ac:dyDescent="0.25">
      <c r="A2368" s="159"/>
      <c r="B2368" s="160">
        <v>42482</v>
      </c>
      <c r="C2368" s="165" t="s">
        <v>9554</v>
      </c>
      <c r="D2368" s="166" t="s">
        <v>8325</v>
      </c>
      <c r="E2368" s="167">
        <v>1.69</v>
      </c>
      <c r="F2368" s="164" t="s">
        <v>4897</v>
      </c>
      <c r="G2368" s="168"/>
    </row>
    <row r="2369" spans="1:7" hidden="1" x14ac:dyDescent="0.25">
      <c r="A2369" s="159"/>
      <c r="B2369" s="160">
        <v>402</v>
      </c>
      <c r="C2369" s="165" t="s">
        <v>5017</v>
      </c>
      <c r="D2369" s="166" t="s">
        <v>8325</v>
      </c>
      <c r="E2369" s="167">
        <v>8.6300000000000008</v>
      </c>
      <c r="F2369" s="164" t="s">
        <v>4931</v>
      </c>
      <c r="G2369" s="168"/>
    </row>
    <row r="2370" spans="1:7" hidden="1" x14ac:dyDescent="0.25">
      <c r="A2370" s="159"/>
      <c r="B2370" s="160">
        <v>4226</v>
      </c>
      <c r="C2370" s="165" t="s">
        <v>5650</v>
      </c>
      <c r="D2370" s="166" t="s">
        <v>8369</v>
      </c>
      <c r="E2370" s="167">
        <v>4.9000000000000004</v>
      </c>
      <c r="F2370" s="164" t="s">
        <v>8337</v>
      </c>
      <c r="G2370" s="168"/>
    </row>
    <row r="2371" spans="1:7" hidden="1" x14ac:dyDescent="0.25">
      <c r="A2371" s="159"/>
      <c r="B2371" s="160">
        <v>4222</v>
      </c>
      <c r="C2371" s="165" t="s">
        <v>5647</v>
      </c>
      <c r="D2371" s="166" t="s">
        <v>8370</v>
      </c>
      <c r="E2371" s="167">
        <v>4.08</v>
      </c>
      <c r="F2371" s="164" t="s">
        <v>8337</v>
      </c>
      <c r="G2371" s="168"/>
    </row>
    <row r="2372" spans="1:7" ht="20.399999999999999" hidden="1" x14ac:dyDescent="0.25">
      <c r="A2372" s="159"/>
      <c r="B2372" s="160">
        <v>34804</v>
      </c>
      <c r="C2372" s="165" t="s">
        <v>9555</v>
      </c>
      <c r="D2372" s="166" t="s">
        <v>8330</v>
      </c>
      <c r="E2372" s="167">
        <v>36.94</v>
      </c>
      <c r="F2372" s="164" t="s">
        <v>4931</v>
      </c>
      <c r="G2372" s="168"/>
    </row>
    <row r="2373" spans="1:7" hidden="1" x14ac:dyDescent="0.25">
      <c r="A2373" s="159"/>
      <c r="B2373" s="160">
        <v>4013</v>
      </c>
      <c r="C2373" s="165" t="s">
        <v>9556</v>
      </c>
      <c r="D2373" s="166" t="s">
        <v>8330</v>
      </c>
      <c r="E2373" s="167">
        <v>4.75</v>
      </c>
      <c r="F2373" s="164" t="s">
        <v>4897</v>
      </c>
      <c r="G2373" s="168"/>
    </row>
    <row r="2374" spans="1:7" hidden="1" x14ac:dyDescent="0.25">
      <c r="A2374" s="159"/>
      <c r="B2374" s="160">
        <v>4011</v>
      </c>
      <c r="C2374" s="165" t="s">
        <v>9557</v>
      </c>
      <c r="D2374" s="166" t="s">
        <v>8330</v>
      </c>
      <c r="E2374" s="167">
        <v>5.3</v>
      </c>
      <c r="F2374" s="164" t="s">
        <v>4897</v>
      </c>
      <c r="G2374" s="168"/>
    </row>
    <row r="2375" spans="1:7" hidden="1" x14ac:dyDescent="0.25">
      <c r="A2375" s="159"/>
      <c r="B2375" s="160">
        <v>4021</v>
      </c>
      <c r="C2375" s="165" t="s">
        <v>9558</v>
      </c>
      <c r="D2375" s="166" t="s">
        <v>8330</v>
      </c>
      <c r="E2375" s="167">
        <v>6.61</v>
      </c>
      <c r="F2375" s="164" t="s">
        <v>4897</v>
      </c>
      <c r="G2375" s="168"/>
    </row>
    <row r="2376" spans="1:7" hidden="1" x14ac:dyDescent="0.25">
      <c r="A2376" s="159"/>
      <c r="B2376" s="160">
        <v>4019</v>
      </c>
      <c r="C2376" s="165" t="s">
        <v>9559</v>
      </c>
      <c r="D2376" s="166" t="s">
        <v>8330</v>
      </c>
      <c r="E2376" s="167">
        <v>7.94</v>
      </c>
      <c r="F2376" s="164" t="s">
        <v>4897</v>
      </c>
      <c r="G2376" s="168"/>
    </row>
    <row r="2377" spans="1:7" hidden="1" x14ac:dyDescent="0.25">
      <c r="A2377" s="159"/>
      <c r="B2377" s="160">
        <v>4012</v>
      </c>
      <c r="C2377" s="165" t="s">
        <v>9560</v>
      </c>
      <c r="D2377" s="166" t="s">
        <v>8330</v>
      </c>
      <c r="E2377" s="167">
        <v>10.64</v>
      </c>
      <c r="F2377" s="164" t="s">
        <v>4897</v>
      </c>
      <c r="G2377" s="168"/>
    </row>
    <row r="2378" spans="1:7" hidden="1" x14ac:dyDescent="0.25">
      <c r="A2378" s="159"/>
      <c r="B2378" s="160">
        <v>4020</v>
      </c>
      <c r="C2378" s="165" t="s">
        <v>9561</v>
      </c>
      <c r="D2378" s="166" t="s">
        <v>8330</v>
      </c>
      <c r="E2378" s="167">
        <v>13.32</v>
      </c>
      <c r="F2378" s="164" t="s">
        <v>4897</v>
      </c>
    </row>
    <row r="2379" spans="1:7" hidden="1" x14ac:dyDescent="0.25">
      <c r="A2379" s="159"/>
      <c r="B2379" s="160">
        <v>4018</v>
      </c>
      <c r="C2379" s="165" t="s">
        <v>9562</v>
      </c>
      <c r="D2379" s="166" t="s">
        <v>8330</v>
      </c>
      <c r="E2379" s="167">
        <v>15.96</v>
      </c>
      <c r="F2379" s="164" t="s">
        <v>4897</v>
      </c>
      <c r="G2379" s="168"/>
    </row>
    <row r="2380" spans="1:7" hidden="1" x14ac:dyDescent="0.25">
      <c r="A2380" s="159"/>
      <c r="B2380" s="160">
        <v>36498</v>
      </c>
      <c r="C2380" s="165" t="s">
        <v>9563</v>
      </c>
      <c r="D2380" s="166" t="s">
        <v>8325</v>
      </c>
      <c r="E2380" s="167">
        <v>3755.42</v>
      </c>
      <c r="F2380" s="164" t="s">
        <v>4931</v>
      </c>
      <c r="G2380" s="168"/>
    </row>
    <row r="2381" spans="1:7" hidden="1" x14ac:dyDescent="0.25">
      <c r="A2381" s="159"/>
      <c r="B2381" s="160">
        <v>12872</v>
      </c>
      <c r="C2381" s="165" t="s">
        <v>6492</v>
      </c>
      <c r="D2381" s="166" t="s">
        <v>8332</v>
      </c>
      <c r="E2381" s="167">
        <v>11.79</v>
      </c>
      <c r="F2381" s="164" t="s">
        <v>4897</v>
      </c>
      <c r="G2381" s="168"/>
    </row>
    <row r="2382" spans="1:7" hidden="1" x14ac:dyDescent="0.25">
      <c r="A2382" s="159"/>
      <c r="B2382" s="160">
        <v>41075</v>
      </c>
      <c r="C2382" s="165" t="s">
        <v>7502</v>
      </c>
      <c r="D2382" s="166" t="s">
        <v>8412</v>
      </c>
      <c r="E2382" s="167">
        <v>2065.5</v>
      </c>
      <c r="F2382" s="164" t="s">
        <v>4897</v>
      </c>
      <c r="G2382" s="168"/>
    </row>
    <row r="2383" spans="1:7" hidden="1" x14ac:dyDescent="0.25">
      <c r="A2383" s="159"/>
      <c r="B2383" s="160">
        <v>3315</v>
      </c>
      <c r="C2383" s="165" t="s">
        <v>5402</v>
      </c>
      <c r="D2383" s="166" t="s">
        <v>8369</v>
      </c>
      <c r="E2383" s="167">
        <v>0.36</v>
      </c>
      <c r="F2383" s="164" t="s">
        <v>4897</v>
      </c>
      <c r="G2383" s="168"/>
    </row>
    <row r="2384" spans="1:7" hidden="1" x14ac:dyDescent="0.25">
      <c r="A2384" s="159"/>
      <c r="B2384" s="160">
        <v>36870</v>
      </c>
      <c r="C2384" s="165" t="s">
        <v>6900</v>
      </c>
      <c r="D2384" s="166" t="s">
        <v>8369</v>
      </c>
      <c r="E2384" s="167">
        <v>0.36</v>
      </c>
      <c r="F2384" s="164" t="s">
        <v>4897</v>
      </c>
      <c r="G2384" s="168"/>
    </row>
    <row r="2385" spans="1:7" hidden="1" x14ac:dyDescent="0.25">
      <c r="A2385" s="159"/>
      <c r="B2385" s="160">
        <v>5092</v>
      </c>
      <c r="C2385" s="165" t="s">
        <v>9564</v>
      </c>
      <c r="D2385" s="166" t="s">
        <v>8501</v>
      </c>
      <c r="E2385" s="167">
        <v>13.14</v>
      </c>
      <c r="F2385" s="164" t="s">
        <v>4897</v>
      </c>
      <c r="G2385" s="168"/>
    </row>
    <row r="2386" spans="1:7" hidden="1" x14ac:dyDescent="0.25">
      <c r="A2386" s="159"/>
      <c r="B2386" s="160">
        <v>11462</v>
      </c>
      <c r="C2386" s="165" t="s">
        <v>6225</v>
      </c>
      <c r="D2386" s="166" t="s">
        <v>8501</v>
      </c>
      <c r="E2386" s="167">
        <v>13.44</v>
      </c>
      <c r="F2386" s="164" t="s">
        <v>4897</v>
      </c>
      <c r="G2386" s="168"/>
    </row>
    <row r="2387" spans="1:7" hidden="1" x14ac:dyDescent="0.25">
      <c r="A2387" s="159"/>
      <c r="B2387" s="160">
        <v>36529</v>
      </c>
      <c r="C2387" s="165" t="s">
        <v>9565</v>
      </c>
      <c r="D2387" s="166" t="s">
        <v>8325</v>
      </c>
      <c r="E2387" s="167">
        <v>28571.42</v>
      </c>
      <c r="F2387" s="164" t="s">
        <v>4931</v>
      </c>
      <c r="G2387" s="168"/>
    </row>
    <row r="2388" spans="1:7" hidden="1" x14ac:dyDescent="0.25">
      <c r="A2388" s="159"/>
      <c r="B2388" s="160">
        <v>3318</v>
      </c>
      <c r="C2388" s="165" t="s">
        <v>9566</v>
      </c>
      <c r="D2388" s="166" t="s">
        <v>8325</v>
      </c>
      <c r="E2388" s="167">
        <v>22400</v>
      </c>
      <c r="F2388" s="164" t="s">
        <v>4931</v>
      </c>
      <c r="G2388" s="168"/>
    </row>
    <row r="2389" spans="1:7" ht="20.399999999999999" hidden="1" x14ac:dyDescent="0.25">
      <c r="A2389" s="159"/>
      <c r="B2389" s="160">
        <v>38968</v>
      </c>
      <c r="C2389" s="165" t="s">
        <v>9567</v>
      </c>
      <c r="D2389" s="166" t="s">
        <v>8330</v>
      </c>
      <c r="E2389" s="167">
        <v>246.39</v>
      </c>
      <c r="F2389" s="164" t="s">
        <v>4931</v>
      </c>
      <c r="G2389" s="168"/>
    </row>
    <row r="2390" spans="1:7" hidden="1" x14ac:dyDescent="0.25">
      <c r="A2390" s="159"/>
      <c r="B2390" s="160">
        <v>3324</v>
      </c>
      <c r="C2390" s="165" t="s">
        <v>5404</v>
      </c>
      <c r="D2390" s="166" t="s">
        <v>8330</v>
      </c>
      <c r="E2390" s="167">
        <v>6.07</v>
      </c>
      <c r="F2390" s="164" t="s">
        <v>4897</v>
      </c>
      <c r="G2390" s="168"/>
    </row>
    <row r="2391" spans="1:7" hidden="1" x14ac:dyDescent="0.25">
      <c r="A2391" s="159"/>
      <c r="B2391" s="160">
        <v>3322</v>
      </c>
      <c r="C2391" s="165" t="s">
        <v>5403</v>
      </c>
      <c r="D2391" s="166" t="s">
        <v>8330</v>
      </c>
      <c r="E2391" s="167">
        <v>8.5</v>
      </c>
      <c r="F2391" s="164" t="s">
        <v>8337</v>
      </c>
      <c r="G2391" s="168"/>
    </row>
    <row r="2392" spans="1:7" hidden="1" x14ac:dyDescent="0.25">
      <c r="A2392" s="159"/>
      <c r="B2392" s="160">
        <v>5076</v>
      </c>
      <c r="C2392" s="165" t="s">
        <v>5783</v>
      </c>
      <c r="D2392" s="166" t="s">
        <v>8369</v>
      </c>
      <c r="E2392" s="167">
        <v>12.33</v>
      </c>
      <c r="F2392" s="164" t="s">
        <v>4897</v>
      </c>
      <c r="G2392" s="168"/>
    </row>
    <row r="2393" spans="1:7" hidden="1" x14ac:dyDescent="0.25">
      <c r="A2393" s="159"/>
      <c r="B2393" s="160">
        <v>5077</v>
      </c>
      <c r="C2393" s="165" t="s">
        <v>5784</v>
      </c>
      <c r="D2393" s="166" t="s">
        <v>8369</v>
      </c>
      <c r="E2393" s="167">
        <v>13.62</v>
      </c>
      <c r="F2393" s="164" t="s">
        <v>4897</v>
      </c>
      <c r="G2393" s="168"/>
    </row>
    <row r="2394" spans="1:7" ht="20.399999999999999" hidden="1" x14ac:dyDescent="0.25">
      <c r="A2394" s="159"/>
      <c r="B2394" s="160">
        <v>42008</v>
      </c>
      <c r="C2394" s="165" t="s">
        <v>9568</v>
      </c>
      <c r="D2394" s="166" t="s">
        <v>8325</v>
      </c>
      <c r="E2394" s="167">
        <v>0.92</v>
      </c>
      <c r="F2394" s="164" t="s">
        <v>4931</v>
      </c>
      <c r="G2394" s="168"/>
    </row>
    <row r="2395" spans="1:7" ht="20.399999999999999" hidden="1" x14ac:dyDescent="0.25">
      <c r="A2395" s="159"/>
      <c r="B2395" s="160">
        <v>11837</v>
      </c>
      <c r="C2395" s="165" t="s">
        <v>9569</v>
      </c>
      <c r="D2395" s="166" t="s">
        <v>8325</v>
      </c>
      <c r="E2395" s="167">
        <v>27.05</v>
      </c>
      <c r="F2395" s="164" t="s">
        <v>4897</v>
      </c>
      <c r="G2395" s="168"/>
    </row>
    <row r="2396" spans="1:7" hidden="1" x14ac:dyDescent="0.25">
      <c r="A2396" s="159"/>
      <c r="B2396" s="160">
        <v>38055</v>
      </c>
      <c r="C2396" s="165" t="s">
        <v>9570</v>
      </c>
      <c r="D2396" s="166" t="s">
        <v>8325</v>
      </c>
      <c r="E2396" s="167">
        <v>2.4500000000000002</v>
      </c>
      <c r="F2396" s="164" t="s">
        <v>4897</v>
      </c>
      <c r="G2396" s="168"/>
    </row>
    <row r="2397" spans="1:7" hidden="1" x14ac:dyDescent="0.25">
      <c r="A2397" s="159"/>
      <c r="B2397" s="160">
        <v>415</v>
      </c>
      <c r="C2397" s="165" t="s">
        <v>9571</v>
      </c>
      <c r="D2397" s="166" t="s">
        <v>8325</v>
      </c>
      <c r="E2397" s="167">
        <v>11.09</v>
      </c>
      <c r="F2397" s="164" t="s">
        <v>4897</v>
      </c>
      <c r="G2397" s="168"/>
    </row>
    <row r="2398" spans="1:7" hidden="1" x14ac:dyDescent="0.25">
      <c r="A2398" s="159"/>
      <c r="B2398" s="160">
        <v>416</v>
      </c>
      <c r="C2398" s="165" t="s">
        <v>9572</v>
      </c>
      <c r="D2398" s="166" t="s">
        <v>8325</v>
      </c>
      <c r="E2398" s="167">
        <v>4.0599999999999996</v>
      </c>
      <c r="F2398" s="164" t="s">
        <v>4897</v>
      </c>
      <c r="G2398" s="168"/>
    </row>
    <row r="2399" spans="1:7" hidden="1" x14ac:dyDescent="0.25">
      <c r="A2399" s="159"/>
      <c r="B2399" s="160">
        <v>425</v>
      </c>
      <c r="C2399" s="165" t="s">
        <v>9573</v>
      </c>
      <c r="D2399" s="166" t="s">
        <v>8325</v>
      </c>
      <c r="E2399" s="167">
        <v>2.5099999999999998</v>
      </c>
      <c r="F2399" s="164" t="s">
        <v>4897</v>
      </c>
      <c r="G2399" s="168"/>
    </row>
    <row r="2400" spans="1:7" hidden="1" x14ac:dyDescent="0.25">
      <c r="A2400" s="159"/>
      <c r="B2400" s="160">
        <v>426</v>
      </c>
      <c r="C2400" s="165" t="s">
        <v>9574</v>
      </c>
      <c r="D2400" s="166" t="s">
        <v>8325</v>
      </c>
      <c r="E2400" s="167">
        <v>13.86</v>
      </c>
      <c r="F2400" s="164" t="s">
        <v>4897</v>
      </c>
      <c r="G2400" s="168"/>
    </row>
    <row r="2401" spans="1:7" hidden="1" x14ac:dyDescent="0.25">
      <c r="A2401" s="159"/>
      <c r="B2401" s="160">
        <v>38056</v>
      </c>
      <c r="C2401" s="165" t="s">
        <v>9575</v>
      </c>
      <c r="D2401" s="166" t="s">
        <v>8325</v>
      </c>
      <c r="E2401" s="167">
        <v>13.54</v>
      </c>
      <c r="F2401" s="164" t="s">
        <v>4897</v>
      </c>
      <c r="G2401" s="168"/>
    </row>
    <row r="2402" spans="1:7" hidden="1" x14ac:dyDescent="0.25">
      <c r="A2402" s="159"/>
      <c r="B2402" s="160">
        <v>1564</v>
      </c>
      <c r="C2402" s="165" t="s">
        <v>5190</v>
      </c>
      <c r="D2402" s="166" t="s">
        <v>8325</v>
      </c>
      <c r="E2402" s="167">
        <v>5.16</v>
      </c>
      <c r="F2402" s="164" t="s">
        <v>4897</v>
      </c>
      <c r="G2402" s="168"/>
    </row>
    <row r="2403" spans="1:7" ht="20.399999999999999" hidden="1" x14ac:dyDescent="0.25">
      <c r="A2403" s="159"/>
      <c r="B2403" s="160">
        <v>42009</v>
      </c>
      <c r="C2403" s="165" t="s">
        <v>9576</v>
      </c>
      <c r="D2403" s="166" t="s">
        <v>8325</v>
      </c>
      <c r="E2403" s="167">
        <v>7.12</v>
      </c>
      <c r="F2403" s="164" t="s">
        <v>4931</v>
      </c>
      <c r="G2403" s="168"/>
    </row>
    <row r="2404" spans="1:7" ht="20.399999999999999" hidden="1" x14ac:dyDescent="0.25">
      <c r="A2404" s="159"/>
      <c r="B2404" s="160">
        <v>42010</v>
      </c>
      <c r="C2404" s="165" t="s">
        <v>9577</v>
      </c>
      <c r="D2404" s="166" t="s">
        <v>8325</v>
      </c>
      <c r="E2404" s="167">
        <v>5.09</v>
      </c>
      <c r="F2404" s="164" t="s">
        <v>4931</v>
      </c>
      <c r="G2404" s="168"/>
    </row>
    <row r="2405" spans="1:7" hidden="1" x14ac:dyDescent="0.25">
      <c r="A2405" s="159"/>
      <c r="B2405" s="160">
        <v>11032</v>
      </c>
      <c r="C2405" s="165" t="s">
        <v>6167</v>
      </c>
      <c r="D2405" s="166" t="s">
        <v>8325</v>
      </c>
      <c r="E2405" s="167">
        <v>7.18</v>
      </c>
      <c r="F2405" s="164" t="s">
        <v>4897</v>
      </c>
      <c r="G2405" s="168"/>
    </row>
    <row r="2406" spans="1:7" hidden="1" x14ac:dyDescent="0.25">
      <c r="A2406" s="159"/>
      <c r="B2406" s="160">
        <v>36786</v>
      </c>
      <c r="C2406" s="165" t="s">
        <v>6888</v>
      </c>
      <c r="D2406" s="166" t="s">
        <v>6670</v>
      </c>
      <c r="E2406" s="167">
        <v>97.73</v>
      </c>
      <c r="F2406" s="164" t="s">
        <v>4931</v>
      </c>
      <c r="G2406" s="168"/>
    </row>
    <row r="2407" spans="1:7" hidden="1" x14ac:dyDescent="0.25">
      <c r="A2407" s="159"/>
      <c r="B2407" s="160">
        <v>36785</v>
      </c>
      <c r="C2407" s="165" t="s">
        <v>9578</v>
      </c>
      <c r="D2407" s="166" t="s">
        <v>6670</v>
      </c>
      <c r="E2407" s="167">
        <v>84.92</v>
      </c>
      <c r="F2407" s="164" t="s">
        <v>4931</v>
      </c>
      <c r="G2407" s="168"/>
    </row>
    <row r="2408" spans="1:7" hidden="1" x14ac:dyDescent="0.25">
      <c r="A2408" s="159"/>
      <c r="B2408" s="160">
        <v>36782</v>
      </c>
      <c r="C2408" s="165" t="s">
        <v>6887</v>
      </c>
      <c r="D2408" s="166" t="s">
        <v>6670</v>
      </c>
      <c r="E2408" s="167">
        <v>101.37</v>
      </c>
      <c r="F2408" s="164" t="s">
        <v>4931</v>
      </c>
      <c r="G2408" s="168"/>
    </row>
    <row r="2409" spans="1:7" hidden="1" x14ac:dyDescent="0.25">
      <c r="A2409" s="159"/>
      <c r="B2409" s="160">
        <v>25930</v>
      </c>
      <c r="C2409" s="165" t="s">
        <v>9579</v>
      </c>
      <c r="D2409" s="166" t="s">
        <v>6670</v>
      </c>
      <c r="E2409" s="167">
        <v>114.18</v>
      </c>
      <c r="F2409" s="164" t="s">
        <v>4931</v>
      </c>
      <c r="G2409" s="168"/>
    </row>
    <row r="2410" spans="1:7" ht="20.399999999999999" hidden="1" x14ac:dyDescent="0.25">
      <c r="A2410" s="159"/>
      <c r="B2410" s="160">
        <v>4824</v>
      </c>
      <c r="C2410" s="165" t="s">
        <v>9580</v>
      </c>
      <c r="D2410" s="166" t="s">
        <v>8369</v>
      </c>
      <c r="E2410" s="167">
        <v>0.32</v>
      </c>
      <c r="F2410" s="164" t="s">
        <v>4897</v>
      </c>
      <c r="G2410" s="168"/>
    </row>
    <row r="2411" spans="1:7" ht="20.399999999999999" hidden="1" x14ac:dyDescent="0.25">
      <c r="A2411" s="159"/>
      <c r="B2411" s="160">
        <v>11795</v>
      </c>
      <c r="C2411" s="165" t="s">
        <v>9581</v>
      </c>
      <c r="D2411" s="166" t="s">
        <v>8330</v>
      </c>
      <c r="E2411" s="167">
        <v>347.16</v>
      </c>
      <c r="F2411" s="164" t="s">
        <v>4897</v>
      </c>
      <c r="G2411" s="168"/>
    </row>
    <row r="2412" spans="1:7" hidden="1" x14ac:dyDescent="0.25">
      <c r="A2412" s="159"/>
      <c r="B2412" s="160">
        <v>134</v>
      </c>
      <c r="C2412" s="165" t="s">
        <v>4970</v>
      </c>
      <c r="D2412" s="166" t="s">
        <v>8369</v>
      </c>
      <c r="E2412" s="167">
        <v>1.81</v>
      </c>
      <c r="F2412" s="164" t="s">
        <v>4897</v>
      </c>
      <c r="G2412" s="168"/>
    </row>
    <row r="2413" spans="1:7" hidden="1" x14ac:dyDescent="0.25">
      <c r="A2413" s="159"/>
      <c r="B2413" s="160">
        <v>4229</v>
      </c>
      <c r="C2413" s="165" t="s">
        <v>5651</v>
      </c>
      <c r="D2413" s="166" t="s">
        <v>8369</v>
      </c>
      <c r="E2413" s="167">
        <v>21.28</v>
      </c>
      <c r="F2413" s="164" t="s">
        <v>4897</v>
      </c>
      <c r="G2413" s="168"/>
    </row>
    <row r="2414" spans="1:7" hidden="1" x14ac:dyDescent="0.25">
      <c r="A2414" s="159"/>
      <c r="B2414" s="160">
        <v>37402</v>
      </c>
      <c r="C2414" s="165" t="s">
        <v>6923</v>
      </c>
      <c r="D2414" s="166" t="s">
        <v>8325</v>
      </c>
      <c r="E2414" s="167">
        <v>47.9</v>
      </c>
      <c r="F2414" s="164" t="s">
        <v>4897</v>
      </c>
      <c r="G2414" s="168"/>
    </row>
    <row r="2415" spans="1:7" hidden="1" x14ac:dyDescent="0.25">
      <c r="A2415" s="159"/>
      <c r="B2415" s="160">
        <v>11244</v>
      </c>
      <c r="C2415" s="165" t="s">
        <v>6214</v>
      </c>
      <c r="D2415" s="166" t="s">
        <v>8325</v>
      </c>
      <c r="E2415" s="167">
        <v>168.22</v>
      </c>
      <c r="F2415" s="164" t="s">
        <v>4931</v>
      </c>
      <c r="G2415" s="168"/>
    </row>
    <row r="2416" spans="1:7" ht="20.399999999999999" hidden="1" x14ac:dyDescent="0.25">
      <c r="A2416" s="159"/>
      <c r="B2416" s="160">
        <v>11245</v>
      </c>
      <c r="C2416" s="165" t="s">
        <v>9582</v>
      </c>
      <c r="D2416" s="166" t="s">
        <v>8325</v>
      </c>
      <c r="E2416" s="167">
        <v>232.67</v>
      </c>
      <c r="F2416" s="164" t="s">
        <v>4931</v>
      </c>
    </row>
    <row r="2417" spans="1:7" hidden="1" x14ac:dyDescent="0.25">
      <c r="A2417" s="159"/>
      <c r="B2417" s="160">
        <v>11235</v>
      </c>
      <c r="C2417" s="165" t="s">
        <v>6211</v>
      </c>
      <c r="D2417" s="166" t="s">
        <v>8325</v>
      </c>
      <c r="E2417" s="167">
        <v>128.37</v>
      </c>
      <c r="F2417" s="164" t="s">
        <v>4931</v>
      </c>
      <c r="G2417" s="168"/>
    </row>
    <row r="2418" spans="1:7" hidden="1" x14ac:dyDescent="0.25">
      <c r="A2418" s="159"/>
      <c r="B2418" s="160">
        <v>11236</v>
      </c>
      <c r="C2418" s="165" t="s">
        <v>6212</v>
      </c>
      <c r="D2418" s="166" t="s">
        <v>8325</v>
      </c>
      <c r="E2418" s="167">
        <v>163.13</v>
      </c>
      <c r="F2418" s="164" t="s">
        <v>4931</v>
      </c>
      <c r="G2418" s="168"/>
    </row>
    <row r="2419" spans="1:7" hidden="1" x14ac:dyDescent="0.25">
      <c r="A2419" s="159"/>
      <c r="B2419" s="160">
        <v>11731</v>
      </c>
      <c r="C2419" s="165" t="s">
        <v>6272</v>
      </c>
      <c r="D2419" s="166" t="s">
        <v>8325</v>
      </c>
      <c r="E2419" s="167">
        <v>3.2</v>
      </c>
      <c r="F2419" s="164" t="s">
        <v>4897</v>
      </c>
      <c r="G2419" s="168"/>
    </row>
    <row r="2420" spans="1:7" hidden="1" x14ac:dyDescent="0.25">
      <c r="A2420" s="159"/>
      <c r="B2420" s="160">
        <v>11732</v>
      </c>
      <c r="C2420" s="165" t="s">
        <v>6273</v>
      </c>
      <c r="D2420" s="166" t="s">
        <v>8325</v>
      </c>
      <c r="E2420" s="167">
        <v>16.29</v>
      </c>
      <c r="F2420" s="164" t="s">
        <v>4897</v>
      </c>
      <c r="G2420" s="168"/>
    </row>
    <row r="2421" spans="1:7" hidden="1" x14ac:dyDescent="0.25">
      <c r="A2421" s="159"/>
      <c r="B2421" s="160">
        <v>36494</v>
      </c>
      <c r="C2421" s="165" t="s">
        <v>6879</v>
      </c>
      <c r="D2421" s="166" t="s">
        <v>8325</v>
      </c>
      <c r="E2421" s="167">
        <v>340106.25</v>
      </c>
      <c r="F2421" s="164" t="s">
        <v>4931</v>
      </c>
    </row>
    <row r="2422" spans="1:7" hidden="1" x14ac:dyDescent="0.25">
      <c r="A2422" s="159"/>
      <c r="B2422" s="160">
        <v>36493</v>
      </c>
      <c r="C2422" s="165" t="s">
        <v>6878</v>
      </c>
      <c r="D2422" s="166" t="s">
        <v>8325</v>
      </c>
      <c r="E2422" s="167">
        <v>385326.56</v>
      </c>
      <c r="F2422" s="164" t="s">
        <v>4931</v>
      </c>
    </row>
    <row r="2423" spans="1:7" hidden="1" x14ac:dyDescent="0.25">
      <c r="A2423" s="159"/>
      <c r="B2423" s="160">
        <v>36492</v>
      </c>
      <c r="C2423" s="165" t="s">
        <v>6877</v>
      </c>
      <c r="D2423" s="166" t="s">
        <v>8325</v>
      </c>
      <c r="E2423" s="167">
        <v>715790.62</v>
      </c>
      <c r="F2423" s="164" t="s">
        <v>4931</v>
      </c>
    </row>
    <row r="2424" spans="1:7" hidden="1" x14ac:dyDescent="0.25">
      <c r="A2424" s="159"/>
      <c r="B2424" s="160">
        <v>13333</v>
      </c>
      <c r="C2424" s="165" t="s">
        <v>9583</v>
      </c>
      <c r="D2424" s="166" t="s">
        <v>8325</v>
      </c>
      <c r="E2424" s="167">
        <v>103996.26</v>
      </c>
      <c r="F2424" s="164" t="s">
        <v>4931</v>
      </c>
    </row>
    <row r="2425" spans="1:7" hidden="1" x14ac:dyDescent="0.25">
      <c r="A2425" s="159"/>
      <c r="B2425" s="160">
        <v>13533</v>
      </c>
      <c r="C2425" s="165" t="s">
        <v>9584</v>
      </c>
      <c r="D2425" s="166" t="s">
        <v>8325</v>
      </c>
      <c r="E2425" s="167">
        <v>92961.1</v>
      </c>
      <c r="F2425" s="164" t="s">
        <v>4931</v>
      </c>
      <c r="G2425" s="168"/>
    </row>
    <row r="2426" spans="1:7" hidden="1" x14ac:dyDescent="0.25">
      <c r="A2426" s="159"/>
      <c r="B2426" s="160">
        <v>36499</v>
      </c>
      <c r="C2426" s="165" t="s">
        <v>9585</v>
      </c>
      <c r="D2426" s="166" t="s">
        <v>8325</v>
      </c>
      <c r="E2426" s="167">
        <v>2027.92</v>
      </c>
      <c r="F2426" s="164" t="s">
        <v>4931</v>
      </c>
      <c r="G2426" s="168"/>
    </row>
    <row r="2427" spans="1:7" ht="20.399999999999999" hidden="1" x14ac:dyDescent="0.25">
      <c r="A2427" s="159"/>
      <c r="B2427" s="160">
        <v>39585</v>
      </c>
      <c r="C2427" s="165" t="s">
        <v>9586</v>
      </c>
      <c r="D2427" s="166" t="s">
        <v>8325</v>
      </c>
      <c r="E2427" s="167">
        <v>67150.38</v>
      </c>
      <c r="F2427" s="164" t="s">
        <v>4931</v>
      </c>
    </row>
    <row r="2428" spans="1:7" ht="20.399999999999999" hidden="1" x14ac:dyDescent="0.25">
      <c r="A2428" s="159"/>
      <c r="B2428" s="160">
        <v>39586</v>
      </c>
      <c r="C2428" s="165" t="s">
        <v>9587</v>
      </c>
      <c r="D2428" s="166" t="s">
        <v>8325</v>
      </c>
      <c r="E2428" s="167">
        <v>78762.850000000006</v>
      </c>
      <c r="F2428" s="164" t="s">
        <v>4931</v>
      </c>
      <c r="G2428" s="168"/>
    </row>
    <row r="2429" spans="1:7" ht="20.399999999999999" hidden="1" x14ac:dyDescent="0.25">
      <c r="A2429" s="159"/>
      <c r="B2429" s="160">
        <v>39587</v>
      </c>
      <c r="C2429" s="165" t="s">
        <v>9588</v>
      </c>
      <c r="D2429" s="166" t="s">
        <v>8325</v>
      </c>
      <c r="E2429" s="167">
        <v>95929.11</v>
      </c>
      <c r="F2429" s="164" t="s">
        <v>4931</v>
      </c>
    </row>
    <row r="2430" spans="1:7" ht="20.399999999999999" hidden="1" x14ac:dyDescent="0.25">
      <c r="A2430" s="159"/>
      <c r="B2430" s="160">
        <v>39588</v>
      </c>
      <c r="C2430" s="165" t="s">
        <v>9589</v>
      </c>
      <c r="D2430" s="166" t="s">
        <v>8325</v>
      </c>
      <c r="E2430" s="167">
        <v>111075.81</v>
      </c>
      <c r="F2430" s="164" t="s">
        <v>4931</v>
      </c>
    </row>
    <row r="2431" spans="1:7" ht="20.399999999999999" hidden="1" x14ac:dyDescent="0.25">
      <c r="A2431" s="159"/>
      <c r="B2431" s="160">
        <v>39584</v>
      </c>
      <c r="C2431" s="165" t="s">
        <v>9590</v>
      </c>
      <c r="D2431" s="166" t="s">
        <v>8325</v>
      </c>
      <c r="E2431" s="167">
        <v>59799.18</v>
      </c>
      <c r="F2431" s="164" t="s">
        <v>4931</v>
      </c>
    </row>
    <row r="2432" spans="1:7" ht="20.399999999999999" hidden="1" x14ac:dyDescent="0.25">
      <c r="A2432" s="159"/>
      <c r="B2432" s="160">
        <v>39590</v>
      </c>
      <c r="C2432" s="165" t="s">
        <v>9591</v>
      </c>
      <c r="D2432" s="166" t="s">
        <v>8325</v>
      </c>
      <c r="E2432" s="167">
        <v>58365.29</v>
      </c>
      <c r="F2432" s="164" t="s">
        <v>4931</v>
      </c>
    </row>
    <row r="2433" spans="1:7" ht="20.399999999999999" hidden="1" x14ac:dyDescent="0.25">
      <c r="A2433" s="159"/>
      <c r="B2433" s="160">
        <v>39592</v>
      </c>
      <c r="C2433" s="165" t="s">
        <v>9592</v>
      </c>
      <c r="D2433" s="166" t="s">
        <v>8325</v>
      </c>
      <c r="E2433" s="167">
        <v>83872.33</v>
      </c>
      <c r="F2433" s="164" t="s">
        <v>4931</v>
      </c>
      <c r="G2433" s="168"/>
    </row>
    <row r="2434" spans="1:7" ht="20.399999999999999" hidden="1" x14ac:dyDescent="0.25">
      <c r="A2434" s="159"/>
      <c r="B2434" s="160">
        <v>39593</v>
      </c>
      <c r="C2434" s="165" t="s">
        <v>9593</v>
      </c>
      <c r="D2434" s="166" t="s">
        <v>8325</v>
      </c>
      <c r="E2434" s="167">
        <v>95929.11</v>
      </c>
      <c r="F2434" s="164" t="s">
        <v>4931</v>
      </c>
      <c r="G2434" s="168"/>
    </row>
    <row r="2435" spans="1:7" ht="20.399999999999999" hidden="1" x14ac:dyDescent="0.25">
      <c r="A2435" s="159"/>
      <c r="B2435" s="160">
        <v>14254</v>
      </c>
      <c r="C2435" s="165" t="s">
        <v>9594</v>
      </c>
      <c r="D2435" s="166" t="s">
        <v>8325</v>
      </c>
      <c r="E2435" s="167">
        <v>54528.13</v>
      </c>
      <c r="F2435" s="164" t="s">
        <v>4931</v>
      </c>
      <c r="G2435" s="168"/>
    </row>
    <row r="2436" spans="1:7" hidden="1" x14ac:dyDescent="0.25">
      <c r="A2436" s="159"/>
      <c r="B2436" s="160">
        <v>25987</v>
      </c>
      <c r="C2436" s="165" t="s">
        <v>6683</v>
      </c>
      <c r="D2436" s="166" t="s">
        <v>8325</v>
      </c>
      <c r="E2436" s="167">
        <v>45535.33</v>
      </c>
      <c r="F2436" s="164" t="s">
        <v>4931</v>
      </c>
    </row>
    <row r="2437" spans="1:7" hidden="1" x14ac:dyDescent="0.25">
      <c r="A2437" s="159"/>
      <c r="B2437" s="160">
        <v>25019</v>
      </c>
      <c r="C2437" s="165" t="s">
        <v>6659</v>
      </c>
      <c r="D2437" s="166" t="s">
        <v>8325</v>
      </c>
      <c r="E2437" s="167">
        <v>78052.66</v>
      </c>
      <c r="F2437" s="164" t="s">
        <v>4931</v>
      </c>
      <c r="G2437" s="168"/>
    </row>
    <row r="2438" spans="1:7" hidden="1" x14ac:dyDescent="0.25">
      <c r="A2438" s="159"/>
      <c r="B2438" s="160">
        <v>36501</v>
      </c>
      <c r="C2438" s="165" t="s">
        <v>6881</v>
      </c>
      <c r="D2438" s="166" t="s">
        <v>8325</v>
      </c>
      <c r="E2438" s="167">
        <v>69493.759999999995</v>
      </c>
      <c r="F2438" s="164" t="s">
        <v>4931</v>
      </c>
      <c r="G2438" s="168"/>
    </row>
    <row r="2439" spans="1:7" hidden="1" x14ac:dyDescent="0.25">
      <c r="A2439" s="159"/>
      <c r="B2439" s="160">
        <v>25986</v>
      </c>
      <c r="C2439" s="165" t="s">
        <v>6682</v>
      </c>
      <c r="D2439" s="166" t="s">
        <v>8325</v>
      </c>
      <c r="E2439" s="167">
        <v>83544.820000000007</v>
      </c>
      <c r="F2439" s="164" t="s">
        <v>4931</v>
      </c>
      <c r="G2439" s="168"/>
    </row>
    <row r="2440" spans="1:7" hidden="1" x14ac:dyDescent="0.25">
      <c r="A2440" s="159"/>
      <c r="B2440" s="160">
        <v>36500</v>
      </c>
      <c r="C2440" s="165" t="s">
        <v>6880</v>
      </c>
      <c r="D2440" s="166" t="s">
        <v>8325</v>
      </c>
      <c r="E2440" s="167">
        <v>49109.34</v>
      </c>
      <c r="F2440" s="164" t="s">
        <v>4931</v>
      </c>
      <c r="G2440" s="168"/>
    </row>
    <row r="2441" spans="1:7" ht="20.399999999999999" hidden="1" x14ac:dyDescent="0.25">
      <c r="A2441" s="159"/>
      <c r="B2441" s="160">
        <v>20017</v>
      </c>
      <c r="C2441" s="165" t="s">
        <v>9595</v>
      </c>
      <c r="D2441" s="166" t="s">
        <v>8368</v>
      </c>
      <c r="E2441" s="167">
        <v>2.87</v>
      </c>
      <c r="F2441" s="164" t="s">
        <v>4897</v>
      </c>
      <c r="G2441" s="168"/>
    </row>
    <row r="2442" spans="1:7" hidden="1" x14ac:dyDescent="0.25">
      <c r="A2442" s="159"/>
      <c r="B2442" s="160">
        <v>20007</v>
      </c>
      <c r="C2442" s="165" t="s">
        <v>9596</v>
      </c>
      <c r="D2442" s="166" t="s">
        <v>8368</v>
      </c>
      <c r="E2442" s="167">
        <v>2.2000000000000002</v>
      </c>
      <c r="F2442" s="164" t="s">
        <v>4897</v>
      </c>
    </row>
    <row r="2443" spans="1:7" ht="20.399999999999999" hidden="1" x14ac:dyDescent="0.25">
      <c r="A2443" s="159"/>
      <c r="B2443" s="160">
        <v>39836</v>
      </c>
      <c r="C2443" s="165" t="s">
        <v>9597</v>
      </c>
      <c r="D2443" s="166" t="s">
        <v>8509</v>
      </c>
      <c r="E2443" s="167">
        <v>100.06</v>
      </c>
      <c r="F2443" s="164" t="s">
        <v>4931</v>
      </c>
      <c r="G2443" s="168"/>
    </row>
    <row r="2444" spans="1:7" hidden="1" x14ac:dyDescent="0.25">
      <c r="A2444" s="159"/>
      <c r="B2444" s="160">
        <v>39830</v>
      </c>
      <c r="C2444" s="165" t="s">
        <v>7339</v>
      </c>
      <c r="D2444" s="166" t="s">
        <v>8509</v>
      </c>
      <c r="E2444" s="167">
        <v>114.12</v>
      </c>
      <c r="F2444" s="164" t="s">
        <v>4931</v>
      </c>
      <c r="G2444" s="168"/>
    </row>
    <row r="2445" spans="1:7" hidden="1" x14ac:dyDescent="0.25">
      <c r="A2445" s="159"/>
      <c r="B2445" s="160">
        <v>39831</v>
      </c>
      <c r="C2445" s="165" t="s">
        <v>7340</v>
      </c>
      <c r="D2445" s="166" t="s">
        <v>8509</v>
      </c>
      <c r="E2445" s="167">
        <v>113.88</v>
      </c>
      <c r="F2445" s="164" t="s">
        <v>4931</v>
      </c>
    </row>
    <row r="2446" spans="1:7" hidden="1" x14ac:dyDescent="0.25">
      <c r="A2446" s="159"/>
      <c r="B2446" s="160">
        <v>36888</v>
      </c>
      <c r="C2446" s="165" t="s">
        <v>9598</v>
      </c>
      <c r="D2446" s="166" t="s">
        <v>8368</v>
      </c>
      <c r="E2446" s="167">
        <v>9.6300000000000008</v>
      </c>
      <c r="F2446" s="164" t="s">
        <v>4897</v>
      </c>
      <c r="G2446" s="168"/>
    </row>
    <row r="2447" spans="1:7" hidden="1" x14ac:dyDescent="0.25">
      <c r="A2447" s="159"/>
      <c r="B2447" s="160">
        <v>40527</v>
      </c>
      <c r="C2447" s="165" t="s">
        <v>7549</v>
      </c>
      <c r="D2447" s="166" t="s">
        <v>8325</v>
      </c>
      <c r="E2447" s="167">
        <v>2153</v>
      </c>
      <c r="F2447" s="164" t="s">
        <v>4931</v>
      </c>
    </row>
    <row r="2448" spans="1:7" hidden="1" x14ac:dyDescent="0.25">
      <c r="A2448" s="159"/>
      <c r="B2448" s="160">
        <v>36497</v>
      </c>
      <c r="C2448" s="165" t="s">
        <v>9599</v>
      </c>
      <c r="D2448" s="166" t="s">
        <v>8325</v>
      </c>
      <c r="E2448" s="167">
        <v>2457.89</v>
      </c>
      <c r="F2448" s="164" t="s">
        <v>4931</v>
      </c>
      <c r="G2448" s="168"/>
    </row>
    <row r="2449" spans="1:7" hidden="1" x14ac:dyDescent="0.25">
      <c r="A2449" s="159"/>
      <c r="B2449" s="160">
        <v>36487</v>
      </c>
      <c r="C2449" s="165" t="s">
        <v>9600</v>
      </c>
      <c r="D2449" s="166" t="s">
        <v>8325</v>
      </c>
      <c r="E2449" s="167">
        <v>4279.5600000000004</v>
      </c>
      <c r="F2449" s="164" t="s">
        <v>4931</v>
      </c>
      <c r="G2449" s="168"/>
    </row>
    <row r="2450" spans="1:7" ht="20.399999999999999" hidden="1" x14ac:dyDescent="0.25">
      <c r="A2450" s="159"/>
      <c r="B2450" s="160">
        <v>25952</v>
      </c>
      <c r="C2450" s="165" t="s">
        <v>9601</v>
      </c>
      <c r="D2450" s="166" t="s">
        <v>8325</v>
      </c>
      <c r="E2450" s="167">
        <v>594728.06000000006</v>
      </c>
      <c r="F2450" s="164" t="s">
        <v>4931</v>
      </c>
    </row>
    <row r="2451" spans="1:7" ht="20.399999999999999" hidden="1" x14ac:dyDescent="0.25">
      <c r="A2451" s="159"/>
      <c r="B2451" s="160">
        <v>25954</v>
      </c>
      <c r="C2451" s="165" t="s">
        <v>9602</v>
      </c>
      <c r="D2451" s="166" t="s">
        <v>8325</v>
      </c>
      <c r="E2451" s="167">
        <v>1143707.81</v>
      </c>
      <c r="F2451" s="164" t="s">
        <v>4931</v>
      </c>
    </row>
    <row r="2452" spans="1:7" ht="20.399999999999999" hidden="1" x14ac:dyDescent="0.25">
      <c r="A2452" s="159"/>
      <c r="B2452" s="160">
        <v>25953</v>
      </c>
      <c r="C2452" s="165" t="s">
        <v>9603</v>
      </c>
      <c r="D2452" s="166" t="s">
        <v>8325</v>
      </c>
      <c r="E2452" s="167">
        <v>1944303.27</v>
      </c>
      <c r="F2452" s="164" t="s">
        <v>4931</v>
      </c>
    </row>
    <row r="2453" spans="1:7" ht="30.6" hidden="1" x14ac:dyDescent="0.25">
      <c r="A2453" s="159"/>
      <c r="B2453" s="160">
        <v>37776</v>
      </c>
      <c r="C2453" s="165" t="s">
        <v>9604</v>
      </c>
      <c r="D2453" s="166" t="s">
        <v>8325</v>
      </c>
      <c r="E2453" s="167">
        <v>119160.94</v>
      </c>
      <c r="F2453" s="164" t="s">
        <v>4931</v>
      </c>
      <c r="G2453" s="168"/>
    </row>
    <row r="2454" spans="1:7" ht="30.6" hidden="1" x14ac:dyDescent="0.25">
      <c r="A2454" s="159"/>
      <c r="B2454" s="160">
        <v>37775</v>
      </c>
      <c r="C2454" s="165" t="s">
        <v>9605</v>
      </c>
      <c r="D2454" s="166" t="s">
        <v>8325</v>
      </c>
      <c r="E2454" s="167">
        <v>187687.5</v>
      </c>
      <c r="F2454" s="164" t="s">
        <v>4931</v>
      </c>
      <c r="G2454" s="168"/>
    </row>
    <row r="2455" spans="1:7" ht="30.6" hidden="1" x14ac:dyDescent="0.25">
      <c r="A2455" s="159"/>
      <c r="B2455" s="160">
        <v>36491</v>
      </c>
      <c r="C2455" s="165" t="s">
        <v>9606</v>
      </c>
      <c r="D2455" s="166" t="s">
        <v>8325</v>
      </c>
      <c r="E2455" s="167">
        <v>695062.5</v>
      </c>
      <c r="F2455" s="164" t="s">
        <v>4931</v>
      </c>
      <c r="G2455" s="168"/>
    </row>
    <row r="2456" spans="1:7" ht="30.6" hidden="1" x14ac:dyDescent="0.25">
      <c r="A2456" s="159"/>
      <c r="B2456" s="160">
        <v>10712</v>
      </c>
      <c r="C2456" s="165" t="s">
        <v>9607</v>
      </c>
      <c r="D2456" s="166" t="s">
        <v>8325</v>
      </c>
      <c r="E2456" s="167">
        <v>46921.87</v>
      </c>
      <c r="F2456" s="164" t="s">
        <v>4931</v>
      </c>
      <c r="G2456" s="168"/>
    </row>
    <row r="2457" spans="1:7" ht="30.6" hidden="1" x14ac:dyDescent="0.25">
      <c r="A2457" s="159"/>
      <c r="B2457" s="160">
        <v>3363</v>
      </c>
      <c r="C2457" s="165" t="s">
        <v>9608</v>
      </c>
      <c r="D2457" s="166" t="s">
        <v>8325</v>
      </c>
      <c r="E2457" s="167">
        <v>66000</v>
      </c>
      <c r="F2457" s="164" t="s">
        <v>4931</v>
      </c>
      <c r="G2457" s="168"/>
    </row>
    <row r="2458" spans="1:7" ht="30.6" hidden="1" x14ac:dyDescent="0.25">
      <c r="A2458" s="159"/>
      <c r="B2458" s="160">
        <v>3365</v>
      </c>
      <c r="C2458" s="165" t="s">
        <v>9609</v>
      </c>
      <c r="D2458" s="166" t="s">
        <v>8325</v>
      </c>
      <c r="E2458" s="167">
        <v>154275</v>
      </c>
      <c r="F2458" s="164" t="s">
        <v>4931</v>
      </c>
      <c r="G2458" s="168"/>
    </row>
    <row r="2459" spans="1:7" hidden="1" x14ac:dyDescent="0.25">
      <c r="A2459" s="159"/>
      <c r="B2459" s="160">
        <v>7569</v>
      </c>
      <c r="C2459" s="165" t="s">
        <v>5997</v>
      </c>
      <c r="D2459" s="166" t="s">
        <v>8325</v>
      </c>
      <c r="E2459" s="167">
        <v>40.299999999999997</v>
      </c>
      <c r="F2459" s="164" t="s">
        <v>4931</v>
      </c>
      <c r="G2459" s="168"/>
    </row>
    <row r="2460" spans="1:7" hidden="1" x14ac:dyDescent="0.25">
      <c r="A2460" s="159"/>
      <c r="B2460" s="160">
        <v>34349</v>
      </c>
      <c r="C2460" s="165" t="s">
        <v>6702</v>
      </c>
      <c r="D2460" s="166" t="s">
        <v>8325</v>
      </c>
      <c r="E2460" s="167">
        <v>11.42</v>
      </c>
      <c r="F2460" s="164" t="s">
        <v>4897</v>
      </c>
      <c r="G2460" s="168"/>
    </row>
    <row r="2461" spans="1:7" ht="20.399999999999999" hidden="1" x14ac:dyDescent="0.25">
      <c r="A2461" s="159"/>
      <c r="B2461" s="160">
        <v>3383</v>
      </c>
      <c r="C2461" s="165" t="s">
        <v>9610</v>
      </c>
      <c r="D2461" s="166" t="s">
        <v>8325</v>
      </c>
      <c r="E2461" s="167">
        <v>20.399999999999999</v>
      </c>
      <c r="F2461" s="164" t="s">
        <v>4897</v>
      </c>
      <c r="G2461" s="168"/>
    </row>
    <row r="2462" spans="1:7" ht="20.399999999999999" hidden="1" x14ac:dyDescent="0.25">
      <c r="A2462" s="159"/>
      <c r="B2462" s="160">
        <v>38057</v>
      </c>
      <c r="C2462" s="165" t="s">
        <v>9611</v>
      </c>
      <c r="D2462" s="166" t="s">
        <v>8325</v>
      </c>
      <c r="E2462" s="167">
        <v>29.34</v>
      </c>
      <c r="F2462" s="164" t="s">
        <v>4897</v>
      </c>
      <c r="G2462" s="168"/>
    </row>
    <row r="2463" spans="1:7" ht="20.399999999999999" hidden="1" x14ac:dyDescent="0.25">
      <c r="A2463" s="159"/>
      <c r="B2463" s="160">
        <v>3373</v>
      </c>
      <c r="C2463" s="165" t="s">
        <v>9612</v>
      </c>
      <c r="D2463" s="166" t="s">
        <v>8325</v>
      </c>
      <c r="E2463" s="167">
        <v>23.28</v>
      </c>
      <c r="F2463" s="164" t="s">
        <v>4897</v>
      </c>
      <c r="G2463" s="168"/>
    </row>
    <row r="2464" spans="1:7" ht="20.399999999999999" hidden="1" x14ac:dyDescent="0.25">
      <c r="A2464" s="159"/>
      <c r="B2464" s="160">
        <v>38059</v>
      </c>
      <c r="C2464" s="165" t="s">
        <v>9613</v>
      </c>
      <c r="D2464" s="166" t="s">
        <v>8325</v>
      </c>
      <c r="E2464" s="167">
        <v>145.53</v>
      </c>
      <c r="F2464" s="164" t="s">
        <v>4897</v>
      </c>
      <c r="G2464" s="168"/>
    </row>
    <row r="2465" spans="1:7" ht="20.399999999999999" hidden="1" x14ac:dyDescent="0.25">
      <c r="A2465" s="159"/>
      <c r="B2465" s="160">
        <v>38058</v>
      </c>
      <c r="C2465" s="165" t="s">
        <v>9614</v>
      </c>
      <c r="D2465" s="166" t="s">
        <v>8325</v>
      </c>
      <c r="E2465" s="167">
        <v>126.39</v>
      </c>
      <c r="F2465" s="164" t="s">
        <v>4897</v>
      </c>
      <c r="G2465" s="168"/>
    </row>
    <row r="2466" spans="1:7" ht="20.399999999999999" hidden="1" x14ac:dyDescent="0.25">
      <c r="A2466" s="159"/>
      <c r="B2466" s="160">
        <v>3376</v>
      </c>
      <c r="C2466" s="165" t="s">
        <v>9615</v>
      </c>
      <c r="D2466" s="166" t="s">
        <v>8325</v>
      </c>
      <c r="E2466" s="167">
        <v>39.72</v>
      </c>
      <c r="F2466" s="164" t="s">
        <v>4897</v>
      </c>
      <c r="G2466" s="168"/>
    </row>
    <row r="2467" spans="1:7" ht="20.399999999999999" hidden="1" x14ac:dyDescent="0.25">
      <c r="A2467" s="159"/>
      <c r="B2467" s="160">
        <v>3378</v>
      </c>
      <c r="C2467" s="165" t="s">
        <v>9616</v>
      </c>
      <c r="D2467" s="166" t="s">
        <v>8325</v>
      </c>
      <c r="E2467" s="167">
        <v>39.270000000000003</v>
      </c>
      <c r="F2467" s="164" t="s">
        <v>4897</v>
      </c>
      <c r="G2467" s="168"/>
    </row>
    <row r="2468" spans="1:7" ht="20.399999999999999" hidden="1" x14ac:dyDescent="0.25">
      <c r="A2468" s="159"/>
      <c r="B2468" s="160">
        <v>3380</v>
      </c>
      <c r="C2468" s="165" t="s">
        <v>9617</v>
      </c>
      <c r="D2468" s="166" t="s">
        <v>8325</v>
      </c>
      <c r="E2468" s="167">
        <v>27.49</v>
      </c>
      <c r="F2468" s="164" t="s">
        <v>8337</v>
      </c>
      <c r="G2468" s="168"/>
    </row>
    <row r="2469" spans="1:7" ht="20.399999999999999" hidden="1" x14ac:dyDescent="0.25">
      <c r="A2469" s="159"/>
      <c r="B2469" s="160">
        <v>3379</v>
      </c>
      <c r="C2469" s="165" t="s">
        <v>9618</v>
      </c>
      <c r="D2469" s="166" t="s">
        <v>8325</v>
      </c>
      <c r="E2469" s="167">
        <v>26.54</v>
      </c>
      <c r="F2469" s="164" t="s">
        <v>4897</v>
      </c>
      <c r="G2469" s="168"/>
    </row>
    <row r="2470" spans="1:7" ht="20.399999999999999" hidden="1" x14ac:dyDescent="0.25">
      <c r="A2470" s="159"/>
      <c r="B2470" s="160">
        <v>11991</v>
      </c>
      <c r="C2470" s="165" t="s">
        <v>9619</v>
      </c>
      <c r="D2470" s="166" t="s">
        <v>8325</v>
      </c>
      <c r="E2470" s="167">
        <v>30.81</v>
      </c>
      <c r="F2470" s="164" t="s">
        <v>4897</v>
      </c>
      <c r="G2470" s="168"/>
    </row>
    <row r="2471" spans="1:7" hidden="1" x14ac:dyDescent="0.25">
      <c r="A2471" s="159"/>
      <c r="B2471" s="160">
        <v>20062</v>
      </c>
      <c r="C2471" s="165" t="s">
        <v>6562</v>
      </c>
      <c r="D2471" s="166" t="s">
        <v>8325</v>
      </c>
      <c r="E2471" s="167">
        <v>11.59</v>
      </c>
      <c r="F2471" s="164" t="s">
        <v>4931</v>
      </c>
      <c r="G2471" s="168"/>
    </row>
    <row r="2472" spans="1:7" ht="20.399999999999999" hidden="1" x14ac:dyDescent="0.25">
      <c r="A2472" s="159"/>
      <c r="B2472" s="160">
        <v>11029</v>
      </c>
      <c r="C2472" s="165" t="s">
        <v>9620</v>
      </c>
      <c r="D2472" s="166" t="s">
        <v>9059</v>
      </c>
      <c r="E2472" s="167">
        <v>1.1000000000000001</v>
      </c>
      <c r="F2472" s="164" t="s">
        <v>4897</v>
      </c>
      <c r="G2472" s="168"/>
    </row>
    <row r="2473" spans="1:7" ht="20.399999999999999" hidden="1" x14ac:dyDescent="0.25">
      <c r="A2473" s="159"/>
      <c r="B2473" s="160">
        <v>4316</v>
      </c>
      <c r="C2473" s="165" t="s">
        <v>9621</v>
      </c>
      <c r="D2473" s="166" t="s">
        <v>8325</v>
      </c>
      <c r="E2473" s="167">
        <v>1.1100000000000001</v>
      </c>
      <c r="F2473" s="164" t="s">
        <v>4897</v>
      </c>
      <c r="G2473" s="168"/>
    </row>
    <row r="2474" spans="1:7" ht="20.399999999999999" hidden="1" x14ac:dyDescent="0.25">
      <c r="A2474" s="159"/>
      <c r="B2474" s="160">
        <v>4313</v>
      </c>
      <c r="C2474" s="165" t="s">
        <v>9622</v>
      </c>
      <c r="D2474" s="166" t="s">
        <v>9059</v>
      </c>
      <c r="E2474" s="167">
        <v>1.59</v>
      </c>
      <c r="F2474" s="164" t="s">
        <v>4897</v>
      </c>
      <c r="G2474" s="168"/>
    </row>
    <row r="2475" spans="1:7" ht="20.399999999999999" hidden="1" x14ac:dyDescent="0.25">
      <c r="A2475" s="159"/>
      <c r="B2475" s="160">
        <v>4317</v>
      </c>
      <c r="C2475" s="165" t="s">
        <v>9623</v>
      </c>
      <c r="D2475" s="166" t="s">
        <v>8325</v>
      </c>
      <c r="E2475" s="167">
        <v>1.81</v>
      </c>
      <c r="F2475" s="164" t="s">
        <v>4897</v>
      </c>
      <c r="G2475" s="168"/>
    </row>
    <row r="2476" spans="1:7" ht="20.399999999999999" hidden="1" x14ac:dyDescent="0.25">
      <c r="A2476" s="159"/>
      <c r="B2476" s="160">
        <v>4314</v>
      </c>
      <c r="C2476" s="165" t="s">
        <v>9624</v>
      </c>
      <c r="D2476" s="166" t="s">
        <v>9059</v>
      </c>
      <c r="E2476" s="167">
        <v>2.12</v>
      </c>
      <c r="F2476" s="164" t="s">
        <v>4897</v>
      </c>
      <c r="G2476" s="168"/>
    </row>
    <row r="2477" spans="1:7" hidden="1" x14ac:dyDescent="0.25">
      <c r="A2477" s="159"/>
      <c r="B2477" s="160">
        <v>10561</v>
      </c>
      <c r="C2477" s="165" t="s">
        <v>6113</v>
      </c>
      <c r="D2477" s="166" t="s">
        <v>8369</v>
      </c>
      <c r="E2477" s="167">
        <v>0.38</v>
      </c>
      <c r="F2477" s="164" t="s">
        <v>4897</v>
      </c>
      <c r="G2477" s="168"/>
    </row>
    <row r="2478" spans="1:7" ht="20.399999999999999" hidden="1" x14ac:dyDescent="0.25">
      <c r="A2478" s="159"/>
      <c r="B2478" s="160">
        <v>10921</v>
      </c>
      <c r="C2478" s="165" t="s">
        <v>9625</v>
      </c>
      <c r="D2478" s="166" t="s">
        <v>8325</v>
      </c>
      <c r="E2478" s="167">
        <v>3156.55</v>
      </c>
      <c r="F2478" s="164" t="s">
        <v>4931</v>
      </c>
      <c r="G2478" s="168"/>
    </row>
    <row r="2479" spans="1:7" ht="20.399999999999999" hidden="1" x14ac:dyDescent="0.25">
      <c r="A2479" s="159"/>
      <c r="B2479" s="160">
        <v>10922</v>
      </c>
      <c r="C2479" s="165" t="s">
        <v>9626</v>
      </c>
      <c r="D2479" s="166" t="s">
        <v>8325</v>
      </c>
      <c r="E2479" s="167">
        <v>2859.12</v>
      </c>
      <c r="F2479" s="164" t="s">
        <v>4931</v>
      </c>
      <c r="G2479" s="168"/>
    </row>
    <row r="2480" spans="1:7" hidden="1" x14ac:dyDescent="0.25">
      <c r="A2480" s="159"/>
      <c r="B2480" s="160">
        <v>10923</v>
      </c>
      <c r="C2480" s="165" t="s">
        <v>6152</v>
      </c>
      <c r="D2480" s="166" t="s">
        <v>8325</v>
      </c>
      <c r="E2480" s="167">
        <v>1689.86</v>
      </c>
      <c r="F2480" s="164" t="s">
        <v>4931</v>
      </c>
      <c r="G2480" s="168"/>
    </row>
    <row r="2481" spans="1:7" hidden="1" x14ac:dyDescent="0.25">
      <c r="A2481" s="159"/>
      <c r="B2481" s="160">
        <v>10924</v>
      </c>
      <c r="C2481" s="165" t="s">
        <v>6153</v>
      </c>
      <c r="D2481" s="166" t="s">
        <v>8325</v>
      </c>
      <c r="E2481" s="167">
        <v>1779.75</v>
      </c>
      <c r="F2481" s="164" t="s">
        <v>4931</v>
      </c>
      <c r="G2481" s="168"/>
    </row>
    <row r="2482" spans="1:7" ht="20.399999999999999" hidden="1" x14ac:dyDescent="0.25">
      <c r="A2482" s="159"/>
      <c r="B2482" s="160">
        <v>37772</v>
      </c>
      <c r="C2482" s="165" t="s">
        <v>9627</v>
      </c>
      <c r="D2482" s="166" t="s">
        <v>8325</v>
      </c>
      <c r="E2482" s="167">
        <v>81389.539999999994</v>
      </c>
      <c r="F2482" s="164" t="s">
        <v>4931</v>
      </c>
      <c r="G2482" s="168"/>
    </row>
    <row r="2483" spans="1:7" ht="20.399999999999999" hidden="1" x14ac:dyDescent="0.25">
      <c r="A2483" s="159"/>
      <c r="B2483" s="160">
        <v>37771</v>
      </c>
      <c r="C2483" s="165" t="s">
        <v>9628</v>
      </c>
      <c r="D2483" s="166" t="s">
        <v>8325</v>
      </c>
      <c r="E2483" s="167">
        <v>86585.51</v>
      </c>
      <c r="F2483" s="164" t="s">
        <v>4931</v>
      </c>
      <c r="G2483" s="168"/>
    </row>
    <row r="2484" spans="1:7" hidden="1" x14ac:dyDescent="0.25">
      <c r="A2484" s="159"/>
      <c r="B2484" s="160">
        <v>12770</v>
      </c>
      <c r="C2484" s="165" t="s">
        <v>6481</v>
      </c>
      <c r="D2484" s="166" t="s">
        <v>8325</v>
      </c>
      <c r="E2484" s="167">
        <v>399.74</v>
      </c>
      <c r="F2484" s="164" t="s">
        <v>4931</v>
      </c>
      <c r="G2484" s="168"/>
    </row>
    <row r="2485" spans="1:7" hidden="1" x14ac:dyDescent="0.25">
      <c r="A2485" s="159"/>
      <c r="B2485" s="160">
        <v>12772</v>
      </c>
      <c r="C2485" s="165" t="s">
        <v>6482</v>
      </c>
      <c r="D2485" s="166" t="s">
        <v>8325</v>
      </c>
      <c r="E2485" s="167">
        <v>664.35</v>
      </c>
      <c r="F2485" s="164" t="s">
        <v>4931</v>
      </c>
      <c r="G2485" s="168"/>
    </row>
    <row r="2486" spans="1:7" hidden="1" x14ac:dyDescent="0.25">
      <c r="A2486" s="159"/>
      <c r="B2486" s="160">
        <v>12768</v>
      </c>
      <c r="C2486" s="165" t="s">
        <v>6479</v>
      </c>
      <c r="D2486" s="166" t="s">
        <v>8325</v>
      </c>
      <c r="E2486" s="167">
        <v>934.6</v>
      </c>
      <c r="F2486" s="164" t="s">
        <v>4931</v>
      </c>
      <c r="G2486" s="168"/>
    </row>
    <row r="2487" spans="1:7" hidden="1" x14ac:dyDescent="0.25">
      <c r="A2487" s="159"/>
      <c r="B2487" s="160">
        <v>12775</v>
      </c>
      <c r="C2487" s="165" t="s">
        <v>6485</v>
      </c>
      <c r="D2487" s="166" t="s">
        <v>8325</v>
      </c>
      <c r="E2487" s="167">
        <v>292.76</v>
      </c>
      <c r="F2487" s="164" t="s">
        <v>4931</v>
      </c>
      <c r="G2487" s="168"/>
    </row>
    <row r="2488" spans="1:7" hidden="1" x14ac:dyDescent="0.25">
      <c r="A2488" s="159"/>
      <c r="B2488" s="160">
        <v>12769</v>
      </c>
      <c r="C2488" s="165" t="s">
        <v>6480</v>
      </c>
      <c r="D2488" s="166" t="s">
        <v>8325</v>
      </c>
      <c r="E2488" s="167">
        <v>76.569999999999993</v>
      </c>
      <c r="F2488" s="164" t="s">
        <v>4931</v>
      </c>
      <c r="G2488" s="168"/>
    </row>
    <row r="2489" spans="1:7" hidden="1" x14ac:dyDescent="0.25">
      <c r="A2489" s="159"/>
      <c r="B2489" s="160">
        <v>12773</v>
      </c>
      <c r="C2489" s="165" t="s">
        <v>6483</v>
      </c>
      <c r="D2489" s="166" t="s">
        <v>8325</v>
      </c>
      <c r="E2489" s="167">
        <v>82.2</v>
      </c>
      <c r="F2489" s="164" t="s">
        <v>4931</v>
      </c>
      <c r="G2489" s="168"/>
    </row>
    <row r="2490" spans="1:7" hidden="1" x14ac:dyDescent="0.25">
      <c r="A2490" s="159"/>
      <c r="B2490" s="160">
        <v>12774</v>
      </c>
      <c r="C2490" s="165" t="s">
        <v>6484</v>
      </c>
      <c r="D2490" s="166" t="s">
        <v>8325</v>
      </c>
      <c r="E2490" s="167">
        <v>101.34</v>
      </c>
      <c r="F2490" s="164" t="s">
        <v>4931</v>
      </c>
      <c r="G2490" s="168"/>
    </row>
    <row r="2491" spans="1:7" hidden="1" x14ac:dyDescent="0.25">
      <c r="A2491" s="159"/>
      <c r="B2491" s="160">
        <v>12776</v>
      </c>
      <c r="C2491" s="165" t="s">
        <v>6486</v>
      </c>
      <c r="D2491" s="166" t="s">
        <v>8325</v>
      </c>
      <c r="E2491" s="167">
        <v>1508.87</v>
      </c>
      <c r="F2491" s="164" t="s">
        <v>4931</v>
      </c>
      <c r="G2491" s="168"/>
    </row>
    <row r="2492" spans="1:7" hidden="1" x14ac:dyDescent="0.25">
      <c r="A2492" s="159"/>
      <c r="B2492" s="160">
        <v>12777</v>
      </c>
      <c r="C2492" s="165" t="s">
        <v>6487</v>
      </c>
      <c r="D2492" s="166" t="s">
        <v>8325</v>
      </c>
      <c r="E2492" s="167">
        <v>1970.55</v>
      </c>
      <c r="F2492" s="164" t="s">
        <v>4931</v>
      </c>
      <c r="G2492" s="168"/>
    </row>
    <row r="2493" spans="1:7" hidden="1" x14ac:dyDescent="0.25">
      <c r="A2493" s="159"/>
      <c r="B2493" s="160">
        <v>3391</v>
      </c>
      <c r="C2493" s="165" t="s">
        <v>9629</v>
      </c>
      <c r="D2493" s="166" t="s">
        <v>8325</v>
      </c>
      <c r="E2493" s="167">
        <v>36.24</v>
      </c>
      <c r="F2493" s="164" t="s">
        <v>4897</v>
      </c>
      <c r="G2493" s="168"/>
    </row>
    <row r="2494" spans="1:7" hidden="1" x14ac:dyDescent="0.25">
      <c r="A2494" s="159"/>
      <c r="B2494" s="160">
        <v>3389</v>
      </c>
      <c r="C2494" s="165" t="s">
        <v>9630</v>
      </c>
      <c r="D2494" s="166" t="s">
        <v>8325</v>
      </c>
      <c r="E2494" s="167">
        <v>18.8</v>
      </c>
      <c r="F2494" s="164" t="s">
        <v>8337</v>
      </c>
      <c r="G2494" s="168"/>
    </row>
    <row r="2495" spans="1:7" hidden="1" x14ac:dyDescent="0.25">
      <c r="A2495" s="159"/>
      <c r="B2495" s="160">
        <v>3390</v>
      </c>
      <c r="C2495" s="165" t="s">
        <v>9631</v>
      </c>
      <c r="D2495" s="166" t="s">
        <v>8325</v>
      </c>
      <c r="E2495" s="167">
        <v>21.15</v>
      </c>
      <c r="F2495" s="164" t="s">
        <v>4897</v>
      </c>
      <c r="G2495" s="168"/>
    </row>
    <row r="2496" spans="1:7" hidden="1" x14ac:dyDescent="0.25">
      <c r="A2496" s="159"/>
      <c r="B2496" s="160">
        <v>12873</v>
      </c>
      <c r="C2496" s="165" t="s">
        <v>6493</v>
      </c>
      <c r="D2496" s="166" t="s">
        <v>8332</v>
      </c>
      <c r="E2496" s="167">
        <v>11.79</v>
      </c>
      <c r="F2496" s="164" t="s">
        <v>4897</v>
      </c>
      <c r="G2496" s="168"/>
    </row>
    <row r="2497" spans="1:7" hidden="1" x14ac:dyDescent="0.25">
      <c r="A2497" s="159"/>
      <c r="B2497" s="160">
        <v>41076</v>
      </c>
      <c r="C2497" s="165" t="s">
        <v>7503</v>
      </c>
      <c r="D2497" s="166" t="s">
        <v>8412</v>
      </c>
      <c r="E2497" s="167">
        <v>2065.5</v>
      </c>
      <c r="F2497" s="164" t="s">
        <v>4897</v>
      </c>
      <c r="G2497" s="168"/>
    </row>
    <row r="2498" spans="1:7" hidden="1" x14ac:dyDescent="0.25">
      <c r="A2498" s="159"/>
      <c r="B2498" s="160">
        <v>1371</v>
      </c>
      <c r="C2498" s="165" t="s">
        <v>5181</v>
      </c>
      <c r="D2498" s="166" t="s">
        <v>8369</v>
      </c>
      <c r="E2498" s="167">
        <v>5.93</v>
      </c>
      <c r="F2498" s="164" t="s">
        <v>4897</v>
      </c>
      <c r="G2498" s="168"/>
    </row>
    <row r="2499" spans="1:7" hidden="1" x14ac:dyDescent="0.25">
      <c r="A2499" s="159"/>
      <c r="B2499" s="160">
        <v>140</v>
      </c>
      <c r="C2499" s="165" t="s">
        <v>4971</v>
      </c>
      <c r="D2499" s="166" t="s">
        <v>8369</v>
      </c>
      <c r="E2499" s="167">
        <v>17.91</v>
      </c>
      <c r="F2499" s="164" t="s">
        <v>4897</v>
      </c>
      <c r="G2499" s="168"/>
    </row>
    <row r="2500" spans="1:7" hidden="1" x14ac:dyDescent="0.25">
      <c r="A2500" s="159"/>
      <c r="B2500" s="160">
        <v>151</v>
      </c>
      <c r="C2500" s="165" t="s">
        <v>9632</v>
      </c>
      <c r="D2500" s="166" t="s">
        <v>8370</v>
      </c>
      <c r="E2500" s="167">
        <v>22.53</v>
      </c>
      <c r="F2500" s="164" t="s">
        <v>4897</v>
      </c>
      <c r="G2500" s="168"/>
    </row>
    <row r="2501" spans="1:7" hidden="1" x14ac:dyDescent="0.25">
      <c r="A2501" s="159"/>
      <c r="B2501" s="160">
        <v>7340</v>
      </c>
      <c r="C2501" s="165" t="s">
        <v>5983</v>
      </c>
      <c r="D2501" s="166" t="s">
        <v>8370</v>
      </c>
      <c r="E2501" s="167">
        <v>19.38</v>
      </c>
      <c r="F2501" s="164" t="s">
        <v>4897</v>
      </c>
    </row>
    <row r="2502" spans="1:7" hidden="1" x14ac:dyDescent="0.25">
      <c r="A2502" s="159"/>
      <c r="B2502" s="160">
        <v>2701</v>
      </c>
      <c r="C2502" s="165" t="s">
        <v>5351</v>
      </c>
      <c r="D2502" s="166" t="s">
        <v>8332</v>
      </c>
      <c r="E2502" s="167">
        <v>6.35</v>
      </c>
      <c r="F2502" s="164" t="s">
        <v>4897</v>
      </c>
    </row>
    <row r="2503" spans="1:7" hidden="1" x14ac:dyDescent="0.25">
      <c r="A2503" s="159"/>
      <c r="B2503" s="160">
        <v>40929</v>
      </c>
      <c r="C2503" s="165" t="s">
        <v>7453</v>
      </c>
      <c r="D2503" s="166" t="s">
        <v>8412</v>
      </c>
      <c r="E2503" s="167">
        <v>1113.82</v>
      </c>
      <c r="F2503" s="164" t="s">
        <v>4897</v>
      </c>
    </row>
    <row r="2504" spans="1:7" hidden="1" x14ac:dyDescent="0.25">
      <c r="A2504" s="159"/>
      <c r="B2504" s="160">
        <v>38114</v>
      </c>
      <c r="C2504" s="165" t="s">
        <v>7069</v>
      </c>
      <c r="D2504" s="166" t="s">
        <v>8325</v>
      </c>
      <c r="E2504" s="167">
        <v>10.36</v>
      </c>
      <c r="F2504" s="164" t="s">
        <v>4897</v>
      </c>
    </row>
    <row r="2505" spans="1:7" hidden="1" x14ac:dyDescent="0.25">
      <c r="A2505" s="159"/>
      <c r="B2505" s="160">
        <v>38064</v>
      </c>
      <c r="C2505" s="165" t="s">
        <v>9633</v>
      </c>
      <c r="D2505" s="166" t="s">
        <v>8325</v>
      </c>
      <c r="E2505" s="167">
        <v>11.59</v>
      </c>
      <c r="F2505" s="164" t="s">
        <v>4897</v>
      </c>
    </row>
    <row r="2506" spans="1:7" hidden="1" x14ac:dyDescent="0.25">
      <c r="A2506" s="159"/>
      <c r="B2506" s="160">
        <v>38115</v>
      </c>
      <c r="C2506" s="165" t="s">
        <v>7070</v>
      </c>
      <c r="D2506" s="166" t="s">
        <v>8325</v>
      </c>
      <c r="E2506" s="167">
        <v>11.06</v>
      </c>
      <c r="F2506" s="164" t="s">
        <v>4897</v>
      </c>
    </row>
    <row r="2507" spans="1:7" hidden="1" x14ac:dyDescent="0.25">
      <c r="A2507" s="159"/>
      <c r="B2507" s="160">
        <v>38065</v>
      </c>
      <c r="C2507" s="165" t="s">
        <v>9634</v>
      </c>
      <c r="D2507" s="166" t="s">
        <v>8325</v>
      </c>
      <c r="E2507" s="167">
        <v>16.440000000000001</v>
      </c>
      <c r="F2507" s="164" t="s">
        <v>4897</v>
      </c>
    </row>
    <row r="2508" spans="1:7" ht="20.399999999999999" hidden="1" x14ac:dyDescent="0.25">
      <c r="A2508" s="159"/>
      <c r="B2508" s="160">
        <v>38078</v>
      </c>
      <c r="C2508" s="165" t="s">
        <v>9635</v>
      </c>
      <c r="D2508" s="166" t="s">
        <v>8325</v>
      </c>
      <c r="E2508" s="167">
        <v>9.59</v>
      </c>
      <c r="F2508" s="164" t="s">
        <v>4897</v>
      </c>
    </row>
    <row r="2509" spans="1:7" hidden="1" x14ac:dyDescent="0.25">
      <c r="A2509" s="159"/>
      <c r="B2509" s="160">
        <v>38113</v>
      </c>
      <c r="C2509" s="165" t="s">
        <v>7068</v>
      </c>
      <c r="D2509" s="166" t="s">
        <v>8325</v>
      </c>
      <c r="E2509" s="167">
        <v>5.21</v>
      </c>
      <c r="F2509" s="164" t="s">
        <v>4897</v>
      </c>
    </row>
    <row r="2510" spans="1:7" hidden="1" x14ac:dyDescent="0.25">
      <c r="A2510" s="159"/>
      <c r="B2510" s="160">
        <v>38063</v>
      </c>
      <c r="C2510" s="165" t="s">
        <v>9636</v>
      </c>
      <c r="D2510" s="166" t="s">
        <v>8325</v>
      </c>
      <c r="E2510" s="167">
        <v>5.59</v>
      </c>
      <c r="F2510" s="164" t="s">
        <v>4897</v>
      </c>
    </row>
    <row r="2511" spans="1:7" ht="20.399999999999999" hidden="1" x14ac:dyDescent="0.25">
      <c r="A2511" s="159"/>
      <c r="B2511" s="160">
        <v>38080</v>
      </c>
      <c r="C2511" s="165" t="s">
        <v>9637</v>
      </c>
      <c r="D2511" s="166" t="s">
        <v>8325</v>
      </c>
      <c r="E2511" s="167">
        <v>16.66</v>
      </c>
      <c r="F2511" s="164" t="s">
        <v>4897</v>
      </c>
    </row>
    <row r="2512" spans="1:7" ht="20.399999999999999" hidden="1" x14ac:dyDescent="0.25">
      <c r="A2512" s="159"/>
      <c r="B2512" s="160">
        <v>38069</v>
      </c>
      <c r="C2512" s="165" t="s">
        <v>9638</v>
      </c>
      <c r="D2512" s="166" t="s">
        <v>8325</v>
      </c>
      <c r="E2512" s="167">
        <v>9.11</v>
      </c>
      <c r="F2512" s="164" t="s">
        <v>4897</v>
      </c>
    </row>
    <row r="2513" spans="1:6" ht="20.399999999999999" hidden="1" x14ac:dyDescent="0.25">
      <c r="A2513" s="159"/>
      <c r="B2513" s="160">
        <v>38077</v>
      </c>
      <c r="C2513" s="165" t="s">
        <v>9639</v>
      </c>
      <c r="D2513" s="166" t="s">
        <v>8325</v>
      </c>
      <c r="E2513" s="167">
        <v>8.9</v>
      </c>
      <c r="F2513" s="164" t="s">
        <v>4897</v>
      </c>
    </row>
    <row r="2514" spans="1:6" ht="20.399999999999999" hidden="1" x14ac:dyDescent="0.25">
      <c r="A2514" s="159"/>
      <c r="B2514" s="160">
        <v>38073</v>
      </c>
      <c r="C2514" s="165" t="s">
        <v>9640</v>
      </c>
      <c r="D2514" s="166" t="s">
        <v>8325</v>
      </c>
      <c r="E2514" s="167">
        <v>13.56</v>
      </c>
      <c r="F2514" s="164" t="s">
        <v>4897</v>
      </c>
    </row>
    <row r="2515" spans="1:6" hidden="1" x14ac:dyDescent="0.25">
      <c r="A2515" s="159"/>
      <c r="B2515" s="160">
        <v>38112</v>
      </c>
      <c r="C2515" s="165" t="s">
        <v>7067</v>
      </c>
      <c r="D2515" s="166" t="s">
        <v>8325</v>
      </c>
      <c r="E2515" s="167">
        <v>4</v>
      </c>
      <c r="F2515" s="164" t="s">
        <v>4897</v>
      </c>
    </row>
    <row r="2516" spans="1:6" hidden="1" x14ac:dyDescent="0.25">
      <c r="A2516" s="159"/>
      <c r="B2516" s="160">
        <v>38062</v>
      </c>
      <c r="C2516" s="165" t="s">
        <v>9641</v>
      </c>
      <c r="D2516" s="166" t="s">
        <v>8325</v>
      </c>
      <c r="E2516" s="167">
        <v>4.0999999999999996</v>
      </c>
      <c r="F2516" s="164" t="s">
        <v>4897</v>
      </c>
    </row>
    <row r="2517" spans="1:6" hidden="1" x14ac:dyDescent="0.25">
      <c r="A2517" s="159"/>
      <c r="B2517" s="160">
        <v>12128</v>
      </c>
      <c r="C2517" s="165" t="s">
        <v>9642</v>
      </c>
      <c r="D2517" s="166" t="s">
        <v>8325</v>
      </c>
      <c r="E2517" s="167">
        <v>5.49</v>
      </c>
      <c r="F2517" s="164" t="s">
        <v>4897</v>
      </c>
    </row>
    <row r="2518" spans="1:6" hidden="1" x14ac:dyDescent="0.25">
      <c r="A2518" s="159"/>
      <c r="B2518" s="160">
        <v>12129</v>
      </c>
      <c r="C2518" s="165" t="s">
        <v>9643</v>
      </c>
      <c r="D2518" s="166" t="s">
        <v>8325</v>
      </c>
      <c r="E2518" s="167">
        <v>7.25</v>
      </c>
      <c r="F2518" s="164" t="s">
        <v>4897</v>
      </c>
    </row>
    <row r="2519" spans="1:6" ht="20.399999999999999" hidden="1" x14ac:dyDescent="0.25">
      <c r="A2519" s="159"/>
      <c r="B2519" s="160">
        <v>38081</v>
      </c>
      <c r="C2519" s="165" t="s">
        <v>9644</v>
      </c>
      <c r="D2519" s="166" t="s">
        <v>8325</v>
      </c>
      <c r="E2519" s="167">
        <v>14.13</v>
      </c>
      <c r="F2519" s="164" t="s">
        <v>4897</v>
      </c>
    </row>
    <row r="2520" spans="1:6" ht="20.399999999999999" hidden="1" x14ac:dyDescent="0.25">
      <c r="A2520" s="159"/>
      <c r="B2520" s="160">
        <v>38070</v>
      </c>
      <c r="C2520" s="165" t="s">
        <v>9645</v>
      </c>
      <c r="D2520" s="166" t="s">
        <v>8325</v>
      </c>
      <c r="E2520" s="167">
        <v>9.73</v>
      </c>
      <c r="F2520" s="164" t="s">
        <v>4897</v>
      </c>
    </row>
    <row r="2521" spans="1:6" ht="20.399999999999999" hidden="1" x14ac:dyDescent="0.25">
      <c r="A2521" s="159"/>
      <c r="B2521" s="160">
        <v>38074</v>
      </c>
      <c r="C2521" s="165" t="s">
        <v>9646</v>
      </c>
      <c r="D2521" s="166" t="s">
        <v>8325</v>
      </c>
      <c r="E2521" s="167">
        <v>14.8</v>
      </c>
      <c r="F2521" s="164" t="s">
        <v>4897</v>
      </c>
    </row>
    <row r="2522" spans="1:6" ht="20.399999999999999" hidden="1" x14ac:dyDescent="0.25">
      <c r="A2522" s="159"/>
      <c r="B2522" s="160">
        <v>38079</v>
      </c>
      <c r="C2522" s="165" t="s">
        <v>9647</v>
      </c>
      <c r="D2522" s="166" t="s">
        <v>8325</v>
      </c>
      <c r="E2522" s="167">
        <v>12.71</v>
      </c>
      <c r="F2522" s="164" t="s">
        <v>4897</v>
      </c>
    </row>
    <row r="2523" spans="1:6" ht="20.399999999999999" hidden="1" x14ac:dyDescent="0.25">
      <c r="A2523" s="159"/>
      <c r="B2523" s="160">
        <v>38072</v>
      </c>
      <c r="C2523" s="165" t="s">
        <v>9648</v>
      </c>
      <c r="D2523" s="166" t="s">
        <v>8325</v>
      </c>
      <c r="E2523" s="167">
        <v>12.21</v>
      </c>
      <c r="F2523" s="164" t="s">
        <v>4897</v>
      </c>
    </row>
    <row r="2524" spans="1:6" ht="20.399999999999999" hidden="1" x14ac:dyDescent="0.25">
      <c r="A2524" s="159"/>
      <c r="B2524" s="160">
        <v>38068</v>
      </c>
      <c r="C2524" s="165" t="s">
        <v>9649</v>
      </c>
      <c r="D2524" s="166" t="s">
        <v>8325</v>
      </c>
      <c r="E2524" s="167">
        <v>8.43</v>
      </c>
      <c r="F2524" s="164" t="s">
        <v>4897</v>
      </c>
    </row>
    <row r="2525" spans="1:6" ht="20.399999999999999" hidden="1" x14ac:dyDescent="0.25">
      <c r="A2525" s="159"/>
      <c r="B2525" s="160">
        <v>38071</v>
      </c>
      <c r="C2525" s="165" t="s">
        <v>9650</v>
      </c>
      <c r="D2525" s="166" t="s">
        <v>8325</v>
      </c>
      <c r="E2525" s="167">
        <v>10.08</v>
      </c>
      <c r="F2525" s="164" t="s">
        <v>4897</v>
      </c>
    </row>
    <row r="2526" spans="1:6" ht="20.399999999999999" hidden="1" x14ac:dyDescent="0.25">
      <c r="A2526" s="159"/>
      <c r="B2526" s="160">
        <v>38412</v>
      </c>
      <c r="C2526" s="165" t="s">
        <v>9651</v>
      </c>
      <c r="D2526" s="166" t="s">
        <v>8325</v>
      </c>
      <c r="E2526" s="167">
        <v>876.98</v>
      </c>
      <c r="F2526" s="164" t="s">
        <v>4897</v>
      </c>
    </row>
    <row r="2527" spans="1:6" hidden="1" x14ac:dyDescent="0.25">
      <c r="A2527" s="159"/>
      <c r="B2527" s="160">
        <v>3405</v>
      </c>
      <c r="C2527" s="165" t="s">
        <v>9652</v>
      </c>
      <c r="D2527" s="166" t="s">
        <v>8325</v>
      </c>
      <c r="E2527" s="167">
        <v>65.239999999999995</v>
      </c>
      <c r="F2527" s="164" t="s">
        <v>4897</v>
      </c>
    </row>
    <row r="2528" spans="1:6" hidden="1" x14ac:dyDescent="0.25">
      <c r="A2528" s="159"/>
      <c r="B2528" s="160">
        <v>3394</v>
      </c>
      <c r="C2528" s="165" t="s">
        <v>5407</v>
      </c>
      <c r="D2528" s="166" t="s">
        <v>8325</v>
      </c>
      <c r="E2528" s="167">
        <v>344.39</v>
      </c>
      <c r="F2528" s="164" t="s">
        <v>4897</v>
      </c>
    </row>
    <row r="2529" spans="1:6" hidden="1" x14ac:dyDescent="0.25">
      <c r="A2529" s="159"/>
      <c r="B2529" s="160">
        <v>3393</v>
      </c>
      <c r="C2529" s="165" t="s">
        <v>5406</v>
      </c>
      <c r="D2529" s="166" t="s">
        <v>8325</v>
      </c>
      <c r="E2529" s="167">
        <v>586.36</v>
      </c>
      <c r="F2529" s="164" t="s">
        <v>4897</v>
      </c>
    </row>
    <row r="2530" spans="1:6" hidden="1" x14ac:dyDescent="0.25">
      <c r="A2530" s="159"/>
      <c r="B2530" s="160">
        <v>3406</v>
      </c>
      <c r="C2530" s="165" t="s">
        <v>5410</v>
      </c>
      <c r="D2530" s="166" t="s">
        <v>8325</v>
      </c>
      <c r="E2530" s="167">
        <v>19.97</v>
      </c>
      <c r="F2530" s="164" t="s">
        <v>8337</v>
      </c>
    </row>
    <row r="2531" spans="1:6" hidden="1" x14ac:dyDescent="0.25">
      <c r="A2531" s="159"/>
      <c r="B2531" s="160">
        <v>3395</v>
      </c>
      <c r="C2531" s="165" t="s">
        <v>5408</v>
      </c>
      <c r="D2531" s="166" t="s">
        <v>8325</v>
      </c>
      <c r="E2531" s="167">
        <v>84.24</v>
      </c>
      <c r="F2531" s="164" t="s">
        <v>4897</v>
      </c>
    </row>
    <row r="2532" spans="1:6" hidden="1" x14ac:dyDescent="0.25">
      <c r="A2532" s="159"/>
      <c r="B2532" s="160">
        <v>3398</v>
      </c>
      <c r="C2532" s="165" t="s">
        <v>9653</v>
      </c>
      <c r="D2532" s="166" t="s">
        <v>8325</v>
      </c>
      <c r="E2532" s="167">
        <v>4</v>
      </c>
      <c r="F2532" s="164" t="s">
        <v>4897</v>
      </c>
    </row>
    <row r="2533" spans="1:6" ht="20.399999999999999" hidden="1" x14ac:dyDescent="0.25">
      <c r="A2533" s="159"/>
      <c r="B2533" s="160">
        <v>34379</v>
      </c>
      <c r="C2533" s="165" t="s">
        <v>9654</v>
      </c>
      <c r="D2533" s="166" t="s">
        <v>8325</v>
      </c>
      <c r="E2533" s="167">
        <v>293.73</v>
      </c>
      <c r="F2533" s="164" t="s">
        <v>4897</v>
      </c>
    </row>
    <row r="2534" spans="1:6" ht="20.399999999999999" hidden="1" x14ac:dyDescent="0.25">
      <c r="A2534" s="159"/>
      <c r="B2534" s="160">
        <v>34378</v>
      </c>
      <c r="C2534" s="165" t="s">
        <v>9655</v>
      </c>
      <c r="D2534" s="166" t="s">
        <v>8325</v>
      </c>
      <c r="E2534" s="167">
        <v>236.58</v>
      </c>
      <c r="F2534" s="164" t="s">
        <v>4897</v>
      </c>
    </row>
    <row r="2535" spans="1:6" ht="20.399999999999999" hidden="1" x14ac:dyDescent="0.25">
      <c r="A2535" s="159"/>
      <c r="B2535" s="160">
        <v>34377</v>
      </c>
      <c r="C2535" s="165" t="s">
        <v>9656</v>
      </c>
      <c r="D2535" s="166" t="s">
        <v>8325</v>
      </c>
      <c r="E2535" s="167">
        <v>218.18</v>
      </c>
      <c r="F2535" s="164" t="s">
        <v>4897</v>
      </c>
    </row>
    <row r="2536" spans="1:6" ht="20.399999999999999" hidden="1" x14ac:dyDescent="0.25">
      <c r="A2536" s="159"/>
      <c r="B2536" s="160">
        <v>581</v>
      </c>
      <c r="C2536" s="165" t="s">
        <v>9657</v>
      </c>
      <c r="D2536" s="166" t="s">
        <v>8330</v>
      </c>
      <c r="E2536" s="167">
        <v>414.39</v>
      </c>
      <c r="F2536" s="164" t="s">
        <v>4897</v>
      </c>
    </row>
    <row r="2537" spans="1:6" ht="30.6" hidden="1" x14ac:dyDescent="0.25">
      <c r="A2537" s="159"/>
      <c r="B2537" s="160">
        <v>40662</v>
      </c>
      <c r="C2537" s="165" t="s">
        <v>9658</v>
      </c>
      <c r="D2537" s="166" t="s">
        <v>8325</v>
      </c>
      <c r="E2537" s="167">
        <v>121.34</v>
      </c>
      <c r="F2537" s="164" t="s">
        <v>4897</v>
      </c>
    </row>
    <row r="2538" spans="1:6" ht="30.6" hidden="1" x14ac:dyDescent="0.25">
      <c r="A2538" s="159"/>
      <c r="B2538" s="160">
        <v>3437</v>
      </c>
      <c r="C2538" s="165" t="s">
        <v>9659</v>
      </c>
      <c r="D2538" s="166" t="s">
        <v>8330</v>
      </c>
      <c r="E2538" s="167">
        <v>337.08</v>
      </c>
      <c r="F2538" s="164" t="s">
        <v>4897</v>
      </c>
    </row>
    <row r="2539" spans="1:6" hidden="1" x14ac:dyDescent="0.25">
      <c r="A2539" s="159"/>
      <c r="B2539" s="160">
        <v>11183</v>
      </c>
      <c r="C2539" s="165" t="s">
        <v>6203</v>
      </c>
      <c r="D2539" s="166" t="s">
        <v>8325</v>
      </c>
      <c r="E2539" s="167">
        <v>256.31</v>
      </c>
      <c r="F2539" s="164" t="s">
        <v>4931</v>
      </c>
    </row>
    <row r="2540" spans="1:6" hidden="1" x14ac:dyDescent="0.25">
      <c r="A2540" s="159"/>
      <c r="B2540" s="160">
        <v>11190</v>
      </c>
      <c r="C2540" s="165" t="s">
        <v>6208</v>
      </c>
      <c r="D2540" s="166" t="s">
        <v>8325</v>
      </c>
      <c r="E2540" s="167">
        <v>118.9</v>
      </c>
      <c r="F2540" s="164" t="s">
        <v>4931</v>
      </c>
    </row>
    <row r="2541" spans="1:6" hidden="1" x14ac:dyDescent="0.25">
      <c r="A2541" s="159"/>
      <c r="B2541" s="160">
        <v>616</v>
      </c>
      <c r="C2541" s="165" t="s">
        <v>5058</v>
      </c>
      <c r="D2541" s="166" t="s">
        <v>8325</v>
      </c>
      <c r="E2541" s="167">
        <v>139.83000000000001</v>
      </c>
      <c r="F2541" s="164" t="s">
        <v>4931</v>
      </c>
    </row>
    <row r="2542" spans="1:6" hidden="1" x14ac:dyDescent="0.25">
      <c r="A2542" s="159"/>
      <c r="B2542" s="160">
        <v>615</v>
      </c>
      <c r="C2542" s="165" t="s">
        <v>5058</v>
      </c>
      <c r="D2542" s="166" t="s">
        <v>8330</v>
      </c>
      <c r="E2542" s="167">
        <v>291.32</v>
      </c>
      <c r="F2542" s="164" t="s">
        <v>4931</v>
      </c>
    </row>
    <row r="2543" spans="1:6" hidden="1" x14ac:dyDescent="0.25">
      <c r="A2543" s="159"/>
      <c r="B2543" s="160">
        <v>11192</v>
      </c>
      <c r="C2543" s="165" t="s">
        <v>6209</v>
      </c>
      <c r="D2543" s="166" t="s">
        <v>8325</v>
      </c>
      <c r="E2543" s="167">
        <v>218.77</v>
      </c>
      <c r="F2543" s="164" t="s">
        <v>4931</v>
      </c>
    </row>
    <row r="2544" spans="1:6" hidden="1" x14ac:dyDescent="0.25">
      <c r="A2544" s="159"/>
      <c r="B2544" s="160">
        <v>11231</v>
      </c>
      <c r="C2544" s="165" t="s">
        <v>6209</v>
      </c>
      <c r="D2544" s="166" t="s">
        <v>8330</v>
      </c>
      <c r="E2544" s="167">
        <v>341.82</v>
      </c>
      <c r="F2544" s="164" t="s">
        <v>4931</v>
      </c>
    </row>
    <row r="2545" spans="1:7" ht="30.6" hidden="1" x14ac:dyDescent="0.25">
      <c r="A2545" s="159"/>
      <c r="B2545" s="160">
        <v>3428</v>
      </c>
      <c r="C2545" s="165" t="s">
        <v>9660</v>
      </c>
      <c r="D2545" s="166" t="s">
        <v>8330</v>
      </c>
      <c r="E2545" s="167">
        <v>500</v>
      </c>
      <c r="F2545" s="164" t="s">
        <v>8337</v>
      </c>
    </row>
    <row r="2546" spans="1:7" ht="30.6" hidden="1" x14ac:dyDescent="0.25">
      <c r="A2546" s="159"/>
      <c r="B2546" s="160">
        <v>3429</v>
      </c>
      <c r="C2546" s="165" t="s">
        <v>9661</v>
      </c>
      <c r="D2546" s="166" t="s">
        <v>8330</v>
      </c>
      <c r="E2546" s="167">
        <v>285.67</v>
      </c>
      <c r="F2546" s="164" t="s">
        <v>4897</v>
      </c>
    </row>
    <row r="2547" spans="1:7" ht="20.399999999999999" hidden="1" x14ac:dyDescent="0.25">
      <c r="A2547" s="159"/>
      <c r="B2547" s="160">
        <v>34371</v>
      </c>
      <c r="C2547" s="165" t="s">
        <v>9662</v>
      </c>
      <c r="D2547" s="166" t="s">
        <v>8325</v>
      </c>
      <c r="E2547" s="167">
        <v>798.59</v>
      </c>
      <c r="F2547" s="164" t="s">
        <v>4897</v>
      </c>
    </row>
    <row r="2548" spans="1:7" ht="20.399999999999999" hidden="1" x14ac:dyDescent="0.25">
      <c r="A2548" s="159"/>
      <c r="B2548" s="160">
        <v>34370</v>
      </c>
      <c r="C2548" s="165" t="s">
        <v>9663</v>
      </c>
      <c r="D2548" s="166" t="s">
        <v>8325</v>
      </c>
      <c r="E2548" s="167">
        <v>662.27</v>
      </c>
      <c r="F2548" s="164" t="s">
        <v>4897</v>
      </c>
    </row>
    <row r="2549" spans="1:7" ht="20.399999999999999" hidden="1" x14ac:dyDescent="0.25">
      <c r="A2549" s="159"/>
      <c r="B2549" s="160">
        <v>34372</v>
      </c>
      <c r="C2549" s="165" t="s">
        <v>9664</v>
      </c>
      <c r="D2549" s="166" t="s">
        <v>8325</v>
      </c>
      <c r="E2549" s="167">
        <v>921.31</v>
      </c>
      <c r="F2549" s="164" t="s">
        <v>4897</v>
      </c>
    </row>
    <row r="2550" spans="1:7" ht="20.399999999999999" hidden="1" x14ac:dyDescent="0.25">
      <c r="A2550" s="159"/>
      <c r="B2550" s="160">
        <v>34373</v>
      </c>
      <c r="C2550" s="165" t="s">
        <v>9665</v>
      </c>
      <c r="D2550" s="166" t="s">
        <v>8325</v>
      </c>
      <c r="E2550" s="167">
        <v>1140.45</v>
      </c>
      <c r="F2550" s="164" t="s">
        <v>4897</v>
      </c>
    </row>
    <row r="2551" spans="1:7" ht="20.399999999999999" hidden="1" x14ac:dyDescent="0.25">
      <c r="A2551" s="159"/>
      <c r="B2551" s="160">
        <v>36896</v>
      </c>
      <c r="C2551" s="165" t="s">
        <v>9666</v>
      </c>
      <c r="D2551" s="166" t="s">
        <v>8325</v>
      </c>
      <c r="E2551" s="167">
        <v>380</v>
      </c>
      <c r="F2551" s="164" t="s">
        <v>8337</v>
      </c>
    </row>
    <row r="2552" spans="1:7" ht="20.399999999999999" hidden="1" x14ac:dyDescent="0.25">
      <c r="A2552" s="159"/>
      <c r="B2552" s="160">
        <v>34367</v>
      </c>
      <c r="C2552" s="165" t="s">
        <v>9667</v>
      </c>
      <c r="D2552" s="166" t="s">
        <v>8325</v>
      </c>
      <c r="E2552" s="167">
        <v>446.36</v>
      </c>
      <c r="F2552" s="164" t="s">
        <v>4897</v>
      </c>
    </row>
    <row r="2553" spans="1:7" ht="20.399999999999999" hidden="1" x14ac:dyDescent="0.25">
      <c r="A2553" s="159"/>
      <c r="B2553" s="160">
        <v>36897</v>
      </c>
      <c r="C2553" s="165" t="s">
        <v>9668</v>
      </c>
      <c r="D2553" s="166" t="s">
        <v>8325</v>
      </c>
      <c r="E2553" s="167">
        <v>526.36</v>
      </c>
      <c r="F2553" s="164" t="s">
        <v>4897</v>
      </c>
    </row>
    <row r="2554" spans="1:7" ht="20.399999999999999" hidden="1" x14ac:dyDescent="0.25">
      <c r="A2554" s="159"/>
      <c r="B2554" s="160">
        <v>36884</v>
      </c>
      <c r="C2554" s="165" t="s">
        <v>9668</v>
      </c>
      <c r="D2554" s="166" t="s">
        <v>8330</v>
      </c>
      <c r="E2554" s="167">
        <v>369.69</v>
      </c>
      <c r="F2554" s="164" t="s">
        <v>4897</v>
      </c>
      <c r="G2554" s="168"/>
    </row>
    <row r="2555" spans="1:7" ht="20.399999999999999" hidden="1" x14ac:dyDescent="0.25">
      <c r="A2555" s="159"/>
      <c r="B2555" s="160">
        <v>597</v>
      </c>
      <c r="C2555" s="165" t="s">
        <v>9669</v>
      </c>
      <c r="D2555" s="166" t="s">
        <v>8330</v>
      </c>
      <c r="E2555" s="167">
        <v>388.78</v>
      </c>
      <c r="F2555" s="164" t="s">
        <v>4897</v>
      </c>
      <c r="G2555" s="168"/>
    </row>
    <row r="2556" spans="1:7" ht="20.399999999999999" hidden="1" x14ac:dyDescent="0.25">
      <c r="A2556" s="159"/>
      <c r="B2556" s="160">
        <v>34369</v>
      </c>
      <c r="C2556" s="165" t="s">
        <v>9670</v>
      </c>
      <c r="D2556" s="166" t="s">
        <v>8325</v>
      </c>
      <c r="E2556" s="167">
        <v>623.63</v>
      </c>
      <c r="F2556" s="164" t="s">
        <v>4897</v>
      </c>
    </row>
    <row r="2557" spans="1:7" ht="20.399999999999999" hidden="1" x14ac:dyDescent="0.25">
      <c r="A2557" s="159"/>
      <c r="B2557" s="160">
        <v>34362</v>
      </c>
      <c r="C2557" s="165" t="s">
        <v>9671</v>
      </c>
      <c r="D2557" s="166" t="s">
        <v>8325</v>
      </c>
      <c r="E2557" s="167">
        <v>432.72</v>
      </c>
      <c r="F2557" s="164" t="s">
        <v>4897</v>
      </c>
    </row>
    <row r="2558" spans="1:7" ht="20.399999999999999" hidden="1" x14ac:dyDescent="0.25">
      <c r="A2558" s="159"/>
      <c r="B2558" s="160">
        <v>34363</v>
      </c>
      <c r="C2558" s="165" t="s">
        <v>9672</v>
      </c>
      <c r="D2558" s="166" t="s">
        <v>8325</v>
      </c>
      <c r="E2558" s="167">
        <v>489.09</v>
      </c>
      <c r="F2558" s="164" t="s">
        <v>4897</v>
      </c>
    </row>
    <row r="2559" spans="1:7" ht="20.399999999999999" hidden="1" x14ac:dyDescent="0.25">
      <c r="A2559" s="159"/>
      <c r="B2559" s="160">
        <v>34364</v>
      </c>
      <c r="C2559" s="165" t="s">
        <v>9673</v>
      </c>
      <c r="D2559" s="166" t="s">
        <v>8325</v>
      </c>
      <c r="E2559" s="167">
        <v>610</v>
      </c>
      <c r="F2559" s="164" t="s">
        <v>4897</v>
      </c>
    </row>
    <row r="2560" spans="1:7" ht="20.399999999999999" hidden="1" x14ac:dyDescent="0.25">
      <c r="A2560" s="159"/>
      <c r="B2560" s="160">
        <v>34365</v>
      </c>
      <c r="C2560" s="165" t="s">
        <v>9674</v>
      </c>
      <c r="D2560" s="166" t="s">
        <v>8325</v>
      </c>
      <c r="E2560" s="167">
        <v>687.27</v>
      </c>
      <c r="F2560" s="164" t="s">
        <v>4897</v>
      </c>
    </row>
    <row r="2561" spans="1:6" ht="20.399999999999999" hidden="1" x14ac:dyDescent="0.25">
      <c r="A2561" s="159"/>
      <c r="B2561" s="160">
        <v>11199</v>
      </c>
      <c r="C2561" s="165" t="s">
        <v>9675</v>
      </c>
      <c r="D2561" s="166" t="s">
        <v>8325</v>
      </c>
      <c r="E2561" s="167">
        <v>656.66</v>
      </c>
      <c r="F2561" s="164" t="s">
        <v>4931</v>
      </c>
    </row>
    <row r="2562" spans="1:6" ht="20.399999999999999" hidden="1" x14ac:dyDescent="0.25">
      <c r="A2562" s="159"/>
      <c r="B2562" s="160">
        <v>34801</v>
      </c>
      <c r="C2562" s="165" t="s">
        <v>9676</v>
      </c>
      <c r="D2562" s="166" t="s">
        <v>8325</v>
      </c>
      <c r="E2562" s="167">
        <v>823.74</v>
      </c>
      <c r="F2562" s="164" t="s">
        <v>4931</v>
      </c>
    </row>
    <row r="2563" spans="1:6" ht="20.399999999999999" hidden="1" x14ac:dyDescent="0.25">
      <c r="A2563" s="159"/>
      <c r="B2563" s="160">
        <v>34799</v>
      </c>
      <c r="C2563" s="165" t="s">
        <v>9677</v>
      </c>
      <c r="D2563" s="166" t="s">
        <v>8325</v>
      </c>
      <c r="E2563" s="167">
        <v>1015.84</v>
      </c>
      <c r="F2563" s="164" t="s">
        <v>4931</v>
      </c>
    </row>
    <row r="2564" spans="1:6" ht="20.399999999999999" hidden="1" x14ac:dyDescent="0.25">
      <c r="A2564" s="159"/>
      <c r="B2564" s="160">
        <v>622</v>
      </c>
      <c r="C2564" s="165" t="s">
        <v>9678</v>
      </c>
      <c r="D2564" s="166" t="s">
        <v>8325</v>
      </c>
      <c r="E2564" s="167">
        <v>457.33</v>
      </c>
      <c r="F2564" s="164" t="s">
        <v>4931</v>
      </c>
    </row>
    <row r="2565" spans="1:6" ht="20.399999999999999" hidden="1" x14ac:dyDescent="0.25">
      <c r="A2565" s="159"/>
      <c r="B2565" s="160">
        <v>34805</v>
      </c>
      <c r="C2565" s="165" t="s">
        <v>9679</v>
      </c>
      <c r="D2565" s="166" t="s">
        <v>8330</v>
      </c>
      <c r="E2565" s="167">
        <v>342.28</v>
      </c>
      <c r="F2565" s="164" t="s">
        <v>4931</v>
      </c>
    </row>
    <row r="2566" spans="1:6" ht="20.399999999999999" hidden="1" x14ac:dyDescent="0.25">
      <c r="A2566" s="159"/>
      <c r="B2566" s="160">
        <v>34803</v>
      </c>
      <c r="C2566" s="165" t="s">
        <v>9680</v>
      </c>
      <c r="D2566" s="166" t="s">
        <v>8325</v>
      </c>
      <c r="E2566" s="167">
        <v>413.89</v>
      </c>
      <c r="F2566" s="164" t="s">
        <v>4931</v>
      </c>
    </row>
    <row r="2567" spans="1:6" ht="20.399999999999999" hidden="1" x14ac:dyDescent="0.25">
      <c r="A2567" s="159"/>
      <c r="B2567" s="160">
        <v>606</v>
      </c>
      <c r="C2567" s="165" t="s">
        <v>9681</v>
      </c>
      <c r="D2567" s="166" t="s">
        <v>8330</v>
      </c>
      <c r="E2567" s="167">
        <v>457.63</v>
      </c>
      <c r="F2567" s="164" t="s">
        <v>4931</v>
      </c>
    </row>
    <row r="2568" spans="1:6" ht="20.399999999999999" hidden="1" x14ac:dyDescent="0.25">
      <c r="A2568" s="159"/>
      <c r="B2568" s="160">
        <v>11227</v>
      </c>
      <c r="C2568" s="165" t="s">
        <v>9682</v>
      </c>
      <c r="D2568" s="166" t="s">
        <v>8325</v>
      </c>
      <c r="E2568" s="167">
        <v>484.7</v>
      </c>
      <c r="F2568" s="164" t="s">
        <v>4931</v>
      </c>
    </row>
    <row r="2569" spans="1:6" ht="20.399999999999999" hidden="1" x14ac:dyDescent="0.25">
      <c r="A2569" s="159"/>
      <c r="B2569" s="160">
        <v>11193</v>
      </c>
      <c r="C2569" s="165" t="s">
        <v>9683</v>
      </c>
      <c r="D2569" s="166" t="s">
        <v>8330</v>
      </c>
      <c r="E2569" s="167">
        <v>463.99</v>
      </c>
      <c r="F2569" s="164" t="s">
        <v>4931</v>
      </c>
    </row>
    <row r="2570" spans="1:6" ht="20.399999999999999" hidden="1" x14ac:dyDescent="0.25">
      <c r="A2570" s="159"/>
      <c r="B2570" s="160">
        <v>11194</v>
      </c>
      <c r="C2570" s="165" t="s">
        <v>9684</v>
      </c>
      <c r="D2570" s="166" t="s">
        <v>8330</v>
      </c>
      <c r="E2570" s="167">
        <v>417.77</v>
      </c>
      <c r="F2570" s="164" t="s">
        <v>4931</v>
      </c>
    </row>
    <row r="2571" spans="1:6" ht="20.399999999999999" hidden="1" x14ac:dyDescent="0.25">
      <c r="A2571" s="159"/>
      <c r="B2571" s="160">
        <v>605</v>
      </c>
      <c r="C2571" s="165" t="s">
        <v>9685</v>
      </c>
      <c r="D2571" s="166" t="s">
        <v>8330</v>
      </c>
      <c r="E2571" s="167">
        <v>524.66999999999996</v>
      </c>
      <c r="F2571" s="164" t="s">
        <v>4931</v>
      </c>
    </row>
    <row r="2572" spans="1:6" ht="20.399999999999999" hidden="1" x14ac:dyDescent="0.25">
      <c r="A2572" s="159"/>
      <c r="B2572" s="160">
        <v>11197</v>
      </c>
      <c r="C2572" s="165" t="s">
        <v>9686</v>
      </c>
      <c r="D2572" s="166" t="s">
        <v>8325</v>
      </c>
      <c r="E2572" s="167">
        <v>635.44000000000005</v>
      </c>
      <c r="F2572" s="164" t="s">
        <v>4931</v>
      </c>
    </row>
    <row r="2573" spans="1:6" ht="30.6" hidden="1" x14ac:dyDescent="0.25">
      <c r="A2573" s="159"/>
      <c r="B2573" s="160">
        <v>40659</v>
      </c>
      <c r="C2573" s="165" t="s">
        <v>9687</v>
      </c>
      <c r="D2573" s="166" t="s">
        <v>8330</v>
      </c>
      <c r="E2573" s="167">
        <v>476.92</v>
      </c>
      <c r="F2573" s="164" t="s">
        <v>4897</v>
      </c>
    </row>
    <row r="2574" spans="1:6" ht="30.6" hidden="1" x14ac:dyDescent="0.25">
      <c r="A2574" s="159"/>
      <c r="B2574" s="160">
        <v>40660</v>
      </c>
      <c r="C2574" s="165" t="s">
        <v>9688</v>
      </c>
      <c r="D2574" s="166" t="s">
        <v>8330</v>
      </c>
      <c r="E2574" s="167">
        <v>604.42999999999995</v>
      </c>
      <c r="F2574" s="164" t="s">
        <v>4897</v>
      </c>
    </row>
    <row r="2575" spans="1:6" ht="30.6" hidden="1" x14ac:dyDescent="0.25">
      <c r="A2575" s="159"/>
      <c r="B2575" s="160">
        <v>40661</v>
      </c>
      <c r="C2575" s="165" t="s">
        <v>9689</v>
      </c>
      <c r="D2575" s="166" t="s">
        <v>8330</v>
      </c>
      <c r="E2575" s="167">
        <v>371.62</v>
      </c>
      <c r="F2575" s="164" t="s">
        <v>4897</v>
      </c>
    </row>
    <row r="2576" spans="1:6" ht="30.6" hidden="1" x14ac:dyDescent="0.25">
      <c r="A2576" s="159"/>
      <c r="B2576" s="160">
        <v>3421</v>
      </c>
      <c r="C2576" s="165" t="s">
        <v>9690</v>
      </c>
      <c r="D2576" s="166" t="s">
        <v>8330</v>
      </c>
      <c r="E2576" s="167">
        <v>374.46</v>
      </c>
      <c r="F2576" s="164" t="s">
        <v>4897</v>
      </c>
    </row>
    <row r="2577" spans="1:6" hidden="1" x14ac:dyDescent="0.25">
      <c r="A2577" s="159"/>
      <c r="B2577" s="160">
        <v>599</v>
      </c>
      <c r="C2577" s="165" t="s">
        <v>9691</v>
      </c>
      <c r="D2577" s="166" t="s">
        <v>8330</v>
      </c>
      <c r="E2577" s="167">
        <v>329.54</v>
      </c>
      <c r="F2577" s="164" t="s">
        <v>4897</v>
      </c>
    </row>
    <row r="2578" spans="1:6" hidden="1" x14ac:dyDescent="0.25">
      <c r="A2578" s="159"/>
      <c r="B2578" s="160">
        <v>34380</v>
      </c>
      <c r="C2578" s="165" t="s">
        <v>9692</v>
      </c>
      <c r="D2578" s="166" t="s">
        <v>8325</v>
      </c>
      <c r="E2578" s="167">
        <v>170.9</v>
      </c>
      <c r="F2578" s="164" t="s">
        <v>4897</v>
      </c>
    </row>
    <row r="2579" spans="1:6" ht="20.399999999999999" hidden="1" x14ac:dyDescent="0.25">
      <c r="A2579" s="159"/>
      <c r="B2579" s="160">
        <v>34381</v>
      </c>
      <c r="C2579" s="165" t="s">
        <v>9693</v>
      </c>
      <c r="D2579" s="166" t="s">
        <v>8325</v>
      </c>
      <c r="E2579" s="167">
        <v>222.72</v>
      </c>
      <c r="F2579" s="164" t="s">
        <v>4897</v>
      </c>
    </row>
    <row r="2580" spans="1:6" ht="20.399999999999999" hidden="1" x14ac:dyDescent="0.25">
      <c r="A2580" s="159"/>
      <c r="B2580" s="160">
        <v>601</v>
      </c>
      <c r="C2580" s="165" t="s">
        <v>9693</v>
      </c>
      <c r="D2580" s="166" t="s">
        <v>8330</v>
      </c>
      <c r="E2580" s="167">
        <v>444.55</v>
      </c>
      <c r="F2580" s="164" t="s">
        <v>4897</v>
      </c>
    </row>
    <row r="2581" spans="1:6" ht="30.6" hidden="1" x14ac:dyDescent="0.25">
      <c r="A2581" s="159"/>
      <c r="B2581" s="160">
        <v>3423</v>
      </c>
      <c r="C2581" s="165" t="s">
        <v>9694</v>
      </c>
      <c r="D2581" s="166" t="s">
        <v>8330</v>
      </c>
      <c r="E2581" s="167">
        <v>528.09</v>
      </c>
      <c r="F2581" s="164" t="s">
        <v>4897</v>
      </c>
    </row>
    <row r="2582" spans="1:6" ht="20.399999999999999" hidden="1" x14ac:dyDescent="0.25">
      <c r="A2582" s="159"/>
      <c r="B2582" s="160">
        <v>34797</v>
      </c>
      <c r="C2582" s="165" t="s">
        <v>9695</v>
      </c>
      <c r="D2582" s="166" t="s">
        <v>8325</v>
      </c>
      <c r="E2582" s="167">
        <v>258.98</v>
      </c>
      <c r="F2582" s="164" t="s">
        <v>4931</v>
      </c>
    </row>
    <row r="2583" spans="1:6" ht="20.399999999999999" hidden="1" x14ac:dyDescent="0.25">
      <c r="A2583" s="159"/>
      <c r="B2583" s="160">
        <v>624</v>
      </c>
      <c r="C2583" s="165" t="s">
        <v>9696</v>
      </c>
      <c r="D2583" s="166" t="s">
        <v>8330</v>
      </c>
      <c r="E2583" s="167">
        <v>539.54999999999995</v>
      </c>
      <c r="F2583" s="164" t="s">
        <v>4931</v>
      </c>
    </row>
    <row r="2584" spans="1:6" ht="20.399999999999999" hidden="1" x14ac:dyDescent="0.25">
      <c r="A2584" s="159"/>
      <c r="B2584" s="160">
        <v>623</v>
      </c>
      <c r="C2584" s="165" t="s">
        <v>9697</v>
      </c>
      <c r="D2584" s="166" t="s">
        <v>8330</v>
      </c>
      <c r="E2584" s="167">
        <v>202.6</v>
      </c>
      <c r="F2584" s="164" t="s">
        <v>4931</v>
      </c>
    </row>
    <row r="2585" spans="1:6" hidden="1" x14ac:dyDescent="0.25">
      <c r="A2585" s="159"/>
      <c r="B2585" s="160">
        <v>25964</v>
      </c>
      <c r="C2585" s="165" t="s">
        <v>1088</v>
      </c>
      <c r="D2585" s="166" t="s">
        <v>8332</v>
      </c>
      <c r="E2585" s="167">
        <v>11.4</v>
      </c>
      <c r="F2585" s="164" t="s">
        <v>4897</v>
      </c>
    </row>
    <row r="2586" spans="1:6" hidden="1" x14ac:dyDescent="0.25">
      <c r="A2586" s="159"/>
      <c r="B2586" s="160">
        <v>41077</v>
      </c>
      <c r="C2586" s="165" t="s">
        <v>7504</v>
      </c>
      <c r="D2586" s="166" t="s">
        <v>8412</v>
      </c>
      <c r="E2586" s="167">
        <v>1999.2</v>
      </c>
      <c r="F2586" s="164" t="s">
        <v>4897</v>
      </c>
    </row>
    <row r="2587" spans="1:6" hidden="1" x14ac:dyDescent="0.25">
      <c r="A2587" s="159"/>
      <c r="B2587" s="160">
        <v>20159</v>
      </c>
      <c r="C2587" s="165" t="s">
        <v>6600</v>
      </c>
      <c r="D2587" s="166" t="s">
        <v>8325</v>
      </c>
      <c r="E2587" s="167">
        <v>21.13</v>
      </c>
      <c r="F2587" s="164" t="s">
        <v>4931</v>
      </c>
    </row>
    <row r="2588" spans="1:6" hidden="1" x14ac:dyDescent="0.25">
      <c r="A2588" s="159"/>
      <c r="B2588" s="160">
        <v>37963</v>
      </c>
      <c r="C2588" s="165" t="s">
        <v>6974</v>
      </c>
      <c r="D2588" s="166" t="s">
        <v>8325</v>
      </c>
      <c r="E2588" s="167">
        <v>2.23</v>
      </c>
      <c r="F2588" s="164" t="s">
        <v>4931</v>
      </c>
    </row>
    <row r="2589" spans="1:6" hidden="1" x14ac:dyDescent="0.25">
      <c r="A2589" s="159"/>
      <c r="B2589" s="160">
        <v>37964</v>
      </c>
      <c r="C2589" s="165" t="s">
        <v>6975</v>
      </c>
      <c r="D2589" s="166" t="s">
        <v>8325</v>
      </c>
      <c r="E2589" s="167">
        <v>3.73</v>
      </c>
      <c r="F2589" s="164" t="s">
        <v>4931</v>
      </c>
    </row>
    <row r="2590" spans="1:6" hidden="1" x14ac:dyDescent="0.25">
      <c r="A2590" s="159"/>
      <c r="B2590" s="160">
        <v>37965</v>
      </c>
      <c r="C2590" s="165" t="s">
        <v>6976</v>
      </c>
      <c r="D2590" s="166" t="s">
        <v>8325</v>
      </c>
      <c r="E2590" s="167">
        <v>5.4</v>
      </c>
      <c r="F2590" s="164" t="s">
        <v>4931</v>
      </c>
    </row>
    <row r="2591" spans="1:6" hidden="1" x14ac:dyDescent="0.25">
      <c r="A2591" s="159"/>
      <c r="B2591" s="160">
        <v>37966</v>
      </c>
      <c r="C2591" s="165" t="s">
        <v>6977</v>
      </c>
      <c r="D2591" s="166" t="s">
        <v>8325</v>
      </c>
      <c r="E2591" s="167">
        <v>9.7799999999999994</v>
      </c>
      <c r="F2591" s="164" t="s">
        <v>4931</v>
      </c>
    </row>
    <row r="2592" spans="1:6" hidden="1" x14ac:dyDescent="0.25">
      <c r="A2592" s="159"/>
      <c r="B2592" s="160">
        <v>37967</v>
      </c>
      <c r="C2592" s="165" t="s">
        <v>6978</v>
      </c>
      <c r="D2592" s="166" t="s">
        <v>8325</v>
      </c>
      <c r="E2592" s="167">
        <v>15.69</v>
      </c>
      <c r="F2592" s="164" t="s">
        <v>4931</v>
      </c>
    </row>
    <row r="2593" spans="1:6" hidden="1" x14ac:dyDescent="0.25">
      <c r="A2593" s="159"/>
      <c r="B2593" s="160">
        <v>37968</v>
      </c>
      <c r="C2593" s="165" t="s">
        <v>6979</v>
      </c>
      <c r="D2593" s="166" t="s">
        <v>8325</v>
      </c>
      <c r="E2593" s="167">
        <v>34.42</v>
      </c>
      <c r="F2593" s="164" t="s">
        <v>4931</v>
      </c>
    </row>
    <row r="2594" spans="1:6" hidden="1" x14ac:dyDescent="0.25">
      <c r="A2594" s="159"/>
      <c r="B2594" s="160">
        <v>37969</v>
      </c>
      <c r="C2594" s="165" t="s">
        <v>6980</v>
      </c>
      <c r="D2594" s="166" t="s">
        <v>8325</v>
      </c>
      <c r="E2594" s="167">
        <v>91.96</v>
      </c>
      <c r="F2594" s="164" t="s">
        <v>4931</v>
      </c>
    </row>
    <row r="2595" spans="1:6" hidden="1" x14ac:dyDescent="0.25">
      <c r="A2595" s="159"/>
      <c r="B2595" s="160">
        <v>37970</v>
      </c>
      <c r="C2595" s="165" t="s">
        <v>6981</v>
      </c>
      <c r="D2595" s="166" t="s">
        <v>8325</v>
      </c>
      <c r="E2595" s="167">
        <v>107.27</v>
      </c>
      <c r="F2595" s="164" t="s">
        <v>4931</v>
      </c>
    </row>
    <row r="2596" spans="1:6" hidden="1" x14ac:dyDescent="0.25">
      <c r="A2596" s="159"/>
      <c r="B2596" s="160">
        <v>21118</v>
      </c>
      <c r="C2596" s="165" t="s">
        <v>6644</v>
      </c>
      <c r="D2596" s="166" t="s">
        <v>8325</v>
      </c>
      <c r="E2596" s="167">
        <v>1.69</v>
      </c>
      <c r="F2596" s="164" t="s">
        <v>4931</v>
      </c>
    </row>
    <row r="2597" spans="1:6" hidden="1" x14ac:dyDescent="0.25">
      <c r="A2597" s="159"/>
      <c r="B2597" s="160">
        <v>37956</v>
      </c>
      <c r="C2597" s="165" t="s">
        <v>6967</v>
      </c>
      <c r="D2597" s="166" t="s">
        <v>8325</v>
      </c>
      <c r="E2597" s="167">
        <v>2.67</v>
      </c>
      <c r="F2597" s="164" t="s">
        <v>4931</v>
      </c>
    </row>
    <row r="2598" spans="1:6" hidden="1" x14ac:dyDescent="0.25">
      <c r="A2598" s="159"/>
      <c r="B2598" s="160">
        <v>37957</v>
      </c>
      <c r="C2598" s="165" t="s">
        <v>6968</v>
      </c>
      <c r="D2598" s="166" t="s">
        <v>8325</v>
      </c>
      <c r="E2598" s="167">
        <v>5.64</v>
      </c>
      <c r="F2598" s="164" t="s">
        <v>4931</v>
      </c>
    </row>
    <row r="2599" spans="1:6" hidden="1" x14ac:dyDescent="0.25">
      <c r="A2599" s="159"/>
      <c r="B2599" s="160">
        <v>37958</v>
      </c>
      <c r="C2599" s="165" t="s">
        <v>6969</v>
      </c>
      <c r="D2599" s="166" t="s">
        <v>8325</v>
      </c>
      <c r="E2599" s="167">
        <v>9.7799999999999994</v>
      </c>
      <c r="F2599" s="164" t="s">
        <v>4931</v>
      </c>
    </row>
    <row r="2600" spans="1:6" hidden="1" x14ac:dyDescent="0.25">
      <c r="A2600" s="159"/>
      <c r="B2600" s="160">
        <v>37959</v>
      </c>
      <c r="C2600" s="165" t="s">
        <v>6970</v>
      </c>
      <c r="D2600" s="166" t="s">
        <v>8325</v>
      </c>
      <c r="E2600" s="167">
        <v>15.69</v>
      </c>
      <c r="F2600" s="164" t="s">
        <v>4931</v>
      </c>
    </row>
    <row r="2601" spans="1:6" hidden="1" x14ac:dyDescent="0.25">
      <c r="A2601" s="159"/>
      <c r="B2601" s="160">
        <v>37960</v>
      </c>
      <c r="C2601" s="165" t="s">
        <v>6971</v>
      </c>
      <c r="D2601" s="166" t="s">
        <v>8325</v>
      </c>
      <c r="E2601" s="167">
        <v>33.799999999999997</v>
      </c>
      <c r="F2601" s="164" t="s">
        <v>4931</v>
      </c>
    </row>
    <row r="2602" spans="1:6" hidden="1" x14ac:dyDescent="0.25">
      <c r="A2602" s="159"/>
      <c r="B2602" s="160">
        <v>37961</v>
      </c>
      <c r="C2602" s="165" t="s">
        <v>6972</v>
      </c>
      <c r="D2602" s="166" t="s">
        <v>8325</v>
      </c>
      <c r="E2602" s="167">
        <v>89.67</v>
      </c>
      <c r="F2602" s="164" t="s">
        <v>4931</v>
      </c>
    </row>
    <row r="2603" spans="1:6" hidden="1" x14ac:dyDescent="0.25">
      <c r="A2603" s="159"/>
      <c r="B2603" s="160">
        <v>37962</v>
      </c>
      <c r="C2603" s="165" t="s">
        <v>6973</v>
      </c>
      <c r="D2603" s="166" t="s">
        <v>8325</v>
      </c>
      <c r="E2603" s="167">
        <v>104.2</v>
      </c>
      <c r="F2603" s="164" t="s">
        <v>4931</v>
      </c>
    </row>
    <row r="2604" spans="1:6" hidden="1" x14ac:dyDescent="0.25">
      <c r="A2604" s="159"/>
      <c r="B2604" s="160">
        <v>3533</v>
      </c>
      <c r="C2604" s="165" t="s">
        <v>9698</v>
      </c>
      <c r="D2604" s="166" t="s">
        <v>8325</v>
      </c>
      <c r="E2604" s="167">
        <v>1.47</v>
      </c>
      <c r="F2604" s="164" t="s">
        <v>4897</v>
      </c>
    </row>
    <row r="2605" spans="1:6" hidden="1" x14ac:dyDescent="0.25">
      <c r="A2605" s="159"/>
      <c r="B2605" s="160">
        <v>3538</v>
      </c>
      <c r="C2605" s="165" t="s">
        <v>9699</v>
      </c>
      <c r="D2605" s="166" t="s">
        <v>8325</v>
      </c>
      <c r="E2605" s="167">
        <v>2.02</v>
      </c>
      <c r="F2605" s="164" t="s">
        <v>4897</v>
      </c>
    </row>
    <row r="2606" spans="1:6" hidden="1" x14ac:dyDescent="0.25">
      <c r="A2606" s="159"/>
      <c r="B2606" s="160">
        <v>3497</v>
      </c>
      <c r="C2606" s="165" t="s">
        <v>9700</v>
      </c>
      <c r="D2606" s="166" t="s">
        <v>8325</v>
      </c>
      <c r="E2606" s="167">
        <v>8.92</v>
      </c>
      <c r="F2606" s="164" t="s">
        <v>4897</v>
      </c>
    </row>
    <row r="2607" spans="1:6" hidden="1" x14ac:dyDescent="0.25">
      <c r="A2607" s="159"/>
      <c r="B2607" s="160">
        <v>3498</v>
      </c>
      <c r="C2607" s="165" t="s">
        <v>5424</v>
      </c>
      <c r="D2607" s="166" t="s">
        <v>8325</v>
      </c>
      <c r="E2607" s="167">
        <v>2.83</v>
      </c>
      <c r="F2607" s="164" t="s">
        <v>4897</v>
      </c>
    </row>
    <row r="2608" spans="1:6" hidden="1" x14ac:dyDescent="0.25">
      <c r="A2608" s="159"/>
      <c r="B2608" s="160">
        <v>3496</v>
      </c>
      <c r="C2608" s="165" t="s">
        <v>5423</v>
      </c>
      <c r="D2608" s="166" t="s">
        <v>8325</v>
      </c>
      <c r="E2608" s="167">
        <v>1.76</v>
      </c>
      <c r="F2608" s="164" t="s">
        <v>4897</v>
      </c>
    </row>
    <row r="2609" spans="1:7" hidden="1" x14ac:dyDescent="0.25">
      <c r="A2609" s="159"/>
      <c r="B2609" s="160">
        <v>38429</v>
      </c>
      <c r="C2609" s="165" t="s">
        <v>7139</v>
      </c>
      <c r="D2609" s="166" t="s">
        <v>8325</v>
      </c>
      <c r="E2609" s="167">
        <v>5.7</v>
      </c>
      <c r="F2609" s="164" t="s">
        <v>4931</v>
      </c>
      <c r="G2609" s="168"/>
    </row>
    <row r="2610" spans="1:7" hidden="1" x14ac:dyDescent="0.25">
      <c r="A2610" s="159"/>
      <c r="B2610" s="160">
        <v>38431</v>
      </c>
      <c r="C2610" s="165" t="s">
        <v>7141</v>
      </c>
      <c r="D2610" s="166" t="s">
        <v>8325</v>
      </c>
      <c r="E2610" s="167">
        <v>9.0399999999999991</v>
      </c>
      <c r="F2610" s="164" t="s">
        <v>4931</v>
      </c>
    </row>
    <row r="2611" spans="1:7" hidden="1" x14ac:dyDescent="0.25">
      <c r="A2611" s="159"/>
      <c r="B2611" s="160">
        <v>38430</v>
      </c>
      <c r="C2611" s="165" t="s">
        <v>7140</v>
      </c>
      <c r="D2611" s="166" t="s">
        <v>8325</v>
      </c>
      <c r="E2611" s="167">
        <v>11.55</v>
      </c>
      <c r="F2611" s="164" t="s">
        <v>4931</v>
      </c>
    </row>
    <row r="2612" spans="1:7" hidden="1" x14ac:dyDescent="0.25">
      <c r="A2612" s="159"/>
      <c r="B2612" s="160">
        <v>38449</v>
      </c>
      <c r="C2612" s="165" t="s">
        <v>7143</v>
      </c>
      <c r="D2612" s="166" t="s">
        <v>8325</v>
      </c>
      <c r="E2612" s="167">
        <v>20.81</v>
      </c>
      <c r="F2612" s="164" t="s">
        <v>4931</v>
      </c>
    </row>
    <row r="2613" spans="1:7" hidden="1" x14ac:dyDescent="0.25">
      <c r="A2613" s="159"/>
      <c r="B2613" s="160">
        <v>36348</v>
      </c>
      <c r="C2613" s="165" t="s">
        <v>9701</v>
      </c>
      <c r="D2613" s="166" t="s">
        <v>8325</v>
      </c>
      <c r="E2613" s="167">
        <v>1.08</v>
      </c>
      <c r="F2613" s="164" t="s">
        <v>4931</v>
      </c>
    </row>
    <row r="2614" spans="1:7" hidden="1" x14ac:dyDescent="0.25">
      <c r="A2614" s="159"/>
      <c r="B2614" s="160">
        <v>36349</v>
      </c>
      <c r="C2614" s="165" t="s">
        <v>9702</v>
      </c>
      <c r="D2614" s="166" t="s">
        <v>8325</v>
      </c>
      <c r="E2614" s="167">
        <v>1.62</v>
      </c>
      <c r="F2614" s="164" t="s">
        <v>4931</v>
      </c>
    </row>
    <row r="2615" spans="1:7" hidden="1" x14ac:dyDescent="0.25">
      <c r="A2615" s="159"/>
      <c r="B2615" s="160">
        <v>38433</v>
      </c>
      <c r="C2615" s="165" t="s">
        <v>9703</v>
      </c>
      <c r="D2615" s="166" t="s">
        <v>8325</v>
      </c>
      <c r="E2615" s="167">
        <v>3</v>
      </c>
      <c r="F2615" s="164" t="s">
        <v>4931</v>
      </c>
    </row>
    <row r="2616" spans="1:7" hidden="1" x14ac:dyDescent="0.25">
      <c r="A2616" s="159"/>
      <c r="B2616" s="160">
        <v>38440</v>
      </c>
      <c r="C2616" s="165" t="s">
        <v>9704</v>
      </c>
      <c r="D2616" s="166" t="s">
        <v>8325</v>
      </c>
      <c r="E2616" s="167">
        <v>103.72</v>
      </c>
      <c r="F2616" s="164" t="s">
        <v>4931</v>
      </c>
    </row>
    <row r="2617" spans="1:7" hidden="1" x14ac:dyDescent="0.25">
      <c r="A2617" s="159"/>
      <c r="B2617" s="160">
        <v>36359</v>
      </c>
      <c r="C2617" s="165" t="s">
        <v>9705</v>
      </c>
      <c r="D2617" s="166" t="s">
        <v>8325</v>
      </c>
      <c r="E2617" s="167">
        <v>1.29</v>
      </c>
      <c r="F2617" s="164" t="s">
        <v>4931</v>
      </c>
    </row>
    <row r="2618" spans="1:7" hidden="1" x14ac:dyDescent="0.25">
      <c r="A2618" s="159"/>
      <c r="B2618" s="160">
        <v>36360</v>
      </c>
      <c r="C2618" s="165" t="s">
        <v>9706</v>
      </c>
      <c r="D2618" s="166" t="s">
        <v>8325</v>
      </c>
      <c r="E2618" s="167">
        <v>1.99</v>
      </c>
      <c r="F2618" s="164" t="s">
        <v>4931</v>
      </c>
    </row>
    <row r="2619" spans="1:7" hidden="1" x14ac:dyDescent="0.25">
      <c r="A2619" s="159"/>
      <c r="B2619" s="160">
        <v>38434</v>
      </c>
      <c r="C2619" s="165" t="s">
        <v>9707</v>
      </c>
      <c r="D2619" s="166" t="s">
        <v>8325</v>
      </c>
      <c r="E2619" s="167">
        <v>3.04</v>
      </c>
      <c r="F2619" s="164" t="s">
        <v>4931</v>
      </c>
    </row>
    <row r="2620" spans="1:7" hidden="1" x14ac:dyDescent="0.25">
      <c r="A2620" s="159"/>
      <c r="B2620" s="160">
        <v>38435</v>
      </c>
      <c r="C2620" s="165" t="s">
        <v>9708</v>
      </c>
      <c r="D2620" s="166" t="s">
        <v>8325</v>
      </c>
      <c r="E2620" s="167">
        <v>5.78</v>
      </c>
      <c r="F2620" s="164" t="s">
        <v>4931</v>
      </c>
    </row>
    <row r="2621" spans="1:7" hidden="1" x14ac:dyDescent="0.25">
      <c r="A2621" s="159"/>
      <c r="B2621" s="160">
        <v>38436</v>
      </c>
      <c r="C2621" s="165" t="s">
        <v>9709</v>
      </c>
      <c r="D2621" s="166" t="s">
        <v>8325</v>
      </c>
      <c r="E2621" s="167">
        <v>11.96</v>
      </c>
      <c r="F2621" s="164" t="s">
        <v>4931</v>
      </c>
    </row>
    <row r="2622" spans="1:7" hidden="1" x14ac:dyDescent="0.25">
      <c r="A2622" s="159"/>
      <c r="B2622" s="160">
        <v>38437</v>
      </c>
      <c r="C2622" s="165" t="s">
        <v>9710</v>
      </c>
      <c r="D2622" s="166" t="s">
        <v>8325</v>
      </c>
      <c r="E2622" s="167">
        <v>17.96</v>
      </c>
      <c r="F2622" s="164" t="s">
        <v>4931</v>
      </c>
    </row>
    <row r="2623" spans="1:7" hidden="1" x14ac:dyDescent="0.25">
      <c r="A2623" s="159"/>
      <c r="B2623" s="160">
        <v>38438</v>
      </c>
      <c r="C2623" s="165" t="s">
        <v>9711</v>
      </c>
      <c r="D2623" s="166" t="s">
        <v>8325</v>
      </c>
      <c r="E2623" s="167">
        <v>45.37</v>
      </c>
      <c r="F2623" s="164" t="s">
        <v>4931</v>
      </c>
    </row>
    <row r="2624" spans="1:7" hidden="1" x14ac:dyDescent="0.25">
      <c r="A2624" s="159"/>
      <c r="B2624" s="160">
        <v>38439</v>
      </c>
      <c r="C2624" s="165" t="s">
        <v>9712</v>
      </c>
      <c r="D2624" s="166" t="s">
        <v>8325</v>
      </c>
      <c r="E2624" s="167">
        <v>69.16</v>
      </c>
      <c r="F2624" s="164" t="s">
        <v>4931</v>
      </c>
    </row>
    <row r="2625" spans="1:7" hidden="1" x14ac:dyDescent="0.25">
      <c r="A2625" s="159"/>
      <c r="B2625" s="160">
        <v>10836</v>
      </c>
      <c r="C2625" s="165" t="s">
        <v>9713</v>
      </c>
      <c r="D2625" s="166" t="s">
        <v>8325</v>
      </c>
      <c r="E2625" s="167">
        <v>11.27</v>
      </c>
      <c r="F2625" s="164" t="s">
        <v>4897</v>
      </c>
    </row>
    <row r="2626" spans="1:7" hidden="1" x14ac:dyDescent="0.25">
      <c r="A2626" s="159"/>
      <c r="B2626" s="160">
        <v>20128</v>
      </c>
      <c r="C2626" s="165" t="s">
        <v>6579</v>
      </c>
      <c r="D2626" s="166" t="s">
        <v>8325</v>
      </c>
      <c r="E2626" s="167">
        <v>28.04</v>
      </c>
      <c r="F2626" s="164" t="s">
        <v>4897</v>
      </c>
    </row>
    <row r="2627" spans="1:7" hidden="1" x14ac:dyDescent="0.25">
      <c r="A2627" s="159"/>
      <c r="B2627" s="160">
        <v>20131</v>
      </c>
      <c r="C2627" s="165" t="s">
        <v>6580</v>
      </c>
      <c r="D2627" s="166" t="s">
        <v>8325</v>
      </c>
      <c r="E2627" s="167">
        <v>25.26</v>
      </c>
      <c r="F2627" s="164" t="s">
        <v>4897</v>
      </c>
    </row>
    <row r="2628" spans="1:7" hidden="1" x14ac:dyDescent="0.25">
      <c r="A2628" s="159"/>
      <c r="B2628" s="160">
        <v>3521</v>
      </c>
      <c r="C2628" s="165" t="s">
        <v>5440</v>
      </c>
      <c r="D2628" s="166" t="s">
        <v>8325</v>
      </c>
      <c r="E2628" s="167">
        <v>1.07</v>
      </c>
      <c r="F2628" s="164" t="s">
        <v>4897</v>
      </c>
    </row>
    <row r="2629" spans="1:7" hidden="1" x14ac:dyDescent="0.25">
      <c r="A2629" s="159"/>
      <c r="B2629" s="160">
        <v>3531</v>
      </c>
      <c r="C2629" s="165" t="s">
        <v>5448</v>
      </c>
      <c r="D2629" s="166" t="s">
        <v>8325</v>
      </c>
      <c r="E2629" s="167">
        <v>1.1599999999999999</v>
      </c>
      <c r="F2629" s="164" t="s">
        <v>4897</v>
      </c>
    </row>
    <row r="2630" spans="1:7" hidden="1" x14ac:dyDescent="0.25">
      <c r="A2630" s="159"/>
      <c r="B2630" s="160">
        <v>3522</v>
      </c>
      <c r="C2630" s="165" t="s">
        <v>5441</v>
      </c>
      <c r="D2630" s="166" t="s">
        <v>8325</v>
      </c>
      <c r="E2630" s="167">
        <v>1.89</v>
      </c>
      <c r="F2630" s="164" t="s">
        <v>4897</v>
      </c>
    </row>
    <row r="2631" spans="1:7" hidden="1" x14ac:dyDescent="0.25">
      <c r="A2631" s="159"/>
      <c r="B2631" s="160">
        <v>3527</v>
      </c>
      <c r="C2631" s="165" t="s">
        <v>5444</v>
      </c>
      <c r="D2631" s="166" t="s">
        <v>8325</v>
      </c>
      <c r="E2631" s="167">
        <v>5.97</v>
      </c>
      <c r="F2631" s="164" t="s">
        <v>4897</v>
      </c>
    </row>
    <row r="2632" spans="1:7" hidden="1" x14ac:dyDescent="0.25">
      <c r="A2632" s="159"/>
      <c r="B2632" s="160">
        <v>10835</v>
      </c>
      <c r="C2632" s="165" t="s">
        <v>9714</v>
      </c>
      <c r="D2632" s="166" t="s">
        <v>8325</v>
      </c>
      <c r="E2632" s="167">
        <v>2.5099999999999998</v>
      </c>
      <c r="F2632" s="164" t="s">
        <v>4897</v>
      </c>
    </row>
    <row r="2633" spans="1:7" hidden="1" x14ac:dyDescent="0.25">
      <c r="A2633" s="159"/>
      <c r="B2633" s="160">
        <v>3475</v>
      </c>
      <c r="C2633" s="165" t="s">
        <v>5417</v>
      </c>
      <c r="D2633" s="166" t="s">
        <v>8325</v>
      </c>
      <c r="E2633" s="167">
        <v>1.88</v>
      </c>
      <c r="F2633" s="164" t="s">
        <v>4897</v>
      </c>
    </row>
    <row r="2634" spans="1:7" hidden="1" x14ac:dyDescent="0.25">
      <c r="A2634" s="159"/>
      <c r="B2634" s="160">
        <v>3485</v>
      </c>
      <c r="C2634" s="165" t="s">
        <v>5421</v>
      </c>
      <c r="D2634" s="166" t="s">
        <v>8325</v>
      </c>
      <c r="E2634" s="167">
        <v>5.73</v>
      </c>
      <c r="F2634" s="164" t="s">
        <v>4897</v>
      </c>
    </row>
    <row r="2635" spans="1:7" hidden="1" x14ac:dyDescent="0.25">
      <c r="A2635" s="159"/>
      <c r="B2635" s="160">
        <v>3534</v>
      </c>
      <c r="C2635" s="165" t="s">
        <v>5449</v>
      </c>
      <c r="D2635" s="166" t="s">
        <v>8325</v>
      </c>
      <c r="E2635" s="167">
        <v>2.4300000000000002</v>
      </c>
      <c r="F2635" s="164" t="s">
        <v>4897</v>
      </c>
    </row>
    <row r="2636" spans="1:7" hidden="1" x14ac:dyDescent="0.25">
      <c r="A2636" s="159"/>
      <c r="B2636" s="160">
        <v>3543</v>
      </c>
      <c r="C2636" s="165" t="s">
        <v>5455</v>
      </c>
      <c r="D2636" s="166" t="s">
        <v>8325</v>
      </c>
      <c r="E2636" s="167">
        <v>1.21</v>
      </c>
      <c r="F2636" s="164" t="s">
        <v>4897</v>
      </c>
    </row>
    <row r="2637" spans="1:7" hidden="1" x14ac:dyDescent="0.25">
      <c r="A2637" s="159"/>
      <c r="B2637" s="160">
        <v>3482</v>
      </c>
      <c r="C2637" s="165" t="s">
        <v>5420</v>
      </c>
      <c r="D2637" s="166" t="s">
        <v>8325</v>
      </c>
      <c r="E2637" s="167">
        <v>2.92</v>
      </c>
      <c r="F2637" s="164" t="s">
        <v>4897</v>
      </c>
      <c r="G2637" s="168"/>
    </row>
    <row r="2638" spans="1:7" hidden="1" x14ac:dyDescent="0.25">
      <c r="A2638" s="159"/>
      <c r="B2638" s="160">
        <v>3505</v>
      </c>
      <c r="C2638" s="165" t="s">
        <v>5430</v>
      </c>
      <c r="D2638" s="166" t="s">
        <v>8325</v>
      </c>
      <c r="E2638" s="167">
        <v>1.74</v>
      </c>
      <c r="F2638" s="164" t="s">
        <v>4897</v>
      </c>
    </row>
    <row r="2639" spans="1:7" hidden="1" x14ac:dyDescent="0.25">
      <c r="A2639" s="159"/>
      <c r="B2639" s="160">
        <v>3516</v>
      </c>
      <c r="C2639" s="165" t="s">
        <v>5435</v>
      </c>
      <c r="D2639" s="166" t="s">
        <v>8325</v>
      </c>
      <c r="E2639" s="167">
        <v>1.61</v>
      </c>
      <c r="F2639" s="164" t="s">
        <v>4897</v>
      </c>
    </row>
    <row r="2640" spans="1:7" hidden="1" x14ac:dyDescent="0.25">
      <c r="A2640" s="159"/>
      <c r="B2640" s="160">
        <v>3517</v>
      </c>
      <c r="C2640" s="165" t="s">
        <v>5436</v>
      </c>
      <c r="D2640" s="166" t="s">
        <v>8325</v>
      </c>
      <c r="E2640" s="167">
        <v>0.98</v>
      </c>
      <c r="F2640" s="164" t="s">
        <v>4897</v>
      </c>
    </row>
    <row r="2641" spans="1:7" hidden="1" x14ac:dyDescent="0.25">
      <c r="A2641" s="159"/>
      <c r="B2641" s="160">
        <v>3515</v>
      </c>
      <c r="C2641" s="165" t="s">
        <v>9715</v>
      </c>
      <c r="D2641" s="166" t="s">
        <v>8325</v>
      </c>
      <c r="E2641" s="167">
        <v>3.65</v>
      </c>
      <c r="F2641" s="164" t="s">
        <v>4897</v>
      </c>
    </row>
    <row r="2642" spans="1:7" hidden="1" x14ac:dyDescent="0.25">
      <c r="A2642" s="159"/>
      <c r="B2642" s="160">
        <v>20147</v>
      </c>
      <c r="C2642" s="165" t="s">
        <v>9716</v>
      </c>
      <c r="D2642" s="166" t="s">
        <v>8325</v>
      </c>
      <c r="E2642" s="167">
        <v>3.74</v>
      </c>
      <c r="F2642" s="164" t="s">
        <v>4897</v>
      </c>
    </row>
    <row r="2643" spans="1:7" hidden="1" x14ac:dyDescent="0.25">
      <c r="A2643" s="159"/>
      <c r="B2643" s="160">
        <v>3524</v>
      </c>
      <c r="C2643" s="165" t="s">
        <v>9717</v>
      </c>
      <c r="D2643" s="166" t="s">
        <v>8325</v>
      </c>
      <c r="E2643" s="167">
        <v>4.46</v>
      </c>
      <c r="F2643" s="164" t="s">
        <v>4897</v>
      </c>
    </row>
    <row r="2644" spans="1:7" hidden="1" x14ac:dyDescent="0.25">
      <c r="A2644" s="159"/>
      <c r="B2644" s="160">
        <v>3532</v>
      </c>
      <c r="C2644" s="165" t="s">
        <v>9718</v>
      </c>
      <c r="D2644" s="166" t="s">
        <v>8325</v>
      </c>
      <c r="E2644" s="167">
        <v>8.31</v>
      </c>
      <c r="F2644" s="164" t="s">
        <v>4897</v>
      </c>
    </row>
    <row r="2645" spans="1:7" hidden="1" x14ac:dyDescent="0.25">
      <c r="A2645" s="159"/>
      <c r="B2645" s="160">
        <v>3528</v>
      </c>
      <c r="C2645" s="165" t="s">
        <v>5445</v>
      </c>
      <c r="D2645" s="166" t="s">
        <v>8325</v>
      </c>
      <c r="E2645" s="167">
        <v>5.09</v>
      </c>
      <c r="F2645" s="164" t="s">
        <v>4897</v>
      </c>
    </row>
    <row r="2646" spans="1:7" hidden="1" x14ac:dyDescent="0.25">
      <c r="A2646" s="159"/>
      <c r="B2646" s="160">
        <v>37952</v>
      </c>
      <c r="C2646" s="165" t="s">
        <v>6966</v>
      </c>
      <c r="D2646" s="166" t="s">
        <v>8325</v>
      </c>
      <c r="E2646" s="167">
        <v>31.43</v>
      </c>
      <c r="F2646" s="164" t="s">
        <v>4897</v>
      </c>
    </row>
    <row r="2647" spans="1:7" hidden="1" x14ac:dyDescent="0.25">
      <c r="A2647" s="159"/>
      <c r="B2647" s="160">
        <v>37951</v>
      </c>
      <c r="C2647" s="165" t="s">
        <v>6965</v>
      </c>
      <c r="D2647" s="166" t="s">
        <v>8325</v>
      </c>
      <c r="E2647" s="167">
        <v>1.36</v>
      </c>
      <c r="F2647" s="164" t="s">
        <v>4897</v>
      </c>
    </row>
    <row r="2648" spans="1:7" hidden="1" x14ac:dyDescent="0.25">
      <c r="A2648" s="159"/>
      <c r="B2648" s="160">
        <v>3518</v>
      </c>
      <c r="C2648" s="165" t="s">
        <v>5437</v>
      </c>
      <c r="D2648" s="166" t="s">
        <v>8325</v>
      </c>
      <c r="E2648" s="167">
        <v>1.96</v>
      </c>
      <c r="F2648" s="164" t="s">
        <v>4897</v>
      </c>
    </row>
    <row r="2649" spans="1:7" hidden="1" x14ac:dyDescent="0.25">
      <c r="A2649" s="159"/>
      <c r="B2649" s="160">
        <v>3519</v>
      </c>
      <c r="C2649" s="165" t="s">
        <v>5438</v>
      </c>
      <c r="D2649" s="166" t="s">
        <v>8325</v>
      </c>
      <c r="E2649" s="167">
        <v>4.5</v>
      </c>
      <c r="F2649" s="164" t="s">
        <v>4897</v>
      </c>
      <c r="G2649" s="168"/>
    </row>
    <row r="2650" spans="1:7" hidden="1" x14ac:dyDescent="0.25">
      <c r="A2650" s="159"/>
      <c r="B2650" s="160">
        <v>3520</v>
      </c>
      <c r="C2650" s="165" t="s">
        <v>5439</v>
      </c>
      <c r="D2650" s="166" t="s">
        <v>8325</v>
      </c>
      <c r="E2650" s="167">
        <v>5.04</v>
      </c>
      <c r="F2650" s="164" t="s">
        <v>4897</v>
      </c>
    </row>
    <row r="2651" spans="1:7" hidden="1" x14ac:dyDescent="0.25">
      <c r="A2651" s="159"/>
      <c r="B2651" s="160">
        <v>37950</v>
      </c>
      <c r="C2651" s="165" t="s">
        <v>6964</v>
      </c>
      <c r="D2651" s="166" t="s">
        <v>8325</v>
      </c>
      <c r="E2651" s="167">
        <v>30.32</v>
      </c>
      <c r="F2651" s="164" t="s">
        <v>4897</v>
      </c>
    </row>
    <row r="2652" spans="1:7" hidden="1" x14ac:dyDescent="0.25">
      <c r="A2652" s="159"/>
      <c r="B2652" s="160">
        <v>37949</v>
      </c>
      <c r="C2652" s="165" t="s">
        <v>6963</v>
      </c>
      <c r="D2652" s="166" t="s">
        <v>8325</v>
      </c>
      <c r="E2652" s="167">
        <v>1.1100000000000001</v>
      </c>
      <c r="F2652" s="164" t="s">
        <v>4897</v>
      </c>
    </row>
    <row r="2653" spans="1:7" hidden="1" x14ac:dyDescent="0.25">
      <c r="A2653" s="159"/>
      <c r="B2653" s="160">
        <v>3526</v>
      </c>
      <c r="C2653" s="165" t="s">
        <v>5443</v>
      </c>
      <c r="D2653" s="166" t="s">
        <v>8325</v>
      </c>
      <c r="E2653" s="167">
        <v>1.5</v>
      </c>
      <c r="F2653" s="164" t="s">
        <v>4897</v>
      </c>
    </row>
    <row r="2654" spans="1:7" hidden="1" x14ac:dyDescent="0.25">
      <c r="A2654" s="159"/>
      <c r="B2654" s="160">
        <v>3509</v>
      </c>
      <c r="C2654" s="165" t="s">
        <v>5431</v>
      </c>
      <c r="D2654" s="166" t="s">
        <v>8325</v>
      </c>
      <c r="E2654" s="167">
        <v>3.84</v>
      </c>
      <c r="F2654" s="164" t="s">
        <v>4897</v>
      </c>
    </row>
    <row r="2655" spans="1:7" hidden="1" x14ac:dyDescent="0.25">
      <c r="A2655" s="159"/>
      <c r="B2655" s="160">
        <v>3530</v>
      </c>
      <c r="C2655" s="165" t="s">
        <v>5447</v>
      </c>
      <c r="D2655" s="166" t="s">
        <v>8325</v>
      </c>
      <c r="E2655" s="167">
        <v>130.66999999999999</v>
      </c>
      <c r="F2655" s="164" t="s">
        <v>4897</v>
      </c>
    </row>
    <row r="2656" spans="1:7" hidden="1" x14ac:dyDescent="0.25">
      <c r="A2656" s="159"/>
      <c r="B2656" s="160">
        <v>3542</v>
      </c>
      <c r="C2656" s="165" t="s">
        <v>5454</v>
      </c>
      <c r="D2656" s="166" t="s">
        <v>8325</v>
      </c>
      <c r="E2656" s="167">
        <v>0.33</v>
      </c>
      <c r="F2656" s="164" t="s">
        <v>4897</v>
      </c>
    </row>
    <row r="2657" spans="1:7" hidden="1" x14ac:dyDescent="0.25">
      <c r="A2657" s="159"/>
      <c r="B2657" s="160">
        <v>3529</v>
      </c>
      <c r="C2657" s="165" t="s">
        <v>5446</v>
      </c>
      <c r="D2657" s="166" t="s">
        <v>8325</v>
      </c>
      <c r="E2657" s="167">
        <v>0.49</v>
      </c>
      <c r="F2657" s="164" t="s">
        <v>8337</v>
      </c>
    </row>
    <row r="2658" spans="1:7" hidden="1" x14ac:dyDescent="0.25">
      <c r="A2658" s="159"/>
      <c r="B2658" s="160">
        <v>3536</v>
      </c>
      <c r="C2658" s="165" t="s">
        <v>5451</v>
      </c>
      <c r="D2658" s="166" t="s">
        <v>8325</v>
      </c>
      <c r="E2658" s="167">
        <v>1.27</v>
      </c>
      <c r="F2658" s="164" t="s">
        <v>4897</v>
      </c>
    </row>
    <row r="2659" spans="1:7" hidden="1" x14ac:dyDescent="0.25">
      <c r="A2659" s="159"/>
      <c r="B2659" s="160">
        <v>3535</v>
      </c>
      <c r="C2659" s="165" t="s">
        <v>5450</v>
      </c>
      <c r="D2659" s="166" t="s">
        <v>8325</v>
      </c>
      <c r="E2659" s="167">
        <v>3.09</v>
      </c>
      <c r="F2659" s="164" t="s">
        <v>4897</v>
      </c>
    </row>
    <row r="2660" spans="1:7" hidden="1" x14ac:dyDescent="0.25">
      <c r="A2660" s="159"/>
      <c r="B2660" s="160">
        <v>3540</v>
      </c>
      <c r="C2660" s="165" t="s">
        <v>5453</v>
      </c>
      <c r="D2660" s="166" t="s">
        <v>8325</v>
      </c>
      <c r="E2660" s="167">
        <v>3.44</v>
      </c>
      <c r="F2660" s="164" t="s">
        <v>4897</v>
      </c>
    </row>
    <row r="2661" spans="1:7" hidden="1" x14ac:dyDescent="0.25">
      <c r="A2661" s="159"/>
      <c r="B2661" s="160">
        <v>3539</v>
      </c>
      <c r="C2661" s="165" t="s">
        <v>5452</v>
      </c>
      <c r="D2661" s="166" t="s">
        <v>8325</v>
      </c>
      <c r="E2661" s="167">
        <v>15.73</v>
      </c>
      <c r="F2661" s="164" t="s">
        <v>4897</v>
      </c>
    </row>
    <row r="2662" spans="1:7" hidden="1" x14ac:dyDescent="0.25">
      <c r="A2662" s="159"/>
      <c r="B2662" s="160">
        <v>3513</v>
      </c>
      <c r="C2662" s="165" t="s">
        <v>5434</v>
      </c>
      <c r="D2662" s="166" t="s">
        <v>8325</v>
      </c>
      <c r="E2662" s="167">
        <v>56.16</v>
      </c>
      <c r="F2662" s="164" t="s">
        <v>4897</v>
      </c>
    </row>
    <row r="2663" spans="1:7" hidden="1" x14ac:dyDescent="0.25">
      <c r="A2663" s="159"/>
      <c r="B2663" s="160">
        <v>3492</v>
      </c>
      <c r="C2663" s="165" t="s">
        <v>9719</v>
      </c>
      <c r="D2663" s="166" t="s">
        <v>8325</v>
      </c>
      <c r="E2663" s="167">
        <v>7.99</v>
      </c>
      <c r="F2663" s="164" t="s">
        <v>4897</v>
      </c>
    </row>
    <row r="2664" spans="1:7" hidden="1" x14ac:dyDescent="0.25">
      <c r="A2664" s="159"/>
      <c r="B2664" s="160">
        <v>3491</v>
      </c>
      <c r="C2664" s="165" t="s">
        <v>9720</v>
      </c>
      <c r="D2664" s="166" t="s">
        <v>8325</v>
      </c>
      <c r="E2664" s="167">
        <v>6.64</v>
      </c>
      <c r="F2664" s="164" t="s">
        <v>4897</v>
      </c>
    </row>
    <row r="2665" spans="1:7" hidden="1" x14ac:dyDescent="0.25">
      <c r="A2665" s="159"/>
      <c r="B2665" s="160">
        <v>3493</v>
      </c>
      <c r="C2665" s="165" t="s">
        <v>9721</v>
      </c>
      <c r="D2665" s="166" t="s">
        <v>8325</v>
      </c>
      <c r="E2665" s="167">
        <v>15.51</v>
      </c>
      <c r="F2665" s="164" t="s">
        <v>4897</v>
      </c>
    </row>
    <row r="2666" spans="1:7" hidden="1" x14ac:dyDescent="0.25">
      <c r="A2666" s="159"/>
      <c r="B2666" s="160">
        <v>12628</v>
      </c>
      <c r="C2666" s="165" t="s">
        <v>9722</v>
      </c>
      <c r="D2666" s="166" t="s">
        <v>8325</v>
      </c>
      <c r="E2666" s="167">
        <v>5.87</v>
      </c>
      <c r="F2666" s="164" t="s">
        <v>4931</v>
      </c>
    </row>
    <row r="2667" spans="1:7" hidden="1" x14ac:dyDescent="0.25">
      <c r="A2667" s="159"/>
      <c r="B2667" s="160">
        <v>12629</v>
      </c>
      <c r="C2667" s="165" t="s">
        <v>9723</v>
      </c>
      <c r="D2667" s="166" t="s">
        <v>8325</v>
      </c>
      <c r="E2667" s="167">
        <v>6.37</v>
      </c>
      <c r="F2667" s="164" t="s">
        <v>4931</v>
      </c>
    </row>
    <row r="2668" spans="1:7" hidden="1" x14ac:dyDescent="0.25">
      <c r="A2668" s="159"/>
      <c r="B2668" s="160">
        <v>3481</v>
      </c>
      <c r="C2668" s="165" t="s">
        <v>9724</v>
      </c>
      <c r="D2668" s="166" t="s">
        <v>8325</v>
      </c>
      <c r="E2668" s="167">
        <v>8.09</v>
      </c>
      <c r="F2668" s="164" t="s">
        <v>4897</v>
      </c>
    </row>
    <row r="2669" spans="1:7" hidden="1" x14ac:dyDescent="0.25">
      <c r="A2669" s="159"/>
      <c r="B2669" s="160">
        <v>3510</v>
      </c>
      <c r="C2669" s="165" t="s">
        <v>9725</v>
      </c>
      <c r="D2669" s="166" t="s">
        <v>8325</v>
      </c>
      <c r="E2669" s="167">
        <v>7.1</v>
      </c>
      <c r="F2669" s="164" t="s">
        <v>4897</v>
      </c>
      <c r="G2669" s="168"/>
    </row>
    <row r="2670" spans="1:7" hidden="1" x14ac:dyDescent="0.25">
      <c r="A2670" s="159"/>
      <c r="B2670" s="160">
        <v>3508</v>
      </c>
      <c r="C2670" s="165" t="s">
        <v>9726</v>
      </c>
      <c r="D2670" s="166" t="s">
        <v>8325</v>
      </c>
      <c r="E2670" s="167">
        <v>16.16</v>
      </c>
      <c r="F2670" s="164" t="s">
        <v>8337</v>
      </c>
    </row>
    <row r="2671" spans="1:7" hidden="1" x14ac:dyDescent="0.25">
      <c r="A2671" s="159"/>
      <c r="B2671" s="160">
        <v>38939</v>
      </c>
      <c r="C2671" s="165" t="s">
        <v>9727</v>
      </c>
      <c r="D2671" s="166" t="s">
        <v>8325</v>
      </c>
      <c r="E2671" s="167">
        <v>10.8</v>
      </c>
      <c r="F2671" s="164" t="s">
        <v>4931</v>
      </c>
    </row>
    <row r="2672" spans="1:7" hidden="1" x14ac:dyDescent="0.25">
      <c r="A2672" s="159"/>
      <c r="B2672" s="160">
        <v>38940</v>
      </c>
      <c r="C2672" s="165" t="s">
        <v>9728</v>
      </c>
      <c r="D2672" s="166" t="s">
        <v>8325</v>
      </c>
      <c r="E2672" s="167">
        <v>16.489999999999998</v>
      </c>
      <c r="F2672" s="164" t="s">
        <v>4931</v>
      </c>
    </row>
    <row r="2673" spans="1:6" hidden="1" x14ac:dyDescent="0.25">
      <c r="A2673" s="159"/>
      <c r="B2673" s="160">
        <v>38941</v>
      </c>
      <c r="C2673" s="165" t="s">
        <v>9729</v>
      </c>
      <c r="D2673" s="166" t="s">
        <v>8325</v>
      </c>
      <c r="E2673" s="167">
        <v>19.48</v>
      </c>
      <c r="F2673" s="164" t="s">
        <v>4931</v>
      </c>
    </row>
    <row r="2674" spans="1:6" hidden="1" x14ac:dyDescent="0.25">
      <c r="A2674" s="159"/>
      <c r="B2674" s="160">
        <v>38942</v>
      </c>
      <c r="C2674" s="165" t="s">
        <v>9730</v>
      </c>
      <c r="D2674" s="166" t="s">
        <v>8325</v>
      </c>
      <c r="E2674" s="167">
        <v>21.82</v>
      </c>
      <c r="F2674" s="164" t="s">
        <v>4931</v>
      </c>
    </row>
    <row r="2675" spans="1:6" hidden="1" x14ac:dyDescent="0.25">
      <c r="A2675" s="159"/>
      <c r="B2675" s="160">
        <v>38987</v>
      </c>
      <c r="C2675" s="165" t="s">
        <v>9731</v>
      </c>
      <c r="D2675" s="166" t="s">
        <v>8325</v>
      </c>
      <c r="E2675" s="167">
        <v>5.38</v>
      </c>
      <c r="F2675" s="164" t="s">
        <v>4931</v>
      </c>
    </row>
    <row r="2676" spans="1:6" hidden="1" x14ac:dyDescent="0.25">
      <c r="A2676" s="159"/>
      <c r="B2676" s="160">
        <v>38988</v>
      </c>
      <c r="C2676" s="165" t="s">
        <v>9732</v>
      </c>
      <c r="D2676" s="166" t="s">
        <v>8325</v>
      </c>
      <c r="E2676" s="167">
        <v>12.5</v>
      </c>
      <c r="F2676" s="164" t="s">
        <v>4931</v>
      </c>
    </row>
    <row r="2677" spans="1:6" hidden="1" x14ac:dyDescent="0.25">
      <c r="A2677" s="159"/>
      <c r="B2677" s="160">
        <v>38989</v>
      </c>
      <c r="C2677" s="165" t="s">
        <v>9733</v>
      </c>
      <c r="D2677" s="166" t="s">
        <v>8325</v>
      </c>
      <c r="E2677" s="167">
        <v>16.61</v>
      </c>
      <c r="F2677" s="164" t="s">
        <v>4931</v>
      </c>
    </row>
    <row r="2678" spans="1:6" hidden="1" x14ac:dyDescent="0.25">
      <c r="A2678" s="159"/>
      <c r="B2678" s="160">
        <v>38990</v>
      </c>
      <c r="C2678" s="165" t="s">
        <v>9734</v>
      </c>
      <c r="D2678" s="166" t="s">
        <v>8325</v>
      </c>
      <c r="E2678" s="167">
        <v>43.8</v>
      </c>
      <c r="F2678" s="164" t="s">
        <v>4931</v>
      </c>
    </row>
    <row r="2679" spans="1:6" hidden="1" x14ac:dyDescent="0.25">
      <c r="A2679" s="159"/>
      <c r="B2679" s="160">
        <v>38991</v>
      </c>
      <c r="C2679" s="165" t="s">
        <v>9735</v>
      </c>
      <c r="D2679" s="166" t="s">
        <v>8325</v>
      </c>
      <c r="E2679" s="167">
        <v>88.49</v>
      </c>
      <c r="F2679" s="164" t="s">
        <v>4931</v>
      </c>
    </row>
    <row r="2680" spans="1:6" hidden="1" x14ac:dyDescent="0.25">
      <c r="A2680" s="159"/>
      <c r="B2680" s="160">
        <v>38913</v>
      </c>
      <c r="C2680" s="165" t="s">
        <v>9736</v>
      </c>
      <c r="D2680" s="166" t="s">
        <v>8325</v>
      </c>
      <c r="E2680" s="167">
        <v>10.02</v>
      </c>
      <c r="F2680" s="164" t="s">
        <v>4931</v>
      </c>
    </row>
    <row r="2681" spans="1:6" hidden="1" x14ac:dyDescent="0.25">
      <c r="A2681" s="159"/>
      <c r="B2681" s="160">
        <v>38914</v>
      </c>
      <c r="C2681" s="165" t="s">
        <v>9737</v>
      </c>
      <c r="D2681" s="166" t="s">
        <v>8325</v>
      </c>
      <c r="E2681" s="167">
        <v>11.63</v>
      </c>
      <c r="F2681" s="164" t="s">
        <v>4931</v>
      </c>
    </row>
    <row r="2682" spans="1:6" hidden="1" x14ac:dyDescent="0.25">
      <c r="A2682" s="159"/>
      <c r="B2682" s="160">
        <v>38915</v>
      </c>
      <c r="C2682" s="165" t="s">
        <v>9738</v>
      </c>
      <c r="D2682" s="166" t="s">
        <v>8325</v>
      </c>
      <c r="E2682" s="167">
        <v>20.190000000000001</v>
      </c>
      <c r="F2682" s="164" t="s">
        <v>4931</v>
      </c>
    </row>
    <row r="2683" spans="1:6" hidden="1" x14ac:dyDescent="0.25">
      <c r="A2683" s="159"/>
      <c r="B2683" s="160">
        <v>38916</v>
      </c>
      <c r="C2683" s="165" t="s">
        <v>9739</v>
      </c>
      <c r="D2683" s="166" t="s">
        <v>8325</v>
      </c>
      <c r="E2683" s="167">
        <v>26.63</v>
      </c>
      <c r="F2683" s="164" t="s">
        <v>4931</v>
      </c>
    </row>
    <row r="2684" spans="1:6" hidden="1" x14ac:dyDescent="0.25">
      <c r="A2684" s="159"/>
      <c r="B2684" s="160">
        <v>39300</v>
      </c>
      <c r="C2684" s="165" t="s">
        <v>9740</v>
      </c>
      <c r="D2684" s="166" t="s">
        <v>8325</v>
      </c>
      <c r="E2684" s="167">
        <v>9.06</v>
      </c>
      <c r="F2684" s="164" t="s">
        <v>4931</v>
      </c>
    </row>
    <row r="2685" spans="1:6" hidden="1" x14ac:dyDescent="0.25">
      <c r="A2685" s="159"/>
      <c r="B2685" s="160">
        <v>39301</v>
      </c>
      <c r="C2685" s="165" t="s">
        <v>9741</v>
      </c>
      <c r="D2685" s="166" t="s">
        <v>8325</v>
      </c>
      <c r="E2685" s="167">
        <v>12.56</v>
      </c>
      <c r="F2685" s="164" t="s">
        <v>4931</v>
      </c>
    </row>
    <row r="2686" spans="1:6" hidden="1" x14ac:dyDescent="0.25">
      <c r="A2686" s="159"/>
      <c r="B2686" s="160">
        <v>39302</v>
      </c>
      <c r="C2686" s="165" t="s">
        <v>9742</v>
      </c>
      <c r="D2686" s="166" t="s">
        <v>8325</v>
      </c>
      <c r="E2686" s="167">
        <v>15.79</v>
      </c>
      <c r="F2686" s="164" t="s">
        <v>4931</v>
      </c>
    </row>
    <row r="2687" spans="1:6" hidden="1" x14ac:dyDescent="0.25">
      <c r="A2687" s="159"/>
      <c r="B2687" s="160">
        <v>39303</v>
      </c>
      <c r="C2687" s="165" t="s">
        <v>9743</v>
      </c>
      <c r="D2687" s="166" t="s">
        <v>8325</v>
      </c>
      <c r="E2687" s="167">
        <v>27.76</v>
      </c>
      <c r="F2687" s="164" t="s">
        <v>4931</v>
      </c>
    </row>
    <row r="2688" spans="1:6" ht="20.399999999999999" hidden="1" x14ac:dyDescent="0.25">
      <c r="A2688" s="159"/>
      <c r="B2688" s="160">
        <v>38923</v>
      </c>
      <c r="C2688" s="165" t="s">
        <v>9744</v>
      </c>
      <c r="D2688" s="166" t="s">
        <v>8325</v>
      </c>
      <c r="E2688" s="167">
        <v>8.84</v>
      </c>
      <c r="F2688" s="164" t="s">
        <v>4931</v>
      </c>
    </row>
    <row r="2689" spans="1:6" ht="20.399999999999999" hidden="1" x14ac:dyDescent="0.25">
      <c r="A2689" s="159"/>
      <c r="B2689" s="160">
        <v>38925</v>
      </c>
      <c r="C2689" s="165" t="s">
        <v>9745</v>
      </c>
      <c r="D2689" s="166" t="s">
        <v>8325</v>
      </c>
      <c r="E2689" s="167">
        <v>9.5</v>
      </c>
      <c r="F2689" s="164" t="s">
        <v>4931</v>
      </c>
    </row>
    <row r="2690" spans="1:6" ht="20.399999999999999" hidden="1" x14ac:dyDescent="0.25">
      <c r="A2690" s="159"/>
      <c r="B2690" s="160">
        <v>38926</v>
      </c>
      <c r="C2690" s="165" t="s">
        <v>9746</v>
      </c>
      <c r="D2690" s="166" t="s">
        <v>8325</v>
      </c>
      <c r="E2690" s="167">
        <v>13.57</v>
      </c>
      <c r="F2690" s="164" t="s">
        <v>4931</v>
      </c>
    </row>
    <row r="2691" spans="1:6" ht="20.399999999999999" hidden="1" x14ac:dyDescent="0.25">
      <c r="A2691" s="159"/>
      <c r="B2691" s="160">
        <v>38927</v>
      </c>
      <c r="C2691" s="165" t="s">
        <v>9747</v>
      </c>
      <c r="D2691" s="166" t="s">
        <v>8325</v>
      </c>
      <c r="E2691" s="167">
        <v>14.51</v>
      </c>
      <c r="F2691" s="164" t="s">
        <v>4931</v>
      </c>
    </row>
    <row r="2692" spans="1:6" hidden="1" x14ac:dyDescent="0.25">
      <c r="A2692" s="159"/>
      <c r="B2692" s="160">
        <v>39304</v>
      </c>
      <c r="C2692" s="165" t="s">
        <v>9748</v>
      </c>
      <c r="D2692" s="166" t="s">
        <v>8325</v>
      </c>
      <c r="E2692" s="167">
        <v>11.18</v>
      </c>
      <c r="F2692" s="164" t="s">
        <v>4931</v>
      </c>
    </row>
    <row r="2693" spans="1:6" hidden="1" x14ac:dyDescent="0.25">
      <c r="A2693" s="159"/>
      <c r="B2693" s="160">
        <v>38924</v>
      </c>
      <c r="C2693" s="165" t="s">
        <v>9749</v>
      </c>
      <c r="D2693" s="166" t="s">
        <v>8325</v>
      </c>
      <c r="E2693" s="167">
        <v>15.93</v>
      </c>
      <c r="F2693" s="164" t="s">
        <v>4931</v>
      </c>
    </row>
    <row r="2694" spans="1:6" hidden="1" x14ac:dyDescent="0.25">
      <c r="A2694" s="159"/>
      <c r="B2694" s="160">
        <v>39305</v>
      </c>
      <c r="C2694" s="165" t="s">
        <v>9750</v>
      </c>
      <c r="D2694" s="166" t="s">
        <v>8325</v>
      </c>
      <c r="E2694" s="167">
        <v>14.64</v>
      </c>
      <c r="F2694" s="164" t="s">
        <v>4931</v>
      </c>
    </row>
    <row r="2695" spans="1:6" hidden="1" x14ac:dyDescent="0.25">
      <c r="A2695" s="159"/>
      <c r="B2695" s="160">
        <v>39306</v>
      </c>
      <c r="C2695" s="165" t="s">
        <v>9751</v>
      </c>
      <c r="D2695" s="166" t="s">
        <v>8325</v>
      </c>
      <c r="E2695" s="167">
        <v>18.32</v>
      </c>
      <c r="F2695" s="164" t="s">
        <v>4931</v>
      </c>
    </row>
    <row r="2696" spans="1:6" hidden="1" x14ac:dyDescent="0.25">
      <c r="A2696" s="159"/>
      <c r="B2696" s="160">
        <v>38928</v>
      </c>
      <c r="C2696" s="165" t="s">
        <v>9752</v>
      </c>
      <c r="D2696" s="166" t="s">
        <v>8325</v>
      </c>
      <c r="E2696" s="167">
        <v>16.09</v>
      </c>
      <c r="F2696" s="164" t="s">
        <v>4931</v>
      </c>
    </row>
    <row r="2697" spans="1:6" hidden="1" x14ac:dyDescent="0.25">
      <c r="A2697" s="159"/>
      <c r="B2697" s="160">
        <v>38929</v>
      </c>
      <c r="C2697" s="165" t="s">
        <v>9753</v>
      </c>
      <c r="D2697" s="166" t="s">
        <v>8325</v>
      </c>
      <c r="E2697" s="167">
        <v>28.52</v>
      </c>
      <c r="F2697" s="164" t="s">
        <v>4931</v>
      </c>
    </row>
    <row r="2698" spans="1:6" hidden="1" x14ac:dyDescent="0.25">
      <c r="A2698" s="159"/>
      <c r="B2698" s="160">
        <v>39307</v>
      </c>
      <c r="C2698" s="165" t="s">
        <v>9754</v>
      </c>
      <c r="D2698" s="166" t="s">
        <v>8325</v>
      </c>
      <c r="E2698" s="167">
        <v>21.08</v>
      </c>
      <c r="F2698" s="164" t="s">
        <v>4931</v>
      </c>
    </row>
    <row r="2699" spans="1:6" hidden="1" x14ac:dyDescent="0.25">
      <c r="A2699" s="159"/>
      <c r="B2699" s="160">
        <v>38930</v>
      </c>
      <c r="C2699" s="165" t="s">
        <v>9755</v>
      </c>
      <c r="D2699" s="166" t="s">
        <v>8325</v>
      </c>
      <c r="E2699" s="167">
        <v>35.840000000000003</v>
      </c>
      <c r="F2699" s="164" t="s">
        <v>4931</v>
      </c>
    </row>
    <row r="2700" spans="1:6" ht="20.399999999999999" hidden="1" x14ac:dyDescent="0.25">
      <c r="A2700" s="159"/>
      <c r="B2700" s="160">
        <v>38931</v>
      </c>
      <c r="C2700" s="165" t="s">
        <v>9756</v>
      </c>
      <c r="D2700" s="166" t="s">
        <v>8325</v>
      </c>
      <c r="E2700" s="167">
        <v>9.02</v>
      </c>
      <c r="F2700" s="164" t="s">
        <v>4931</v>
      </c>
    </row>
    <row r="2701" spans="1:6" ht="20.399999999999999" hidden="1" x14ac:dyDescent="0.25">
      <c r="A2701" s="159"/>
      <c r="B2701" s="160">
        <v>38932</v>
      </c>
      <c r="C2701" s="165" t="s">
        <v>9757</v>
      </c>
      <c r="D2701" s="166" t="s">
        <v>8325</v>
      </c>
      <c r="E2701" s="167">
        <v>9.11</v>
      </c>
      <c r="F2701" s="164" t="s">
        <v>4931</v>
      </c>
    </row>
    <row r="2702" spans="1:6" ht="20.399999999999999" hidden="1" x14ac:dyDescent="0.25">
      <c r="A2702" s="159"/>
      <c r="B2702" s="160">
        <v>38934</v>
      </c>
      <c r="C2702" s="165" t="s">
        <v>9758</v>
      </c>
      <c r="D2702" s="166" t="s">
        <v>8325</v>
      </c>
      <c r="E2702" s="167">
        <v>13.47</v>
      </c>
      <c r="F2702" s="164" t="s">
        <v>4931</v>
      </c>
    </row>
    <row r="2703" spans="1:6" ht="20.399999999999999" hidden="1" x14ac:dyDescent="0.25">
      <c r="A2703" s="159"/>
      <c r="B2703" s="160">
        <v>38935</v>
      </c>
      <c r="C2703" s="165" t="s">
        <v>9759</v>
      </c>
      <c r="D2703" s="166" t="s">
        <v>8325</v>
      </c>
      <c r="E2703" s="167">
        <v>14.41</v>
      </c>
      <c r="F2703" s="164" t="s">
        <v>4931</v>
      </c>
    </row>
    <row r="2704" spans="1:6" hidden="1" x14ac:dyDescent="0.25">
      <c r="A2704" s="159"/>
      <c r="B2704" s="160">
        <v>38936</v>
      </c>
      <c r="C2704" s="165" t="s">
        <v>9760</v>
      </c>
      <c r="D2704" s="166" t="s">
        <v>8325</v>
      </c>
      <c r="E2704" s="167">
        <v>15.43</v>
      </c>
      <c r="F2704" s="164" t="s">
        <v>4931</v>
      </c>
    </row>
    <row r="2705" spans="1:7" hidden="1" x14ac:dyDescent="0.25">
      <c r="A2705" s="159"/>
      <c r="B2705" s="160">
        <v>38937</v>
      </c>
      <c r="C2705" s="165" t="s">
        <v>9761</v>
      </c>
      <c r="D2705" s="166" t="s">
        <v>8325</v>
      </c>
      <c r="E2705" s="167">
        <v>18.809999999999999</v>
      </c>
      <c r="F2705" s="164" t="s">
        <v>4931</v>
      </c>
    </row>
    <row r="2706" spans="1:7" hidden="1" x14ac:dyDescent="0.25">
      <c r="A2706" s="159"/>
      <c r="B2706" s="160">
        <v>38938</v>
      </c>
      <c r="C2706" s="165" t="s">
        <v>9762</v>
      </c>
      <c r="D2706" s="166" t="s">
        <v>8325</v>
      </c>
      <c r="E2706" s="167">
        <v>27.97</v>
      </c>
      <c r="F2706" s="164" t="s">
        <v>4931</v>
      </c>
    </row>
    <row r="2707" spans="1:7" hidden="1" x14ac:dyDescent="0.25">
      <c r="A2707" s="159"/>
      <c r="B2707" s="160">
        <v>3489</v>
      </c>
      <c r="C2707" s="165" t="s">
        <v>5422</v>
      </c>
      <c r="D2707" s="166" t="s">
        <v>8325</v>
      </c>
      <c r="E2707" s="167">
        <v>8.15</v>
      </c>
      <c r="F2707" s="164" t="s">
        <v>4897</v>
      </c>
      <c r="G2707" s="168"/>
    </row>
    <row r="2708" spans="1:7" hidden="1" x14ac:dyDescent="0.25">
      <c r="A2708" s="159"/>
      <c r="B2708" s="160">
        <v>20151</v>
      </c>
      <c r="C2708" s="165" t="s">
        <v>6593</v>
      </c>
      <c r="D2708" s="166" t="s">
        <v>8325</v>
      </c>
      <c r="E2708" s="167">
        <v>14.86</v>
      </c>
      <c r="F2708" s="164" t="s">
        <v>4931</v>
      </c>
    </row>
    <row r="2709" spans="1:7" hidden="1" x14ac:dyDescent="0.25">
      <c r="A2709" s="159"/>
      <c r="B2709" s="160">
        <v>20152</v>
      </c>
      <c r="C2709" s="165" t="s">
        <v>6594</v>
      </c>
      <c r="D2709" s="166" t="s">
        <v>8325</v>
      </c>
      <c r="E2709" s="167">
        <v>47.1</v>
      </c>
      <c r="F2709" s="164" t="s">
        <v>4931</v>
      </c>
    </row>
    <row r="2710" spans="1:7" hidden="1" x14ac:dyDescent="0.25">
      <c r="A2710" s="159"/>
      <c r="B2710" s="160">
        <v>20148</v>
      </c>
      <c r="C2710" s="165" t="s">
        <v>6590</v>
      </c>
      <c r="D2710" s="166" t="s">
        <v>8325</v>
      </c>
      <c r="E2710" s="167">
        <v>2.73</v>
      </c>
      <c r="F2710" s="164" t="s">
        <v>4931</v>
      </c>
    </row>
    <row r="2711" spans="1:7" hidden="1" x14ac:dyDescent="0.25">
      <c r="A2711" s="159"/>
      <c r="B2711" s="160">
        <v>20149</v>
      </c>
      <c r="C2711" s="165" t="s">
        <v>6591</v>
      </c>
      <c r="D2711" s="166" t="s">
        <v>8325</v>
      </c>
      <c r="E2711" s="167">
        <v>4.1100000000000003</v>
      </c>
      <c r="F2711" s="164" t="s">
        <v>4931</v>
      </c>
    </row>
    <row r="2712" spans="1:7" hidden="1" x14ac:dyDescent="0.25">
      <c r="A2712" s="159"/>
      <c r="B2712" s="160">
        <v>20150</v>
      </c>
      <c r="C2712" s="165" t="s">
        <v>6592</v>
      </c>
      <c r="D2712" s="166" t="s">
        <v>8325</v>
      </c>
      <c r="E2712" s="167">
        <v>10.81</v>
      </c>
      <c r="F2712" s="164" t="s">
        <v>4931</v>
      </c>
    </row>
    <row r="2713" spans="1:7" hidden="1" x14ac:dyDescent="0.25">
      <c r="A2713" s="159"/>
      <c r="B2713" s="160">
        <v>20157</v>
      </c>
      <c r="C2713" s="165" t="s">
        <v>6598</v>
      </c>
      <c r="D2713" s="166" t="s">
        <v>8325</v>
      </c>
      <c r="E2713" s="167">
        <v>18.47</v>
      </c>
      <c r="F2713" s="164" t="s">
        <v>4931</v>
      </c>
    </row>
    <row r="2714" spans="1:7" hidden="1" x14ac:dyDescent="0.25">
      <c r="A2714" s="159"/>
      <c r="B2714" s="160">
        <v>20158</v>
      </c>
      <c r="C2714" s="165" t="s">
        <v>6599</v>
      </c>
      <c r="D2714" s="166" t="s">
        <v>8325</v>
      </c>
      <c r="E2714" s="167">
        <v>60.59</v>
      </c>
      <c r="F2714" s="164" t="s">
        <v>4931</v>
      </c>
    </row>
    <row r="2715" spans="1:7" hidden="1" x14ac:dyDescent="0.25">
      <c r="A2715" s="159"/>
      <c r="B2715" s="160">
        <v>20154</v>
      </c>
      <c r="C2715" s="165" t="s">
        <v>6595</v>
      </c>
      <c r="D2715" s="166" t="s">
        <v>8325</v>
      </c>
      <c r="E2715" s="167">
        <v>3.01</v>
      </c>
      <c r="F2715" s="164" t="s">
        <v>4931</v>
      </c>
    </row>
    <row r="2716" spans="1:7" hidden="1" x14ac:dyDescent="0.25">
      <c r="A2716" s="159"/>
      <c r="B2716" s="160">
        <v>20155</v>
      </c>
      <c r="C2716" s="165" t="s">
        <v>6596</v>
      </c>
      <c r="D2716" s="166" t="s">
        <v>8325</v>
      </c>
      <c r="E2716" s="167">
        <v>4.71</v>
      </c>
      <c r="F2716" s="164" t="s">
        <v>4931</v>
      </c>
    </row>
    <row r="2717" spans="1:7" hidden="1" x14ac:dyDescent="0.25">
      <c r="A2717" s="159"/>
      <c r="B2717" s="160">
        <v>20156</v>
      </c>
      <c r="C2717" s="165" t="s">
        <v>6597</v>
      </c>
      <c r="D2717" s="166" t="s">
        <v>8325</v>
      </c>
      <c r="E2717" s="167">
        <v>11.19</v>
      </c>
      <c r="F2717" s="164" t="s">
        <v>4931</v>
      </c>
    </row>
    <row r="2718" spans="1:7" hidden="1" x14ac:dyDescent="0.25">
      <c r="A2718" s="159"/>
      <c r="B2718" s="160">
        <v>3512</v>
      </c>
      <c r="C2718" s="165" t="s">
        <v>5433</v>
      </c>
      <c r="D2718" s="166" t="s">
        <v>8325</v>
      </c>
      <c r="E2718" s="167">
        <v>119.46</v>
      </c>
      <c r="F2718" s="164" t="s">
        <v>4897</v>
      </c>
    </row>
    <row r="2719" spans="1:7" hidden="1" x14ac:dyDescent="0.25">
      <c r="A2719" s="159"/>
      <c r="B2719" s="160">
        <v>3499</v>
      </c>
      <c r="C2719" s="165" t="s">
        <v>5425</v>
      </c>
      <c r="D2719" s="166" t="s">
        <v>8325</v>
      </c>
      <c r="E2719" s="167">
        <v>0.5</v>
      </c>
      <c r="F2719" s="164" t="s">
        <v>4897</v>
      </c>
    </row>
    <row r="2720" spans="1:7" hidden="1" x14ac:dyDescent="0.25">
      <c r="A2720" s="159"/>
      <c r="B2720" s="160">
        <v>3500</v>
      </c>
      <c r="C2720" s="165" t="s">
        <v>5426</v>
      </c>
      <c r="D2720" s="166" t="s">
        <v>8325</v>
      </c>
      <c r="E2720" s="167">
        <v>0.87</v>
      </c>
      <c r="F2720" s="164" t="s">
        <v>4897</v>
      </c>
    </row>
    <row r="2721" spans="1:7" hidden="1" x14ac:dyDescent="0.25">
      <c r="A2721" s="159"/>
      <c r="B2721" s="160">
        <v>3501</v>
      </c>
      <c r="C2721" s="165" t="s">
        <v>5427</v>
      </c>
      <c r="D2721" s="166" t="s">
        <v>8325</v>
      </c>
      <c r="E2721" s="167">
        <v>2.33</v>
      </c>
      <c r="F2721" s="164" t="s">
        <v>4897</v>
      </c>
      <c r="G2721" s="168"/>
    </row>
    <row r="2722" spans="1:7" hidden="1" x14ac:dyDescent="0.25">
      <c r="A2722" s="159"/>
      <c r="B2722" s="160">
        <v>3502</v>
      </c>
      <c r="C2722" s="165" t="s">
        <v>5428</v>
      </c>
      <c r="D2722" s="166" t="s">
        <v>8325</v>
      </c>
      <c r="E2722" s="167">
        <v>3.39</v>
      </c>
      <c r="F2722" s="164" t="s">
        <v>4897</v>
      </c>
    </row>
    <row r="2723" spans="1:7" hidden="1" x14ac:dyDescent="0.25">
      <c r="A2723" s="159"/>
      <c r="B2723" s="160">
        <v>3503</v>
      </c>
      <c r="C2723" s="165" t="s">
        <v>5429</v>
      </c>
      <c r="D2723" s="166" t="s">
        <v>8325</v>
      </c>
      <c r="E2723" s="167">
        <v>4.22</v>
      </c>
      <c r="F2723" s="164" t="s">
        <v>4897</v>
      </c>
    </row>
    <row r="2724" spans="1:7" hidden="1" x14ac:dyDescent="0.25">
      <c r="A2724" s="159"/>
      <c r="B2724" s="160">
        <v>3477</v>
      </c>
      <c r="C2724" s="165" t="s">
        <v>5418</v>
      </c>
      <c r="D2724" s="166" t="s">
        <v>8325</v>
      </c>
      <c r="E2724" s="167">
        <v>15.17</v>
      </c>
      <c r="F2724" s="164" t="s">
        <v>4897</v>
      </c>
    </row>
    <row r="2725" spans="1:7" hidden="1" x14ac:dyDescent="0.25">
      <c r="A2725" s="159"/>
      <c r="B2725" s="160">
        <v>3478</v>
      </c>
      <c r="C2725" s="165" t="s">
        <v>5419</v>
      </c>
      <c r="D2725" s="166" t="s">
        <v>8325</v>
      </c>
      <c r="E2725" s="167">
        <v>36.770000000000003</v>
      </c>
      <c r="F2725" s="164" t="s">
        <v>4897</v>
      </c>
    </row>
    <row r="2726" spans="1:7" hidden="1" x14ac:dyDescent="0.25">
      <c r="A2726" s="159"/>
      <c r="B2726" s="160">
        <v>3525</v>
      </c>
      <c r="C2726" s="165" t="s">
        <v>5442</v>
      </c>
      <c r="D2726" s="166" t="s">
        <v>8325</v>
      </c>
      <c r="E2726" s="167">
        <v>41.65</v>
      </c>
      <c r="F2726" s="164" t="s">
        <v>4897</v>
      </c>
    </row>
    <row r="2727" spans="1:7" hidden="1" x14ac:dyDescent="0.25">
      <c r="A2727" s="159"/>
      <c r="B2727" s="160">
        <v>3511</v>
      </c>
      <c r="C2727" s="165" t="s">
        <v>5432</v>
      </c>
      <c r="D2727" s="166" t="s">
        <v>8325</v>
      </c>
      <c r="E2727" s="167">
        <v>49.82</v>
      </c>
      <c r="F2727" s="164" t="s">
        <v>4897</v>
      </c>
    </row>
    <row r="2728" spans="1:7" ht="20.399999999999999" hidden="1" x14ac:dyDescent="0.25">
      <c r="A2728" s="159"/>
      <c r="B2728" s="160">
        <v>38917</v>
      </c>
      <c r="C2728" s="165" t="s">
        <v>9763</v>
      </c>
      <c r="D2728" s="166" t="s">
        <v>8325</v>
      </c>
      <c r="E2728" s="167">
        <v>8.6300000000000008</v>
      </c>
      <c r="F2728" s="164" t="s">
        <v>4931</v>
      </c>
    </row>
    <row r="2729" spans="1:7" ht="20.399999999999999" hidden="1" x14ac:dyDescent="0.25">
      <c r="A2729" s="159"/>
      <c r="B2729" s="160">
        <v>38919</v>
      </c>
      <c r="C2729" s="165" t="s">
        <v>9764</v>
      </c>
      <c r="D2729" s="166" t="s">
        <v>8325</v>
      </c>
      <c r="E2729" s="167">
        <v>12.84</v>
      </c>
      <c r="F2729" s="164" t="s">
        <v>4931</v>
      </c>
    </row>
    <row r="2730" spans="1:7" ht="20.399999999999999" hidden="1" x14ac:dyDescent="0.25">
      <c r="A2730" s="159"/>
      <c r="B2730" s="160">
        <v>38922</v>
      </c>
      <c r="C2730" s="165" t="s">
        <v>9765</v>
      </c>
      <c r="D2730" s="166" t="s">
        <v>8325</v>
      </c>
      <c r="E2730" s="167">
        <v>16.59</v>
      </c>
      <c r="F2730" s="164" t="s">
        <v>4931</v>
      </c>
    </row>
    <row r="2731" spans="1:7" hidden="1" x14ac:dyDescent="0.25">
      <c r="A2731" s="159"/>
      <c r="B2731" s="160">
        <v>38921</v>
      </c>
      <c r="C2731" s="165" t="s">
        <v>9766</v>
      </c>
      <c r="D2731" s="166" t="s">
        <v>8325</v>
      </c>
      <c r="E2731" s="167">
        <v>20.52</v>
      </c>
      <c r="F2731" s="164" t="s">
        <v>4931</v>
      </c>
    </row>
    <row r="2732" spans="1:7" hidden="1" x14ac:dyDescent="0.25">
      <c r="A2732" s="159"/>
      <c r="B2732" s="160">
        <v>38918</v>
      </c>
      <c r="C2732" s="165" t="s">
        <v>9767</v>
      </c>
      <c r="D2732" s="166" t="s">
        <v>8325</v>
      </c>
      <c r="E2732" s="167">
        <v>19.5</v>
      </c>
      <c r="F2732" s="164" t="s">
        <v>4931</v>
      </c>
    </row>
    <row r="2733" spans="1:7" hidden="1" x14ac:dyDescent="0.25">
      <c r="A2733" s="159"/>
      <c r="B2733" s="160">
        <v>38920</v>
      </c>
      <c r="C2733" s="165" t="s">
        <v>9768</v>
      </c>
      <c r="D2733" s="166" t="s">
        <v>8325</v>
      </c>
      <c r="E2733" s="167">
        <v>24.38</v>
      </c>
      <c r="F2733" s="164" t="s">
        <v>4931</v>
      </c>
    </row>
    <row r="2734" spans="1:7" ht="20.399999999999999" hidden="1" x14ac:dyDescent="0.25">
      <c r="A2734" s="159"/>
      <c r="B2734" s="160">
        <v>3104</v>
      </c>
      <c r="C2734" s="165" t="s">
        <v>9769</v>
      </c>
      <c r="D2734" s="166" t="s">
        <v>9059</v>
      </c>
      <c r="E2734" s="167">
        <v>337.26</v>
      </c>
      <c r="F2734" s="164" t="s">
        <v>4897</v>
      </c>
    </row>
    <row r="2735" spans="1:7" ht="20.399999999999999" hidden="1" x14ac:dyDescent="0.25">
      <c r="A2735" s="159"/>
      <c r="B2735" s="160">
        <v>12032</v>
      </c>
      <c r="C2735" s="165" t="s">
        <v>9770</v>
      </c>
      <c r="D2735" s="166" t="s">
        <v>8509</v>
      </c>
      <c r="E2735" s="167">
        <v>40.9</v>
      </c>
      <c r="F2735" s="164" t="s">
        <v>4897</v>
      </c>
    </row>
    <row r="2736" spans="1:7" ht="20.399999999999999" hidden="1" x14ac:dyDescent="0.25">
      <c r="A2736" s="159"/>
      <c r="B2736" s="160">
        <v>12030</v>
      </c>
      <c r="C2736" s="165" t="s">
        <v>9771</v>
      </c>
      <c r="D2736" s="166" t="s">
        <v>8509</v>
      </c>
      <c r="E2736" s="167">
        <v>38.43</v>
      </c>
      <c r="F2736" s="164" t="s">
        <v>4897</v>
      </c>
    </row>
    <row r="2737" spans="1:6" hidden="1" x14ac:dyDescent="0.25">
      <c r="A2737" s="159"/>
      <c r="B2737" s="160">
        <v>10908</v>
      </c>
      <c r="C2737" s="165" t="s">
        <v>9772</v>
      </c>
      <c r="D2737" s="166" t="s">
        <v>8325</v>
      </c>
      <c r="E2737" s="167">
        <v>9.3699999999999992</v>
      </c>
      <c r="F2737" s="164" t="s">
        <v>4897</v>
      </c>
    </row>
    <row r="2738" spans="1:6" hidden="1" x14ac:dyDescent="0.25">
      <c r="A2738" s="159"/>
      <c r="B2738" s="160">
        <v>10909</v>
      </c>
      <c r="C2738" s="165" t="s">
        <v>9773</v>
      </c>
      <c r="D2738" s="166" t="s">
        <v>8325</v>
      </c>
      <c r="E2738" s="167">
        <v>11.38</v>
      </c>
      <c r="F2738" s="164" t="s">
        <v>4897</v>
      </c>
    </row>
    <row r="2739" spans="1:6" hidden="1" x14ac:dyDescent="0.25">
      <c r="A2739" s="159"/>
      <c r="B2739" s="160">
        <v>3669</v>
      </c>
      <c r="C2739" s="165" t="s">
        <v>9774</v>
      </c>
      <c r="D2739" s="166" t="s">
        <v>8325</v>
      </c>
      <c r="E2739" s="167">
        <v>6.86</v>
      </c>
      <c r="F2739" s="164" t="s">
        <v>4897</v>
      </c>
    </row>
    <row r="2740" spans="1:6" hidden="1" x14ac:dyDescent="0.25">
      <c r="A2740" s="159"/>
      <c r="B2740" s="160">
        <v>20138</v>
      </c>
      <c r="C2740" s="165" t="s">
        <v>9775</v>
      </c>
      <c r="D2740" s="166" t="s">
        <v>8325</v>
      </c>
      <c r="E2740" s="167">
        <v>56.16</v>
      </c>
      <c r="F2740" s="164" t="s">
        <v>4897</v>
      </c>
    </row>
    <row r="2741" spans="1:6" hidden="1" x14ac:dyDescent="0.25">
      <c r="A2741" s="159"/>
      <c r="B2741" s="160">
        <v>20139</v>
      </c>
      <c r="C2741" s="165" t="s">
        <v>6582</v>
      </c>
      <c r="D2741" s="166" t="s">
        <v>8325</v>
      </c>
      <c r="E2741" s="167">
        <v>42.1</v>
      </c>
      <c r="F2741" s="164" t="s">
        <v>4931</v>
      </c>
    </row>
    <row r="2742" spans="1:6" hidden="1" x14ac:dyDescent="0.25">
      <c r="A2742" s="159"/>
      <c r="B2742" s="160">
        <v>3668</v>
      </c>
      <c r="C2742" s="165" t="s">
        <v>9776</v>
      </c>
      <c r="D2742" s="166" t="s">
        <v>8325</v>
      </c>
      <c r="E2742" s="167">
        <v>22.56</v>
      </c>
      <c r="F2742" s="164" t="s">
        <v>4897</v>
      </c>
    </row>
    <row r="2743" spans="1:6" hidden="1" x14ac:dyDescent="0.25">
      <c r="A2743" s="159"/>
      <c r="B2743" s="160">
        <v>3656</v>
      </c>
      <c r="C2743" s="165" t="s">
        <v>9777</v>
      </c>
      <c r="D2743" s="166" t="s">
        <v>8325</v>
      </c>
      <c r="E2743" s="167">
        <v>11.38</v>
      </c>
      <c r="F2743" s="164" t="s">
        <v>4897</v>
      </c>
    </row>
    <row r="2744" spans="1:6" hidden="1" x14ac:dyDescent="0.25">
      <c r="A2744" s="159"/>
      <c r="B2744" s="160">
        <v>10911</v>
      </c>
      <c r="C2744" s="165" t="s">
        <v>6150</v>
      </c>
      <c r="D2744" s="166" t="s">
        <v>8325</v>
      </c>
      <c r="E2744" s="167">
        <v>10.79</v>
      </c>
      <c r="F2744" s="164" t="s">
        <v>4897</v>
      </c>
    </row>
    <row r="2745" spans="1:6" hidden="1" x14ac:dyDescent="0.25">
      <c r="A2745" s="159"/>
      <c r="B2745" s="160">
        <v>3654</v>
      </c>
      <c r="C2745" s="165" t="s">
        <v>5465</v>
      </c>
      <c r="D2745" s="166" t="s">
        <v>8325</v>
      </c>
      <c r="E2745" s="167">
        <v>7.08</v>
      </c>
      <c r="F2745" s="164" t="s">
        <v>4897</v>
      </c>
    </row>
    <row r="2746" spans="1:6" hidden="1" x14ac:dyDescent="0.25">
      <c r="A2746" s="159"/>
      <c r="B2746" s="160">
        <v>3663</v>
      </c>
      <c r="C2746" s="165" t="s">
        <v>5473</v>
      </c>
      <c r="D2746" s="166" t="s">
        <v>8325</v>
      </c>
      <c r="E2746" s="167">
        <v>14.27</v>
      </c>
      <c r="F2746" s="164" t="s">
        <v>4897</v>
      </c>
    </row>
    <row r="2747" spans="1:6" hidden="1" x14ac:dyDescent="0.25">
      <c r="A2747" s="159"/>
      <c r="B2747" s="160">
        <v>3664</v>
      </c>
      <c r="C2747" s="165" t="s">
        <v>5474</v>
      </c>
      <c r="D2747" s="166" t="s">
        <v>8325</v>
      </c>
      <c r="E2747" s="167">
        <v>8.17</v>
      </c>
      <c r="F2747" s="164" t="s">
        <v>4897</v>
      </c>
    </row>
    <row r="2748" spans="1:6" hidden="1" x14ac:dyDescent="0.25">
      <c r="A2748" s="159"/>
      <c r="B2748" s="160">
        <v>3655</v>
      </c>
      <c r="C2748" s="165" t="s">
        <v>5466</v>
      </c>
      <c r="D2748" s="166" t="s">
        <v>8325</v>
      </c>
      <c r="E2748" s="167">
        <v>24.78</v>
      </c>
      <c r="F2748" s="164" t="s">
        <v>4897</v>
      </c>
    </row>
    <row r="2749" spans="1:6" hidden="1" x14ac:dyDescent="0.25">
      <c r="A2749" s="159"/>
      <c r="B2749" s="160">
        <v>3657</v>
      </c>
      <c r="C2749" s="165" t="s">
        <v>5467</v>
      </c>
      <c r="D2749" s="166" t="s">
        <v>8325</v>
      </c>
      <c r="E2749" s="167">
        <v>18.239999999999998</v>
      </c>
      <c r="F2749" s="164" t="s">
        <v>4897</v>
      </c>
    </row>
    <row r="2750" spans="1:6" hidden="1" x14ac:dyDescent="0.25">
      <c r="A2750" s="159"/>
      <c r="B2750" s="160">
        <v>3665</v>
      </c>
      <c r="C2750" s="165" t="s">
        <v>5475</v>
      </c>
      <c r="D2750" s="166" t="s">
        <v>8325</v>
      </c>
      <c r="E2750" s="167">
        <v>37.29</v>
      </c>
      <c r="F2750" s="164" t="s">
        <v>4897</v>
      </c>
    </row>
    <row r="2751" spans="1:6" hidden="1" x14ac:dyDescent="0.25">
      <c r="A2751" s="159"/>
      <c r="B2751" s="160">
        <v>12625</v>
      </c>
      <c r="C2751" s="165" t="s">
        <v>9778</v>
      </c>
      <c r="D2751" s="166" t="s">
        <v>8325</v>
      </c>
      <c r="E2751" s="167">
        <v>8.06</v>
      </c>
      <c r="F2751" s="164" t="s">
        <v>4931</v>
      </c>
    </row>
    <row r="2752" spans="1:6" hidden="1" x14ac:dyDescent="0.25">
      <c r="A2752" s="159"/>
      <c r="B2752" s="160">
        <v>20136</v>
      </c>
      <c r="C2752" s="165" t="s">
        <v>6581</v>
      </c>
      <c r="D2752" s="166" t="s">
        <v>8325</v>
      </c>
      <c r="E2752" s="167">
        <v>83.81</v>
      </c>
      <c r="F2752" s="164" t="s">
        <v>4897</v>
      </c>
    </row>
    <row r="2753" spans="1:7" hidden="1" x14ac:dyDescent="0.25">
      <c r="A2753" s="159"/>
      <c r="B2753" s="160">
        <v>20144</v>
      </c>
      <c r="C2753" s="165" t="s">
        <v>6587</v>
      </c>
      <c r="D2753" s="166" t="s">
        <v>8325</v>
      </c>
      <c r="E2753" s="167">
        <v>33.93</v>
      </c>
      <c r="F2753" s="164" t="s">
        <v>4931</v>
      </c>
    </row>
    <row r="2754" spans="1:7" hidden="1" x14ac:dyDescent="0.25">
      <c r="A2754" s="159"/>
      <c r="B2754" s="160">
        <v>20143</v>
      </c>
      <c r="C2754" s="165" t="s">
        <v>6586</v>
      </c>
      <c r="D2754" s="166" t="s">
        <v>8325</v>
      </c>
      <c r="E2754" s="167">
        <v>32.65</v>
      </c>
      <c r="F2754" s="164" t="s">
        <v>4931</v>
      </c>
    </row>
    <row r="2755" spans="1:7" hidden="1" x14ac:dyDescent="0.25">
      <c r="A2755" s="159"/>
      <c r="B2755" s="160">
        <v>20145</v>
      </c>
      <c r="C2755" s="165" t="s">
        <v>6588</v>
      </c>
      <c r="D2755" s="166" t="s">
        <v>8325</v>
      </c>
      <c r="E2755" s="167">
        <v>78.25</v>
      </c>
      <c r="F2755" s="164" t="s">
        <v>4931</v>
      </c>
    </row>
    <row r="2756" spans="1:7" hidden="1" x14ac:dyDescent="0.25">
      <c r="A2756" s="159"/>
      <c r="B2756" s="160">
        <v>20146</v>
      </c>
      <c r="C2756" s="165" t="s">
        <v>6589</v>
      </c>
      <c r="D2756" s="166" t="s">
        <v>8325</v>
      </c>
      <c r="E2756" s="167">
        <v>95.16</v>
      </c>
      <c r="F2756" s="164" t="s">
        <v>4931</v>
      </c>
    </row>
    <row r="2757" spans="1:7" hidden="1" x14ac:dyDescent="0.25">
      <c r="A2757" s="159"/>
      <c r="B2757" s="160">
        <v>20140</v>
      </c>
      <c r="C2757" s="165" t="s">
        <v>6583</v>
      </c>
      <c r="D2757" s="166" t="s">
        <v>8325</v>
      </c>
      <c r="E2757" s="167">
        <v>5.63</v>
      </c>
      <c r="F2757" s="164" t="s">
        <v>4931</v>
      </c>
    </row>
    <row r="2758" spans="1:7" hidden="1" x14ac:dyDescent="0.25">
      <c r="A2758" s="159"/>
      <c r="B2758" s="160">
        <v>20141</v>
      </c>
      <c r="C2758" s="165" t="s">
        <v>6584</v>
      </c>
      <c r="D2758" s="166" t="s">
        <v>8325</v>
      </c>
      <c r="E2758" s="167">
        <v>8.4700000000000006</v>
      </c>
      <c r="F2758" s="164" t="s">
        <v>4931</v>
      </c>
    </row>
    <row r="2759" spans="1:7" hidden="1" x14ac:dyDescent="0.25">
      <c r="A2759" s="159"/>
      <c r="B2759" s="160">
        <v>20142</v>
      </c>
      <c r="C2759" s="165" t="s">
        <v>6585</v>
      </c>
      <c r="D2759" s="166" t="s">
        <v>8325</v>
      </c>
      <c r="E2759" s="167">
        <v>21.52</v>
      </c>
      <c r="F2759" s="164" t="s">
        <v>4931</v>
      </c>
    </row>
    <row r="2760" spans="1:7" hidden="1" x14ac:dyDescent="0.25">
      <c r="A2760" s="159"/>
      <c r="B2760" s="160">
        <v>3659</v>
      </c>
      <c r="C2760" s="165" t="s">
        <v>5469</v>
      </c>
      <c r="D2760" s="166" t="s">
        <v>8325</v>
      </c>
      <c r="E2760" s="167">
        <v>9.57</v>
      </c>
      <c r="F2760" s="164" t="s">
        <v>4897</v>
      </c>
    </row>
    <row r="2761" spans="1:7" hidden="1" x14ac:dyDescent="0.25">
      <c r="A2761" s="159"/>
      <c r="B2761" s="160">
        <v>3660</v>
      </c>
      <c r="C2761" s="165" t="s">
        <v>5470</v>
      </c>
      <c r="D2761" s="166" t="s">
        <v>8325</v>
      </c>
      <c r="E2761" s="167">
        <v>13.07</v>
      </c>
      <c r="F2761" s="164" t="s">
        <v>4897</v>
      </c>
    </row>
    <row r="2762" spans="1:7" hidden="1" x14ac:dyDescent="0.25">
      <c r="A2762" s="159"/>
      <c r="B2762" s="160">
        <v>3662</v>
      </c>
      <c r="C2762" s="165" t="s">
        <v>5472</v>
      </c>
      <c r="D2762" s="166" t="s">
        <v>8325</v>
      </c>
      <c r="E2762" s="167">
        <v>4.95</v>
      </c>
      <c r="F2762" s="164" t="s">
        <v>4897</v>
      </c>
    </row>
    <row r="2763" spans="1:7" hidden="1" x14ac:dyDescent="0.25">
      <c r="A2763" s="159"/>
      <c r="B2763" s="160">
        <v>3661</v>
      </c>
      <c r="C2763" s="165" t="s">
        <v>5471</v>
      </c>
      <c r="D2763" s="166" t="s">
        <v>8325</v>
      </c>
      <c r="E2763" s="167">
        <v>7.35</v>
      </c>
      <c r="F2763" s="164" t="s">
        <v>4897</v>
      </c>
    </row>
    <row r="2764" spans="1:7" hidden="1" x14ac:dyDescent="0.25">
      <c r="A2764" s="159"/>
      <c r="B2764" s="160">
        <v>3658</v>
      </c>
      <c r="C2764" s="165" t="s">
        <v>5468</v>
      </c>
      <c r="D2764" s="166" t="s">
        <v>8325</v>
      </c>
      <c r="E2764" s="167">
        <v>9.3699999999999992</v>
      </c>
      <c r="F2764" s="164" t="s">
        <v>4897</v>
      </c>
    </row>
    <row r="2765" spans="1:7" hidden="1" x14ac:dyDescent="0.25">
      <c r="A2765" s="159"/>
      <c r="B2765" s="160">
        <v>3670</v>
      </c>
      <c r="C2765" s="165" t="s">
        <v>5477</v>
      </c>
      <c r="D2765" s="166" t="s">
        <v>8325</v>
      </c>
      <c r="E2765" s="167">
        <v>13.25</v>
      </c>
      <c r="F2765" s="164" t="s">
        <v>4897</v>
      </c>
    </row>
    <row r="2766" spans="1:7" hidden="1" x14ac:dyDescent="0.25">
      <c r="A2766" s="159"/>
      <c r="B2766" s="160">
        <v>3666</v>
      </c>
      <c r="C2766" s="165" t="s">
        <v>5476</v>
      </c>
      <c r="D2766" s="166" t="s">
        <v>8325</v>
      </c>
      <c r="E2766" s="167">
        <v>2.0699999999999998</v>
      </c>
      <c r="F2766" s="164" t="s">
        <v>4897</v>
      </c>
    </row>
    <row r="2767" spans="1:7" hidden="1" x14ac:dyDescent="0.25">
      <c r="A2767" s="159"/>
      <c r="B2767" s="160">
        <v>14157</v>
      </c>
      <c r="C2767" s="165" t="s">
        <v>6538</v>
      </c>
      <c r="D2767" s="166" t="s">
        <v>8325</v>
      </c>
      <c r="E2767" s="167">
        <v>1.02</v>
      </c>
      <c r="F2767" s="164" t="s">
        <v>4897</v>
      </c>
      <c r="G2767" s="168"/>
    </row>
    <row r="2768" spans="1:7" hidden="1" x14ac:dyDescent="0.25">
      <c r="A2768" s="159"/>
      <c r="B2768" s="160">
        <v>10865</v>
      </c>
      <c r="C2768" s="165" t="s">
        <v>6148</v>
      </c>
      <c r="D2768" s="166" t="s">
        <v>8325</v>
      </c>
      <c r="E2768" s="167">
        <v>10.18</v>
      </c>
      <c r="F2768" s="164" t="s">
        <v>4931</v>
      </c>
    </row>
    <row r="2769" spans="1:7" hidden="1" x14ac:dyDescent="0.25">
      <c r="A2769" s="159"/>
      <c r="B2769" s="160">
        <v>3653</v>
      </c>
      <c r="C2769" s="165" t="s">
        <v>9779</v>
      </c>
      <c r="D2769" s="166" t="s">
        <v>8325</v>
      </c>
      <c r="E2769" s="167">
        <v>20.55</v>
      </c>
      <c r="F2769" s="164" t="s">
        <v>4931</v>
      </c>
    </row>
    <row r="2770" spans="1:7" hidden="1" x14ac:dyDescent="0.25">
      <c r="A2770" s="159"/>
      <c r="B2770" s="160">
        <v>3649</v>
      </c>
      <c r="C2770" s="165" t="s">
        <v>9780</v>
      </c>
      <c r="D2770" s="166" t="s">
        <v>8325</v>
      </c>
      <c r="E2770" s="167">
        <v>52.62</v>
      </c>
      <c r="F2770" s="164" t="s">
        <v>4931</v>
      </c>
      <c r="G2770" s="168"/>
    </row>
    <row r="2771" spans="1:7" hidden="1" x14ac:dyDescent="0.25">
      <c r="A2771" s="159"/>
      <c r="B2771" s="160">
        <v>3651</v>
      </c>
      <c r="C2771" s="165" t="s">
        <v>9781</v>
      </c>
      <c r="D2771" s="166" t="s">
        <v>8325</v>
      </c>
      <c r="E2771" s="167">
        <v>79.239999999999995</v>
      </c>
      <c r="F2771" s="164" t="s">
        <v>4931</v>
      </c>
    </row>
    <row r="2772" spans="1:7" hidden="1" x14ac:dyDescent="0.25">
      <c r="A2772" s="159"/>
      <c r="B2772" s="160">
        <v>3650</v>
      </c>
      <c r="C2772" s="165" t="s">
        <v>9782</v>
      </c>
      <c r="D2772" s="166" t="s">
        <v>8325</v>
      </c>
      <c r="E2772" s="167">
        <v>110.38</v>
      </c>
      <c r="F2772" s="164" t="s">
        <v>4931</v>
      </c>
    </row>
    <row r="2773" spans="1:7" hidden="1" x14ac:dyDescent="0.25">
      <c r="A2773" s="159"/>
      <c r="B2773" s="160">
        <v>3645</v>
      </c>
      <c r="C2773" s="165" t="s">
        <v>9783</v>
      </c>
      <c r="D2773" s="166" t="s">
        <v>8325</v>
      </c>
      <c r="E2773" s="167">
        <v>240.8</v>
      </c>
      <c r="F2773" s="164" t="s">
        <v>4931</v>
      </c>
    </row>
    <row r="2774" spans="1:7" hidden="1" x14ac:dyDescent="0.25">
      <c r="A2774" s="159"/>
      <c r="B2774" s="160">
        <v>3646</v>
      </c>
      <c r="C2774" s="165" t="s">
        <v>9784</v>
      </c>
      <c r="D2774" s="166" t="s">
        <v>8325</v>
      </c>
      <c r="E2774" s="167">
        <v>392.06</v>
      </c>
      <c r="F2774" s="164" t="s">
        <v>4931</v>
      </c>
    </row>
    <row r="2775" spans="1:7" hidden="1" x14ac:dyDescent="0.25">
      <c r="A2775" s="159"/>
      <c r="B2775" s="160">
        <v>3647</v>
      </c>
      <c r="C2775" s="165" t="s">
        <v>9785</v>
      </c>
      <c r="D2775" s="166" t="s">
        <v>8325</v>
      </c>
      <c r="E2775" s="167">
        <v>450.2</v>
      </c>
      <c r="F2775" s="164" t="s">
        <v>4931</v>
      </c>
    </row>
    <row r="2776" spans="1:7" hidden="1" x14ac:dyDescent="0.25">
      <c r="A2776" s="159"/>
      <c r="B2776" s="160">
        <v>39875</v>
      </c>
      <c r="C2776" s="165" t="s">
        <v>7371</v>
      </c>
      <c r="D2776" s="166" t="s">
        <v>8325</v>
      </c>
      <c r="E2776" s="167">
        <v>254.69</v>
      </c>
      <c r="F2776" s="164" t="s">
        <v>4931</v>
      </c>
    </row>
    <row r="2777" spans="1:7" hidden="1" x14ac:dyDescent="0.25">
      <c r="A2777" s="159"/>
      <c r="B2777" s="160">
        <v>39876</v>
      </c>
      <c r="C2777" s="165" t="s">
        <v>7372</v>
      </c>
      <c r="D2777" s="166" t="s">
        <v>8325</v>
      </c>
      <c r="E2777" s="167">
        <v>318.88</v>
      </c>
      <c r="F2777" s="164" t="s">
        <v>4931</v>
      </c>
    </row>
    <row r="2778" spans="1:7" hidden="1" x14ac:dyDescent="0.25">
      <c r="A2778" s="159"/>
      <c r="B2778" s="160">
        <v>39877</v>
      </c>
      <c r="C2778" s="165" t="s">
        <v>7373</v>
      </c>
      <c r="D2778" s="166" t="s">
        <v>8325</v>
      </c>
      <c r="E2778" s="167">
        <v>442.27</v>
      </c>
      <c r="F2778" s="164" t="s">
        <v>4931</v>
      </c>
    </row>
    <row r="2779" spans="1:7" hidden="1" x14ac:dyDescent="0.25">
      <c r="A2779" s="159"/>
      <c r="B2779" s="160">
        <v>39878</v>
      </c>
      <c r="C2779" s="165" t="s">
        <v>7374</v>
      </c>
      <c r="D2779" s="166" t="s">
        <v>8325</v>
      </c>
      <c r="E2779" s="167">
        <v>584.16999999999996</v>
      </c>
      <c r="F2779" s="164" t="s">
        <v>4931</v>
      </c>
    </row>
    <row r="2780" spans="1:7" hidden="1" x14ac:dyDescent="0.25">
      <c r="A2780" s="159"/>
      <c r="B2780" s="160">
        <v>39872</v>
      </c>
      <c r="C2780" s="165" t="s">
        <v>7368</v>
      </c>
      <c r="D2780" s="166" t="s">
        <v>8325</v>
      </c>
      <c r="E2780" s="167">
        <v>174.66</v>
      </c>
      <c r="F2780" s="164" t="s">
        <v>4931</v>
      </c>
    </row>
    <row r="2781" spans="1:7" hidden="1" x14ac:dyDescent="0.25">
      <c r="A2781" s="159"/>
      <c r="B2781" s="160">
        <v>39873</v>
      </c>
      <c r="C2781" s="165" t="s">
        <v>7369</v>
      </c>
      <c r="D2781" s="166" t="s">
        <v>8325</v>
      </c>
      <c r="E2781" s="167">
        <v>202.6</v>
      </c>
      <c r="F2781" s="164" t="s">
        <v>4931</v>
      </c>
    </row>
    <row r="2782" spans="1:7" hidden="1" x14ac:dyDescent="0.25">
      <c r="A2782" s="159"/>
      <c r="B2782" s="160">
        <v>39874</v>
      </c>
      <c r="C2782" s="165" t="s">
        <v>7370</v>
      </c>
      <c r="D2782" s="166" t="s">
        <v>8325</v>
      </c>
      <c r="E2782" s="167">
        <v>222.53</v>
      </c>
      <c r="F2782" s="164" t="s">
        <v>4931</v>
      </c>
    </row>
    <row r="2783" spans="1:7" hidden="1" x14ac:dyDescent="0.25">
      <c r="A2783" s="159"/>
      <c r="B2783" s="160">
        <v>3674</v>
      </c>
      <c r="C2783" s="165" t="s">
        <v>5480</v>
      </c>
      <c r="D2783" s="166" t="s">
        <v>8368</v>
      </c>
      <c r="E2783" s="167">
        <v>58.37</v>
      </c>
      <c r="F2783" s="164" t="s">
        <v>4931</v>
      </c>
    </row>
    <row r="2784" spans="1:7" hidden="1" x14ac:dyDescent="0.25">
      <c r="A2784" s="159"/>
      <c r="B2784" s="160">
        <v>3681</v>
      </c>
      <c r="C2784" s="165" t="s">
        <v>5483</v>
      </c>
      <c r="D2784" s="166" t="s">
        <v>8368</v>
      </c>
      <c r="E2784" s="167">
        <v>86.85</v>
      </c>
      <c r="F2784" s="164" t="s">
        <v>4931</v>
      </c>
    </row>
    <row r="2785" spans="1:6" hidden="1" x14ac:dyDescent="0.25">
      <c r="A2785" s="159"/>
      <c r="B2785" s="160">
        <v>3676</v>
      </c>
      <c r="C2785" s="165" t="s">
        <v>5481</v>
      </c>
      <c r="D2785" s="166" t="s">
        <v>8368</v>
      </c>
      <c r="E2785" s="167">
        <v>326.87</v>
      </c>
      <c r="F2785" s="164" t="s">
        <v>4931</v>
      </c>
    </row>
    <row r="2786" spans="1:6" hidden="1" x14ac:dyDescent="0.25">
      <c r="A2786" s="159"/>
      <c r="B2786" s="160">
        <v>3679</v>
      </c>
      <c r="C2786" s="165" t="s">
        <v>5482</v>
      </c>
      <c r="D2786" s="166" t="s">
        <v>8368</v>
      </c>
      <c r="E2786" s="167">
        <v>270.42</v>
      </c>
      <c r="F2786" s="164" t="s">
        <v>4931</v>
      </c>
    </row>
    <row r="2787" spans="1:6" hidden="1" x14ac:dyDescent="0.25">
      <c r="A2787" s="159"/>
      <c r="B2787" s="160">
        <v>3672</v>
      </c>
      <c r="C2787" s="165" t="s">
        <v>9786</v>
      </c>
      <c r="D2787" s="166" t="s">
        <v>8368</v>
      </c>
      <c r="E2787" s="167">
        <v>0.92</v>
      </c>
      <c r="F2787" s="164" t="s">
        <v>4931</v>
      </c>
    </row>
    <row r="2788" spans="1:6" hidden="1" x14ac:dyDescent="0.25">
      <c r="A2788" s="159"/>
      <c r="B2788" s="160">
        <v>3671</v>
      </c>
      <c r="C2788" s="165" t="s">
        <v>5478</v>
      </c>
      <c r="D2788" s="166" t="s">
        <v>8368</v>
      </c>
      <c r="E2788" s="167">
        <v>0.87</v>
      </c>
      <c r="F2788" s="164" t="s">
        <v>4931</v>
      </c>
    </row>
    <row r="2789" spans="1:6" hidden="1" x14ac:dyDescent="0.25">
      <c r="A2789" s="159"/>
      <c r="B2789" s="160">
        <v>3673</v>
      </c>
      <c r="C2789" s="165" t="s">
        <v>5479</v>
      </c>
      <c r="D2789" s="166" t="s">
        <v>8368</v>
      </c>
      <c r="E2789" s="167">
        <v>1.36</v>
      </c>
      <c r="F2789" s="164" t="s">
        <v>4931</v>
      </c>
    </row>
    <row r="2790" spans="1:6" ht="20.399999999999999" hidden="1" x14ac:dyDescent="0.25">
      <c r="A2790" s="159"/>
      <c r="B2790" s="160">
        <v>38394</v>
      </c>
      <c r="C2790" s="165" t="s">
        <v>9787</v>
      </c>
      <c r="D2790" s="166" t="s">
        <v>8325</v>
      </c>
      <c r="E2790" s="167">
        <v>208.31</v>
      </c>
      <c r="F2790" s="164" t="s">
        <v>4897</v>
      </c>
    </row>
    <row r="2791" spans="1:6" hidden="1" x14ac:dyDescent="0.25">
      <c r="A2791" s="159"/>
      <c r="B2791" s="160">
        <v>3729</v>
      </c>
      <c r="C2791" s="165" t="s">
        <v>5484</v>
      </c>
      <c r="D2791" s="166" t="s">
        <v>8325</v>
      </c>
      <c r="E2791" s="167">
        <v>31.25</v>
      </c>
      <c r="F2791" s="164" t="s">
        <v>4931</v>
      </c>
    </row>
    <row r="2792" spans="1:6" hidden="1" x14ac:dyDescent="0.25">
      <c r="A2792" s="159"/>
      <c r="B2792" s="160">
        <v>63</v>
      </c>
      <c r="C2792" s="165" t="s">
        <v>4932</v>
      </c>
      <c r="D2792" s="166" t="s">
        <v>8325</v>
      </c>
      <c r="E2792" s="167">
        <v>29.59</v>
      </c>
      <c r="F2792" s="164" t="s">
        <v>4931</v>
      </c>
    </row>
    <row r="2793" spans="1:6" ht="40.799999999999997" hidden="1" x14ac:dyDescent="0.25">
      <c r="A2793" s="159"/>
      <c r="B2793" s="160">
        <v>39357</v>
      </c>
      <c r="C2793" s="165" t="s">
        <v>9788</v>
      </c>
      <c r="D2793" s="166" t="s">
        <v>8325</v>
      </c>
      <c r="E2793" s="167">
        <v>78.430000000000007</v>
      </c>
      <c r="F2793" s="164" t="s">
        <v>4931</v>
      </c>
    </row>
    <row r="2794" spans="1:6" ht="30.6" hidden="1" x14ac:dyDescent="0.25">
      <c r="A2794" s="159"/>
      <c r="B2794" s="160">
        <v>39358</v>
      </c>
      <c r="C2794" s="165" t="s">
        <v>9789</v>
      </c>
      <c r="D2794" s="166" t="s">
        <v>8325</v>
      </c>
      <c r="E2794" s="167">
        <v>86</v>
      </c>
      <c r="F2794" s="164" t="s">
        <v>4931</v>
      </c>
    </row>
    <row r="2795" spans="1:6" ht="40.799999999999997" hidden="1" x14ac:dyDescent="0.25">
      <c r="A2795" s="159"/>
      <c r="B2795" s="160">
        <v>39356</v>
      </c>
      <c r="C2795" s="165" t="s">
        <v>9790</v>
      </c>
      <c r="D2795" s="166" t="s">
        <v>8325</v>
      </c>
      <c r="E2795" s="167">
        <v>146.72</v>
      </c>
      <c r="F2795" s="164" t="s">
        <v>4931</v>
      </c>
    </row>
    <row r="2796" spans="1:6" ht="40.799999999999997" hidden="1" x14ac:dyDescent="0.25">
      <c r="A2796" s="159"/>
      <c r="B2796" s="160">
        <v>39355</v>
      </c>
      <c r="C2796" s="165" t="s">
        <v>9791</v>
      </c>
      <c r="D2796" s="166" t="s">
        <v>8325</v>
      </c>
      <c r="E2796" s="167">
        <v>126.26</v>
      </c>
      <c r="F2796" s="164" t="s">
        <v>4931</v>
      </c>
    </row>
    <row r="2797" spans="1:6" ht="40.799999999999997" hidden="1" x14ac:dyDescent="0.25">
      <c r="A2797" s="159"/>
      <c r="B2797" s="160">
        <v>39353</v>
      </c>
      <c r="C2797" s="165" t="s">
        <v>9792</v>
      </c>
      <c r="D2797" s="166" t="s">
        <v>8325</v>
      </c>
      <c r="E2797" s="167">
        <v>173.14</v>
      </c>
      <c r="F2797" s="164" t="s">
        <v>4931</v>
      </c>
    </row>
    <row r="2798" spans="1:6" ht="40.799999999999997" hidden="1" x14ac:dyDescent="0.25">
      <c r="A2798" s="159"/>
      <c r="B2798" s="160">
        <v>39354</v>
      </c>
      <c r="C2798" s="165" t="s">
        <v>9793</v>
      </c>
      <c r="D2798" s="166" t="s">
        <v>8325</v>
      </c>
      <c r="E2798" s="167">
        <v>172.56</v>
      </c>
      <c r="F2798" s="164" t="s">
        <v>4931</v>
      </c>
    </row>
    <row r="2799" spans="1:6" hidden="1" x14ac:dyDescent="0.25">
      <c r="A2799" s="159"/>
      <c r="B2799" s="160">
        <v>39398</v>
      </c>
      <c r="C2799" s="165" t="s">
        <v>7297</v>
      </c>
      <c r="D2799" s="166" t="s">
        <v>8325</v>
      </c>
      <c r="E2799" s="167">
        <v>52.59</v>
      </c>
      <c r="F2799" s="164" t="s">
        <v>4897</v>
      </c>
    </row>
    <row r="2800" spans="1:6" ht="20.399999999999999" hidden="1" x14ac:dyDescent="0.25">
      <c r="A2800" s="159"/>
      <c r="B2800" s="160">
        <v>13343</v>
      </c>
      <c r="C2800" s="165" t="s">
        <v>9794</v>
      </c>
      <c r="D2800" s="166" t="s">
        <v>8325</v>
      </c>
      <c r="E2800" s="167">
        <v>19.78</v>
      </c>
      <c r="F2800" s="164" t="s">
        <v>4897</v>
      </c>
    </row>
    <row r="2801" spans="1:6" hidden="1" x14ac:dyDescent="0.25">
      <c r="A2801" s="159"/>
      <c r="B2801" s="160">
        <v>12118</v>
      </c>
      <c r="C2801" s="165" t="s">
        <v>9795</v>
      </c>
      <c r="D2801" s="166" t="s">
        <v>8325</v>
      </c>
      <c r="E2801" s="167">
        <v>13.17</v>
      </c>
      <c r="F2801" s="164" t="s">
        <v>4897</v>
      </c>
    </row>
    <row r="2802" spans="1:6" ht="30.6" hidden="1" x14ac:dyDescent="0.25">
      <c r="A2802" s="159"/>
      <c r="B2802" s="160">
        <v>39482</v>
      </c>
      <c r="C2802" s="165" t="s">
        <v>9796</v>
      </c>
      <c r="D2802" s="166" t="s">
        <v>8325</v>
      </c>
      <c r="E2802" s="167">
        <v>347.22</v>
      </c>
      <c r="F2802" s="164" t="s">
        <v>4897</v>
      </c>
    </row>
    <row r="2803" spans="1:6" ht="30.6" hidden="1" x14ac:dyDescent="0.25">
      <c r="A2803" s="159"/>
      <c r="B2803" s="160">
        <v>39486</v>
      </c>
      <c r="C2803" s="165" t="s">
        <v>9797</v>
      </c>
      <c r="D2803" s="166" t="s">
        <v>8325</v>
      </c>
      <c r="E2803" s="167">
        <v>305.91000000000003</v>
      </c>
      <c r="F2803" s="164" t="s">
        <v>4897</v>
      </c>
    </row>
    <row r="2804" spans="1:6" ht="30.6" hidden="1" x14ac:dyDescent="0.25">
      <c r="A2804" s="159"/>
      <c r="B2804" s="160">
        <v>39483</v>
      </c>
      <c r="C2804" s="165" t="s">
        <v>9798</v>
      </c>
      <c r="D2804" s="166" t="s">
        <v>8325</v>
      </c>
      <c r="E2804" s="167">
        <v>331.16</v>
      </c>
      <c r="F2804" s="164" t="s">
        <v>4897</v>
      </c>
    </row>
    <row r="2805" spans="1:6" ht="30.6" hidden="1" x14ac:dyDescent="0.25">
      <c r="A2805" s="159"/>
      <c r="B2805" s="160">
        <v>39487</v>
      </c>
      <c r="C2805" s="165" t="s">
        <v>9799</v>
      </c>
      <c r="D2805" s="166" t="s">
        <v>8325</v>
      </c>
      <c r="E2805" s="167">
        <v>309.07</v>
      </c>
      <c r="F2805" s="164" t="s">
        <v>4897</v>
      </c>
    </row>
    <row r="2806" spans="1:6" ht="30.6" hidden="1" x14ac:dyDescent="0.25">
      <c r="A2806" s="159"/>
      <c r="B2806" s="160">
        <v>39484</v>
      </c>
      <c r="C2806" s="165" t="s">
        <v>9800</v>
      </c>
      <c r="D2806" s="166" t="s">
        <v>8325</v>
      </c>
      <c r="E2806" s="167">
        <v>334.32</v>
      </c>
      <c r="F2806" s="164" t="s">
        <v>4897</v>
      </c>
    </row>
    <row r="2807" spans="1:6" ht="30.6" hidden="1" x14ac:dyDescent="0.25">
      <c r="A2807" s="159"/>
      <c r="B2807" s="160">
        <v>39488</v>
      </c>
      <c r="C2807" s="165" t="s">
        <v>9801</v>
      </c>
      <c r="D2807" s="166" t="s">
        <v>8325</v>
      </c>
      <c r="E2807" s="167">
        <v>312.22000000000003</v>
      </c>
      <c r="F2807" s="164" t="s">
        <v>4897</v>
      </c>
    </row>
    <row r="2808" spans="1:6" ht="30.6" hidden="1" x14ac:dyDescent="0.25">
      <c r="A2808" s="159"/>
      <c r="B2808" s="160">
        <v>39485</v>
      </c>
      <c r="C2808" s="165" t="s">
        <v>9802</v>
      </c>
      <c r="D2808" s="166" t="s">
        <v>8325</v>
      </c>
      <c r="E2808" s="167">
        <v>350.12</v>
      </c>
      <c r="F2808" s="164" t="s">
        <v>4897</v>
      </c>
    </row>
    <row r="2809" spans="1:6" ht="30.6" hidden="1" x14ac:dyDescent="0.25">
      <c r="A2809" s="159"/>
      <c r="B2809" s="160">
        <v>39489</v>
      </c>
      <c r="C2809" s="165" t="s">
        <v>9803</v>
      </c>
      <c r="D2809" s="166" t="s">
        <v>8325</v>
      </c>
      <c r="E2809" s="167">
        <v>328.03</v>
      </c>
      <c r="F2809" s="164" t="s">
        <v>4897</v>
      </c>
    </row>
    <row r="2810" spans="1:6" ht="30.6" hidden="1" x14ac:dyDescent="0.25">
      <c r="A2810" s="159"/>
      <c r="B2810" s="160">
        <v>39494</v>
      </c>
      <c r="C2810" s="165" t="s">
        <v>9804</v>
      </c>
      <c r="D2810" s="166" t="s">
        <v>8325</v>
      </c>
      <c r="E2810" s="167">
        <v>334.59</v>
      </c>
      <c r="F2810" s="164" t="s">
        <v>4897</v>
      </c>
    </row>
    <row r="2811" spans="1:6" ht="30.6" hidden="1" x14ac:dyDescent="0.25">
      <c r="A2811" s="159"/>
      <c r="B2811" s="160">
        <v>39490</v>
      </c>
      <c r="C2811" s="165" t="s">
        <v>9805</v>
      </c>
      <c r="D2811" s="166" t="s">
        <v>8325</v>
      </c>
      <c r="E2811" s="167">
        <v>379.29</v>
      </c>
      <c r="F2811" s="164" t="s">
        <v>4897</v>
      </c>
    </row>
    <row r="2812" spans="1:6" ht="30.6" hidden="1" x14ac:dyDescent="0.25">
      <c r="A2812" s="159"/>
      <c r="B2812" s="160">
        <v>39495</v>
      </c>
      <c r="C2812" s="165" t="s">
        <v>9806</v>
      </c>
      <c r="D2812" s="166" t="s">
        <v>8325</v>
      </c>
      <c r="E2812" s="167">
        <v>347.22</v>
      </c>
      <c r="F2812" s="164" t="s">
        <v>4897</v>
      </c>
    </row>
    <row r="2813" spans="1:6" ht="30.6" hidden="1" x14ac:dyDescent="0.25">
      <c r="A2813" s="159"/>
      <c r="B2813" s="160">
        <v>39491</v>
      </c>
      <c r="C2813" s="165" t="s">
        <v>9807</v>
      </c>
      <c r="D2813" s="166" t="s">
        <v>8325</v>
      </c>
      <c r="E2813" s="167">
        <v>391.41</v>
      </c>
      <c r="F2813" s="164" t="s">
        <v>4897</v>
      </c>
    </row>
    <row r="2814" spans="1:6" ht="30.6" hidden="1" x14ac:dyDescent="0.25">
      <c r="A2814" s="159"/>
      <c r="B2814" s="160">
        <v>39496</v>
      </c>
      <c r="C2814" s="165" t="s">
        <v>9808</v>
      </c>
      <c r="D2814" s="166" t="s">
        <v>8325</v>
      </c>
      <c r="E2814" s="167">
        <v>359.72</v>
      </c>
      <c r="F2814" s="164" t="s">
        <v>4897</v>
      </c>
    </row>
    <row r="2815" spans="1:6" ht="30.6" hidden="1" x14ac:dyDescent="0.25">
      <c r="A2815" s="159"/>
      <c r="B2815" s="160">
        <v>39492</v>
      </c>
      <c r="C2815" s="165" t="s">
        <v>9809</v>
      </c>
      <c r="D2815" s="166" t="s">
        <v>8325</v>
      </c>
      <c r="E2815" s="167">
        <v>393.81</v>
      </c>
      <c r="F2815" s="164" t="s">
        <v>4897</v>
      </c>
    </row>
    <row r="2816" spans="1:6" ht="30.6" hidden="1" x14ac:dyDescent="0.25">
      <c r="A2816" s="159"/>
      <c r="B2816" s="160">
        <v>39497</v>
      </c>
      <c r="C2816" s="165" t="s">
        <v>9810</v>
      </c>
      <c r="D2816" s="166" t="s">
        <v>8325</v>
      </c>
      <c r="E2816" s="167">
        <v>372.34</v>
      </c>
      <c r="F2816" s="164" t="s">
        <v>4897</v>
      </c>
    </row>
    <row r="2817" spans="1:7" ht="30.6" hidden="1" x14ac:dyDescent="0.25">
      <c r="A2817" s="159"/>
      <c r="B2817" s="160">
        <v>39493</v>
      </c>
      <c r="C2817" s="165" t="s">
        <v>9811</v>
      </c>
      <c r="D2817" s="166" t="s">
        <v>8325</v>
      </c>
      <c r="E2817" s="167">
        <v>416.66</v>
      </c>
      <c r="F2817" s="164" t="s">
        <v>4897</v>
      </c>
    </row>
    <row r="2818" spans="1:7" ht="20.399999999999999" hidden="1" x14ac:dyDescent="0.25">
      <c r="A2818" s="159"/>
      <c r="B2818" s="160">
        <v>39500</v>
      </c>
      <c r="C2818" s="165" t="s">
        <v>9812</v>
      </c>
      <c r="D2818" s="166" t="s">
        <v>8325</v>
      </c>
      <c r="E2818" s="167">
        <v>418.03</v>
      </c>
      <c r="F2818" s="164" t="s">
        <v>4897</v>
      </c>
    </row>
    <row r="2819" spans="1:7" ht="30.6" hidden="1" x14ac:dyDescent="0.25">
      <c r="A2819" s="159"/>
      <c r="B2819" s="160">
        <v>39498</v>
      </c>
      <c r="C2819" s="165" t="s">
        <v>9813</v>
      </c>
      <c r="D2819" s="166" t="s">
        <v>8325</v>
      </c>
      <c r="E2819" s="167">
        <v>464.83</v>
      </c>
      <c r="F2819" s="164" t="s">
        <v>4897</v>
      </c>
    </row>
    <row r="2820" spans="1:7" ht="20.399999999999999" hidden="1" x14ac:dyDescent="0.25">
      <c r="A2820" s="159"/>
      <c r="B2820" s="160">
        <v>39501</v>
      </c>
      <c r="C2820" s="165" t="s">
        <v>9814</v>
      </c>
      <c r="D2820" s="166" t="s">
        <v>8325</v>
      </c>
      <c r="E2820" s="167">
        <v>428.91</v>
      </c>
      <c r="F2820" s="164" t="s">
        <v>4897</v>
      </c>
    </row>
    <row r="2821" spans="1:7" ht="30.6" hidden="1" x14ac:dyDescent="0.25">
      <c r="A2821" s="159"/>
      <c r="B2821" s="160">
        <v>39499</v>
      </c>
      <c r="C2821" s="165" t="s">
        <v>9815</v>
      </c>
      <c r="D2821" s="166" t="s">
        <v>8325</v>
      </c>
      <c r="E2821" s="167">
        <v>504.26</v>
      </c>
      <c r="F2821" s="164" t="s">
        <v>4897</v>
      </c>
    </row>
    <row r="2822" spans="1:7" hidden="1" x14ac:dyDescent="0.25">
      <c r="A2822" s="159"/>
      <c r="B2822" s="160">
        <v>3733</v>
      </c>
      <c r="C2822" s="165" t="s">
        <v>9816</v>
      </c>
      <c r="D2822" s="166" t="s">
        <v>8330</v>
      </c>
      <c r="E2822" s="167">
        <v>47.4</v>
      </c>
      <c r="F2822" s="164" t="s">
        <v>4931</v>
      </c>
    </row>
    <row r="2823" spans="1:7" hidden="1" x14ac:dyDescent="0.25">
      <c r="A2823" s="159"/>
      <c r="B2823" s="160">
        <v>3731</v>
      </c>
      <c r="C2823" s="165" t="s">
        <v>9817</v>
      </c>
      <c r="D2823" s="166" t="s">
        <v>8330</v>
      </c>
      <c r="E2823" s="167">
        <v>44</v>
      </c>
      <c r="F2823" s="164" t="s">
        <v>4931</v>
      </c>
    </row>
    <row r="2824" spans="1:7" hidden="1" x14ac:dyDescent="0.25">
      <c r="A2824" s="159"/>
      <c r="B2824" s="160">
        <v>38137</v>
      </c>
      <c r="C2824" s="165" t="s">
        <v>7088</v>
      </c>
      <c r="D2824" s="166" t="s">
        <v>8330</v>
      </c>
      <c r="E2824" s="167">
        <v>44.26</v>
      </c>
      <c r="F2824" s="164" t="s">
        <v>4931</v>
      </c>
    </row>
    <row r="2825" spans="1:7" hidden="1" x14ac:dyDescent="0.25">
      <c r="A2825" s="159"/>
      <c r="B2825" s="160">
        <v>38135</v>
      </c>
      <c r="C2825" s="165" t="s">
        <v>7087</v>
      </c>
      <c r="D2825" s="166" t="s">
        <v>8330</v>
      </c>
      <c r="E2825" s="167">
        <v>56.1</v>
      </c>
      <c r="F2825" s="164" t="s">
        <v>4931</v>
      </c>
    </row>
    <row r="2826" spans="1:7" hidden="1" x14ac:dyDescent="0.25">
      <c r="A2826" s="159"/>
      <c r="B2826" s="160">
        <v>38138</v>
      </c>
      <c r="C2826" s="165" t="s">
        <v>7089</v>
      </c>
      <c r="D2826" s="166" t="s">
        <v>8330</v>
      </c>
      <c r="E2826" s="167">
        <v>43.46</v>
      </c>
      <c r="F2826" s="164" t="s">
        <v>4931</v>
      </c>
      <c r="G2826" s="168"/>
    </row>
    <row r="2827" spans="1:7" ht="20.399999999999999" hidden="1" x14ac:dyDescent="0.25">
      <c r="A2827" s="159"/>
      <c r="B2827" s="160">
        <v>3736</v>
      </c>
      <c r="C2827" s="165" t="s">
        <v>9818</v>
      </c>
      <c r="D2827" s="166" t="s">
        <v>8330</v>
      </c>
      <c r="E2827" s="167">
        <v>27</v>
      </c>
      <c r="F2827" s="164" t="s">
        <v>8337</v>
      </c>
      <c r="G2827" s="168"/>
    </row>
    <row r="2828" spans="1:7" ht="20.399999999999999" hidden="1" x14ac:dyDescent="0.25">
      <c r="A2828" s="159"/>
      <c r="B2828" s="160">
        <v>3741</v>
      </c>
      <c r="C2828" s="165" t="s">
        <v>9819</v>
      </c>
      <c r="D2828" s="166" t="s">
        <v>8330</v>
      </c>
      <c r="E2828" s="167">
        <v>28.14</v>
      </c>
      <c r="F2828" s="164" t="s">
        <v>4897</v>
      </c>
    </row>
    <row r="2829" spans="1:7" ht="20.399999999999999" hidden="1" x14ac:dyDescent="0.25">
      <c r="A2829" s="159"/>
      <c r="B2829" s="160">
        <v>3745</v>
      </c>
      <c r="C2829" s="165" t="s">
        <v>9820</v>
      </c>
      <c r="D2829" s="166" t="s">
        <v>8330</v>
      </c>
      <c r="E2829" s="167">
        <v>30.34</v>
      </c>
      <c r="F2829" s="164" t="s">
        <v>4897</v>
      </c>
    </row>
    <row r="2830" spans="1:7" ht="20.399999999999999" hidden="1" x14ac:dyDescent="0.25">
      <c r="A2830" s="159"/>
      <c r="B2830" s="160">
        <v>3743</v>
      </c>
      <c r="C2830" s="165" t="s">
        <v>9821</v>
      </c>
      <c r="D2830" s="166" t="s">
        <v>8330</v>
      </c>
      <c r="E2830" s="167">
        <v>28.04</v>
      </c>
      <c r="F2830" s="164" t="s">
        <v>4897</v>
      </c>
    </row>
    <row r="2831" spans="1:7" ht="20.399999999999999" hidden="1" x14ac:dyDescent="0.25">
      <c r="A2831" s="159"/>
      <c r="B2831" s="160">
        <v>3744</v>
      </c>
      <c r="C2831" s="165" t="s">
        <v>9822</v>
      </c>
      <c r="D2831" s="166" t="s">
        <v>8330</v>
      </c>
      <c r="E2831" s="167">
        <v>30.87</v>
      </c>
      <c r="F2831" s="164" t="s">
        <v>4897</v>
      </c>
    </row>
    <row r="2832" spans="1:7" ht="20.399999999999999" hidden="1" x14ac:dyDescent="0.25">
      <c r="A2832" s="159"/>
      <c r="B2832" s="160">
        <v>3739</v>
      </c>
      <c r="C2832" s="165" t="s">
        <v>9823</v>
      </c>
      <c r="D2832" s="166" t="s">
        <v>8330</v>
      </c>
      <c r="E2832" s="167">
        <v>32.44</v>
      </c>
      <c r="F2832" s="164" t="s">
        <v>4897</v>
      </c>
    </row>
    <row r="2833" spans="1:6" ht="20.399999999999999" hidden="1" x14ac:dyDescent="0.25">
      <c r="A2833" s="159"/>
      <c r="B2833" s="160">
        <v>3737</v>
      </c>
      <c r="C2833" s="165" t="s">
        <v>9824</v>
      </c>
      <c r="D2833" s="166" t="s">
        <v>8330</v>
      </c>
      <c r="E2833" s="167">
        <v>34.01</v>
      </c>
      <c r="F2833" s="164" t="s">
        <v>4897</v>
      </c>
    </row>
    <row r="2834" spans="1:6" ht="20.399999999999999" hidden="1" x14ac:dyDescent="0.25">
      <c r="A2834" s="159"/>
      <c r="B2834" s="160">
        <v>3738</v>
      </c>
      <c r="C2834" s="165" t="s">
        <v>9825</v>
      </c>
      <c r="D2834" s="166" t="s">
        <v>8330</v>
      </c>
      <c r="E2834" s="167">
        <v>39.24</v>
      </c>
      <c r="F2834" s="164" t="s">
        <v>4897</v>
      </c>
    </row>
    <row r="2835" spans="1:6" ht="20.399999999999999" hidden="1" x14ac:dyDescent="0.25">
      <c r="A2835" s="159"/>
      <c r="B2835" s="160">
        <v>3747</v>
      </c>
      <c r="C2835" s="165" t="s">
        <v>9826</v>
      </c>
      <c r="D2835" s="166" t="s">
        <v>8330</v>
      </c>
      <c r="E2835" s="167">
        <v>30.87</v>
      </c>
      <c r="F2835" s="164" t="s">
        <v>4897</v>
      </c>
    </row>
    <row r="2836" spans="1:6" ht="20.399999999999999" hidden="1" x14ac:dyDescent="0.25">
      <c r="A2836" s="159"/>
      <c r="B2836" s="160">
        <v>11649</v>
      </c>
      <c r="C2836" s="165" t="s">
        <v>9827</v>
      </c>
      <c r="D2836" s="166" t="s">
        <v>8325</v>
      </c>
      <c r="E2836" s="167">
        <v>223.95</v>
      </c>
      <c r="F2836" s="164" t="s">
        <v>4897</v>
      </c>
    </row>
    <row r="2837" spans="1:6" ht="20.399999999999999" hidden="1" x14ac:dyDescent="0.25">
      <c r="A2837" s="159"/>
      <c r="B2837" s="160">
        <v>11650</v>
      </c>
      <c r="C2837" s="165" t="s">
        <v>9828</v>
      </c>
      <c r="D2837" s="166" t="s">
        <v>8325</v>
      </c>
      <c r="E2837" s="167">
        <v>381.71</v>
      </c>
      <c r="F2837" s="164" t="s">
        <v>4897</v>
      </c>
    </row>
    <row r="2838" spans="1:6" ht="20.399999999999999" hidden="1" x14ac:dyDescent="0.25">
      <c r="A2838" s="159"/>
      <c r="B2838" s="160">
        <v>3742</v>
      </c>
      <c r="C2838" s="165" t="s">
        <v>9829</v>
      </c>
      <c r="D2838" s="166" t="s">
        <v>8330</v>
      </c>
      <c r="E2838" s="167">
        <v>40.700000000000003</v>
      </c>
      <c r="F2838" s="164" t="s">
        <v>4897</v>
      </c>
    </row>
    <row r="2839" spans="1:6" ht="20.399999999999999" hidden="1" x14ac:dyDescent="0.25">
      <c r="A2839" s="159"/>
      <c r="B2839" s="160">
        <v>3746</v>
      </c>
      <c r="C2839" s="165" t="s">
        <v>9830</v>
      </c>
      <c r="D2839" s="166" t="s">
        <v>8330</v>
      </c>
      <c r="E2839" s="167">
        <v>47.53</v>
      </c>
      <c r="F2839" s="164" t="s">
        <v>4897</v>
      </c>
    </row>
    <row r="2840" spans="1:6" hidden="1" x14ac:dyDescent="0.25">
      <c r="A2840" s="159"/>
      <c r="B2840" s="160">
        <v>13250</v>
      </c>
      <c r="C2840" s="165" t="s">
        <v>6507</v>
      </c>
      <c r="D2840" s="166" t="s">
        <v>8325</v>
      </c>
      <c r="E2840" s="167">
        <v>0.47</v>
      </c>
      <c r="F2840" s="164" t="s">
        <v>4897</v>
      </c>
    </row>
    <row r="2841" spans="1:6" hidden="1" x14ac:dyDescent="0.25">
      <c r="A2841" s="159"/>
      <c r="B2841" s="160">
        <v>11641</v>
      </c>
      <c r="C2841" s="165" t="s">
        <v>6236</v>
      </c>
      <c r="D2841" s="166" t="s">
        <v>8330</v>
      </c>
      <c r="E2841" s="167">
        <v>7.84</v>
      </c>
      <c r="F2841" s="164" t="s">
        <v>4897</v>
      </c>
    </row>
    <row r="2842" spans="1:6" hidden="1" x14ac:dyDescent="0.25">
      <c r="A2842" s="159"/>
      <c r="B2842" s="160">
        <v>21106</v>
      </c>
      <c r="C2842" s="165" t="s">
        <v>6639</v>
      </c>
      <c r="D2842" s="166" t="s">
        <v>8369</v>
      </c>
      <c r="E2842" s="167">
        <v>18.32</v>
      </c>
      <c r="F2842" s="164" t="s">
        <v>4931</v>
      </c>
    </row>
    <row r="2843" spans="1:6" hidden="1" x14ac:dyDescent="0.25">
      <c r="A2843" s="159"/>
      <c r="B2843" s="160">
        <v>3755</v>
      </c>
      <c r="C2843" s="165" t="s">
        <v>5490</v>
      </c>
      <c r="D2843" s="166" t="s">
        <v>8325</v>
      </c>
      <c r="E2843" s="167">
        <v>14.94</v>
      </c>
      <c r="F2843" s="164" t="s">
        <v>4897</v>
      </c>
    </row>
    <row r="2844" spans="1:6" hidden="1" x14ac:dyDescent="0.25">
      <c r="A2844" s="159"/>
      <c r="B2844" s="160">
        <v>3750</v>
      </c>
      <c r="C2844" s="165" t="s">
        <v>5486</v>
      </c>
      <c r="D2844" s="166" t="s">
        <v>8325</v>
      </c>
      <c r="E2844" s="167">
        <v>20.09</v>
      </c>
      <c r="F2844" s="164" t="s">
        <v>4897</v>
      </c>
    </row>
    <row r="2845" spans="1:6" hidden="1" x14ac:dyDescent="0.25">
      <c r="A2845" s="159"/>
      <c r="B2845" s="160">
        <v>3756</v>
      </c>
      <c r="C2845" s="165" t="s">
        <v>5491</v>
      </c>
      <c r="D2845" s="166" t="s">
        <v>8325</v>
      </c>
      <c r="E2845" s="167">
        <v>37.54</v>
      </c>
      <c r="F2845" s="164" t="s">
        <v>4897</v>
      </c>
    </row>
    <row r="2846" spans="1:6" hidden="1" x14ac:dyDescent="0.25">
      <c r="A2846" s="159"/>
      <c r="B2846" s="160">
        <v>39377</v>
      </c>
      <c r="C2846" s="165" t="s">
        <v>7286</v>
      </c>
      <c r="D2846" s="166" t="s">
        <v>8325</v>
      </c>
      <c r="E2846" s="167">
        <v>111.21</v>
      </c>
      <c r="F2846" s="164" t="s">
        <v>4897</v>
      </c>
    </row>
    <row r="2847" spans="1:6" hidden="1" x14ac:dyDescent="0.25">
      <c r="A2847" s="159"/>
      <c r="B2847" s="160">
        <v>38191</v>
      </c>
      <c r="C2847" s="165" t="s">
        <v>7095</v>
      </c>
      <c r="D2847" s="166" t="s">
        <v>8325</v>
      </c>
      <c r="E2847" s="167">
        <v>8.2799999999999994</v>
      </c>
      <c r="F2847" s="164" t="s">
        <v>4897</v>
      </c>
    </row>
    <row r="2848" spans="1:6" hidden="1" x14ac:dyDescent="0.25">
      <c r="A2848" s="159"/>
      <c r="B2848" s="160">
        <v>39381</v>
      </c>
      <c r="C2848" s="165" t="s">
        <v>7288</v>
      </c>
      <c r="D2848" s="166" t="s">
        <v>8325</v>
      </c>
      <c r="E2848" s="167">
        <v>7.72</v>
      </c>
      <c r="F2848" s="164" t="s">
        <v>4897</v>
      </c>
    </row>
    <row r="2849" spans="1:7" hidden="1" x14ac:dyDescent="0.25">
      <c r="A2849" s="159"/>
      <c r="B2849" s="160">
        <v>38780</v>
      </c>
      <c r="C2849" s="165" t="s">
        <v>7187</v>
      </c>
      <c r="D2849" s="166" t="s">
        <v>8325</v>
      </c>
      <c r="E2849" s="167">
        <v>9.4499999999999993</v>
      </c>
      <c r="F2849" s="164" t="s">
        <v>4897</v>
      </c>
    </row>
    <row r="2850" spans="1:7" hidden="1" x14ac:dyDescent="0.25">
      <c r="A2850" s="159"/>
      <c r="B2850" s="160">
        <v>38781</v>
      </c>
      <c r="C2850" s="165" t="s">
        <v>7188</v>
      </c>
      <c r="D2850" s="166" t="s">
        <v>8325</v>
      </c>
      <c r="E2850" s="167">
        <v>31.89</v>
      </c>
      <c r="F2850" s="164" t="s">
        <v>4897</v>
      </c>
    </row>
    <row r="2851" spans="1:7" hidden="1" x14ac:dyDescent="0.25">
      <c r="A2851" s="159"/>
      <c r="B2851" s="160">
        <v>38192</v>
      </c>
      <c r="C2851" s="165" t="s">
        <v>7096</v>
      </c>
      <c r="D2851" s="166" t="s">
        <v>8325</v>
      </c>
      <c r="E2851" s="167">
        <v>57.71</v>
      </c>
      <c r="F2851" s="164" t="s">
        <v>4897</v>
      </c>
    </row>
    <row r="2852" spans="1:7" hidden="1" x14ac:dyDescent="0.25">
      <c r="A2852" s="159"/>
      <c r="B2852" s="160">
        <v>3753</v>
      </c>
      <c r="C2852" s="165" t="s">
        <v>5489</v>
      </c>
      <c r="D2852" s="166" t="s">
        <v>8325</v>
      </c>
      <c r="E2852" s="167">
        <v>5.05</v>
      </c>
      <c r="F2852" s="164" t="s">
        <v>4897</v>
      </c>
    </row>
    <row r="2853" spans="1:7" hidden="1" x14ac:dyDescent="0.25">
      <c r="A2853" s="159"/>
      <c r="B2853" s="160">
        <v>38782</v>
      </c>
      <c r="C2853" s="165" t="s">
        <v>7189</v>
      </c>
      <c r="D2853" s="166" t="s">
        <v>8325</v>
      </c>
      <c r="E2853" s="167">
        <v>6.58</v>
      </c>
      <c r="F2853" s="164" t="s">
        <v>4897</v>
      </c>
    </row>
    <row r="2854" spans="1:7" hidden="1" x14ac:dyDescent="0.25">
      <c r="A2854" s="159"/>
      <c r="B2854" s="160">
        <v>38778</v>
      </c>
      <c r="C2854" s="165" t="s">
        <v>7185</v>
      </c>
      <c r="D2854" s="166" t="s">
        <v>8325</v>
      </c>
      <c r="E2854" s="167">
        <v>4.93</v>
      </c>
      <c r="F2854" s="164" t="s">
        <v>4897</v>
      </c>
    </row>
    <row r="2855" spans="1:7" hidden="1" x14ac:dyDescent="0.25">
      <c r="A2855" s="159"/>
      <c r="B2855" s="160">
        <v>38779</v>
      </c>
      <c r="C2855" s="165" t="s">
        <v>7186</v>
      </c>
      <c r="D2855" s="166" t="s">
        <v>8325</v>
      </c>
      <c r="E2855" s="167">
        <v>5.23</v>
      </c>
      <c r="F2855" s="164" t="s">
        <v>4897</v>
      </c>
    </row>
    <row r="2856" spans="1:7" hidden="1" x14ac:dyDescent="0.25">
      <c r="A2856" s="159"/>
      <c r="B2856" s="160">
        <v>39388</v>
      </c>
      <c r="C2856" s="165" t="s">
        <v>7292</v>
      </c>
      <c r="D2856" s="166" t="s">
        <v>8325</v>
      </c>
      <c r="E2856" s="167">
        <v>25.49</v>
      </c>
      <c r="F2856" s="164" t="s">
        <v>4897</v>
      </c>
    </row>
    <row r="2857" spans="1:7" hidden="1" x14ac:dyDescent="0.25">
      <c r="A2857" s="159"/>
      <c r="B2857" s="160">
        <v>39387</v>
      </c>
      <c r="C2857" s="165" t="s">
        <v>7291</v>
      </c>
      <c r="D2857" s="166" t="s">
        <v>8325</v>
      </c>
      <c r="E2857" s="167">
        <v>43</v>
      </c>
      <c r="F2857" s="164" t="s">
        <v>4897</v>
      </c>
    </row>
    <row r="2858" spans="1:7" hidden="1" x14ac:dyDescent="0.25">
      <c r="A2858" s="159"/>
      <c r="B2858" s="160">
        <v>39386</v>
      </c>
      <c r="C2858" s="165" t="s">
        <v>7290</v>
      </c>
      <c r="D2858" s="166" t="s">
        <v>8325</v>
      </c>
      <c r="E2858" s="167">
        <v>28.44</v>
      </c>
      <c r="F2858" s="164" t="s">
        <v>4897</v>
      </c>
    </row>
    <row r="2859" spans="1:7" hidden="1" x14ac:dyDescent="0.25">
      <c r="A2859" s="159"/>
      <c r="B2859" s="160">
        <v>38194</v>
      </c>
      <c r="C2859" s="165" t="s">
        <v>7098</v>
      </c>
      <c r="D2859" s="166" t="s">
        <v>8325</v>
      </c>
      <c r="E2859" s="167">
        <v>24.25</v>
      </c>
      <c r="F2859" s="164" t="s">
        <v>4897</v>
      </c>
      <c r="G2859" s="168"/>
    </row>
    <row r="2860" spans="1:7" hidden="1" x14ac:dyDescent="0.25">
      <c r="A2860" s="159"/>
      <c r="B2860" s="160">
        <v>38193</v>
      </c>
      <c r="C2860" s="165" t="s">
        <v>7097</v>
      </c>
      <c r="D2860" s="166" t="s">
        <v>8325</v>
      </c>
      <c r="E2860" s="167">
        <v>17.93</v>
      </c>
      <c r="F2860" s="164" t="s">
        <v>4897</v>
      </c>
    </row>
    <row r="2861" spans="1:7" hidden="1" x14ac:dyDescent="0.25">
      <c r="A2861" s="159"/>
      <c r="B2861" s="160">
        <v>12216</v>
      </c>
      <c r="C2861" s="165" t="s">
        <v>6375</v>
      </c>
      <c r="D2861" s="166" t="s">
        <v>8325</v>
      </c>
      <c r="E2861" s="167">
        <v>28.86</v>
      </c>
      <c r="F2861" s="164" t="s">
        <v>4897</v>
      </c>
    </row>
    <row r="2862" spans="1:7" hidden="1" x14ac:dyDescent="0.25">
      <c r="A2862" s="159"/>
      <c r="B2862" s="160">
        <v>3757</v>
      </c>
      <c r="C2862" s="165" t="s">
        <v>5492</v>
      </c>
      <c r="D2862" s="166" t="s">
        <v>8325</v>
      </c>
      <c r="E2862" s="167">
        <v>33.369999999999997</v>
      </c>
      <c r="F2862" s="164" t="s">
        <v>4897</v>
      </c>
    </row>
    <row r="2863" spans="1:7" hidden="1" x14ac:dyDescent="0.25">
      <c r="A2863" s="159"/>
      <c r="B2863" s="160">
        <v>3758</v>
      </c>
      <c r="C2863" s="165" t="s">
        <v>5493</v>
      </c>
      <c r="D2863" s="166" t="s">
        <v>8325</v>
      </c>
      <c r="E2863" s="167">
        <v>38.909999999999997</v>
      </c>
      <c r="F2863" s="164" t="s">
        <v>4897</v>
      </c>
    </row>
    <row r="2864" spans="1:7" hidden="1" x14ac:dyDescent="0.25">
      <c r="A2864" s="159"/>
      <c r="B2864" s="160">
        <v>12214</v>
      </c>
      <c r="C2864" s="165" t="s">
        <v>6374</v>
      </c>
      <c r="D2864" s="166" t="s">
        <v>8325</v>
      </c>
      <c r="E2864" s="167">
        <v>13.32</v>
      </c>
      <c r="F2864" s="164" t="s">
        <v>4897</v>
      </c>
    </row>
    <row r="2865" spans="1:6" hidden="1" x14ac:dyDescent="0.25">
      <c r="A2865" s="159"/>
      <c r="B2865" s="160">
        <v>3749</v>
      </c>
      <c r="C2865" s="165" t="s">
        <v>5485</v>
      </c>
      <c r="D2865" s="166" t="s">
        <v>8325</v>
      </c>
      <c r="E2865" s="167">
        <v>23.75</v>
      </c>
      <c r="F2865" s="164" t="s">
        <v>8337</v>
      </c>
    </row>
    <row r="2866" spans="1:6" hidden="1" x14ac:dyDescent="0.25">
      <c r="A2866" s="159"/>
      <c r="B2866" s="160">
        <v>3751</v>
      </c>
      <c r="C2866" s="165" t="s">
        <v>5487</v>
      </c>
      <c r="D2866" s="166" t="s">
        <v>8325</v>
      </c>
      <c r="E2866" s="167">
        <v>32.409999999999997</v>
      </c>
      <c r="F2866" s="164" t="s">
        <v>4897</v>
      </c>
    </row>
    <row r="2867" spans="1:6" hidden="1" x14ac:dyDescent="0.25">
      <c r="A2867" s="159"/>
      <c r="B2867" s="160">
        <v>39376</v>
      </c>
      <c r="C2867" s="165" t="s">
        <v>7285</v>
      </c>
      <c r="D2867" s="166" t="s">
        <v>8325</v>
      </c>
      <c r="E2867" s="167">
        <v>27.32</v>
      </c>
      <c r="F2867" s="164" t="s">
        <v>4897</v>
      </c>
    </row>
    <row r="2868" spans="1:6" hidden="1" x14ac:dyDescent="0.25">
      <c r="A2868" s="159"/>
      <c r="B2868" s="160">
        <v>3752</v>
      </c>
      <c r="C2868" s="165" t="s">
        <v>5488</v>
      </c>
      <c r="D2868" s="166" t="s">
        <v>8325</v>
      </c>
      <c r="E2868" s="167">
        <v>53.46</v>
      </c>
      <c r="F2868" s="164" t="s">
        <v>4897</v>
      </c>
    </row>
    <row r="2869" spans="1:6" ht="20.399999999999999" hidden="1" x14ac:dyDescent="0.25">
      <c r="A2869" s="159"/>
      <c r="B2869" s="160">
        <v>746</v>
      </c>
      <c r="C2869" s="165" t="s">
        <v>9831</v>
      </c>
      <c r="D2869" s="166" t="s">
        <v>8325</v>
      </c>
      <c r="E2869" s="167">
        <v>1885</v>
      </c>
      <c r="F2869" s="164" t="s">
        <v>8337</v>
      </c>
    </row>
    <row r="2870" spans="1:6" hidden="1" x14ac:dyDescent="0.25">
      <c r="A2870" s="159"/>
      <c r="B2870" s="160">
        <v>36521</v>
      </c>
      <c r="C2870" s="165" t="s">
        <v>6885</v>
      </c>
      <c r="D2870" s="166" t="s">
        <v>8325</v>
      </c>
      <c r="E2870" s="167">
        <v>110.87</v>
      </c>
      <c r="F2870" s="164" t="s">
        <v>4897</v>
      </c>
    </row>
    <row r="2871" spans="1:6" hidden="1" x14ac:dyDescent="0.25">
      <c r="A2871" s="159"/>
      <c r="B2871" s="160">
        <v>36794</v>
      </c>
      <c r="C2871" s="165" t="s">
        <v>6893</v>
      </c>
      <c r="D2871" s="166" t="s">
        <v>8325</v>
      </c>
      <c r="E2871" s="167">
        <v>113.02</v>
      </c>
      <c r="F2871" s="164" t="s">
        <v>4897</v>
      </c>
    </row>
    <row r="2872" spans="1:6" hidden="1" x14ac:dyDescent="0.25">
      <c r="A2872" s="159"/>
      <c r="B2872" s="160">
        <v>10426</v>
      </c>
      <c r="C2872" s="165" t="s">
        <v>6083</v>
      </c>
      <c r="D2872" s="166" t="s">
        <v>8325</v>
      </c>
      <c r="E2872" s="167">
        <v>162.78</v>
      </c>
      <c r="F2872" s="164" t="s">
        <v>4897</v>
      </c>
    </row>
    <row r="2873" spans="1:6" hidden="1" x14ac:dyDescent="0.25">
      <c r="A2873" s="159"/>
      <c r="B2873" s="160">
        <v>10425</v>
      </c>
      <c r="C2873" s="165" t="s">
        <v>6082</v>
      </c>
      <c r="D2873" s="166" t="s">
        <v>8325</v>
      </c>
      <c r="E2873" s="167">
        <v>71.78</v>
      </c>
      <c r="F2873" s="164" t="s">
        <v>4897</v>
      </c>
    </row>
    <row r="2874" spans="1:6" hidden="1" x14ac:dyDescent="0.25">
      <c r="A2874" s="159"/>
      <c r="B2874" s="160">
        <v>10431</v>
      </c>
      <c r="C2874" s="165" t="s">
        <v>6088</v>
      </c>
      <c r="D2874" s="166" t="s">
        <v>8325</v>
      </c>
      <c r="E2874" s="167">
        <v>178.58</v>
      </c>
      <c r="F2874" s="164" t="s">
        <v>4897</v>
      </c>
    </row>
    <row r="2875" spans="1:6" hidden="1" x14ac:dyDescent="0.25">
      <c r="A2875" s="159"/>
      <c r="B2875" s="160">
        <v>10429</v>
      </c>
      <c r="C2875" s="165" t="s">
        <v>6086</v>
      </c>
      <c r="D2875" s="166" t="s">
        <v>8325</v>
      </c>
      <c r="E2875" s="167">
        <v>85.61</v>
      </c>
      <c r="F2875" s="164" t="s">
        <v>4897</v>
      </c>
    </row>
    <row r="2876" spans="1:6" hidden="1" x14ac:dyDescent="0.25">
      <c r="A2876" s="159"/>
      <c r="B2876" s="160">
        <v>20269</v>
      </c>
      <c r="C2876" s="165" t="s">
        <v>6627</v>
      </c>
      <c r="D2876" s="166" t="s">
        <v>8325</v>
      </c>
      <c r="E2876" s="167">
        <v>70.56</v>
      </c>
      <c r="F2876" s="164" t="s">
        <v>4897</v>
      </c>
    </row>
    <row r="2877" spans="1:6" hidden="1" x14ac:dyDescent="0.25">
      <c r="A2877" s="159"/>
      <c r="B2877" s="160">
        <v>20270</v>
      </c>
      <c r="C2877" s="165" t="s">
        <v>6628</v>
      </c>
      <c r="D2877" s="166" t="s">
        <v>8325</v>
      </c>
      <c r="E2877" s="167">
        <v>76.83</v>
      </c>
      <c r="F2877" s="164" t="s">
        <v>4897</v>
      </c>
    </row>
    <row r="2878" spans="1:6" hidden="1" x14ac:dyDescent="0.25">
      <c r="A2878" s="159"/>
      <c r="B2878" s="160">
        <v>11696</v>
      </c>
      <c r="C2878" s="165" t="s">
        <v>6254</v>
      </c>
      <c r="D2878" s="166" t="s">
        <v>8325</v>
      </c>
      <c r="E2878" s="167">
        <v>112.25</v>
      </c>
      <c r="F2878" s="164" t="s">
        <v>4897</v>
      </c>
    </row>
    <row r="2879" spans="1:6" hidden="1" x14ac:dyDescent="0.25">
      <c r="A2879" s="159"/>
      <c r="B2879" s="160">
        <v>10427</v>
      </c>
      <c r="C2879" s="165" t="s">
        <v>6084</v>
      </c>
      <c r="D2879" s="166" t="s">
        <v>8325</v>
      </c>
      <c r="E2879" s="167">
        <v>201.27</v>
      </c>
      <c r="F2879" s="164" t="s">
        <v>4897</v>
      </c>
    </row>
    <row r="2880" spans="1:6" hidden="1" x14ac:dyDescent="0.25">
      <c r="A2880" s="159"/>
      <c r="B2880" s="160">
        <v>10428</v>
      </c>
      <c r="C2880" s="165" t="s">
        <v>6085</v>
      </c>
      <c r="D2880" s="166" t="s">
        <v>8325</v>
      </c>
      <c r="E2880" s="167">
        <v>204.27</v>
      </c>
      <c r="F2880" s="164" t="s">
        <v>4897</v>
      </c>
    </row>
    <row r="2881" spans="1:7" hidden="1" x14ac:dyDescent="0.25">
      <c r="A2881" s="159"/>
      <c r="B2881" s="160">
        <v>2354</v>
      </c>
      <c r="C2881" s="165" t="s">
        <v>9832</v>
      </c>
      <c r="D2881" s="166" t="s">
        <v>8332</v>
      </c>
      <c r="E2881" s="167">
        <v>8.43</v>
      </c>
      <c r="F2881" s="164" t="s">
        <v>4897</v>
      </c>
    </row>
    <row r="2882" spans="1:7" hidden="1" x14ac:dyDescent="0.25">
      <c r="A2882" s="159"/>
      <c r="B2882" s="160">
        <v>40932</v>
      </c>
      <c r="C2882" s="165" t="s">
        <v>7455</v>
      </c>
      <c r="D2882" s="166" t="s">
        <v>8412</v>
      </c>
      <c r="E2882" s="167">
        <v>1477.33</v>
      </c>
      <c r="F2882" s="164" t="s">
        <v>4897</v>
      </c>
    </row>
    <row r="2883" spans="1:7" hidden="1" x14ac:dyDescent="0.25">
      <c r="A2883" s="159"/>
      <c r="B2883" s="160">
        <v>10853</v>
      </c>
      <c r="C2883" s="165" t="s">
        <v>6145</v>
      </c>
      <c r="D2883" s="166" t="s">
        <v>8325</v>
      </c>
      <c r="E2883" s="167">
        <v>59.42</v>
      </c>
      <c r="F2883" s="164" t="s">
        <v>4897</v>
      </c>
    </row>
    <row r="2884" spans="1:7" hidden="1" x14ac:dyDescent="0.25">
      <c r="A2884" s="159"/>
      <c r="B2884" s="160">
        <v>5093</v>
      </c>
      <c r="C2884" s="165" t="s">
        <v>5788</v>
      </c>
      <c r="D2884" s="166" t="s">
        <v>8501</v>
      </c>
      <c r="E2884" s="167">
        <v>13</v>
      </c>
      <c r="F2884" s="164" t="s">
        <v>4897</v>
      </c>
    </row>
    <row r="2885" spans="1:7" ht="20.399999999999999" hidden="1" x14ac:dyDescent="0.25">
      <c r="A2885" s="159"/>
      <c r="B2885" s="160">
        <v>37768</v>
      </c>
      <c r="C2885" s="165" t="s">
        <v>9833</v>
      </c>
      <c r="D2885" s="166" t="s">
        <v>8325</v>
      </c>
      <c r="E2885" s="167">
        <v>70000</v>
      </c>
      <c r="F2885" s="164" t="s">
        <v>4931</v>
      </c>
    </row>
    <row r="2886" spans="1:7" hidden="1" x14ac:dyDescent="0.25">
      <c r="A2886" s="159"/>
      <c r="B2886" s="160">
        <v>37773</v>
      </c>
      <c r="C2886" s="165" t="s">
        <v>9834</v>
      </c>
      <c r="D2886" s="166" t="s">
        <v>8325</v>
      </c>
      <c r="E2886" s="167">
        <v>59441.8</v>
      </c>
      <c r="F2886" s="164" t="s">
        <v>4931</v>
      </c>
    </row>
    <row r="2887" spans="1:7" hidden="1" x14ac:dyDescent="0.25">
      <c r="A2887" s="159"/>
      <c r="B2887" s="160">
        <v>37769</v>
      </c>
      <c r="C2887" s="165" t="s">
        <v>9835</v>
      </c>
      <c r="D2887" s="166" t="s">
        <v>8325</v>
      </c>
      <c r="E2887" s="167">
        <v>99513.06</v>
      </c>
      <c r="F2887" s="164" t="s">
        <v>4931</v>
      </c>
      <c r="G2887" s="168"/>
    </row>
    <row r="2888" spans="1:7" hidden="1" x14ac:dyDescent="0.25">
      <c r="A2888" s="159"/>
      <c r="B2888" s="160">
        <v>37770</v>
      </c>
      <c r="C2888" s="165" t="s">
        <v>9836</v>
      </c>
      <c r="D2888" s="166" t="s">
        <v>8325</v>
      </c>
      <c r="E2888" s="167">
        <v>168889.54</v>
      </c>
      <c r="F2888" s="164" t="s">
        <v>4931</v>
      </c>
    </row>
    <row r="2889" spans="1:7" hidden="1" x14ac:dyDescent="0.25">
      <c r="A2889" s="159"/>
      <c r="B2889" s="160">
        <v>38382</v>
      </c>
      <c r="C2889" s="165" t="s">
        <v>7114</v>
      </c>
      <c r="D2889" s="166" t="s">
        <v>8325</v>
      </c>
      <c r="E2889" s="167">
        <v>7.58</v>
      </c>
      <c r="F2889" s="164" t="s">
        <v>4897</v>
      </c>
      <c r="G2889" s="168"/>
    </row>
    <row r="2890" spans="1:7" hidden="1" x14ac:dyDescent="0.25">
      <c r="A2890" s="159"/>
      <c r="B2890" s="160">
        <v>6091</v>
      </c>
      <c r="C2890" s="165" t="s">
        <v>5822</v>
      </c>
      <c r="D2890" s="166" t="s">
        <v>8370</v>
      </c>
      <c r="E2890" s="167">
        <v>14.26</v>
      </c>
      <c r="F2890" s="164" t="s">
        <v>4897</v>
      </c>
    </row>
    <row r="2891" spans="1:7" hidden="1" x14ac:dyDescent="0.25">
      <c r="A2891" s="159"/>
      <c r="B2891" s="160">
        <v>38383</v>
      </c>
      <c r="C2891" s="165" t="s">
        <v>7115</v>
      </c>
      <c r="D2891" s="166" t="s">
        <v>8325</v>
      </c>
      <c r="E2891" s="167">
        <v>1.42</v>
      </c>
      <c r="F2891" s="164" t="s">
        <v>4897</v>
      </c>
      <c r="G2891" s="168"/>
    </row>
    <row r="2892" spans="1:7" hidden="1" x14ac:dyDescent="0.25">
      <c r="A2892" s="159"/>
      <c r="B2892" s="160">
        <v>3768</v>
      </c>
      <c r="C2892" s="165" t="s">
        <v>5495</v>
      </c>
      <c r="D2892" s="166" t="s">
        <v>8325</v>
      </c>
      <c r="E2892" s="167">
        <v>1.9</v>
      </c>
      <c r="F2892" s="164" t="s">
        <v>4897</v>
      </c>
    </row>
    <row r="2893" spans="1:7" hidden="1" x14ac:dyDescent="0.25">
      <c r="A2893" s="159"/>
      <c r="B2893" s="160">
        <v>3767</v>
      </c>
      <c r="C2893" s="165" t="s">
        <v>5494</v>
      </c>
      <c r="D2893" s="166" t="s">
        <v>8325</v>
      </c>
      <c r="E2893" s="167">
        <v>0.45</v>
      </c>
      <c r="F2893" s="164" t="s">
        <v>4897</v>
      </c>
    </row>
    <row r="2894" spans="1:7" hidden="1" x14ac:dyDescent="0.25">
      <c r="A2894" s="159"/>
      <c r="B2894" s="160">
        <v>13192</v>
      </c>
      <c r="C2894" s="165" t="s">
        <v>9837</v>
      </c>
      <c r="D2894" s="166" t="s">
        <v>8325</v>
      </c>
      <c r="E2894" s="167">
        <v>4239.03</v>
      </c>
      <c r="F2894" s="164" t="s">
        <v>4897</v>
      </c>
    </row>
    <row r="2895" spans="1:7" hidden="1" x14ac:dyDescent="0.25">
      <c r="A2895" s="159"/>
      <c r="B2895" s="160">
        <v>38413</v>
      </c>
      <c r="C2895" s="165" t="s">
        <v>9838</v>
      </c>
      <c r="D2895" s="166" t="s">
        <v>8325</v>
      </c>
      <c r="E2895" s="167">
        <v>701.07</v>
      </c>
      <c r="F2895" s="164" t="s">
        <v>4897</v>
      </c>
    </row>
    <row r="2896" spans="1:7" ht="20.399999999999999" hidden="1" x14ac:dyDescent="0.25">
      <c r="A2896" s="159"/>
      <c r="B2896" s="160">
        <v>20193</v>
      </c>
      <c r="C2896" s="165" t="s">
        <v>9839</v>
      </c>
      <c r="D2896" s="166" t="s">
        <v>6619</v>
      </c>
      <c r="E2896" s="167">
        <v>1.49</v>
      </c>
      <c r="F2896" s="164" t="s">
        <v>4897</v>
      </c>
    </row>
    <row r="2897" spans="1:6" ht="20.399999999999999" hidden="1" x14ac:dyDescent="0.25">
      <c r="A2897" s="159"/>
      <c r="B2897" s="160">
        <v>10527</v>
      </c>
      <c r="C2897" s="165" t="s">
        <v>9840</v>
      </c>
      <c r="D2897" s="166" t="s">
        <v>9841</v>
      </c>
      <c r="E2897" s="167">
        <v>4.5</v>
      </c>
      <c r="F2897" s="164" t="s">
        <v>8337</v>
      </c>
    </row>
    <row r="2898" spans="1:6" ht="20.399999999999999" hidden="1" x14ac:dyDescent="0.25">
      <c r="A2898" s="159"/>
      <c r="B2898" s="160">
        <v>41805</v>
      </c>
      <c r="C2898" s="165" t="s">
        <v>9842</v>
      </c>
      <c r="D2898" s="166" t="s">
        <v>8412</v>
      </c>
      <c r="E2898" s="167">
        <v>430</v>
      </c>
      <c r="F2898" s="164" t="s">
        <v>4931</v>
      </c>
    </row>
    <row r="2899" spans="1:6" hidden="1" x14ac:dyDescent="0.25">
      <c r="A2899" s="159"/>
      <c r="B2899" s="160">
        <v>40271</v>
      </c>
      <c r="C2899" s="165" t="s">
        <v>9843</v>
      </c>
      <c r="D2899" s="166" t="s">
        <v>8412</v>
      </c>
      <c r="E2899" s="167">
        <v>2.92</v>
      </c>
      <c r="F2899" s="164" t="s">
        <v>4897</v>
      </c>
    </row>
    <row r="2900" spans="1:6" hidden="1" x14ac:dyDescent="0.25">
      <c r="A2900" s="159"/>
      <c r="B2900" s="160">
        <v>40287</v>
      </c>
      <c r="C2900" s="165" t="s">
        <v>9844</v>
      </c>
      <c r="D2900" s="166" t="s">
        <v>8412</v>
      </c>
      <c r="E2900" s="167">
        <v>1.1200000000000001</v>
      </c>
      <c r="F2900" s="164" t="s">
        <v>4897</v>
      </c>
    </row>
    <row r="2901" spans="1:6" hidden="1" x14ac:dyDescent="0.25">
      <c r="A2901" s="159"/>
      <c r="B2901" s="160">
        <v>40295</v>
      </c>
      <c r="C2901" s="165" t="s">
        <v>7384</v>
      </c>
      <c r="D2901" s="166" t="s">
        <v>8332</v>
      </c>
      <c r="E2901" s="167">
        <v>2.4500000000000002</v>
      </c>
      <c r="F2901" s="164" t="s">
        <v>4931</v>
      </c>
    </row>
    <row r="2902" spans="1:6" hidden="1" x14ac:dyDescent="0.25">
      <c r="A2902" s="159"/>
      <c r="B2902" s="160">
        <v>745</v>
      </c>
      <c r="C2902" s="165" t="s">
        <v>5068</v>
      </c>
      <c r="D2902" s="166" t="s">
        <v>8332</v>
      </c>
      <c r="E2902" s="167">
        <v>2.59</v>
      </c>
      <c r="F2902" s="164" t="s">
        <v>4931</v>
      </c>
    </row>
    <row r="2903" spans="1:6" ht="30.6" hidden="1" x14ac:dyDescent="0.25">
      <c r="A2903" s="159"/>
      <c r="B2903" s="160">
        <v>4084</v>
      </c>
      <c r="C2903" s="165" t="s">
        <v>9845</v>
      </c>
      <c r="D2903" s="166" t="s">
        <v>8332</v>
      </c>
      <c r="E2903" s="167">
        <v>1.4</v>
      </c>
      <c r="F2903" s="164" t="s">
        <v>4931</v>
      </c>
    </row>
    <row r="2904" spans="1:6" ht="30.6" hidden="1" x14ac:dyDescent="0.25">
      <c r="A2904" s="159"/>
      <c r="B2904" s="160">
        <v>743</v>
      </c>
      <c r="C2904" s="165" t="s">
        <v>9846</v>
      </c>
      <c r="D2904" s="166" t="s">
        <v>8332</v>
      </c>
      <c r="E2904" s="167">
        <v>1.4</v>
      </c>
      <c r="F2904" s="164" t="s">
        <v>4931</v>
      </c>
    </row>
    <row r="2905" spans="1:6" ht="30.6" hidden="1" x14ac:dyDescent="0.25">
      <c r="A2905" s="159"/>
      <c r="B2905" s="160">
        <v>40293</v>
      </c>
      <c r="C2905" s="165" t="s">
        <v>9847</v>
      </c>
      <c r="D2905" s="166" t="s">
        <v>8332</v>
      </c>
      <c r="E2905" s="167">
        <v>1.68</v>
      </c>
      <c r="F2905" s="164" t="s">
        <v>4931</v>
      </c>
    </row>
    <row r="2906" spans="1:6" ht="30.6" hidden="1" x14ac:dyDescent="0.25">
      <c r="A2906" s="159"/>
      <c r="B2906" s="160">
        <v>40294</v>
      </c>
      <c r="C2906" s="165" t="s">
        <v>9848</v>
      </c>
      <c r="D2906" s="166" t="s">
        <v>8332</v>
      </c>
      <c r="E2906" s="167">
        <v>1.4</v>
      </c>
      <c r="F2906" s="164" t="s">
        <v>4931</v>
      </c>
    </row>
    <row r="2907" spans="1:6" ht="30.6" hidden="1" x14ac:dyDescent="0.25">
      <c r="A2907" s="159"/>
      <c r="B2907" s="160">
        <v>4085</v>
      </c>
      <c r="C2907" s="165" t="s">
        <v>9849</v>
      </c>
      <c r="D2907" s="166" t="s">
        <v>8332</v>
      </c>
      <c r="E2907" s="167">
        <v>1.96</v>
      </c>
      <c r="F2907" s="164" t="s">
        <v>4931</v>
      </c>
    </row>
    <row r="2908" spans="1:6" ht="30.6" hidden="1" x14ac:dyDescent="0.25">
      <c r="A2908" s="159"/>
      <c r="B2908" s="160">
        <v>1383</v>
      </c>
      <c r="C2908" s="165" t="s">
        <v>9850</v>
      </c>
      <c r="D2908" s="166" t="s">
        <v>8332</v>
      </c>
      <c r="E2908" s="167">
        <v>2.79</v>
      </c>
      <c r="F2908" s="164" t="s">
        <v>4931</v>
      </c>
    </row>
    <row r="2909" spans="1:6" ht="20.399999999999999" hidden="1" x14ac:dyDescent="0.25">
      <c r="A2909" s="159"/>
      <c r="B2909" s="160">
        <v>10775</v>
      </c>
      <c r="C2909" s="165" t="s">
        <v>9851</v>
      </c>
      <c r="D2909" s="166" t="s">
        <v>8412</v>
      </c>
      <c r="E2909" s="167">
        <v>505</v>
      </c>
      <c r="F2909" s="164" t="s">
        <v>4931</v>
      </c>
    </row>
    <row r="2910" spans="1:6" hidden="1" x14ac:dyDescent="0.25">
      <c r="A2910" s="159"/>
      <c r="B2910" s="160">
        <v>10776</v>
      </c>
      <c r="C2910" s="165" t="s">
        <v>9852</v>
      </c>
      <c r="D2910" s="166" t="s">
        <v>8412</v>
      </c>
      <c r="E2910" s="167">
        <v>394.53</v>
      </c>
      <c r="F2910" s="164" t="s">
        <v>4931</v>
      </c>
    </row>
    <row r="2911" spans="1:6" hidden="1" x14ac:dyDescent="0.25">
      <c r="A2911" s="159"/>
      <c r="B2911" s="160">
        <v>10779</v>
      </c>
      <c r="C2911" s="165" t="s">
        <v>9853</v>
      </c>
      <c r="D2911" s="166" t="s">
        <v>8412</v>
      </c>
      <c r="E2911" s="167">
        <v>631.25</v>
      </c>
      <c r="F2911" s="164" t="s">
        <v>4931</v>
      </c>
    </row>
    <row r="2912" spans="1:6" ht="20.399999999999999" hidden="1" x14ac:dyDescent="0.25">
      <c r="A2912" s="159"/>
      <c r="B2912" s="160">
        <v>10777</v>
      </c>
      <c r="C2912" s="165" t="s">
        <v>9854</v>
      </c>
      <c r="D2912" s="166" t="s">
        <v>8412</v>
      </c>
      <c r="E2912" s="167">
        <v>573.38</v>
      </c>
      <c r="F2912" s="164" t="s">
        <v>4931</v>
      </c>
    </row>
    <row r="2913" spans="1:7" ht="20.399999999999999" hidden="1" x14ac:dyDescent="0.25">
      <c r="A2913" s="159"/>
      <c r="B2913" s="160">
        <v>10778</v>
      </c>
      <c r="C2913" s="165" t="s">
        <v>9855</v>
      </c>
      <c r="D2913" s="166" t="s">
        <v>8412</v>
      </c>
      <c r="E2913" s="167">
        <v>631.25</v>
      </c>
      <c r="F2913" s="164" t="s">
        <v>4931</v>
      </c>
    </row>
    <row r="2914" spans="1:7" hidden="1" x14ac:dyDescent="0.25">
      <c r="A2914" s="159"/>
      <c r="B2914" s="160">
        <v>40339</v>
      </c>
      <c r="C2914" s="165" t="s">
        <v>7388</v>
      </c>
      <c r="D2914" s="166" t="s">
        <v>8412</v>
      </c>
      <c r="E2914" s="167">
        <v>1.1200000000000001</v>
      </c>
      <c r="F2914" s="164" t="s">
        <v>4897</v>
      </c>
    </row>
    <row r="2915" spans="1:7" ht="20.399999999999999" hidden="1" x14ac:dyDescent="0.25">
      <c r="A2915" s="159"/>
      <c r="B2915" s="160">
        <v>3355</v>
      </c>
      <c r="C2915" s="165" t="s">
        <v>9856</v>
      </c>
      <c r="D2915" s="166" t="s">
        <v>8332</v>
      </c>
      <c r="E2915" s="167">
        <v>26.1</v>
      </c>
      <c r="F2915" s="164" t="s">
        <v>4931</v>
      </c>
    </row>
    <row r="2916" spans="1:7" ht="30.6" hidden="1" x14ac:dyDescent="0.25">
      <c r="A2916" s="159"/>
      <c r="B2916" s="160">
        <v>39814</v>
      </c>
      <c r="C2916" s="165" t="s">
        <v>9857</v>
      </c>
      <c r="D2916" s="166" t="s">
        <v>8332</v>
      </c>
      <c r="E2916" s="167">
        <v>48.93</v>
      </c>
      <c r="F2916" s="164" t="s">
        <v>4931</v>
      </c>
    </row>
    <row r="2917" spans="1:7" ht="20.399999999999999" hidden="1" x14ac:dyDescent="0.25">
      <c r="A2917" s="159"/>
      <c r="B2917" s="160">
        <v>10749</v>
      </c>
      <c r="C2917" s="165" t="s">
        <v>9858</v>
      </c>
      <c r="D2917" s="166" t="s">
        <v>8412</v>
      </c>
      <c r="E2917" s="167">
        <v>2.06</v>
      </c>
      <c r="F2917" s="164" t="s">
        <v>4897</v>
      </c>
    </row>
    <row r="2918" spans="1:7" hidden="1" x14ac:dyDescent="0.25">
      <c r="A2918" s="159"/>
      <c r="B2918" s="160">
        <v>40290</v>
      </c>
      <c r="C2918" s="165" t="s">
        <v>7383</v>
      </c>
      <c r="D2918" s="166" t="s">
        <v>8412</v>
      </c>
      <c r="E2918" s="167">
        <v>2.97</v>
      </c>
      <c r="F2918" s="164" t="s">
        <v>4897</v>
      </c>
    </row>
    <row r="2919" spans="1:7" hidden="1" x14ac:dyDescent="0.25">
      <c r="A2919" s="159"/>
      <c r="B2919" s="160">
        <v>3346</v>
      </c>
      <c r="C2919" s="165" t="s">
        <v>9859</v>
      </c>
      <c r="D2919" s="166" t="s">
        <v>8332</v>
      </c>
      <c r="E2919" s="167">
        <v>11.7</v>
      </c>
      <c r="F2919" s="164" t="s">
        <v>4931</v>
      </c>
    </row>
    <row r="2920" spans="1:7" hidden="1" x14ac:dyDescent="0.25">
      <c r="A2920" s="159"/>
      <c r="B2920" s="160">
        <v>3348</v>
      </c>
      <c r="C2920" s="165" t="s">
        <v>9860</v>
      </c>
      <c r="D2920" s="166" t="s">
        <v>8332</v>
      </c>
      <c r="E2920" s="167">
        <v>13.99</v>
      </c>
      <c r="F2920" s="164" t="s">
        <v>4931</v>
      </c>
    </row>
    <row r="2921" spans="1:7" hidden="1" x14ac:dyDescent="0.25">
      <c r="A2921" s="159"/>
      <c r="B2921" s="160">
        <v>3345</v>
      </c>
      <c r="C2921" s="165" t="s">
        <v>9861</v>
      </c>
      <c r="D2921" s="166" t="s">
        <v>8332</v>
      </c>
      <c r="E2921" s="167">
        <v>9.0399999999999991</v>
      </c>
      <c r="F2921" s="164" t="s">
        <v>4931</v>
      </c>
    </row>
    <row r="2922" spans="1:7" hidden="1" x14ac:dyDescent="0.25">
      <c r="A2922" s="159"/>
      <c r="B2922" s="160">
        <v>39833</v>
      </c>
      <c r="C2922" s="165" t="s">
        <v>7341</v>
      </c>
      <c r="D2922" s="166" t="s">
        <v>8332</v>
      </c>
      <c r="E2922" s="167">
        <v>19.170000000000002</v>
      </c>
      <c r="F2922" s="164" t="s">
        <v>4931</v>
      </c>
    </row>
    <row r="2923" spans="1:7" hidden="1" x14ac:dyDescent="0.25">
      <c r="A2923" s="159"/>
      <c r="B2923" s="160">
        <v>39834</v>
      </c>
      <c r="C2923" s="165" t="s">
        <v>7342</v>
      </c>
      <c r="D2923" s="166" t="s">
        <v>8332</v>
      </c>
      <c r="E2923" s="167">
        <v>32.9</v>
      </c>
      <c r="F2923" s="164" t="s">
        <v>4931</v>
      </c>
      <c r="G2923" s="168"/>
    </row>
    <row r="2924" spans="1:7" hidden="1" x14ac:dyDescent="0.25">
      <c r="A2924" s="159"/>
      <c r="B2924" s="160">
        <v>39835</v>
      </c>
      <c r="C2924" s="165" t="s">
        <v>7343</v>
      </c>
      <c r="D2924" s="166" t="s">
        <v>8332</v>
      </c>
      <c r="E2924" s="167">
        <v>40.11</v>
      </c>
      <c r="F2924" s="164" t="s">
        <v>4931</v>
      </c>
      <c r="G2924" s="168"/>
    </row>
    <row r="2925" spans="1:7" hidden="1" x14ac:dyDescent="0.25">
      <c r="A2925" s="159"/>
      <c r="B2925" s="160">
        <v>7252</v>
      </c>
      <c r="C2925" s="165" t="s">
        <v>5955</v>
      </c>
      <c r="D2925" s="166" t="s">
        <v>8332</v>
      </c>
      <c r="E2925" s="167">
        <v>2.27</v>
      </c>
      <c r="F2925" s="164" t="s">
        <v>4931</v>
      </c>
    </row>
    <row r="2926" spans="1:7" hidden="1" x14ac:dyDescent="0.25">
      <c r="A2926" s="159"/>
      <c r="B2926" s="160">
        <v>4778</v>
      </c>
      <c r="C2926" s="165" t="s">
        <v>5716</v>
      </c>
      <c r="D2926" s="166" t="s">
        <v>8332</v>
      </c>
      <c r="E2926" s="167">
        <v>2.7</v>
      </c>
      <c r="F2926" s="164" t="s">
        <v>4931</v>
      </c>
    </row>
    <row r="2927" spans="1:7" hidden="1" x14ac:dyDescent="0.25">
      <c r="A2927" s="159"/>
      <c r="B2927" s="160">
        <v>4780</v>
      </c>
      <c r="C2927" s="165" t="s">
        <v>5717</v>
      </c>
      <c r="D2927" s="166" t="s">
        <v>8332</v>
      </c>
      <c r="E2927" s="167">
        <v>2.92</v>
      </c>
      <c r="F2927" s="164" t="s">
        <v>4931</v>
      </c>
    </row>
    <row r="2928" spans="1:7" hidden="1" x14ac:dyDescent="0.25">
      <c r="A2928" s="159"/>
      <c r="B2928" s="160">
        <v>10809</v>
      </c>
      <c r="C2928" s="165" t="s">
        <v>6139</v>
      </c>
      <c r="D2928" s="166" t="s">
        <v>8332</v>
      </c>
      <c r="E2928" s="167">
        <v>0.52</v>
      </c>
      <c r="F2928" s="164" t="s">
        <v>4897</v>
      </c>
      <c r="G2928" s="168"/>
    </row>
    <row r="2929" spans="1:7" hidden="1" x14ac:dyDescent="0.25">
      <c r="A2929" s="159"/>
      <c r="B2929" s="160">
        <v>10811</v>
      </c>
      <c r="C2929" s="165" t="s">
        <v>6140</v>
      </c>
      <c r="D2929" s="166" t="s">
        <v>8332</v>
      </c>
      <c r="E2929" s="167">
        <v>0.45</v>
      </c>
      <c r="F2929" s="164" t="s">
        <v>8337</v>
      </c>
      <c r="G2929" s="168"/>
    </row>
    <row r="2930" spans="1:7" hidden="1" x14ac:dyDescent="0.25">
      <c r="A2930" s="159"/>
      <c r="B2930" s="160">
        <v>7247</v>
      </c>
      <c r="C2930" s="165" t="s">
        <v>9862</v>
      </c>
      <c r="D2930" s="166" t="s">
        <v>8332</v>
      </c>
      <c r="E2930" s="167">
        <v>2.27</v>
      </c>
      <c r="F2930" s="164" t="s">
        <v>4931</v>
      </c>
    </row>
    <row r="2931" spans="1:7" ht="20.399999999999999" hidden="1" x14ac:dyDescent="0.25">
      <c r="A2931" s="159"/>
      <c r="B2931" s="160">
        <v>40291</v>
      </c>
      <c r="C2931" s="165" t="s">
        <v>9863</v>
      </c>
      <c r="D2931" s="166" t="s">
        <v>8412</v>
      </c>
      <c r="E2931" s="167">
        <v>156.97999999999999</v>
      </c>
      <c r="F2931" s="164" t="s">
        <v>4897</v>
      </c>
    </row>
    <row r="2932" spans="1:7" ht="20.399999999999999" hidden="1" x14ac:dyDescent="0.25">
      <c r="A2932" s="159"/>
      <c r="B2932" s="160">
        <v>40275</v>
      </c>
      <c r="C2932" s="165" t="s">
        <v>9864</v>
      </c>
      <c r="D2932" s="166" t="s">
        <v>8412</v>
      </c>
      <c r="E2932" s="167">
        <v>4.5</v>
      </c>
      <c r="F2932" s="164" t="s">
        <v>4897</v>
      </c>
    </row>
    <row r="2933" spans="1:7" hidden="1" x14ac:dyDescent="0.25">
      <c r="A2933" s="159"/>
      <c r="B2933" s="160">
        <v>3777</v>
      </c>
      <c r="C2933" s="165" t="s">
        <v>5496</v>
      </c>
      <c r="D2933" s="166" t="s">
        <v>8330</v>
      </c>
      <c r="E2933" s="167">
        <v>1.27</v>
      </c>
      <c r="F2933" s="164" t="s">
        <v>8337</v>
      </c>
      <c r="G2933" s="168"/>
    </row>
    <row r="2934" spans="1:7" hidden="1" x14ac:dyDescent="0.25">
      <c r="A2934" s="159"/>
      <c r="B2934" s="160">
        <v>3779</v>
      </c>
      <c r="C2934" s="165" t="s">
        <v>5497</v>
      </c>
      <c r="D2934" s="166" t="s">
        <v>8368</v>
      </c>
      <c r="E2934" s="167">
        <v>10.58</v>
      </c>
      <c r="F2934" s="164" t="s">
        <v>4897</v>
      </c>
    </row>
    <row r="2935" spans="1:7" hidden="1" x14ac:dyDescent="0.25">
      <c r="A2935" s="159"/>
      <c r="B2935" s="160">
        <v>3798</v>
      </c>
      <c r="C2935" s="165" t="s">
        <v>5498</v>
      </c>
      <c r="D2935" s="166" t="s">
        <v>8325</v>
      </c>
      <c r="E2935" s="167">
        <v>46.12</v>
      </c>
      <c r="F2935" s="164" t="s">
        <v>4897</v>
      </c>
      <c r="G2935" s="168"/>
    </row>
    <row r="2936" spans="1:7" ht="20.399999999999999" hidden="1" x14ac:dyDescent="0.25">
      <c r="A2936" s="159"/>
      <c r="B2936" s="160">
        <v>38769</v>
      </c>
      <c r="C2936" s="165" t="s">
        <v>9865</v>
      </c>
      <c r="D2936" s="166" t="s">
        <v>8325</v>
      </c>
      <c r="E2936" s="167">
        <v>36.020000000000003</v>
      </c>
      <c r="F2936" s="164" t="s">
        <v>4897</v>
      </c>
    </row>
    <row r="2937" spans="1:7" ht="20.399999999999999" hidden="1" x14ac:dyDescent="0.25">
      <c r="A2937" s="159"/>
      <c r="B2937" s="160">
        <v>39510</v>
      </c>
      <c r="C2937" s="165" t="s">
        <v>9866</v>
      </c>
      <c r="D2937" s="166" t="s">
        <v>8325</v>
      </c>
      <c r="E2937" s="167">
        <v>145.78</v>
      </c>
      <c r="F2937" s="164" t="s">
        <v>4897</v>
      </c>
    </row>
    <row r="2938" spans="1:7" ht="20.399999999999999" hidden="1" x14ac:dyDescent="0.25">
      <c r="A2938" s="159"/>
      <c r="B2938" s="160">
        <v>38776</v>
      </c>
      <c r="C2938" s="165" t="s">
        <v>9867</v>
      </c>
      <c r="D2938" s="166" t="s">
        <v>8325</v>
      </c>
      <c r="E2938" s="167">
        <v>154.71</v>
      </c>
      <c r="F2938" s="164" t="s">
        <v>4897</v>
      </c>
    </row>
    <row r="2939" spans="1:7" hidden="1" x14ac:dyDescent="0.25">
      <c r="A2939" s="159"/>
      <c r="B2939" s="160">
        <v>38774</v>
      </c>
      <c r="C2939" s="165" t="s">
        <v>9868</v>
      </c>
      <c r="D2939" s="166" t="s">
        <v>8325</v>
      </c>
      <c r="E2939" s="167">
        <v>36.51</v>
      </c>
      <c r="F2939" s="164" t="s">
        <v>4897</v>
      </c>
    </row>
    <row r="2940" spans="1:7" ht="20.399999999999999" hidden="1" x14ac:dyDescent="0.25">
      <c r="A2940" s="159"/>
      <c r="B2940" s="160">
        <v>38889</v>
      </c>
      <c r="C2940" s="165" t="s">
        <v>9869</v>
      </c>
      <c r="D2940" s="166" t="s">
        <v>8325</v>
      </c>
      <c r="E2940" s="167">
        <v>27.61</v>
      </c>
      <c r="F2940" s="164" t="s">
        <v>4897</v>
      </c>
    </row>
    <row r="2941" spans="1:7" ht="20.399999999999999" hidden="1" x14ac:dyDescent="0.25">
      <c r="A2941" s="159"/>
      <c r="B2941" s="160">
        <v>38784</v>
      </c>
      <c r="C2941" s="165" t="s">
        <v>9870</v>
      </c>
      <c r="D2941" s="166" t="s">
        <v>8325</v>
      </c>
      <c r="E2941" s="167">
        <v>36.93</v>
      </c>
      <c r="F2941" s="164" t="s">
        <v>4897</v>
      </c>
    </row>
    <row r="2942" spans="1:7" ht="20.399999999999999" hidden="1" x14ac:dyDescent="0.25">
      <c r="A2942" s="159"/>
      <c r="B2942" s="160">
        <v>3788</v>
      </c>
      <c r="C2942" s="165" t="s">
        <v>9871</v>
      </c>
      <c r="D2942" s="166" t="s">
        <v>8325</v>
      </c>
      <c r="E2942" s="167">
        <v>38.49</v>
      </c>
      <c r="F2942" s="164" t="s">
        <v>4897</v>
      </c>
    </row>
    <row r="2943" spans="1:7" ht="20.399999999999999" hidden="1" x14ac:dyDescent="0.25">
      <c r="A2943" s="159"/>
      <c r="B2943" s="160">
        <v>12230</v>
      </c>
      <c r="C2943" s="165" t="s">
        <v>9872</v>
      </c>
      <c r="D2943" s="166" t="s">
        <v>8325</v>
      </c>
      <c r="E2943" s="167">
        <v>9.9</v>
      </c>
      <c r="F2943" s="164" t="s">
        <v>4897</v>
      </c>
    </row>
    <row r="2944" spans="1:7" ht="20.399999999999999" hidden="1" x14ac:dyDescent="0.25">
      <c r="A2944" s="159"/>
      <c r="B2944" s="160">
        <v>3780</v>
      </c>
      <c r="C2944" s="165" t="s">
        <v>9873</v>
      </c>
      <c r="D2944" s="166" t="s">
        <v>8325</v>
      </c>
      <c r="E2944" s="167">
        <v>56.79</v>
      </c>
      <c r="F2944" s="164" t="s">
        <v>8337</v>
      </c>
    </row>
    <row r="2945" spans="1:7" ht="20.399999999999999" hidden="1" x14ac:dyDescent="0.25">
      <c r="A2945" s="159"/>
      <c r="B2945" s="160">
        <v>12231</v>
      </c>
      <c r="C2945" s="165" t="s">
        <v>9874</v>
      </c>
      <c r="D2945" s="166" t="s">
        <v>8325</v>
      </c>
      <c r="E2945" s="167">
        <v>16.46</v>
      </c>
      <c r="F2945" s="164" t="s">
        <v>4897</v>
      </c>
    </row>
    <row r="2946" spans="1:7" ht="20.399999999999999" hidden="1" x14ac:dyDescent="0.25">
      <c r="A2946" s="159"/>
      <c r="B2946" s="160">
        <v>3811</v>
      </c>
      <c r="C2946" s="165" t="s">
        <v>9875</v>
      </c>
      <c r="D2946" s="166" t="s">
        <v>8325</v>
      </c>
      <c r="E2946" s="167">
        <v>53.34</v>
      </c>
      <c r="F2946" s="164" t="s">
        <v>4897</v>
      </c>
    </row>
    <row r="2947" spans="1:7" ht="20.399999999999999" hidden="1" x14ac:dyDescent="0.25">
      <c r="A2947" s="159"/>
      <c r="B2947" s="160">
        <v>12232</v>
      </c>
      <c r="C2947" s="165" t="s">
        <v>9876</v>
      </c>
      <c r="D2947" s="166" t="s">
        <v>8325</v>
      </c>
      <c r="E2947" s="167">
        <v>17.25</v>
      </c>
      <c r="F2947" s="164" t="s">
        <v>4897</v>
      </c>
    </row>
    <row r="2948" spans="1:7" ht="20.399999999999999" hidden="1" x14ac:dyDescent="0.25">
      <c r="A2948" s="159"/>
      <c r="B2948" s="160">
        <v>3799</v>
      </c>
      <c r="C2948" s="165" t="s">
        <v>9877</v>
      </c>
      <c r="D2948" s="166" t="s">
        <v>8325</v>
      </c>
      <c r="E2948" s="167">
        <v>75.44</v>
      </c>
      <c r="F2948" s="164" t="s">
        <v>4897</v>
      </c>
    </row>
    <row r="2949" spans="1:7" ht="20.399999999999999" hidden="1" x14ac:dyDescent="0.25">
      <c r="A2949" s="159"/>
      <c r="B2949" s="160">
        <v>12239</v>
      </c>
      <c r="C2949" s="165" t="s">
        <v>9878</v>
      </c>
      <c r="D2949" s="166" t="s">
        <v>8325</v>
      </c>
      <c r="E2949" s="167">
        <v>22.58</v>
      </c>
      <c r="F2949" s="164" t="s">
        <v>4897</v>
      </c>
    </row>
    <row r="2950" spans="1:7" hidden="1" x14ac:dyDescent="0.25">
      <c r="A2950" s="159"/>
      <c r="B2950" s="160">
        <v>38773</v>
      </c>
      <c r="C2950" s="165" t="s">
        <v>9879</v>
      </c>
      <c r="D2950" s="166" t="s">
        <v>8325</v>
      </c>
      <c r="E2950" s="167">
        <v>3.62</v>
      </c>
      <c r="F2950" s="164" t="s">
        <v>4897</v>
      </c>
    </row>
    <row r="2951" spans="1:7" hidden="1" x14ac:dyDescent="0.25">
      <c r="A2951" s="159"/>
      <c r="B2951" s="160">
        <v>12271</v>
      </c>
      <c r="C2951" s="165" t="s">
        <v>6378</v>
      </c>
      <c r="D2951" s="166" t="s">
        <v>8325</v>
      </c>
      <c r="E2951" s="167">
        <v>201.99</v>
      </c>
      <c r="F2951" s="164" t="s">
        <v>4897</v>
      </c>
    </row>
    <row r="2952" spans="1:7" hidden="1" x14ac:dyDescent="0.25">
      <c r="A2952" s="159"/>
      <c r="B2952" s="160">
        <v>12245</v>
      </c>
      <c r="C2952" s="165" t="s">
        <v>6376</v>
      </c>
      <c r="D2952" s="166" t="s">
        <v>8325</v>
      </c>
      <c r="E2952" s="167">
        <v>87.61</v>
      </c>
      <c r="F2952" s="164" t="s">
        <v>4897</v>
      </c>
    </row>
    <row r="2953" spans="1:7" hidden="1" x14ac:dyDescent="0.25">
      <c r="A2953" s="159"/>
      <c r="B2953" s="160">
        <v>38785</v>
      </c>
      <c r="C2953" s="165" t="s">
        <v>9880</v>
      </c>
      <c r="D2953" s="166" t="s">
        <v>8325</v>
      </c>
      <c r="E2953" s="167">
        <v>95.63</v>
      </c>
      <c r="F2953" s="164" t="s">
        <v>4897</v>
      </c>
    </row>
    <row r="2954" spans="1:7" hidden="1" x14ac:dyDescent="0.25">
      <c r="A2954" s="159"/>
      <c r="B2954" s="160">
        <v>38786</v>
      </c>
      <c r="C2954" s="165" t="s">
        <v>9881</v>
      </c>
      <c r="D2954" s="166" t="s">
        <v>8325</v>
      </c>
      <c r="E2954" s="167">
        <v>117.79</v>
      </c>
      <c r="F2954" s="164" t="s">
        <v>4897</v>
      </c>
    </row>
    <row r="2955" spans="1:7" hidden="1" x14ac:dyDescent="0.25">
      <c r="A2955" s="159"/>
      <c r="B2955" s="160">
        <v>39385</v>
      </c>
      <c r="C2955" s="165" t="s">
        <v>7289</v>
      </c>
      <c r="D2955" s="166" t="s">
        <v>8325</v>
      </c>
      <c r="E2955" s="167">
        <v>89.1</v>
      </c>
      <c r="F2955" s="164" t="s">
        <v>4897</v>
      </c>
    </row>
    <row r="2956" spans="1:7" hidden="1" x14ac:dyDescent="0.25">
      <c r="A2956" s="159"/>
      <c r="B2956" s="160">
        <v>39389</v>
      </c>
      <c r="C2956" s="165" t="s">
        <v>7293</v>
      </c>
      <c r="D2956" s="166" t="s">
        <v>8325</v>
      </c>
      <c r="E2956" s="167">
        <v>73.91</v>
      </c>
      <c r="F2956" s="164" t="s">
        <v>4897</v>
      </c>
    </row>
    <row r="2957" spans="1:7" hidden="1" x14ac:dyDescent="0.25">
      <c r="A2957" s="159"/>
      <c r="B2957" s="160">
        <v>39390</v>
      </c>
      <c r="C2957" s="165" t="s">
        <v>7294</v>
      </c>
      <c r="D2957" s="166" t="s">
        <v>8325</v>
      </c>
      <c r="E2957" s="167">
        <v>143.15</v>
      </c>
      <c r="F2957" s="164" t="s">
        <v>4897</v>
      </c>
    </row>
    <row r="2958" spans="1:7" hidden="1" x14ac:dyDescent="0.25">
      <c r="A2958" s="159"/>
      <c r="B2958" s="160">
        <v>39391</v>
      </c>
      <c r="C2958" s="165" t="s">
        <v>7295</v>
      </c>
      <c r="D2958" s="166" t="s">
        <v>8325</v>
      </c>
      <c r="E2958" s="167">
        <v>264.92</v>
      </c>
      <c r="F2958" s="164" t="s">
        <v>4897</v>
      </c>
      <c r="G2958" s="168"/>
    </row>
    <row r="2959" spans="1:7" ht="20.399999999999999" hidden="1" x14ac:dyDescent="0.25">
      <c r="A2959" s="159"/>
      <c r="B2959" s="160">
        <v>3803</v>
      </c>
      <c r="C2959" s="165" t="s">
        <v>9882</v>
      </c>
      <c r="D2959" s="166" t="s">
        <v>8325</v>
      </c>
      <c r="E2959" s="167">
        <v>34.15</v>
      </c>
      <c r="F2959" s="164" t="s">
        <v>4897</v>
      </c>
      <c r="G2959" s="168"/>
    </row>
    <row r="2960" spans="1:7" ht="20.399999999999999" hidden="1" x14ac:dyDescent="0.25">
      <c r="A2960" s="159"/>
      <c r="B2960" s="160">
        <v>38770</v>
      </c>
      <c r="C2960" s="165" t="s">
        <v>9883</v>
      </c>
      <c r="D2960" s="166" t="s">
        <v>8325</v>
      </c>
      <c r="E2960" s="167">
        <v>39.549999999999997</v>
      </c>
      <c r="F2960" s="164" t="s">
        <v>4897</v>
      </c>
    </row>
    <row r="2961" spans="1:7" hidden="1" x14ac:dyDescent="0.25">
      <c r="A2961" s="159"/>
      <c r="B2961" s="160">
        <v>12267</v>
      </c>
      <c r="C2961" s="165" t="s">
        <v>6377</v>
      </c>
      <c r="D2961" s="166" t="s">
        <v>8325</v>
      </c>
      <c r="E2961" s="167">
        <v>115.89</v>
      </c>
      <c r="F2961" s="164" t="s">
        <v>4897</v>
      </c>
    </row>
    <row r="2962" spans="1:7" ht="20.399999999999999" hidden="1" x14ac:dyDescent="0.25">
      <c r="A2962" s="159"/>
      <c r="B2962" s="160">
        <v>12266</v>
      </c>
      <c r="C2962" s="165" t="s">
        <v>9884</v>
      </c>
      <c r="D2962" s="166" t="s">
        <v>8325</v>
      </c>
      <c r="E2962" s="167">
        <v>59.32</v>
      </c>
      <c r="F2962" s="164" t="s">
        <v>4897</v>
      </c>
    </row>
    <row r="2963" spans="1:7" ht="20.399999999999999" hidden="1" x14ac:dyDescent="0.25">
      <c r="A2963" s="159"/>
      <c r="B2963" s="160">
        <v>39378</v>
      </c>
      <c r="C2963" s="165" t="s">
        <v>9885</v>
      </c>
      <c r="D2963" s="166" t="s">
        <v>8325</v>
      </c>
      <c r="E2963" s="167">
        <v>42.05</v>
      </c>
      <c r="F2963" s="164" t="s">
        <v>4897</v>
      </c>
    </row>
    <row r="2964" spans="1:7" ht="20.399999999999999" hidden="1" x14ac:dyDescent="0.25">
      <c r="A2964" s="159"/>
      <c r="B2964" s="160">
        <v>38775</v>
      </c>
      <c r="C2964" s="165" t="s">
        <v>9886</v>
      </c>
      <c r="D2964" s="166" t="s">
        <v>8325</v>
      </c>
      <c r="E2964" s="167">
        <v>44.58</v>
      </c>
      <c r="F2964" s="164" t="s">
        <v>4897</v>
      </c>
    </row>
    <row r="2965" spans="1:7" hidden="1" x14ac:dyDescent="0.25">
      <c r="A2965" s="159"/>
      <c r="B2965" s="160">
        <v>21119</v>
      </c>
      <c r="C2965" s="165" t="s">
        <v>6645</v>
      </c>
      <c r="D2965" s="166" t="s">
        <v>8325</v>
      </c>
      <c r="E2965" s="167">
        <v>1</v>
      </c>
      <c r="F2965" s="164" t="s">
        <v>4931</v>
      </c>
    </row>
    <row r="2966" spans="1:7" hidden="1" x14ac:dyDescent="0.25">
      <c r="A2966" s="159"/>
      <c r="B2966" s="160">
        <v>37974</v>
      </c>
      <c r="C2966" s="165" t="s">
        <v>6985</v>
      </c>
      <c r="D2966" s="166" t="s">
        <v>8325</v>
      </c>
      <c r="E2966" s="167">
        <v>1.49</v>
      </c>
      <c r="F2966" s="164" t="s">
        <v>4931</v>
      </c>
    </row>
    <row r="2967" spans="1:7" hidden="1" x14ac:dyDescent="0.25">
      <c r="A2967" s="159"/>
      <c r="B2967" s="160">
        <v>37975</v>
      </c>
      <c r="C2967" s="165" t="s">
        <v>6986</v>
      </c>
      <c r="D2967" s="166" t="s">
        <v>8325</v>
      </c>
      <c r="E2967" s="167">
        <v>3.02</v>
      </c>
      <c r="F2967" s="164" t="s">
        <v>4931</v>
      </c>
    </row>
    <row r="2968" spans="1:7" hidden="1" x14ac:dyDescent="0.25">
      <c r="A2968" s="159"/>
      <c r="B2968" s="160">
        <v>37976</v>
      </c>
      <c r="C2968" s="165" t="s">
        <v>6987</v>
      </c>
      <c r="D2968" s="166" t="s">
        <v>8325</v>
      </c>
      <c r="E2968" s="167">
        <v>6.21</v>
      </c>
      <c r="F2968" s="164" t="s">
        <v>4931</v>
      </c>
    </row>
    <row r="2969" spans="1:7" hidden="1" x14ac:dyDescent="0.25">
      <c r="A2969" s="159"/>
      <c r="B2969" s="160">
        <v>37977</v>
      </c>
      <c r="C2969" s="165" t="s">
        <v>6988</v>
      </c>
      <c r="D2969" s="166" t="s">
        <v>8325</v>
      </c>
      <c r="E2969" s="167">
        <v>8.5399999999999991</v>
      </c>
      <c r="F2969" s="164" t="s">
        <v>4931</v>
      </c>
    </row>
    <row r="2970" spans="1:7" hidden="1" x14ac:dyDescent="0.25">
      <c r="A2970" s="159"/>
      <c r="B2970" s="160">
        <v>37978</v>
      </c>
      <c r="C2970" s="165" t="s">
        <v>6989</v>
      </c>
      <c r="D2970" s="166" t="s">
        <v>8325</v>
      </c>
      <c r="E2970" s="167">
        <v>17.309999999999999</v>
      </c>
      <c r="F2970" s="164" t="s">
        <v>4931</v>
      </c>
    </row>
    <row r="2971" spans="1:7" hidden="1" x14ac:dyDescent="0.25">
      <c r="A2971" s="159"/>
      <c r="B2971" s="160">
        <v>37979</v>
      </c>
      <c r="C2971" s="165" t="s">
        <v>6990</v>
      </c>
      <c r="D2971" s="166" t="s">
        <v>8325</v>
      </c>
      <c r="E2971" s="167">
        <v>74.36</v>
      </c>
      <c r="F2971" s="164" t="s">
        <v>4931</v>
      </c>
      <c r="G2971" s="168"/>
    </row>
    <row r="2972" spans="1:7" hidden="1" x14ac:dyDescent="0.25">
      <c r="A2972" s="159"/>
      <c r="B2972" s="160">
        <v>37980</v>
      </c>
      <c r="C2972" s="165" t="s">
        <v>6991</v>
      </c>
      <c r="D2972" s="166" t="s">
        <v>8325</v>
      </c>
      <c r="E2972" s="167">
        <v>83.57</v>
      </c>
      <c r="F2972" s="164" t="s">
        <v>4931</v>
      </c>
    </row>
    <row r="2973" spans="1:7" hidden="1" x14ac:dyDescent="0.25">
      <c r="A2973" s="159"/>
      <c r="B2973" s="160">
        <v>36147</v>
      </c>
      <c r="C2973" s="165" t="s">
        <v>9887</v>
      </c>
      <c r="D2973" s="166" t="s">
        <v>8501</v>
      </c>
      <c r="E2973" s="167">
        <v>284.64</v>
      </c>
      <c r="F2973" s="164" t="s">
        <v>4897</v>
      </c>
    </row>
    <row r="2974" spans="1:7" hidden="1" x14ac:dyDescent="0.25">
      <c r="A2974" s="159"/>
      <c r="B2974" s="160">
        <v>12731</v>
      </c>
      <c r="C2974" s="165" t="s">
        <v>6461</v>
      </c>
      <c r="D2974" s="166" t="s">
        <v>8325</v>
      </c>
      <c r="E2974" s="167">
        <v>145.35</v>
      </c>
      <c r="F2974" s="164" t="s">
        <v>4931</v>
      </c>
    </row>
    <row r="2975" spans="1:7" hidden="1" x14ac:dyDescent="0.25">
      <c r="A2975" s="159"/>
      <c r="B2975" s="160">
        <v>12723</v>
      </c>
      <c r="C2975" s="165" t="s">
        <v>6453</v>
      </c>
      <c r="D2975" s="166" t="s">
        <v>8325</v>
      </c>
      <c r="E2975" s="167">
        <v>1.1200000000000001</v>
      </c>
      <c r="F2975" s="164" t="s">
        <v>4931</v>
      </c>
    </row>
    <row r="2976" spans="1:7" hidden="1" x14ac:dyDescent="0.25">
      <c r="A2976" s="159"/>
      <c r="B2976" s="160">
        <v>12724</v>
      </c>
      <c r="C2976" s="165" t="s">
        <v>6454</v>
      </c>
      <c r="D2976" s="166" t="s">
        <v>8325</v>
      </c>
      <c r="E2976" s="167">
        <v>2.16</v>
      </c>
      <c r="F2976" s="164" t="s">
        <v>4931</v>
      </c>
    </row>
    <row r="2977" spans="1:6" hidden="1" x14ac:dyDescent="0.25">
      <c r="A2977" s="159"/>
      <c r="B2977" s="160">
        <v>12725</v>
      </c>
      <c r="C2977" s="165" t="s">
        <v>6455</v>
      </c>
      <c r="D2977" s="166" t="s">
        <v>8325</v>
      </c>
      <c r="E2977" s="167">
        <v>4.34</v>
      </c>
      <c r="F2977" s="164" t="s">
        <v>4931</v>
      </c>
    </row>
    <row r="2978" spans="1:6" hidden="1" x14ac:dyDescent="0.25">
      <c r="A2978" s="159"/>
      <c r="B2978" s="160">
        <v>12726</v>
      </c>
      <c r="C2978" s="165" t="s">
        <v>6456</v>
      </c>
      <c r="D2978" s="166" t="s">
        <v>8325</v>
      </c>
      <c r="E2978" s="167">
        <v>9.59</v>
      </c>
      <c r="F2978" s="164" t="s">
        <v>4931</v>
      </c>
    </row>
    <row r="2979" spans="1:6" hidden="1" x14ac:dyDescent="0.25">
      <c r="A2979" s="159"/>
      <c r="B2979" s="160">
        <v>12727</v>
      </c>
      <c r="C2979" s="165" t="s">
        <v>6457</v>
      </c>
      <c r="D2979" s="166" t="s">
        <v>8325</v>
      </c>
      <c r="E2979" s="167">
        <v>12.16</v>
      </c>
      <c r="F2979" s="164" t="s">
        <v>4931</v>
      </c>
    </row>
    <row r="2980" spans="1:6" hidden="1" x14ac:dyDescent="0.25">
      <c r="A2980" s="159"/>
      <c r="B2980" s="160">
        <v>12728</v>
      </c>
      <c r="C2980" s="165" t="s">
        <v>6458</v>
      </c>
      <c r="D2980" s="166" t="s">
        <v>8325</v>
      </c>
      <c r="E2980" s="167">
        <v>19.86</v>
      </c>
      <c r="F2980" s="164" t="s">
        <v>4931</v>
      </c>
    </row>
    <row r="2981" spans="1:6" hidden="1" x14ac:dyDescent="0.25">
      <c r="A2981" s="159"/>
      <c r="B2981" s="160">
        <v>12729</v>
      </c>
      <c r="C2981" s="165" t="s">
        <v>6459</v>
      </c>
      <c r="D2981" s="166" t="s">
        <v>8325</v>
      </c>
      <c r="E2981" s="167">
        <v>65.099999999999994</v>
      </c>
      <c r="F2981" s="164" t="s">
        <v>4931</v>
      </c>
    </row>
    <row r="2982" spans="1:6" hidden="1" x14ac:dyDescent="0.25">
      <c r="A2982" s="159"/>
      <c r="B2982" s="160">
        <v>12730</v>
      </c>
      <c r="C2982" s="165" t="s">
        <v>6460</v>
      </c>
      <c r="D2982" s="166" t="s">
        <v>8325</v>
      </c>
      <c r="E2982" s="167">
        <v>99.68</v>
      </c>
      <c r="F2982" s="164" t="s">
        <v>4931</v>
      </c>
    </row>
    <row r="2983" spans="1:6" hidden="1" x14ac:dyDescent="0.25">
      <c r="A2983" s="159"/>
      <c r="B2983" s="160">
        <v>3840</v>
      </c>
      <c r="C2983" s="165" t="s">
        <v>5510</v>
      </c>
      <c r="D2983" s="166" t="s">
        <v>8325</v>
      </c>
      <c r="E2983" s="167">
        <v>21.22</v>
      </c>
      <c r="F2983" s="164" t="s">
        <v>4931</v>
      </c>
    </row>
    <row r="2984" spans="1:6" hidden="1" x14ac:dyDescent="0.25">
      <c r="A2984" s="159"/>
      <c r="B2984" s="160">
        <v>3838</v>
      </c>
      <c r="C2984" s="165" t="s">
        <v>5508</v>
      </c>
      <c r="D2984" s="166" t="s">
        <v>8325</v>
      </c>
      <c r="E2984" s="167">
        <v>50.59</v>
      </c>
      <c r="F2984" s="164" t="s">
        <v>4931</v>
      </c>
    </row>
    <row r="2985" spans="1:6" hidden="1" x14ac:dyDescent="0.25">
      <c r="A2985" s="159"/>
      <c r="B2985" s="160">
        <v>3844</v>
      </c>
      <c r="C2985" s="165" t="s">
        <v>5514</v>
      </c>
      <c r="D2985" s="166" t="s">
        <v>8325</v>
      </c>
      <c r="E2985" s="167">
        <v>143.08000000000001</v>
      </c>
      <c r="F2985" s="164" t="s">
        <v>4931</v>
      </c>
    </row>
    <row r="2986" spans="1:6" hidden="1" x14ac:dyDescent="0.25">
      <c r="A2986" s="159"/>
      <c r="B2986" s="160">
        <v>3839</v>
      </c>
      <c r="C2986" s="165" t="s">
        <v>5509</v>
      </c>
      <c r="D2986" s="166" t="s">
        <v>8325</v>
      </c>
      <c r="E2986" s="167">
        <v>175.68</v>
      </c>
      <c r="F2986" s="164" t="s">
        <v>4931</v>
      </c>
    </row>
    <row r="2987" spans="1:6" hidden="1" x14ac:dyDescent="0.25">
      <c r="A2987" s="159"/>
      <c r="B2987" s="160">
        <v>3843</v>
      </c>
      <c r="C2987" s="165" t="s">
        <v>5513</v>
      </c>
      <c r="D2987" s="166" t="s">
        <v>8325</v>
      </c>
      <c r="E2987" s="167">
        <v>299.61</v>
      </c>
      <c r="F2987" s="164" t="s">
        <v>4931</v>
      </c>
    </row>
    <row r="2988" spans="1:6" hidden="1" x14ac:dyDescent="0.25">
      <c r="A2988" s="159"/>
      <c r="B2988" s="160">
        <v>3900</v>
      </c>
      <c r="C2988" s="165" t="s">
        <v>5554</v>
      </c>
      <c r="D2988" s="166" t="s">
        <v>8325</v>
      </c>
      <c r="E2988" s="167">
        <v>18.62</v>
      </c>
      <c r="F2988" s="164" t="s">
        <v>4897</v>
      </c>
    </row>
    <row r="2989" spans="1:6" hidden="1" x14ac:dyDescent="0.25">
      <c r="A2989" s="159"/>
      <c r="B2989" s="160">
        <v>3846</v>
      </c>
      <c r="C2989" s="165" t="s">
        <v>5516</v>
      </c>
      <c r="D2989" s="166" t="s">
        <v>8325</v>
      </c>
      <c r="E2989" s="167">
        <v>5.8</v>
      </c>
      <c r="F2989" s="164" t="s">
        <v>8337</v>
      </c>
    </row>
    <row r="2990" spans="1:6" hidden="1" x14ac:dyDescent="0.25">
      <c r="A2990" s="159"/>
      <c r="B2990" s="160">
        <v>3886</v>
      </c>
      <c r="C2990" s="165" t="s">
        <v>5547</v>
      </c>
      <c r="D2990" s="166" t="s">
        <v>8325</v>
      </c>
      <c r="E2990" s="167">
        <v>8.16</v>
      </c>
      <c r="F2990" s="164" t="s">
        <v>4897</v>
      </c>
    </row>
    <row r="2991" spans="1:6" hidden="1" x14ac:dyDescent="0.25">
      <c r="A2991" s="159"/>
      <c r="B2991" s="160">
        <v>3854</v>
      </c>
      <c r="C2991" s="165" t="s">
        <v>5520</v>
      </c>
      <c r="D2991" s="166" t="s">
        <v>8325</v>
      </c>
      <c r="E2991" s="167">
        <v>4.9800000000000004</v>
      </c>
      <c r="F2991" s="164" t="s">
        <v>4897</v>
      </c>
    </row>
    <row r="2992" spans="1:6" hidden="1" x14ac:dyDescent="0.25">
      <c r="A2992" s="159"/>
      <c r="B2992" s="160">
        <v>3873</v>
      </c>
      <c r="C2992" s="165" t="s">
        <v>5537</v>
      </c>
      <c r="D2992" s="166" t="s">
        <v>8325</v>
      </c>
      <c r="E2992" s="167">
        <v>7.02</v>
      </c>
      <c r="F2992" s="164" t="s">
        <v>4897</v>
      </c>
    </row>
    <row r="2993" spans="1:7" hidden="1" x14ac:dyDescent="0.25">
      <c r="A2993" s="159"/>
      <c r="B2993" s="160">
        <v>38021</v>
      </c>
      <c r="C2993" s="165" t="s">
        <v>7032</v>
      </c>
      <c r="D2993" s="166" t="s">
        <v>8325</v>
      </c>
      <c r="E2993" s="167">
        <v>11.91</v>
      </c>
      <c r="F2993" s="164" t="s">
        <v>4897</v>
      </c>
    </row>
    <row r="2994" spans="1:7" hidden="1" x14ac:dyDescent="0.25">
      <c r="A2994" s="159"/>
      <c r="B2994" s="160">
        <v>3847</v>
      </c>
      <c r="C2994" s="165" t="s">
        <v>5517</v>
      </c>
      <c r="D2994" s="166" t="s">
        <v>8325</v>
      </c>
      <c r="E2994" s="167">
        <v>16.02</v>
      </c>
      <c r="F2994" s="164" t="s">
        <v>4897</v>
      </c>
    </row>
    <row r="2995" spans="1:7" hidden="1" x14ac:dyDescent="0.25">
      <c r="A2995" s="159"/>
      <c r="B2995" s="160">
        <v>38022</v>
      </c>
      <c r="C2995" s="165" t="s">
        <v>7033</v>
      </c>
      <c r="D2995" s="166" t="s">
        <v>8325</v>
      </c>
      <c r="E2995" s="167">
        <v>21.34</v>
      </c>
      <c r="F2995" s="164" t="s">
        <v>4897</v>
      </c>
    </row>
    <row r="2996" spans="1:7" hidden="1" x14ac:dyDescent="0.25">
      <c r="A2996" s="159"/>
      <c r="B2996" s="160">
        <v>3833</v>
      </c>
      <c r="C2996" s="165" t="s">
        <v>5504</v>
      </c>
      <c r="D2996" s="166" t="s">
        <v>8325</v>
      </c>
      <c r="E2996" s="167">
        <v>9.6</v>
      </c>
      <c r="F2996" s="164" t="s">
        <v>4931</v>
      </c>
    </row>
    <row r="2997" spans="1:7" hidden="1" x14ac:dyDescent="0.25">
      <c r="A2997" s="159"/>
      <c r="B2997" s="160">
        <v>3835</v>
      </c>
      <c r="C2997" s="165" t="s">
        <v>5505</v>
      </c>
      <c r="D2997" s="166" t="s">
        <v>8325</v>
      </c>
      <c r="E2997" s="167">
        <v>21.54</v>
      </c>
      <c r="F2997" s="164" t="s">
        <v>4931</v>
      </c>
    </row>
    <row r="2998" spans="1:7" hidden="1" x14ac:dyDescent="0.25">
      <c r="A2998" s="159"/>
      <c r="B2998" s="160">
        <v>3836</v>
      </c>
      <c r="C2998" s="165" t="s">
        <v>5506</v>
      </c>
      <c r="D2998" s="166" t="s">
        <v>8325</v>
      </c>
      <c r="E2998" s="167">
        <v>55.7</v>
      </c>
      <c r="F2998" s="164" t="s">
        <v>4931</v>
      </c>
      <c r="G2998" s="168"/>
    </row>
    <row r="2999" spans="1:7" hidden="1" x14ac:dyDescent="0.25">
      <c r="A2999" s="159"/>
      <c r="B2999" s="160">
        <v>3830</v>
      </c>
      <c r="C2999" s="165" t="s">
        <v>5502</v>
      </c>
      <c r="D2999" s="166" t="s">
        <v>8325</v>
      </c>
      <c r="E2999" s="167">
        <v>91.7</v>
      </c>
      <c r="F2999" s="164" t="s">
        <v>4931</v>
      </c>
    </row>
    <row r="3000" spans="1:7" hidden="1" x14ac:dyDescent="0.25">
      <c r="A3000" s="159"/>
      <c r="B3000" s="160">
        <v>3831</v>
      </c>
      <c r="C3000" s="165" t="s">
        <v>5503</v>
      </c>
      <c r="D3000" s="166" t="s">
        <v>8325</v>
      </c>
      <c r="E3000" s="167">
        <v>142.06</v>
      </c>
      <c r="F3000" s="164" t="s">
        <v>4931</v>
      </c>
    </row>
    <row r="3001" spans="1:7" hidden="1" x14ac:dyDescent="0.25">
      <c r="A3001" s="159"/>
      <c r="B3001" s="160">
        <v>3841</v>
      </c>
      <c r="C3001" s="165" t="s">
        <v>5511</v>
      </c>
      <c r="D3001" s="166" t="s">
        <v>8325</v>
      </c>
      <c r="E3001" s="167">
        <v>277.58</v>
      </c>
      <c r="F3001" s="164" t="s">
        <v>4931</v>
      </c>
    </row>
    <row r="3002" spans="1:7" hidden="1" x14ac:dyDescent="0.25">
      <c r="A3002" s="159"/>
      <c r="B3002" s="160">
        <v>3842</v>
      </c>
      <c r="C3002" s="165" t="s">
        <v>5512</v>
      </c>
      <c r="D3002" s="166" t="s">
        <v>8325</v>
      </c>
      <c r="E3002" s="167">
        <v>375.38</v>
      </c>
      <c r="F3002" s="164" t="s">
        <v>4931</v>
      </c>
    </row>
    <row r="3003" spans="1:7" hidden="1" x14ac:dyDescent="0.25">
      <c r="A3003" s="159"/>
      <c r="B3003" s="160">
        <v>37981</v>
      </c>
      <c r="C3003" s="165" t="s">
        <v>6992</v>
      </c>
      <c r="D3003" s="166" t="s">
        <v>8325</v>
      </c>
      <c r="E3003" s="167">
        <v>3.41</v>
      </c>
      <c r="F3003" s="164" t="s">
        <v>4931</v>
      </c>
    </row>
    <row r="3004" spans="1:7" hidden="1" x14ac:dyDescent="0.25">
      <c r="A3004" s="159"/>
      <c r="B3004" s="160">
        <v>37982</v>
      </c>
      <c r="C3004" s="165" t="s">
        <v>6993</v>
      </c>
      <c r="D3004" s="166" t="s">
        <v>8325</v>
      </c>
      <c r="E3004" s="167">
        <v>5.17</v>
      </c>
      <c r="F3004" s="164" t="s">
        <v>4931</v>
      </c>
    </row>
    <row r="3005" spans="1:7" hidden="1" x14ac:dyDescent="0.25">
      <c r="A3005" s="159"/>
      <c r="B3005" s="160">
        <v>37983</v>
      </c>
      <c r="C3005" s="165" t="s">
        <v>6994</v>
      </c>
      <c r="D3005" s="166" t="s">
        <v>8325</v>
      </c>
      <c r="E3005" s="167">
        <v>7.24</v>
      </c>
      <c r="F3005" s="164" t="s">
        <v>4931</v>
      </c>
    </row>
    <row r="3006" spans="1:7" hidden="1" x14ac:dyDescent="0.25">
      <c r="A3006" s="159"/>
      <c r="B3006" s="160">
        <v>37984</v>
      </c>
      <c r="C3006" s="165" t="s">
        <v>6995</v>
      </c>
      <c r="D3006" s="166" t="s">
        <v>8325</v>
      </c>
      <c r="E3006" s="167">
        <v>12.51</v>
      </c>
      <c r="F3006" s="164" t="s">
        <v>4931</v>
      </c>
    </row>
    <row r="3007" spans="1:7" hidden="1" x14ac:dyDescent="0.25">
      <c r="A3007" s="159"/>
      <c r="B3007" s="160">
        <v>37985</v>
      </c>
      <c r="C3007" s="165" t="s">
        <v>6996</v>
      </c>
      <c r="D3007" s="166" t="s">
        <v>8325</v>
      </c>
      <c r="E3007" s="167">
        <v>17.52</v>
      </c>
      <c r="F3007" s="164" t="s">
        <v>4931</v>
      </c>
    </row>
    <row r="3008" spans="1:7" hidden="1" x14ac:dyDescent="0.25">
      <c r="A3008" s="159"/>
      <c r="B3008" s="160">
        <v>3826</v>
      </c>
      <c r="C3008" s="165" t="s">
        <v>5500</v>
      </c>
      <c r="D3008" s="166" t="s">
        <v>8325</v>
      </c>
      <c r="E3008" s="167">
        <v>31.74</v>
      </c>
      <c r="F3008" s="164" t="s">
        <v>4931</v>
      </c>
    </row>
    <row r="3009" spans="1:6" hidden="1" x14ac:dyDescent="0.25">
      <c r="A3009" s="159"/>
      <c r="B3009" s="160">
        <v>3825</v>
      </c>
      <c r="C3009" s="165" t="s">
        <v>5499</v>
      </c>
      <c r="D3009" s="166" t="s">
        <v>8325</v>
      </c>
      <c r="E3009" s="167">
        <v>8.27</v>
      </c>
      <c r="F3009" s="164" t="s">
        <v>4931</v>
      </c>
    </row>
    <row r="3010" spans="1:6" hidden="1" x14ac:dyDescent="0.25">
      <c r="A3010" s="159"/>
      <c r="B3010" s="160">
        <v>3827</v>
      </c>
      <c r="C3010" s="165" t="s">
        <v>5501</v>
      </c>
      <c r="D3010" s="166" t="s">
        <v>8325</v>
      </c>
      <c r="E3010" s="167">
        <v>17.510000000000002</v>
      </c>
      <c r="F3010" s="164" t="s">
        <v>4931</v>
      </c>
    </row>
    <row r="3011" spans="1:6" hidden="1" x14ac:dyDescent="0.25">
      <c r="A3011" s="159"/>
      <c r="B3011" s="160">
        <v>20165</v>
      </c>
      <c r="C3011" s="165" t="s">
        <v>6603</v>
      </c>
      <c r="D3011" s="166" t="s">
        <v>8325</v>
      </c>
      <c r="E3011" s="167">
        <v>13.89</v>
      </c>
      <c r="F3011" s="164" t="s">
        <v>4931</v>
      </c>
    </row>
    <row r="3012" spans="1:6" hidden="1" x14ac:dyDescent="0.25">
      <c r="A3012" s="159"/>
      <c r="B3012" s="160">
        <v>20166</v>
      </c>
      <c r="C3012" s="165" t="s">
        <v>6604</v>
      </c>
      <c r="D3012" s="166" t="s">
        <v>8325</v>
      </c>
      <c r="E3012" s="167">
        <v>48.48</v>
      </c>
      <c r="F3012" s="164" t="s">
        <v>4931</v>
      </c>
    </row>
    <row r="3013" spans="1:6" hidden="1" x14ac:dyDescent="0.25">
      <c r="A3013" s="159"/>
      <c r="B3013" s="160">
        <v>20164</v>
      </c>
      <c r="C3013" s="165" t="s">
        <v>6602</v>
      </c>
      <c r="D3013" s="166" t="s">
        <v>8325</v>
      </c>
      <c r="E3013" s="167">
        <v>7.84</v>
      </c>
      <c r="F3013" s="164" t="s">
        <v>4931</v>
      </c>
    </row>
    <row r="3014" spans="1:6" hidden="1" x14ac:dyDescent="0.25">
      <c r="A3014" s="159"/>
      <c r="B3014" s="160">
        <v>3893</v>
      </c>
      <c r="C3014" s="165" t="s">
        <v>5549</v>
      </c>
      <c r="D3014" s="166" t="s">
        <v>8325</v>
      </c>
      <c r="E3014" s="167">
        <v>8.9499999999999993</v>
      </c>
      <c r="F3014" s="164" t="s">
        <v>4897</v>
      </c>
    </row>
    <row r="3015" spans="1:6" hidden="1" x14ac:dyDescent="0.25">
      <c r="A3015" s="159"/>
      <c r="B3015" s="160">
        <v>3848</v>
      </c>
      <c r="C3015" s="165" t="s">
        <v>5518</v>
      </c>
      <c r="D3015" s="166" t="s">
        <v>8325</v>
      </c>
      <c r="E3015" s="167">
        <v>5.44</v>
      </c>
      <c r="F3015" s="164" t="s">
        <v>4897</v>
      </c>
    </row>
    <row r="3016" spans="1:6" hidden="1" x14ac:dyDescent="0.25">
      <c r="A3016" s="159"/>
      <c r="B3016" s="160">
        <v>3895</v>
      </c>
      <c r="C3016" s="165" t="s">
        <v>5550</v>
      </c>
      <c r="D3016" s="166" t="s">
        <v>8325</v>
      </c>
      <c r="E3016" s="167">
        <v>5.82</v>
      </c>
      <c r="F3016" s="164" t="s">
        <v>4897</v>
      </c>
    </row>
    <row r="3017" spans="1:6" hidden="1" x14ac:dyDescent="0.25">
      <c r="A3017" s="159"/>
      <c r="B3017" s="160">
        <v>12404</v>
      </c>
      <c r="C3017" s="165" t="s">
        <v>6399</v>
      </c>
      <c r="D3017" s="166" t="s">
        <v>8325</v>
      </c>
      <c r="E3017" s="167">
        <v>5.5</v>
      </c>
      <c r="F3017" s="164" t="s">
        <v>4897</v>
      </c>
    </row>
    <row r="3018" spans="1:6" hidden="1" x14ac:dyDescent="0.25">
      <c r="A3018" s="159"/>
      <c r="B3018" s="160">
        <v>3939</v>
      </c>
      <c r="C3018" s="165" t="s">
        <v>5591</v>
      </c>
      <c r="D3018" s="166" t="s">
        <v>8325</v>
      </c>
      <c r="E3018" s="167">
        <v>11.34</v>
      </c>
      <c r="F3018" s="164" t="s">
        <v>4897</v>
      </c>
    </row>
    <row r="3019" spans="1:6" hidden="1" x14ac:dyDescent="0.25">
      <c r="A3019" s="159"/>
      <c r="B3019" s="160">
        <v>3911</v>
      </c>
      <c r="C3019" s="165" t="s">
        <v>5564</v>
      </c>
      <c r="D3019" s="166" t="s">
        <v>8325</v>
      </c>
      <c r="E3019" s="167">
        <v>9.27</v>
      </c>
      <c r="F3019" s="164" t="s">
        <v>4897</v>
      </c>
    </row>
    <row r="3020" spans="1:6" hidden="1" x14ac:dyDescent="0.25">
      <c r="A3020" s="159"/>
      <c r="B3020" s="160">
        <v>3908</v>
      </c>
      <c r="C3020" s="165" t="s">
        <v>5561</v>
      </c>
      <c r="D3020" s="166" t="s">
        <v>8325</v>
      </c>
      <c r="E3020" s="167">
        <v>2.99</v>
      </c>
      <c r="F3020" s="164" t="s">
        <v>4897</v>
      </c>
    </row>
    <row r="3021" spans="1:6" hidden="1" x14ac:dyDescent="0.25">
      <c r="A3021" s="159"/>
      <c r="B3021" s="160">
        <v>3910</v>
      </c>
      <c r="C3021" s="165" t="s">
        <v>5563</v>
      </c>
      <c r="D3021" s="166" t="s">
        <v>8325</v>
      </c>
      <c r="E3021" s="167">
        <v>6.63</v>
      </c>
      <c r="F3021" s="164" t="s">
        <v>4897</v>
      </c>
    </row>
    <row r="3022" spans="1:6" hidden="1" x14ac:dyDescent="0.25">
      <c r="A3022" s="159"/>
      <c r="B3022" s="160">
        <v>3913</v>
      </c>
      <c r="C3022" s="165" t="s">
        <v>5566</v>
      </c>
      <c r="D3022" s="166" t="s">
        <v>8325</v>
      </c>
      <c r="E3022" s="167">
        <v>31.7</v>
      </c>
      <c r="F3022" s="164" t="s">
        <v>4897</v>
      </c>
    </row>
    <row r="3023" spans="1:6" hidden="1" x14ac:dyDescent="0.25">
      <c r="A3023" s="159"/>
      <c r="B3023" s="160">
        <v>3912</v>
      </c>
      <c r="C3023" s="165" t="s">
        <v>5565</v>
      </c>
      <c r="D3023" s="166" t="s">
        <v>8325</v>
      </c>
      <c r="E3023" s="167">
        <v>17.37</v>
      </c>
      <c r="F3023" s="164" t="s">
        <v>4897</v>
      </c>
    </row>
    <row r="3024" spans="1:6" hidden="1" x14ac:dyDescent="0.25">
      <c r="A3024" s="159"/>
      <c r="B3024" s="160">
        <v>3909</v>
      </c>
      <c r="C3024" s="165" t="s">
        <v>5562</v>
      </c>
      <c r="D3024" s="166" t="s">
        <v>8325</v>
      </c>
      <c r="E3024" s="167">
        <v>4.07</v>
      </c>
      <c r="F3024" s="164" t="s">
        <v>4897</v>
      </c>
    </row>
    <row r="3025" spans="1:7" hidden="1" x14ac:dyDescent="0.25">
      <c r="A3025" s="159"/>
      <c r="B3025" s="160">
        <v>3914</v>
      </c>
      <c r="C3025" s="165" t="s">
        <v>5567</v>
      </c>
      <c r="D3025" s="166" t="s">
        <v>8325</v>
      </c>
      <c r="E3025" s="167">
        <v>47.82</v>
      </c>
      <c r="F3025" s="164" t="s">
        <v>4897</v>
      </c>
    </row>
    <row r="3026" spans="1:7" hidden="1" x14ac:dyDescent="0.25">
      <c r="A3026" s="159"/>
      <c r="B3026" s="160">
        <v>3915</v>
      </c>
      <c r="C3026" s="165" t="s">
        <v>5568</v>
      </c>
      <c r="D3026" s="166" t="s">
        <v>8325</v>
      </c>
      <c r="E3026" s="167">
        <v>75.41</v>
      </c>
      <c r="F3026" s="164" t="s">
        <v>4897</v>
      </c>
    </row>
    <row r="3027" spans="1:7" hidden="1" x14ac:dyDescent="0.25">
      <c r="A3027" s="159"/>
      <c r="B3027" s="160">
        <v>3916</v>
      </c>
      <c r="C3027" s="165" t="s">
        <v>5569</v>
      </c>
      <c r="D3027" s="166" t="s">
        <v>8325</v>
      </c>
      <c r="E3027" s="167">
        <v>137.38</v>
      </c>
      <c r="F3027" s="164" t="s">
        <v>4897</v>
      </c>
      <c r="G3027" s="168"/>
    </row>
    <row r="3028" spans="1:7" hidden="1" x14ac:dyDescent="0.25">
      <c r="A3028" s="159"/>
      <c r="B3028" s="160">
        <v>3917</v>
      </c>
      <c r="C3028" s="165" t="s">
        <v>5570</v>
      </c>
      <c r="D3028" s="166" t="s">
        <v>8325</v>
      </c>
      <c r="E3028" s="167">
        <v>226.6</v>
      </c>
      <c r="F3028" s="164" t="s">
        <v>4897</v>
      </c>
    </row>
    <row r="3029" spans="1:7" hidden="1" x14ac:dyDescent="0.25">
      <c r="A3029" s="159"/>
      <c r="B3029" s="160">
        <v>1904</v>
      </c>
      <c r="C3029" s="165" t="s">
        <v>5251</v>
      </c>
      <c r="D3029" s="166" t="s">
        <v>8325</v>
      </c>
      <c r="E3029" s="167">
        <v>0.47</v>
      </c>
      <c r="F3029" s="164" t="s">
        <v>4897</v>
      </c>
    </row>
    <row r="3030" spans="1:7" hidden="1" x14ac:dyDescent="0.25">
      <c r="A3030" s="159"/>
      <c r="B3030" s="160">
        <v>1899</v>
      </c>
      <c r="C3030" s="165" t="s">
        <v>5247</v>
      </c>
      <c r="D3030" s="166" t="s">
        <v>8325</v>
      </c>
      <c r="E3030" s="167">
        <v>0.53</v>
      </c>
      <c r="F3030" s="164" t="s">
        <v>4897</v>
      </c>
    </row>
    <row r="3031" spans="1:7" hidden="1" x14ac:dyDescent="0.25">
      <c r="A3031" s="159"/>
      <c r="B3031" s="160">
        <v>1900</v>
      </c>
      <c r="C3031" s="165" t="s">
        <v>5248</v>
      </c>
      <c r="D3031" s="166" t="s">
        <v>8325</v>
      </c>
      <c r="E3031" s="167">
        <v>0.86</v>
      </c>
      <c r="F3031" s="164" t="s">
        <v>4897</v>
      </c>
    </row>
    <row r="3032" spans="1:7" hidden="1" x14ac:dyDescent="0.25">
      <c r="A3032" s="159"/>
      <c r="B3032" s="160">
        <v>12407</v>
      </c>
      <c r="C3032" s="165" t="s">
        <v>9888</v>
      </c>
      <c r="D3032" s="166" t="s">
        <v>8325</v>
      </c>
      <c r="E3032" s="167">
        <v>17.149999999999999</v>
      </c>
      <c r="F3032" s="164" t="s">
        <v>4897</v>
      </c>
    </row>
    <row r="3033" spans="1:7" hidden="1" x14ac:dyDescent="0.25">
      <c r="A3033" s="159"/>
      <c r="B3033" s="160">
        <v>12408</v>
      </c>
      <c r="C3033" s="165" t="s">
        <v>6401</v>
      </c>
      <c r="D3033" s="166" t="s">
        <v>8325</v>
      </c>
      <c r="E3033" s="167">
        <v>9.68</v>
      </c>
      <c r="F3033" s="164" t="s">
        <v>4897</v>
      </c>
    </row>
    <row r="3034" spans="1:7" hidden="1" x14ac:dyDescent="0.25">
      <c r="A3034" s="159"/>
      <c r="B3034" s="160">
        <v>12409</v>
      </c>
      <c r="C3034" s="165" t="s">
        <v>6402</v>
      </c>
      <c r="D3034" s="166" t="s">
        <v>8325</v>
      </c>
      <c r="E3034" s="167">
        <v>9.68</v>
      </c>
      <c r="F3034" s="164" t="s">
        <v>4897</v>
      </c>
    </row>
    <row r="3035" spans="1:7" hidden="1" x14ac:dyDescent="0.25">
      <c r="A3035" s="159"/>
      <c r="B3035" s="160">
        <v>12410</v>
      </c>
      <c r="C3035" s="165" t="s">
        <v>9889</v>
      </c>
      <c r="D3035" s="166" t="s">
        <v>8325</v>
      </c>
      <c r="E3035" s="167">
        <v>6.67</v>
      </c>
      <c r="F3035" s="164" t="s">
        <v>4897</v>
      </c>
    </row>
    <row r="3036" spans="1:7" hidden="1" x14ac:dyDescent="0.25">
      <c r="A3036" s="159"/>
      <c r="B3036" s="160">
        <v>3936</v>
      </c>
      <c r="C3036" s="165" t="s">
        <v>5588</v>
      </c>
      <c r="D3036" s="166" t="s">
        <v>8325</v>
      </c>
      <c r="E3036" s="167">
        <v>12.05</v>
      </c>
      <c r="F3036" s="164" t="s">
        <v>4897</v>
      </c>
    </row>
    <row r="3037" spans="1:7" hidden="1" x14ac:dyDescent="0.25">
      <c r="A3037" s="159"/>
      <c r="B3037" s="160">
        <v>3922</v>
      </c>
      <c r="C3037" s="165" t="s">
        <v>5574</v>
      </c>
      <c r="D3037" s="166" t="s">
        <v>8325</v>
      </c>
      <c r="E3037" s="167">
        <v>11.08</v>
      </c>
      <c r="F3037" s="164" t="s">
        <v>4897</v>
      </c>
    </row>
    <row r="3038" spans="1:7" hidden="1" x14ac:dyDescent="0.25">
      <c r="A3038" s="159"/>
      <c r="B3038" s="160">
        <v>3924</v>
      </c>
      <c r="C3038" s="165" t="s">
        <v>5576</v>
      </c>
      <c r="D3038" s="166" t="s">
        <v>8325</v>
      </c>
      <c r="E3038" s="167">
        <v>12.05</v>
      </c>
      <c r="F3038" s="164" t="s">
        <v>4897</v>
      </c>
    </row>
    <row r="3039" spans="1:7" hidden="1" x14ac:dyDescent="0.25">
      <c r="A3039" s="159"/>
      <c r="B3039" s="160">
        <v>3923</v>
      </c>
      <c r="C3039" s="165" t="s">
        <v>5575</v>
      </c>
      <c r="D3039" s="166" t="s">
        <v>8325</v>
      </c>
      <c r="E3039" s="167">
        <v>12.05</v>
      </c>
      <c r="F3039" s="164" t="s">
        <v>4897</v>
      </c>
      <c r="G3039" s="168"/>
    </row>
    <row r="3040" spans="1:7" hidden="1" x14ac:dyDescent="0.25">
      <c r="A3040" s="159"/>
      <c r="B3040" s="160">
        <v>3937</v>
      </c>
      <c r="C3040" s="165" t="s">
        <v>5589</v>
      </c>
      <c r="D3040" s="166" t="s">
        <v>8325</v>
      </c>
      <c r="E3040" s="167">
        <v>9.94</v>
      </c>
      <c r="F3040" s="164" t="s">
        <v>4897</v>
      </c>
    </row>
    <row r="3041" spans="1:6" hidden="1" x14ac:dyDescent="0.25">
      <c r="A3041" s="159"/>
      <c r="B3041" s="160">
        <v>3921</v>
      </c>
      <c r="C3041" s="165" t="s">
        <v>5573</v>
      </c>
      <c r="D3041" s="166" t="s">
        <v>8325</v>
      </c>
      <c r="E3041" s="167">
        <v>9.9499999999999993</v>
      </c>
      <c r="F3041" s="164" t="s">
        <v>4897</v>
      </c>
    </row>
    <row r="3042" spans="1:6" hidden="1" x14ac:dyDescent="0.25">
      <c r="A3042" s="159"/>
      <c r="B3042" s="160">
        <v>3920</v>
      </c>
      <c r="C3042" s="165" t="s">
        <v>5572</v>
      </c>
      <c r="D3042" s="166" t="s">
        <v>8325</v>
      </c>
      <c r="E3042" s="167">
        <v>9.94</v>
      </c>
      <c r="F3042" s="164" t="s">
        <v>4897</v>
      </c>
    </row>
    <row r="3043" spans="1:6" hidden="1" x14ac:dyDescent="0.25">
      <c r="A3043" s="159"/>
      <c r="B3043" s="160">
        <v>3938</v>
      </c>
      <c r="C3043" s="165" t="s">
        <v>5590</v>
      </c>
      <c r="D3043" s="166" t="s">
        <v>8325</v>
      </c>
      <c r="E3043" s="167">
        <v>6.55</v>
      </c>
      <c r="F3043" s="164" t="s">
        <v>4897</v>
      </c>
    </row>
    <row r="3044" spans="1:6" hidden="1" x14ac:dyDescent="0.25">
      <c r="A3044" s="159"/>
      <c r="B3044" s="160">
        <v>3919</v>
      </c>
      <c r="C3044" s="165" t="s">
        <v>5571</v>
      </c>
      <c r="D3044" s="166" t="s">
        <v>8325</v>
      </c>
      <c r="E3044" s="167">
        <v>6.68</v>
      </c>
      <c r="F3044" s="164" t="s">
        <v>4897</v>
      </c>
    </row>
    <row r="3045" spans="1:6" hidden="1" x14ac:dyDescent="0.25">
      <c r="A3045" s="159"/>
      <c r="B3045" s="160">
        <v>3927</v>
      </c>
      <c r="C3045" s="165" t="s">
        <v>5579</v>
      </c>
      <c r="D3045" s="166" t="s">
        <v>8325</v>
      </c>
      <c r="E3045" s="167">
        <v>33.840000000000003</v>
      </c>
      <c r="F3045" s="164" t="s">
        <v>4897</v>
      </c>
    </row>
    <row r="3046" spans="1:6" hidden="1" x14ac:dyDescent="0.25">
      <c r="A3046" s="159"/>
      <c r="B3046" s="160">
        <v>3928</v>
      </c>
      <c r="C3046" s="165" t="s">
        <v>5580</v>
      </c>
      <c r="D3046" s="166" t="s">
        <v>8325</v>
      </c>
      <c r="E3046" s="167">
        <v>33.840000000000003</v>
      </c>
      <c r="F3046" s="164" t="s">
        <v>4897</v>
      </c>
    </row>
    <row r="3047" spans="1:6" hidden="1" x14ac:dyDescent="0.25">
      <c r="A3047" s="159"/>
      <c r="B3047" s="160">
        <v>3926</v>
      </c>
      <c r="C3047" s="165" t="s">
        <v>5578</v>
      </c>
      <c r="D3047" s="166" t="s">
        <v>8325</v>
      </c>
      <c r="E3047" s="167">
        <v>19.29</v>
      </c>
      <c r="F3047" s="164" t="s">
        <v>4897</v>
      </c>
    </row>
    <row r="3048" spans="1:6" hidden="1" x14ac:dyDescent="0.25">
      <c r="A3048" s="159"/>
      <c r="B3048" s="160">
        <v>3935</v>
      </c>
      <c r="C3048" s="165" t="s">
        <v>5587</v>
      </c>
      <c r="D3048" s="166" t="s">
        <v>8325</v>
      </c>
      <c r="E3048" s="167">
        <v>19.29</v>
      </c>
      <c r="F3048" s="164" t="s">
        <v>4897</v>
      </c>
    </row>
    <row r="3049" spans="1:6" hidden="1" x14ac:dyDescent="0.25">
      <c r="A3049" s="159"/>
      <c r="B3049" s="160">
        <v>3925</v>
      </c>
      <c r="C3049" s="165" t="s">
        <v>5577</v>
      </c>
      <c r="D3049" s="166" t="s">
        <v>8325</v>
      </c>
      <c r="E3049" s="167">
        <v>19.29</v>
      </c>
      <c r="F3049" s="164" t="s">
        <v>4897</v>
      </c>
    </row>
    <row r="3050" spans="1:6" hidden="1" x14ac:dyDescent="0.25">
      <c r="A3050" s="159"/>
      <c r="B3050" s="160">
        <v>12406</v>
      </c>
      <c r="C3050" s="165" t="s">
        <v>6400</v>
      </c>
      <c r="D3050" s="166" t="s">
        <v>8325</v>
      </c>
      <c r="E3050" s="167">
        <v>4.74</v>
      </c>
      <c r="F3050" s="164" t="s">
        <v>4897</v>
      </c>
    </row>
    <row r="3051" spans="1:6" hidden="1" x14ac:dyDescent="0.25">
      <c r="A3051" s="159"/>
      <c r="B3051" s="160">
        <v>3929</v>
      </c>
      <c r="C3051" s="165" t="s">
        <v>5581</v>
      </c>
      <c r="D3051" s="166" t="s">
        <v>8325</v>
      </c>
      <c r="E3051" s="167">
        <v>51.57</v>
      </c>
      <c r="F3051" s="164" t="s">
        <v>4897</v>
      </c>
    </row>
    <row r="3052" spans="1:6" hidden="1" x14ac:dyDescent="0.25">
      <c r="A3052" s="159"/>
      <c r="B3052" s="160">
        <v>3931</v>
      </c>
      <c r="C3052" s="165" t="s">
        <v>5583</v>
      </c>
      <c r="D3052" s="166" t="s">
        <v>8325</v>
      </c>
      <c r="E3052" s="167">
        <v>51.57</v>
      </c>
      <c r="F3052" s="164" t="s">
        <v>4897</v>
      </c>
    </row>
    <row r="3053" spans="1:6" hidden="1" x14ac:dyDescent="0.25">
      <c r="A3053" s="159"/>
      <c r="B3053" s="160">
        <v>3930</v>
      </c>
      <c r="C3053" s="165" t="s">
        <v>5582</v>
      </c>
      <c r="D3053" s="166" t="s">
        <v>8325</v>
      </c>
      <c r="E3053" s="167">
        <v>51.57</v>
      </c>
      <c r="F3053" s="164" t="s">
        <v>4897</v>
      </c>
    </row>
    <row r="3054" spans="1:6" hidden="1" x14ac:dyDescent="0.25">
      <c r="A3054" s="159"/>
      <c r="B3054" s="160">
        <v>3932</v>
      </c>
      <c r="C3054" s="165" t="s">
        <v>5584</v>
      </c>
      <c r="D3054" s="166" t="s">
        <v>8325</v>
      </c>
      <c r="E3054" s="167">
        <v>89.04</v>
      </c>
      <c r="F3054" s="164" t="s">
        <v>4897</v>
      </c>
    </row>
    <row r="3055" spans="1:6" hidden="1" x14ac:dyDescent="0.25">
      <c r="A3055" s="159"/>
      <c r="B3055" s="160">
        <v>3933</v>
      </c>
      <c r="C3055" s="165" t="s">
        <v>5585</v>
      </c>
      <c r="D3055" s="166" t="s">
        <v>8325</v>
      </c>
      <c r="E3055" s="167">
        <v>89.04</v>
      </c>
      <c r="F3055" s="164" t="s">
        <v>4897</v>
      </c>
    </row>
    <row r="3056" spans="1:6" hidden="1" x14ac:dyDescent="0.25">
      <c r="A3056" s="159"/>
      <c r="B3056" s="160">
        <v>3934</v>
      </c>
      <c r="C3056" s="165" t="s">
        <v>5586</v>
      </c>
      <c r="D3056" s="166" t="s">
        <v>8325</v>
      </c>
      <c r="E3056" s="167">
        <v>89.04</v>
      </c>
      <c r="F3056" s="164" t="s">
        <v>4897</v>
      </c>
    </row>
    <row r="3057" spans="1:6" hidden="1" x14ac:dyDescent="0.25">
      <c r="A3057" s="159"/>
      <c r="B3057" s="160">
        <v>40355</v>
      </c>
      <c r="C3057" s="165" t="s">
        <v>9890</v>
      </c>
      <c r="D3057" s="166" t="s">
        <v>8325</v>
      </c>
      <c r="E3057" s="167">
        <v>4.8600000000000003</v>
      </c>
      <c r="F3057" s="164" t="s">
        <v>4931</v>
      </c>
    </row>
    <row r="3058" spans="1:6" hidden="1" x14ac:dyDescent="0.25">
      <c r="A3058" s="159"/>
      <c r="B3058" s="160">
        <v>40364</v>
      </c>
      <c r="C3058" s="165" t="s">
        <v>9891</v>
      </c>
      <c r="D3058" s="166" t="s">
        <v>8325</v>
      </c>
      <c r="E3058" s="167">
        <v>22.77</v>
      </c>
      <c r="F3058" s="164" t="s">
        <v>4931</v>
      </c>
    </row>
    <row r="3059" spans="1:6" hidden="1" x14ac:dyDescent="0.25">
      <c r="A3059" s="159"/>
      <c r="B3059" s="160">
        <v>40361</v>
      </c>
      <c r="C3059" s="165" t="s">
        <v>9892</v>
      </c>
      <c r="D3059" s="166" t="s">
        <v>8325</v>
      </c>
      <c r="E3059" s="167">
        <v>17.809999999999999</v>
      </c>
      <c r="F3059" s="164" t="s">
        <v>4931</v>
      </c>
    </row>
    <row r="3060" spans="1:6" hidden="1" x14ac:dyDescent="0.25">
      <c r="A3060" s="159"/>
      <c r="B3060" s="160">
        <v>40358</v>
      </c>
      <c r="C3060" s="165" t="s">
        <v>9893</v>
      </c>
      <c r="D3060" s="166" t="s">
        <v>8325</v>
      </c>
      <c r="E3060" s="167">
        <v>6.79</v>
      </c>
      <c r="F3060" s="164" t="s">
        <v>4931</v>
      </c>
    </row>
    <row r="3061" spans="1:6" hidden="1" x14ac:dyDescent="0.25">
      <c r="A3061" s="159"/>
      <c r="B3061" s="160">
        <v>40370</v>
      </c>
      <c r="C3061" s="165" t="s">
        <v>9894</v>
      </c>
      <c r="D3061" s="166" t="s">
        <v>8325</v>
      </c>
      <c r="E3061" s="167">
        <v>72.27</v>
      </c>
      <c r="F3061" s="164" t="s">
        <v>4931</v>
      </c>
    </row>
    <row r="3062" spans="1:6" hidden="1" x14ac:dyDescent="0.25">
      <c r="A3062" s="159"/>
      <c r="B3062" s="160">
        <v>40367</v>
      </c>
      <c r="C3062" s="165" t="s">
        <v>9895</v>
      </c>
      <c r="D3062" s="166" t="s">
        <v>8325</v>
      </c>
      <c r="E3062" s="167">
        <v>35.92</v>
      </c>
      <c r="F3062" s="164" t="s">
        <v>4931</v>
      </c>
    </row>
    <row r="3063" spans="1:6" hidden="1" x14ac:dyDescent="0.25">
      <c r="A3063" s="159"/>
      <c r="B3063" s="160">
        <v>40373</v>
      </c>
      <c r="C3063" s="165" t="s">
        <v>9896</v>
      </c>
      <c r="D3063" s="166" t="s">
        <v>8325</v>
      </c>
      <c r="E3063" s="167">
        <v>97.73</v>
      </c>
      <c r="F3063" s="164" t="s">
        <v>4931</v>
      </c>
    </row>
    <row r="3064" spans="1:6" hidden="1" x14ac:dyDescent="0.25">
      <c r="A3064" s="159"/>
      <c r="B3064" s="160">
        <v>38947</v>
      </c>
      <c r="C3064" s="165" t="s">
        <v>9897</v>
      </c>
      <c r="D3064" s="166" t="s">
        <v>8325</v>
      </c>
      <c r="E3064" s="167">
        <v>5.08</v>
      </c>
      <c r="F3064" s="164" t="s">
        <v>4931</v>
      </c>
    </row>
    <row r="3065" spans="1:6" hidden="1" x14ac:dyDescent="0.25">
      <c r="A3065" s="159"/>
      <c r="B3065" s="160">
        <v>38948</v>
      </c>
      <c r="C3065" s="165" t="s">
        <v>9898</v>
      </c>
      <c r="D3065" s="166" t="s">
        <v>8325</v>
      </c>
      <c r="E3065" s="167">
        <v>8.1</v>
      </c>
      <c r="F3065" s="164" t="s">
        <v>4931</v>
      </c>
    </row>
    <row r="3066" spans="1:6" hidden="1" x14ac:dyDescent="0.25">
      <c r="A3066" s="159"/>
      <c r="B3066" s="160">
        <v>38949</v>
      </c>
      <c r="C3066" s="165" t="s">
        <v>9899</v>
      </c>
      <c r="D3066" s="166" t="s">
        <v>8325</v>
      </c>
      <c r="E3066" s="167">
        <v>8.99</v>
      </c>
      <c r="F3066" s="164" t="s">
        <v>4931</v>
      </c>
    </row>
    <row r="3067" spans="1:6" hidden="1" x14ac:dyDescent="0.25">
      <c r="A3067" s="159"/>
      <c r="B3067" s="160">
        <v>38951</v>
      </c>
      <c r="C3067" s="165" t="s">
        <v>9900</v>
      </c>
      <c r="D3067" s="166" t="s">
        <v>8325</v>
      </c>
      <c r="E3067" s="167">
        <v>14.22</v>
      </c>
      <c r="F3067" s="164" t="s">
        <v>4931</v>
      </c>
    </row>
    <row r="3068" spans="1:6" hidden="1" x14ac:dyDescent="0.25">
      <c r="A3068" s="159"/>
      <c r="B3068" s="160">
        <v>39312</v>
      </c>
      <c r="C3068" s="165" t="s">
        <v>9901</v>
      </c>
      <c r="D3068" s="166" t="s">
        <v>8325</v>
      </c>
      <c r="E3068" s="167">
        <v>11.03</v>
      </c>
      <c r="F3068" s="164" t="s">
        <v>4931</v>
      </c>
    </row>
    <row r="3069" spans="1:6" hidden="1" x14ac:dyDescent="0.25">
      <c r="A3069" s="159"/>
      <c r="B3069" s="160">
        <v>39313</v>
      </c>
      <c r="C3069" s="165" t="s">
        <v>9902</v>
      </c>
      <c r="D3069" s="166" t="s">
        <v>8325</v>
      </c>
      <c r="E3069" s="167">
        <v>14.39</v>
      </c>
      <c r="F3069" s="164" t="s">
        <v>4931</v>
      </c>
    </row>
    <row r="3070" spans="1:6" hidden="1" x14ac:dyDescent="0.25">
      <c r="A3070" s="159"/>
      <c r="B3070" s="160">
        <v>38950</v>
      </c>
      <c r="C3070" s="165" t="s">
        <v>9903</v>
      </c>
      <c r="D3070" s="166" t="s">
        <v>8325</v>
      </c>
      <c r="E3070" s="167">
        <v>21.66</v>
      </c>
      <c r="F3070" s="164" t="s">
        <v>4931</v>
      </c>
    </row>
    <row r="3071" spans="1:6" hidden="1" x14ac:dyDescent="0.25">
      <c r="A3071" s="159"/>
      <c r="B3071" s="160">
        <v>39314</v>
      </c>
      <c r="C3071" s="165" t="s">
        <v>9904</v>
      </c>
      <c r="D3071" s="166" t="s">
        <v>8325</v>
      </c>
      <c r="E3071" s="167">
        <v>22.86</v>
      </c>
      <c r="F3071" s="164" t="s">
        <v>4931</v>
      </c>
    </row>
    <row r="3072" spans="1:6" hidden="1" x14ac:dyDescent="0.25">
      <c r="A3072" s="159"/>
      <c r="B3072" s="160">
        <v>3907</v>
      </c>
      <c r="C3072" s="165" t="s">
        <v>5560</v>
      </c>
      <c r="D3072" s="166" t="s">
        <v>8325</v>
      </c>
      <c r="E3072" s="167">
        <v>2.09</v>
      </c>
      <c r="F3072" s="164" t="s">
        <v>4897</v>
      </c>
    </row>
    <row r="3073" spans="1:6" hidden="1" x14ac:dyDescent="0.25">
      <c r="A3073" s="159"/>
      <c r="B3073" s="160">
        <v>3889</v>
      </c>
      <c r="C3073" s="165" t="s">
        <v>5548</v>
      </c>
      <c r="D3073" s="166" t="s">
        <v>8325</v>
      </c>
      <c r="E3073" s="167">
        <v>1.5</v>
      </c>
      <c r="F3073" s="164" t="s">
        <v>4897</v>
      </c>
    </row>
    <row r="3074" spans="1:6" hidden="1" x14ac:dyDescent="0.25">
      <c r="A3074" s="159"/>
      <c r="B3074" s="160">
        <v>3868</v>
      </c>
      <c r="C3074" s="165" t="s">
        <v>5532</v>
      </c>
      <c r="D3074" s="166" t="s">
        <v>8325</v>
      </c>
      <c r="E3074" s="167">
        <v>0.74</v>
      </c>
      <c r="F3074" s="164" t="s">
        <v>4897</v>
      </c>
    </row>
    <row r="3075" spans="1:6" hidden="1" x14ac:dyDescent="0.25">
      <c r="A3075" s="159"/>
      <c r="B3075" s="160">
        <v>3869</v>
      </c>
      <c r="C3075" s="165" t="s">
        <v>5533</v>
      </c>
      <c r="D3075" s="166" t="s">
        <v>8325</v>
      </c>
      <c r="E3075" s="167">
        <v>1.78</v>
      </c>
      <c r="F3075" s="164" t="s">
        <v>4897</v>
      </c>
    </row>
    <row r="3076" spans="1:6" hidden="1" x14ac:dyDescent="0.25">
      <c r="A3076" s="159"/>
      <c r="B3076" s="160">
        <v>3872</v>
      </c>
      <c r="C3076" s="165" t="s">
        <v>5536</v>
      </c>
      <c r="D3076" s="166" t="s">
        <v>8325</v>
      </c>
      <c r="E3076" s="167">
        <v>2.19</v>
      </c>
      <c r="F3076" s="164" t="s">
        <v>4897</v>
      </c>
    </row>
    <row r="3077" spans="1:6" hidden="1" x14ac:dyDescent="0.25">
      <c r="A3077" s="159"/>
      <c r="B3077" s="160">
        <v>3850</v>
      </c>
      <c r="C3077" s="165" t="s">
        <v>5519</v>
      </c>
      <c r="D3077" s="166" t="s">
        <v>8325</v>
      </c>
      <c r="E3077" s="167">
        <v>5.99</v>
      </c>
      <c r="F3077" s="164" t="s">
        <v>4897</v>
      </c>
    </row>
    <row r="3078" spans="1:6" hidden="1" x14ac:dyDescent="0.25">
      <c r="A3078" s="159"/>
      <c r="B3078" s="160">
        <v>38023</v>
      </c>
      <c r="C3078" s="165" t="s">
        <v>7034</v>
      </c>
      <c r="D3078" s="166" t="s">
        <v>8325</v>
      </c>
      <c r="E3078" s="167">
        <v>2.5099999999999998</v>
      </c>
      <c r="F3078" s="164" t="s">
        <v>4897</v>
      </c>
    </row>
    <row r="3079" spans="1:6" hidden="1" x14ac:dyDescent="0.25">
      <c r="A3079" s="159"/>
      <c r="B3079" s="160">
        <v>37986</v>
      </c>
      <c r="C3079" s="165" t="s">
        <v>6997</v>
      </c>
      <c r="D3079" s="166" t="s">
        <v>8325</v>
      </c>
      <c r="E3079" s="167">
        <v>1.17</v>
      </c>
      <c r="F3079" s="164" t="s">
        <v>4931</v>
      </c>
    </row>
    <row r="3080" spans="1:6" hidden="1" x14ac:dyDescent="0.25">
      <c r="A3080" s="159"/>
      <c r="B3080" s="160">
        <v>37987</v>
      </c>
      <c r="C3080" s="165" t="s">
        <v>6998</v>
      </c>
      <c r="D3080" s="166" t="s">
        <v>8325</v>
      </c>
      <c r="E3080" s="167">
        <v>87.45</v>
      </c>
      <c r="F3080" s="164" t="s">
        <v>4931</v>
      </c>
    </row>
    <row r="3081" spans="1:6" hidden="1" x14ac:dyDescent="0.25">
      <c r="A3081" s="159"/>
      <c r="B3081" s="160">
        <v>37988</v>
      </c>
      <c r="C3081" s="165" t="s">
        <v>6999</v>
      </c>
      <c r="D3081" s="166" t="s">
        <v>8325</v>
      </c>
      <c r="E3081" s="167">
        <v>142.63999999999999</v>
      </c>
      <c r="F3081" s="164" t="s">
        <v>4931</v>
      </c>
    </row>
    <row r="3082" spans="1:6" hidden="1" x14ac:dyDescent="0.25">
      <c r="A3082" s="159"/>
      <c r="B3082" s="160">
        <v>21120</v>
      </c>
      <c r="C3082" s="165" t="s">
        <v>6646</v>
      </c>
      <c r="D3082" s="166" t="s">
        <v>8325</v>
      </c>
      <c r="E3082" s="167">
        <v>7.11</v>
      </c>
      <c r="F3082" s="164" t="s">
        <v>4931</v>
      </c>
    </row>
    <row r="3083" spans="1:6" hidden="1" x14ac:dyDescent="0.25">
      <c r="A3083" s="159"/>
      <c r="B3083" s="160">
        <v>39318</v>
      </c>
      <c r="C3083" s="165" t="s">
        <v>7256</v>
      </c>
      <c r="D3083" s="166" t="s">
        <v>8325</v>
      </c>
      <c r="E3083" s="167">
        <v>5.86</v>
      </c>
      <c r="F3083" s="164" t="s">
        <v>4931</v>
      </c>
    </row>
    <row r="3084" spans="1:6" hidden="1" x14ac:dyDescent="0.25">
      <c r="A3084" s="159"/>
      <c r="B3084" s="160">
        <v>20162</v>
      </c>
      <c r="C3084" s="165" t="s">
        <v>6601</v>
      </c>
      <c r="D3084" s="166" t="s">
        <v>8325</v>
      </c>
      <c r="E3084" s="167">
        <v>10.36</v>
      </c>
      <c r="F3084" s="164" t="s">
        <v>4897</v>
      </c>
    </row>
    <row r="3085" spans="1:6" hidden="1" x14ac:dyDescent="0.25">
      <c r="A3085" s="159"/>
      <c r="B3085" s="160">
        <v>40366</v>
      </c>
      <c r="C3085" s="165" t="s">
        <v>9905</v>
      </c>
      <c r="D3085" s="166" t="s">
        <v>8325</v>
      </c>
      <c r="E3085" s="167">
        <v>17.760000000000002</v>
      </c>
      <c r="F3085" s="164" t="s">
        <v>4931</v>
      </c>
    </row>
    <row r="3086" spans="1:6" hidden="1" x14ac:dyDescent="0.25">
      <c r="A3086" s="159"/>
      <c r="B3086" s="160">
        <v>40363</v>
      </c>
      <c r="C3086" s="165" t="s">
        <v>9906</v>
      </c>
      <c r="D3086" s="166" t="s">
        <v>8325</v>
      </c>
      <c r="E3086" s="167">
        <v>13.89</v>
      </c>
      <c r="F3086" s="164" t="s">
        <v>4931</v>
      </c>
    </row>
    <row r="3087" spans="1:6" hidden="1" x14ac:dyDescent="0.25">
      <c r="A3087" s="159"/>
      <c r="B3087" s="160">
        <v>40354</v>
      </c>
      <c r="C3087" s="165" t="s">
        <v>9907</v>
      </c>
      <c r="D3087" s="166" t="s">
        <v>8325</v>
      </c>
      <c r="E3087" s="167">
        <v>6.05</v>
      </c>
      <c r="F3087" s="164" t="s">
        <v>4931</v>
      </c>
    </row>
    <row r="3088" spans="1:6" hidden="1" x14ac:dyDescent="0.25">
      <c r="A3088" s="159"/>
      <c r="B3088" s="160">
        <v>40360</v>
      </c>
      <c r="C3088" s="165" t="s">
        <v>9908</v>
      </c>
      <c r="D3088" s="166" t="s">
        <v>8325</v>
      </c>
      <c r="E3088" s="167">
        <v>9.11</v>
      </c>
      <c r="F3088" s="164" t="s">
        <v>4931</v>
      </c>
    </row>
    <row r="3089" spans="1:7" hidden="1" x14ac:dyDescent="0.25">
      <c r="A3089" s="159"/>
      <c r="B3089" s="160">
        <v>40372</v>
      </c>
      <c r="C3089" s="165" t="s">
        <v>9909</v>
      </c>
      <c r="D3089" s="166" t="s">
        <v>8325</v>
      </c>
      <c r="E3089" s="167">
        <v>56.26</v>
      </c>
      <c r="F3089" s="164" t="s">
        <v>4931</v>
      </c>
    </row>
    <row r="3090" spans="1:7" hidden="1" x14ac:dyDescent="0.25">
      <c r="A3090" s="159"/>
      <c r="B3090" s="160">
        <v>40369</v>
      </c>
      <c r="C3090" s="165" t="s">
        <v>9910</v>
      </c>
      <c r="D3090" s="166" t="s">
        <v>8325</v>
      </c>
      <c r="E3090" s="167">
        <v>28</v>
      </c>
      <c r="F3090" s="164" t="s">
        <v>4931</v>
      </c>
      <c r="G3090" s="168"/>
    </row>
    <row r="3091" spans="1:7" hidden="1" x14ac:dyDescent="0.25">
      <c r="A3091" s="159"/>
      <c r="B3091" s="160">
        <v>40357</v>
      </c>
      <c r="C3091" s="165" t="s">
        <v>9911</v>
      </c>
      <c r="D3091" s="166" t="s">
        <v>8325</v>
      </c>
      <c r="E3091" s="167">
        <v>6.79</v>
      </c>
      <c r="F3091" s="164" t="s">
        <v>4931</v>
      </c>
      <c r="G3091" s="168"/>
    </row>
    <row r="3092" spans="1:7" hidden="1" x14ac:dyDescent="0.25">
      <c r="A3092" s="159"/>
      <c r="B3092" s="160">
        <v>40375</v>
      </c>
      <c r="C3092" s="165" t="s">
        <v>9912</v>
      </c>
      <c r="D3092" s="166" t="s">
        <v>8325</v>
      </c>
      <c r="E3092" s="167">
        <v>76.16</v>
      </c>
      <c r="F3092" s="164" t="s">
        <v>4931</v>
      </c>
      <c r="G3092" s="168"/>
    </row>
    <row r="3093" spans="1:7" hidden="1" x14ac:dyDescent="0.25">
      <c r="A3093" s="159"/>
      <c r="B3093" s="160">
        <v>1893</v>
      </c>
      <c r="C3093" s="165" t="s">
        <v>5243</v>
      </c>
      <c r="D3093" s="166" t="s">
        <v>8325</v>
      </c>
      <c r="E3093" s="167">
        <v>1.78</v>
      </c>
      <c r="F3093" s="164" t="s">
        <v>4897</v>
      </c>
      <c r="G3093" s="168"/>
    </row>
    <row r="3094" spans="1:7" hidden="1" x14ac:dyDescent="0.25">
      <c r="A3094" s="159"/>
      <c r="B3094" s="160">
        <v>1902</v>
      </c>
      <c r="C3094" s="165" t="s">
        <v>5250</v>
      </c>
      <c r="D3094" s="166" t="s">
        <v>8325</v>
      </c>
      <c r="E3094" s="167">
        <v>1.29</v>
      </c>
      <c r="F3094" s="164" t="s">
        <v>4897</v>
      </c>
      <c r="G3094" s="168"/>
    </row>
    <row r="3095" spans="1:7" hidden="1" x14ac:dyDescent="0.25">
      <c r="A3095" s="159"/>
      <c r="B3095" s="160">
        <v>1901</v>
      </c>
      <c r="C3095" s="165" t="s">
        <v>5249</v>
      </c>
      <c r="D3095" s="166" t="s">
        <v>8325</v>
      </c>
      <c r="E3095" s="167">
        <v>0.4</v>
      </c>
      <c r="F3095" s="164" t="s">
        <v>4897</v>
      </c>
      <c r="G3095" s="168"/>
    </row>
    <row r="3096" spans="1:7" hidden="1" x14ac:dyDescent="0.25">
      <c r="A3096" s="159"/>
      <c r="B3096" s="160">
        <v>1892</v>
      </c>
      <c r="C3096" s="165" t="s">
        <v>5242</v>
      </c>
      <c r="D3096" s="166" t="s">
        <v>8325</v>
      </c>
      <c r="E3096" s="167">
        <v>0.83</v>
      </c>
      <c r="F3096" s="164" t="s">
        <v>4897</v>
      </c>
      <c r="G3096" s="168"/>
    </row>
    <row r="3097" spans="1:7" hidden="1" x14ac:dyDescent="0.25">
      <c r="A3097" s="159"/>
      <c r="B3097" s="160">
        <v>1907</v>
      </c>
      <c r="C3097" s="165" t="s">
        <v>5252</v>
      </c>
      <c r="D3097" s="166" t="s">
        <v>8325</v>
      </c>
      <c r="E3097" s="167">
        <v>5.73</v>
      </c>
      <c r="F3097" s="164" t="s">
        <v>4897</v>
      </c>
      <c r="G3097" s="168"/>
    </row>
    <row r="3098" spans="1:7" hidden="1" x14ac:dyDescent="0.25">
      <c r="A3098" s="159"/>
      <c r="B3098" s="160">
        <v>1894</v>
      </c>
      <c r="C3098" s="165" t="s">
        <v>5244</v>
      </c>
      <c r="D3098" s="166" t="s">
        <v>8325</v>
      </c>
      <c r="E3098" s="167">
        <v>2.57</v>
      </c>
      <c r="F3098" s="164" t="s">
        <v>4897</v>
      </c>
    </row>
    <row r="3099" spans="1:7" hidden="1" x14ac:dyDescent="0.25">
      <c r="A3099" s="159"/>
      <c r="B3099" s="160">
        <v>1891</v>
      </c>
      <c r="C3099" s="165" t="s">
        <v>5241</v>
      </c>
      <c r="D3099" s="166" t="s">
        <v>8325</v>
      </c>
      <c r="E3099" s="167">
        <v>0.59</v>
      </c>
      <c r="F3099" s="164" t="s">
        <v>4897</v>
      </c>
    </row>
    <row r="3100" spans="1:7" hidden="1" x14ac:dyDescent="0.25">
      <c r="A3100" s="159"/>
      <c r="B3100" s="160">
        <v>1896</v>
      </c>
      <c r="C3100" s="165" t="s">
        <v>5246</v>
      </c>
      <c r="D3100" s="166" t="s">
        <v>8325</v>
      </c>
      <c r="E3100" s="167">
        <v>7.69</v>
      </c>
      <c r="F3100" s="164" t="s">
        <v>4897</v>
      </c>
    </row>
    <row r="3101" spans="1:7" hidden="1" x14ac:dyDescent="0.25">
      <c r="A3101" s="159"/>
      <c r="B3101" s="160">
        <v>1895</v>
      </c>
      <c r="C3101" s="165" t="s">
        <v>5245</v>
      </c>
      <c r="D3101" s="166" t="s">
        <v>8325</v>
      </c>
      <c r="E3101" s="167">
        <v>13.52</v>
      </c>
      <c r="F3101" s="164" t="s">
        <v>4897</v>
      </c>
    </row>
    <row r="3102" spans="1:7" hidden="1" x14ac:dyDescent="0.25">
      <c r="A3102" s="159"/>
      <c r="B3102" s="160">
        <v>2641</v>
      </c>
      <c r="C3102" s="165" t="s">
        <v>9913</v>
      </c>
      <c r="D3102" s="166" t="s">
        <v>8325</v>
      </c>
      <c r="E3102" s="167">
        <v>16.12</v>
      </c>
      <c r="F3102" s="164" t="s">
        <v>4897</v>
      </c>
    </row>
    <row r="3103" spans="1:7" hidden="1" x14ac:dyDescent="0.25">
      <c r="A3103" s="159"/>
      <c r="B3103" s="160">
        <v>2636</v>
      </c>
      <c r="C3103" s="165" t="s">
        <v>9914</v>
      </c>
      <c r="D3103" s="166" t="s">
        <v>8325</v>
      </c>
      <c r="E3103" s="167">
        <v>1.04</v>
      </c>
      <c r="F3103" s="164" t="s">
        <v>4897</v>
      </c>
    </row>
    <row r="3104" spans="1:7" hidden="1" x14ac:dyDescent="0.25">
      <c r="A3104" s="159"/>
      <c r="B3104" s="160">
        <v>2637</v>
      </c>
      <c r="C3104" s="165" t="s">
        <v>9915</v>
      </c>
      <c r="D3104" s="166" t="s">
        <v>8325</v>
      </c>
      <c r="E3104" s="167">
        <v>1.1000000000000001</v>
      </c>
      <c r="F3104" s="164" t="s">
        <v>4897</v>
      </c>
    </row>
    <row r="3105" spans="1:6" hidden="1" x14ac:dyDescent="0.25">
      <c r="A3105" s="159"/>
      <c r="B3105" s="160">
        <v>2638</v>
      </c>
      <c r="C3105" s="165" t="s">
        <v>9916</v>
      </c>
      <c r="D3105" s="166" t="s">
        <v>8325</v>
      </c>
      <c r="E3105" s="167">
        <v>1.28</v>
      </c>
      <c r="F3105" s="164" t="s">
        <v>4897</v>
      </c>
    </row>
    <row r="3106" spans="1:6" hidden="1" x14ac:dyDescent="0.25">
      <c r="A3106" s="159"/>
      <c r="B3106" s="160">
        <v>2639</v>
      </c>
      <c r="C3106" s="165" t="s">
        <v>9917</v>
      </c>
      <c r="D3106" s="166" t="s">
        <v>8325</v>
      </c>
      <c r="E3106" s="167">
        <v>2.2799999999999998</v>
      </c>
      <c r="F3106" s="164" t="s">
        <v>4897</v>
      </c>
    </row>
    <row r="3107" spans="1:6" hidden="1" x14ac:dyDescent="0.25">
      <c r="A3107" s="159"/>
      <c r="B3107" s="160">
        <v>2644</v>
      </c>
      <c r="C3107" s="165" t="s">
        <v>9918</v>
      </c>
      <c r="D3107" s="166" t="s">
        <v>8325</v>
      </c>
      <c r="E3107" s="167">
        <v>3.3</v>
      </c>
      <c r="F3107" s="164" t="s">
        <v>4897</v>
      </c>
    </row>
    <row r="3108" spans="1:6" hidden="1" x14ac:dyDescent="0.25">
      <c r="A3108" s="159"/>
      <c r="B3108" s="160">
        <v>2643</v>
      </c>
      <c r="C3108" s="165" t="s">
        <v>9919</v>
      </c>
      <c r="D3108" s="166" t="s">
        <v>8325</v>
      </c>
      <c r="E3108" s="167">
        <v>4.5999999999999996</v>
      </c>
      <c r="F3108" s="164" t="s">
        <v>4897</v>
      </c>
    </row>
    <row r="3109" spans="1:6" hidden="1" x14ac:dyDescent="0.25">
      <c r="A3109" s="159"/>
      <c r="B3109" s="160">
        <v>2640</v>
      </c>
      <c r="C3109" s="165" t="s">
        <v>9920</v>
      </c>
      <c r="D3109" s="166" t="s">
        <v>8325</v>
      </c>
      <c r="E3109" s="167">
        <v>6.71</v>
      </c>
      <c r="F3109" s="164" t="s">
        <v>4897</v>
      </c>
    </row>
    <row r="3110" spans="1:6" hidden="1" x14ac:dyDescent="0.25">
      <c r="A3110" s="159"/>
      <c r="B3110" s="160">
        <v>2642</v>
      </c>
      <c r="C3110" s="165" t="s">
        <v>9921</v>
      </c>
      <c r="D3110" s="166" t="s">
        <v>8325</v>
      </c>
      <c r="E3110" s="167">
        <v>10.220000000000001</v>
      </c>
      <c r="F3110" s="164" t="s">
        <v>4897</v>
      </c>
    </row>
    <row r="3111" spans="1:6" hidden="1" x14ac:dyDescent="0.25">
      <c r="A3111" s="159"/>
      <c r="B3111" s="160">
        <v>38943</v>
      </c>
      <c r="C3111" s="165" t="s">
        <v>9922</v>
      </c>
      <c r="D3111" s="166" t="s">
        <v>8325</v>
      </c>
      <c r="E3111" s="167">
        <v>3.75</v>
      </c>
      <c r="F3111" s="164" t="s">
        <v>4931</v>
      </c>
    </row>
    <row r="3112" spans="1:6" hidden="1" x14ac:dyDescent="0.25">
      <c r="A3112" s="159"/>
      <c r="B3112" s="160">
        <v>38944</v>
      </c>
      <c r="C3112" s="165" t="s">
        <v>9923</v>
      </c>
      <c r="D3112" s="166" t="s">
        <v>8325</v>
      </c>
      <c r="E3112" s="167">
        <v>5.79</v>
      </c>
      <c r="F3112" s="164" t="s">
        <v>4931</v>
      </c>
    </row>
    <row r="3113" spans="1:6" hidden="1" x14ac:dyDescent="0.25">
      <c r="A3113" s="159"/>
      <c r="B3113" s="160">
        <v>38945</v>
      </c>
      <c r="C3113" s="165" t="s">
        <v>9924</v>
      </c>
      <c r="D3113" s="166" t="s">
        <v>8325</v>
      </c>
      <c r="E3113" s="167">
        <v>11.75</v>
      </c>
      <c r="F3113" s="164" t="s">
        <v>4931</v>
      </c>
    </row>
    <row r="3114" spans="1:6" hidden="1" x14ac:dyDescent="0.25">
      <c r="A3114" s="159"/>
      <c r="B3114" s="160">
        <v>38946</v>
      </c>
      <c r="C3114" s="165" t="s">
        <v>9925</v>
      </c>
      <c r="D3114" s="166" t="s">
        <v>8325</v>
      </c>
      <c r="E3114" s="167">
        <v>17.53</v>
      </c>
      <c r="F3114" s="164" t="s">
        <v>4931</v>
      </c>
    </row>
    <row r="3115" spans="1:6" hidden="1" x14ac:dyDescent="0.25">
      <c r="A3115" s="159"/>
      <c r="B3115" s="160">
        <v>39308</v>
      </c>
      <c r="C3115" s="165" t="s">
        <v>9926</v>
      </c>
      <c r="D3115" s="166" t="s">
        <v>8325</v>
      </c>
      <c r="E3115" s="167">
        <v>7.64</v>
      </c>
      <c r="F3115" s="164" t="s">
        <v>4931</v>
      </c>
    </row>
    <row r="3116" spans="1:6" hidden="1" x14ac:dyDescent="0.25">
      <c r="A3116" s="159"/>
      <c r="B3116" s="160">
        <v>39309</v>
      </c>
      <c r="C3116" s="165" t="s">
        <v>9927</v>
      </c>
      <c r="D3116" s="166" t="s">
        <v>8325</v>
      </c>
      <c r="E3116" s="167">
        <v>11.05</v>
      </c>
      <c r="F3116" s="164" t="s">
        <v>4931</v>
      </c>
    </row>
    <row r="3117" spans="1:6" hidden="1" x14ac:dyDescent="0.25">
      <c r="A3117" s="159"/>
      <c r="B3117" s="160">
        <v>39310</v>
      </c>
      <c r="C3117" s="165" t="s">
        <v>9928</v>
      </c>
      <c r="D3117" s="166" t="s">
        <v>8325</v>
      </c>
      <c r="E3117" s="167">
        <v>16.75</v>
      </c>
      <c r="F3117" s="164" t="s">
        <v>4931</v>
      </c>
    </row>
    <row r="3118" spans="1:6" hidden="1" x14ac:dyDescent="0.25">
      <c r="A3118" s="159"/>
      <c r="B3118" s="160">
        <v>39311</v>
      </c>
      <c r="C3118" s="165" t="s">
        <v>9929</v>
      </c>
      <c r="D3118" s="166" t="s">
        <v>8325</v>
      </c>
      <c r="E3118" s="167">
        <v>25.17</v>
      </c>
      <c r="F3118" s="164" t="s">
        <v>4931</v>
      </c>
    </row>
    <row r="3119" spans="1:6" hidden="1" x14ac:dyDescent="0.25">
      <c r="A3119" s="159"/>
      <c r="B3119" s="160">
        <v>39855</v>
      </c>
      <c r="C3119" s="165" t="s">
        <v>7354</v>
      </c>
      <c r="D3119" s="166" t="s">
        <v>8325</v>
      </c>
      <c r="E3119" s="167">
        <v>1.1399999999999999</v>
      </c>
      <c r="F3119" s="164" t="s">
        <v>4931</v>
      </c>
    </row>
    <row r="3120" spans="1:6" hidden="1" x14ac:dyDescent="0.25">
      <c r="A3120" s="159"/>
      <c r="B3120" s="160">
        <v>39856</v>
      </c>
      <c r="C3120" s="165" t="s">
        <v>7355</v>
      </c>
      <c r="D3120" s="166" t="s">
        <v>8325</v>
      </c>
      <c r="E3120" s="167">
        <v>2.68</v>
      </c>
      <c r="F3120" s="164" t="s">
        <v>4931</v>
      </c>
    </row>
    <row r="3121" spans="1:6" hidden="1" x14ac:dyDescent="0.25">
      <c r="A3121" s="159"/>
      <c r="B3121" s="160">
        <v>39857</v>
      </c>
      <c r="C3121" s="165" t="s">
        <v>7356</v>
      </c>
      <c r="D3121" s="166" t="s">
        <v>8325</v>
      </c>
      <c r="E3121" s="167">
        <v>4.34</v>
      </c>
      <c r="F3121" s="164" t="s">
        <v>4931</v>
      </c>
    </row>
    <row r="3122" spans="1:6" hidden="1" x14ac:dyDescent="0.25">
      <c r="A3122" s="159"/>
      <c r="B3122" s="160">
        <v>39858</v>
      </c>
      <c r="C3122" s="165" t="s">
        <v>7357</v>
      </c>
      <c r="D3122" s="166" t="s">
        <v>8325</v>
      </c>
      <c r="E3122" s="167">
        <v>9.64</v>
      </c>
      <c r="F3122" s="164" t="s">
        <v>4931</v>
      </c>
    </row>
    <row r="3123" spans="1:6" hidden="1" x14ac:dyDescent="0.25">
      <c r="A3123" s="159"/>
      <c r="B3123" s="160">
        <v>39859</v>
      </c>
      <c r="C3123" s="165" t="s">
        <v>7358</v>
      </c>
      <c r="D3123" s="166" t="s">
        <v>8325</v>
      </c>
      <c r="E3123" s="167">
        <v>14.86</v>
      </c>
      <c r="F3123" s="164" t="s">
        <v>4931</v>
      </c>
    </row>
    <row r="3124" spans="1:6" hidden="1" x14ac:dyDescent="0.25">
      <c r="A3124" s="159"/>
      <c r="B3124" s="160">
        <v>39860</v>
      </c>
      <c r="C3124" s="165" t="s">
        <v>7359</v>
      </c>
      <c r="D3124" s="166" t="s">
        <v>8325</v>
      </c>
      <c r="E3124" s="167">
        <v>22.8</v>
      </c>
      <c r="F3124" s="164" t="s">
        <v>4931</v>
      </c>
    </row>
    <row r="3125" spans="1:6" hidden="1" x14ac:dyDescent="0.25">
      <c r="A3125" s="159"/>
      <c r="B3125" s="160">
        <v>39861</v>
      </c>
      <c r="C3125" s="165" t="s">
        <v>7360</v>
      </c>
      <c r="D3125" s="166" t="s">
        <v>8325</v>
      </c>
      <c r="E3125" s="167">
        <v>65.099999999999994</v>
      </c>
      <c r="F3125" s="164" t="s">
        <v>4931</v>
      </c>
    </row>
    <row r="3126" spans="1:6" hidden="1" x14ac:dyDescent="0.25">
      <c r="A3126" s="159"/>
      <c r="B3126" s="160">
        <v>38447</v>
      </c>
      <c r="C3126" s="165" t="s">
        <v>9930</v>
      </c>
      <c r="D3126" s="166" t="s">
        <v>8325</v>
      </c>
      <c r="E3126" s="167">
        <v>74.650000000000006</v>
      </c>
      <c r="F3126" s="164" t="s">
        <v>4931</v>
      </c>
    </row>
    <row r="3127" spans="1:6" hidden="1" x14ac:dyDescent="0.25">
      <c r="A3127" s="159"/>
      <c r="B3127" s="160">
        <v>36320</v>
      </c>
      <c r="C3127" s="165" t="s">
        <v>9931</v>
      </c>
      <c r="D3127" s="166" t="s">
        <v>8325</v>
      </c>
      <c r="E3127" s="167">
        <v>1.08</v>
      </c>
      <c r="F3127" s="164" t="s">
        <v>4931</v>
      </c>
    </row>
    <row r="3128" spans="1:6" hidden="1" x14ac:dyDescent="0.25">
      <c r="A3128" s="159"/>
      <c r="B3128" s="160">
        <v>36324</v>
      </c>
      <c r="C3128" s="165" t="s">
        <v>9932</v>
      </c>
      <c r="D3128" s="166" t="s">
        <v>8325</v>
      </c>
      <c r="E3128" s="167">
        <v>1.64</v>
      </c>
      <c r="F3128" s="164" t="s">
        <v>4931</v>
      </c>
    </row>
    <row r="3129" spans="1:6" hidden="1" x14ac:dyDescent="0.25">
      <c r="A3129" s="159"/>
      <c r="B3129" s="160">
        <v>38441</v>
      </c>
      <c r="C3129" s="165" t="s">
        <v>9933</v>
      </c>
      <c r="D3129" s="166" t="s">
        <v>8325</v>
      </c>
      <c r="E3129" s="167">
        <v>2.15</v>
      </c>
      <c r="F3129" s="164" t="s">
        <v>4931</v>
      </c>
    </row>
    <row r="3130" spans="1:6" hidden="1" x14ac:dyDescent="0.25">
      <c r="A3130" s="159"/>
      <c r="B3130" s="160">
        <v>38442</v>
      </c>
      <c r="C3130" s="165" t="s">
        <v>9934</v>
      </c>
      <c r="D3130" s="166" t="s">
        <v>8325</v>
      </c>
      <c r="E3130" s="167">
        <v>5.47</v>
      </c>
      <c r="F3130" s="164" t="s">
        <v>4931</v>
      </c>
    </row>
    <row r="3131" spans="1:6" hidden="1" x14ac:dyDescent="0.25">
      <c r="A3131" s="159"/>
      <c r="B3131" s="160">
        <v>38443</v>
      </c>
      <c r="C3131" s="165" t="s">
        <v>9935</v>
      </c>
      <c r="D3131" s="166" t="s">
        <v>8325</v>
      </c>
      <c r="E3131" s="167">
        <v>8.27</v>
      </c>
      <c r="F3131" s="164" t="s">
        <v>4931</v>
      </c>
    </row>
    <row r="3132" spans="1:6" hidden="1" x14ac:dyDescent="0.25">
      <c r="A3132" s="159"/>
      <c r="B3132" s="160">
        <v>38444</v>
      </c>
      <c r="C3132" s="165" t="s">
        <v>9936</v>
      </c>
      <c r="D3132" s="166" t="s">
        <v>8325</v>
      </c>
      <c r="E3132" s="167">
        <v>12.31</v>
      </c>
      <c r="F3132" s="164" t="s">
        <v>4931</v>
      </c>
    </row>
    <row r="3133" spans="1:6" hidden="1" x14ac:dyDescent="0.25">
      <c r="A3133" s="159"/>
      <c r="B3133" s="160">
        <v>38445</v>
      </c>
      <c r="C3133" s="165" t="s">
        <v>9937</v>
      </c>
      <c r="D3133" s="166" t="s">
        <v>8325</v>
      </c>
      <c r="E3133" s="167">
        <v>28.91</v>
      </c>
      <c r="F3133" s="164" t="s">
        <v>4931</v>
      </c>
    </row>
    <row r="3134" spans="1:6" hidden="1" x14ac:dyDescent="0.25">
      <c r="A3134" s="159"/>
      <c r="B3134" s="160">
        <v>38446</v>
      </c>
      <c r="C3134" s="165" t="s">
        <v>9938</v>
      </c>
      <c r="D3134" s="166" t="s">
        <v>8325</v>
      </c>
      <c r="E3134" s="167">
        <v>46.65</v>
      </c>
      <c r="F3134" s="164" t="s">
        <v>4931</v>
      </c>
    </row>
    <row r="3135" spans="1:6" hidden="1" x14ac:dyDescent="0.25">
      <c r="A3135" s="159"/>
      <c r="B3135" s="160">
        <v>3867</v>
      </c>
      <c r="C3135" s="165" t="s">
        <v>5531</v>
      </c>
      <c r="D3135" s="166" t="s">
        <v>8325</v>
      </c>
      <c r="E3135" s="167">
        <v>41.11</v>
      </c>
      <c r="F3135" s="164" t="s">
        <v>4897</v>
      </c>
    </row>
    <row r="3136" spans="1:6" hidden="1" x14ac:dyDescent="0.25">
      <c r="A3136" s="159"/>
      <c r="B3136" s="160">
        <v>3861</v>
      </c>
      <c r="C3136" s="165" t="s">
        <v>5525</v>
      </c>
      <c r="D3136" s="166" t="s">
        <v>8325</v>
      </c>
      <c r="E3136" s="167">
        <v>0.42</v>
      </c>
      <c r="F3136" s="164" t="s">
        <v>4897</v>
      </c>
    </row>
    <row r="3137" spans="1:6" hidden="1" x14ac:dyDescent="0.25">
      <c r="A3137" s="159"/>
      <c r="B3137" s="160">
        <v>3904</v>
      </c>
      <c r="C3137" s="165" t="s">
        <v>5557</v>
      </c>
      <c r="D3137" s="166" t="s">
        <v>8325</v>
      </c>
      <c r="E3137" s="167">
        <v>0.47</v>
      </c>
      <c r="F3137" s="164" t="s">
        <v>4897</v>
      </c>
    </row>
    <row r="3138" spans="1:6" hidden="1" x14ac:dyDescent="0.25">
      <c r="A3138" s="159"/>
      <c r="B3138" s="160">
        <v>3903</v>
      </c>
      <c r="C3138" s="165" t="s">
        <v>5556</v>
      </c>
      <c r="D3138" s="166" t="s">
        <v>8325</v>
      </c>
      <c r="E3138" s="167">
        <v>0.99</v>
      </c>
      <c r="F3138" s="164" t="s">
        <v>4897</v>
      </c>
    </row>
    <row r="3139" spans="1:6" hidden="1" x14ac:dyDescent="0.25">
      <c r="A3139" s="159"/>
      <c r="B3139" s="160">
        <v>3862</v>
      </c>
      <c r="C3139" s="165" t="s">
        <v>5526</v>
      </c>
      <c r="D3139" s="166" t="s">
        <v>8325</v>
      </c>
      <c r="E3139" s="167">
        <v>2.21</v>
      </c>
      <c r="F3139" s="164" t="s">
        <v>4897</v>
      </c>
    </row>
    <row r="3140" spans="1:6" hidden="1" x14ac:dyDescent="0.25">
      <c r="A3140" s="159"/>
      <c r="B3140" s="160">
        <v>3863</v>
      </c>
      <c r="C3140" s="165" t="s">
        <v>5527</v>
      </c>
      <c r="D3140" s="166" t="s">
        <v>8325</v>
      </c>
      <c r="E3140" s="167">
        <v>2.59</v>
      </c>
      <c r="F3140" s="164" t="s">
        <v>4897</v>
      </c>
    </row>
    <row r="3141" spans="1:6" hidden="1" x14ac:dyDescent="0.25">
      <c r="A3141" s="159"/>
      <c r="B3141" s="160">
        <v>3864</v>
      </c>
      <c r="C3141" s="165" t="s">
        <v>5528</v>
      </c>
      <c r="D3141" s="166" t="s">
        <v>8325</v>
      </c>
      <c r="E3141" s="167">
        <v>7.09</v>
      </c>
      <c r="F3141" s="164" t="s">
        <v>4897</v>
      </c>
    </row>
    <row r="3142" spans="1:6" hidden="1" x14ac:dyDescent="0.25">
      <c r="A3142" s="159"/>
      <c r="B3142" s="160">
        <v>3865</v>
      </c>
      <c r="C3142" s="165" t="s">
        <v>5529</v>
      </c>
      <c r="D3142" s="166" t="s">
        <v>8325</v>
      </c>
      <c r="E3142" s="167">
        <v>10.6</v>
      </c>
      <c r="F3142" s="164" t="s">
        <v>4897</v>
      </c>
    </row>
    <row r="3143" spans="1:6" hidden="1" x14ac:dyDescent="0.25">
      <c r="A3143" s="159"/>
      <c r="B3143" s="160">
        <v>3866</v>
      </c>
      <c r="C3143" s="165" t="s">
        <v>5530</v>
      </c>
      <c r="D3143" s="166" t="s">
        <v>8325</v>
      </c>
      <c r="E3143" s="167">
        <v>24.15</v>
      </c>
      <c r="F3143" s="164" t="s">
        <v>4897</v>
      </c>
    </row>
    <row r="3144" spans="1:6" hidden="1" x14ac:dyDescent="0.25">
      <c r="A3144" s="159"/>
      <c r="B3144" s="160">
        <v>3902</v>
      </c>
      <c r="C3144" s="165" t="s">
        <v>5555</v>
      </c>
      <c r="D3144" s="166" t="s">
        <v>8325</v>
      </c>
      <c r="E3144" s="167">
        <v>13.63</v>
      </c>
      <c r="F3144" s="164" t="s">
        <v>4897</v>
      </c>
    </row>
    <row r="3145" spans="1:6" hidden="1" x14ac:dyDescent="0.25">
      <c r="A3145" s="159"/>
      <c r="B3145" s="160">
        <v>3878</v>
      </c>
      <c r="C3145" s="165" t="s">
        <v>5542</v>
      </c>
      <c r="D3145" s="166" t="s">
        <v>8325</v>
      </c>
      <c r="E3145" s="167">
        <v>4.3</v>
      </c>
      <c r="F3145" s="164" t="s">
        <v>4897</v>
      </c>
    </row>
    <row r="3146" spans="1:6" hidden="1" x14ac:dyDescent="0.25">
      <c r="A3146" s="159"/>
      <c r="B3146" s="160">
        <v>3877</v>
      </c>
      <c r="C3146" s="165" t="s">
        <v>5541</v>
      </c>
      <c r="D3146" s="166" t="s">
        <v>8325</v>
      </c>
      <c r="E3146" s="167">
        <v>3.92</v>
      </c>
      <c r="F3146" s="164" t="s">
        <v>4897</v>
      </c>
    </row>
    <row r="3147" spans="1:6" hidden="1" x14ac:dyDescent="0.25">
      <c r="A3147" s="159"/>
      <c r="B3147" s="160">
        <v>3879</v>
      </c>
      <c r="C3147" s="165" t="s">
        <v>5543</v>
      </c>
      <c r="D3147" s="166" t="s">
        <v>8325</v>
      </c>
      <c r="E3147" s="167">
        <v>8.67</v>
      </c>
      <c r="F3147" s="164" t="s">
        <v>4897</v>
      </c>
    </row>
    <row r="3148" spans="1:6" hidden="1" x14ac:dyDescent="0.25">
      <c r="A3148" s="159"/>
      <c r="B3148" s="160">
        <v>3880</v>
      </c>
      <c r="C3148" s="165" t="s">
        <v>5544</v>
      </c>
      <c r="D3148" s="166" t="s">
        <v>8325</v>
      </c>
      <c r="E3148" s="167">
        <v>19.59</v>
      </c>
      <c r="F3148" s="164" t="s">
        <v>4897</v>
      </c>
    </row>
    <row r="3149" spans="1:6" hidden="1" x14ac:dyDescent="0.25">
      <c r="A3149" s="159"/>
      <c r="B3149" s="160">
        <v>12892</v>
      </c>
      <c r="C3149" s="165" t="s">
        <v>6495</v>
      </c>
      <c r="D3149" s="166" t="s">
        <v>8501</v>
      </c>
      <c r="E3149" s="167">
        <v>9.9</v>
      </c>
      <c r="F3149" s="164" t="s">
        <v>4897</v>
      </c>
    </row>
    <row r="3150" spans="1:6" hidden="1" x14ac:dyDescent="0.25">
      <c r="A3150" s="159"/>
      <c r="B3150" s="160">
        <v>3883</v>
      </c>
      <c r="C3150" s="165" t="s">
        <v>5545</v>
      </c>
      <c r="D3150" s="166" t="s">
        <v>8325</v>
      </c>
      <c r="E3150" s="167">
        <v>0.75</v>
      </c>
      <c r="F3150" s="164" t="s">
        <v>4897</v>
      </c>
    </row>
    <row r="3151" spans="1:6" hidden="1" x14ac:dyDescent="0.25">
      <c r="A3151" s="159"/>
      <c r="B3151" s="160">
        <v>3876</v>
      </c>
      <c r="C3151" s="165" t="s">
        <v>5540</v>
      </c>
      <c r="D3151" s="166" t="s">
        <v>8325</v>
      </c>
      <c r="E3151" s="167">
        <v>1.95</v>
      </c>
      <c r="F3151" s="164" t="s">
        <v>4897</v>
      </c>
    </row>
    <row r="3152" spans="1:6" hidden="1" x14ac:dyDescent="0.25">
      <c r="A3152" s="159"/>
      <c r="B3152" s="160">
        <v>3884</v>
      </c>
      <c r="C3152" s="165" t="s">
        <v>5546</v>
      </c>
      <c r="D3152" s="166" t="s">
        <v>8325</v>
      </c>
      <c r="E3152" s="167">
        <v>1.1200000000000001</v>
      </c>
      <c r="F3152" s="164" t="s">
        <v>4897</v>
      </c>
    </row>
    <row r="3153" spans="1:6" hidden="1" x14ac:dyDescent="0.25">
      <c r="A3153" s="159"/>
      <c r="B3153" s="160">
        <v>3837</v>
      </c>
      <c r="C3153" s="165" t="s">
        <v>5507</v>
      </c>
      <c r="D3153" s="166" t="s">
        <v>8325</v>
      </c>
      <c r="E3153" s="167">
        <v>34.19</v>
      </c>
      <c r="F3153" s="164" t="s">
        <v>4931</v>
      </c>
    </row>
    <row r="3154" spans="1:6" hidden="1" x14ac:dyDescent="0.25">
      <c r="A3154" s="159"/>
      <c r="B3154" s="160">
        <v>3845</v>
      </c>
      <c r="C3154" s="165" t="s">
        <v>5515</v>
      </c>
      <c r="D3154" s="166" t="s">
        <v>8325</v>
      </c>
      <c r="E3154" s="167">
        <v>9.9499999999999993</v>
      </c>
      <c r="F3154" s="164" t="s">
        <v>4931</v>
      </c>
    </row>
    <row r="3155" spans="1:6" hidden="1" x14ac:dyDescent="0.25">
      <c r="A3155" s="159"/>
      <c r="B3155" s="160">
        <v>11045</v>
      </c>
      <c r="C3155" s="165" t="s">
        <v>6169</v>
      </c>
      <c r="D3155" s="166" t="s">
        <v>8325</v>
      </c>
      <c r="E3155" s="167">
        <v>20.74</v>
      </c>
      <c r="F3155" s="164" t="s">
        <v>4931</v>
      </c>
    </row>
    <row r="3156" spans="1:6" hidden="1" x14ac:dyDescent="0.25">
      <c r="A3156" s="159"/>
      <c r="B3156" s="160">
        <v>20170</v>
      </c>
      <c r="C3156" s="165" t="s">
        <v>6608</v>
      </c>
      <c r="D3156" s="166" t="s">
        <v>8325</v>
      </c>
      <c r="E3156" s="167">
        <v>8.06</v>
      </c>
      <c r="F3156" s="164" t="s">
        <v>4931</v>
      </c>
    </row>
    <row r="3157" spans="1:6" hidden="1" x14ac:dyDescent="0.25">
      <c r="A3157" s="159"/>
      <c r="B3157" s="160">
        <v>20171</v>
      </c>
      <c r="C3157" s="165" t="s">
        <v>6609</v>
      </c>
      <c r="D3157" s="166" t="s">
        <v>8325</v>
      </c>
      <c r="E3157" s="167">
        <v>25.26</v>
      </c>
      <c r="F3157" s="164" t="s">
        <v>4931</v>
      </c>
    </row>
    <row r="3158" spans="1:6" hidden="1" x14ac:dyDescent="0.25">
      <c r="A3158" s="159"/>
      <c r="B3158" s="160">
        <v>20167</v>
      </c>
      <c r="C3158" s="165" t="s">
        <v>6605</v>
      </c>
      <c r="D3158" s="166" t="s">
        <v>8325</v>
      </c>
      <c r="E3158" s="167">
        <v>3.17</v>
      </c>
      <c r="F3158" s="164" t="s">
        <v>4931</v>
      </c>
    </row>
    <row r="3159" spans="1:6" hidden="1" x14ac:dyDescent="0.25">
      <c r="A3159" s="159"/>
      <c r="B3159" s="160">
        <v>20168</v>
      </c>
      <c r="C3159" s="165" t="s">
        <v>6606</v>
      </c>
      <c r="D3159" s="166" t="s">
        <v>8325</v>
      </c>
      <c r="E3159" s="167">
        <v>4.7300000000000004</v>
      </c>
      <c r="F3159" s="164" t="s">
        <v>4931</v>
      </c>
    </row>
    <row r="3160" spans="1:6" hidden="1" x14ac:dyDescent="0.25">
      <c r="A3160" s="159"/>
      <c r="B3160" s="160">
        <v>20169</v>
      </c>
      <c r="C3160" s="165" t="s">
        <v>6607</v>
      </c>
      <c r="D3160" s="166" t="s">
        <v>8325</v>
      </c>
      <c r="E3160" s="167">
        <v>6.64</v>
      </c>
      <c r="F3160" s="164" t="s">
        <v>4931</v>
      </c>
    </row>
    <row r="3161" spans="1:6" hidden="1" x14ac:dyDescent="0.25">
      <c r="A3161" s="159"/>
      <c r="B3161" s="160">
        <v>3899</v>
      </c>
      <c r="C3161" s="165" t="s">
        <v>5553</v>
      </c>
      <c r="D3161" s="166" t="s">
        <v>8325</v>
      </c>
      <c r="E3161" s="167">
        <v>3.74</v>
      </c>
      <c r="F3161" s="164" t="s">
        <v>4897</v>
      </c>
    </row>
    <row r="3162" spans="1:6" hidden="1" x14ac:dyDescent="0.25">
      <c r="A3162" s="159"/>
      <c r="B3162" s="160">
        <v>38676</v>
      </c>
      <c r="C3162" s="165" t="s">
        <v>7182</v>
      </c>
      <c r="D3162" s="166" t="s">
        <v>8325</v>
      </c>
      <c r="E3162" s="167">
        <v>16.399999999999999</v>
      </c>
      <c r="F3162" s="164" t="s">
        <v>4897</v>
      </c>
    </row>
    <row r="3163" spans="1:6" hidden="1" x14ac:dyDescent="0.25">
      <c r="A3163" s="159"/>
      <c r="B3163" s="160">
        <v>3897</v>
      </c>
      <c r="C3163" s="165" t="s">
        <v>5551</v>
      </c>
      <c r="D3163" s="166" t="s">
        <v>8325</v>
      </c>
      <c r="E3163" s="167">
        <v>0.76</v>
      </c>
      <c r="F3163" s="164" t="s">
        <v>4897</v>
      </c>
    </row>
    <row r="3164" spans="1:6" hidden="1" x14ac:dyDescent="0.25">
      <c r="A3164" s="159"/>
      <c r="B3164" s="160">
        <v>3875</v>
      </c>
      <c r="C3164" s="165" t="s">
        <v>5539</v>
      </c>
      <c r="D3164" s="166" t="s">
        <v>8325</v>
      </c>
      <c r="E3164" s="167">
        <v>1.73</v>
      </c>
      <c r="F3164" s="164" t="s">
        <v>4897</v>
      </c>
    </row>
    <row r="3165" spans="1:6" hidden="1" x14ac:dyDescent="0.25">
      <c r="A3165" s="159"/>
      <c r="B3165" s="160">
        <v>3898</v>
      </c>
      <c r="C3165" s="165" t="s">
        <v>5552</v>
      </c>
      <c r="D3165" s="166" t="s">
        <v>8325</v>
      </c>
      <c r="E3165" s="167">
        <v>3.21</v>
      </c>
      <c r="F3165" s="164" t="s">
        <v>4897</v>
      </c>
    </row>
    <row r="3166" spans="1:6" hidden="1" x14ac:dyDescent="0.25">
      <c r="A3166" s="159"/>
      <c r="B3166" s="160">
        <v>3855</v>
      </c>
      <c r="C3166" s="165" t="s">
        <v>5521</v>
      </c>
      <c r="D3166" s="166" t="s">
        <v>8325</v>
      </c>
      <c r="E3166" s="167">
        <v>3.04</v>
      </c>
      <c r="F3166" s="164" t="s">
        <v>4897</v>
      </c>
    </row>
    <row r="3167" spans="1:6" hidden="1" x14ac:dyDescent="0.25">
      <c r="A3167" s="159"/>
      <c r="B3167" s="160">
        <v>3874</v>
      </c>
      <c r="C3167" s="165" t="s">
        <v>5538</v>
      </c>
      <c r="D3167" s="166" t="s">
        <v>8325</v>
      </c>
      <c r="E3167" s="167">
        <v>3.24</v>
      </c>
      <c r="F3167" s="164" t="s">
        <v>4897</v>
      </c>
    </row>
    <row r="3168" spans="1:6" hidden="1" x14ac:dyDescent="0.25">
      <c r="A3168" s="159"/>
      <c r="B3168" s="160">
        <v>3870</v>
      </c>
      <c r="C3168" s="165" t="s">
        <v>5534</v>
      </c>
      <c r="D3168" s="166" t="s">
        <v>8325</v>
      </c>
      <c r="E3168" s="167">
        <v>4.0599999999999996</v>
      </c>
      <c r="F3168" s="164" t="s">
        <v>4897</v>
      </c>
    </row>
    <row r="3169" spans="1:8" hidden="1" x14ac:dyDescent="0.25">
      <c r="A3169" s="159"/>
      <c r="B3169" s="160">
        <v>38678</v>
      </c>
      <c r="C3169" s="165" t="s">
        <v>7183</v>
      </c>
      <c r="D3169" s="166" t="s">
        <v>8325</v>
      </c>
      <c r="E3169" s="167">
        <v>9.36</v>
      </c>
      <c r="F3169" s="164" t="s">
        <v>4897</v>
      </c>
    </row>
    <row r="3170" spans="1:8" hidden="1" x14ac:dyDescent="0.25">
      <c r="A3170" s="159"/>
      <c r="B3170" s="160">
        <v>3859</v>
      </c>
      <c r="C3170" s="165" t="s">
        <v>5523</v>
      </c>
      <c r="D3170" s="166" t="s">
        <v>8325</v>
      </c>
      <c r="E3170" s="167">
        <v>0.74</v>
      </c>
      <c r="F3170" s="164" t="s">
        <v>4897</v>
      </c>
    </row>
    <row r="3171" spans="1:8" hidden="1" x14ac:dyDescent="0.25">
      <c r="A3171" s="159"/>
      <c r="B3171" s="160">
        <v>3856</v>
      </c>
      <c r="C3171" s="165" t="s">
        <v>5522</v>
      </c>
      <c r="D3171" s="166" t="s">
        <v>8325</v>
      </c>
      <c r="E3171" s="167">
        <v>1.1200000000000001</v>
      </c>
      <c r="F3171" s="164" t="s">
        <v>4897</v>
      </c>
    </row>
    <row r="3172" spans="1:8" hidden="1" x14ac:dyDescent="0.25">
      <c r="A3172" s="159"/>
      <c r="B3172" s="160">
        <v>3906</v>
      </c>
      <c r="C3172" s="165" t="s">
        <v>5559</v>
      </c>
      <c r="D3172" s="166" t="s">
        <v>8325</v>
      </c>
      <c r="E3172" s="167">
        <v>0.85</v>
      </c>
      <c r="F3172" s="164" t="s">
        <v>4897</v>
      </c>
    </row>
    <row r="3173" spans="1:8" hidden="1" x14ac:dyDescent="0.25">
      <c r="A3173" s="159"/>
      <c r="B3173" s="160">
        <v>3860</v>
      </c>
      <c r="C3173" s="165" t="s">
        <v>5524</v>
      </c>
      <c r="D3173" s="166" t="s">
        <v>8325</v>
      </c>
      <c r="E3173" s="167">
        <v>2.72</v>
      </c>
      <c r="F3173" s="164" t="s">
        <v>4897</v>
      </c>
    </row>
    <row r="3174" spans="1:8" hidden="1" x14ac:dyDescent="0.25">
      <c r="A3174" s="159"/>
      <c r="B3174" s="160">
        <v>3905</v>
      </c>
      <c r="C3174" s="165" t="s">
        <v>5558</v>
      </c>
      <c r="D3174" s="166" t="s">
        <v>8325</v>
      </c>
      <c r="E3174" s="167">
        <v>5.85</v>
      </c>
      <c r="F3174" s="164" t="s">
        <v>4897</v>
      </c>
    </row>
    <row r="3175" spans="1:8" hidden="1" x14ac:dyDescent="0.25">
      <c r="A3175" s="159"/>
      <c r="B3175" s="160">
        <v>3871</v>
      </c>
      <c r="C3175" s="165" t="s">
        <v>5535</v>
      </c>
      <c r="D3175" s="166" t="s">
        <v>8325</v>
      </c>
      <c r="E3175" s="167">
        <v>10.3</v>
      </c>
      <c r="F3175" s="164" t="s">
        <v>4897</v>
      </c>
    </row>
    <row r="3176" spans="1:8" hidden="1" x14ac:dyDescent="0.25">
      <c r="A3176" s="159"/>
      <c r="B3176" s="160">
        <v>37429</v>
      </c>
      <c r="C3176" s="165" t="s">
        <v>6933</v>
      </c>
      <c r="D3176" s="166" t="s">
        <v>8325</v>
      </c>
      <c r="E3176" s="167">
        <v>1681.6</v>
      </c>
      <c r="F3176" s="164" t="s">
        <v>4931</v>
      </c>
    </row>
    <row r="3177" spans="1:8" hidden="1" x14ac:dyDescent="0.25">
      <c r="A3177" s="159"/>
      <c r="B3177" s="160">
        <v>37426</v>
      </c>
      <c r="C3177" s="165" t="s">
        <v>6930</v>
      </c>
      <c r="D3177" s="166" t="s">
        <v>8325</v>
      </c>
      <c r="E3177" s="167">
        <v>16.170000000000002</v>
      </c>
      <c r="F3177" s="164" t="s">
        <v>4931</v>
      </c>
    </row>
    <row r="3178" spans="1:8" hidden="1" x14ac:dyDescent="0.25">
      <c r="A3178" s="159"/>
      <c r="B3178" s="160">
        <v>37427</v>
      </c>
      <c r="C3178" s="165" t="s">
        <v>6931</v>
      </c>
      <c r="D3178" s="166" t="s">
        <v>8325</v>
      </c>
      <c r="E3178" s="167">
        <v>38.58</v>
      </c>
      <c r="F3178" s="164" t="s">
        <v>4931</v>
      </c>
    </row>
    <row r="3179" spans="1:8" hidden="1" x14ac:dyDescent="0.25">
      <c r="A3179" s="159"/>
      <c r="B3179" s="160">
        <v>37424</v>
      </c>
      <c r="C3179" s="165" t="s">
        <v>6928</v>
      </c>
      <c r="D3179" s="166" t="s">
        <v>8325</v>
      </c>
      <c r="E3179" s="167">
        <v>7.43</v>
      </c>
      <c r="F3179" s="164" t="s">
        <v>4931</v>
      </c>
    </row>
    <row r="3180" spans="1:8" hidden="1" x14ac:dyDescent="0.25">
      <c r="A3180" s="159"/>
      <c r="B3180" s="160">
        <v>37428</v>
      </c>
      <c r="C3180" s="165" t="s">
        <v>6932</v>
      </c>
      <c r="D3180" s="166" t="s">
        <v>8325</v>
      </c>
      <c r="E3180" s="167">
        <v>132.97999999999999</v>
      </c>
      <c r="F3180" s="164" t="s">
        <v>4931</v>
      </c>
    </row>
    <row r="3181" spans="1:8" hidden="1" x14ac:dyDescent="0.25">
      <c r="A3181" s="159"/>
      <c r="B3181" s="160">
        <v>37425</v>
      </c>
      <c r="C3181" s="165" t="s">
        <v>6929</v>
      </c>
      <c r="D3181" s="166" t="s">
        <v>8325</v>
      </c>
      <c r="E3181" s="167">
        <v>8.01</v>
      </c>
      <c r="F3181" s="164" t="s">
        <v>4931</v>
      </c>
      <c r="G3181" s="143">
        <f>4.94*J7</f>
        <v>4.2296280000000008</v>
      </c>
      <c r="H3181" s="116">
        <v>4.9400000000000004</v>
      </c>
    </row>
    <row r="3182" spans="1:8" ht="20.399999999999999" hidden="1" x14ac:dyDescent="0.25">
      <c r="A3182" s="159"/>
      <c r="B3182" s="160">
        <v>11519</v>
      </c>
      <c r="C3182" s="165" t="s">
        <v>9939</v>
      </c>
      <c r="D3182" s="166" t="s">
        <v>8501</v>
      </c>
      <c r="E3182" s="167">
        <v>25.3</v>
      </c>
      <c r="F3182" s="164" t="s">
        <v>4897</v>
      </c>
    </row>
    <row r="3183" spans="1:8" ht="20.399999999999999" hidden="1" x14ac:dyDescent="0.25">
      <c r="A3183" s="159"/>
      <c r="B3183" s="160">
        <v>11520</v>
      </c>
      <c r="C3183" s="165" t="s">
        <v>9940</v>
      </c>
      <c r="D3183" s="166" t="s">
        <v>8501</v>
      </c>
      <c r="E3183" s="167">
        <v>10.029999999999999</v>
      </c>
      <c r="F3183" s="164" t="s">
        <v>4897</v>
      </c>
    </row>
    <row r="3184" spans="1:8" hidden="1" x14ac:dyDescent="0.25">
      <c r="A3184" s="159"/>
      <c r="B3184" s="160">
        <v>11518</v>
      </c>
      <c r="C3184" s="165" t="s">
        <v>9941</v>
      </c>
      <c r="D3184" s="166" t="s">
        <v>8501</v>
      </c>
      <c r="E3184" s="167">
        <v>29.19</v>
      </c>
      <c r="F3184" s="164" t="s">
        <v>4897</v>
      </c>
    </row>
    <row r="3185" spans="1:6" hidden="1" x14ac:dyDescent="0.25">
      <c r="A3185" s="159"/>
      <c r="B3185" s="160">
        <v>38473</v>
      </c>
      <c r="C3185" s="165" t="s">
        <v>7151</v>
      </c>
      <c r="D3185" s="166" t="s">
        <v>8325</v>
      </c>
      <c r="E3185" s="167">
        <v>94.11</v>
      </c>
      <c r="F3185" s="164" t="s">
        <v>4897</v>
      </c>
    </row>
    <row r="3186" spans="1:6" hidden="1" x14ac:dyDescent="0.25">
      <c r="A3186" s="159"/>
      <c r="B3186" s="160">
        <v>4244</v>
      </c>
      <c r="C3186" s="165" t="s">
        <v>5658</v>
      </c>
      <c r="D3186" s="166" t="s">
        <v>8332</v>
      </c>
      <c r="E3186" s="167">
        <v>11.79</v>
      </c>
      <c r="F3186" s="164" t="s">
        <v>4897</v>
      </c>
    </row>
    <row r="3187" spans="1:6" hidden="1" x14ac:dyDescent="0.25">
      <c r="A3187" s="159"/>
      <c r="B3187" s="160">
        <v>40977</v>
      </c>
      <c r="C3187" s="165" t="s">
        <v>7466</v>
      </c>
      <c r="D3187" s="166" t="s">
        <v>8412</v>
      </c>
      <c r="E3187" s="167">
        <v>2065.5</v>
      </c>
      <c r="F3187" s="164" t="s">
        <v>4897</v>
      </c>
    </row>
    <row r="3188" spans="1:6" hidden="1" x14ac:dyDescent="0.25">
      <c r="A3188" s="159"/>
      <c r="B3188" s="160">
        <v>4006</v>
      </c>
      <c r="C3188" s="165" t="s">
        <v>5593</v>
      </c>
      <c r="D3188" s="166" t="s">
        <v>8336</v>
      </c>
      <c r="E3188" s="167">
        <v>699.85</v>
      </c>
      <c r="F3188" s="164" t="s">
        <v>4897</v>
      </c>
    </row>
    <row r="3189" spans="1:6" ht="20.399999999999999" hidden="1" x14ac:dyDescent="0.25">
      <c r="A3189" s="159"/>
      <c r="B3189" s="160">
        <v>2742</v>
      </c>
      <c r="C3189" s="165" t="s">
        <v>9942</v>
      </c>
      <c r="D3189" s="166" t="s">
        <v>8368</v>
      </c>
      <c r="E3189" s="167">
        <v>2.0699999999999998</v>
      </c>
      <c r="F3189" s="164" t="s">
        <v>4931</v>
      </c>
    </row>
    <row r="3190" spans="1:6" ht="20.399999999999999" hidden="1" x14ac:dyDescent="0.25">
      <c r="A3190" s="159"/>
      <c r="B3190" s="160">
        <v>2748</v>
      </c>
      <c r="C3190" s="165" t="s">
        <v>9943</v>
      </c>
      <c r="D3190" s="166" t="s">
        <v>8368</v>
      </c>
      <c r="E3190" s="167">
        <v>6.07</v>
      </c>
      <c r="F3190" s="164" t="s">
        <v>4931</v>
      </c>
    </row>
    <row r="3191" spans="1:6" ht="20.399999999999999" hidden="1" x14ac:dyDescent="0.25">
      <c r="A3191" s="159"/>
      <c r="B3191" s="160">
        <v>2736</v>
      </c>
      <c r="C3191" s="165" t="s">
        <v>9944</v>
      </c>
      <c r="D3191" s="166" t="s">
        <v>8368</v>
      </c>
      <c r="E3191" s="167">
        <v>8.4700000000000006</v>
      </c>
      <c r="F3191" s="164" t="s">
        <v>4931</v>
      </c>
    </row>
    <row r="3192" spans="1:6" ht="20.399999999999999" hidden="1" x14ac:dyDescent="0.25">
      <c r="A3192" s="159"/>
      <c r="B3192" s="160">
        <v>2745</v>
      </c>
      <c r="C3192" s="165" t="s">
        <v>9945</v>
      </c>
      <c r="D3192" s="166" t="s">
        <v>8368</v>
      </c>
      <c r="E3192" s="167">
        <v>1.71</v>
      </c>
      <c r="F3192" s="164" t="s">
        <v>4931</v>
      </c>
    </row>
    <row r="3193" spans="1:6" ht="20.399999999999999" hidden="1" x14ac:dyDescent="0.25">
      <c r="A3193" s="159"/>
      <c r="B3193" s="160">
        <v>2751</v>
      </c>
      <c r="C3193" s="165" t="s">
        <v>9946</v>
      </c>
      <c r="D3193" s="166" t="s">
        <v>8368</v>
      </c>
      <c r="E3193" s="167">
        <v>2.19</v>
      </c>
      <c r="F3193" s="164" t="s">
        <v>4931</v>
      </c>
    </row>
    <row r="3194" spans="1:6" ht="20.399999999999999" hidden="1" x14ac:dyDescent="0.25">
      <c r="A3194" s="159"/>
      <c r="B3194" s="160">
        <v>14439</v>
      </c>
      <c r="C3194" s="165" t="s">
        <v>9947</v>
      </c>
      <c r="D3194" s="166" t="s">
        <v>8368</v>
      </c>
      <c r="E3194" s="167">
        <v>1.94</v>
      </c>
      <c r="F3194" s="164" t="s">
        <v>4931</v>
      </c>
    </row>
    <row r="3195" spans="1:6" hidden="1" x14ac:dyDescent="0.25">
      <c r="A3195" s="159"/>
      <c r="B3195" s="160">
        <v>2731</v>
      </c>
      <c r="C3195" s="165" t="s">
        <v>9948</v>
      </c>
      <c r="D3195" s="166" t="s">
        <v>8368</v>
      </c>
      <c r="E3195" s="167">
        <v>50.23</v>
      </c>
      <c r="F3195" s="164" t="s">
        <v>4931</v>
      </c>
    </row>
    <row r="3196" spans="1:6" hidden="1" x14ac:dyDescent="0.25">
      <c r="A3196" s="159"/>
      <c r="B3196" s="160">
        <v>21138</v>
      </c>
      <c r="C3196" s="165" t="s">
        <v>9949</v>
      </c>
      <c r="D3196" s="166" t="s">
        <v>8368</v>
      </c>
      <c r="E3196" s="167">
        <v>5.45</v>
      </c>
      <c r="F3196" s="164" t="s">
        <v>4931</v>
      </c>
    </row>
    <row r="3197" spans="1:6" hidden="1" x14ac:dyDescent="0.25">
      <c r="A3197" s="159"/>
      <c r="B3197" s="160">
        <v>2747</v>
      </c>
      <c r="C3197" s="165" t="s">
        <v>9950</v>
      </c>
      <c r="D3197" s="166" t="s">
        <v>8368</v>
      </c>
      <c r="E3197" s="167">
        <v>13.47</v>
      </c>
      <c r="F3197" s="164" t="s">
        <v>4931</v>
      </c>
    </row>
    <row r="3198" spans="1:6" hidden="1" x14ac:dyDescent="0.25">
      <c r="A3198" s="159"/>
      <c r="B3198" s="160">
        <v>4115</v>
      </c>
      <c r="C3198" s="165" t="s">
        <v>9951</v>
      </c>
      <c r="D3198" s="166" t="s">
        <v>8368</v>
      </c>
      <c r="E3198" s="167">
        <v>10.54</v>
      </c>
      <c r="F3198" s="164" t="s">
        <v>4931</v>
      </c>
    </row>
    <row r="3199" spans="1:6" hidden="1" x14ac:dyDescent="0.25">
      <c r="A3199" s="159"/>
      <c r="B3199" s="160">
        <v>2729</v>
      </c>
      <c r="C3199" s="165" t="s">
        <v>9952</v>
      </c>
      <c r="D3199" s="166" t="s">
        <v>8325</v>
      </c>
      <c r="E3199" s="167">
        <v>12.7</v>
      </c>
      <c r="F3199" s="164" t="s">
        <v>4931</v>
      </c>
    </row>
    <row r="3200" spans="1:6" hidden="1" x14ac:dyDescent="0.25">
      <c r="A3200" s="159"/>
      <c r="B3200" s="160">
        <v>4119</v>
      </c>
      <c r="C3200" s="165" t="s">
        <v>9953</v>
      </c>
      <c r="D3200" s="166" t="s">
        <v>8368</v>
      </c>
      <c r="E3200" s="167">
        <v>21.21</v>
      </c>
      <c r="F3200" s="164" t="s">
        <v>4931</v>
      </c>
    </row>
    <row r="3201" spans="1:6" hidden="1" x14ac:dyDescent="0.25">
      <c r="A3201" s="159"/>
      <c r="B3201" s="160">
        <v>2794</v>
      </c>
      <c r="C3201" s="165" t="s">
        <v>9954</v>
      </c>
      <c r="D3201" s="166" t="s">
        <v>8368</v>
      </c>
      <c r="E3201" s="167">
        <v>52.38</v>
      </c>
      <c r="F3201" s="164" t="s">
        <v>4931</v>
      </c>
    </row>
    <row r="3202" spans="1:6" hidden="1" x14ac:dyDescent="0.25">
      <c r="A3202" s="159"/>
      <c r="B3202" s="160">
        <v>2788</v>
      </c>
      <c r="C3202" s="165" t="s">
        <v>9955</v>
      </c>
      <c r="D3202" s="166" t="s">
        <v>8368</v>
      </c>
      <c r="E3202" s="167">
        <v>105.9</v>
      </c>
      <c r="F3202" s="164" t="s">
        <v>4931</v>
      </c>
    </row>
    <row r="3203" spans="1:6" hidden="1" x14ac:dyDescent="0.25">
      <c r="A3203" s="159"/>
      <c r="B3203" s="160">
        <v>3989</v>
      </c>
      <c r="C3203" s="165" t="s">
        <v>9956</v>
      </c>
      <c r="D3203" s="166" t="s">
        <v>8336</v>
      </c>
      <c r="E3203" s="167">
        <v>2015.36</v>
      </c>
      <c r="F3203" s="164" t="s">
        <v>4897</v>
      </c>
    </row>
    <row r="3204" spans="1:6" hidden="1" x14ac:dyDescent="0.25">
      <c r="A3204" s="159"/>
      <c r="B3204" s="160">
        <v>3997</v>
      </c>
      <c r="C3204" s="165" t="s">
        <v>9957</v>
      </c>
      <c r="D3204" s="166" t="s">
        <v>8336</v>
      </c>
      <c r="E3204" s="167">
        <v>3402.24</v>
      </c>
      <c r="F3204" s="164" t="s">
        <v>4897</v>
      </c>
    </row>
    <row r="3205" spans="1:6" hidden="1" x14ac:dyDescent="0.25">
      <c r="A3205" s="159"/>
      <c r="B3205" s="160">
        <v>4004</v>
      </c>
      <c r="C3205" s="165" t="s">
        <v>5592</v>
      </c>
      <c r="D3205" s="166" t="s">
        <v>8336</v>
      </c>
      <c r="E3205" s="167">
        <v>1538.5</v>
      </c>
      <c r="F3205" s="164" t="s">
        <v>4931</v>
      </c>
    </row>
    <row r="3206" spans="1:6" hidden="1" x14ac:dyDescent="0.25">
      <c r="A3206" s="159"/>
      <c r="B3206" s="160">
        <v>11836</v>
      </c>
      <c r="C3206" s="165" t="s">
        <v>6305</v>
      </c>
      <c r="D3206" s="166" t="s">
        <v>8336</v>
      </c>
      <c r="E3206" s="167">
        <v>1821.9</v>
      </c>
      <c r="F3206" s="164" t="s">
        <v>4931</v>
      </c>
    </row>
    <row r="3207" spans="1:6" hidden="1" x14ac:dyDescent="0.25">
      <c r="A3207" s="159"/>
      <c r="B3207" s="160">
        <v>36151</v>
      </c>
      <c r="C3207" s="165" t="s">
        <v>6856</v>
      </c>
      <c r="D3207" s="166" t="s">
        <v>8325</v>
      </c>
      <c r="E3207" s="167">
        <v>22</v>
      </c>
      <c r="F3207" s="164" t="s">
        <v>4897</v>
      </c>
    </row>
    <row r="3208" spans="1:6" hidden="1" x14ac:dyDescent="0.25">
      <c r="A3208" s="159"/>
      <c r="B3208" s="160">
        <v>37457</v>
      </c>
      <c r="C3208" s="165" t="s">
        <v>6946</v>
      </c>
      <c r="D3208" s="166" t="s">
        <v>8368</v>
      </c>
      <c r="E3208" s="167">
        <v>1.82</v>
      </c>
      <c r="F3208" s="164" t="s">
        <v>4931</v>
      </c>
    </row>
    <row r="3209" spans="1:6" hidden="1" x14ac:dyDescent="0.25">
      <c r="A3209" s="159"/>
      <c r="B3209" s="160">
        <v>37456</v>
      </c>
      <c r="C3209" s="165" t="s">
        <v>6945</v>
      </c>
      <c r="D3209" s="166" t="s">
        <v>8368</v>
      </c>
      <c r="E3209" s="167">
        <v>0.96</v>
      </c>
      <c r="F3209" s="164" t="s">
        <v>4931</v>
      </c>
    </row>
    <row r="3210" spans="1:6" hidden="1" x14ac:dyDescent="0.25">
      <c r="A3210" s="159"/>
      <c r="B3210" s="160">
        <v>37461</v>
      </c>
      <c r="C3210" s="165" t="s">
        <v>9958</v>
      </c>
      <c r="D3210" s="166" t="s">
        <v>8368</v>
      </c>
      <c r="E3210" s="167">
        <v>6.76</v>
      </c>
      <c r="F3210" s="164" t="s">
        <v>4931</v>
      </c>
    </row>
    <row r="3211" spans="1:6" hidden="1" x14ac:dyDescent="0.25">
      <c r="A3211" s="159"/>
      <c r="B3211" s="160">
        <v>37460</v>
      </c>
      <c r="C3211" s="165" t="s">
        <v>9959</v>
      </c>
      <c r="D3211" s="166" t="s">
        <v>8368</v>
      </c>
      <c r="E3211" s="167">
        <v>9.24</v>
      </c>
      <c r="F3211" s="164" t="s">
        <v>4931</v>
      </c>
    </row>
    <row r="3212" spans="1:6" hidden="1" x14ac:dyDescent="0.25">
      <c r="A3212" s="159"/>
      <c r="B3212" s="160">
        <v>37458</v>
      </c>
      <c r="C3212" s="165" t="s">
        <v>6947</v>
      </c>
      <c r="D3212" s="166" t="s">
        <v>8368</v>
      </c>
      <c r="E3212" s="167">
        <v>2.7</v>
      </c>
      <c r="F3212" s="164" t="s">
        <v>4931</v>
      </c>
    </row>
    <row r="3213" spans="1:6" hidden="1" x14ac:dyDescent="0.25">
      <c r="A3213" s="159"/>
      <c r="B3213" s="160">
        <v>37454</v>
      </c>
      <c r="C3213" s="165" t="s">
        <v>6943</v>
      </c>
      <c r="D3213" s="166" t="s">
        <v>8368</v>
      </c>
      <c r="E3213" s="167">
        <v>0.71</v>
      </c>
      <c r="F3213" s="164" t="s">
        <v>4931</v>
      </c>
    </row>
    <row r="3214" spans="1:6" hidden="1" x14ac:dyDescent="0.25">
      <c r="A3214" s="159"/>
      <c r="B3214" s="160">
        <v>37455</v>
      </c>
      <c r="C3214" s="165" t="s">
        <v>6944</v>
      </c>
      <c r="D3214" s="166" t="s">
        <v>8368</v>
      </c>
      <c r="E3214" s="167">
        <v>1.19</v>
      </c>
      <c r="F3214" s="164" t="s">
        <v>4931</v>
      </c>
    </row>
    <row r="3215" spans="1:6" hidden="1" x14ac:dyDescent="0.25">
      <c r="A3215" s="159"/>
      <c r="B3215" s="160">
        <v>37459</v>
      </c>
      <c r="C3215" s="165" t="s">
        <v>6948</v>
      </c>
      <c r="D3215" s="166" t="s">
        <v>8368</v>
      </c>
      <c r="E3215" s="167">
        <v>3.8</v>
      </c>
      <c r="F3215" s="164" t="s">
        <v>4931</v>
      </c>
    </row>
    <row r="3216" spans="1:6" ht="20.399999999999999" hidden="1" x14ac:dyDescent="0.25">
      <c r="A3216" s="159"/>
      <c r="B3216" s="160">
        <v>21029</v>
      </c>
      <c r="C3216" s="165" t="s">
        <v>9960</v>
      </c>
      <c r="D3216" s="166" t="s">
        <v>8325</v>
      </c>
      <c r="E3216" s="167">
        <v>275</v>
      </c>
      <c r="F3216" s="164" t="s">
        <v>8337</v>
      </c>
    </row>
    <row r="3217" spans="1:7" ht="20.399999999999999" hidden="1" x14ac:dyDescent="0.25">
      <c r="A3217" s="159"/>
      <c r="B3217" s="160">
        <v>21030</v>
      </c>
      <c r="C3217" s="165" t="s">
        <v>9961</v>
      </c>
      <c r="D3217" s="166" t="s">
        <v>8325</v>
      </c>
      <c r="E3217" s="167">
        <v>338.98</v>
      </c>
      <c r="F3217" s="164" t="s">
        <v>4897</v>
      </c>
      <c r="G3217" s="168"/>
    </row>
    <row r="3218" spans="1:7" ht="20.399999999999999" hidden="1" x14ac:dyDescent="0.25">
      <c r="A3218" s="159"/>
      <c r="B3218" s="160">
        <v>21031</v>
      </c>
      <c r="C3218" s="165" t="s">
        <v>9962</v>
      </c>
      <c r="D3218" s="166" t="s">
        <v>8325</v>
      </c>
      <c r="E3218" s="167">
        <v>422.02</v>
      </c>
      <c r="F3218" s="164" t="s">
        <v>4897</v>
      </c>
    </row>
    <row r="3219" spans="1:7" ht="20.399999999999999" hidden="1" x14ac:dyDescent="0.25">
      <c r="A3219" s="159"/>
      <c r="B3219" s="160">
        <v>21032</v>
      </c>
      <c r="C3219" s="165" t="s">
        <v>9963</v>
      </c>
      <c r="D3219" s="166" t="s">
        <v>8325</v>
      </c>
      <c r="E3219" s="167">
        <v>450.61</v>
      </c>
      <c r="F3219" s="164" t="s">
        <v>4897</v>
      </c>
    </row>
    <row r="3220" spans="1:7" ht="20.399999999999999" hidden="1" x14ac:dyDescent="0.25">
      <c r="A3220" s="159"/>
      <c r="B3220" s="160">
        <v>37527</v>
      </c>
      <c r="C3220" s="165" t="s">
        <v>9964</v>
      </c>
      <c r="D3220" s="166" t="s">
        <v>8325</v>
      </c>
      <c r="E3220" s="167">
        <v>407.05</v>
      </c>
      <c r="F3220" s="164" t="s">
        <v>4897</v>
      </c>
    </row>
    <row r="3221" spans="1:7" ht="20.399999999999999" hidden="1" x14ac:dyDescent="0.25">
      <c r="A3221" s="159"/>
      <c r="B3221" s="160">
        <v>37528</v>
      </c>
      <c r="C3221" s="165" t="s">
        <v>9965</v>
      </c>
      <c r="D3221" s="166" t="s">
        <v>8325</v>
      </c>
      <c r="E3221" s="167">
        <v>485.33</v>
      </c>
      <c r="F3221" s="164" t="s">
        <v>4897</v>
      </c>
    </row>
    <row r="3222" spans="1:7" ht="20.399999999999999" hidden="1" x14ac:dyDescent="0.25">
      <c r="A3222" s="159"/>
      <c r="B3222" s="160">
        <v>37529</v>
      </c>
      <c r="C3222" s="165" t="s">
        <v>9966</v>
      </c>
      <c r="D3222" s="166" t="s">
        <v>8325</v>
      </c>
      <c r="E3222" s="167">
        <v>490.09</v>
      </c>
      <c r="F3222" s="164" t="s">
        <v>4897</v>
      </c>
    </row>
    <row r="3223" spans="1:7" ht="20.399999999999999" hidden="1" x14ac:dyDescent="0.25">
      <c r="A3223" s="159"/>
      <c r="B3223" s="160">
        <v>37530</v>
      </c>
      <c r="C3223" s="165" t="s">
        <v>9967</v>
      </c>
      <c r="D3223" s="166" t="s">
        <v>8325</v>
      </c>
      <c r="E3223" s="167">
        <v>639.85</v>
      </c>
      <c r="F3223" s="164" t="s">
        <v>4897</v>
      </c>
    </row>
    <row r="3224" spans="1:7" ht="20.399999999999999" hidden="1" x14ac:dyDescent="0.25">
      <c r="A3224" s="159"/>
      <c r="B3224" s="160">
        <v>21034</v>
      </c>
      <c r="C3224" s="165" t="s">
        <v>9968</v>
      </c>
      <c r="D3224" s="166" t="s">
        <v>8325</v>
      </c>
      <c r="E3224" s="167">
        <v>545.91</v>
      </c>
      <c r="F3224" s="164" t="s">
        <v>4897</v>
      </c>
    </row>
    <row r="3225" spans="1:7" ht="20.399999999999999" hidden="1" x14ac:dyDescent="0.25">
      <c r="A3225" s="159"/>
      <c r="B3225" s="160">
        <v>37531</v>
      </c>
      <c r="C3225" s="165" t="s">
        <v>9969</v>
      </c>
      <c r="D3225" s="166" t="s">
        <v>8325</v>
      </c>
      <c r="E3225" s="167">
        <v>687.5</v>
      </c>
      <c r="F3225" s="164" t="s">
        <v>4897</v>
      </c>
      <c r="G3225" s="168"/>
    </row>
    <row r="3226" spans="1:7" ht="20.399999999999999" hidden="1" x14ac:dyDescent="0.25">
      <c r="A3226" s="159"/>
      <c r="B3226" s="160">
        <v>21036</v>
      </c>
      <c r="C3226" s="165" t="s">
        <v>9970</v>
      </c>
      <c r="D3226" s="166" t="s">
        <v>8325</v>
      </c>
      <c r="E3226" s="167">
        <v>835.89</v>
      </c>
      <c r="F3226" s="164" t="s">
        <v>4897</v>
      </c>
    </row>
    <row r="3227" spans="1:7" ht="20.399999999999999" hidden="1" x14ac:dyDescent="0.25">
      <c r="A3227" s="159"/>
      <c r="B3227" s="160">
        <v>21037</v>
      </c>
      <c r="C3227" s="165" t="s">
        <v>9971</v>
      </c>
      <c r="D3227" s="166" t="s">
        <v>8325</v>
      </c>
      <c r="E3227" s="167">
        <v>952.97</v>
      </c>
      <c r="F3227" s="164" t="s">
        <v>4897</v>
      </c>
      <c r="G3227" s="168"/>
    </row>
    <row r="3228" spans="1:7" ht="20.399999999999999" hidden="1" x14ac:dyDescent="0.25">
      <c r="A3228" s="159"/>
      <c r="B3228" s="160">
        <v>20185</v>
      </c>
      <c r="C3228" s="165" t="s">
        <v>9972</v>
      </c>
      <c r="D3228" s="166" t="s">
        <v>8368</v>
      </c>
      <c r="E3228" s="167">
        <v>11</v>
      </c>
      <c r="F3228" s="164" t="s">
        <v>4931</v>
      </c>
      <c r="G3228" s="168"/>
    </row>
    <row r="3229" spans="1:7" hidden="1" x14ac:dyDescent="0.25">
      <c r="A3229" s="159"/>
      <c r="B3229" s="160">
        <v>20260</v>
      </c>
      <c r="C3229" s="165" t="s">
        <v>9973</v>
      </c>
      <c r="D3229" s="166" t="s">
        <v>8325</v>
      </c>
      <c r="E3229" s="167">
        <v>5.51</v>
      </c>
      <c r="F3229" s="164" t="s">
        <v>4931</v>
      </c>
      <c r="G3229" s="168"/>
    </row>
    <row r="3230" spans="1:7" ht="20.399999999999999" hidden="1" x14ac:dyDescent="0.25">
      <c r="A3230" s="159"/>
      <c r="B3230" s="160">
        <v>42011</v>
      </c>
      <c r="C3230" s="165" t="s">
        <v>9974</v>
      </c>
      <c r="D3230" s="166" t="s">
        <v>8325</v>
      </c>
      <c r="E3230" s="167">
        <v>6.91</v>
      </c>
      <c r="F3230" s="164" t="s">
        <v>4931</v>
      </c>
    </row>
    <row r="3231" spans="1:7" ht="20.399999999999999" hidden="1" x14ac:dyDescent="0.25">
      <c r="A3231" s="159"/>
      <c r="B3231" s="160">
        <v>37523</v>
      </c>
      <c r="C3231" s="165" t="s">
        <v>9975</v>
      </c>
      <c r="D3231" s="166" t="s">
        <v>8325</v>
      </c>
      <c r="E3231" s="167">
        <v>425734.79</v>
      </c>
      <c r="F3231" s="164" t="s">
        <v>4931</v>
      </c>
      <c r="G3231" s="168"/>
    </row>
    <row r="3232" spans="1:7" ht="20.399999999999999" hidden="1" x14ac:dyDescent="0.25">
      <c r="A3232" s="159"/>
      <c r="B3232" s="160">
        <v>37515</v>
      </c>
      <c r="C3232" s="165" t="s">
        <v>9976</v>
      </c>
      <c r="D3232" s="166" t="s">
        <v>8325</v>
      </c>
      <c r="E3232" s="167">
        <v>378500</v>
      </c>
      <c r="F3232" s="164" t="s">
        <v>4931</v>
      </c>
    </row>
    <row r="3233" spans="1:6" ht="20.399999999999999" hidden="1" x14ac:dyDescent="0.25">
      <c r="A3233" s="159"/>
      <c r="B3233" s="160">
        <v>12899</v>
      </c>
      <c r="C3233" s="165" t="s">
        <v>9977</v>
      </c>
      <c r="D3233" s="166" t="s">
        <v>8325</v>
      </c>
      <c r="E3233" s="167">
        <v>91.23</v>
      </c>
      <c r="F3233" s="164" t="s">
        <v>4931</v>
      </c>
    </row>
    <row r="3234" spans="1:6" ht="20.399999999999999" hidden="1" x14ac:dyDescent="0.25">
      <c r="A3234" s="159"/>
      <c r="B3234" s="160">
        <v>12898</v>
      </c>
      <c r="C3234" s="165" t="s">
        <v>9978</v>
      </c>
      <c r="D3234" s="166" t="s">
        <v>8325</v>
      </c>
      <c r="E3234" s="167">
        <v>144.71</v>
      </c>
      <c r="F3234" s="164" t="s">
        <v>4931</v>
      </c>
    </row>
    <row r="3235" spans="1:6" hidden="1" x14ac:dyDescent="0.25">
      <c r="A3235" s="159"/>
      <c r="B3235" s="160">
        <v>42528</v>
      </c>
      <c r="C3235" s="165" t="s">
        <v>9979</v>
      </c>
      <c r="D3235" s="166" t="s">
        <v>8330</v>
      </c>
      <c r="E3235" s="167">
        <v>5.49</v>
      </c>
      <c r="F3235" s="164" t="s">
        <v>4931</v>
      </c>
    </row>
    <row r="3236" spans="1:6" hidden="1" x14ac:dyDescent="0.25">
      <c r="A3236" s="159"/>
      <c r="B3236" s="160">
        <v>39696</v>
      </c>
      <c r="C3236" s="165" t="s">
        <v>9980</v>
      </c>
      <c r="D3236" s="166" t="s">
        <v>8330</v>
      </c>
      <c r="E3236" s="167">
        <v>3.86</v>
      </c>
      <c r="F3236" s="164" t="s">
        <v>4931</v>
      </c>
    </row>
    <row r="3237" spans="1:6" hidden="1" x14ac:dyDescent="0.25">
      <c r="A3237" s="159"/>
      <c r="B3237" s="160">
        <v>39700</v>
      </c>
      <c r="C3237" s="165" t="s">
        <v>7334</v>
      </c>
      <c r="D3237" s="166" t="s">
        <v>8330</v>
      </c>
      <c r="E3237" s="167">
        <v>18.239999999999998</v>
      </c>
      <c r="F3237" s="164" t="s">
        <v>4897</v>
      </c>
    </row>
    <row r="3238" spans="1:6" hidden="1" x14ac:dyDescent="0.25">
      <c r="A3238" s="159"/>
      <c r="B3238" s="160">
        <v>11621</v>
      </c>
      <c r="C3238" s="165" t="s">
        <v>9981</v>
      </c>
      <c r="D3238" s="166" t="s">
        <v>8330</v>
      </c>
      <c r="E3238" s="167">
        <v>36.29</v>
      </c>
      <c r="F3238" s="164" t="s">
        <v>4897</v>
      </c>
    </row>
    <row r="3239" spans="1:6" hidden="1" x14ac:dyDescent="0.25">
      <c r="A3239" s="159"/>
      <c r="B3239" s="160">
        <v>4014</v>
      </c>
      <c r="C3239" s="165" t="s">
        <v>9982</v>
      </c>
      <c r="D3239" s="166" t="s">
        <v>8330</v>
      </c>
      <c r="E3239" s="167">
        <v>37.549999999999997</v>
      </c>
      <c r="F3239" s="164" t="s">
        <v>4897</v>
      </c>
    </row>
    <row r="3240" spans="1:6" hidden="1" x14ac:dyDescent="0.25">
      <c r="A3240" s="159"/>
      <c r="B3240" s="160">
        <v>4015</v>
      </c>
      <c r="C3240" s="165" t="s">
        <v>9983</v>
      </c>
      <c r="D3240" s="166" t="s">
        <v>8330</v>
      </c>
      <c r="E3240" s="167">
        <v>46.11</v>
      </c>
      <c r="F3240" s="164" t="s">
        <v>4897</v>
      </c>
    </row>
    <row r="3241" spans="1:6" hidden="1" x14ac:dyDescent="0.25">
      <c r="A3241" s="159"/>
      <c r="B3241" s="160">
        <v>4017</v>
      </c>
      <c r="C3241" s="165" t="s">
        <v>9984</v>
      </c>
      <c r="D3241" s="166" t="s">
        <v>8330</v>
      </c>
      <c r="E3241" s="167">
        <v>67.09</v>
      </c>
      <c r="F3241" s="164" t="s">
        <v>4897</v>
      </c>
    </row>
    <row r="3242" spans="1:6" hidden="1" x14ac:dyDescent="0.25">
      <c r="A3242" s="159"/>
      <c r="B3242" s="160">
        <v>4016</v>
      </c>
      <c r="C3242" s="165" t="s">
        <v>9985</v>
      </c>
      <c r="D3242" s="166" t="s">
        <v>8330</v>
      </c>
      <c r="E3242" s="167">
        <v>26.5</v>
      </c>
      <c r="F3242" s="164" t="s">
        <v>8337</v>
      </c>
    </row>
    <row r="3243" spans="1:6" hidden="1" x14ac:dyDescent="0.25">
      <c r="A3243" s="159"/>
      <c r="B3243" s="160">
        <v>39699</v>
      </c>
      <c r="C3243" s="165" t="s">
        <v>7333</v>
      </c>
      <c r="D3243" s="166" t="s">
        <v>8330</v>
      </c>
      <c r="E3243" s="167">
        <v>8.32</v>
      </c>
      <c r="F3243" s="164" t="s">
        <v>4897</v>
      </c>
    </row>
    <row r="3244" spans="1:6" hidden="1" x14ac:dyDescent="0.25">
      <c r="A3244" s="159"/>
      <c r="B3244" s="160">
        <v>38544</v>
      </c>
      <c r="C3244" s="165" t="s">
        <v>7156</v>
      </c>
      <c r="D3244" s="166" t="s">
        <v>8330</v>
      </c>
      <c r="E3244" s="167">
        <v>6.8</v>
      </c>
      <c r="F3244" s="164" t="s">
        <v>4897</v>
      </c>
    </row>
    <row r="3245" spans="1:6" hidden="1" x14ac:dyDescent="0.25">
      <c r="A3245" s="159"/>
      <c r="B3245" s="160">
        <v>38545</v>
      </c>
      <c r="C3245" s="165" t="s">
        <v>7157</v>
      </c>
      <c r="D3245" s="166" t="s">
        <v>8330</v>
      </c>
      <c r="E3245" s="167">
        <v>4.37</v>
      </c>
      <c r="F3245" s="164" t="s">
        <v>4897</v>
      </c>
    </row>
    <row r="3246" spans="1:6" hidden="1" x14ac:dyDescent="0.25">
      <c r="A3246" s="159"/>
      <c r="B3246" s="160">
        <v>42527</v>
      </c>
      <c r="C3246" s="165" t="s">
        <v>9986</v>
      </c>
      <c r="D3246" s="166" t="s">
        <v>8330</v>
      </c>
      <c r="E3246" s="167">
        <v>14.5</v>
      </c>
      <c r="F3246" s="164" t="s">
        <v>4931</v>
      </c>
    </row>
    <row r="3247" spans="1:6" hidden="1" x14ac:dyDescent="0.25">
      <c r="A3247" s="159"/>
      <c r="B3247" s="160">
        <v>39323</v>
      </c>
      <c r="C3247" s="165" t="s">
        <v>9987</v>
      </c>
      <c r="D3247" s="166" t="s">
        <v>8330</v>
      </c>
      <c r="E3247" s="167">
        <v>16.670000000000002</v>
      </c>
      <c r="F3247" s="164" t="s">
        <v>4897</v>
      </c>
    </row>
    <row r="3248" spans="1:6" ht="20.399999999999999" hidden="1" x14ac:dyDescent="0.25">
      <c r="A3248" s="159"/>
      <c r="B3248" s="160">
        <v>626</v>
      </c>
      <c r="C3248" s="165" t="s">
        <v>9988</v>
      </c>
      <c r="D3248" s="166" t="s">
        <v>8369</v>
      </c>
      <c r="E3248" s="167">
        <v>12.82</v>
      </c>
      <c r="F3248" s="164" t="s">
        <v>8337</v>
      </c>
    </row>
    <row r="3249" spans="1:6" hidden="1" x14ac:dyDescent="0.25">
      <c r="A3249" s="159"/>
      <c r="B3249" s="160">
        <v>25860</v>
      </c>
      <c r="C3249" s="165" t="s">
        <v>6663</v>
      </c>
      <c r="D3249" s="166" t="s">
        <v>8330</v>
      </c>
      <c r="E3249" s="167">
        <v>8.48</v>
      </c>
      <c r="F3249" s="164" t="s">
        <v>4931</v>
      </c>
    </row>
    <row r="3250" spans="1:6" hidden="1" x14ac:dyDescent="0.25">
      <c r="A3250" s="159"/>
      <c r="B3250" s="160">
        <v>25861</v>
      </c>
      <c r="C3250" s="165" t="s">
        <v>6664</v>
      </c>
      <c r="D3250" s="166" t="s">
        <v>8330</v>
      </c>
      <c r="E3250" s="167">
        <v>12.8</v>
      </c>
      <c r="F3250" s="164" t="s">
        <v>4931</v>
      </c>
    </row>
    <row r="3251" spans="1:6" hidden="1" x14ac:dyDescent="0.25">
      <c r="A3251" s="159"/>
      <c r="B3251" s="160">
        <v>25862</v>
      </c>
      <c r="C3251" s="165" t="s">
        <v>6665</v>
      </c>
      <c r="D3251" s="166" t="s">
        <v>8330</v>
      </c>
      <c r="E3251" s="167">
        <v>13.59</v>
      </c>
      <c r="F3251" s="164" t="s">
        <v>4931</v>
      </c>
    </row>
    <row r="3252" spans="1:6" hidden="1" x14ac:dyDescent="0.25">
      <c r="A3252" s="159"/>
      <c r="B3252" s="160">
        <v>25863</v>
      </c>
      <c r="C3252" s="165" t="s">
        <v>6666</v>
      </c>
      <c r="D3252" s="166" t="s">
        <v>8330</v>
      </c>
      <c r="E3252" s="167">
        <v>16.989999999999998</v>
      </c>
      <c r="F3252" s="164" t="s">
        <v>4931</v>
      </c>
    </row>
    <row r="3253" spans="1:6" hidden="1" x14ac:dyDescent="0.25">
      <c r="A3253" s="159"/>
      <c r="B3253" s="160">
        <v>25864</v>
      </c>
      <c r="C3253" s="165" t="s">
        <v>6667</v>
      </c>
      <c r="D3253" s="166" t="s">
        <v>8330</v>
      </c>
      <c r="E3253" s="167">
        <v>25.48</v>
      </c>
      <c r="F3253" s="164" t="s">
        <v>4931</v>
      </c>
    </row>
    <row r="3254" spans="1:6" hidden="1" x14ac:dyDescent="0.25">
      <c r="A3254" s="159"/>
      <c r="B3254" s="160">
        <v>25865</v>
      </c>
      <c r="C3254" s="165" t="s">
        <v>6668</v>
      </c>
      <c r="D3254" s="166" t="s">
        <v>8330</v>
      </c>
      <c r="E3254" s="167">
        <v>34.130000000000003</v>
      </c>
      <c r="F3254" s="164" t="s">
        <v>4931</v>
      </c>
    </row>
    <row r="3255" spans="1:6" hidden="1" x14ac:dyDescent="0.25">
      <c r="A3255" s="159"/>
      <c r="B3255" s="160">
        <v>25866</v>
      </c>
      <c r="C3255" s="165" t="s">
        <v>6669</v>
      </c>
      <c r="D3255" s="166" t="s">
        <v>8330</v>
      </c>
      <c r="E3255" s="167">
        <v>42.38</v>
      </c>
      <c r="F3255" s="164" t="s">
        <v>4931</v>
      </c>
    </row>
    <row r="3256" spans="1:6" hidden="1" x14ac:dyDescent="0.25">
      <c r="A3256" s="159"/>
      <c r="B3256" s="160">
        <v>25868</v>
      </c>
      <c r="C3256" s="165" t="s">
        <v>9989</v>
      </c>
      <c r="D3256" s="166" t="s">
        <v>8330</v>
      </c>
      <c r="E3256" s="167">
        <v>9.4600000000000009</v>
      </c>
      <c r="F3256" s="164" t="s">
        <v>4931</v>
      </c>
    </row>
    <row r="3257" spans="1:6" hidden="1" x14ac:dyDescent="0.25">
      <c r="A3257" s="159"/>
      <c r="B3257" s="160">
        <v>25869</v>
      </c>
      <c r="C3257" s="165" t="s">
        <v>9990</v>
      </c>
      <c r="D3257" s="166" t="s">
        <v>8330</v>
      </c>
      <c r="E3257" s="167">
        <v>13.35</v>
      </c>
      <c r="F3257" s="164" t="s">
        <v>4931</v>
      </c>
    </row>
    <row r="3258" spans="1:6" hidden="1" x14ac:dyDescent="0.25">
      <c r="A3258" s="159"/>
      <c r="B3258" s="160">
        <v>25870</v>
      </c>
      <c r="C3258" s="165" t="s">
        <v>9991</v>
      </c>
      <c r="D3258" s="166" t="s">
        <v>8330</v>
      </c>
      <c r="E3258" s="167">
        <v>15.13</v>
      </c>
      <c r="F3258" s="164" t="s">
        <v>4931</v>
      </c>
    </row>
    <row r="3259" spans="1:6" hidden="1" x14ac:dyDescent="0.25">
      <c r="A3259" s="159"/>
      <c r="B3259" s="160">
        <v>25871</v>
      </c>
      <c r="C3259" s="165" t="s">
        <v>9992</v>
      </c>
      <c r="D3259" s="166" t="s">
        <v>8330</v>
      </c>
      <c r="E3259" s="167">
        <v>18.579999999999998</v>
      </c>
      <c r="F3259" s="164" t="s">
        <v>4931</v>
      </c>
    </row>
    <row r="3260" spans="1:6" hidden="1" x14ac:dyDescent="0.25">
      <c r="A3260" s="159"/>
      <c r="B3260" s="160">
        <v>25867</v>
      </c>
      <c r="C3260" s="165" t="s">
        <v>9993</v>
      </c>
      <c r="D3260" s="166" t="s">
        <v>8330</v>
      </c>
      <c r="E3260" s="167">
        <v>27.51</v>
      </c>
      <c r="F3260" s="164" t="s">
        <v>4931</v>
      </c>
    </row>
    <row r="3261" spans="1:6" hidden="1" x14ac:dyDescent="0.25">
      <c r="A3261" s="159"/>
      <c r="B3261" s="160">
        <v>25872</v>
      </c>
      <c r="C3261" s="165" t="s">
        <v>9994</v>
      </c>
      <c r="D3261" s="166" t="s">
        <v>8330</v>
      </c>
      <c r="E3261" s="167">
        <v>37.18</v>
      </c>
      <c r="F3261" s="164" t="s">
        <v>4931</v>
      </c>
    </row>
    <row r="3262" spans="1:6" hidden="1" x14ac:dyDescent="0.25">
      <c r="A3262" s="159"/>
      <c r="B3262" s="160">
        <v>25873</v>
      </c>
      <c r="C3262" s="165" t="s">
        <v>9995</v>
      </c>
      <c r="D3262" s="166" t="s">
        <v>8330</v>
      </c>
      <c r="E3262" s="167">
        <v>46.38</v>
      </c>
      <c r="F3262" s="164" t="s">
        <v>4931</v>
      </c>
    </row>
    <row r="3263" spans="1:6" hidden="1" x14ac:dyDescent="0.25">
      <c r="A3263" s="159"/>
      <c r="B3263" s="160">
        <v>40637</v>
      </c>
      <c r="C3263" s="165" t="s">
        <v>7553</v>
      </c>
      <c r="D3263" s="166" t="s">
        <v>8325</v>
      </c>
      <c r="E3263" s="167">
        <v>444393.8</v>
      </c>
      <c r="F3263" s="164" t="s">
        <v>4931</v>
      </c>
    </row>
    <row r="3264" spans="1:6" hidden="1" x14ac:dyDescent="0.25">
      <c r="A3264" s="159"/>
      <c r="B3264" s="160">
        <v>13836</v>
      </c>
      <c r="C3264" s="165" t="s">
        <v>9996</v>
      </c>
      <c r="D3264" s="166" t="s">
        <v>8325</v>
      </c>
      <c r="E3264" s="167">
        <v>58194.7</v>
      </c>
      <c r="F3264" s="164" t="s">
        <v>4931</v>
      </c>
    </row>
    <row r="3265" spans="1:7" ht="20.399999999999999" hidden="1" x14ac:dyDescent="0.25">
      <c r="A3265" s="159"/>
      <c r="B3265" s="160">
        <v>14534</v>
      </c>
      <c r="C3265" s="165" t="s">
        <v>9997</v>
      </c>
      <c r="D3265" s="166" t="s">
        <v>8325</v>
      </c>
      <c r="E3265" s="167">
        <v>24361.84</v>
      </c>
      <c r="F3265" s="164" t="s">
        <v>4931</v>
      </c>
    </row>
    <row r="3266" spans="1:7" hidden="1" x14ac:dyDescent="0.25">
      <c r="A3266" s="159"/>
      <c r="B3266" s="160">
        <v>14619</v>
      </c>
      <c r="C3266" s="165" t="s">
        <v>9998</v>
      </c>
      <c r="D3266" s="166" t="s">
        <v>8325</v>
      </c>
      <c r="E3266" s="167">
        <v>11982.58</v>
      </c>
      <c r="F3266" s="164" t="s">
        <v>4897</v>
      </c>
    </row>
    <row r="3267" spans="1:7" ht="20.399999999999999" hidden="1" x14ac:dyDescent="0.25">
      <c r="A3267" s="159"/>
      <c r="B3267" s="160">
        <v>14535</v>
      </c>
      <c r="C3267" s="165" t="s">
        <v>9999</v>
      </c>
      <c r="D3267" s="166" t="s">
        <v>8325</v>
      </c>
      <c r="E3267" s="167">
        <v>241793.62</v>
      </c>
      <c r="F3267" s="164" t="s">
        <v>4931</v>
      </c>
    </row>
    <row r="3268" spans="1:7" ht="30.6" hidden="1" x14ac:dyDescent="0.25">
      <c r="A3268" s="159"/>
      <c r="B3268" s="160">
        <v>39813</v>
      </c>
      <c r="C3268" s="165" t="s">
        <v>10000</v>
      </c>
      <c r="D3268" s="166" t="s">
        <v>8325</v>
      </c>
      <c r="E3268" s="167">
        <v>14256.33</v>
      </c>
      <c r="F3268" s="164" t="s">
        <v>4931</v>
      </c>
      <c r="G3268" s="168"/>
    </row>
    <row r="3269" spans="1:7" hidden="1" x14ac:dyDescent="0.25">
      <c r="A3269" s="159"/>
      <c r="B3269" s="160">
        <v>12868</v>
      </c>
      <c r="C3269" s="165" t="s">
        <v>6491</v>
      </c>
      <c r="D3269" s="166" t="s">
        <v>8332</v>
      </c>
      <c r="E3269" s="167">
        <v>11.23</v>
      </c>
      <c r="F3269" s="164" t="s">
        <v>4897</v>
      </c>
      <c r="G3269" s="168"/>
    </row>
    <row r="3270" spans="1:7" hidden="1" x14ac:dyDescent="0.25">
      <c r="A3270" s="159"/>
      <c r="B3270" s="160">
        <v>40916</v>
      </c>
      <c r="C3270" s="165" t="s">
        <v>7442</v>
      </c>
      <c r="D3270" s="166" t="s">
        <v>8412</v>
      </c>
      <c r="E3270" s="167">
        <v>1968.44</v>
      </c>
      <c r="F3270" s="164" t="s">
        <v>4897</v>
      </c>
      <c r="G3270" s="168"/>
    </row>
    <row r="3271" spans="1:7" hidden="1" x14ac:dyDescent="0.25">
      <c r="A3271" s="159"/>
      <c r="B3271" s="160">
        <v>4755</v>
      </c>
      <c r="C3271" s="165" t="s">
        <v>5706</v>
      </c>
      <c r="D3271" s="166" t="s">
        <v>8332</v>
      </c>
      <c r="E3271" s="167">
        <v>14.02</v>
      </c>
      <c r="F3271" s="164" t="s">
        <v>4897</v>
      </c>
      <c r="G3271" s="168"/>
    </row>
    <row r="3272" spans="1:7" hidden="1" x14ac:dyDescent="0.25">
      <c r="A3272" s="159"/>
      <c r="B3272" s="160">
        <v>41067</v>
      </c>
      <c r="C3272" s="165" t="s">
        <v>7494</v>
      </c>
      <c r="D3272" s="166" t="s">
        <v>8412</v>
      </c>
      <c r="E3272" s="167">
        <v>2456.09</v>
      </c>
      <c r="F3272" s="164" t="s">
        <v>4897</v>
      </c>
      <c r="G3272" s="168"/>
    </row>
    <row r="3273" spans="1:7" hidden="1" x14ac:dyDescent="0.25">
      <c r="A3273" s="159"/>
      <c r="B3273" s="160">
        <v>38463</v>
      </c>
      <c r="C3273" s="165" t="s">
        <v>7144</v>
      </c>
      <c r="D3273" s="166" t="s">
        <v>8325</v>
      </c>
      <c r="E3273" s="167">
        <v>22.86</v>
      </c>
      <c r="F3273" s="164" t="s">
        <v>4897</v>
      </c>
    </row>
    <row r="3274" spans="1:7" ht="20.399999999999999" hidden="1" x14ac:dyDescent="0.25">
      <c r="A3274" s="159"/>
      <c r="B3274" s="160">
        <v>40703</v>
      </c>
      <c r="C3274" s="165" t="s">
        <v>10001</v>
      </c>
      <c r="D3274" s="166" t="s">
        <v>8325</v>
      </c>
      <c r="E3274" s="167">
        <v>5216.5</v>
      </c>
      <c r="F3274" s="164" t="s">
        <v>4931</v>
      </c>
      <c r="G3274" s="168"/>
    </row>
    <row r="3275" spans="1:7" hidden="1" x14ac:dyDescent="0.25">
      <c r="A3275" s="159"/>
      <c r="B3275" s="160">
        <v>14531</v>
      </c>
      <c r="C3275" s="165" t="s">
        <v>6542</v>
      </c>
      <c r="D3275" s="166" t="s">
        <v>8325</v>
      </c>
      <c r="E3275" s="167">
        <v>9725.52</v>
      </c>
      <c r="F3275" s="164" t="s">
        <v>4931</v>
      </c>
    </row>
    <row r="3276" spans="1:7" hidden="1" x14ac:dyDescent="0.25">
      <c r="A3276" s="159"/>
      <c r="B3276" s="160">
        <v>36533</v>
      </c>
      <c r="C3276" s="165" t="s">
        <v>10002</v>
      </c>
      <c r="D3276" s="166" t="s">
        <v>8325</v>
      </c>
      <c r="E3276" s="167">
        <v>11191.59</v>
      </c>
      <c r="F3276" s="164" t="s">
        <v>4931</v>
      </c>
      <c r="G3276" s="168"/>
    </row>
    <row r="3277" spans="1:7" hidden="1" x14ac:dyDescent="0.25">
      <c r="A3277" s="159"/>
      <c r="B3277" s="160">
        <v>11616</v>
      </c>
      <c r="C3277" s="165" t="s">
        <v>6234</v>
      </c>
      <c r="D3277" s="166" t="s">
        <v>8325</v>
      </c>
      <c r="E3277" s="167">
        <v>10570.29</v>
      </c>
      <c r="F3277" s="164" t="s">
        <v>4931</v>
      </c>
      <c r="G3277" s="168"/>
    </row>
    <row r="3278" spans="1:7" hidden="1" x14ac:dyDescent="0.25">
      <c r="A3278" s="159"/>
      <c r="B3278" s="160">
        <v>41898</v>
      </c>
      <c r="C3278" s="165" t="s">
        <v>7528</v>
      </c>
      <c r="D3278" s="166" t="s">
        <v>8325</v>
      </c>
      <c r="E3278" s="167">
        <v>11893.01</v>
      </c>
      <c r="F3278" s="164" t="s">
        <v>4931</v>
      </c>
    </row>
    <row r="3279" spans="1:7" hidden="1" x14ac:dyDescent="0.25">
      <c r="A3279" s="159"/>
      <c r="B3279" s="160">
        <v>13447</v>
      </c>
      <c r="C3279" s="165" t="s">
        <v>10003</v>
      </c>
      <c r="D3279" s="166" t="s">
        <v>8325</v>
      </c>
      <c r="E3279" s="167">
        <v>21883.96</v>
      </c>
      <c r="F3279" s="164" t="s">
        <v>4931</v>
      </c>
      <c r="G3279" s="168"/>
    </row>
    <row r="3280" spans="1:7" hidden="1" x14ac:dyDescent="0.25">
      <c r="A3280" s="159"/>
      <c r="B3280" s="160">
        <v>14529</v>
      </c>
      <c r="C3280" s="165" t="s">
        <v>6541</v>
      </c>
      <c r="D3280" s="166" t="s">
        <v>8325</v>
      </c>
      <c r="E3280" s="167">
        <v>12239.14</v>
      </c>
      <c r="F3280" s="164" t="s">
        <v>4931</v>
      </c>
      <c r="G3280" s="168"/>
    </row>
    <row r="3281" spans="1:7" hidden="1" x14ac:dyDescent="0.25">
      <c r="A3281" s="159"/>
      <c r="B3281" s="160">
        <v>10747</v>
      </c>
      <c r="C3281" s="165" t="s">
        <v>6136</v>
      </c>
      <c r="D3281" s="166" t="s">
        <v>8325</v>
      </c>
      <c r="E3281" s="167">
        <v>12008.47</v>
      </c>
      <c r="F3281" s="164" t="s">
        <v>4931</v>
      </c>
    </row>
    <row r="3282" spans="1:7" hidden="1" x14ac:dyDescent="0.25">
      <c r="A3282" s="159"/>
      <c r="B3282" s="160">
        <v>36141</v>
      </c>
      <c r="C3282" s="165" t="s">
        <v>10004</v>
      </c>
      <c r="D3282" s="166" t="s">
        <v>8325</v>
      </c>
      <c r="E3282" s="167">
        <v>29.7</v>
      </c>
      <c r="F3282" s="164" t="s">
        <v>4897</v>
      </c>
      <c r="G3282" s="168"/>
    </row>
    <row r="3283" spans="1:7" hidden="1" x14ac:dyDescent="0.25">
      <c r="A3283" s="159"/>
      <c r="B3283" s="160">
        <v>4053</v>
      </c>
      <c r="C3283" s="165" t="s">
        <v>5600</v>
      </c>
      <c r="D3283" s="166" t="s">
        <v>9525</v>
      </c>
      <c r="E3283" s="167">
        <v>39.58</v>
      </c>
      <c r="F3283" s="164" t="s">
        <v>4897</v>
      </c>
    </row>
    <row r="3284" spans="1:7" hidden="1" x14ac:dyDescent="0.25">
      <c r="A3284" s="159"/>
      <c r="B3284" s="160">
        <v>4052</v>
      </c>
      <c r="C3284" s="165" t="s">
        <v>5599</v>
      </c>
      <c r="D3284" s="166" t="s">
        <v>8405</v>
      </c>
      <c r="E3284" s="167">
        <v>80.72</v>
      </c>
      <c r="F3284" s="164" t="s">
        <v>4897</v>
      </c>
      <c r="G3284" s="168"/>
    </row>
    <row r="3285" spans="1:7" hidden="1" x14ac:dyDescent="0.25">
      <c r="A3285" s="159"/>
      <c r="B3285" s="160">
        <v>4056</v>
      </c>
      <c r="C3285" s="165" t="s">
        <v>5601</v>
      </c>
      <c r="D3285" s="166" t="s">
        <v>9525</v>
      </c>
      <c r="E3285" s="167">
        <v>20.81</v>
      </c>
      <c r="F3285" s="164" t="s">
        <v>4897</v>
      </c>
    </row>
    <row r="3286" spans="1:7" hidden="1" x14ac:dyDescent="0.25">
      <c r="A3286" s="159"/>
      <c r="B3286" s="160">
        <v>4051</v>
      </c>
      <c r="C3286" s="165" t="s">
        <v>5596</v>
      </c>
      <c r="D3286" s="166" t="s">
        <v>8405</v>
      </c>
      <c r="E3286" s="167">
        <v>51.95</v>
      </c>
      <c r="F3286" s="164" t="s">
        <v>4897</v>
      </c>
    </row>
    <row r="3287" spans="1:7" hidden="1" x14ac:dyDescent="0.25">
      <c r="A3287" s="159"/>
      <c r="B3287" s="160">
        <v>4048</v>
      </c>
      <c r="C3287" s="165" t="s">
        <v>5596</v>
      </c>
      <c r="D3287" s="166" t="s">
        <v>8370</v>
      </c>
      <c r="E3287" s="167">
        <v>2.88</v>
      </c>
      <c r="F3287" s="164" t="s">
        <v>4897</v>
      </c>
      <c r="G3287" s="168"/>
    </row>
    <row r="3288" spans="1:7" hidden="1" x14ac:dyDescent="0.25">
      <c r="A3288" s="159"/>
      <c r="B3288" s="160">
        <v>4047</v>
      </c>
      <c r="C3288" s="165" t="s">
        <v>5596</v>
      </c>
      <c r="D3288" s="166" t="s">
        <v>9525</v>
      </c>
      <c r="E3288" s="167">
        <v>10.39</v>
      </c>
      <c r="F3288" s="164" t="s">
        <v>8337</v>
      </c>
    </row>
    <row r="3289" spans="1:7" ht="20.399999999999999" hidden="1" x14ac:dyDescent="0.25">
      <c r="A3289" s="159"/>
      <c r="B3289" s="160">
        <v>39434</v>
      </c>
      <c r="C3289" s="165" t="s">
        <v>10005</v>
      </c>
      <c r="D3289" s="166" t="s">
        <v>8369</v>
      </c>
      <c r="E3289" s="167">
        <v>2.52</v>
      </c>
      <c r="F3289" s="164" t="s">
        <v>4897</v>
      </c>
    </row>
    <row r="3290" spans="1:7" hidden="1" x14ac:dyDescent="0.25">
      <c r="A3290" s="159"/>
      <c r="B3290" s="160">
        <v>39433</v>
      </c>
      <c r="C3290" s="165" t="s">
        <v>10006</v>
      </c>
      <c r="D3290" s="166" t="s">
        <v>8369</v>
      </c>
      <c r="E3290" s="167">
        <v>1.8</v>
      </c>
      <c r="F3290" s="164" t="s">
        <v>4897</v>
      </c>
      <c r="G3290" s="168"/>
    </row>
    <row r="3291" spans="1:7" hidden="1" x14ac:dyDescent="0.25">
      <c r="A3291" s="159"/>
      <c r="B3291" s="160">
        <v>4049</v>
      </c>
      <c r="C3291" s="165" t="s">
        <v>5597</v>
      </c>
      <c r="D3291" s="166" t="s">
        <v>8370</v>
      </c>
      <c r="E3291" s="167">
        <v>32.54</v>
      </c>
      <c r="F3291" s="164" t="s">
        <v>4897</v>
      </c>
    </row>
    <row r="3292" spans="1:7" hidden="1" x14ac:dyDescent="0.25">
      <c r="A3292" s="159"/>
      <c r="B3292" s="160">
        <v>38120</v>
      </c>
      <c r="C3292" s="165" t="s">
        <v>7074</v>
      </c>
      <c r="D3292" s="166" t="s">
        <v>8369</v>
      </c>
      <c r="E3292" s="167">
        <v>91.23</v>
      </c>
      <c r="F3292" s="164" t="s">
        <v>4897</v>
      </c>
    </row>
    <row r="3293" spans="1:7" hidden="1" x14ac:dyDescent="0.25">
      <c r="A3293" s="159"/>
      <c r="B3293" s="160">
        <v>38877</v>
      </c>
      <c r="C3293" s="165" t="s">
        <v>7190</v>
      </c>
      <c r="D3293" s="166" t="s">
        <v>8369</v>
      </c>
      <c r="E3293" s="167">
        <v>5.75</v>
      </c>
      <c r="F3293" s="164" t="s">
        <v>4897</v>
      </c>
      <c r="G3293" s="168"/>
    </row>
    <row r="3294" spans="1:7" hidden="1" x14ac:dyDescent="0.25">
      <c r="A3294" s="159"/>
      <c r="B3294" s="160">
        <v>34546</v>
      </c>
      <c r="C3294" s="165" t="s">
        <v>10007</v>
      </c>
      <c r="D3294" s="166" t="s">
        <v>8369</v>
      </c>
      <c r="E3294" s="167">
        <v>5.79</v>
      </c>
      <c r="F3294" s="164" t="s">
        <v>4897</v>
      </c>
    </row>
    <row r="3295" spans="1:7" hidden="1" x14ac:dyDescent="0.25">
      <c r="A3295" s="159"/>
      <c r="B3295" s="160">
        <v>10498</v>
      </c>
      <c r="C3295" s="165" t="s">
        <v>6096</v>
      </c>
      <c r="D3295" s="166" t="s">
        <v>8369</v>
      </c>
      <c r="E3295" s="167">
        <v>5.93</v>
      </c>
      <c r="F3295" s="164" t="s">
        <v>4897</v>
      </c>
    </row>
    <row r="3296" spans="1:7" hidden="1" x14ac:dyDescent="0.25">
      <c r="A3296" s="159"/>
      <c r="B3296" s="160">
        <v>4823</v>
      </c>
      <c r="C3296" s="165" t="s">
        <v>5727</v>
      </c>
      <c r="D3296" s="166" t="s">
        <v>8369</v>
      </c>
      <c r="E3296" s="167">
        <v>26.51</v>
      </c>
      <c r="F3296" s="164" t="s">
        <v>4897</v>
      </c>
    </row>
    <row r="3297" spans="1:7" hidden="1" x14ac:dyDescent="0.25">
      <c r="A3297" s="159"/>
      <c r="B3297" s="160">
        <v>12357</v>
      </c>
      <c r="C3297" s="165" t="s">
        <v>6386</v>
      </c>
      <c r="D3297" s="166" t="s">
        <v>8325</v>
      </c>
      <c r="E3297" s="167">
        <v>78.89</v>
      </c>
      <c r="F3297" s="164" t="s">
        <v>4897</v>
      </c>
    </row>
    <row r="3298" spans="1:7" hidden="1" x14ac:dyDescent="0.25">
      <c r="A3298" s="159"/>
      <c r="B3298" s="160">
        <v>12358</v>
      </c>
      <c r="C3298" s="165" t="s">
        <v>6387</v>
      </c>
      <c r="D3298" s="166" t="s">
        <v>8325</v>
      </c>
      <c r="E3298" s="167">
        <v>88.74</v>
      </c>
      <c r="F3298" s="164" t="s">
        <v>4897</v>
      </c>
      <c r="G3298" s="168"/>
    </row>
    <row r="3299" spans="1:7" hidden="1" x14ac:dyDescent="0.25">
      <c r="A3299" s="159"/>
      <c r="B3299" s="160">
        <v>11079</v>
      </c>
      <c r="C3299" s="165" t="s">
        <v>10008</v>
      </c>
      <c r="D3299" s="166" t="s">
        <v>8336</v>
      </c>
      <c r="E3299" s="167">
        <v>623.79999999999995</v>
      </c>
      <c r="F3299" s="164" t="s">
        <v>4897</v>
      </c>
      <c r="G3299" s="168"/>
    </row>
    <row r="3300" spans="1:7" hidden="1" x14ac:dyDescent="0.25">
      <c r="A3300" s="159"/>
      <c r="B3300" s="160">
        <v>11082</v>
      </c>
      <c r="C3300" s="165" t="s">
        <v>10009</v>
      </c>
      <c r="D3300" s="166" t="s">
        <v>8336</v>
      </c>
      <c r="E3300" s="167">
        <v>636.41999999999996</v>
      </c>
      <c r="F3300" s="164" t="s">
        <v>4897</v>
      </c>
      <c r="G3300" s="168"/>
    </row>
    <row r="3301" spans="1:7" hidden="1" x14ac:dyDescent="0.25">
      <c r="A3301" s="159"/>
      <c r="B3301" s="160">
        <v>4058</v>
      </c>
      <c r="C3301" s="165" t="s">
        <v>5602</v>
      </c>
      <c r="D3301" s="166" t="s">
        <v>8332</v>
      </c>
      <c r="E3301" s="167">
        <v>13.36</v>
      </c>
      <c r="F3301" s="164" t="s">
        <v>4897</v>
      </c>
    </row>
    <row r="3302" spans="1:7" hidden="1" x14ac:dyDescent="0.25">
      <c r="A3302" s="159"/>
      <c r="B3302" s="160">
        <v>40974</v>
      </c>
      <c r="C3302" s="165" t="s">
        <v>7463</v>
      </c>
      <c r="D3302" s="166" t="s">
        <v>8412</v>
      </c>
      <c r="E3302" s="167">
        <v>2340.8200000000002</v>
      </c>
      <c r="F3302" s="164" t="s">
        <v>4897</v>
      </c>
      <c r="G3302" s="168"/>
    </row>
    <row r="3303" spans="1:7" hidden="1" x14ac:dyDescent="0.25">
      <c r="A3303" s="159"/>
      <c r="B3303" s="160">
        <v>34794</v>
      </c>
      <c r="C3303" s="165" t="s">
        <v>6844</v>
      </c>
      <c r="D3303" s="166" t="s">
        <v>8332</v>
      </c>
      <c r="E3303" s="167">
        <v>10.35</v>
      </c>
      <c r="F3303" s="164" t="s">
        <v>4897</v>
      </c>
      <c r="G3303" s="168"/>
    </row>
    <row r="3304" spans="1:7" hidden="1" x14ac:dyDescent="0.25">
      <c r="A3304" s="159"/>
      <c r="B3304" s="160">
        <v>40925</v>
      </c>
      <c r="C3304" s="165" t="s">
        <v>7450</v>
      </c>
      <c r="D3304" s="166" t="s">
        <v>8412</v>
      </c>
      <c r="E3304" s="167">
        <v>1814.18</v>
      </c>
      <c r="F3304" s="164" t="s">
        <v>4897</v>
      </c>
      <c r="G3304" s="168"/>
    </row>
    <row r="3305" spans="1:7" hidden="1" x14ac:dyDescent="0.25">
      <c r="A3305" s="159"/>
      <c r="B3305" s="160">
        <v>13741</v>
      </c>
      <c r="C3305" s="165" t="s">
        <v>6521</v>
      </c>
      <c r="D3305" s="166" t="s">
        <v>8325</v>
      </c>
      <c r="E3305" s="167">
        <v>1971.91</v>
      </c>
      <c r="F3305" s="164" t="s">
        <v>4897</v>
      </c>
      <c r="G3305" s="168"/>
    </row>
    <row r="3306" spans="1:7" hidden="1" x14ac:dyDescent="0.25">
      <c r="A3306" s="159"/>
      <c r="B3306" s="160">
        <v>3288</v>
      </c>
      <c r="C3306" s="165" t="s">
        <v>10010</v>
      </c>
      <c r="D3306" s="166" t="s">
        <v>8368</v>
      </c>
      <c r="E3306" s="167">
        <v>4.16</v>
      </c>
      <c r="F3306" s="164" t="s">
        <v>4931</v>
      </c>
      <c r="G3306" s="168"/>
    </row>
    <row r="3307" spans="1:7" hidden="1" x14ac:dyDescent="0.25">
      <c r="A3307" s="159"/>
      <c r="B3307" s="160">
        <v>13587</v>
      </c>
      <c r="C3307" s="165" t="s">
        <v>10011</v>
      </c>
      <c r="D3307" s="166" t="s">
        <v>8368</v>
      </c>
      <c r="E3307" s="167">
        <v>2.5099999999999998</v>
      </c>
      <c r="F3307" s="164" t="s">
        <v>4931</v>
      </c>
      <c r="G3307" s="168"/>
    </row>
    <row r="3308" spans="1:7" hidden="1" x14ac:dyDescent="0.25">
      <c r="A3308" s="159"/>
      <c r="B3308" s="160">
        <v>38598</v>
      </c>
      <c r="C3308" s="165" t="s">
        <v>7170</v>
      </c>
      <c r="D3308" s="166" t="s">
        <v>8325</v>
      </c>
      <c r="E3308" s="167">
        <v>2.17</v>
      </c>
      <c r="F3308" s="164" t="s">
        <v>4897</v>
      </c>
      <c r="G3308" s="168"/>
    </row>
    <row r="3309" spans="1:7" hidden="1" x14ac:dyDescent="0.25">
      <c r="A3309" s="159"/>
      <c r="B3309" s="160">
        <v>38595</v>
      </c>
      <c r="C3309" s="165" t="s">
        <v>7167</v>
      </c>
      <c r="D3309" s="166" t="s">
        <v>8325</v>
      </c>
      <c r="E3309" s="167">
        <v>1.5</v>
      </c>
      <c r="F3309" s="164" t="s">
        <v>4897</v>
      </c>
      <c r="G3309" s="168"/>
    </row>
    <row r="3310" spans="1:7" hidden="1" x14ac:dyDescent="0.25">
      <c r="A3310" s="159"/>
      <c r="B3310" s="160">
        <v>38592</v>
      </c>
      <c r="C3310" s="165" t="s">
        <v>7164</v>
      </c>
      <c r="D3310" s="166" t="s">
        <v>8325</v>
      </c>
      <c r="E3310" s="167">
        <v>1.96</v>
      </c>
      <c r="F3310" s="164" t="s">
        <v>4897</v>
      </c>
      <c r="G3310" s="168"/>
    </row>
    <row r="3311" spans="1:7" hidden="1" x14ac:dyDescent="0.25">
      <c r="A3311" s="159"/>
      <c r="B3311" s="160">
        <v>38588</v>
      </c>
      <c r="C3311" s="165" t="s">
        <v>7160</v>
      </c>
      <c r="D3311" s="166" t="s">
        <v>8325</v>
      </c>
      <c r="E3311" s="167">
        <v>1.24</v>
      </c>
      <c r="F3311" s="164" t="s">
        <v>4897</v>
      </c>
    </row>
    <row r="3312" spans="1:7" hidden="1" x14ac:dyDescent="0.25">
      <c r="A3312" s="159"/>
      <c r="B3312" s="160">
        <v>38593</v>
      </c>
      <c r="C3312" s="165" t="s">
        <v>7165</v>
      </c>
      <c r="D3312" s="166" t="s">
        <v>8325</v>
      </c>
      <c r="E3312" s="167">
        <v>2.11</v>
      </c>
      <c r="F3312" s="164" t="s">
        <v>4897</v>
      </c>
    </row>
    <row r="3313" spans="1:7" hidden="1" x14ac:dyDescent="0.25">
      <c r="A3313" s="159"/>
      <c r="B3313" s="160">
        <v>38589</v>
      </c>
      <c r="C3313" s="165" t="s">
        <v>7161</v>
      </c>
      <c r="D3313" s="166" t="s">
        <v>8325</v>
      </c>
      <c r="E3313" s="167">
        <v>1.51</v>
      </c>
      <c r="F3313" s="164" t="s">
        <v>4897</v>
      </c>
    </row>
    <row r="3314" spans="1:7" hidden="1" x14ac:dyDescent="0.25">
      <c r="A3314" s="159"/>
      <c r="B3314" s="160">
        <v>38594</v>
      </c>
      <c r="C3314" s="165" t="s">
        <v>7166</v>
      </c>
      <c r="D3314" s="166" t="s">
        <v>8325</v>
      </c>
      <c r="E3314" s="167">
        <v>3.13</v>
      </c>
      <c r="F3314" s="164" t="s">
        <v>4897</v>
      </c>
      <c r="G3314" s="168"/>
    </row>
    <row r="3315" spans="1:7" hidden="1" x14ac:dyDescent="0.25">
      <c r="A3315" s="159"/>
      <c r="B3315" s="160">
        <v>34787</v>
      </c>
      <c r="C3315" s="165" t="s">
        <v>6842</v>
      </c>
      <c r="D3315" s="166" t="s">
        <v>8325</v>
      </c>
      <c r="E3315" s="167">
        <v>0.68</v>
      </c>
      <c r="F3315" s="164" t="s">
        <v>4897</v>
      </c>
    </row>
    <row r="3316" spans="1:7" hidden="1" x14ac:dyDescent="0.25">
      <c r="A3316" s="159"/>
      <c r="B3316" s="160">
        <v>34788</v>
      </c>
      <c r="C3316" s="165" t="s">
        <v>6843</v>
      </c>
      <c r="D3316" s="166" t="s">
        <v>8325</v>
      </c>
      <c r="E3316" s="167">
        <v>0.68</v>
      </c>
      <c r="F3316" s="164" t="s">
        <v>4897</v>
      </c>
      <c r="G3316" s="168"/>
    </row>
    <row r="3317" spans="1:7" hidden="1" x14ac:dyDescent="0.25">
      <c r="A3317" s="159"/>
      <c r="B3317" s="160">
        <v>34784</v>
      </c>
      <c r="C3317" s="165" t="s">
        <v>6840</v>
      </c>
      <c r="D3317" s="166" t="s">
        <v>8325</v>
      </c>
      <c r="E3317" s="167">
        <v>0.75</v>
      </c>
      <c r="F3317" s="164" t="s">
        <v>4897</v>
      </c>
    </row>
    <row r="3318" spans="1:7" hidden="1" x14ac:dyDescent="0.25">
      <c r="A3318" s="159"/>
      <c r="B3318" s="160">
        <v>34781</v>
      </c>
      <c r="C3318" s="165" t="s">
        <v>6837</v>
      </c>
      <c r="D3318" s="166" t="s">
        <v>8325</v>
      </c>
      <c r="E3318" s="167">
        <v>0.85</v>
      </c>
      <c r="F3318" s="164" t="s">
        <v>4897</v>
      </c>
    </row>
    <row r="3319" spans="1:7" hidden="1" x14ac:dyDescent="0.25">
      <c r="A3319" s="159"/>
      <c r="B3319" s="160">
        <v>34773</v>
      </c>
      <c r="C3319" s="165" t="s">
        <v>10012</v>
      </c>
      <c r="D3319" s="166" t="s">
        <v>8325</v>
      </c>
      <c r="E3319" s="167">
        <v>1.56</v>
      </c>
      <c r="F3319" s="164" t="s">
        <v>4897</v>
      </c>
    </row>
    <row r="3320" spans="1:7" hidden="1" x14ac:dyDescent="0.25">
      <c r="A3320" s="159"/>
      <c r="B3320" s="160">
        <v>34769</v>
      </c>
      <c r="C3320" s="165" t="s">
        <v>10013</v>
      </c>
      <c r="D3320" s="166" t="s">
        <v>8325</v>
      </c>
      <c r="E3320" s="167">
        <v>1.81</v>
      </c>
      <c r="F3320" s="164" t="s">
        <v>4897</v>
      </c>
    </row>
    <row r="3321" spans="1:7" hidden="1" x14ac:dyDescent="0.25">
      <c r="A3321" s="159"/>
      <c r="B3321" s="160">
        <v>34763</v>
      </c>
      <c r="C3321" s="165" t="s">
        <v>10014</v>
      </c>
      <c r="D3321" s="166" t="s">
        <v>8325</v>
      </c>
      <c r="E3321" s="167">
        <v>1.05</v>
      </c>
      <c r="F3321" s="164" t="s">
        <v>4897</v>
      </c>
    </row>
    <row r="3322" spans="1:7" hidden="1" x14ac:dyDescent="0.25">
      <c r="A3322" s="159"/>
      <c r="B3322" s="160">
        <v>34774</v>
      </c>
      <c r="C3322" s="165" t="s">
        <v>10015</v>
      </c>
      <c r="D3322" s="166" t="s">
        <v>8325</v>
      </c>
      <c r="E3322" s="167">
        <v>1.4</v>
      </c>
      <c r="F3322" s="164" t="s">
        <v>4897</v>
      </c>
    </row>
    <row r="3323" spans="1:7" hidden="1" x14ac:dyDescent="0.25">
      <c r="A3323" s="159"/>
      <c r="B3323" s="160">
        <v>34771</v>
      </c>
      <c r="C3323" s="165" t="s">
        <v>10016</v>
      </c>
      <c r="D3323" s="166" t="s">
        <v>8325</v>
      </c>
      <c r="E3323" s="167">
        <v>1.6</v>
      </c>
      <c r="F3323" s="164" t="s">
        <v>4897</v>
      </c>
    </row>
    <row r="3324" spans="1:7" hidden="1" x14ac:dyDescent="0.25">
      <c r="A3324" s="159"/>
      <c r="B3324" s="160">
        <v>34764</v>
      </c>
      <c r="C3324" s="165" t="s">
        <v>10017</v>
      </c>
      <c r="D3324" s="166" t="s">
        <v>8325</v>
      </c>
      <c r="E3324" s="167">
        <v>0.98</v>
      </c>
      <c r="F3324" s="164" t="s">
        <v>4897</v>
      </c>
    </row>
    <row r="3325" spans="1:7" hidden="1" x14ac:dyDescent="0.25">
      <c r="A3325" s="159"/>
      <c r="B3325" s="160">
        <v>4062</v>
      </c>
      <c r="C3325" s="165" t="s">
        <v>5605</v>
      </c>
      <c r="D3325" s="166" t="s">
        <v>8325</v>
      </c>
      <c r="E3325" s="167">
        <v>15.42</v>
      </c>
      <c r="F3325" s="164" t="s">
        <v>4897</v>
      </c>
    </row>
    <row r="3326" spans="1:7" hidden="1" x14ac:dyDescent="0.25">
      <c r="A3326" s="159"/>
      <c r="B3326" s="160">
        <v>4059</v>
      </c>
      <c r="C3326" s="165" t="s">
        <v>5603</v>
      </c>
      <c r="D3326" s="166" t="s">
        <v>8368</v>
      </c>
      <c r="E3326" s="167">
        <v>18.7</v>
      </c>
      <c r="F3326" s="164" t="s">
        <v>8337</v>
      </c>
    </row>
    <row r="3327" spans="1:7" hidden="1" x14ac:dyDescent="0.25">
      <c r="A3327" s="159"/>
      <c r="B3327" s="160">
        <v>4061</v>
      </c>
      <c r="C3327" s="165" t="s">
        <v>5604</v>
      </c>
      <c r="D3327" s="166" t="s">
        <v>8325</v>
      </c>
      <c r="E3327" s="167">
        <v>14.96</v>
      </c>
      <c r="F3327" s="164" t="s">
        <v>4897</v>
      </c>
    </row>
    <row r="3328" spans="1:7" hidden="1" x14ac:dyDescent="0.25">
      <c r="A3328" s="159"/>
      <c r="B3328" s="160">
        <v>10608</v>
      </c>
      <c r="C3328" s="165" t="s">
        <v>10018</v>
      </c>
      <c r="D3328" s="166" t="s">
        <v>8325</v>
      </c>
      <c r="E3328" s="167">
        <v>8325</v>
      </c>
      <c r="F3328" s="164" t="s">
        <v>4931</v>
      </c>
    </row>
    <row r="3329" spans="1:6" hidden="1" x14ac:dyDescent="0.25">
      <c r="A3329" s="159"/>
      <c r="B3329" s="160">
        <v>4069</v>
      </c>
      <c r="C3329" s="165" t="s">
        <v>5606</v>
      </c>
      <c r="D3329" s="166" t="s">
        <v>8332</v>
      </c>
      <c r="E3329" s="167">
        <v>19.100000000000001</v>
      </c>
      <c r="F3329" s="164" t="s">
        <v>4897</v>
      </c>
    </row>
    <row r="3330" spans="1:6" hidden="1" x14ac:dyDescent="0.25">
      <c r="A3330" s="159"/>
      <c r="B3330" s="160">
        <v>40819</v>
      </c>
      <c r="C3330" s="165" t="s">
        <v>7429</v>
      </c>
      <c r="D3330" s="166" t="s">
        <v>8412</v>
      </c>
      <c r="E3330" s="167">
        <v>3348.53</v>
      </c>
      <c r="F3330" s="164" t="s">
        <v>4897</v>
      </c>
    </row>
    <row r="3331" spans="1:6" hidden="1" x14ac:dyDescent="0.25">
      <c r="A3331" s="159"/>
      <c r="B3331" s="160">
        <v>34361</v>
      </c>
      <c r="C3331" s="165" t="s">
        <v>6708</v>
      </c>
      <c r="D3331" s="166" t="s">
        <v>8369</v>
      </c>
      <c r="E3331" s="167">
        <v>2.1</v>
      </c>
      <c r="F3331" s="164" t="s">
        <v>4897</v>
      </c>
    </row>
    <row r="3332" spans="1:6" hidden="1" x14ac:dyDescent="0.25">
      <c r="A3332" s="159"/>
      <c r="B3332" s="160">
        <v>36512</v>
      </c>
      <c r="C3332" s="165" t="s">
        <v>10019</v>
      </c>
      <c r="D3332" s="166" t="s">
        <v>8325</v>
      </c>
      <c r="E3332" s="167">
        <v>10144.84</v>
      </c>
      <c r="F3332" s="164" t="s">
        <v>4897</v>
      </c>
    </row>
    <row r="3333" spans="1:6" hidden="1" x14ac:dyDescent="0.25">
      <c r="A3333" s="159"/>
      <c r="B3333" s="160">
        <v>25972</v>
      </c>
      <c r="C3333" s="165" t="s">
        <v>10020</v>
      </c>
      <c r="D3333" s="166" t="s">
        <v>8369</v>
      </c>
      <c r="E3333" s="167">
        <v>7.77</v>
      </c>
      <c r="F3333" s="164" t="s">
        <v>4897</v>
      </c>
    </row>
    <row r="3334" spans="1:6" hidden="1" x14ac:dyDescent="0.25">
      <c r="A3334" s="159"/>
      <c r="B3334" s="160">
        <v>25973</v>
      </c>
      <c r="C3334" s="165" t="s">
        <v>10021</v>
      </c>
      <c r="D3334" s="166" t="s">
        <v>8369</v>
      </c>
      <c r="E3334" s="167">
        <v>7.77</v>
      </c>
      <c r="F3334" s="164" t="s">
        <v>4897</v>
      </c>
    </row>
    <row r="3335" spans="1:6" hidden="1" x14ac:dyDescent="0.25">
      <c r="A3335" s="159"/>
      <c r="B3335" s="160">
        <v>11697</v>
      </c>
      <c r="C3335" s="165" t="s">
        <v>6255</v>
      </c>
      <c r="D3335" s="166" t="s">
        <v>8325</v>
      </c>
      <c r="E3335" s="167">
        <v>406.61</v>
      </c>
      <c r="F3335" s="164" t="s">
        <v>4897</v>
      </c>
    </row>
    <row r="3336" spans="1:6" hidden="1" x14ac:dyDescent="0.25">
      <c r="A3336" s="159"/>
      <c r="B3336" s="160">
        <v>11698</v>
      </c>
      <c r="C3336" s="165" t="s">
        <v>6256</v>
      </c>
      <c r="D3336" s="166" t="s">
        <v>8325</v>
      </c>
      <c r="E3336" s="167">
        <v>485.06</v>
      </c>
      <c r="F3336" s="164" t="s">
        <v>4897</v>
      </c>
    </row>
    <row r="3337" spans="1:6" hidden="1" x14ac:dyDescent="0.25">
      <c r="A3337" s="159"/>
      <c r="B3337" s="160">
        <v>11699</v>
      </c>
      <c r="C3337" s="165" t="s">
        <v>6257</v>
      </c>
      <c r="D3337" s="166" t="s">
        <v>8325</v>
      </c>
      <c r="E3337" s="167">
        <v>536.1</v>
      </c>
      <c r="F3337" s="164" t="s">
        <v>4897</v>
      </c>
    </row>
    <row r="3338" spans="1:6" hidden="1" x14ac:dyDescent="0.25">
      <c r="A3338" s="159"/>
      <c r="B3338" s="160">
        <v>10432</v>
      </c>
      <c r="C3338" s="165" t="s">
        <v>6089</v>
      </c>
      <c r="D3338" s="166" t="s">
        <v>8325</v>
      </c>
      <c r="E3338" s="167">
        <v>250.07</v>
      </c>
      <c r="F3338" s="164" t="s">
        <v>4897</v>
      </c>
    </row>
    <row r="3339" spans="1:6" hidden="1" x14ac:dyDescent="0.25">
      <c r="A3339" s="159"/>
      <c r="B3339" s="160">
        <v>10430</v>
      </c>
      <c r="C3339" s="165" t="s">
        <v>6087</v>
      </c>
      <c r="D3339" s="166" t="s">
        <v>8325</v>
      </c>
      <c r="E3339" s="167">
        <v>269.32</v>
      </c>
      <c r="F3339" s="164" t="s">
        <v>4897</v>
      </c>
    </row>
    <row r="3340" spans="1:6" hidden="1" x14ac:dyDescent="0.25">
      <c r="A3340" s="159"/>
      <c r="B3340" s="160">
        <v>37514</v>
      </c>
      <c r="C3340" s="165" t="s">
        <v>10022</v>
      </c>
      <c r="D3340" s="166" t="s">
        <v>8325</v>
      </c>
      <c r="E3340" s="167">
        <v>145000</v>
      </c>
      <c r="F3340" s="164" t="s">
        <v>8337</v>
      </c>
    </row>
    <row r="3341" spans="1:6" hidden="1" x14ac:dyDescent="0.25">
      <c r="A3341" s="159"/>
      <c r="B3341" s="160">
        <v>37519</v>
      </c>
      <c r="C3341" s="165" t="s">
        <v>10023</v>
      </c>
      <c r="D3341" s="166" t="s">
        <v>8325</v>
      </c>
      <c r="E3341" s="167">
        <v>223777.54</v>
      </c>
      <c r="F3341" s="164" t="s">
        <v>4897</v>
      </c>
    </row>
    <row r="3342" spans="1:6" hidden="1" x14ac:dyDescent="0.25">
      <c r="A3342" s="159"/>
      <c r="B3342" s="160">
        <v>37520</v>
      </c>
      <c r="C3342" s="165" t="s">
        <v>10024</v>
      </c>
      <c r="D3342" s="166" t="s">
        <v>8325</v>
      </c>
      <c r="E3342" s="167">
        <v>220109.05</v>
      </c>
      <c r="F3342" s="164" t="s">
        <v>4897</v>
      </c>
    </row>
    <row r="3343" spans="1:6" hidden="1" x14ac:dyDescent="0.25">
      <c r="A3343" s="159"/>
      <c r="B3343" s="160">
        <v>37521</v>
      </c>
      <c r="C3343" s="165" t="s">
        <v>10025</v>
      </c>
      <c r="D3343" s="166" t="s">
        <v>8325</v>
      </c>
      <c r="E3343" s="167">
        <v>268533.05</v>
      </c>
      <c r="F3343" s="164" t="s">
        <v>4897</v>
      </c>
    </row>
    <row r="3344" spans="1:6" hidden="1" x14ac:dyDescent="0.25">
      <c r="A3344" s="159"/>
      <c r="B3344" s="160">
        <v>37522</v>
      </c>
      <c r="C3344" s="165" t="s">
        <v>10026</v>
      </c>
      <c r="D3344" s="166" t="s">
        <v>8325</v>
      </c>
      <c r="E3344" s="167">
        <v>276612.07</v>
      </c>
      <c r="F3344" s="164" t="s">
        <v>4897</v>
      </c>
    </row>
    <row r="3345" spans="1:6" ht="20.399999999999999" hidden="1" x14ac:dyDescent="0.25">
      <c r="A3345" s="159"/>
      <c r="B3345" s="160">
        <v>21109</v>
      </c>
      <c r="C3345" s="165" t="s">
        <v>10027</v>
      </c>
      <c r="D3345" s="166" t="s">
        <v>8325</v>
      </c>
      <c r="E3345" s="167">
        <v>48.86</v>
      </c>
      <c r="F3345" s="164" t="s">
        <v>4897</v>
      </c>
    </row>
    <row r="3346" spans="1:6" hidden="1" x14ac:dyDescent="0.25">
      <c r="A3346" s="159"/>
      <c r="B3346" s="160">
        <v>36800</v>
      </c>
      <c r="C3346" s="165" t="s">
        <v>6898</v>
      </c>
      <c r="D3346" s="166" t="s">
        <v>8325</v>
      </c>
      <c r="E3346" s="167">
        <v>78.209999999999994</v>
      </c>
      <c r="F3346" s="164" t="s">
        <v>4897</v>
      </c>
    </row>
    <row r="3347" spans="1:6" hidden="1" x14ac:dyDescent="0.25">
      <c r="A3347" s="159"/>
      <c r="B3347" s="160">
        <v>11769</v>
      </c>
      <c r="C3347" s="165" t="s">
        <v>6295</v>
      </c>
      <c r="D3347" s="166" t="s">
        <v>8325</v>
      </c>
      <c r="E3347" s="167">
        <v>191.67</v>
      </c>
      <c r="F3347" s="164" t="s">
        <v>4897</v>
      </c>
    </row>
    <row r="3348" spans="1:6" hidden="1" x14ac:dyDescent="0.25">
      <c r="A3348" s="159"/>
      <c r="B3348" s="160">
        <v>36793</v>
      </c>
      <c r="C3348" s="165" t="s">
        <v>6892</v>
      </c>
      <c r="D3348" s="166" t="s">
        <v>8325</v>
      </c>
      <c r="E3348" s="167">
        <v>310.33</v>
      </c>
      <c r="F3348" s="164" t="s">
        <v>4897</v>
      </c>
    </row>
    <row r="3349" spans="1:6" ht="20.399999999999999" hidden="1" x14ac:dyDescent="0.25">
      <c r="A3349" s="159"/>
      <c r="B3349" s="160">
        <v>37546</v>
      </c>
      <c r="C3349" s="165" t="s">
        <v>10028</v>
      </c>
      <c r="D3349" s="166" t="s">
        <v>8325</v>
      </c>
      <c r="E3349" s="167">
        <v>9896.07</v>
      </c>
      <c r="F3349" s="164" t="s">
        <v>4897</v>
      </c>
    </row>
    <row r="3350" spans="1:6" ht="20.399999999999999" hidden="1" x14ac:dyDescent="0.25">
      <c r="A3350" s="159"/>
      <c r="B3350" s="160">
        <v>37544</v>
      </c>
      <c r="C3350" s="165" t="s">
        <v>10029</v>
      </c>
      <c r="D3350" s="166" t="s">
        <v>8325</v>
      </c>
      <c r="E3350" s="167">
        <v>10466.76</v>
      </c>
      <c r="F3350" s="164" t="s">
        <v>4897</v>
      </c>
    </row>
    <row r="3351" spans="1:6" ht="20.399999999999999" hidden="1" x14ac:dyDescent="0.25">
      <c r="A3351" s="159"/>
      <c r="B3351" s="160">
        <v>37545</v>
      </c>
      <c r="C3351" s="165" t="s">
        <v>10030</v>
      </c>
      <c r="D3351" s="166" t="s">
        <v>8325</v>
      </c>
      <c r="E3351" s="167">
        <v>12454.04</v>
      </c>
      <c r="F3351" s="164" t="s">
        <v>4897</v>
      </c>
    </row>
    <row r="3352" spans="1:6" hidden="1" x14ac:dyDescent="0.25">
      <c r="A3352" s="159"/>
      <c r="B3352" s="160">
        <v>11771</v>
      </c>
      <c r="C3352" s="165" t="s">
        <v>10031</v>
      </c>
      <c r="D3352" s="166" t="s">
        <v>8325</v>
      </c>
      <c r="E3352" s="167">
        <v>237.75</v>
      </c>
      <c r="F3352" s="164" t="s">
        <v>4897</v>
      </c>
    </row>
    <row r="3353" spans="1:6" ht="20.399999999999999" hidden="1" x14ac:dyDescent="0.25">
      <c r="A3353" s="159"/>
      <c r="B3353" s="160">
        <v>39919</v>
      </c>
      <c r="C3353" s="165" t="s">
        <v>7537</v>
      </c>
      <c r="D3353" s="166" t="s">
        <v>8325</v>
      </c>
      <c r="E3353" s="167">
        <v>49535.33</v>
      </c>
      <c r="F3353" s="164" t="s">
        <v>4897</v>
      </c>
    </row>
    <row r="3354" spans="1:6" hidden="1" x14ac:dyDescent="0.25">
      <c r="A3354" s="159"/>
      <c r="B3354" s="160">
        <v>38385</v>
      </c>
      <c r="C3354" s="165" t="s">
        <v>10032</v>
      </c>
      <c r="D3354" s="166" t="s">
        <v>8325</v>
      </c>
      <c r="E3354" s="167">
        <v>31.06</v>
      </c>
      <c r="F3354" s="164" t="s">
        <v>4897</v>
      </c>
    </row>
    <row r="3355" spans="1:6" hidden="1" x14ac:dyDescent="0.25">
      <c r="A3355" s="159"/>
      <c r="B3355" s="160">
        <v>37587</v>
      </c>
      <c r="C3355" s="165" t="s">
        <v>6952</v>
      </c>
      <c r="D3355" s="166" t="s">
        <v>8325</v>
      </c>
      <c r="E3355" s="167">
        <v>216.24</v>
      </c>
      <c r="F3355" s="164" t="s">
        <v>4897</v>
      </c>
    </row>
    <row r="3356" spans="1:6" hidden="1" x14ac:dyDescent="0.25">
      <c r="A3356" s="159"/>
      <c r="B3356" s="160">
        <v>11571</v>
      </c>
      <c r="C3356" s="165" t="s">
        <v>6229</v>
      </c>
      <c r="D3356" s="166" t="s">
        <v>8325</v>
      </c>
      <c r="E3356" s="167">
        <v>175.17</v>
      </c>
      <c r="F3356" s="164" t="s">
        <v>4897</v>
      </c>
    </row>
    <row r="3357" spans="1:6" hidden="1" x14ac:dyDescent="0.25">
      <c r="A3357" s="159"/>
      <c r="B3357" s="160">
        <v>11561</v>
      </c>
      <c r="C3357" s="165" t="s">
        <v>6228</v>
      </c>
      <c r="D3357" s="166" t="s">
        <v>8325</v>
      </c>
      <c r="E3357" s="167">
        <v>135.47999999999999</v>
      </c>
      <c r="F3357" s="164" t="s">
        <v>4897</v>
      </c>
    </row>
    <row r="3358" spans="1:6" hidden="1" x14ac:dyDescent="0.25">
      <c r="A3358" s="159"/>
      <c r="B3358" s="160">
        <v>11560</v>
      </c>
      <c r="C3358" s="165" t="s">
        <v>6227</v>
      </c>
      <c r="D3358" s="166" t="s">
        <v>8325</v>
      </c>
      <c r="E3358" s="167">
        <v>115.31</v>
      </c>
      <c r="F3358" s="164" t="s">
        <v>4897</v>
      </c>
    </row>
    <row r="3359" spans="1:6" hidden="1" x14ac:dyDescent="0.25">
      <c r="A3359" s="159"/>
      <c r="B3359" s="160">
        <v>11499</v>
      </c>
      <c r="C3359" s="165" t="s">
        <v>6226</v>
      </c>
      <c r="D3359" s="166" t="s">
        <v>8325</v>
      </c>
      <c r="E3359" s="167">
        <v>1006.43</v>
      </c>
      <c r="F3359" s="164" t="s">
        <v>4897</v>
      </c>
    </row>
    <row r="3360" spans="1:6" hidden="1" x14ac:dyDescent="0.25">
      <c r="A3360" s="159"/>
      <c r="B3360" s="160">
        <v>34761</v>
      </c>
      <c r="C3360" s="165" t="s">
        <v>10033</v>
      </c>
      <c r="D3360" s="166" t="s">
        <v>8332</v>
      </c>
      <c r="E3360" s="167">
        <v>12.97</v>
      </c>
      <c r="F3360" s="164" t="s">
        <v>4897</v>
      </c>
    </row>
    <row r="3361" spans="1:6" hidden="1" x14ac:dyDescent="0.25">
      <c r="A3361" s="159"/>
      <c r="B3361" s="160">
        <v>40924</v>
      </c>
      <c r="C3361" s="165" t="s">
        <v>7449</v>
      </c>
      <c r="D3361" s="166" t="s">
        <v>8412</v>
      </c>
      <c r="E3361" s="167">
        <v>2274.4899999999998</v>
      </c>
      <c r="F3361" s="164" t="s">
        <v>4897</v>
      </c>
    </row>
    <row r="3362" spans="1:6" hidden="1" x14ac:dyDescent="0.25">
      <c r="A3362" s="159"/>
      <c r="B3362" s="160">
        <v>25957</v>
      </c>
      <c r="C3362" s="165" t="s">
        <v>10034</v>
      </c>
      <c r="D3362" s="166" t="s">
        <v>8332</v>
      </c>
      <c r="E3362" s="167">
        <v>8.02</v>
      </c>
      <c r="F3362" s="164" t="s">
        <v>4897</v>
      </c>
    </row>
    <row r="3363" spans="1:6" hidden="1" x14ac:dyDescent="0.25">
      <c r="A3363" s="159"/>
      <c r="B3363" s="160">
        <v>40983</v>
      </c>
      <c r="C3363" s="165" t="s">
        <v>7472</v>
      </c>
      <c r="D3363" s="166" t="s">
        <v>8412</v>
      </c>
      <c r="E3363" s="167">
        <v>1405.57</v>
      </c>
      <c r="F3363" s="164" t="s">
        <v>4897</v>
      </c>
    </row>
    <row r="3364" spans="1:6" hidden="1" x14ac:dyDescent="0.25">
      <c r="A3364" s="159"/>
      <c r="B3364" s="160">
        <v>2437</v>
      </c>
      <c r="C3364" s="165" t="s">
        <v>10035</v>
      </c>
      <c r="D3364" s="166" t="s">
        <v>8332</v>
      </c>
      <c r="E3364" s="167">
        <v>19.440000000000001</v>
      </c>
      <c r="F3364" s="164" t="s">
        <v>4897</v>
      </c>
    </row>
    <row r="3365" spans="1:6" hidden="1" x14ac:dyDescent="0.25">
      <c r="A3365" s="159"/>
      <c r="B3365" s="160">
        <v>40921</v>
      </c>
      <c r="C3365" s="165" t="s">
        <v>7446</v>
      </c>
      <c r="D3365" s="166" t="s">
        <v>8412</v>
      </c>
      <c r="E3365" s="167">
        <v>3405.89</v>
      </c>
      <c r="F3365" s="164" t="s">
        <v>4897</v>
      </c>
    </row>
    <row r="3366" spans="1:6" hidden="1" x14ac:dyDescent="0.25">
      <c r="A3366" s="159"/>
      <c r="B3366" s="160">
        <v>40534</v>
      </c>
      <c r="C3366" s="165" t="s">
        <v>7550</v>
      </c>
      <c r="D3366" s="166" t="s">
        <v>8325</v>
      </c>
      <c r="E3366" s="167">
        <v>163.62</v>
      </c>
      <c r="F3366" s="164" t="s">
        <v>4931</v>
      </c>
    </row>
    <row r="3367" spans="1:6" ht="20.399999999999999" hidden="1" x14ac:dyDescent="0.25">
      <c r="A3367" s="159"/>
      <c r="B3367" s="160">
        <v>14252</v>
      </c>
      <c r="C3367" s="165" t="s">
        <v>10036</v>
      </c>
      <c r="D3367" s="166" t="s">
        <v>8325</v>
      </c>
      <c r="E3367" s="167">
        <v>1610.2</v>
      </c>
      <c r="F3367" s="164" t="s">
        <v>4897</v>
      </c>
    </row>
    <row r="3368" spans="1:6" ht="20.399999999999999" hidden="1" x14ac:dyDescent="0.25">
      <c r="A3368" s="159"/>
      <c r="B3368" s="160">
        <v>730</v>
      </c>
      <c r="C3368" s="165" t="s">
        <v>10037</v>
      </c>
      <c r="D3368" s="166" t="s">
        <v>8325</v>
      </c>
      <c r="E3368" s="167">
        <v>4302.16</v>
      </c>
      <c r="F3368" s="164" t="s">
        <v>4897</v>
      </c>
    </row>
    <row r="3369" spans="1:6" ht="20.399999999999999" hidden="1" x14ac:dyDescent="0.25">
      <c r="A3369" s="159"/>
      <c r="B3369" s="160">
        <v>723</v>
      </c>
      <c r="C3369" s="165" t="s">
        <v>10038</v>
      </c>
      <c r="D3369" s="166" t="s">
        <v>8325</v>
      </c>
      <c r="E3369" s="167">
        <v>2138.3200000000002</v>
      </c>
      <c r="F3369" s="164" t="s">
        <v>4897</v>
      </c>
    </row>
    <row r="3370" spans="1:6" ht="20.399999999999999" hidden="1" x14ac:dyDescent="0.25">
      <c r="A3370" s="159"/>
      <c r="B3370" s="160">
        <v>36502</v>
      </c>
      <c r="C3370" s="165" t="s">
        <v>10039</v>
      </c>
      <c r="D3370" s="166" t="s">
        <v>8325</v>
      </c>
      <c r="E3370" s="167">
        <v>2009.77</v>
      </c>
      <c r="F3370" s="164" t="s">
        <v>4897</v>
      </c>
    </row>
    <row r="3371" spans="1:6" ht="20.399999999999999" hidden="1" x14ac:dyDescent="0.25">
      <c r="A3371" s="159"/>
      <c r="B3371" s="160">
        <v>36503</v>
      </c>
      <c r="C3371" s="165" t="s">
        <v>10040</v>
      </c>
      <c r="D3371" s="166" t="s">
        <v>8325</v>
      </c>
      <c r="E3371" s="167">
        <v>2478.2800000000002</v>
      </c>
      <c r="F3371" s="164" t="s">
        <v>4897</v>
      </c>
    </row>
    <row r="3372" spans="1:6" ht="20.399999999999999" hidden="1" x14ac:dyDescent="0.25">
      <c r="A3372" s="159"/>
      <c r="B3372" s="160">
        <v>4090</v>
      </c>
      <c r="C3372" s="165" t="s">
        <v>10041</v>
      </c>
      <c r="D3372" s="166" t="s">
        <v>8325</v>
      </c>
      <c r="E3372" s="167">
        <v>615000</v>
      </c>
      <c r="F3372" s="164" t="s">
        <v>8337</v>
      </c>
    </row>
    <row r="3373" spans="1:6" ht="20.399999999999999" hidden="1" x14ac:dyDescent="0.25">
      <c r="A3373" s="159"/>
      <c r="B3373" s="160">
        <v>13227</v>
      </c>
      <c r="C3373" s="165" t="s">
        <v>10042</v>
      </c>
      <c r="D3373" s="166" t="s">
        <v>8325</v>
      </c>
      <c r="E3373" s="167">
        <v>764214.19</v>
      </c>
      <c r="F3373" s="164" t="s">
        <v>4897</v>
      </c>
    </row>
    <row r="3374" spans="1:6" ht="20.399999999999999" hidden="1" x14ac:dyDescent="0.25">
      <c r="A3374" s="159"/>
      <c r="B3374" s="160">
        <v>10597</v>
      </c>
      <c r="C3374" s="165" t="s">
        <v>10043</v>
      </c>
      <c r="D3374" s="166" t="s">
        <v>8325</v>
      </c>
      <c r="E3374" s="167">
        <v>804434.02</v>
      </c>
      <c r="F3374" s="164" t="s">
        <v>4897</v>
      </c>
    </row>
    <row r="3375" spans="1:6" hidden="1" x14ac:dyDescent="0.25">
      <c r="A3375" s="159"/>
      <c r="B3375" s="160">
        <v>39628</v>
      </c>
      <c r="C3375" s="165" t="s">
        <v>7329</v>
      </c>
      <c r="D3375" s="166" t="s">
        <v>8325</v>
      </c>
      <c r="E3375" s="167">
        <v>2573.75</v>
      </c>
      <c r="F3375" s="164" t="s">
        <v>4931</v>
      </c>
    </row>
    <row r="3376" spans="1:6" hidden="1" x14ac:dyDescent="0.25">
      <c r="A3376" s="159"/>
      <c r="B3376" s="160">
        <v>39404</v>
      </c>
      <c r="C3376" s="165" t="s">
        <v>7303</v>
      </c>
      <c r="D3376" s="166" t="s">
        <v>8325</v>
      </c>
      <c r="E3376" s="167">
        <v>1276.24</v>
      </c>
      <c r="F3376" s="164" t="s">
        <v>4931</v>
      </c>
    </row>
    <row r="3377" spans="1:7" hidden="1" x14ac:dyDescent="0.25">
      <c r="A3377" s="159"/>
      <c r="B3377" s="160">
        <v>39402</v>
      </c>
      <c r="C3377" s="165" t="s">
        <v>7301</v>
      </c>
      <c r="D3377" s="166" t="s">
        <v>8325</v>
      </c>
      <c r="E3377" s="167">
        <v>1051.3800000000001</v>
      </c>
      <c r="F3377" s="164" t="s">
        <v>4931</v>
      </c>
    </row>
    <row r="3378" spans="1:7" hidden="1" x14ac:dyDescent="0.25">
      <c r="A3378" s="159"/>
      <c r="B3378" s="160">
        <v>39403</v>
      </c>
      <c r="C3378" s="165" t="s">
        <v>7302</v>
      </c>
      <c r="D3378" s="166" t="s">
        <v>8325</v>
      </c>
      <c r="E3378" s="167">
        <v>1028.51</v>
      </c>
      <c r="F3378" s="164" t="s">
        <v>4931</v>
      </c>
    </row>
    <row r="3379" spans="1:7" hidden="1" x14ac:dyDescent="0.25">
      <c r="A3379" s="159"/>
      <c r="B3379" s="160">
        <v>4093</v>
      </c>
      <c r="C3379" s="165" t="s">
        <v>5608</v>
      </c>
      <c r="D3379" s="166" t="s">
        <v>8332</v>
      </c>
      <c r="E3379" s="167">
        <v>9.6999999999999993</v>
      </c>
      <c r="F3379" s="164" t="s">
        <v>4897</v>
      </c>
    </row>
    <row r="3380" spans="1:7" hidden="1" x14ac:dyDescent="0.25">
      <c r="A3380" s="159"/>
      <c r="B3380" s="160">
        <v>10512</v>
      </c>
      <c r="C3380" s="165" t="s">
        <v>10044</v>
      </c>
      <c r="D3380" s="166" t="s">
        <v>8412</v>
      </c>
      <c r="E3380" s="167">
        <v>1699.1</v>
      </c>
      <c r="F3380" s="164" t="s">
        <v>4897</v>
      </c>
    </row>
    <row r="3381" spans="1:7" hidden="1" x14ac:dyDescent="0.25">
      <c r="A3381" s="159"/>
      <c r="B3381" s="160">
        <v>20020</v>
      </c>
      <c r="C3381" s="165" t="s">
        <v>10045</v>
      </c>
      <c r="D3381" s="166" t="s">
        <v>8332</v>
      </c>
      <c r="E3381" s="167">
        <v>9.14</v>
      </c>
      <c r="F3381" s="164" t="s">
        <v>4897</v>
      </c>
    </row>
    <row r="3382" spans="1:7" hidden="1" x14ac:dyDescent="0.25">
      <c r="A3382" s="159"/>
      <c r="B3382" s="160">
        <v>41038</v>
      </c>
      <c r="C3382" s="165" t="s">
        <v>7490</v>
      </c>
      <c r="D3382" s="166" t="s">
        <v>8412</v>
      </c>
      <c r="E3382" s="167">
        <v>1602.69</v>
      </c>
      <c r="F3382" s="164" t="s">
        <v>4897</v>
      </c>
    </row>
    <row r="3383" spans="1:7" hidden="1" x14ac:dyDescent="0.25">
      <c r="A3383" s="159"/>
      <c r="B3383" s="160">
        <v>4094</v>
      </c>
      <c r="C3383" s="165" t="s">
        <v>10046</v>
      </c>
      <c r="D3383" s="166" t="s">
        <v>8332</v>
      </c>
      <c r="E3383" s="167">
        <v>12.95</v>
      </c>
      <c r="F3383" s="164" t="s">
        <v>4897</v>
      </c>
    </row>
    <row r="3384" spans="1:7" hidden="1" x14ac:dyDescent="0.25">
      <c r="A3384" s="159"/>
      <c r="B3384" s="160">
        <v>40988</v>
      </c>
      <c r="C3384" s="165" t="s">
        <v>7476</v>
      </c>
      <c r="D3384" s="166" t="s">
        <v>8412</v>
      </c>
      <c r="E3384" s="167">
        <v>2269.04</v>
      </c>
      <c r="F3384" s="164" t="s">
        <v>4897</v>
      </c>
      <c r="G3384" s="168"/>
    </row>
    <row r="3385" spans="1:7" hidden="1" x14ac:dyDescent="0.25">
      <c r="A3385" s="159"/>
      <c r="B3385" s="160">
        <v>4095</v>
      </c>
      <c r="C3385" s="165" t="s">
        <v>10047</v>
      </c>
      <c r="D3385" s="166" t="s">
        <v>8332</v>
      </c>
      <c r="E3385" s="167">
        <v>10.130000000000001</v>
      </c>
      <c r="F3385" s="164" t="s">
        <v>4897</v>
      </c>
    </row>
    <row r="3386" spans="1:7" hidden="1" x14ac:dyDescent="0.25">
      <c r="A3386" s="159"/>
      <c r="B3386" s="160">
        <v>40990</v>
      </c>
      <c r="C3386" s="165" t="s">
        <v>7477</v>
      </c>
      <c r="D3386" s="166" t="s">
        <v>8412</v>
      </c>
      <c r="E3386" s="167">
        <v>1775.12</v>
      </c>
      <c r="F3386" s="164" t="s">
        <v>4897</v>
      </c>
    </row>
    <row r="3387" spans="1:7" hidden="1" x14ac:dyDescent="0.25">
      <c r="A3387" s="159"/>
      <c r="B3387" s="160">
        <v>4097</v>
      </c>
      <c r="C3387" s="165" t="s">
        <v>10048</v>
      </c>
      <c r="D3387" s="166" t="s">
        <v>8332</v>
      </c>
      <c r="E3387" s="167">
        <v>11.64</v>
      </c>
      <c r="F3387" s="164" t="s">
        <v>4897</v>
      </c>
    </row>
    <row r="3388" spans="1:7" hidden="1" x14ac:dyDescent="0.25">
      <c r="A3388" s="159"/>
      <c r="B3388" s="160">
        <v>40994</v>
      </c>
      <c r="C3388" s="165" t="s">
        <v>7479</v>
      </c>
      <c r="D3388" s="166" t="s">
        <v>8412</v>
      </c>
      <c r="E3388" s="167">
        <v>2041.83</v>
      </c>
      <c r="F3388" s="164" t="s">
        <v>4897</v>
      </c>
    </row>
    <row r="3389" spans="1:7" hidden="1" x14ac:dyDescent="0.25">
      <c r="A3389" s="159"/>
      <c r="B3389" s="160">
        <v>4096</v>
      </c>
      <c r="C3389" s="165" t="s">
        <v>10049</v>
      </c>
      <c r="D3389" s="166" t="s">
        <v>8332</v>
      </c>
      <c r="E3389" s="167">
        <v>10.130000000000001</v>
      </c>
      <c r="F3389" s="164" t="s">
        <v>4897</v>
      </c>
    </row>
    <row r="3390" spans="1:7" hidden="1" x14ac:dyDescent="0.25">
      <c r="A3390" s="159"/>
      <c r="B3390" s="160">
        <v>40992</v>
      </c>
      <c r="C3390" s="165" t="s">
        <v>7478</v>
      </c>
      <c r="D3390" s="166" t="s">
        <v>8412</v>
      </c>
      <c r="E3390" s="167">
        <v>1775.12</v>
      </c>
      <c r="F3390" s="164" t="s">
        <v>4897</v>
      </c>
    </row>
    <row r="3391" spans="1:7" hidden="1" x14ac:dyDescent="0.25">
      <c r="A3391" s="159"/>
      <c r="B3391" s="160">
        <v>13955</v>
      </c>
      <c r="C3391" s="165" t="s">
        <v>6527</v>
      </c>
      <c r="D3391" s="166" t="s">
        <v>8325</v>
      </c>
      <c r="E3391" s="167">
        <v>999.45</v>
      </c>
      <c r="F3391" s="164" t="s">
        <v>4897</v>
      </c>
    </row>
    <row r="3392" spans="1:7" hidden="1" x14ac:dyDescent="0.25">
      <c r="A3392" s="159"/>
      <c r="B3392" s="160">
        <v>4114</v>
      </c>
      <c r="C3392" s="165" t="s">
        <v>10050</v>
      </c>
      <c r="D3392" s="166" t="s">
        <v>8325</v>
      </c>
      <c r="E3392" s="167">
        <v>57.09</v>
      </c>
      <c r="F3392" s="164" t="s">
        <v>4897</v>
      </c>
    </row>
    <row r="3393" spans="1:6" hidden="1" x14ac:dyDescent="0.25">
      <c r="A3393" s="159"/>
      <c r="B3393" s="160">
        <v>36797</v>
      </c>
      <c r="C3393" s="165" t="s">
        <v>6896</v>
      </c>
      <c r="D3393" s="166" t="s">
        <v>8325</v>
      </c>
      <c r="E3393" s="167">
        <v>49.92</v>
      </c>
      <c r="F3393" s="164" t="s">
        <v>4897</v>
      </c>
    </row>
    <row r="3394" spans="1:6" hidden="1" x14ac:dyDescent="0.25">
      <c r="A3394" s="159"/>
      <c r="B3394" s="160">
        <v>4107</v>
      </c>
      <c r="C3394" s="165" t="s">
        <v>5610</v>
      </c>
      <c r="D3394" s="166" t="s">
        <v>8325</v>
      </c>
      <c r="E3394" s="167">
        <v>48.07</v>
      </c>
      <c r="F3394" s="164" t="s">
        <v>4897</v>
      </c>
    </row>
    <row r="3395" spans="1:6" hidden="1" x14ac:dyDescent="0.25">
      <c r="A3395" s="159"/>
      <c r="B3395" s="160">
        <v>36799</v>
      </c>
      <c r="C3395" s="165" t="s">
        <v>6897</v>
      </c>
      <c r="D3395" s="166" t="s">
        <v>8325</v>
      </c>
      <c r="E3395" s="167">
        <v>45.9</v>
      </c>
      <c r="F3395" s="164" t="s">
        <v>4897</v>
      </c>
    </row>
    <row r="3396" spans="1:6" hidden="1" x14ac:dyDescent="0.25">
      <c r="A3396" s="159"/>
      <c r="B3396" s="160">
        <v>4108</v>
      </c>
      <c r="C3396" s="165" t="s">
        <v>5611</v>
      </c>
      <c r="D3396" s="166" t="s">
        <v>8325</v>
      </c>
      <c r="E3396" s="167">
        <v>38.65</v>
      </c>
      <c r="F3396" s="164" t="s">
        <v>4897</v>
      </c>
    </row>
    <row r="3397" spans="1:6" hidden="1" x14ac:dyDescent="0.25">
      <c r="A3397" s="159"/>
      <c r="B3397" s="160">
        <v>4102</v>
      </c>
      <c r="C3397" s="165" t="s">
        <v>5609</v>
      </c>
      <c r="D3397" s="166" t="s">
        <v>8325</v>
      </c>
      <c r="E3397" s="167">
        <v>57.5</v>
      </c>
      <c r="F3397" s="164" t="s">
        <v>8337</v>
      </c>
    </row>
    <row r="3398" spans="1:6" ht="20.399999999999999" hidden="1" x14ac:dyDescent="0.25">
      <c r="A3398" s="159"/>
      <c r="B3398" s="160">
        <v>10826</v>
      </c>
      <c r="C3398" s="165" t="s">
        <v>10051</v>
      </c>
      <c r="D3398" s="166" t="s">
        <v>8325</v>
      </c>
      <c r="E3398" s="167">
        <v>86.2</v>
      </c>
      <c r="F3398" s="164" t="s">
        <v>4897</v>
      </c>
    </row>
    <row r="3399" spans="1:6" hidden="1" x14ac:dyDescent="0.25">
      <c r="A3399" s="159"/>
      <c r="B3399" s="160">
        <v>365</v>
      </c>
      <c r="C3399" s="165" t="s">
        <v>10052</v>
      </c>
      <c r="D3399" s="166" t="s">
        <v>8325</v>
      </c>
      <c r="E3399" s="167">
        <v>53.44</v>
      </c>
      <c r="F3399" s="164" t="s">
        <v>4897</v>
      </c>
    </row>
    <row r="3400" spans="1:6" hidden="1" x14ac:dyDescent="0.25">
      <c r="A3400" s="159"/>
      <c r="B3400" s="160">
        <v>38639</v>
      </c>
      <c r="C3400" s="165" t="s">
        <v>7177</v>
      </c>
      <c r="D3400" s="166" t="s">
        <v>8325</v>
      </c>
      <c r="E3400" s="167">
        <v>206.89</v>
      </c>
      <c r="F3400" s="164" t="s">
        <v>4897</v>
      </c>
    </row>
    <row r="3401" spans="1:6" hidden="1" x14ac:dyDescent="0.25">
      <c r="A3401" s="159"/>
      <c r="B3401" s="160">
        <v>38640</v>
      </c>
      <c r="C3401" s="165" t="s">
        <v>7178</v>
      </c>
      <c r="D3401" s="166" t="s">
        <v>8325</v>
      </c>
      <c r="E3401" s="167">
        <v>3.1</v>
      </c>
      <c r="F3401" s="164" t="s">
        <v>4897</v>
      </c>
    </row>
    <row r="3402" spans="1:6" hidden="1" x14ac:dyDescent="0.25">
      <c r="A3402" s="159"/>
      <c r="B3402" s="160">
        <v>358</v>
      </c>
      <c r="C3402" s="165" t="s">
        <v>10053</v>
      </c>
      <c r="D3402" s="166" t="s">
        <v>8325</v>
      </c>
      <c r="E3402" s="167">
        <v>63.79</v>
      </c>
      <c r="F3402" s="164" t="s">
        <v>4897</v>
      </c>
    </row>
    <row r="3403" spans="1:6" hidden="1" x14ac:dyDescent="0.25">
      <c r="A3403" s="159"/>
      <c r="B3403" s="160">
        <v>359</v>
      </c>
      <c r="C3403" s="165" t="s">
        <v>10054</v>
      </c>
      <c r="D3403" s="166" t="s">
        <v>8325</v>
      </c>
      <c r="E3403" s="167">
        <v>131.03</v>
      </c>
      <c r="F3403" s="164" t="s">
        <v>4897</v>
      </c>
    </row>
    <row r="3404" spans="1:6" hidden="1" x14ac:dyDescent="0.25">
      <c r="A3404" s="159"/>
      <c r="B3404" s="160">
        <v>38641</v>
      </c>
      <c r="C3404" s="165" t="s">
        <v>7179</v>
      </c>
      <c r="D3404" s="166" t="s">
        <v>8325</v>
      </c>
      <c r="E3404" s="167">
        <v>129.31</v>
      </c>
      <c r="F3404" s="164" t="s">
        <v>4897</v>
      </c>
    </row>
    <row r="3405" spans="1:6" hidden="1" x14ac:dyDescent="0.25">
      <c r="A3405" s="159"/>
      <c r="B3405" s="160">
        <v>360</v>
      </c>
      <c r="C3405" s="165" t="s">
        <v>10055</v>
      </c>
      <c r="D3405" s="166" t="s">
        <v>8325</v>
      </c>
      <c r="E3405" s="167">
        <v>3</v>
      </c>
      <c r="F3405" s="164" t="s">
        <v>8337</v>
      </c>
    </row>
    <row r="3406" spans="1:6" ht="20.399999999999999" hidden="1" x14ac:dyDescent="0.25">
      <c r="A3406" s="159"/>
      <c r="B3406" s="160">
        <v>4127</v>
      </c>
      <c r="C3406" s="165" t="s">
        <v>10056</v>
      </c>
      <c r="D3406" s="166" t="s">
        <v>8325</v>
      </c>
      <c r="E3406" s="167">
        <v>167.78</v>
      </c>
      <c r="F3406" s="164" t="s">
        <v>4931</v>
      </c>
    </row>
    <row r="3407" spans="1:6" hidden="1" x14ac:dyDescent="0.25">
      <c r="A3407" s="159"/>
      <c r="B3407" s="160">
        <v>4154</v>
      </c>
      <c r="C3407" s="165" t="s">
        <v>10057</v>
      </c>
      <c r="D3407" s="166" t="s">
        <v>8325</v>
      </c>
      <c r="E3407" s="167">
        <v>204.99</v>
      </c>
      <c r="F3407" s="164" t="s">
        <v>4931</v>
      </c>
    </row>
    <row r="3408" spans="1:6" ht="20.399999999999999" hidden="1" x14ac:dyDescent="0.25">
      <c r="A3408" s="159"/>
      <c r="B3408" s="160">
        <v>4168</v>
      </c>
      <c r="C3408" s="165" t="s">
        <v>10058</v>
      </c>
      <c r="D3408" s="166" t="s">
        <v>8325</v>
      </c>
      <c r="E3408" s="167">
        <v>216.49</v>
      </c>
      <c r="F3408" s="164" t="s">
        <v>4931</v>
      </c>
    </row>
    <row r="3409" spans="1:7" ht="20.399999999999999" hidden="1" x14ac:dyDescent="0.25">
      <c r="A3409" s="159"/>
      <c r="B3409" s="160">
        <v>4161</v>
      </c>
      <c r="C3409" s="165" t="s">
        <v>10059</v>
      </c>
      <c r="D3409" s="166" t="s">
        <v>8325</v>
      </c>
      <c r="E3409" s="167">
        <v>208.37</v>
      </c>
      <c r="F3409" s="164" t="s">
        <v>4931</v>
      </c>
    </row>
    <row r="3410" spans="1:7" ht="20.399999999999999" hidden="1" x14ac:dyDescent="0.25">
      <c r="A3410" s="159"/>
      <c r="B3410" s="160">
        <v>42459</v>
      </c>
      <c r="C3410" s="165" t="s">
        <v>10060</v>
      </c>
      <c r="D3410" s="166" t="s">
        <v>8325</v>
      </c>
      <c r="E3410" s="167">
        <v>5382.14</v>
      </c>
      <c r="F3410" s="164" t="s">
        <v>4931</v>
      </c>
    </row>
    <row r="3411" spans="1:7" hidden="1" x14ac:dyDescent="0.25">
      <c r="A3411" s="159"/>
      <c r="B3411" s="160">
        <v>4214</v>
      </c>
      <c r="C3411" s="165" t="s">
        <v>5644</v>
      </c>
      <c r="D3411" s="166" t="s">
        <v>8325</v>
      </c>
      <c r="E3411" s="167">
        <v>3.96</v>
      </c>
      <c r="F3411" s="164" t="s">
        <v>4897</v>
      </c>
    </row>
    <row r="3412" spans="1:7" hidden="1" x14ac:dyDescent="0.25">
      <c r="A3412" s="159"/>
      <c r="B3412" s="160">
        <v>4215</v>
      </c>
      <c r="C3412" s="165" t="s">
        <v>5645</v>
      </c>
      <c r="D3412" s="166" t="s">
        <v>8325</v>
      </c>
      <c r="E3412" s="167">
        <v>3.29</v>
      </c>
      <c r="F3412" s="164" t="s">
        <v>4897</v>
      </c>
    </row>
    <row r="3413" spans="1:7" hidden="1" x14ac:dyDescent="0.25">
      <c r="A3413" s="159"/>
      <c r="B3413" s="160">
        <v>4210</v>
      </c>
      <c r="C3413" s="165" t="s">
        <v>5640</v>
      </c>
      <c r="D3413" s="166" t="s">
        <v>8325</v>
      </c>
      <c r="E3413" s="167">
        <v>0.5</v>
      </c>
      <c r="F3413" s="164" t="s">
        <v>4897</v>
      </c>
    </row>
    <row r="3414" spans="1:7" hidden="1" x14ac:dyDescent="0.25">
      <c r="A3414" s="159"/>
      <c r="B3414" s="160">
        <v>4212</v>
      </c>
      <c r="C3414" s="165" t="s">
        <v>5642</v>
      </c>
      <c r="D3414" s="166" t="s">
        <v>8325</v>
      </c>
      <c r="E3414" s="167">
        <v>1.32</v>
      </c>
      <c r="F3414" s="164" t="s">
        <v>4897</v>
      </c>
    </row>
    <row r="3415" spans="1:7" hidden="1" x14ac:dyDescent="0.25">
      <c r="A3415" s="159"/>
      <c r="B3415" s="160">
        <v>4213</v>
      </c>
      <c r="C3415" s="165" t="s">
        <v>5643</v>
      </c>
      <c r="D3415" s="166" t="s">
        <v>8325</v>
      </c>
      <c r="E3415" s="167">
        <v>7.16</v>
      </c>
      <c r="F3415" s="164" t="s">
        <v>4897</v>
      </c>
    </row>
    <row r="3416" spans="1:7" hidden="1" x14ac:dyDescent="0.25">
      <c r="A3416" s="159"/>
      <c r="B3416" s="160">
        <v>4211</v>
      </c>
      <c r="C3416" s="165" t="s">
        <v>5641</v>
      </c>
      <c r="D3416" s="166" t="s">
        <v>8325</v>
      </c>
      <c r="E3416" s="167">
        <v>0.74</v>
      </c>
      <c r="F3416" s="164" t="s">
        <v>4897</v>
      </c>
      <c r="G3416" s="168"/>
    </row>
    <row r="3417" spans="1:7" hidden="1" x14ac:dyDescent="0.25">
      <c r="A3417" s="159"/>
      <c r="B3417" s="160">
        <v>4209</v>
      </c>
      <c r="C3417" s="165" t="s">
        <v>5639</v>
      </c>
      <c r="D3417" s="166" t="s">
        <v>8325</v>
      </c>
      <c r="E3417" s="167">
        <v>11.18</v>
      </c>
      <c r="F3417" s="164" t="s">
        <v>4897</v>
      </c>
    </row>
    <row r="3418" spans="1:7" hidden="1" x14ac:dyDescent="0.25">
      <c r="A3418" s="159"/>
      <c r="B3418" s="160">
        <v>4180</v>
      </c>
      <c r="C3418" s="165" t="s">
        <v>5616</v>
      </c>
      <c r="D3418" s="166" t="s">
        <v>8325</v>
      </c>
      <c r="E3418" s="167">
        <v>8.41</v>
      </c>
      <c r="F3418" s="164" t="s">
        <v>4897</v>
      </c>
    </row>
    <row r="3419" spans="1:7" hidden="1" x14ac:dyDescent="0.25">
      <c r="A3419" s="159"/>
      <c r="B3419" s="160">
        <v>4177</v>
      </c>
      <c r="C3419" s="165" t="s">
        <v>5613</v>
      </c>
      <c r="D3419" s="166" t="s">
        <v>8325</v>
      </c>
      <c r="E3419" s="167">
        <v>2.79</v>
      </c>
      <c r="F3419" s="164" t="s">
        <v>4897</v>
      </c>
    </row>
    <row r="3420" spans="1:7" hidden="1" x14ac:dyDescent="0.25">
      <c r="A3420" s="159"/>
      <c r="B3420" s="160">
        <v>4179</v>
      </c>
      <c r="C3420" s="165" t="s">
        <v>5615</v>
      </c>
      <c r="D3420" s="166" t="s">
        <v>8325</v>
      </c>
      <c r="E3420" s="167">
        <v>5.71</v>
      </c>
      <c r="F3420" s="164" t="s">
        <v>4897</v>
      </c>
    </row>
    <row r="3421" spans="1:7" hidden="1" x14ac:dyDescent="0.25">
      <c r="A3421" s="159"/>
      <c r="B3421" s="160">
        <v>4208</v>
      </c>
      <c r="C3421" s="165" t="s">
        <v>5638</v>
      </c>
      <c r="D3421" s="166" t="s">
        <v>8325</v>
      </c>
      <c r="E3421" s="167">
        <v>26.61</v>
      </c>
      <c r="F3421" s="164" t="s">
        <v>4897</v>
      </c>
    </row>
    <row r="3422" spans="1:7" hidden="1" x14ac:dyDescent="0.25">
      <c r="A3422" s="159"/>
      <c r="B3422" s="160">
        <v>4181</v>
      </c>
      <c r="C3422" s="165" t="s">
        <v>5617</v>
      </c>
      <c r="D3422" s="166" t="s">
        <v>8325</v>
      </c>
      <c r="E3422" s="167">
        <v>17.39</v>
      </c>
      <c r="F3422" s="164" t="s">
        <v>4897</v>
      </c>
    </row>
    <row r="3423" spans="1:7" hidden="1" x14ac:dyDescent="0.25">
      <c r="A3423" s="159"/>
      <c r="B3423" s="160">
        <v>4178</v>
      </c>
      <c r="C3423" s="165" t="s">
        <v>5614</v>
      </c>
      <c r="D3423" s="166" t="s">
        <v>8325</v>
      </c>
      <c r="E3423" s="167">
        <v>3.87</v>
      </c>
      <c r="F3423" s="164" t="s">
        <v>4897</v>
      </c>
    </row>
    <row r="3424" spans="1:7" hidden="1" x14ac:dyDescent="0.25">
      <c r="A3424" s="159"/>
      <c r="B3424" s="160">
        <v>4182</v>
      </c>
      <c r="C3424" s="165" t="s">
        <v>5618</v>
      </c>
      <c r="D3424" s="166" t="s">
        <v>8325</v>
      </c>
      <c r="E3424" s="167">
        <v>43.29</v>
      </c>
      <c r="F3424" s="164" t="s">
        <v>4897</v>
      </c>
    </row>
    <row r="3425" spans="1:7" hidden="1" x14ac:dyDescent="0.25">
      <c r="A3425" s="159"/>
      <c r="B3425" s="160">
        <v>4183</v>
      </c>
      <c r="C3425" s="165" t="s">
        <v>5619</v>
      </c>
      <c r="D3425" s="166" t="s">
        <v>8325</v>
      </c>
      <c r="E3425" s="167">
        <v>69.7</v>
      </c>
      <c r="F3425" s="164" t="s">
        <v>4897</v>
      </c>
    </row>
    <row r="3426" spans="1:7" hidden="1" x14ac:dyDescent="0.25">
      <c r="A3426" s="159"/>
      <c r="B3426" s="160">
        <v>4184</v>
      </c>
      <c r="C3426" s="165" t="s">
        <v>5620</v>
      </c>
      <c r="D3426" s="166" t="s">
        <v>8325</v>
      </c>
      <c r="E3426" s="167">
        <v>153.86000000000001</v>
      </c>
      <c r="F3426" s="164" t="s">
        <v>4897</v>
      </c>
    </row>
    <row r="3427" spans="1:7" hidden="1" x14ac:dyDescent="0.25">
      <c r="A3427" s="159"/>
      <c r="B3427" s="160">
        <v>4185</v>
      </c>
      <c r="C3427" s="165" t="s">
        <v>5621</v>
      </c>
      <c r="D3427" s="166" t="s">
        <v>8325</v>
      </c>
      <c r="E3427" s="167">
        <v>255.65</v>
      </c>
      <c r="F3427" s="164" t="s">
        <v>4897</v>
      </c>
    </row>
    <row r="3428" spans="1:7" hidden="1" x14ac:dyDescent="0.25">
      <c r="A3428" s="159"/>
      <c r="B3428" s="160">
        <v>4205</v>
      </c>
      <c r="C3428" s="165" t="s">
        <v>5635</v>
      </c>
      <c r="D3428" s="166" t="s">
        <v>8325</v>
      </c>
      <c r="E3428" s="167">
        <v>14.76</v>
      </c>
      <c r="F3428" s="164" t="s">
        <v>4897</v>
      </c>
    </row>
    <row r="3429" spans="1:7" hidden="1" x14ac:dyDescent="0.25">
      <c r="A3429" s="159"/>
      <c r="B3429" s="160">
        <v>4192</v>
      </c>
      <c r="C3429" s="165" t="s">
        <v>5628</v>
      </c>
      <c r="D3429" s="166" t="s">
        <v>8325</v>
      </c>
      <c r="E3429" s="167">
        <v>14.76</v>
      </c>
      <c r="F3429" s="164" t="s">
        <v>4897</v>
      </c>
    </row>
    <row r="3430" spans="1:7" hidden="1" x14ac:dyDescent="0.25">
      <c r="A3430" s="159"/>
      <c r="B3430" s="160">
        <v>4191</v>
      </c>
      <c r="C3430" s="165" t="s">
        <v>5627</v>
      </c>
      <c r="D3430" s="166" t="s">
        <v>8325</v>
      </c>
      <c r="E3430" s="167">
        <v>14.76</v>
      </c>
      <c r="F3430" s="164" t="s">
        <v>4897</v>
      </c>
    </row>
    <row r="3431" spans="1:7" hidden="1" x14ac:dyDescent="0.25">
      <c r="A3431" s="159"/>
      <c r="B3431" s="160">
        <v>4207</v>
      </c>
      <c r="C3431" s="165" t="s">
        <v>5637</v>
      </c>
      <c r="D3431" s="166" t="s">
        <v>8325</v>
      </c>
      <c r="E3431" s="167">
        <v>11.88</v>
      </c>
      <c r="F3431" s="164" t="s">
        <v>4897</v>
      </c>
    </row>
    <row r="3432" spans="1:7" hidden="1" x14ac:dyDescent="0.25">
      <c r="A3432" s="159"/>
      <c r="B3432" s="160">
        <v>4206</v>
      </c>
      <c r="C3432" s="165" t="s">
        <v>5636</v>
      </c>
      <c r="D3432" s="166" t="s">
        <v>8325</v>
      </c>
      <c r="E3432" s="167">
        <v>11.53</v>
      </c>
      <c r="F3432" s="164" t="s">
        <v>4897</v>
      </c>
    </row>
    <row r="3433" spans="1:7" hidden="1" x14ac:dyDescent="0.25">
      <c r="A3433" s="159"/>
      <c r="B3433" s="160">
        <v>4190</v>
      </c>
      <c r="C3433" s="165" t="s">
        <v>5626</v>
      </c>
      <c r="D3433" s="166" t="s">
        <v>8325</v>
      </c>
      <c r="E3433" s="167">
        <v>11.53</v>
      </c>
      <c r="F3433" s="164" t="s">
        <v>4897</v>
      </c>
    </row>
    <row r="3434" spans="1:7" hidden="1" x14ac:dyDescent="0.25">
      <c r="A3434" s="159"/>
      <c r="B3434" s="160">
        <v>4186</v>
      </c>
      <c r="C3434" s="165" t="s">
        <v>5622</v>
      </c>
      <c r="D3434" s="166" t="s">
        <v>8325</v>
      </c>
      <c r="E3434" s="167">
        <v>3.41</v>
      </c>
      <c r="F3434" s="164" t="s">
        <v>4897</v>
      </c>
      <c r="G3434" s="168"/>
    </row>
    <row r="3435" spans="1:7" hidden="1" x14ac:dyDescent="0.25">
      <c r="A3435" s="159"/>
      <c r="B3435" s="160">
        <v>4188</v>
      </c>
      <c r="C3435" s="165" t="s">
        <v>5624</v>
      </c>
      <c r="D3435" s="166" t="s">
        <v>8325</v>
      </c>
      <c r="E3435" s="167">
        <v>6.96</v>
      </c>
      <c r="F3435" s="164" t="s">
        <v>4897</v>
      </c>
      <c r="G3435" s="168"/>
    </row>
    <row r="3436" spans="1:7" hidden="1" x14ac:dyDescent="0.25">
      <c r="A3436" s="159"/>
      <c r="B3436" s="160">
        <v>4189</v>
      </c>
      <c r="C3436" s="165" t="s">
        <v>5625</v>
      </c>
      <c r="D3436" s="166" t="s">
        <v>8325</v>
      </c>
      <c r="E3436" s="167">
        <v>6.96</v>
      </c>
      <c r="F3436" s="164" t="s">
        <v>4897</v>
      </c>
      <c r="G3436" s="168"/>
    </row>
    <row r="3437" spans="1:7" hidden="1" x14ac:dyDescent="0.25">
      <c r="A3437" s="159"/>
      <c r="B3437" s="160">
        <v>4197</v>
      </c>
      <c r="C3437" s="165" t="s">
        <v>5631</v>
      </c>
      <c r="D3437" s="166" t="s">
        <v>8325</v>
      </c>
      <c r="E3437" s="167">
        <v>36.86</v>
      </c>
      <c r="F3437" s="164" t="s">
        <v>4897</v>
      </c>
    </row>
    <row r="3438" spans="1:7" hidden="1" x14ac:dyDescent="0.25">
      <c r="A3438" s="159"/>
      <c r="B3438" s="160">
        <v>4194</v>
      </c>
      <c r="C3438" s="165" t="s">
        <v>5630</v>
      </c>
      <c r="D3438" s="166" t="s">
        <v>8325</v>
      </c>
      <c r="E3438" s="167">
        <v>22.27</v>
      </c>
      <c r="F3438" s="164" t="s">
        <v>4897</v>
      </c>
    </row>
    <row r="3439" spans="1:7" hidden="1" x14ac:dyDescent="0.25">
      <c r="A3439" s="159"/>
      <c r="B3439" s="160">
        <v>4193</v>
      </c>
      <c r="C3439" s="165" t="s">
        <v>5629</v>
      </c>
      <c r="D3439" s="166" t="s">
        <v>8325</v>
      </c>
      <c r="E3439" s="167">
        <v>22.27</v>
      </c>
      <c r="F3439" s="164" t="s">
        <v>4897</v>
      </c>
    </row>
    <row r="3440" spans="1:7" hidden="1" x14ac:dyDescent="0.25">
      <c r="A3440" s="159"/>
      <c r="B3440" s="160">
        <v>4204</v>
      </c>
      <c r="C3440" s="165" t="s">
        <v>5634</v>
      </c>
      <c r="D3440" s="166" t="s">
        <v>8325</v>
      </c>
      <c r="E3440" s="167">
        <v>22.27</v>
      </c>
      <c r="F3440" s="164" t="s">
        <v>4897</v>
      </c>
    </row>
    <row r="3441" spans="1:7" hidden="1" x14ac:dyDescent="0.25">
      <c r="A3441" s="159"/>
      <c r="B3441" s="160">
        <v>4187</v>
      </c>
      <c r="C3441" s="165" t="s">
        <v>5623</v>
      </c>
      <c r="D3441" s="166" t="s">
        <v>8325</v>
      </c>
      <c r="E3441" s="167">
        <v>4.4400000000000004</v>
      </c>
      <c r="F3441" s="164" t="s">
        <v>4897</v>
      </c>
      <c r="G3441" s="168"/>
    </row>
    <row r="3442" spans="1:7" hidden="1" x14ac:dyDescent="0.25">
      <c r="A3442" s="159"/>
      <c r="B3442" s="160">
        <v>4202</v>
      </c>
      <c r="C3442" s="165" t="s">
        <v>5632</v>
      </c>
      <c r="D3442" s="166" t="s">
        <v>8325</v>
      </c>
      <c r="E3442" s="167">
        <v>67.33</v>
      </c>
      <c r="F3442" s="164" t="s">
        <v>4897</v>
      </c>
    </row>
    <row r="3443" spans="1:7" hidden="1" x14ac:dyDescent="0.25">
      <c r="A3443" s="159"/>
      <c r="B3443" s="160">
        <v>4203</v>
      </c>
      <c r="C3443" s="165" t="s">
        <v>5633</v>
      </c>
      <c r="D3443" s="166" t="s">
        <v>8325</v>
      </c>
      <c r="E3443" s="167">
        <v>59.46</v>
      </c>
      <c r="F3443" s="164" t="s">
        <v>4897</v>
      </c>
    </row>
    <row r="3444" spans="1:7" hidden="1" x14ac:dyDescent="0.25">
      <c r="A3444" s="159"/>
      <c r="B3444" s="160">
        <v>40368</v>
      </c>
      <c r="C3444" s="165" t="s">
        <v>10061</v>
      </c>
      <c r="D3444" s="166" t="s">
        <v>8325</v>
      </c>
      <c r="E3444" s="167">
        <v>21.76</v>
      </c>
      <c r="F3444" s="164" t="s">
        <v>4931</v>
      </c>
    </row>
    <row r="3445" spans="1:7" hidden="1" x14ac:dyDescent="0.25">
      <c r="A3445" s="159"/>
      <c r="B3445" s="160">
        <v>40365</v>
      </c>
      <c r="C3445" s="165" t="s">
        <v>10062</v>
      </c>
      <c r="D3445" s="166" t="s">
        <v>8325</v>
      </c>
      <c r="E3445" s="167">
        <v>14.68</v>
      </c>
      <c r="F3445" s="164" t="s">
        <v>4931</v>
      </c>
    </row>
    <row r="3446" spans="1:7" hidden="1" x14ac:dyDescent="0.25">
      <c r="A3446" s="159"/>
      <c r="B3446" s="160">
        <v>40356</v>
      </c>
      <c r="C3446" s="165" t="s">
        <v>10063</v>
      </c>
      <c r="D3446" s="166" t="s">
        <v>8325</v>
      </c>
      <c r="E3446" s="167">
        <v>5.01</v>
      </c>
      <c r="F3446" s="164" t="s">
        <v>4931</v>
      </c>
    </row>
    <row r="3447" spans="1:7" hidden="1" x14ac:dyDescent="0.25">
      <c r="A3447" s="159"/>
      <c r="B3447" s="160">
        <v>40362</v>
      </c>
      <c r="C3447" s="165" t="s">
        <v>10064</v>
      </c>
      <c r="D3447" s="166" t="s">
        <v>8325</v>
      </c>
      <c r="E3447" s="167">
        <v>9.7200000000000006</v>
      </c>
      <c r="F3447" s="164" t="s">
        <v>4931</v>
      </c>
    </row>
    <row r="3448" spans="1:7" hidden="1" x14ac:dyDescent="0.25">
      <c r="A3448" s="159"/>
      <c r="B3448" s="160">
        <v>40374</v>
      </c>
      <c r="C3448" s="165" t="s">
        <v>10065</v>
      </c>
      <c r="D3448" s="166" t="s">
        <v>8325</v>
      </c>
      <c r="E3448" s="167">
        <v>56.89</v>
      </c>
      <c r="F3448" s="164" t="s">
        <v>4931</v>
      </c>
    </row>
    <row r="3449" spans="1:7" hidden="1" x14ac:dyDescent="0.25">
      <c r="A3449" s="159"/>
      <c r="B3449" s="160">
        <v>40371</v>
      </c>
      <c r="C3449" s="165" t="s">
        <v>10066</v>
      </c>
      <c r="D3449" s="166" t="s">
        <v>8325</v>
      </c>
      <c r="E3449" s="167">
        <v>35.81</v>
      </c>
      <c r="F3449" s="164" t="s">
        <v>4931</v>
      </c>
    </row>
    <row r="3450" spans="1:7" hidden="1" x14ac:dyDescent="0.25">
      <c r="A3450" s="159"/>
      <c r="B3450" s="160">
        <v>40359</v>
      </c>
      <c r="C3450" s="165" t="s">
        <v>10067</v>
      </c>
      <c r="D3450" s="166" t="s">
        <v>8325</v>
      </c>
      <c r="E3450" s="167">
        <v>6.48</v>
      </c>
      <c r="F3450" s="164" t="s">
        <v>4931</v>
      </c>
    </row>
    <row r="3451" spans="1:7" hidden="1" x14ac:dyDescent="0.25">
      <c r="A3451" s="159"/>
      <c r="B3451" s="160">
        <v>7595</v>
      </c>
      <c r="C3451" s="165" t="s">
        <v>6001</v>
      </c>
      <c r="D3451" s="166" t="s">
        <v>8332</v>
      </c>
      <c r="E3451" s="167">
        <v>10.39</v>
      </c>
      <c r="F3451" s="164" t="s">
        <v>4897</v>
      </c>
    </row>
    <row r="3452" spans="1:7" hidden="1" x14ac:dyDescent="0.25">
      <c r="A3452" s="159"/>
      <c r="B3452" s="160">
        <v>41094</v>
      </c>
      <c r="C3452" s="165" t="s">
        <v>7521</v>
      </c>
      <c r="D3452" s="166" t="s">
        <v>8412</v>
      </c>
      <c r="E3452" s="167">
        <v>1820.87</v>
      </c>
      <c r="F3452" s="164" t="s">
        <v>4897</v>
      </c>
    </row>
    <row r="3453" spans="1:7" hidden="1" x14ac:dyDescent="0.25">
      <c r="A3453" s="159"/>
      <c r="B3453" s="160">
        <v>38175</v>
      </c>
      <c r="C3453" s="165" t="s">
        <v>10068</v>
      </c>
      <c r="D3453" s="166" t="s">
        <v>8325</v>
      </c>
      <c r="E3453" s="167">
        <v>2.33</v>
      </c>
      <c r="F3453" s="164" t="s">
        <v>4897</v>
      </c>
    </row>
    <row r="3454" spans="1:7" ht="20.399999999999999" hidden="1" x14ac:dyDescent="0.25">
      <c r="A3454" s="159"/>
      <c r="B3454" s="160">
        <v>38176</v>
      </c>
      <c r="C3454" s="165" t="s">
        <v>10069</v>
      </c>
      <c r="D3454" s="166" t="s">
        <v>8325</v>
      </c>
      <c r="E3454" s="167">
        <v>6.33</v>
      </c>
      <c r="F3454" s="164" t="s">
        <v>4897</v>
      </c>
    </row>
    <row r="3455" spans="1:7" hidden="1" x14ac:dyDescent="0.25">
      <c r="A3455" s="159"/>
      <c r="B3455" s="160">
        <v>36152</v>
      </c>
      <c r="C3455" s="165" t="s">
        <v>10070</v>
      </c>
      <c r="D3455" s="166" t="s">
        <v>8325</v>
      </c>
      <c r="E3455" s="167">
        <v>4.29</v>
      </c>
      <c r="F3455" s="164" t="s">
        <v>4897</v>
      </c>
    </row>
    <row r="3456" spans="1:7" hidden="1" x14ac:dyDescent="0.25">
      <c r="A3456" s="159"/>
      <c r="B3456" s="160">
        <v>11138</v>
      </c>
      <c r="C3456" s="165" t="s">
        <v>6197</v>
      </c>
      <c r="D3456" s="166" t="s">
        <v>8370</v>
      </c>
      <c r="E3456" s="167">
        <v>2.2599999999999998</v>
      </c>
      <c r="F3456" s="164" t="s">
        <v>4897</v>
      </c>
    </row>
    <row r="3457" spans="1:7" hidden="1" x14ac:dyDescent="0.25">
      <c r="A3457" s="159"/>
      <c r="B3457" s="160">
        <v>5333</v>
      </c>
      <c r="C3457" s="165" t="s">
        <v>5797</v>
      </c>
      <c r="D3457" s="166" t="s">
        <v>8370</v>
      </c>
      <c r="E3457" s="167">
        <v>15.32</v>
      </c>
      <c r="F3457" s="164" t="s">
        <v>4897</v>
      </c>
    </row>
    <row r="3458" spans="1:7" hidden="1" x14ac:dyDescent="0.25">
      <c r="A3458" s="159"/>
      <c r="B3458" s="160">
        <v>4221</v>
      </c>
      <c r="C3458" s="165" t="s">
        <v>5646</v>
      </c>
      <c r="D3458" s="166" t="s">
        <v>8370</v>
      </c>
      <c r="E3458" s="167">
        <v>3.52</v>
      </c>
      <c r="F3458" s="164" t="s">
        <v>8337</v>
      </c>
    </row>
    <row r="3459" spans="1:7" hidden="1" x14ac:dyDescent="0.25">
      <c r="A3459" s="159"/>
      <c r="B3459" s="160">
        <v>4227</v>
      </c>
      <c r="C3459" s="165" t="s">
        <v>10071</v>
      </c>
      <c r="D3459" s="166" t="s">
        <v>8370</v>
      </c>
      <c r="E3459" s="167">
        <v>14.5</v>
      </c>
      <c r="F3459" s="164" t="s">
        <v>8337</v>
      </c>
    </row>
    <row r="3460" spans="1:7" ht="20.399999999999999" hidden="1" x14ac:dyDescent="0.25">
      <c r="A3460" s="159"/>
      <c r="B3460" s="160">
        <v>38170</v>
      </c>
      <c r="C3460" s="165" t="s">
        <v>10072</v>
      </c>
      <c r="D3460" s="166" t="s">
        <v>8325</v>
      </c>
      <c r="E3460" s="167">
        <v>10.67</v>
      </c>
      <c r="F3460" s="164" t="s">
        <v>4897</v>
      </c>
    </row>
    <row r="3461" spans="1:7" hidden="1" x14ac:dyDescent="0.25">
      <c r="A3461" s="159"/>
      <c r="B3461" s="160">
        <v>4252</v>
      </c>
      <c r="C3461" s="165" t="s">
        <v>10073</v>
      </c>
      <c r="D3461" s="166" t="s">
        <v>8332</v>
      </c>
      <c r="E3461" s="167">
        <v>10.67</v>
      </c>
      <c r="F3461" s="164" t="s">
        <v>4897</v>
      </c>
    </row>
    <row r="3462" spans="1:7" hidden="1" x14ac:dyDescent="0.25">
      <c r="A3462" s="159"/>
      <c r="B3462" s="160">
        <v>40980</v>
      </c>
      <c r="C3462" s="165" t="s">
        <v>7469</v>
      </c>
      <c r="D3462" s="166" t="s">
        <v>8412</v>
      </c>
      <c r="E3462" s="167">
        <v>1872.35</v>
      </c>
      <c r="F3462" s="164" t="s">
        <v>4897</v>
      </c>
    </row>
    <row r="3463" spans="1:7" hidden="1" x14ac:dyDescent="0.25">
      <c r="A3463" s="159"/>
      <c r="B3463" s="160">
        <v>4243</v>
      </c>
      <c r="C3463" s="165" t="s">
        <v>5657</v>
      </c>
      <c r="D3463" s="166" t="s">
        <v>8332</v>
      </c>
      <c r="E3463" s="167">
        <v>8.74</v>
      </c>
      <c r="F3463" s="164" t="s">
        <v>4897</v>
      </c>
    </row>
    <row r="3464" spans="1:7" hidden="1" x14ac:dyDescent="0.25">
      <c r="A3464" s="159"/>
      <c r="B3464" s="160">
        <v>41031</v>
      </c>
      <c r="C3464" s="165" t="s">
        <v>7487</v>
      </c>
      <c r="D3464" s="166" t="s">
        <v>8412</v>
      </c>
      <c r="E3464" s="167">
        <v>1531.97</v>
      </c>
      <c r="F3464" s="164" t="s">
        <v>4897</v>
      </c>
    </row>
    <row r="3465" spans="1:7" hidden="1" x14ac:dyDescent="0.25">
      <c r="A3465" s="159"/>
      <c r="B3465" s="171">
        <v>40986</v>
      </c>
      <c r="C3465" s="165" t="s">
        <v>10074</v>
      </c>
      <c r="D3465" s="166" t="s">
        <v>8412</v>
      </c>
      <c r="E3465" s="167">
        <v>1478.4</v>
      </c>
      <c r="F3465" s="164" t="s">
        <v>4897</v>
      </c>
    </row>
    <row r="3466" spans="1:7" hidden="1" x14ac:dyDescent="0.25">
      <c r="A3466" s="159"/>
      <c r="B3466" s="171">
        <v>37666</v>
      </c>
      <c r="C3466" s="165" t="s">
        <v>10075</v>
      </c>
      <c r="D3466" s="166" t="s">
        <v>8332</v>
      </c>
      <c r="E3466" s="167">
        <v>8.43</v>
      </c>
      <c r="F3466" s="164" t="s">
        <v>4897</v>
      </c>
    </row>
    <row r="3467" spans="1:7" hidden="1" x14ac:dyDescent="0.25">
      <c r="A3467" s="159"/>
      <c r="B3467" s="171">
        <v>4250</v>
      </c>
      <c r="C3467" s="165" t="s">
        <v>5660</v>
      </c>
      <c r="D3467" s="166" t="s">
        <v>8332</v>
      </c>
      <c r="E3467" s="167">
        <v>9.6199999999999992</v>
      </c>
      <c r="F3467" s="164" t="s">
        <v>4897</v>
      </c>
    </row>
    <row r="3468" spans="1:7" hidden="1" x14ac:dyDescent="0.25">
      <c r="A3468" s="159"/>
      <c r="B3468" s="171">
        <v>40978</v>
      </c>
      <c r="C3468" s="165" t="s">
        <v>7467</v>
      </c>
      <c r="D3468" s="166" t="s">
        <v>8412</v>
      </c>
      <c r="E3468" s="167">
        <v>1688.85</v>
      </c>
      <c r="F3468" s="164" t="s">
        <v>4897</v>
      </c>
    </row>
    <row r="3469" spans="1:7" hidden="1" x14ac:dyDescent="0.25">
      <c r="A3469" s="159"/>
      <c r="B3469" s="171">
        <v>25960</v>
      </c>
      <c r="C3469" s="165" t="s">
        <v>6674</v>
      </c>
      <c r="D3469" s="166" t="s">
        <v>8332</v>
      </c>
      <c r="E3469" s="167">
        <v>10.76</v>
      </c>
      <c r="F3469" s="164" t="s">
        <v>4897</v>
      </c>
    </row>
    <row r="3470" spans="1:7" hidden="1" x14ac:dyDescent="0.25">
      <c r="A3470" s="159"/>
      <c r="B3470" s="171">
        <v>41043</v>
      </c>
      <c r="C3470" s="165" t="s">
        <v>7491</v>
      </c>
      <c r="D3470" s="166" t="s">
        <v>8412</v>
      </c>
      <c r="E3470" s="167">
        <v>1885.51</v>
      </c>
      <c r="F3470" s="164" t="s">
        <v>4897</v>
      </c>
      <c r="G3470" s="168"/>
    </row>
    <row r="3471" spans="1:7" hidden="1" x14ac:dyDescent="0.25">
      <c r="A3471" s="159"/>
      <c r="B3471" s="171">
        <v>4234</v>
      </c>
      <c r="C3471" s="165" t="s">
        <v>5653</v>
      </c>
      <c r="D3471" s="166" t="s">
        <v>8332</v>
      </c>
      <c r="E3471" s="167">
        <v>11.79</v>
      </c>
      <c r="F3471" s="164" t="s">
        <v>8337</v>
      </c>
      <c r="G3471" s="168"/>
    </row>
    <row r="3472" spans="1:7" hidden="1" x14ac:dyDescent="0.25">
      <c r="A3472" s="159"/>
      <c r="B3472" s="171">
        <v>40987</v>
      </c>
      <c r="C3472" s="165" t="s">
        <v>7475</v>
      </c>
      <c r="D3472" s="166" t="s">
        <v>8412</v>
      </c>
      <c r="E3472" s="167">
        <v>2065.5</v>
      </c>
      <c r="F3472" s="164" t="s">
        <v>4897</v>
      </c>
    </row>
    <row r="3473" spans="1:6" hidden="1" x14ac:dyDescent="0.25">
      <c r="A3473" s="159"/>
      <c r="B3473" s="171">
        <v>4253</v>
      </c>
      <c r="C3473" s="165" t="s">
        <v>5662</v>
      </c>
      <c r="D3473" s="166" t="s">
        <v>8332</v>
      </c>
      <c r="E3473" s="167">
        <v>8.15</v>
      </c>
      <c r="F3473" s="164" t="s">
        <v>4897</v>
      </c>
    </row>
    <row r="3474" spans="1:6" hidden="1" x14ac:dyDescent="0.25">
      <c r="A3474" s="159"/>
      <c r="B3474" s="171">
        <v>40981</v>
      </c>
      <c r="C3474" s="165" t="s">
        <v>7470</v>
      </c>
      <c r="D3474" s="166" t="s">
        <v>8412</v>
      </c>
      <c r="E3474" s="167">
        <v>1428.3</v>
      </c>
      <c r="F3474" s="164" t="s">
        <v>4897</v>
      </c>
    </row>
    <row r="3475" spans="1:6" hidden="1" x14ac:dyDescent="0.25">
      <c r="A3475" s="159"/>
      <c r="B3475" s="171">
        <v>4254</v>
      </c>
      <c r="C3475" s="165" t="s">
        <v>5663</v>
      </c>
      <c r="D3475" s="166" t="s">
        <v>8332</v>
      </c>
      <c r="E3475" s="167">
        <v>8.67</v>
      </c>
      <c r="F3475" s="164" t="s">
        <v>4897</v>
      </c>
    </row>
    <row r="3476" spans="1:6" hidden="1" x14ac:dyDescent="0.25">
      <c r="A3476" s="159"/>
      <c r="B3476" s="171">
        <v>41036</v>
      </c>
      <c r="C3476" s="165" t="s">
        <v>7489</v>
      </c>
      <c r="D3476" s="166" t="s">
        <v>8412</v>
      </c>
      <c r="E3476" s="167">
        <v>1521.12</v>
      </c>
      <c r="F3476" s="164" t="s">
        <v>4897</v>
      </c>
    </row>
    <row r="3477" spans="1:6" hidden="1" x14ac:dyDescent="0.25">
      <c r="A3477" s="159"/>
      <c r="B3477" s="171">
        <v>4251</v>
      </c>
      <c r="C3477" s="165" t="s">
        <v>5661</v>
      </c>
      <c r="D3477" s="166" t="s">
        <v>8332</v>
      </c>
      <c r="E3477" s="167">
        <v>13.55</v>
      </c>
      <c r="F3477" s="164" t="s">
        <v>4897</v>
      </c>
    </row>
    <row r="3478" spans="1:6" hidden="1" x14ac:dyDescent="0.25">
      <c r="A3478" s="159"/>
      <c r="B3478" s="171">
        <v>40979</v>
      </c>
      <c r="C3478" s="165" t="s">
        <v>7468</v>
      </c>
      <c r="D3478" s="166" t="s">
        <v>8412</v>
      </c>
      <c r="E3478" s="167">
        <v>2373.2800000000002</v>
      </c>
      <c r="F3478" s="164" t="s">
        <v>4897</v>
      </c>
    </row>
    <row r="3479" spans="1:6" hidden="1" x14ac:dyDescent="0.25">
      <c r="A3479" s="159"/>
      <c r="B3479" s="171">
        <v>4230</v>
      </c>
      <c r="C3479" s="165" t="s">
        <v>10076</v>
      </c>
      <c r="D3479" s="166" t="s">
        <v>8332</v>
      </c>
      <c r="E3479" s="167">
        <v>10.130000000000001</v>
      </c>
      <c r="F3479" s="164" t="s">
        <v>4897</v>
      </c>
    </row>
    <row r="3480" spans="1:6" hidden="1" x14ac:dyDescent="0.25">
      <c r="A3480" s="159"/>
      <c r="B3480" s="171">
        <v>40998</v>
      </c>
      <c r="C3480" s="165" t="s">
        <v>7480</v>
      </c>
      <c r="D3480" s="166" t="s">
        <v>8412</v>
      </c>
      <c r="E3480" s="167">
        <v>1775.12</v>
      </c>
      <c r="F3480" s="164" t="s">
        <v>4897</v>
      </c>
    </row>
    <row r="3481" spans="1:6" hidden="1" x14ac:dyDescent="0.25">
      <c r="A3481" s="159"/>
      <c r="B3481" s="171">
        <v>4257</v>
      </c>
      <c r="C3481" s="165" t="s">
        <v>5664</v>
      </c>
      <c r="D3481" s="166" t="s">
        <v>8332</v>
      </c>
      <c r="E3481" s="167">
        <v>7.79</v>
      </c>
      <c r="F3481" s="164" t="s">
        <v>4897</v>
      </c>
    </row>
    <row r="3482" spans="1:6" hidden="1" x14ac:dyDescent="0.25">
      <c r="A3482" s="159"/>
      <c r="B3482" s="171">
        <v>40982</v>
      </c>
      <c r="C3482" s="165" t="s">
        <v>7471</v>
      </c>
      <c r="D3482" s="166" t="s">
        <v>8412</v>
      </c>
      <c r="E3482" s="167">
        <v>1366.79</v>
      </c>
      <c r="F3482" s="164" t="s">
        <v>4897</v>
      </c>
    </row>
    <row r="3483" spans="1:6" hidden="1" x14ac:dyDescent="0.25">
      <c r="A3483" s="159"/>
      <c r="B3483" s="171">
        <v>41029</v>
      </c>
      <c r="C3483" s="165" t="s">
        <v>7486</v>
      </c>
      <c r="D3483" s="166" t="s">
        <v>8412</v>
      </c>
      <c r="E3483" s="167">
        <v>1749.24</v>
      </c>
      <c r="F3483" s="164" t="s">
        <v>4897</v>
      </c>
    </row>
    <row r="3484" spans="1:6" hidden="1" x14ac:dyDescent="0.25">
      <c r="A3484" s="159"/>
      <c r="B3484" s="171">
        <v>4240</v>
      </c>
      <c r="C3484" s="165" t="s">
        <v>10077</v>
      </c>
      <c r="D3484" s="166" t="s">
        <v>8332</v>
      </c>
      <c r="E3484" s="167">
        <v>10.93</v>
      </c>
      <c r="F3484" s="164" t="s">
        <v>4897</v>
      </c>
    </row>
    <row r="3485" spans="1:6" hidden="1" x14ac:dyDescent="0.25">
      <c r="A3485" s="159"/>
      <c r="B3485" s="171">
        <v>41026</v>
      </c>
      <c r="C3485" s="165" t="s">
        <v>7485</v>
      </c>
      <c r="D3485" s="166" t="s">
        <v>8412</v>
      </c>
      <c r="E3485" s="167">
        <v>1917.65</v>
      </c>
      <c r="F3485" s="164" t="s">
        <v>4897</v>
      </c>
    </row>
    <row r="3486" spans="1:6" hidden="1" x14ac:dyDescent="0.25">
      <c r="A3486" s="159"/>
      <c r="B3486" s="171">
        <v>4239</v>
      </c>
      <c r="C3486" s="165" t="s">
        <v>5656</v>
      </c>
      <c r="D3486" s="166" t="s">
        <v>8332</v>
      </c>
      <c r="E3486" s="167">
        <v>13.42</v>
      </c>
      <c r="F3486" s="164" t="s">
        <v>4897</v>
      </c>
    </row>
    <row r="3487" spans="1:6" hidden="1" x14ac:dyDescent="0.25">
      <c r="A3487" s="159"/>
      <c r="B3487" s="171">
        <v>41024</v>
      </c>
      <c r="C3487" s="165" t="s">
        <v>7484</v>
      </c>
      <c r="D3487" s="166" t="s">
        <v>8412</v>
      </c>
      <c r="E3487" s="167">
        <v>2352.6</v>
      </c>
      <c r="F3487" s="164" t="s">
        <v>4897</v>
      </c>
    </row>
    <row r="3488" spans="1:6" hidden="1" x14ac:dyDescent="0.25">
      <c r="A3488" s="159"/>
      <c r="B3488" s="171">
        <v>4248</v>
      </c>
      <c r="C3488" s="165" t="s">
        <v>5659</v>
      </c>
      <c r="D3488" s="166" t="s">
        <v>8332</v>
      </c>
      <c r="E3488" s="167">
        <v>10.43</v>
      </c>
      <c r="F3488" s="164" t="s">
        <v>4897</v>
      </c>
    </row>
    <row r="3489" spans="1:7" hidden="1" x14ac:dyDescent="0.25">
      <c r="A3489" s="159"/>
      <c r="B3489" s="171">
        <v>41033</v>
      </c>
      <c r="C3489" s="165" t="s">
        <v>7488</v>
      </c>
      <c r="D3489" s="166" t="s">
        <v>8412</v>
      </c>
      <c r="E3489" s="167">
        <v>1829.38</v>
      </c>
      <c r="F3489" s="164" t="s">
        <v>4897</v>
      </c>
    </row>
    <row r="3490" spans="1:7" hidden="1" x14ac:dyDescent="0.25">
      <c r="A3490" s="159"/>
      <c r="B3490" s="171">
        <v>25959</v>
      </c>
      <c r="C3490" s="165" t="s">
        <v>6673</v>
      </c>
      <c r="D3490" s="166" t="s">
        <v>8332</v>
      </c>
      <c r="E3490" s="167">
        <v>11.29</v>
      </c>
      <c r="F3490" s="164" t="s">
        <v>4897</v>
      </c>
    </row>
    <row r="3491" spans="1:7" hidden="1" x14ac:dyDescent="0.25">
      <c r="A3491" s="159"/>
      <c r="B3491" s="171">
        <v>41040</v>
      </c>
      <c r="C3491" s="165" t="s">
        <v>10078</v>
      </c>
      <c r="D3491" s="166" t="s">
        <v>8412</v>
      </c>
      <c r="E3491" s="167">
        <v>1979.78</v>
      </c>
      <c r="F3491" s="164" t="s">
        <v>4897</v>
      </c>
    </row>
    <row r="3492" spans="1:7" hidden="1" x14ac:dyDescent="0.25">
      <c r="A3492" s="159"/>
      <c r="B3492" s="171">
        <v>4238</v>
      </c>
      <c r="C3492" s="165" t="s">
        <v>5655</v>
      </c>
      <c r="D3492" s="166" t="s">
        <v>8332</v>
      </c>
      <c r="E3492" s="167">
        <v>11.16</v>
      </c>
      <c r="F3492" s="164" t="s">
        <v>4897</v>
      </c>
    </row>
    <row r="3493" spans="1:7" hidden="1" x14ac:dyDescent="0.25">
      <c r="A3493" s="159"/>
      <c r="B3493" s="171">
        <v>41012</v>
      </c>
      <c r="C3493" s="165" t="s">
        <v>7483</v>
      </c>
      <c r="D3493" s="166" t="s">
        <v>8412</v>
      </c>
      <c r="E3493" s="167">
        <v>1955.04</v>
      </c>
      <c r="F3493" s="164" t="s">
        <v>4897</v>
      </c>
    </row>
    <row r="3494" spans="1:7" hidden="1" x14ac:dyDescent="0.25">
      <c r="A3494" s="159"/>
      <c r="B3494" s="171">
        <v>4237</v>
      </c>
      <c r="C3494" s="165" t="s">
        <v>10079</v>
      </c>
      <c r="D3494" s="166" t="s">
        <v>8332</v>
      </c>
      <c r="E3494" s="167">
        <v>10.28</v>
      </c>
      <c r="F3494" s="164" t="s">
        <v>4897</v>
      </c>
    </row>
    <row r="3495" spans="1:7" hidden="1" x14ac:dyDescent="0.25">
      <c r="A3495" s="159"/>
      <c r="B3495" s="171">
        <v>41002</v>
      </c>
      <c r="C3495" s="165" t="s">
        <v>7482</v>
      </c>
      <c r="D3495" s="166" t="s">
        <v>8412</v>
      </c>
      <c r="E3495" s="167">
        <v>1800.76</v>
      </c>
      <c r="F3495" s="164" t="s">
        <v>4897</v>
      </c>
    </row>
    <row r="3496" spans="1:7" hidden="1" x14ac:dyDescent="0.25">
      <c r="A3496" s="159"/>
      <c r="B3496" s="171">
        <v>4233</v>
      </c>
      <c r="C3496" s="165" t="s">
        <v>5652</v>
      </c>
      <c r="D3496" s="166" t="s">
        <v>8332</v>
      </c>
      <c r="E3496" s="167">
        <v>9.6999999999999993</v>
      </c>
      <c r="F3496" s="164" t="s">
        <v>4897</v>
      </c>
    </row>
    <row r="3497" spans="1:7" hidden="1" x14ac:dyDescent="0.25">
      <c r="A3497" s="159"/>
      <c r="B3497" s="171">
        <v>41001</v>
      </c>
      <c r="C3497" s="165" t="s">
        <v>7481</v>
      </c>
      <c r="D3497" s="166" t="s">
        <v>8412</v>
      </c>
      <c r="E3497" s="167">
        <v>1700.17</v>
      </c>
      <c r="F3497" s="164" t="s">
        <v>4897</v>
      </c>
    </row>
    <row r="3498" spans="1:7" hidden="1" x14ac:dyDescent="0.25">
      <c r="A3498" s="159"/>
      <c r="B3498" s="171">
        <v>2</v>
      </c>
      <c r="C3498" s="165" t="s">
        <v>4896</v>
      </c>
      <c r="D3498" s="166" t="s">
        <v>8336</v>
      </c>
      <c r="E3498" s="167">
        <v>8.32</v>
      </c>
      <c r="F3498" s="164" t="s">
        <v>4931</v>
      </c>
    </row>
    <row r="3499" spans="1:7" ht="20.399999999999999" hidden="1" x14ac:dyDescent="0.25">
      <c r="A3499" s="159"/>
      <c r="B3499" s="171">
        <v>36517</v>
      </c>
      <c r="C3499" s="165" t="s">
        <v>10080</v>
      </c>
      <c r="D3499" s="166" t="s">
        <v>8325</v>
      </c>
      <c r="E3499" s="167">
        <v>337440</v>
      </c>
      <c r="F3499" s="164" t="s">
        <v>4897</v>
      </c>
    </row>
    <row r="3500" spans="1:7" ht="20.399999999999999" hidden="1" x14ac:dyDescent="0.25">
      <c r="A3500" s="159"/>
      <c r="B3500" s="171">
        <v>4262</v>
      </c>
      <c r="C3500" s="165" t="s">
        <v>10081</v>
      </c>
      <c r="D3500" s="166" t="s">
        <v>8325</v>
      </c>
      <c r="E3500" s="167">
        <v>380000</v>
      </c>
      <c r="F3500" s="164" t="s">
        <v>8337</v>
      </c>
    </row>
    <row r="3501" spans="1:7" ht="20.399999999999999" hidden="1" x14ac:dyDescent="0.25">
      <c r="A3501" s="159"/>
      <c r="B3501" s="171">
        <v>4263</v>
      </c>
      <c r="C3501" s="165" t="s">
        <v>10082</v>
      </c>
      <c r="D3501" s="166" t="s">
        <v>8325</v>
      </c>
      <c r="E3501" s="167">
        <v>526933.30000000005</v>
      </c>
      <c r="F3501" s="164" t="s">
        <v>4897</v>
      </c>
      <c r="G3501" s="168"/>
    </row>
    <row r="3502" spans="1:7" ht="20.399999999999999" hidden="1" x14ac:dyDescent="0.25">
      <c r="A3502" s="159"/>
      <c r="B3502" s="171">
        <v>36518</v>
      </c>
      <c r="C3502" s="165" t="s">
        <v>10083</v>
      </c>
      <c r="D3502" s="166" t="s">
        <v>8325</v>
      </c>
      <c r="E3502" s="167">
        <v>599893.30000000005</v>
      </c>
      <c r="F3502" s="164" t="s">
        <v>4897</v>
      </c>
    </row>
    <row r="3503" spans="1:7" ht="20.399999999999999" hidden="1" x14ac:dyDescent="0.25">
      <c r="A3503" s="159"/>
      <c r="B3503" s="171">
        <v>14221</v>
      </c>
      <c r="C3503" s="165" t="s">
        <v>10084</v>
      </c>
      <c r="D3503" s="166" t="s">
        <v>8325</v>
      </c>
      <c r="E3503" s="167">
        <v>350106.65</v>
      </c>
      <c r="F3503" s="164" t="s">
        <v>4897</v>
      </c>
    </row>
    <row r="3504" spans="1:7" hidden="1" x14ac:dyDescent="0.25">
      <c r="A3504" s="159"/>
      <c r="B3504" s="171">
        <v>38402</v>
      </c>
      <c r="C3504" s="165" t="s">
        <v>7127</v>
      </c>
      <c r="D3504" s="166" t="s">
        <v>8325</v>
      </c>
      <c r="E3504" s="167">
        <v>5.81</v>
      </c>
      <c r="F3504" s="164" t="s">
        <v>4897</v>
      </c>
    </row>
    <row r="3505" spans="1:6" hidden="1" x14ac:dyDescent="0.25">
      <c r="A3505" s="159"/>
      <c r="B3505" s="171">
        <v>3412</v>
      </c>
      <c r="C3505" s="165" t="s">
        <v>5413</v>
      </c>
      <c r="D3505" s="166" t="s">
        <v>8330</v>
      </c>
      <c r="E3505" s="167">
        <v>16.07</v>
      </c>
      <c r="F3505" s="164" t="s">
        <v>4931</v>
      </c>
    </row>
    <row r="3506" spans="1:6" hidden="1" x14ac:dyDescent="0.25">
      <c r="A3506" s="159"/>
      <c r="B3506" s="171">
        <v>3413</v>
      </c>
      <c r="C3506" s="165" t="s">
        <v>5414</v>
      </c>
      <c r="D3506" s="166" t="s">
        <v>8330</v>
      </c>
      <c r="E3506" s="167">
        <v>36.19</v>
      </c>
      <c r="F3506" s="164" t="s">
        <v>4931</v>
      </c>
    </row>
    <row r="3507" spans="1:6" hidden="1" x14ac:dyDescent="0.25">
      <c r="A3507" s="159"/>
      <c r="B3507" s="171">
        <v>39744</v>
      </c>
      <c r="C3507" s="165" t="s">
        <v>7336</v>
      </c>
      <c r="D3507" s="166" t="s">
        <v>8330</v>
      </c>
      <c r="E3507" s="167">
        <v>28.1</v>
      </c>
      <c r="F3507" s="164" t="s">
        <v>4931</v>
      </c>
    </row>
    <row r="3508" spans="1:6" hidden="1" x14ac:dyDescent="0.25">
      <c r="A3508" s="159"/>
      <c r="B3508" s="171">
        <v>39745</v>
      </c>
      <c r="C3508" s="165" t="s">
        <v>7337</v>
      </c>
      <c r="D3508" s="166" t="s">
        <v>8330</v>
      </c>
      <c r="E3508" s="167">
        <v>59.3</v>
      </c>
      <c r="F3508" s="164" t="s">
        <v>4931</v>
      </c>
    </row>
    <row r="3509" spans="1:6" hidden="1" x14ac:dyDescent="0.25">
      <c r="A3509" s="159"/>
      <c r="B3509" s="171">
        <v>39637</v>
      </c>
      <c r="C3509" s="165" t="s">
        <v>10085</v>
      </c>
      <c r="D3509" s="166" t="s">
        <v>8330</v>
      </c>
      <c r="E3509" s="167">
        <v>89.26</v>
      </c>
      <c r="F3509" s="164" t="s">
        <v>4897</v>
      </c>
    </row>
    <row r="3510" spans="1:6" hidden="1" x14ac:dyDescent="0.25">
      <c r="A3510" s="159"/>
      <c r="B3510" s="171">
        <v>39638</v>
      </c>
      <c r="C3510" s="165" t="s">
        <v>10086</v>
      </c>
      <c r="D3510" s="166" t="s">
        <v>8330</v>
      </c>
      <c r="E3510" s="167">
        <v>166.22</v>
      </c>
      <c r="F3510" s="164" t="s">
        <v>4897</v>
      </c>
    </row>
    <row r="3511" spans="1:6" hidden="1" x14ac:dyDescent="0.25">
      <c r="A3511" s="159"/>
      <c r="B3511" s="171">
        <v>39639</v>
      </c>
      <c r="C3511" s="165" t="s">
        <v>10087</v>
      </c>
      <c r="D3511" s="166" t="s">
        <v>8330</v>
      </c>
      <c r="E3511" s="167">
        <v>219.15</v>
      </c>
      <c r="F3511" s="164" t="s">
        <v>4897</v>
      </c>
    </row>
    <row r="3512" spans="1:6" ht="20.399999999999999" hidden="1" x14ac:dyDescent="0.25">
      <c r="A3512" s="159"/>
      <c r="B3512" s="171">
        <v>39517</v>
      </c>
      <c r="C3512" s="165" t="s">
        <v>10088</v>
      </c>
      <c r="D3512" s="166" t="s">
        <v>8330</v>
      </c>
      <c r="E3512" s="167">
        <v>139.31</v>
      </c>
      <c r="F3512" s="164" t="s">
        <v>4931</v>
      </c>
    </row>
    <row r="3513" spans="1:6" ht="20.399999999999999" hidden="1" x14ac:dyDescent="0.25">
      <c r="A3513" s="159"/>
      <c r="B3513" s="171">
        <v>39518</v>
      </c>
      <c r="C3513" s="165" t="s">
        <v>10089</v>
      </c>
      <c r="D3513" s="166" t="s">
        <v>8330</v>
      </c>
      <c r="E3513" s="167">
        <v>164.78</v>
      </c>
      <c r="F3513" s="164" t="s">
        <v>4931</v>
      </c>
    </row>
    <row r="3514" spans="1:6" hidden="1" x14ac:dyDescent="0.25">
      <c r="A3514" s="159"/>
      <c r="B3514" s="171">
        <v>38366</v>
      </c>
      <c r="C3514" s="165" t="s">
        <v>7103</v>
      </c>
      <c r="D3514" s="166" t="s">
        <v>8330</v>
      </c>
      <c r="E3514" s="167">
        <v>3.85</v>
      </c>
      <c r="F3514" s="164" t="s">
        <v>4897</v>
      </c>
    </row>
    <row r="3515" spans="1:6" hidden="1" x14ac:dyDescent="0.25">
      <c r="A3515" s="159"/>
      <c r="B3515" s="171">
        <v>11703</v>
      </c>
      <c r="C3515" s="165" t="s">
        <v>6258</v>
      </c>
      <c r="D3515" s="166" t="s">
        <v>8325</v>
      </c>
      <c r="E3515" s="167">
        <v>20.46</v>
      </c>
      <c r="F3515" s="164" t="s">
        <v>4897</v>
      </c>
    </row>
    <row r="3516" spans="1:6" hidden="1" x14ac:dyDescent="0.25">
      <c r="A3516" s="159"/>
      <c r="B3516" s="171">
        <v>37400</v>
      </c>
      <c r="C3516" s="165" t="s">
        <v>6921</v>
      </c>
      <c r="D3516" s="166" t="s">
        <v>8325</v>
      </c>
      <c r="E3516" s="167">
        <v>57.47</v>
      </c>
      <c r="F3516" s="164" t="s">
        <v>4897</v>
      </c>
    </row>
    <row r="3517" spans="1:6" ht="20.399999999999999" hidden="1" x14ac:dyDescent="0.25">
      <c r="A3517" s="159"/>
      <c r="B3517" s="171">
        <v>25400</v>
      </c>
      <c r="C3517" s="165" t="s">
        <v>10090</v>
      </c>
      <c r="D3517" s="166" t="s">
        <v>8325</v>
      </c>
      <c r="E3517" s="167">
        <v>1077.47</v>
      </c>
      <c r="F3517" s="164" t="s">
        <v>4897</v>
      </c>
    </row>
    <row r="3518" spans="1:6" hidden="1" x14ac:dyDescent="0.25">
      <c r="A3518" s="159"/>
      <c r="B3518" s="171">
        <v>4272</v>
      </c>
      <c r="C3518" s="165" t="s">
        <v>5665</v>
      </c>
      <c r="D3518" s="166" t="s">
        <v>8325</v>
      </c>
      <c r="E3518" s="167">
        <v>45.29</v>
      </c>
      <c r="F3518" s="164" t="s">
        <v>4897</v>
      </c>
    </row>
    <row r="3519" spans="1:6" hidden="1" x14ac:dyDescent="0.25">
      <c r="A3519" s="159"/>
      <c r="B3519" s="171">
        <v>4276</v>
      </c>
      <c r="C3519" s="165" t="s">
        <v>10091</v>
      </c>
      <c r="D3519" s="166" t="s">
        <v>8325</v>
      </c>
      <c r="E3519" s="167">
        <v>133.69</v>
      </c>
      <c r="F3519" s="164" t="s">
        <v>4897</v>
      </c>
    </row>
    <row r="3520" spans="1:6" hidden="1" x14ac:dyDescent="0.25">
      <c r="A3520" s="159"/>
      <c r="B3520" s="171">
        <v>4273</v>
      </c>
      <c r="C3520" s="165" t="s">
        <v>10092</v>
      </c>
      <c r="D3520" s="166" t="s">
        <v>8325</v>
      </c>
      <c r="E3520" s="167">
        <v>222.09</v>
      </c>
      <c r="F3520" s="164" t="s">
        <v>4897</v>
      </c>
    </row>
    <row r="3521" spans="1:6" ht="20.399999999999999" hidden="1" x14ac:dyDescent="0.25">
      <c r="A3521" s="159"/>
      <c r="B3521" s="171">
        <v>4274</v>
      </c>
      <c r="C3521" s="165" t="s">
        <v>10093</v>
      </c>
      <c r="D3521" s="166" t="s">
        <v>8325</v>
      </c>
      <c r="E3521" s="167">
        <v>51.5</v>
      </c>
      <c r="F3521" s="164" t="s">
        <v>8337</v>
      </c>
    </row>
    <row r="3522" spans="1:6" ht="20.399999999999999" hidden="1" x14ac:dyDescent="0.25">
      <c r="A3522" s="159"/>
      <c r="B3522" s="171">
        <v>39438</v>
      </c>
      <c r="C3522" s="165" t="s">
        <v>10094</v>
      </c>
      <c r="D3522" s="166" t="s">
        <v>8325</v>
      </c>
      <c r="E3522" s="167">
        <v>0.11</v>
      </c>
      <c r="F3522" s="164" t="s">
        <v>4897</v>
      </c>
    </row>
    <row r="3523" spans="1:6" hidden="1" x14ac:dyDescent="0.25">
      <c r="A3523" s="159"/>
      <c r="B3523" s="171">
        <v>11963</v>
      </c>
      <c r="C3523" s="165" t="s">
        <v>6356</v>
      </c>
      <c r="D3523" s="166" t="s">
        <v>8325</v>
      </c>
      <c r="E3523" s="167">
        <v>4.1900000000000004</v>
      </c>
      <c r="F3523" s="164" t="s">
        <v>4897</v>
      </c>
    </row>
    <row r="3524" spans="1:6" hidden="1" x14ac:dyDescent="0.25">
      <c r="A3524" s="159"/>
      <c r="B3524" s="171">
        <v>11964</v>
      </c>
      <c r="C3524" s="165" t="s">
        <v>6357</v>
      </c>
      <c r="D3524" s="166" t="s">
        <v>8325</v>
      </c>
      <c r="E3524" s="167">
        <v>1.06</v>
      </c>
      <c r="F3524" s="164" t="s">
        <v>4897</v>
      </c>
    </row>
    <row r="3525" spans="1:6" ht="20.399999999999999" hidden="1" x14ac:dyDescent="0.25">
      <c r="A3525" s="159"/>
      <c r="B3525" s="171">
        <v>4379</v>
      </c>
      <c r="C3525" s="165" t="s">
        <v>10095</v>
      </c>
      <c r="D3525" s="166" t="s">
        <v>8325</v>
      </c>
      <c r="E3525" s="167">
        <v>0.02</v>
      </c>
      <c r="F3525" s="164" t="s">
        <v>4897</v>
      </c>
    </row>
    <row r="3526" spans="1:6" ht="20.399999999999999" hidden="1" x14ac:dyDescent="0.25">
      <c r="A3526" s="159"/>
      <c r="B3526" s="171">
        <v>4377</v>
      </c>
      <c r="C3526" s="165" t="s">
        <v>10096</v>
      </c>
      <c r="D3526" s="166" t="s">
        <v>8325</v>
      </c>
      <c r="E3526" s="167">
        <v>0.08</v>
      </c>
      <c r="F3526" s="164" t="s">
        <v>4897</v>
      </c>
    </row>
    <row r="3527" spans="1:6" ht="20.399999999999999" hidden="1" x14ac:dyDescent="0.25">
      <c r="A3527" s="159"/>
      <c r="B3527" s="171">
        <v>4356</v>
      </c>
      <c r="C3527" s="165" t="s">
        <v>10097</v>
      </c>
      <c r="D3527" s="166" t="s">
        <v>8325</v>
      </c>
      <c r="E3527" s="167">
        <v>0.11</v>
      </c>
      <c r="F3527" s="164" t="s">
        <v>4897</v>
      </c>
    </row>
    <row r="3528" spans="1:6" ht="20.399999999999999" hidden="1" x14ac:dyDescent="0.25">
      <c r="A3528" s="159"/>
      <c r="B3528" s="171">
        <v>13246</v>
      </c>
      <c r="C3528" s="165" t="s">
        <v>10098</v>
      </c>
      <c r="D3528" s="166" t="s">
        <v>8325</v>
      </c>
      <c r="E3528" s="167">
        <v>0.2</v>
      </c>
      <c r="F3528" s="164" t="s">
        <v>4897</v>
      </c>
    </row>
    <row r="3529" spans="1:6" ht="20.399999999999999" hidden="1" x14ac:dyDescent="0.25">
      <c r="A3529" s="159"/>
      <c r="B3529" s="171">
        <v>4346</v>
      </c>
      <c r="C3529" s="165" t="s">
        <v>10099</v>
      </c>
      <c r="D3529" s="166" t="s">
        <v>8325</v>
      </c>
      <c r="E3529" s="167">
        <v>4.49</v>
      </c>
      <c r="F3529" s="164" t="s">
        <v>4897</v>
      </c>
    </row>
    <row r="3530" spans="1:6" ht="20.399999999999999" hidden="1" x14ac:dyDescent="0.25">
      <c r="A3530" s="159"/>
      <c r="B3530" s="171">
        <v>11955</v>
      </c>
      <c r="C3530" s="165" t="s">
        <v>10100</v>
      </c>
      <c r="D3530" s="166" t="s">
        <v>8325</v>
      </c>
      <c r="E3530" s="167">
        <v>1.97</v>
      </c>
      <c r="F3530" s="164" t="s">
        <v>4897</v>
      </c>
    </row>
    <row r="3531" spans="1:6" hidden="1" x14ac:dyDescent="0.25">
      <c r="A3531" s="159"/>
      <c r="B3531" s="171">
        <v>11960</v>
      </c>
      <c r="C3531" s="165" t="s">
        <v>10101</v>
      </c>
      <c r="D3531" s="166" t="s">
        <v>8325</v>
      </c>
      <c r="E3531" s="167">
        <v>0.06</v>
      </c>
      <c r="F3531" s="164" t="s">
        <v>4897</v>
      </c>
    </row>
    <row r="3532" spans="1:6" hidden="1" x14ac:dyDescent="0.25">
      <c r="A3532" s="159"/>
      <c r="B3532" s="171">
        <v>4333</v>
      </c>
      <c r="C3532" s="165" t="s">
        <v>10102</v>
      </c>
      <c r="D3532" s="166" t="s">
        <v>8325</v>
      </c>
      <c r="E3532" s="167">
        <v>0.11</v>
      </c>
      <c r="F3532" s="164" t="s">
        <v>4897</v>
      </c>
    </row>
    <row r="3533" spans="1:6" hidden="1" x14ac:dyDescent="0.25">
      <c r="A3533" s="159"/>
      <c r="B3533" s="171">
        <v>4358</v>
      </c>
      <c r="C3533" s="165" t="s">
        <v>10103</v>
      </c>
      <c r="D3533" s="166" t="s">
        <v>8325</v>
      </c>
      <c r="E3533" s="167">
        <v>0.9</v>
      </c>
      <c r="F3533" s="164" t="s">
        <v>4897</v>
      </c>
    </row>
    <row r="3534" spans="1:6" hidden="1" x14ac:dyDescent="0.25">
      <c r="A3534" s="159"/>
      <c r="B3534" s="171">
        <v>39435</v>
      </c>
      <c r="C3534" s="165" t="s">
        <v>10104</v>
      </c>
      <c r="D3534" s="166" t="s">
        <v>8325</v>
      </c>
      <c r="E3534" s="167">
        <v>0.04</v>
      </c>
      <c r="F3534" s="164" t="s">
        <v>4897</v>
      </c>
    </row>
    <row r="3535" spans="1:6" hidden="1" x14ac:dyDescent="0.25">
      <c r="A3535" s="159"/>
      <c r="B3535" s="171">
        <v>39436</v>
      </c>
      <c r="C3535" s="165" t="s">
        <v>10105</v>
      </c>
      <c r="D3535" s="166" t="s">
        <v>8325</v>
      </c>
      <c r="E3535" s="167">
        <v>7.0000000000000007E-2</v>
      </c>
      <c r="F3535" s="164" t="s">
        <v>4897</v>
      </c>
    </row>
    <row r="3536" spans="1:6" hidden="1" x14ac:dyDescent="0.25">
      <c r="A3536" s="159"/>
      <c r="B3536" s="171">
        <v>39437</v>
      </c>
      <c r="C3536" s="165" t="s">
        <v>10106</v>
      </c>
      <c r="D3536" s="166" t="s">
        <v>8325</v>
      </c>
      <c r="E3536" s="167">
        <v>0.1</v>
      </c>
      <c r="F3536" s="164" t="s">
        <v>4897</v>
      </c>
    </row>
    <row r="3537" spans="1:8" hidden="1" x14ac:dyDescent="0.25">
      <c r="A3537" s="159"/>
      <c r="B3537" s="171">
        <v>39439</v>
      </c>
      <c r="C3537" s="165" t="s">
        <v>10107</v>
      </c>
      <c r="D3537" s="166" t="s">
        <v>8325</v>
      </c>
      <c r="E3537" s="167">
        <v>7.0000000000000007E-2</v>
      </c>
      <c r="F3537" s="164" t="s">
        <v>4897</v>
      </c>
    </row>
    <row r="3538" spans="1:8" hidden="1" x14ac:dyDescent="0.25">
      <c r="A3538" s="159"/>
      <c r="B3538" s="171">
        <v>39440</v>
      </c>
      <c r="C3538" s="165" t="s">
        <v>10108</v>
      </c>
      <c r="D3538" s="166" t="s">
        <v>8325</v>
      </c>
      <c r="E3538" s="167">
        <v>0.09</v>
      </c>
      <c r="F3538" s="164" t="s">
        <v>4897</v>
      </c>
    </row>
    <row r="3539" spans="1:8" hidden="1" x14ac:dyDescent="0.25">
      <c r="A3539" s="159"/>
      <c r="B3539" s="171">
        <v>39441</v>
      </c>
      <c r="C3539" s="165" t="s">
        <v>10109</v>
      </c>
      <c r="D3539" s="166" t="s">
        <v>8325</v>
      </c>
      <c r="E3539" s="167">
        <v>0.11</v>
      </c>
      <c r="F3539" s="164" t="s">
        <v>4897</v>
      </c>
    </row>
    <row r="3540" spans="1:8" ht="20.399999999999999" hidden="1" x14ac:dyDescent="0.25">
      <c r="A3540" s="159"/>
      <c r="B3540" s="171">
        <v>39442</v>
      </c>
      <c r="C3540" s="165" t="s">
        <v>10110</v>
      </c>
      <c r="D3540" s="166" t="s">
        <v>8325</v>
      </c>
      <c r="E3540" s="167">
        <v>0.08</v>
      </c>
      <c r="F3540" s="164" t="s">
        <v>4897</v>
      </c>
    </row>
    <row r="3541" spans="1:8" hidden="1" x14ac:dyDescent="0.25">
      <c r="A3541" s="159"/>
      <c r="B3541" s="171">
        <v>39443</v>
      </c>
      <c r="C3541" s="165" t="s">
        <v>10111</v>
      </c>
      <c r="D3541" s="166" t="s">
        <v>8325</v>
      </c>
      <c r="E3541" s="167">
        <v>0.1</v>
      </c>
      <c r="F3541" s="164" t="s">
        <v>4897</v>
      </c>
    </row>
    <row r="3542" spans="1:8" hidden="1" x14ac:dyDescent="0.25">
      <c r="A3542" s="159"/>
      <c r="B3542" s="171">
        <v>4329</v>
      </c>
      <c r="C3542" s="165" t="s">
        <v>10112</v>
      </c>
      <c r="D3542" s="166" t="s">
        <v>8325</v>
      </c>
      <c r="E3542" s="167">
        <v>0.96</v>
      </c>
      <c r="F3542" s="164" t="s">
        <v>8337</v>
      </c>
    </row>
    <row r="3543" spans="1:8" ht="20.399999999999999" hidden="1" x14ac:dyDescent="0.25">
      <c r="A3543" s="159"/>
      <c r="B3543" s="171">
        <v>4383</v>
      </c>
      <c r="C3543" s="165" t="s">
        <v>10113</v>
      </c>
      <c r="D3543" s="166" t="s">
        <v>8325</v>
      </c>
      <c r="E3543" s="167">
        <v>8.68</v>
      </c>
      <c r="F3543" s="164" t="s">
        <v>4897</v>
      </c>
      <c r="G3543" s="143">
        <v>4.54</v>
      </c>
      <c r="H3543" s="116">
        <f>G3543*J7</f>
        <v>3.8871480000000003</v>
      </c>
    </row>
    <row r="3544" spans="1:8" ht="20.399999999999999" hidden="1" x14ac:dyDescent="0.25">
      <c r="A3544" s="159"/>
      <c r="B3544" s="171">
        <v>4344</v>
      </c>
      <c r="C3544" s="165" t="s">
        <v>10114</v>
      </c>
      <c r="D3544" s="166" t="s">
        <v>8325</v>
      </c>
      <c r="E3544" s="167">
        <v>9.09</v>
      </c>
      <c r="F3544" s="164" t="s">
        <v>4897</v>
      </c>
    </row>
    <row r="3545" spans="1:8" hidden="1" x14ac:dyDescent="0.25">
      <c r="A3545" s="159"/>
      <c r="B3545" s="171">
        <v>436</v>
      </c>
      <c r="C3545" s="165" t="s">
        <v>10115</v>
      </c>
      <c r="D3545" s="166" t="s">
        <v>8325</v>
      </c>
      <c r="E3545" s="167">
        <v>5.0199999999999996</v>
      </c>
      <c r="F3545" s="164" t="s">
        <v>4897</v>
      </c>
    </row>
    <row r="3546" spans="1:8" hidden="1" x14ac:dyDescent="0.25">
      <c r="A3546" s="159"/>
      <c r="B3546" s="171">
        <v>442</v>
      </c>
      <c r="C3546" s="165" t="s">
        <v>10116</v>
      </c>
      <c r="D3546" s="166" t="s">
        <v>8325</v>
      </c>
      <c r="E3546" s="167">
        <v>2.97</v>
      </c>
      <c r="F3546" s="164" t="s">
        <v>4897</v>
      </c>
    </row>
    <row r="3547" spans="1:8" hidden="1" x14ac:dyDescent="0.25">
      <c r="A3547" s="159"/>
      <c r="B3547" s="171">
        <v>11953</v>
      </c>
      <c r="C3547" s="165" t="s">
        <v>6354</v>
      </c>
      <c r="D3547" s="166" t="s">
        <v>8325</v>
      </c>
      <c r="E3547" s="167">
        <v>1.44</v>
      </c>
      <c r="F3547" s="164" t="s">
        <v>4897</v>
      </c>
    </row>
    <row r="3548" spans="1:8" hidden="1" x14ac:dyDescent="0.25">
      <c r="A3548" s="159"/>
      <c r="B3548" s="171">
        <v>4335</v>
      </c>
      <c r="C3548" s="165" t="s">
        <v>10117</v>
      </c>
      <c r="D3548" s="166" t="s">
        <v>8325</v>
      </c>
      <c r="E3548" s="167">
        <v>6.11</v>
      </c>
      <c r="F3548" s="164" t="s">
        <v>4897</v>
      </c>
    </row>
    <row r="3549" spans="1:8" hidden="1" x14ac:dyDescent="0.25">
      <c r="A3549" s="159"/>
      <c r="B3549" s="171">
        <v>4334</v>
      </c>
      <c r="C3549" s="165" t="s">
        <v>10118</v>
      </c>
      <c r="D3549" s="166" t="s">
        <v>8325</v>
      </c>
      <c r="E3549" s="167">
        <v>8.3800000000000008</v>
      </c>
      <c r="F3549" s="164" t="s">
        <v>4897</v>
      </c>
    </row>
    <row r="3550" spans="1:8" hidden="1" x14ac:dyDescent="0.25">
      <c r="A3550" s="159"/>
      <c r="B3550" s="171">
        <v>4343</v>
      </c>
      <c r="C3550" s="165" t="s">
        <v>5677</v>
      </c>
      <c r="D3550" s="166" t="s">
        <v>8325</v>
      </c>
      <c r="E3550" s="167">
        <v>2.06</v>
      </c>
      <c r="F3550" s="164" t="s">
        <v>4897</v>
      </c>
    </row>
    <row r="3551" spans="1:8" ht="20.399999999999999" hidden="1" x14ac:dyDescent="0.25">
      <c r="A3551" s="159"/>
      <c r="B3551" s="171">
        <v>430</v>
      </c>
      <c r="C3551" s="165" t="s">
        <v>10119</v>
      </c>
      <c r="D3551" s="166" t="s">
        <v>8325</v>
      </c>
      <c r="E3551" s="167">
        <v>4.5</v>
      </c>
      <c r="F3551" s="164" t="s">
        <v>4897</v>
      </c>
    </row>
    <row r="3552" spans="1:8" ht="20.399999999999999" hidden="1" x14ac:dyDescent="0.25">
      <c r="A3552" s="159"/>
      <c r="B3552" s="171">
        <v>441</v>
      </c>
      <c r="C3552" s="165" t="s">
        <v>10120</v>
      </c>
      <c r="D3552" s="166" t="s">
        <v>8325</v>
      </c>
      <c r="E3552" s="167">
        <v>4.95</v>
      </c>
      <c r="F3552" s="164" t="s">
        <v>4897</v>
      </c>
    </row>
    <row r="3553" spans="1:7" ht="20.399999999999999" hidden="1" x14ac:dyDescent="0.25">
      <c r="A3553" s="159"/>
      <c r="B3553" s="171">
        <v>431</v>
      </c>
      <c r="C3553" s="165" t="s">
        <v>10121</v>
      </c>
      <c r="D3553" s="166" t="s">
        <v>8325</v>
      </c>
      <c r="E3553" s="167">
        <v>5.98</v>
      </c>
      <c r="F3553" s="164" t="s">
        <v>4897</v>
      </c>
    </row>
    <row r="3554" spans="1:7" ht="20.399999999999999" hidden="1" x14ac:dyDescent="0.25">
      <c r="A3554" s="159"/>
      <c r="B3554" s="171">
        <v>432</v>
      </c>
      <c r="C3554" s="165" t="s">
        <v>10122</v>
      </c>
      <c r="D3554" s="166" t="s">
        <v>8325</v>
      </c>
      <c r="E3554" s="167">
        <v>6.6</v>
      </c>
      <c r="F3554" s="164" t="s">
        <v>4897</v>
      </c>
    </row>
    <row r="3555" spans="1:7" hidden="1" x14ac:dyDescent="0.25">
      <c r="A3555" s="159"/>
      <c r="B3555" s="171">
        <v>429</v>
      </c>
      <c r="C3555" s="165" t="s">
        <v>10123</v>
      </c>
      <c r="D3555" s="166" t="s">
        <v>8325</v>
      </c>
      <c r="E3555" s="167">
        <v>8.89</v>
      </c>
      <c r="F3555" s="164" t="s">
        <v>4897</v>
      </c>
    </row>
    <row r="3556" spans="1:7" ht="20.399999999999999" hidden="1" x14ac:dyDescent="0.25">
      <c r="A3556" s="159"/>
      <c r="B3556" s="171">
        <v>439</v>
      </c>
      <c r="C3556" s="165" t="s">
        <v>10124</v>
      </c>
      <c r="D3556" s="166" t="s">
        <v>8325</v>
      </c>
      <c r="E3556" s="167">
        <v>7.58</v>
      </c>
      <c r="F3556" s="164" t="s">
        <v>4897</v>
      </c>
      <c r="G3556" s="168"/>
    </row>
    <row r="3557" spans="1:7" ht="20.399999999999999" hidden="1" x14ac:dyDescent="0.25">
      <c r="A3557" s="159"/>
      <c r="B3557" s="171">
        <v>433</v>
      </c>
      <c r="C3557" s="165" t="s">
        <v>10125</v>
      </c>
      <c r="D3557" s="166" t="s">
        <v>8325</v>
      </c>
      <c r="E3557" s="167">
        <v>8.85</v>
      </c>
      <c r="F3557" s="164" t="s">
        <v>4897</v>
      </c>
    </row>
    <row r="3558" spans="1:7" hidden="1" x14ac:dyDescent="0.25">
      <c r="A3558" s="159"/>
      <c r="B3558" s="171">
        <v>437</v>
      </c>
      <c r="C3558" s="165" t="s">
        <v>10126</v>
      </c>
      <c r="D3558" s="166" t="s">
        <v>8325</v>
      </c>
      <c r="E3558" s="167">
        <v>11.75</v>
      </c>
      <c r="F3558" s="164" t="s">
        <v>4897</v>
      </c>
    </row>
    <row r="3559" spans="1:7" ht="20.399999999999999" hidden="1" x14ac:dyDescent="0.25">
      <c r="A3559" s="159"/>
      <c r="B3559" s="171">
        <v>11790</v>
      </c>
      <c r="C3559" s="165" t="s">
        <v>10127</v>
      </c>
      <c r="D3559" s="166" t="s">
        <v>8325</v>
      </c>
      <c r="E3559" s="167">
        <v>13.33</v>
      </c>
      <c r="F3559" s="164" t="s">
        <v>4897</v>
      </c>
    </row>
    <row r="3560" spans="1:7" ht="20.399999999999999" hidden="1" x14ac:dyDescent="0.25">
      <c r="A3560" s="159"/>
      <c r="B3560" s="171">
        <v>428</v>
      </c>
      <c r="C3560" s="165" t="s">
        <v>10128</v>
      </c>
      <c r="D3560" s="166" t="s">
        <v>8325</v>
      </c>
      <c r="E3560" s="167">
        <v>14.5</v>
      </c>
      <c r="F3560" s="164" t="s">
        <v>8337</v>
      </c>
      <c r="G3560" s="168"/>
    </row>
    <row r="3561" spans="1:7" ht="20.399999999999999" hidden="1" x14ac:dyDescent="0.25">
      <c r="A3561" s="159"/>
      <c r="B3561" s="171">
        <v>4384</v>
      </c>
      <c r="C3561" s="165" t="s">
        <v>10129</v>
      </c>
      <c r="D3561" s="166" t="s">
        <v>8325</v>
      </c>
      <c r="E3561" s="167">
        <v>9.9700000000000006</v>
      </c>
      <c r="F3561" s="164" t="s">
        <v>4897</v>
      </c>
    </row>
    <row r="3562" spans="1:7" ht="20.399999999999999" hidden="1" x14ac:dyDescent="0.25">
      <c r="A3562" s="159"/>
      <c r="B3562" s="171">
        <v>4351</v>
      </c>
      <c r="C3562" s="165" t="s">
        <v>10130</v>
      </c>
      <c r="D3562" s="166" t="s">
        <v>8325</v>
      </c>
      <c r="E3562" s="167">
        <v>7.39</v>
      </c>
      <c r="F3562" s="164" t="s">
        <v>4897</v>
      </c>
    </row>
    <row r="3563" spans="1:7" hidden="1" x14ac:dyDescent="0.25">
      <c r="A3563" s="159"/>
      <c r="B3563" s="171">
        <v>11054</v>
      </c>
      <c r="C3563" s="165" t="s">
        <v>6174</v>
      </c>
      <c r="D3563" s="166" t="s">
        <v>8325</v>
      </c>
      <c r="E3563" s="167">
        <v>0.02</v>
      </c>
      <c r="F3563" s="164" t="s">
        <v>4897</v>
      </c>
    </row>
    <row r="3564" spans="1:7" hidden="1" x14ac:dyDescent="0.25">
      <c r="A3564" s="159"/>
      <c r="B3564" s="171">
        <v>11055</v>
      </c>
      <c r="C3564" s="165" t="s">
        <v>6175</v>
      </c>
      <c r="D3564" s="166" t="s">
        <v>8325</v>
      </c>
      <c r="E3564" s="167">
        <v>0.04</v>
      </c>
      <c r="F3564" s="164" t="s">
        <v>4897</v>
      </c>
    </row>
    <row r="3565" spans="1:7" hidden="1" x14ac:dyDescent="0.25">
      <c r="A3565" s="159"/>
      <c r="B3565" s="171">
        <v>11056</v>
      </c>
      <c r="C3565" s="165" t="s">
        <v>6176</v>
      </c>
      <c r="D3565" s="166" t="s">
        <v>8325</v>
      </c>
      <c r="E3565" s="167">
        <v>0.04</v>
      </c>
      <c r="F3565" s="164" t="s">
        <v>4897</v>
      </c>
    </row>
    <row r="3566" spans="1:7" hidden="1" x14ac:dyDescent="0.25">
      <c r="A3566" s="159"/>
      <c r="B3566" s="171">
        <v>11057</v>
      </c>
      <c r="C3566" s="165" t="s">
        <v>6177</v>
      </c>
      <c r="D3566" s="166" t="s">
        <v>8325</v>
      </c>
      <c r="E3566" s="167">
        <v>0.09</v>
      </c>
      <c r="F3566" s="164" t="s">
        <v>4897</v>
      </c>
      <c r="G3566" s="168"/>
    </row>
    <row r="3567" spans="1:7" hidden="1" x14ac:dyDescent="0.25">
      <c r="A3567" s="159"/>
      <c r="B3567" s="171">
        <v>11059</v>
      </c>
      <c r="C3567" s="165" t="s">
        <v>6179</v>
      </c>
      <c r="D3567" s="166" t="s">
        <v>8325</v>
      </c>
      <c r="E3567" s="167">
        <v>0.19</v>
      </c>
      <c r="F3567" s="164" t="s">
        <v>4897</v>
      </c>
      <c r="G3567" s="168"/>
    </row>
    <row r="3568" spans="1:7" hidden="1" x14ac:dyDescent="0.25">
      <c r="A3568" s="159"/>
      <c r="B3568" s="171">
        <v>11058</v>
      </c>
      <c r="C3568" s="165" t="s">
        <v>6178</v>
      </c>
      <c r="D3568" s="166" t="s">
        <v>8325</v>
      </c>
      <c r="E3568" s="167">
        <v>0.24</v>
      </c>
      <c r="F3568" s="164" t="s">
        <v>4897</v>
      </c>
      <c r="G3568" s="168"/>
    </row>
    <row r="3569" spans="1:7" hidden="1" x14ac:dyDescent="0.25">
      <c r="A3569" s="159"/>
      <c r="B3569" s="171">
        <v>4380</v>
      </c>
      <c r="C3569" s="165" t="s">
        <v>5681</v>
      </c>
      <c r="D3569" s="166" t="s">
        <v>8325</v>
      </c>
      <c r="E3569" s="167">
        <v>0.82</v>
      </c>
      <c r="F3569" s="164" t="s">
        <v>4897</v>
      </c>
      <c r="G3569" s="168"/>
    </row>
    <row r="3570" spans="1:7" hidden="1" x14ac:dyDescent="0.25">
      <c r="A3570" s="159"/>
      <c r="B3570" s="171">
        <v>4299</v>
      </c>
      <c r="C3570" s="165" t="s">
        <v>10131</v>
      </c>
      <c r="D3570" s="166" t="s">
        <v>8325</v>
      </c>
      <c r="E3570" s="167">
        <v>0.78</v>
      </c>
      <c r="F3570" s="164" t="s">
        <v>8337</v>
      </c>
      <c r="G3570" s="168"/>
    </row>
    <row r="3571" spans="1:7" hidden="1" x14ac:dyDescent="0.25">
      <c r="A3571" s="159"/>
      <c r="B3571" s="171">
        <v>4304</v>
      </c>
      <c r="C3571" s="165" t="s">
        <v>10132</v>
      </c>
      <c r="D3571" s="166" t="s">
        <v>8325</v>
      </c>
      <c r="E3571" s="167">
        <v>1.06</v>
      </c>
      <c r="F3571" s="164" t="s">
        <v>4897</v>
      </c>
    </row>
    <row r="3572" spans="1:7" hidden="1" x14ac:dyDescent="0.25">
      <c r="A3572" s="159"/>
      <c r="B3572" s="171">
        <v>4305</v>
      </c>
      <c r="C3572" s="165" t="s">
        <v>10133</v>
      </c>
      <c r="D3572" s="166" t="s">
        <v>8325</v>
      </c>
      <c r="E3572" s="167">
        <v>1.23</v>
      </c>
      <c r="F3572" s="164" t="s">
        <v>4897</v>
      </c>
    </row>
    <row r="3573" spans="1:7" hidden="1" x14ac:dyDescent="0.25">
      <c r="A3573" s="159"/>
      <c r="B3573" s="171">
        <v>4306</v>
      </c>
      <c r="C3573" s="165" t="s">
        <v>10134</v>
      </c>
      <c r="D3573" s="166" t="s">
        <v>8325</v>
      </c>
      <c r="E3573" s="167">
        <v>1.43</v>
      </c>
      <c r="F3573" s="164" t="s">
        <v>4897</v>
      </c>
    </row>
    <row r="3574" spans="1:7" hidden="1" x14ac:dyDescent="0.25">
      <c r="A3574" s="159"/>
      <c r="B3574" s="171">
        <v>4308</v>
      </c>
      <c r="C3574" s="165" t="s">
        <v>10135</v>
      </c>
      <c r="D3574" s="166" t="s">
        <v>8325</v>
      </c>
      <c r="E3574" s="167">
        <v>2.97</v>
      </c>
      <c r="F3574" s="164" t="s">
        <v>4897</v>
      </c>
    </row>
    <row r="3575" spans="1:7" hidden="1" x14ac:dyDescent="0.25">
      <c r="A3575" s="159"/>
      <c r="B3575" s="171">
        <v>4302</v>
      </c>
      <c r="C3575" s="165" t="s">
        <v>10136</v>
      </c>
      <c r="D3575" s="166" t="s">
        <v>8325</v>
      </c>
      <c r="E3575" s="167">
        <v>2.2200000000000002</v>
      </c>
      <c r="F3575" s="164" t="s">
        <v>4897</v>
      </c>
    </row>
    <row r="3576" spans="1:7" hidden="1" x14ac:dyDescent="0.25">
      <c r="A3576" s="159"/>
      <c r="B3576" s="171">
        <v>4300</v>
      </c>
      <c r="C3576" s="165" t="s">
        <v>10137</v>
      </c>
      <c r="D3576" s="166" t="s">
        <v>8325</v>
      </c>
      <c r="E3576" s="167">
        <v>0.53</v>
      </c>
      <c r="F3576" s="164" t="s">
        <v>4897</v>
      </c>
    </row>
    <row r="3577" spans="1:7" hidden="1" x14ac:dyDescent="0.25">
      <c r="A3577" s="159"/>
      <c r="B3577" s="171">
        <v>4301</v>
      </c>
      <c r="C3577" s="165" t="s">
        <v>10138</v>
      </c>
      <c r="D3577" s="166" t="s">
        <v>8325</v>
      </c>
      <c r="E3577" s="167">
        <v>0.64</v>
      </c>
      <c r="F3577" s="164" t="s">
        <v>4897</v>
      </c>
    </row>
    <row r="3578" spans="1:7" hidden="1" x14ac:dyDescent="0.25">
      <c r="A3578" s="159"/>
      <c r="B3578" s="171">
        <v>4320</v>
      </c>
      <c r="C3578" s="165" t="s">
        <v>10139</v>
      </c>
      <c r="D3578" s="166" t="s">
        <v>8325</v>
      </c>
      <c r="E3578" s="167">
        <v>1.96</v>
      </c>
      <c r="F3578" s="164" t="s">
        <v>4897</v>
      </c>
    </row>
    <row r="3579" spans="1:7" hidden="1" x14ac:dyDescent="0.25">
      <c r="A3579" s="159"/>
      <c r="B3579" s="171">
        <v>4318</v>
      </c>
      <c r="C3579" s="165" t="s">
        <v>10140</v>
      </c>
      <c r="D3579" s="166" t="s">
        <v>8325</v>
      </c>
      <c r="E3579" s="167">
        <v>0.95</v>
      </c>
      <c r="F3579" s="164" t="s">
        <v>4897</v>
      </c>
    </row>
    <row r="3580" spans="1:7" hidden="1" x14ac:dyDescent="0.25">
      <c r="A3580" s="159"/>
      <c r="B3580" s="171">
        <v>40547</v>
      </c>
      <c r="C3580" s="165" t="s">
        <v>7406</v>
      </c>
      <c r="D3580" s="166" t="s">
        <v>9493</v>
      </c>
      <c r="E3580" s="167">
        <v>12.12</v>
      </c>
      <c r="F3580" s="164" t="s">
        <v>4897</v>
      </c>
    </row>
    <row r="3581" spans="1:7" hidden="1" x14ac:dyDescent="0.25">
      <c r="A3581" s="159"/>
      <c r="B3581" s="171">
        <v>11962</v>
      </c>
      <c r="C3581" s="165" t="s">
        <v>6355</v>
      </c>
      <c r="D3581" s="166" t="s">
        <v>8325</v>
      </c>
      <c r="E3581" s="167">
        <v>0.1</v>
      </c>
      <c r="F3581" s="164" t="s">
        <v>4897</v>
      </c>
    </row>
    <row r="3582" spans="1:7" hidden="1" x14ac:dyDescent="0.25">
      <c r="A3582" s="159"/>
      <c r="B3582" s="171">
        <v>4332</v>
      </c>
      <c r="C3582" s="165" t="s">
        <v>5671</v>
      </c>
      <c r="D3582" s="166" t="s">
        <v>8325</v>
      </c>
      <c r="E3582" s="167">
        <v>0.48</v>
      </c>
      <c r="F3582" s="164" t="s">
        <v>4897</v>
      </c>
    </row>
    <row r="3583" spans="1:7" hidden="1" x14ac:dyDescent="0.25">
      <c r="A3583" s="159"/>
      <c r="B3583" s="171">
        <v>4331</v>
      </c>
      <c r="C3583" s="165" t="s">
        <v>10141</v>
      </c>
      <c r="D3583" s="166" t="s">
        <v>8325</v>
      </c>
      <c r="E3583" s="167">
        <v>1.81</v>
      </c>
      <c r="F3583" s="164" t="s">
        <v>4897</v>
      </c>
    </row>
    <row r="3584" spans="1:7" ht="20.399999999999999" hidden="1" x14ac:dyDescent="0.25">
      <c r="A3584" s="159"/>
      <c r="B3584" s="171">
        <v>4336</v>
      </c>
      <c r="C3584" s="165" t="s">
        <v>10142</v>
      </c>
      <c r="D3584" s="166" t="s">
        <v>8325</v>
      </c>
      <c r="E3584" s="167">
        <v>2.3199999999999998</v>
      </c>
      <c r="F3584" s="164" t="s">
        <v>4897</v>
      </c>
    </row>
    <row r="3585" spans="1:7" hidden="1" x14ac:dyDescent="0.25">
      <c r="A3585" s="159"/>
      <c r="B3585" s="171">
        <v>13294</v>
      </c>
      <c r="C3585" s="165" t="s">
        <v>10143</v>
      </c>
      <c r="D3585" s="166" t="s">
        <v>8325</v>
      </c>
      <c r="E3585" s="167">
        <v>0.66</v>
      </c>
      <c r="F3585" s="164" t="s">
        <v>4897</v>
      </c>
    </row>
    <row r="3586" spans="1:7" hidden="1" x14ac:dyDescent="0.25">
      <c r="A3586" s="159"/>
      <c r="B3586" s="171">
        <v>11948</v>
      </c>
      <c r="C3586" s="165" t="s">
        <v>10144</v>
      </c>
      <c r="D3586" s="166" t="s">
        <v>8325</v>
      </c>
      <c r="E3586" s="167">
        <v>0.3</v>
      </c>
      <c r="F3586" s="164" t="s">
        <v>4897</v>
      </c>
    </row>
    <row r="3587" spans="1:7" hidden="1" x14ac:dyDescent="0.25">
      <c r="A3587" s="159"/>
      <c r="B3587" s="171">
        <v>4382</v>
      </c>
      <c r="C3587" s="165" t="s">
        <v>10145</v>
      </c>
      <c r="D3587" s="166" t="s">
        <v>8325</v>
      </c>
      <c r="E3587" s="167">
        <v>0.5</v>
      </c>
      <c r="F3587" s="164" t="s">
        <v>4897</v>
      </c>
    </row>
    <row r="3588" spans="1:7" hidden="1" x14ac:dyDescent="0.25">
      <c r="A3588" s="159"/>
      <c r="B3588" s="171">
        <v>4354</v>
      </c>
      <c r="C3588" s="165" t="s">
        <v>10146</v>
      </c>
      <c r="D3588" s="166" t="s">
        <v>8325</v>
      </c>
      <c r="E3588" s="167">
        <v>20.86</v>
      </c>
      <c r="F3588" s="164" t="s">
        <v>4897</v>
      </c>
    </row>
    <row r="3589" spans="1:7" hidden="1" x14ac:dyDescent="0.25">
      <c r="A3589" s="159"/>
      <c r="B3589" s="171">
        <v>40839</v>
      </c>
      <c r="C3589" s="165" t="s">
        <v>10147</v>
      </c>
      <c r="D3589" s="166" t="s">
        <v>9493</v>
      </c>
      <c r="E3589" s="167">
        <v>50.21</v>
      </c>
      <c r="F3589" s="164" t="s">
        <v>4897</v>
      </c>
    </row>
    <row r="3590" spans="1:7" hidden="1" x14ac:dyDescent="0.25">
      <c r="A3590" s="159"/>
      <c r="B3590" s="171">
        <v>40552</v>
      </c>
      <c r="C3590" s="165" t="s">
        <v>10148</v>
      </c>
      <c r="D3590" s="166" t="s">
        <v>9493</v>
      </c>
      <c r="E3590" s="167">
        <v>20.77</v>
      </c>
      <c r="F3590" s="164" t="s">
        <v>4897</v>
      </c>
    </row>
    <row r="3591" spans="1:7" hidden="1" x14ac:dyDescent="0.25">
      <c r="A3591" s="159"/>
      <c r="B3591" s="171">
        <v>40549</v>
      </c>
      <c r="C3591" s="165" t="s">
        <v>10149</v>
      </c>
      <c r="D3591" s="166" t="s">
        <v>9493</v>
      </c>
      <c r="E3591" s="167">
        <v>82.25</v>
      </c>
      <c r="F3591" s="164" t="s">
        <v>4897</v>
      </c>
    </row>
    <row r="3592" spans="1:7" hidden="1" x14ac:dyDescent="0.25">
      <c r="A3592" s="159"/>
      <c r="B3592" s="171">
        <v>4385</v>
      </c>
      <c r="C3592" s="165" t="s">
        <v>10150</v>
      </c>
      <c r="D3592" s="166" t="s">
        <v>8523</v>
      </c>
      <c r="E3592" s="167">
        <v>1225.71</v>
      </c>
      <c r="F3592" s="164" t="s">
        <v>4931</v>
      </c>
    </row>
    <row r="3593" spans="1:7" hidden="1" x14ac:dyDescent="0.25">
      <c r="A3593" s="159"/>
      <c r="B3593" s="171">
        <v>4386</v>
      </c>
      <c r="C3593" s="165" t="s">
        <v>10150</v>
      </c>
      <c r="D3593" s="166" t="s">
        <v>8330</v>
      </c>
      <c r="E3593" s="167">
        <v>51.82</v>
      </c>
      <c r="F3593" s="164" t="s">
        <v>4931</v>
      </c>
    </row>
    <row r="3594" spans="1:7" hidden="1" x14ac:dyDescent="0.25">
      <c r="A3594" s="159"/>
      <c r="B3594" s="171">
        <v>38397</v>
      </c>
      <c r="C3594" s="165" t="s">
        <v>7123</v>
      </c>
      <c r="D3594" s="166" t="s">
        <v>8369</v>
      </c>
      <c r="E3594" s="167">
        <v>4.05</v>
      </c>
      <c r="F3594" s="164" t="s">
        <v>4897</v>
      </c>
    </row>
    <row r="3595" spans="1:7" ht="20.399999999999999" hidden="1" x14ac:dyDescent="0.25">
      <c r="A3595" s="159"/>
      <c r="B3595" s="171">
        <v>20078</v>
      </c>
      <c r="C3595" s="165" t="s">
        <v>10151</v>
      </c>
      <c r="D3595" s="166" t="s">
        <v>8325</v>
      </c>
      <c r="E3595" s="167">
        <v>13.23</v>
      </c>
      <c r="F3595" s="164" t="s">
        <v>4897</v>
      </c>
    </row>
    <row r="3596" spans="1:7" ht="20.399999999999999" hidden="1" x14ac:dyDescent="0.25">
      <c r="A3596" s="159"/>
      <c r="B3596" s="171">
        <v>20079</v>
      </c>
      <c r="C3596" s="165" t="s">
        <v>10152</v>
      </c>
      <c r="D3596" s="166" t="s">
        <v>8325</v>
      </c>
      <c r="E3596" s="167">
        <v>82.51</v>
      </c>
      <c r="F3596" s="164" t="s">
        <v>4897</v>
      </c>
    </row>
    <row r="3597" spans="1:7" hidden="1" x14ac:dyDescent="0.25">
      <c r="A3597" s="159"/>
      <c r="B3597" s="171">
        <v>39897</v>
      </c>
      <c r="C3597" s="165" t="s">
        <v>7377</v>
      </c>
      <c r="D3597" s="166" t="s">
        <v>10153</v>
      </c>
      <c r="E3597" s="167">
        <v>20.9</v>
      </c>
      <c r="F3597" s="164" t="s">
        <v>4931</v>
      </c>
      <c r="G3597" s="168"/>
    </row>
    <row r="3598" spans="1:7" hidden="1" x14ac:dyDescent="0.25">
      <c r="A3598" s="159"/>
      <c r="B3598" s="171">
        <v>118</v>
      </c>
      <c r="C3598" s="165" t="s">
        <v>4962</v>
      </c>
      <c r="D3598" s="166" t="s">
        <v>8325</v>
      </c>
      <c r="E3598" s="167">
        <v>50.01</v>
      </c>
      <c r="F3598" s="164" t="s">
        <v>4897</v>
      </c>
    </row>
    <row r="3599" spans="1:7" hidden="1" x14ac:dyDescent="0.25">
      <c r="A3599" s="159"/>
      <c r="B3599" s="171">
        <v>4396</v>
      </c>
      <c r="C3599" s="165" t="s">
        <v>10154</v>
      </c>
      <c r="D3599" s="166" t="s">
        <v>8330</v>
      </c>
      <c r="E3599" s="167">
        <v>88.3</v>
      </c>
      <c r="F3599" s="164" t="s">
        <v>4931</v>
      </c>
    </row>
    <row r="3600" spans="1:7" hidden="1" x14ac:dyDescent="0.25">
      <c r="A3600" s="159"/>
      <c r="B3600" s="171">
        <v>36881</v>
      </c>
      <c r="C3600" s="165" t="s">
        <v>6902</v>
      </c>
      <c r="D3600" s="166" t="s">
        <v>8330</v>
      </c>
      <c r="E3600" s="167">
        <v>78.900000000000006</v>
      </c>
      <c r="F3600" s="164" t="s">
        <v>4931</v>
      </c>
    </row>
    <row r="3601" spans="1:7" hidden="1" x14ac:dyDescent="0.25">
      <c r="A3601" s="159"/>
      <c r="B3601" s="171">
        <v>36882</v>
      </c>
      <c r="C3601" s="165" t="s">
        <v>6903</v>
      </c>
      <c r="D3601" s="166" t="s">
        <v>8330</v>
      </c>
      <c r="E3601" s="167">
        <v>92.05</v>
      </c>
      <c r="F3601" s="164" t="s">
        <v>4931</v>
      </c>
    </row>
    <row r="3602" spans="1:7" hidden="1" x14ac:dyDescent="0.25">
      <c r="A3602" s="159"/>
      <c r="B3602" s="171">
        <v>4397</v>
      </c>
      <c r="C3602" s="165" t="s">
        <v>10155</v>
      </c>
      <c r="D3602" s="166" t="s">
        <v>8330</v>
      </c>
      <c r="E3602" s="167">
        <v>143.18</v>
      </c>
      <c r="F3602" s="164" t="s">
        <v>4931</v>
      </c>
    </row>
    <row r="3603" spans="1:7" ht="20.399999999999999" hidden="1" x14ac:dyDescent="0.25">
      <c r="A3603" s="159"/>
      <c r="B3603" s="171">
        <v>34754</v>
      </c>
      <c r="C3603" s="165" t="s">
        <v>10156</v>
      </c>
      <c r="D3603" s="166" t="s">
        <v>8330</v>
      </c>
      <c r="E3603" s="167">
        <v>265.13</v>
      </c>
      <c r="F3603" s="164" t="s">
        <v>4931</v>
      </c>
      <c r="G3603" s="168"/>
    </row>
    <row r="3604" spans="1:7" ht="20.399999999999999" hidden="1" x14ac:dyDescent="0.25">
      <c r="A3604" s="159"/>
      <c r="B3604" s="171">
        <v>25962</v>
      </c>
      <c r="C3604" s="165" t="s">
        <v>10157</v>
      </c>
      <c r="D3604" s="166" t="s">
        <v>8330</v>
      </c>
      <c r="E3604" s="167">
        <v>167.92</v>
      </c>
      <c r="F3604" s="164" t="s">
        <v>4931</v>
      </c>
      <c r="G3604" s="168"/>
    </row>
    <row r="3605" spans="1:7" ht="20.399999999999999" hidden="1" x14ac:dyDescent="0.25">
      <c r="A3605" s="159"/>
      <c r="B3605" s="171">
        <v>34752</v>
      </c>
      <c r="C3605" s="165" t="s">
        <v>10158</v>
      </c>
      <c r="D3605" s="166" t="s">
        <v>8330</v>
      </c>
      <c r="E3605" s="167">
        <v>295.70999999999998</v>
      </c>
      <c r="F3605" s="164" t="s">
        <v>4931</v>
      </c>
    </row>
    <row r="3606" spans="1:7" hidden="1" x14ac:dyDescent="0.25">
      <c r="A3606" s="159"/>
      <c r="B3606" s="171">
        <v>4751</v>
      </c>
      <c r="C3606" s="165" t="s">
        <v>5704</v>
      </c>
      <c r="D3606" s="166" t="s">
        <v>8332</v>
      </c>
      <c r="E3606" s="167">
        <v>14.99</v>
      </c>
      <c r="F3606" s="164" t="s">
        <v>4897</v>
      </c>
    </row>
    <row r="3607" spans="1:7" hidden="1" x14ac:dyDescent="0.25">
      <c r="A3607" s="159"/>
      <c r="B3607" s="171">
        <v>41066</v>
      </c>
      <c r="C3607" s="165" t="s">
        <v>7493</v>
      </c>
      <c r="D3607" s="166" t="s">
        <v>8412</v>
      </c>
      <c r="E3607" s="167">
        <v>2626.48</v>
      </c>
      <c r="F3607" s="164" t="s">
        <v>4897</v>
      </c>
    </row>
    <row r="3608" spans="1:7" hidden="1" x14ac:dyDescent="0.25">
      <c r="A3608" s="159"/>
      <c r="B3608" s="171">
        <v>39604</v>
      </c>
      <c r="C3608" s="165" t="s">
        <v>10159</v>
      </c>
      <c r="D3608" s="166" t="s">
        <v>8325</v>
      </c>
      <c r="E3608" s="167">
        <v>8.59</v>
      </c>
      <c r="F3608" s="164" t="s">
        <v>4931</v>
      </c>
    </row>
    <row r="3609" spans="1:7" hidden="1" x14ac:dyDescent="0.25">
      <c r="A3609" s="159"/>
      <c r="B3609" s="171">
        <v>39605</v>
      </c>
      <c r="C3609" s="165" t="s">
        <v>10160</v>
      </c>
      <c r="D3609" s="166" t="s">
        <v>8325</v>
      </c>
      <c r="E3609" s="167">
        <v>11.92</v>
      </c>
      <c r="F3609" s="164" t="s">
        <v>4931</v>
      </c>
    </row>
    <row r="3610" spans="1:7" hidden="1" x14ac:dyDescent="0.25">
      <c r="A3610" s="159"/>
      <c r="B3610" s="171">
        <v>39606</v>
      </c>
      <c r="C3610" s="165" t="s">
        <v>10161</v>
      </c>
      <c r="D3610" s="166" t="s">
        <v>8325</v>
      </c>
      <c r="E3610" s="167">
        <v>15.14</v>
      </c>
      <c r="F3610" s="164" t="s">
        <v>4931</v>
      </c>
    </row>
    <row r="3611" spans="1:7" hidden="1" x14ac:dyDescent="0.25">
      <c r="A3611" s="159"/>
      <c r="B3611" s="171">
        <v>39607</v>
      </c>
      <c r="C3611" s="165" t="s">
        <v>10162</v>
      </c>
      <c r="D3611" s="166" t="s">
        <v>8325</v>
      </c>
      <c r="E3611" s="167">
        <v>17.37</v>
      </c>
      <c r="F3611" s="164" t="s">
        <v>4931</v>
      </c>
    </row>
    <row r="3612" spans="1:7" hidden="1" x14ac:dyDescent="0.25">
      <c r="A3612" s="159"/>
      <c r="B3612" s="171">
        <v>39594</v>
      </c>
      <c r="C3612" s="165" t="s">
        <v>10163</v>
      </c>
      <c r="D3612" s="166" t="s">
        <v>8325</v>
      </c>
      <c r="E3612" s="167">
        <v>164.45</v>
      </c>
      <c r="F3612" s="164" t="s">
        <v>4931</v>
      </c>
    </row>
    <row r="3613" spans="1:7" hidden="1" x14ac:dyDescent="0.25">
      <c r="A3613" s="159"/>
      <c r="B3613" s="171">
        <v>39596</v>
      </c>
      <c r="C3613" s="165" t="s">
        <v>10164</v>
      </c>
      <c r="D3613" s="166" t="s">
        <v>8325</v>
      </c>
      <c r="E3613" s="167">
        <v>286.63</v>
      </c>
      <c r="F3613" s="164" t="s">
        <v>4931</v>
      </c>
    </row>
    <row r="3614" spans="1:7" hidden="1" x14ac:dyDescent="0.25">
      <c r="A3614" s="159"/>
      <c r="B3614" s="171">
        <v>39595</v>
      </c>
      <c r="C3614" s="165" t="s">
        <v>10165</v>
      </c>
      <c r="D3614" s="166" t="s">
        <v>8325</v>
      </c>
      <c r="E3614" s="167">
        <v>240.6</v>
      </c>
      <c r="F3614" s="164" t="s">
        <v>4931</v>
      </c>
    </row>
    <row r="3615" spans="1:7" hidden="1" x14ac:dyDescent="0.25">
      <c r="A3615" s="159"/>
      <c r="B3615" s="171">
        <v>39597</v>
      </c>
      <c r="C3615" s="165" t="s">
        <v>10166</v>
      </c>
      <c r="D3615" s="166" t="s">
        <v>8325</v>
      </c>
      <c r="E3615" s="167">
        <v>386.53</v>
      </c>
      <c r="F3615" s="164" t="s">
        <v>4931</v>
      </c>
    </row>
    <row r="3616" spans="1:7" hidden="1" x14ac:dyDescent="0.25">
      <c r="A3616" s="159"/>
      <c r="B3616" s="171">
        <v>20209</v>
      </c>
      <c r="C3616" s="165" t="s">
        <v>10167</v>
      </c>
      <c r="D3616" s="166" t="s">
        <v>8368</v>
      </c>
      <c r="E3616" s="167">
        <v>9.6</v>
      </c>
      <c r="F3616" s="164" t="s">
        <v>4897</v>
      </c>
    </row>
    <row r="3617" spans="1:7" hidden="1" x14ac:dyDescent="0.25">
      <c r="A3617" s="159"/>
      <c r="B3617" s="171">
        <v>4433</v>
      </c>
      <c r="C3617" s="165" t="s">
        <v>10168</v>
      </c>
      <c r="D3617" s="166" t="s">
        <v>8368</v>
      </c>
      <c r="E3617" s="167">
        <v>13.75</v>
      </c>
      <c r="F3617" s="164" t="s">
        <v>4897</v>
      </c>
    </row>
    <row r="3618" spans="1:7" hidden="1" x14ac:dyDescent="0.25">
      <c r="A3618" s="159"/>
      <c r="B3618" s="171">
        <v>4491</v>
      </c>
      <c r="C3618" s="165" t="s">
        <v>5684</v>
      </c>
      <c r="D3618" s="166" t="s">
        <v>8368</v>
      </c>
      <c r="E3618" s="167">
        <v>6.4</v>
      </c>
      <c r="F3618" s="164" t="s">
        <v>4931</v>
      </c>
    </row>
    <row r="3619" spans="1:7" hidden="1" x14ac:dyDescent="0.25">
      <c r="A3619" s="159"/>
      <c r="B3619" s="171">
        <v>4505</v>
      </c>
      <c r="C3619" s="165" t="s">
        <v>5687</v>
      </c>
      <c r="D3619" s="166" t="s">
        <v>8368</v>
      </c>
      <c r="E3619" s="167">
        <v>2.5299999999999998</v>
      </c>
      <c r="F3619" s="164" t="s">
        <v>4931</v>
      </c>
      <c r="G3619" s="168"/>
    </row>
    <row r="3620" spans="1:7" hidden="1" x14ac:dyDescent="0.25">
      <c r="A3620" s="159"/>
      <c r="B3620" s="171">
        <v>4517</v>
      </c>
      <c r="C3620" s="165" t="s">
        <v>5691</v>
      </c>
      <c r="D3620" s="166" t="s">
        <v>8368</v>
      </c>
      <c r="E3620" s="167">
        <v>1.21</v>
      </c>
      <c r="F3620" s="164" t="s">
        <v>4897</v>
      </c>
    </row>
    <row r="3621" spans="1:7" hidden="1" x14ac:dyDescent="0.25">
      <c r="A3621" s="159"/>
      <c r="B3621" s="171">
        <v>4448</v>
      </c>
      <c r="C3621" s="165" t="s">
        <v>5683</v>
      </c>
      <c r="D3621" s="166" t="s">
        <v>8368</v>
      </c>
      <c r="E3621" s="167">
        <v>11.69</v>
      </c>
      <c r="F3621" s="164" t="s">
        <v>4931</v>
      </c>
    </row>
    <row r="3622" spans="1:7" hidden="1" x14ac:dyDescent="0.25">
      <c r="A3622" s="159"/>
      <c r="B3622" s="171">
        <v>6194</v>
      </c>
      <c r="C3622" s="165" t="s">
        <v>5846</v>
      </c>
      <c r="D3622" s="166" t="s">
        <v>8368</v>
      </c>
      <c r="E3622" s="167">
        <v>4.0599999999999996</v>
      </c>
      <c r="F3622" s="164" t="s">
        <v>4897</v>
      </c>
    </row>
    <row r="3623" spans="1:7" hidden="1" x14ac:dyDescent="0.25">
      <c r="A3623" s="159"/>
      <c r="B3623" s="171">
        <v>4509</v>
      </c>
      <c r="C3623" s="165" t="s">
        <v>5688</v>
      </c>
      <c r="D3623" s="166" t="s">
        <v>8368</v>
      </c>
      <c r="E3623" s="167">
        <v>3.28</v>
      </c>
      <c r="F3623" s="164" t="s">
        <v>4931</v>
      </c>
    </row>
    <row r="3624" spans="1:7" hidden="1" x14ac:dyDescent="0.25">
      <c r="A3624" s="159"/>
      <c r="B3624" s="171">
        <v>4513</v>
      </c>
      <c r="C3624" s="165" t="s">
        <v>5690</v>
      </c>
      <c r="D3624" s="166" t="s">
        <v>8368</v>
      </c>
      <c r="E3624" s="167">
        <v>1.75</v>
      </c>
      <c r="F3624" s="164" t="s">
        <v>4897</v>
      </c>
    </row>
    <row r="3625" spans="1:7" hidden="1" x14ac:dyDescent="0.25">
      <c r="A3625" s="159"/>
      <c r="B3625" s="171">
        <v>4512</v>
      </c>
      <c r="C3625" s="165" t="s">
        <v>5689</v>
      </c>
      <c r="D3625" s="166" t="s">
        <v>8368</v>
      </c>
      <c r="E3625" s="167">
        <v>2.02</v>
      </c>
      <c r="F3625" s="164" t="s">
        <v>4931</v>
      </c>
      <c r="G3625" s="168"/>
    </row>
    <row r="3626" spans="1:7" hidden="1" x14ac:dyDescent="0.25">
      <c r="A3626" s="159"/>
      <c r="B3626" s="171">
        <v>4500</v>
      </c>
      <c r="C3626" s="165" t="s">
        <v>5686</v>
      </c>
      <c r="D3626" s="166" t="s">
        <v>8368</v>
      </c>
      <c r="E3626" s="167">
        <v>9.91</v>
      </c>
      <c r="F3626" s="164" t="s">
        <v>4931</v>
      </c>
    </row>
    <row r="3627" spans="1:7" hidden="1" x14ac:dyDescent="0.25">
      <c r="A3627" s="159"/>
      <c r="B3627" s="171">
        <v>10731</v>
      </c>
      <c r="C3627" s="165" t="s">
        <v>6132</v>
      </c>
      <c r="D3627" s="166" t="s">
        <v>8330</v>
      </c>
      <c r="E3627" s="167">
        <v>25.72</v>
      </c>
      <c r="F3627" s="164" t="s">
        <v>8337</v>
      </c>
    </row>
    <row r="3628" spans="1:7" hidden="1" x14ac:dyDescent="0.25">
      <c r="A3628" s="159"/>
      <c r="B3628" s="171">
        <v>4704</v>
      </c>
      <c r="C3628" s="165" t="s">
        <v>5692</v>
      </c>
      <c r="D3628" s="166" t="s">
        <v>8330</v>
      </c>
      <c r="E3628" s="167">
        <v>23.21</v>
      </c>
      <c r="F3628" s="164" t="s">
        <v>4897</v>
      </c>
      <c r="G3628" s="168"/>
    </row>
    <row r="3629" spans="1:7" hidden="1" x14ac:dyDescent="0.25">
      <c r="A3629" s="159"/>
      <c r="B3629" s="171">
        <v>10730</v>
      </c>
      <c r="C3629" s="165" t="s">
        <v>6131</v>
      </c>
      <c r="D3629" s="166" t="s">
        <v>8330</v>
      </c>
      <c r="E3629" s="167">
        <v>24.87</v>
      </c>
      <c r="F3629" s="164" t="s">
        <v>4897</v>
      </c>
    </row>
    <row r="3630" spans="1:7" hidden="1" x14ac:dyDescent="0.25">
      <c r="A3630" s="159"/>
      <c r="B3630" s="171">
        <v>4729</v>
      </c>
      <c r="C3630" s="165" t="s">
        <v>5699</v>
      </c>
      <c r="D3630" s="166" t="s">
        <v>8336</v>
      </c>
      <c r="E3630" s="167">
        <v>58.38</v>
      </c>
      <c r="F3630" s="164" t="s">
        <v>4897</v>
      </c>
    </row>
    <row r="3631" spans="1:7" hidden="1" x14ac:dyDescent="0.25">
      <c r="A3631" s="159"/>
      <c r="B3631" s="171">
        <v>4720</v>
      </c>
      <c r="C3631" s="165" t="s">
        <v>10169</v>
      </c>
      <c r="D3631" s="166" t="s">
        <v>8336</v>
      </c>
      <c r="E3631" s="167">
        <v>63.84</v>
      </c>
      <c r="F3631" s="164" t="s">
        <v>4897</v>
      </c>
    </row>
    <row r="3632" spans="1:7" hidden="1" x14ac:dyDescent="0.25">
      <c r="A3632" s="159"/>
      <c r="B3632" s="171">
        <v>4721</v>
      </c>
      <c r="C3632" s="165" t="s">
        <v>5695</v>
      </c>
      <c r="D3632" s="166" t="s">
        <v>8336</v>
      </c>
      <c r="E3632" s="167">
        <v>50</v>
      </c>
      <c r="F3632" s="164" t="s">
        <v>4897</v>
      </c>
    </row>
    <row r="3633" spans="1:7" hidden="1" x14ac:dyDescent="0.25">
      <c r="A3633" s="159"/>
      <c r="B3633" s="171">
        <v>4718</v>
      </c>
      <c r="C3633" s="165" t="s">
        <v>5694</v>
      </c>
      <c r="D3633" s="166" t="s">
        <v>8336</v>
      </c>
      <c r="E3633" s="167">
        <v>50</v>
      </c>
      <c r="F3633" s="164" t="s">
        <v>8337</v>
      </c>
    </row>
    <row r="3634" spans="1:7" hidden="1" x14ac:dyDescent="0.25">
      <c r="A3634" s="159"/>
      <c r="B3634" s="171">
        <v>4722</v>
      </c>
      <c r="C3634" s="165" t="s">
        <v>5696</v>
      </c>
      <c r="D3634" s="166" t="s">
        <v>8336</v>
      </c>
      <c r="E3634" s="167">
        <v>50</v>
      </c>
      <c r="F3634" s="164" t="s">
        <v>4897</v>
      </c>
    </row>
    <row r="3635" spans="1:7" hidden="1" x14ac:dyDescent="0.25">
      <c r="A3635" s="159"/>
      <c r="B3635" s="171">
        <v>4723</v>
      </c>
      <c r="C3635" s="165" t="s">
        <v>5697</v>
      </c>
      <c r="D3635" s="166" t="s">
        <v>8336</v>
      </c>
      <c r="E3635" s="167">
        <v>54.55</v>
      </c>
      <c r="F3635" s="164" t="s">
        <v>4897</v>
      </c>
    </row>
    <row r="3636" spans="1:7" hidden="1" x14ac:dyDescent="0.25">
      <c r="A3636" s="159"/>
      <c r="B3636" s="171">
        <v>4727</v>
      </c>
      <c r="C3636" s="165" t="s">
        <v>5698</v>
      </c>
      <c r="D3636" s="166" t="s">
        <v>8336</v>
      </c>
      <c r="E3636" s="167">
        <v>56.06</v>
      </c>
      <c r="F3636" s="164" t="s">
        <v>4897</v>
      </c>
    </row>
    <row r="3637" spans="1:7" hidden="1" x14ac:dyDescent="0.25">
      <c r="A3637" s="159"/>
      <c r="B3637" s="171">
        <v>4748</v>
      </c>
      <c r="C3637" s="165" t="s">
        <v>10170</v>
      </c>
      <c r="D3637" s="166" t="s">
        <v>8336</v>
      </c>
      <c r="E3637" s="167">
        <v>54.09</v>
      </c>
      <c r="F3637" s="164" t="s">
        <v>4897</v>
      </c>
    </row>
    <row r="3638" spans="1:7" hidden="1" x14ac:dyDescent="0.25">
      <c r="A3638" s="159"/>
      <c r="B3638" s="171">
        <v>4730</v>
      </c>
      <c r="C3638" s="165" t="s">
        <v>10171</v>
      </c>
      <c r="D3638" s="166" t="s">
        <v>8336</v>
      </c>
      <c r="E3638" s="167">
        <v>52.27</v>
      </c>
      <c r="F3638" s="164" t="s">
        <v>4897</v>
      </c>
    </row>
    <row r="3639" spans="1:7" ht="20.399999999999999" hidden="1" x14ac:dyDescent="0.25">
      <c r="A3639" s="159"/>
      <c r="B3639" s="171">
        <v>13186</v>
      </c>
      <c r="C3639" s="165" t="s">
        <v>10172</v>
      </c>
      <c r="D3639" s="166" t="s">
        <v>8336</v>
      </c>
      <c r="E3639" s="167">
        <v>72.900000000000006</v>
      </c>
      <c r="F3639" s="164" t="s">
        <v>4931</v>
      </c>
    </row>
    <row r="3640" spans="1:7" ht="20.399999999999999" hidden="1" x14ac:dyDescent="0.25">
      <c r="A3640" s="159"/>
      <c r="B3640" s="171">
        <v>10737</v>
      </c>
      <c r="C3640" s="165" t="s">
        <v>10173</v>
      </c>
      <c r="D3640" s="166" t="s">
        <v>8330</v>
      </c>
      <c r="E3640" s="167">
        <v>80.819999999999993</v>
      </c>
      <c r="F3640" s="164" t="s">
        <v>4897</v>
      </c>
    </row>
    <row r="3641" spans="1:7" ht="20.399999999999999" hidden="1" x14ac:dyDescent="0.25">
      <c r="A3641" s="159"/>
      <c r="B3641" s="171">
        <v>10734</v>
      </c>
      <c r="C3641" s="165" t="s">
        <v>10174</v>
      </c>
      <c r="D3641" s="166" t="s">
        <v>8330</v>
      </c>
      <c r="E3641" s="167">
        <v>48.08</v>
      </c>
      <c r="F3641" s="164" t="s">
        <v>4897</v>
      </c>
    </row>
    <row r="3642" spans="1:7" hidden="1" x14ac:dyDescent="0.25">
      <c r="A3642" s="159"/>
      <c r="B3642" s="171">
        <v>4708</v>
      </c>
      <c r="C3642" s="165" t="s">
        <v>5693</v>
      </c>
      <c r="D3642" s="166" t="s">
        <v>8330</v>
      </c>
      <c r="E3642" s="167">
        <v>93.26</v>
      </c>
      <c r="F3642" s="164" t="s">
        <v>4897</v>
      </c>
    </row>
    <row r="3643" spans="1:7" ht="20.399999999999999" hidden="1" x14ac:dyDescent="0.25">
      <c r="A3643" s="159"/>
      <c r="B3643" s="171">
        <v>4712</v>
      </c>
      <c r="C3643" s="165" t="s">
        <v>10175</v>
      </c>
      <c r="D3643" s="166" t="s">
        <v>8330</v>
      </c>
      <c r="E3643" s="167">
        <v>45.59</v>
      </c>
      <c r="F3643" s="164" t="s">
        <v>4897</v>
      </c>
    </row>
    <row r="3644" spans="1:7" ht="20.399999999999999" hidden="1" x14ac:dyDescent="0.25">
      <c r="A3644" s="159"/>
      <c r="B3644" s="171">
        <v>4710</v>
      </c>
      <c r="C3644" s="165" t="s">
        <v>10176</v>
      </c>
      <c r="D3644" s="166" t="s">
        <v>8330</v>
      </c>
      <c r="E3644" s="167">
        <v>146.21</v>
      </c>
      <c r="F3644" s="164" t="s">
        <v>4897</v>
      </c>
      <c r="G3644" s="168"/>
    </row>
    <row r="3645" spans="1:7" ht="20.399999999999999" hidden="1" x14ac:dyDescent="0.25">
      <c r="A3645" s="159"/>
      <c r="B3645" s="171">
        <v>4746</v>
      </c>
      <c r="C3645" s="165" t="s">
        <v>10177</v>
      </c>
      <c r="D3645" s="166" t="s">
        <v>8336</v>
      </c>
      <c r="E3645" s="167">
        <v>48.48</v>
      </c>
      <c r="F3645" s="164" t="s">
        <v>4897</v>
      </c>
    </row>
    <row r="3646" spans="1:7" hidden="1" x14ac:dyDescent="0.25">
      <c r="A3646" s="159"/>
      <c r="B3646" s="171">
        <v>4750</v>
      </c>
      <c r="C3646" s="165" t="s">
        <v>1078</v>
      </c>
      <c r="D3646" s="166" t="s">
        <v>8332</v>
      </c>
      <c r="E3646" s="167">
        <v>11.79</v>
      </c>
      <c r="F3646" s="164" t="s">
        <v>8337</v>
      </c>
      <c r="G3646" s="168"/>
    </row>
    <row r="3647" spans="1:7" hidden="1" x14ac:dyDescent="0.25">
      <c r="A3647" s="159"/>
      <c r="B3647" s="171">
        <v>41065</v>
      </c>
      <c r="C3647" s="165" t="s">
        <v>7492</v>
      </c>
      <c r="D3647" s="166" t="s">
        <v>8412</v>
      </c>
      <c r="E3647" s="167">
        <v>2065.5</v>
      </c>
      <c r="F3647" s="164" t="s">
        <v>4897</v>
      </c>
      <c r="G3647" s="168"/>
    </row>
    <row r="3648" spans="1:7" hidden="1" x14ac:dyDescent="0.25">
      <c r="A3648" s="159"/>
      <c r="B3648" s="171">
        <v>34747</v>
      </c>
      <c r="C3648" s="165" t="s">
        <v>10178</v>
      </c>
      <c r="D3648" s="166" t="s">
        <v>8368</v>
      </c>
      <c r="E3648" s="167">
        <v>54.31</v>
      </c>
      <c r="F3648" s="164" t="s">
        <v>4897</v>
      </c>
    </row>
    <row r="3649" spans="1:7" hidden="1" x14ac:dyDescent="0.25">
      <c r="A3649" s="159"/>
      <c r="B3649" s="171">
        <v>4826</v>
      </c>
      <c r="C3649" s="165" t="s">
        <v>5728</v>
      </c>
      <c r="D3649" s="166" t="s">
        <v>8368</v>
      </c>
      <c r="E3649" s="167">
        <v>58.4</v>
      </c>
      <c r="F3649" s="164" t="s">
        <v>4897</v>
      </c>
    </row>
    <row r="3650" spans="1:7" hidden="1" x14ac:dyDescent="0.25">
      <c r="A3650" s="159"/>
      <c r="B3650" s="171">
        <v>41975</v>
      </c>
      <c r="C3650" s="165" t="s">
        <v>10179</v>
      </c>
      <c r="D3650" s="166" t="s">
        <v>8330</v>
      </c>
      <c r="E3650" s="167">
        <v>68.260000000000005</v>
      </c>
      <c r="F3650" s="164" t="s">
        <v>4931</v>
      </c>
    </row>
    <row r="3651" spans="1:7" hidden="1" x14ac:dyDescent="0.25">
      <c r="A3651" s="159"/>
      <c r="B3651" s="171">
        <v>4825</v>
      </c>
      <c r="C3651" s="165" t="s">
        <v>10180</v>
      </c>
      <c r="D3651" s="166" t="s">
        <v>8368</v>
      </c>
      <c r="E3651" s="167">
        <v>80.84</v>
      </c>
      <c r="F3651" s="164" t="s">
        <v>4897</v>
      </c>
    </row>
    <row r="3652" spans="1:7" hidden="1" x14ac:dyDescent="0.25">
      <c r="A3652" s="159"/>
      <c r="B3652" s="171">
        <v>34744</v>
      </c>
      <c r="C3652" s="165" t="s">
        <v>6831</v>
      </c>
      <c r="D3652" s="166" t="s">
        <v>8330</v>
      </c>
      <c r="E3652" s="167">
        <v>22.08</v>
      </c>
      <c r="F3652" s="164" t="s">
        <v>4931</v>
      </c>
    </row>
    <row r="3653" spans="1:7" ht="20.399999999999999" hidden="1" x14ac:dyDescent="0.25">
      <c r="A3653" s="159"/>
      <c r="B3653" s="171">
        <v>39430</v>
      </c>
      <c r="C3653" s="165" t="s">
        <v>10181</v>
      </c>
      <c r="D3653" s="166" t="s">
        <v>8325</v>
      </c>
      <c r="E3653" s="167">
        <v>1.05</v>
      </c>
      <c r="F3653" s="164" t="s">
        <v>4931</v>
      </c>
    </row>
    <row r="3654" spans="1:7" hidden="1" x14ac:dyDescent="0.25">
      <c r="A3654" s="159"/>
      <c r="B3654" s="171">
        <v>39573</v>
      </c>
      <c r="C3654" s="165" t="s">
        <v>10182</v>
      </c>
      <c r="D3654" s="166" t="s">
        <v>8325</v>
      </c>
      <c r="E3654" s="167">
        <v>1.04</v>
      </c>
      <c r="F3654" s="164" t="s">
        <v>4931</v>
      </c>
    </row>
    <row r="3655" spans="1:7" hidden="1" x14ac:dyDescent="0.25">
      <c r="A3655" s="159"/>
      <c r="B3655" s="171">
        <v>38410</v>
      </c>
      <c r="C3655" s="165" t="s">
        <v>10183</v>
      </c>
      <c r="D3655" s="166" t="s">
        <v>8325</v>
      </c>
      <c r="E3655" s="167">
        <v>11588.16</v>
      </c>
      <c r="F3655" s="164" t="s">
        <v>4897</v>
      </c>
    </row>
    <row r="3656" spans="1:7" hidden="1" x14ac:dyDescent="0.25">
      <c r="A3656" s="159"/>
      <c r="B3656" s="171">
        <v>4765</v>
      </c>
      <c r="C3656" s="165" t="s">
        <v>5711</v>
      </c>
      <c r="D3656" s="166" t="s">
        <v>8368</v>
      </c>
      <c r="E3656" s="167">
        <v>59.05</v>
      </c>
      <c r="F3656" s="164" t="s">
        <v>4931</v>
      </c>
    </row>
    <row r="3657" spans="1:7" hidden="1" x14ac:dyDescent="0.25">
      <c r="A3657" s="159"/>
      <c r="B3657" s="171">
        <v>4766</v>
      </c>
      <c r="C3657" s="165" t="s">
        <v>5712</v>
      </c>
      <c r="D3657" s="166" t="s">
        <v>8369</v>
      </c>
      <c r="E3657" s="167">
        <v>4.71</v>
      </c>
      <c r="F3657" s="164" t="s">
        <v>4931</v>
      </c>
    </row>
    <row r="3658" spans="1:7" hidden="1" x14ac:dyDescent="0.25">
      <c r="A3658" s="159"/>
      <c r="B3658" s="171">
        <v>4767</v>
      </c>
      <c r="C3658" s="165" t="s">
        <v>5712</v>
      </c>
      <c r="D3658" s="166" t="s">
        <v>8368</v>
      </c>
      <c r="E3658" s="167">
        <v>101.74</v>
      </c>
      <c r="F3658" s="164" t="s">
        <v>4931</v>
      </c>
    </row>
    <row r="3659" spans="1:7" hidden="1" x14ac:dyDescent="0.25">
      <c r="A3659" s="159"/>
      <c r="B3659" s="171">
        <v>10963</v>
      </c>
      <c r="C3659" s="165" t="s">
        <v>6158</v>
      </c>
      <c r="D3659" s="166" t="s">
        <v>8368</v>
      </c>
      <c r="E3659" s="167">
        <v>161.24</v>
      </c>
      <c r="F3659" s="164" t="s">
        <v>4931</v>
      </c>
      <c r="G3659" s="168"/>
    </row>
    <row r="3660" spans="1:7" hidden="1" x14ac:dyDescent="0.25">
      <c r="A3660" s="159"/>
      <c r="B3660" s="171">
        <v>10962</v>
      </c>
      <c r="C3660" s="165" t="s">
        <v>6157</v>
      </c>
      <c r="D3660" s="166" t="s">
        <v>8369</v>
      </c>
      <c r="E3660" s="167">
        <v>5</v>
      </c>
      <c r="F3660" s="164" t="s">
        <v>4931</v>
      </c>
    </row>
    <row r="3661" spans="1:7" hidden="1" x14ac:dyDescent="0.25">
      <c r="A3661" s="159"/>
      <c r="B3661" s="171">
        <v>34742</v>
      </c>
      <c r="C3661" s="165" t="s">
        <v>6830</v>
      </c>
      <c r="D3661" s="166" t="s">
        <v>8369</v>
      </c>
      <c r="E3661" s="167">
        <v>4.6900000000000004</v>
      </c>
      <c r="F3661" s="164" t="s">
        <v>4931</v>
      </c>
    </row>
    <row r="3662" spans="1:7" hidden="1" x14ac:dyDescent="0.25">
      <c r="A3662" s="159"/>
      <c r="B3662" s="171">
        <v>4773</v>
      </c>
      <c r="C3662" s="165" t="s">
        <v>5713</v>
      </c>
      <c r="D3662" s="166" t="s">
        <v>8368</v>
      </c>
      <c r="E3662" s="167">
        <v>203.53</v>
      </c>
      <c r="F3662" s="164" t="s">
        <v>4931</v>
      </c>
    </row>
    <row r="3663" spans="1:7" hidden="1" x14ac:dyDescent="0.25">
      <c r="A3663" s="159"/>
      <c r="B3663" s="171">
        <v>34740</v>
      </c>
      <c r="C3663" s="165" t="s">
        <v>6828</v>
      </c>
      <c r="D3663" s="166" t="s">
        <v>8369</v>
      </c>
      <c r="E3663" s="167">
        <v>4.6900000000000004</v>
      </c>
      <c r="F3663" s="164" t="s">
        <v>4931</v>
      </c>
    </row>
    <row r="3664" spans="1:7" hidden="1" x14ac:dyDescent="0.25">
      <c r="A3664" s="159"/>
      <c r="B3664" s="171">
        <v>4776</v>
      </c>
      <c r="C3664" s="165" t="s">
        <v>5714</v>
      </c>
      <c r="D3664" s="166" t="s">
        <v>8368</v>
      </c>
      <c r="E3664" s="167">
        <v>315.55</v>
      </c>
      <c r="F3664" s="164" t="s">
        <v>4931</v>
      </c>
    </row>
    <row r="3665" spans="1:6" hidden="1" x14ac:dyDescent="0.25">
      <c r="A3665" s="159"/>
      <c r="B3665" s="171">
        <v>4774</v>
      </c>
      <c r="C3665" s="165" t="s">
        <v>5714</v>
      </c>
      <c r="D3665" s="166" t="s">
        <v>8369</v>
      </c>
      <c r="E3665" s="167">
        <v>4.71</v>
      </c>
      <c r="F3665" s="164" t="s">
        <v>4931</v>
      </c>
    </row>
    <row r="3666" spans="1:6" hidden="1" x14ac:dyDescent="0.25">
      <c r="A3666" s="159"/>
      <c r="B3666" s="171">
        <v>40313</v>
      </c>
      <c r="C3666" s="165" t="s">
        <v>7386</v>
      </c>
      <c r="D3666" s="166" t="s">
        <v>8369</v>
      </c>
      <c r="E3666" s="167">
        <v>4.6900000000000004</v>
      </c>
      <c r="F3666" s="164" t="s">
        <v>4931</v>
      </c>
    </row>
    <row r="3667" spans="1:6" hidden="1" x14ac:dyDescent="0.25">
      <c r="A3667" s="159"/>
      <c r="B3667" s="171">
        <v>13340</v>
      </c>
      <c r="C3667" s="165" t="s">
        <v>6515</v>
      </c>
      <c r="D3667" s="166" t="s">
        <v>8368</v>
      </c>
      <c r="E3667" s="167">
        <v>19.89</v>
      </c>
      <c r="F3667" s="164" t="s">
        <v>4931</v>
      </c>
    </row>
    <row r="3668" spans="1:6" hidden="1" x14ac:dyDescent="0.25">
      <c r="A3668" s="159"/>
      <c r="B3668" s="171">
        <v>10965</v>
      </c>
      <c r="C3668" s="165" t="s">
        <v>6159</v>
      </c>
      <c r="D3668" s="166" t="s">
        <v>8368</v>
      </c>
      <c r="E3668" s="167">
        <v>42.44</v>
      </c>
      <c r="F3668" s="164" t="s">
        <v>4931</v>
      </c>
    </row>
    <row r="3669" spans="1:6" hidden="1" x14ac:dyDescent="0.25">
      <c r="A3669" s="159"/>
      <c r="B3669" s="171">
        <v>10966</v>
      </c>
      <c r="C3669" s="165" t="s">
        <v>6160</v>
      </c>
      <c r="D3669" s="166" t="s">
        <v>8369</v>
      </c>
      <c r="E3669" s="167">
        <v>4.74</v>
      </c>
      <c r="F3669" s="164" t="s">
        <v>4931</v>
      </c>
    </row>
    <row r="3670" spans="1:6" hidden="1" x14ac:dyDescent="0.25">
      <c r="A3670" s="159"/>
      <c r="B3670" s="171">
        <v>40537</v>
      </c>
      <c r="C3670" s="165" t="s">
        <v>7405</v>
      </c>
      <c r="D3670" s="166" t="s">
        <v>8369</v>
      </c>
      <c r="E3670" s="167">
        <v>5.18</v>
      </c>
      <c r="F3670" s="164" t="s">
        <v>4931</v>
      </c>
    </row>
    <row r="3671" spans="1:6" hidden="1" x14ac:dyDescent="0.25">
      <c r="A3671" s="159"/>
      <c r="B3671" s="171">
        <v>40536</v>
      </c>
      <c r="C3671" s="165" t="s">
        <v>7404</v>
      </c>
      <c r="D3671" s="166" t="s">
        <v>8369</v>
      </c>
      <c r="E3671" s="167">
        <v>5.18</v>
      </c>
      <c r="F3671" s="164" t="s">
        <v>4931</v>
      </c>
    </row>
    <row r="3672" spans="1:6" hidden="1" x14ac:dyDescent="0.25">
      <c r="A3672" s="159"/>
      <c r="B3672" s="171">
        <v>40535</v>
      </c>
      <c r="C3672" s="165" t="s">
        <v>7403</v>
      </c>
      <c r="D3672" s="166" t="s">
        <v>8369</v>
      </c>
      <c r="E3672" s="167">
        <v>5.18</v>
      </c>
      <c r="F3672" s="164" t="s">
        <v>4931</v>
      </c>
    </row>
    <row r="3673" spans="1:6" ht="20.399999999999999" hidden="1" x14ac:dyDescent="0.25">
      <c r="A3673" s="159"/>
      <c r="B3673" s="171">
        <v>39427</v>
      </c>
      <c r="C3673" s="165" t="s">
        <v>10184</v>
      </c>
      <c r="D3673" s="166" t="s">
        <v>8368</v>
      </c>
      <c r="E3673" s="167">
        <v>2.8</v>
      </c>
      <c r="F3673" s="164" t="s">
        <v>4931</v>
      </c>
    </row>
    <row r="3674" spans="1:6" hidden="1" x14ac:dyDescent="0.25">
      <c r="A3674" s="159"/>
      <c r="B3674" s="171">
        <v>39424</v>
      </c>
      <c r="C3674" s="165" t="s">
        <v>7304</v>
      </c>
      <c r="D3674" s="166" t="s">
        <v>8368</v>
      </c>
      <c r="E3674" s="167">
        <v>1.67</v>
      </c>
      <c r="F3674" s="164" t="s">
        <v>4931</v>
      </c>
    </row>
    <row r="3675" spans="1:6" hidden="1" x14ac:dyDescent="0.25">
      <c r="A3675" s="159"/>
      <c r="B3675" s="171">
        <v>39425</v>
      </c>
      <c r="C3675" s="165" t="s">
        <v>10185</v>
      </c>
      <c r="D3675" s="166" t="s">
        <v>8368</v>
      </c>
      <c r="E3675" s="167">
        <v>1.64</v>
      </c>
      <c r="F3675" s="164" t="s">
        <v>4931</v>
      </c>
    </row>
    <row r="3676" spans="1:6" hidden="1" x14ac:dyDescent="0.25">
      <c r="A3676" s="159"/>
      <c r="B3676" s="171">
        <v>40664</v>
      </c>
      <c r="C3676" s="165" t="s">
        <v>7415</v>
      </c>
      <c r="D3676" s="166" t="s">
        <v>8369</v>
      </c>
      <c r="E3676" s="167">
        <v>4.4400000000000004</v>
      </c>
      <c r="F3676" s="164" t="s">
        <v>4931</v>
      </c>
    </row>
    <row r="3677" spans="1:6" hidden="1" x14ac:dyDescent="0.25">
      <c r="A3677" s="159"/>
      <c r="B3677" s="171">
        <v>34360</v>
      </c>
      <c r="C3677" s="165" t="s">
        <v>6707</v>
      </c>
      <c r="D3677" s="166" t="s">
        <v>8369</v>
      </c>
      <c r="E3677" s="167">
        <v>21.9</v>
      </c>
      <c r="F3677" s="164" t="s">
        <v>4931</v>
      </c>
    </row>
    <row r="3678" spans="1:6" hidden="1" x14ac:dyDescent="0.25">
      <c r="A3678" s="159"/>
      <c r="B3678" s="171">
        <v>20259</v>
      </c>
      <c r="C3678" s="165" t="s">
        <v>6625</v>
      </c>
      <c r="D3678" s="166" t="s">
        <v>8368</v>
      </c>
      <c r="E3678" s="167">
        <v>8.6999999999999993</v>
      </c>
      <c r="F3678" s="164" t="s">
        <v>4931</v>
      </c>
    </row>
    <row r="3679" spans="1:6" ht="20.399999999999999" hidden="1" x14ac:dyDescent="0.25">
      <c r="A3679" s="159"/>
      <c r="B3679" s="171">
        <v>14077</v>
      </c>
      <c r="C3679" s="165" t="s">
        <v>10186</v>
      </c>
      <c r="D3679" s="166" t="s">
        <v>8368</v>
      </c>
      <c r="E3679" s="167">
        <v>133.16</v>
      </c>
      <c r="F3679" s="164" t="s">
        <v>4931</v>
      </c>
    </row>
    <row r="3680" spans="1:6" ht="20.399999999999999" hidden="1" x14ac:dyDescent="0.25">
      <c r="A3680" s="159"/>
      <c r="B3680" s="171">
        <v>3678</v>
      </c>
      <c r="C3680" s="165" t="s">
        <v>10187</v>
      </c>
      <c r="D3680" s="166" t="s">
        <v>8368</v>
      </c>
      <c r="E3680" s="167">
        <v>60.18</v>
      </c>
      <c r="F3680" s="164" t="s">
        <v>4931</v>
      </c>
    </row>
    <row r="3681" spans="1:6" hidden="1" x14ac:dyDescent="0.25">
      <c r="A3681" s="159"/>
      <c r="B3681" s="171">
        <v>39418</v>
      </c>
      <c r="C3681" s="165" t="s">
        <v>10188</v>
      </c>
      <c r="D3681" s="166" t="s">
        <v>8368</v>
      </c>
      <c r="E3681" s="167">
        <v>3.13</v>
      </c>
      <c r="F3681" s="164" t="s">
        <v>4931</v>
      </c>
    </row>
    <row r="3682" spans="1:6" hidden="1" x14ac:dyDescent="0.25">
      <c r="A3682" s="159"/>
      <c r="B3682" s="171">
        <v>39419</v>
      </c>
      <c r="C3682" s="165" t="s">
        <v>10189</v>
      </c>
      <c r="D3682" s="166" t="s">
        <v>8368</v>
      </c>
      <c r="E3682" s="167">
        <v>3.81</v>
      </c>
      <c r="F3682" s="164" t="s">
        <v>4931</v>
      </c>
    </row>
    <row r="3683" spans="1:6" hidden="1" x14ac:dyDescent="0.25">
      <c r="A3683" s="159"/>
      <c r="B3683" s="171">
        <v>39420</v>
      </c>
      <c r="C3683" s="165" t="s">
        <v>10190</v>
      </c>
      <c r="D3683" s="166" t="s">
        <v>8368</v>
      </c>
      <c r="E3683" s="167">
        <v>4.21</v>
      </c>
      <c r="F3683" s="164" t="s">
        <v>4931</v>
      </c>
    </row>
    <row r="3684" spans="1:6" hidden="1" x14ac:dyDescent="0.25">
      <c r="A3684" s="159"/>
      <c r="B3684" s="171">
        <v>39571</v>
      </c>
      <c r="C3684" s="165" t="s">
        <v>10191</v>
      </c>
      <c r="D3684" s="166" t="s">
        <v>8368</v>
      </c>
      <c r="E3684" s="167">
        <v>2.54</v>
      </c>
      <c r="F3684" s="164" t="s">
        <v>4931</v>
      </c>
    </row>
    <row r="3685" spans="1:6" hidden="1" x14ac:dyDescent="0.25">
      <c r="A3685" s="159"/>
      <c r="B3685" s="171">
        <v>39421</v>
      </c>
      <c r="C3685" s="165" t="s">
        <v>10192</v>
      </c>
      <c r="D3685" s="166" t="s">
        <v>8368</v>
      </c>
      <c r="E3685" s="167">
        <v>3.71</v>
      </c>
      <c r="F3685" s="164" t="s">
        <v>4931</v>
      </c>
    </row>
    <row r="3686" spans="1:6" hidden="1" x14ac:dyDescent="0.25">
      <c r="A3686" s="159"/>
      <c r="B3686" s="171">
        <v>39422</v>
      </c>
      <c r="C3686" s="165" t="s">
        <v>10193</v>
      </c>
      <c r="D3686" s="166" t="s">
        <v>8368</v>
      </c>
      <c r="E3686" s="167">
        <v>4.33</v>
      </c>
      <c r="F3686" s="164" t="s">
        <v>4931</v>
      </c>
    </row>
    <row r="3687" spans="1:6" hidden="1" x14ac:dyDescent="0.25">
      <c r="A3687" s="159"/>
      <c r="B3687" s="171">
        <v>39423</v>
      </c>
      <c r="C3687" s="165" t="s">
        <v>10194</v>
      </c>
      <c r="D3687" s="166" t="s">
        <v>8368</v>
      </c>
      <c r="E3687" s="167">
        <v>5.0199999999999996</v>
      </c>
      <c r="F3687" s="164" t="s">
        <v>4931</v>
      </c>
    </row>
    <row r="3688" spans="1:6" ht="20.399999999999999" hidden="1" x14ac:dyDescent="0.25">
      <c r="A3688" s="159"/>
      <c r="B3688" s="171">
        <v>39426</v>
      </c>
      <c r="C3688" s="165" t="s">
        <v>10195</v>
      </c>
      <c r="D3688" s="166" t="s">
        <v>8368</v>
      </c>
      <c r="E3688" s="167">
        <v>11.3</v>
      </c>
      <c r="F3688" s="164" t="s">
        <v>4931</v>
      </c>
    </row>
    <row r="3689" spans="1:6" ht="20.399999999999999" hidden="1" x14ac:dyDescent="0.25">
      <c r="A3689" s="159"/>
      <c r="B3689" s="171">
        <v>39429</v>
      </c>
      <c r="C3689" s="165" t="s">
        <v>10196</v>
      </c>
      <c r="D3689" s="166" t="s">
        <v>8368</v>
      </c>
      <c r="E3689" s="167">
        <v>3.56</v>
      </c>
      <c r="F3689" s="164" t="s">
        <v>4931</v>
      </c>
    </row>
    <row r="3690" spans="1:6" ht="20.399999999999999" hidden="1" x14ac:dyDescent="0.25">
      <c r="A3690" s="159"/>
      <c r="B3690" s="171">
        <v>39428</v>
      </c>
      <c r="C3690" s="165" t="s">
        <v>10197</v>
      </c>
      <c r="D3690" s="166" t="s">
        <v>8368</v>
      </c>
      <c r="E3690" s="169">
        <v>2.72</v>
      </c>
      <c r="F3690" s="164" t="s">
        <v>4931</v>
      </c>
    </row>
    <row r="3691" spans="1:6" hidden="1" x14ac:dyDescent="0.25">
      <c r="A3691" s="159"/>
      <c r="B3691" s="171">
        <v>39572</v>
      </c>
      <c r="C3691" s="165" t="s">
        <v>10198</v>
      </c>
      <c r="D3691" s="166" t="s">
        <v>8368</v>
      </c>
      <c r="E3691" s="167">
        <v>2.35</v>
      </c>
      <c r="F3691" s="164" t="s">
        <v>4931</v>
      </c>
    </row>
    <row r="3692" spans="1:6" ht="20.399999999999999" hidden="1" x14ac:dyDescent="0.25">
      <c r="A3692" s="159"/>
      <c r="B3692" s="171">
        <v>39570</v>
      </c>
      <c r="C3692" s="165" t="s">
        <v>10199</v>
      </c>
      <c r="D3692" s="166" t="s">
        <v>8368</v>
      </c>
      <c r="E3692" s="169">
        <v>2.5</v>
      </c>
      <c r="F3692" s="164" t="s">
        <v>4931</v>
      </c>
    </row>
    <row r="3693" spans="1:6" ht="20.399999999999999" hidden="1" x14ac:dyDescent="0.25">
      <c r="A3693" s="159"/>
      <c r="B3693" s="171">
        <v>39569</v>
      </c>
      <c r="C3693" s="165" t="s">
        <v>10200</v>
      </c>
      <c r="D3693" s="166" t="s">
        <v>8368</v>
      </c>
      <c r="E3693" s="167">
        <v>2.4700000000000002</v>
      </c>
      <c r="F3693" s="164" t="s">
        <v>4931</v>
      </c>
    </row>
    <row r="3694" spans="1:6" hidden="1" x14ac:dyDescent="0.25">
      <c r="A3694" s="159"/>
      <c r="B3694" s="171">
        <v>11552</v>
      </c>
      <c r="C3694" s="165" t="s">
        <v>10201</v>
      </c>
      <c r="D3694" s="166" t="s">
        <v>8368</v>
      </c>
      <c r="E3694" s="167">
        <v>8.06</v>
      </c>
      <c r="F3694" s="164" t="s">
        <v>4897</v>
      </c>
    </row>
    <row r="3695" spans="1:6" hidden="1" x14ac:dyDescent="0.25">
      <c r="A3695" s="159"/>
      <c r="B3695" s="171">
        <v>40598</v>
      </c>
      <c r="C3695" s="165" t="s">
        <v>7551</v>
      </c>
      <c r="D3695" s="166" t="s">
        <v>8369</v>
      </c>
      <c r="E3695" s="167">
        <v>5.18</v>
      </c>
      <c r="F3695" s="164" t="s">
        <v>4931</v>
      </c>
    </row>
    <row r="3696" spans="1:6" hidden="1" x14ac:dyDescent="0.25">
      <c r="A3696" s="159"/>
      <c r="B3696" s="171">
        <v>39029</v>
      </c>
      <c r="C3696" s="165" t="s">
        <v>7197</v>
      </c>
      <c r="D3696" s="166" t="s">
        <v>8368</v>
      </c>
      <c r="E3696" s="167">
        <v>7.98</v>
      </c>
      <c r="F3696" s="164" t="s">
        <v>4931</v>
      </c>
    </row>
    <row r="3697" spans="1:6" hidden="1" x14ac:dyDescent="0.25">
      <c r="A3697" s="159"/>
      <c r="B3697" s="171">
        <v>39028</v>
      </c>
      <c r="C3697" s="165" t="s">
        <v>7196</v>
      </c>
      <c r="D3697" s="166" t="s">
        <v>8368</v>
      </c>
      <c r="E3697" s="167">
        <v>4.6399999999999997</v>
      </c>
      <c r="F3697" s="164" t="s">
        <v>4931</v>
      </c>
    </row>
    <row r="3698" spans="1:6" hidden="1" x14ac:dyDescent="0.25">
      <c r="A3698" s="159"/>
      <c r="B3698" s="171">
        <v>39328</v>
      </c>
      <c r="C3698" s="165" t="s">
        <v>7264</v>
      </c>
      <c r="D3698" s="166" t="s">
        <v>8368</v>
      </c>
      <c r="E3698" s="167">
        <v>2.5499999999999998</v>
      </c>
      <c r="F3698" s="164" t="s">
        <v>4931</v>
      </c>
    </row>
    <row r="3699" spans="1:6" ht="20.399999999999999" hidden="1" x14ac:dyDescent="0.25">
      <c r="A3699" s="159"/>
      <c r="B3699" s="171">
        <v>38541</v>
      </c>
      <c r="C3699" s="165" t="s">
        <v>10202</v>
      </c>
      <c r="D3699" s="166" t="s">
        <v>8325</v>
      </c>
      <c r="E3699" s="167">
        <v>2016997.48</v>
      </c>
      <c r="F3699" s="164" t="s">
        <v>4931</v>
      </c>
    </row>
    <row r="3700" spans="1:6" ht="20.399999999999999" hidden="1" x14ac:dyDescent="0.25">
      <c r="A3700" s="159"/>
      <c r="B3700" s="171">
        <v>38542</v>
      </c>
      <c r="C3700" s="165" t="s">
        <v>10203</v>
      </c>
      <c r="D3700" s="166" t="s">
        <v>8325</v>
      </c>
      <c r="E3700" s="167">
        <v>3136349.98</v>
      </c>
      <c r="F3700" s="164" t="s">
        <v>4931</v>
      </c>
    </row>
    <row r="3701" spans="1:6" ht="30.6" hidden="1" x14ac:dyDescent="0.25">
      <c r="A3701" s="159"/>
      <c r="B3701" s="171">
        <v>38543</v>
      </c>
      <c r="C3701" s="165" t="s">
        <v>10204</v>
      </c>
      <c r="D3701" s="166" t="s">
        <v>8325</v>
      </c>
      <c r="E3701" s="167">
        <v>767865.01</v>
      </c>
      <c r="F3701" s="164" t="s">
        <v>4931</v>
      </c>
    </row>
    <row r="3702" spans="1:6" ht="20.399999999999999" hidden="1" x14ac:dyDescent="0.25">
      <c r="A3702" s="159"/>
      <c r="B3702" s="171">
        <v>40406</v>
      </c>
      <c r="C3702" s="165" t="s">
        <v>10205</v>
      </c>
      <c r="D3702" s="166" t="s">
        <v>8325</v>
      </c>
      <c r="E3702" s="167">
        <v>35129.129999999997</v>
      </c>
      <c r="F3702" s="164" t="s">
        <v>4931</v>
      </c>
    </row>
    <row r="3703" spans="1:6" ht="20.399999999999999" hidden="1" x14ac:dyDescent="0.25">
      <c r="A3703" s="159"/>
      <c r="B3703" s="171">
        <v>40789</v>
      </c>
      <c r="C3703" s="165" t="s">
        <v>7554</v>
      </c>
      <c r="D3703" s="166" t="s">
        <v>8325</v>
      </c>
      <c r="E3703" s="167">
        <v>5062.46</v>
      </c>
      <c r="F3703" s="164" t="s">
        <v>4931</v>
      </c>
    </row>
    <row r="3704" spans="1:6" ht="20.399999999999999" hidden="1" x14ac:dyDescent="0.25">
      <c r="A3704" s="159"/>
      <c r="B3704" s="171">
        <v>40791</v>
      </c>
      <c r="C3704" s="165" t="s">
        <v>10206</v>
      </c>
      <c r="D3704" s="166" t="s">
        <v>8325</v>
      </c>
      <c r="E3704" s="167">
        <v>15847.72</v>
      </c>
      <c r="F3704" s="164" t="s">
        <v>4931</v>
      </c>
    </row>
    <row r="3705" spans="1:6" ht="20.399999999999999" hidden="1" x14ac:dyDescent="0.25">
      <c r="A3705" s="159"/>
      <c r="B3705" s="171">
        <v>11651</v>
      </c>
      <c r="C3705" s="165" t="s">
        <v>10207</v>
      </c>
      <c r="D3705" s="166" t="s">
        <v>8325</v>
      </c>
      <c r="E3705" s="167">
        <v>8667.34</v>
      </c>
      <c r="F3705" s="164" t="s">
        <v>4931</v>
      </c>
    </row>
    <row r="3706" spans="1:6" ht="20.399999999999999" hidden="1" x14ac:dyDescent="0.25">
      <c r="A3706" s="159"/>
      <c r="B3706" s="171">
        <v>42002</v>
      </c>
      <c r="C3706" s="165" t="s">
        <v>10208</v>
      </c>
      <c r="D3706" s="166" t="s">
        <v>8325</v>
      </c>
      <c r="E3706" s="167">
        <v>657657.44999999995</v>
      </c>
      <c r="F3706" s="164" t="s">
        <v>4931</v>
      </c>
    </row>
    <row r="3707" spans="1:6" hidden="1" x14ac:dyDescent="0.25">
      <c r="A3707" s="159"/>
      <c r="B3707" s="171">
        <v>40435</v>
      </c>
      <c r="C3707" s="165" t="s">
        <v>7544</v>
      </c>
      <c r="D3707" s="166" t="s">
        <v>8325</v>
      </c>
      <c r="E3707" s="167">
        <v>421244.25</v>
      </c>
      <c r="F3707" s="164" t="s">
        <v>4931</v>
      </c>
    </row>
    <row r="3708" spans="1:6" hidden="1" x14ac:dyDescent="0.25">
      <c r="A3708" s="159"/>
      <c r="B3708" s="171">
        <v>39012</v>
      </c>
      <c r="C3708" s="165" t="s">
        <v>10209</v>
      </c>
      <c r="D3708" s="166" t="s">
        <v>8325</v>
      </c>
      <c r="E3708" s="167">
        <v>439510.14</v>
      </c>
      <c r="F3708" s="164" t="s">
        <v>4931</v>
      </c>
    </row>
    <row r="3709" spans="1:6" hidden="1" x14ac:dyDescent="0.25">
      <c r="A3709" s="159"/>
      <c r="B3709" s="171">
        <v>5327</v>
      </c>
      <c r="C3709" s="165" t="s">
        <v>5794</v>
      </c>
      <c r="D3709" s="166" t="s">
        <v>8369</v>
      </c>
      <c r="E3709" s="167">
        <v>24.3</v>
      </c>
      <c r="F3709" s="164" t="s">
        <v>4897</v>
      </c>
    </row>
    <row r="3710" spans="1:6" hidden="1" x14ac:dyDescent="0.25">
      <c r="A3710" s="159"/>
      <c r="B3710" s="171">
        <v>35274</v>
      </c>
      <c r="C3710" s="165" t="s">
        <v>10210</v>
      </c>
      <c r="D3710" s="166" t="s">
        <v>8368</v>
      </c>
      <c r="E3710" s="167">
        <v>42.27</v>
      </c>
      <c r="F3710" s="164" t="s">
        <v>4897</v>
      </c>
    </row>
    <row r="3711" spans="1:6" hidden="1" x14ac:dyDescent="0.25">
      <c r="A3711" s="159"/>
      <c r="B3711" s="171">
        <v>35275</v>
      </c>
      <c r="C3711" s="165" t="s">
        <v>10211</v>
      </c>
      <c r="D3711" s="166" t="s">
        <v>8368</v>
      </c>
      <c r="E3711" s="167">
        <v>90.27</v>
      </c>
      <c r="F3711" s="164" t="s">
        <v>4897</v>
      </c>
    </row>
    <row r="3712" spans="1:6" hidden="1" x14ac:dyDescent="0.25">
      <c r="A3712" s="159"/>
      <c r="B3712" s="171">
        <v>35276</v>
      </c>
      <c r="C3712" s="165" t="s">
        <v>10212</v>
      </c>
      <c r="D3712" s="166" t="s">
        <v>8368</v>
      </c>
      <c r="E3712" s="167">
        <v>147.6</v>
      </c>
      <c r="F3712" s="164" t="s">
        <v>4897</v>
      </c>
    </row>
    <row r="3713" spans="1:6" hidden="1" x14ac:dyDescent="0.25">
      <c r="A3713" s="159"/>
      <c r="B3713" s="171">
        <v>38386</v>
      </c>
      <c r="C3713" s="165" t="s">
        <v>7117</v>
      </c>
      <c r="D3713" s="166" t="s">
        <v>8325</v>
      </c>
      <c r="E3713" s="167">
        <v>3.33</v>
      </c>
      <c r="F3713" s="164" t="s">
        <v>4897</v>
      </c>
    </row>
    <row r="3714" spans="1:6" hidden="1" x14ac:dyDescent="0.25">
      <c r="A3714" s="159"/>
      <c r="B3714" s="171">
        <v>11091</v>
      </c>
      <c r="C3714" s="165" t="s">
        <v>10213</v>
      </c>
      <c r="D3714" s="166" t="s">
        <v>8325</v>
      </c>
      <c r="E3714" s="167">
        <v>0.95</v>
      </c>
      <c r="F3714" s="164" t="s">
        <v>4897</v>
      </c>
    </row>
    <row r="3715" spans="1:6" hidden="1" x14ac:dyDescent="0.25">
      <c r="A3715" s="159"/>
      <c r="B3715" s="171">
        <v>37586</v>
      </c>
      <c r="C3715" s="165" t="s">
        <v>10214</v>
      </c>
      <c r="D3715" s="166" t="s">
        <v>9493</v>
      </c>
      <c r="E3715" s="167">
        <v>37.770000000000003</v>
      </c>
      <c r="F3715" s="164" t="s">
        <v>4897</v>
      </c>
    </row>
    <row r="3716" spans="1:6" hidden="1" x14ac:dyDescent="0.25">
      <c r="A3716" s="159"/>
      <c r="B3716" s="171">
        <v>37395</v>
      </c>
      <c r="C3716" s="165" t="s">
        <v>6916</v>
      </c>
      <c r="D3716" s="166" t="s">
        <v>9493</v>
      </c>
      <c r="E3716" s="167">
        <v>32.479999999999997</v>
      </c>
      <c r="F3716" s="164" t="s">
        <v>4897</v>
      </c>
    </row>
    <row r="3717" spans="1:6" hidden="1" x14ac:dyDescent="0.25">
      <c r="A3717" s="159"/>
      <c r="B3717" s="171">
        <v>14147</v>
      </c>
      <c r="C3717" s="165" t="s">
        <v>10215</v>
      </c>
      <c r="D3717" s="166" t="s">
        <v>9493</v>
      </c>
      <c r="E3717" s="167">
        <v>43.08</v>
      </c>
      <c r="F3717" s="164" t="s">
        <v>4897</v>
      </c>
    </row>
    <row r="3718" spans="1:6" hidden="1" x14ac:dyDescent="0.25">
      <c r="A3718" s="159"/>
      <c r="B3718" s="171">
        <v>37396</v>
      </c>
      <c r="C3718" s="165" t="s">
        <v>6917</v>
      </c>
      <c r="D3718" s="166" t="s">
        <v>9493</v>
      </c>
      <c r="E3718" s="167">
        <v>26.58</v>
      </c>
      <c r="F3718" s="164" t="s">
        <v>4897</v>
      </c>
    </row>
    <row r="3719" spans="1:6" hidden="1" x14ac:dyDescent="0.25">
      <c r="A3719" s="159"/>
      <c r="B3719" s="171">
        <v>37397</v>
      </c>
      <c r="C3719" s="165" t="s">
        <v>6918</v>
      </c>
      <c r="D3719" s="166" t="s">
        <v>9493</v>
      </c>
      <c r="E3719" s="167">
        <v>27.84</v>
      </c>
      <c r="F3719" s="164" t="s">
        <v>4897</v>
      </c>
    </row>
    <row r="3720" spans="1:6" hidden="1" x14ac:dyDescent="0.25">
      <c r="A3720" s="159"/>
      <c r="B3720" s="171">
        <v>11559</v>
      </c>
      <c r="C3720" s="165" t="s">
        <v>10216</v>
      </c>
      <c r="D3720" s="166" t="s">
        <v>8325</v>
      </c>
      <c r="E3720" s="167">
        <v>3.71</v>
      </c>
      <c r="F3720" s="164" t="s">
        <v>4897</v>
      </c>
    </row>
    <row r="3721" spans="1:6" hidden="1" x14ac:dyDescent="0.25">
      <c r="A3721" s="159"/>
      <c r="B3721" s="171">
        <v>444</v>
      </c>
      <c r="C3721" s="165" t="s">
        <v>10217</v>
      </c>
      <c r="D3721" s="166" t="s">
        <v>8325</v>
      </c>
      <c r="E3721" s="167">
        <v>17.09</v>
      </c>
      <c r="F3721" s="164" t="s">
        <v>4931</v>
      </c>
    </row>
    <row r="3722" spans="1:6" hidden="1" x14ac:dyDescent="0.25">
      <c r="A3722" s="159"/>
      <c r="B3722" s="171">
        <v>445</v>
      </c>
      <c r="C3722" s="165" t="s">
        <v>10218</v>
      </c>
      <c r="D3722" s="166" t="s">
        <v>8325</v>
      </c>
      <c r="E3722" s="167">
        <v>23.4</v>
      </c>
      <c r="F3722" s="164" t="s">
        <v>4931</v>
      </c>
    </row>
    <row r="3723" spans="1:6" hidden="1" x14ac:dyDescent="0.25">
      <c r="A3723" s="159"/>
      <c r="B3723" s="171">
        <v>4783</v>
      </c>
      <c r="C3723" s="165" t="s">
        <v>1084</v>
      </c>
      <c r="D3723" s="166" t="s">
        <v>8332</v>
      </c>
      <c r="E3723" s="167">
        <v>11.79</v>
      </c>
      <c r="F3723" s="164" t="s">
        <v>8337</v>
      </c>
    </row>
    <row r="3724" spans="1:6" hidden="1" x14ac:dyDescent="0.25">
      <c r="A3724" s="159"/>
      <c r="B3724" s="171">
        <v>41079</v>
      </c>
      <c r="C3724" s="165" t="s">
        <v>7506</v>
      </c>
      <c r="D3724" s="166" t="s">
        <v>8412</v>
      </c>
      <c r="E3724" s="167">
        <v>2065.5</v>
      </c>
      <c r="F3724" s="164" t="s">
        <v>4897</v>
      </c>
    </row>
    <row r="3725" spans="1:6" hidden="1" x14ac:dyDescent="0.25">
      <c r="A3725" s="159"/>
      <c r="B3725" s="171">
        <v>12874</v>
      </c>
      <c r="C3725" s="165" t="s">
        <v>6494</v>
      </c>
      <c r="D3725" s="166" t="s">
        <v>8332</v>
      </c>
      <c r="E3725" s="167">
        <v>14.82</v>
      </c>
      <c r="F3725" s="164" t="s">
        <v>4897</v>
      </c>
    </row>
    <row r="3726" spans="1:6" hidden="1" x14ac:dyDescent="0.25">
      <c r="A3726" s="159"/>
      <c r="B3726" s="171">
        <v>41082</v>
      </c>
      <c r="C3726" s="165" t="s">
        <v>7509</v>
      </c>
      <c r="D3726" s="166" t="s">
        <v>8412</v>
      </c>
      <c r="E3726" s="167">
        <v>2596.0500000000002</v>
      </c>
      <c r="F3726" s="164" t="s">
        <v>4897</v>
      </c>
    </row>
    <row r="3727" spans="1:6" hidden="1" x14ac:dyDescent="0.25">
      <c r="A3727" s="159"/>
      <c r="B3727" s="171">
        <v>4785</v>
      </c>
      <c r="C3727" s="165" t="s">
        <v>5718</v>
      </c>
      <c r="D3727" s="166" t="s">
        <v>8332</v>
      </c>
      <c r="E3727" s="167">
        <v>12.67</v>
      </c>
      <c r="F3727" s="164" t="s">
        <v>4897</v>
      </c>
    </row>
    <row r="3728" spans="1:6" hidden="1" x14ac:dyDescent="0.25">
      <c r="A3728" s="159"/>
      <c r="B3728" s="171">
        <v>41081</v>
      </c>
      <c r="C3728" s="165" t="s">
        <v>7508</v>
      </c>
      <c r="D3728" s="166" t="s">
        <v>8412</v>
      </c>
      <c r="E3728" s="167">
        <v>2221.65</v>
      </c>
      <c r="F3728" s="164" t="s">
        <v>4897</v>
      </c>
    </row>
    <row r="3729" spans="1:6" hidden="1" x14ac:dyDescent="0.25">
      <c r="A3729" s="159"/>
      <c r="B3729" s="171">
        <v>4801</v>
      </c>
      <c r="C3729" s="165" t="s">
        <v>5722</v>
      </c>
      <c r="D3729" s="166" t="s">
        <v>8330</v>
      </c>
      <c r="E3729" s="167">
        <v>39.67</v>
      </c>
      <c r="F3729" s="164" t="s">
        <v>4897</v>
      </c>
    </row>
    <row r="3730" spans="1:6" hidden="1" x14ac:dyDescent="0.25">
      <c r="A3730" s="159"/>
      <c r="B3730" s="171">
        <v>4794</v>
      </c>
      <c r="C3730" s="165" t="s">
        <v>10219</v>
      </c>
      <c r="D3730" s="166" t="s">
        <v>8330</v>
      </c>
      <c r="E3730" s="167">
        <v>180.69</v>
      </c>
      <c r="F3730" s="164" t="s">
        <v>4897</v>
      </c>
    </row>
    <row r="3731" spans="1:6" hidden="1" x14ac:dyDescent="0.25">
      <c r="A3731" s="159"/>
      <c r="B3731" s="171">
        <v>4796</v>
      </c>
      <c r="C3731" s="165" t="s">
        <v>10220</v>
      </c>
      <c r="D3731" s="166" t="s">
        <v>8330</v>
      </c>
      <c r="E3731" s="167">
        <v>109.75</v>
      </c>
      <c r="F3731" s="164" t="s">
        <v>4897</v>
      </c>
    </row>
    <row r="3732" spans="1:6" hidden="1" x14ac:dyDescent="0.25">
      <c r="A3732" s="159"/>
      <c r="B3732" s="171">
        <v>4800</v>
      </c>
      <c r="C3732" s="165" t="s">
        <v>5721</v>
      </c>
      <c r="D3732" s="166" t="s">
        <v>8330</v>
      </c>
      <c r="E3732" s="167">
        <v>30.18</v>
      </c>
      <c r="F3732" s="164" t="s">
        <v>4897</v>
      </c>
    </row>
    <row r="3733" spans="1:6" hidden="1" x14ac:dyDescent="0.25">
      <c r="A3733" s="159"/>
      <c r="B3733" s="171">
        <v>4795</v>
      </c>
      <c r="C3733" s="165" t="s">
        <v>10221</v>
      </c>
      <c r="D3733" s="166" t="s">
        <v>8330</v>
      </c>
      <c r="E3733" s="167">
        <v>175.89</v>
      </c>
      <c r="F3733" s="164" t="s">
        <v>4897</v>
      </c>
    </row>
    <row r="3734" spans="1:6" ht="20.399999999999999" hidden="1" x14ac:dyDescent="0.25">
      <c r="A3734" s="159"/>
      <c r="B3734" s="171">
        <v>39694</v>
      </c>
      <c r="C3734" s="165" t="s">
        <v>10222</v>
      </c>
      <c r="D3734" s="166" t="s">
        <v>8330</v>
      </c>
      <c r="E3734" s="167">
        <v>230.89</v>
      </c>
      <c r="F3734" s="164" t="s">
        <v>4931</v>
      </c>
    </row>
    <row r="3735" spans="1:6" hidden="1" x14ac:dyDescent="0.25">
      <c r="A3735" s="159"/>
      <c r="B3735" s="171">
        <v>1292</v>
      </c>
      <c r="C3735" s="165" t="s">
        <v>10223</v>
      </c>
      <c r="D3735" s="166" t="s">
        <v>8330</v>
      </c>
      <c r="E3735" s="167">
        <v>40.75</v>
      </c>
      <c r="F3735" s="164" t="s">
        <v>4897</v>
      </c>
    </row>
    <row r="3736" spans="1:6" hidden="1" x14ac:dyDescent="0.25">
      <c r="A3736" s="159"/>
      <c r="B3736" s="171">
        <v>1287</v>
      </c>
      <c r="C3736" s="165" t="s">
        <v>10224</v>
      </c>
      <c r="D3736" s="166" t="s">
        <v>8330</v>
      </c>
      <c r="E3736" s="167">
        <v>19.989999999999998</v>
      </c>
      <c r="F3736" s="164" t="s">
        <v>8337</v>
      </c>
    </row>
    <row r="3737" spans="1:6" ht="20.399999999999999" hidden="1" x14ac:dyDescent="0.25">
      <c r="A3737" s="159"/>
      <c r="B3737" s="171">
        <v>1297</v>
      </c>
      <c r="C3737" s="165" t="s">
        <v>10225</v>
      </c>
      <c r="D3737" s="166" t="s">
        <v>8330</v>
      </c>
      <c r="E3737" s="167">
        <v>16.579999999999998</v>
      </c>
      <c r="F3737" s="164" t="s">
        <v>4897</v>
      </c>
    </row>
    <row r="3738" spans="1:6" ht="20.399999999999999" hidden="1" x14ac:dyDescent="0.25">
      <c r="A3738" s="159"/>
      <c r="B3738" s="171">
        <v>4786</v>
      </c>
      <c r="C3738" s="165" t="s">
        <v>10226</v>
      </c>
      <c r="D3738" s="166" t="s">
        <v>8330</v>
      </c>
      <c r="E3738" s="167">
        <v>78.5</v>
      </c>
      <c r="F3738" s="164" t="s">
        <v>4931</v>
      </c>
    </row>
    <row r="3739" spans="1:6" ht="20.399999999999999" hidden="1" x14ac:dyDescent="0.25">
      <c r="A3739" s="159"/>
      <c r="B3739" s="171">
        <v>10840</v>
      </c>
      <c r="C3739" s="165" t="s">
        <v>10227</v>
      </c>
      <c r="D3739" s="166" t="s">
        <v>8330</v>
      </c>
      <c r="E3739" s="167">
        <v>230</v>
      </c>
      <c r="F3739" s="164" t="s">
        <v>8337</v>
      </c>
    </row>
    <row r="3740" spans="1:6" ht="20.399999999999999" hidden="1" x14ac:dyDescent="0.25">
      <c r="A3740" s="159"/>
      <c r="B3740" s="171">
        <v>10841</v>
      </c>
      <c r="C3740" s="165" t="s">
        <v>10228</v>
      </c>
      <c r="D3740" s="166" t="s">
        <v>8330</v>
      </c>
      <c r="E3740" s="167">
        <v>173.58</v>
      </c>
      <c r="F3740" s="164" t="s">
        <v>4897</v>
      </c>
    </row>
    <row r="3741" spans="1:6" ht="20.399999999999999" hidden="1" x14ac:dyDescent="0.25">
      <c r="A3741" s="159"/>
      <c r="B3741" s="171">
        <v>25980</v>
      </c>
      <c r="C3741" s="165" t="s">
        <v>10229</v>
      </c>
      <c r="D3741" s="166" t="s">
        <v>8330</v>
      </c>
      <c r="E3741" s="169">
        <v>221.8</v>
      </c>
      <c r="F3741" s="164" t="s">
        <v>4897</v>
      </c>
    </row>
    <row r="3742" spans="1:6" ht="20.399999999999999" hidden="1" x14ac:dyDescent="0.25">
      <c r="A3742" s="159"/>
      <c r="B3742" s="171">
        <v>10842</v>
      </c>
      <c r="C3742" s="165" t="s">
        <v>10230</v>
      </c>
      <c r="D3742" s="166" t="s">
        <v>8330</v>
      </c>
      <c r="E3742" s="167">
        <v>250.73</v>
      </c>
      <c r="F3742" s="164" t="s">
        <v>4897</v>
      </c>
    </row>
    <row r="3743" spans="1:6" hidden="1" x14ac:dyDescent="0.25">
      <c r="A3743" s="159"/>
      <c r="B3743" s="171">
        <v>21108</v>
      </c>
      <c r="C3743" s="165" t="s">
        <v>6641</v>
      </c>
      <c r="D3743" s="166" t="s">
        <v>8330</v>
      </c>
      <c r="E3743" s="167">
        <v>54.31</v>
      </c>
      <c r="F3743" s="164" t="s">
        <v>4897</v>
      </c>
    </row>
    <row r="3744" spans="1:6" hidden="1" x14ac:dyDescent="0.25">
      <c r="A3744" s="159"/>
      <c r="B3744" s="171">
        <v>38180</v>
      </c>
      <c r="C3744" s="165" t="s">
        <v>7092</v>
      </c>
      <c r="D3744" s="166" t="s">
        <v>8330</v>
      </c>
      <c r="E3744" s="167">
        <v>88.36</v>
      </c>
      <c r="F3744" s="164" t="s">
        <v>4897</v>
      </c>
    </row>
    <row r="3745" spans="1:6" hidden="1" x14ac:dyDescent="0.25">
      <c r="A3745" s="159"/>
      <c r="B3745" s="171">
        <v>40648</v>
      </c>
      <c r="C3745" s="165" t="s">
        <v>7409</v>
      </c>
      <c r="D3745" s="166" t="s">
        <v>8330</v>
      </c>
      <c r="E3745" s="167">
        <v>150.72</v>
      </c>
      <c r="F3745" s="164" t="s">
        <v>4931</v>
      </c>
    </row>
    <row r="3746" spans="1:6" hidden="1" x14ac:dyDescent="0.25">
      <c r="A3746" s="159"/>
      <c r="B3746" s="171">
        <v>40649</v>
      </c>
      <c r="C3746" s="165" t="s">
        <v>7410</v>
      </c>
      <c r="D3746" s="166" t="s">
        <v>8330</v>
      </c>
      <c r="E3746" s="167">
        <v>87.79</v>
      </c>
      <c r="F3746" s="164" t="s">
        <v>4931</v>
      </c>
    </row>
    <row r="3747" spans="1:6" hidden="1" x14ac:dyDescent="0.25">
      <c r="A3747" s="159"/>
      <c r="B3747" s="171">
        <v>40650</v>
      </c>
      <c r="C3747" s="165" t="s">
        <v>7411</v>
      </c>
      <c r="D3747" s="166" t="s">
        <v>8330</v>
      </c>
      <c r="E3747" s="167">
        <v>113.04</v>
      </c>
      <c r="F3747" s="164" t="s">
        <v>4931</v>
      </c>
    </row>
    <row r="3748" spans="1:6" hidden="1" x14ac:dyDescent="0.25">
      <c r="A3748" s="159"/>
      <c r="B3748" s="171">
        <v>40651</v>
      </c>
      <c r="C3748" s="165" t="s">
        <v>7412</v>
      </c>
      <c r="D3748" s="166" t="s">
        <v>8330</v>
      </c>
      <c r="E3748" s="167">
        <v>208.49</v>
      </c>
      <c r="F3748" s="164" t="s">
        <v>4931</v>
      </c>
    </row>
    <row r="3749" spans="1:6" hidden="1" x14ac:dyDescent="0.25">
      <c r="A3749" s="159"/>
      <c r="B3749" s="171">
        <v>40652</v>
      </c>
      <c r="C3749" s="165" t="s">
        <v>7413</v>
      </c>
      <c r="D3749" s="166" t="s">
        <v>8330</v>
      </c>
      <c r="E3749" s="167">
        <v>111.78</v>
      </c>
      <c r="F3749" s="164" t="s">
        <v>4931</v>
      </c>
    </row>
    <row r="3750" spans="1:6" ht="20.399999999999999" hidden="1" x14ac:dyDescent="0.25">
      <c r="A3750" s="159"/>
      <c r="B3750" s="171">
        <v>40647</v>
      </c>
      <c r="C3750" s="165" t="s">
        <v>10231</v>
      </c>
      <c r="D3750" s="166" t="s">
        <v>8330</v>
      </c>
      <c r="E3750" s="167">
        <v>123.08</v>
      </c>
      <c r="F3750" s="164" t="s">
        <v>4931</v>
      </c>
    </row>
    <row r="3751" spans="1:6" hidden="1" x14ac:dyDescent="0.25">
      <c r="A3751" s="159"/>
      <c r="B3751" s="171">
        <v>40653</v>
      </c>
      <c r="C3751" s="165" t="s">
        <v>7414</v>
      </c>
      <c r="D3751" s="166" t="s">
        <v>8330</v>
      </c>
      <c r="E3751" s="167">
        <v>94.2</v>
      </c>
      <c r="F3751" s="164" t="s">
        <v>4931</v>
      </c>
    </row>
    <row r="3752" spans="1:6" hidden="1" x14ac:dyDescent="0.25">
      <c r="A3752" s="159"/>
      <c r="B3752" s="171">
        <v>36178</v>
      </c>
      <c r="C3752" s="165" t="s">
        <v>6857</v>
      </c>
      <c r="D3752" s="166" t="s">
        <v>8325</v>
      </c>
      <c r="E3752" s="167">
        <v>7.18</v>
      </c>
      <c r="F3752" s="164" t="s">
        <v>4931</v>
      </c>
    </row>
    <row r="3753" spans="1:6" hidden="1" x14ac:dyDescent="0.25">
      <c r="A3753" s="159"/>
      <c r="B3753" s="171">
        <v>38195</v>
      </c>
      <c r="C3753" s="165" t="s">
        <v>7099</v>
      </c>
      <c r="D3753" s="166" t="s">
        <v>8330</v>
      </c>
      <c r="E3753" s="167">
        <v>64.14</v>
      </c>
      <c r="F3753" s="164" t="s">
        <v>4897</v>
      </c>
    </row>
    <row r="3754" spans="1:6" hidden="1" x14ac:dyDescent="0.25">
      <c r="A3754" s="159"/>
      <c r="B3754" s="171">
        <v>38181</v>
      </c>
      <c r="C3754" s="165" t="s">
        <v>10232</v>
      </c>
      <c r="D3754" s="166" t="s">
        <v>8330</v>
      </c>
      <c r="E3754" s="167">
        <v>120.63</v>
      </c>
      <c r="F3754" s="164" t="s">
        <v>4897</v>
      </c>
    </row>
    <row r="3755" spans="1:6" hidden="1" x14ac:dyDescent="0.25">
      <c r="A3755" s="159"/>
      <c r="B3755" s="171">
        <v>38182</v>
      </c>
      <c r="C3755" s="165" t="s">
        <v>10233</v>
      </c>
      <c r="D3755" s="166" t="s">
        <v>8330</v>
      </c>
      <c r="E3755" s="167">
        <v>114.9</v>
      </c>
      <c r="F3755" s="164" t="s">
        <v>4897</v>
      </c>
    </row>
    <row r="3756" spans="1:6" hidden="1" x14ac:dyDescent="0.25">
      <c r="A3756" s="159"/>
      <c r="B3756" s="171">
        <v>38186</v>
      </c>
      <c r="C3756" s="165" t="s">
        <v>10234</v>
      </c>
      <c r="D3756" s="166" t="s">
        <v>8330</v>
      </c>
      <c r="E3756" s="167">
        <v>298.67</v>
      </c>
      <c r="F3756" s="164" t="s">
        <v>4897</v>
      </c>
    </row>
    <row r="3757" spans="1:6" hidden="1" x14ac:dyDescent="0.25">
      <c r="A3757" s="159"/>
      <c r="B3757" s="171">
        <v>38185</v>
      </c>
      <c r="C3757" s="165" t="s">
        <v>10235</v>
      </c>
      <c r="D3757" s="166" t="s">
        <v>8330</v>
      </c>
      <c r="E3757" s="167">
        <v>265.92</v>
      </c>
      <c r="F3757" s="164" t="s">
        <v>4897</v>
      </c>
    </row>
    <row r="3758" spans="1:6" hidden="1" x14ac:dyDescent="0.25">
      <c r="A3758" s="159"/>
      <c r="B3758" s="171">
        <v>40654</v>
      </c>
      <c r="C3758" s="165" t="s">
        <v>10236</v>
      </c>
      <c r="D3758" s="166" t="s">
        <v>8330</v>
      </c>
      <c r="E3758" s="167">
        <v>146.32</v>
      </c>
      <c r="F3758" s="164" t="s">
        <v>4931</v>
      </c>
    </row>
    <row r="3759" spans="1:6" ht="20.399999999999999" hidden="1" x14ac:dyDescent="0.25">
      <c r="A3759" s="159"/>
      <c r="B3759" s="171">
        <v>25981</v>
      </c>
      <c r="C3759" s="165" t="s">
        <v>10237</v>
      </c>
      <c r="D3759" s="166" t="s">
        <v>8330</v>
      </c>
      <c r="E3759" s="167">
        <v>183.22</v>
      </c>
      <c r="F3759" s="164" t="s">
        <v>4897</v>
      </c>
    </row>
    <row r="3760" spans="1:6" hidden="1" x14ac:dyDescent="0.25">
      <c r="A3760" s="159"/>
      <c r="B3760" s="171">
        <v>4822</v>
      </c>
      <c r="C3760" s="165" t="s">
        <v>10238</v>
      </c>
      <c r="D3760" s="166" t="s">
        <v>8330</v>
      </c>
      <c r="E3760" s="167">
        <v>223.76</v>
      </c>
      <c r="F3760" s="164" t="s">
        <v>4897</v>
      </c>
    </row>
    <row r="3761" spans="1:7" hidden="1" x14ac:dyDescent="0.25">
      <c r="A3761" s="159"/>
      <c r="B3761" s="171">
        <v>4818</v>
      </c>
      <c r="C3761" s="165" t="s">
        <v>10239</v>
      </c>
      <c r="D3761" s="166" t="s">
        <v>8330</v>
      </c>
      <c r="E3761" s="167">
        <v>230</v>
      </c>
      <c r="F3761" s="164" t="s">
        <v>8337</v>
      </c>
    </row>
    <row r="3762" spans="1:7" ht="20.399999999999999" hidden="1" x14ac:dyDescent="0.25">
      <c r="A3762" s="159"/>
      <c r="B3762" s="171">
        <v>39567</v>
      </c>
      <c r="C3762" s="165" t="s">
        <v>10240</v>
      </c>
      <c r="D3762" s="166" t="s">
        <v>8330</v>
      </c>
      <c r="E3762" s="167">
        <v>29.96</v>
      </c>
      <c r="F3762" s="164" t="s">
        <v>4897</v>
      </c>
    </row>
    <row r="3763" spans="1:7" ht="20.399999999999999" hidden="1" x14ac:dyDescent="0.25">
      <c r="A3763" s="159"/>
      <c r="B3763" s="171">
        <v>39566</v>
      </c>
      <c r="C3763" s="165" t="s">
        <v>10241</v>
      </c>
      <c r="D3763" s="166" t="s">
        <v>8330</v>
      </c>
      <c r="E3763" s="169">
        <v>34.61</v>
      </c>
      <c r="F3763" s="164" t="s">
        <v>4897</v>
      </c>
    </row>
    <row r="3764" spans="1:7" hidden="1" x14ac:dyDescent="0.25">
      <c r="A3764" s="159"/>
      <c r="B3764" s="171">
        <v>11062</v>
      </c>
      <c r="C3764" s="165" t="s">
        <v>6181</v>
      </c>
      <c r="D3764" s="166" t="s">
        <v>8330</v>
      </c>
      <c r="E3764" s="169">
        <v>63.84</v>
      </c>
      <c r="F3764" s="164" t="s">
        <v>4897</v>
      </c>
    </row>
    <row r="3765" spans="1:7" hidden="1" x14ac:dyDescent="0.25">
      <c r="A3765" s="159"/>
      <c r="B3765" s="171">
        <v>11063</v>
      </c>
      <c r="C3765" s="165" t="s">
        <v>6182</v>
      </c>
      <c r="D3765" s="166" t="s">
        <v>8330</v>
      </c>
      <c r="E3765" s="169">
        <v>61.8</v>
      </c>
      <c r="F3765" s="164" t="s">
        <v>4897</v>
      </c>
    </row>
    <row r="3766" spans="1:7" hidden="1" x14ac:dyDescent="0.25">
      <c r="A3766" s="159"/>
      <c r="B3766" s="171">
        <v>13521</v>
      </c>
      <c r="C3766" s="165" t="s">
        <v>6520</v>
      </c>
      <c r="D3766" s="166" t="s">
        <v>8325</v>
      </c>
      <c r="E3766" s="169">
        <v>78.37</v>
      </c>
      <c r="F3766" s="164" t="s">
        <v>4931</v>
      </c>
    </row>
    <row r="3767" spans="1:7" ht="20.399999999999999" hidden="1" x14ac:dyDescent="0.25">
      <c r="A3767" s="159"/>
      <c r="B3767" s="171">
        <v>10851</v>
      </c>
      <c r="C3767" s="165" t="s">
        <v>10242</v>
      </c>
      <c r="D3767" s="166" t="s">
        <v>8325</v>
      </c>
      <c r="E3767" s="167">
        <v>47.94</v>
      </c>
      <c r="F3767" s="164" t="s">
        <v>4897</v>
      </c>
    </row>
    <row r="3768" spans="1:7" ht="20.399999999999999" hidden="1" x14ac:dyDescent="0.25">
      <c r="A3768" s="159"/>
      <c r="B3768" s="171">
        <v>39515</v>
      </c>
      <c r="C3768" s="165" t="s">
        <v>10243</v>
      </c>
      <c r="D3768" s="166" t="s">
        <v>8325</v>
      </c>
      <c r="E3768" s="167">
        <v>32.049999999999997</v>
      </c>
      <c r="F3768" s="164" t="s">
        <v>4931</v>
      </c>
    </row>
    <row r="3769" spans="1:7" ht="20.399999999999999" hidden="1" x14ac:dyDescent="0.25">
      <c r="A3769" s="159"/>
      <c r="B3769" s="171">
        <v>39516</v>
      </c>
      <c r="C3769" s="165" t="s">
        <v>10244</v>
      </c>
      <c r="D3769" s="166" t="s">
        <v>8325</v>
      </c>
      <c r="E3769" s="167">
        <v>27.02</v>
      </c>
      <c r="F3769" s="164" t="s">
        <v>4931</v>
      </c>
    </row>
    <row r="3770" spans="1:7" ht="20.399999999999999" hidden="1" x14ac:dyDescent="0.25">
      <c r="A3770" s="159"/>
      <c r="B3770" s="171">
        <v>39514</v>
      </c>
      <c r="C3770" s="165" t="s">
        <v>10245</v>
      </c>
      <c r="D3770" s="166" t="s">
        <v>8325</v>
      </c>
      <c r="E3770" s="169">
        <v>16.809999999999999</v>
      </c>
      <c r="F3770" s="164" t="s">
        <v>4931</v>
      </c>
    </row>
    <row r="3771" spans="1:7" hidden="1" x14ac:dyDescent="0.25">
      <c r="A3771" s="159"/>
      <c r="B3771" s="171">
        <v>4812</v>
      </c>
      <c r="C3771" s="165" t="s">
        <v>10246</v>
      </c>
      <c r="D3771" s="166" t="s">
        <v>8330</v>
      </c>
      <c r="E3771" s="169">
        <v>8.2799999999999994</v>
      </c>
      <c r="F3771" s="164" t="s">
        <v>8337</v>
      </c>
    </row>
    <row r="3772" spans="1:7" hidden="1" x14ac:dyDescent="0.25">
      <c r="A3772" s="159"/>
      <c r="B3772" s="171">
        <v>10849</v>
      </c>
      <c r="C3772" s="165" t="s">
        <v>6143</v>
      </c>
      <c r="D3772" s="166" t="s">
        <v>8325</v>
      </c>
      <c r="E3772" s="167">
        <v>1140.01</v>
      </c>
      <c r="F3772" s="164" t="s">
        <v>4931</v>
      </c>
    </row>
    <row r="3773" spans="1:7" hidden="1" x14ac:dyDescent="0.25">
      <c r="A3773" s="159"/>
      <c r="B3773" s="171">
        <v>10848</v>
      </c>
      <c r="C3773" s="165" t="s">
        <v>6142</v>
      </c>
      <c r="D3773" s="166" t="s">
        <v>8325</v>
      </c>
      <c r="E3773" s="169">
        <v>716.06</v>
      </c>
      <c r="F3773" s="164" t="s">
        <v>4931</v>
      </c>
    </row>
    <row r="3774" spans="1:7" hidden="1" x14ac:dyDescent="0.25">
      <c r="A3774" s="159"/>
      <c r="B3774" s="171">
        <v>4813</v>
      </c>
      <c r="C3774" s="165" t="s">
        <v>10247</v>
      </c>
      <c r="D3774" s="166" t="s">
        <v>8330</v>
      </c>
      <c r="E3774" s="167">
        <v>237.5</v>
      </c>
      <c r="F3774" s="164" t="s">
        <v>4931</v>
      </c>
      <c r="G3774" s="168"/>
    </row>
    <row r="3775" spans="1:7" ht="20.399999999999999" hidden="1" x14ac:dyDescent="0.25">
      <c r="A3775" s="159"/>
      <c r="B3775" s="171">
        <v>37560</v>
      </c>
      <c r="C3775" s="165" t="s">
        <v>10248</v>
      </c>
      <c r="D3775" s="166" t="s">
        <v>8325</v>
      </c>
      <c r="E3775" s="167">
        <v>39.369999999999997</v>
      </c>
      <c r="F3775" s="164" t="s">
        <v>4897</v>
      </c>
      <c r="G3775" s="168"/>
    </row>
    <row r="3776" spans="1:7" ht="20.399999999999999" hidden="1" x14ac:dyDescent="0.25">
      <c r="A3776" s="159"/>
      <c r="B3776" s="171">
        <v>37557</v>
      </c>
      <c r="C3776" s="165" t="s">
        <v>10249</v>
      </c>
      <c r="D3776" s="166" t="s">
        <v>8325</v>
      </c>
      <c r="E3776" s="167">
        <v>11.95</v>
      </c>
      <c r="F3776" s="164" t="s">
        <v>4897</v>
      </c>
    </row>
    <row r="3777" spans="1:6" ht="20.399999999999999" hidden="1" x14ac:dyDescent="0.25">
      <c r="A3777" s="159"/>
      <c r="B3777" s="171">
        <v>37556</v>
      </c>
      <c r="C3777" s="165" t="s">
        <v>10250</v>
      </c>
      <c r="D3777" s="166" t="s">
        <v>8325</v>
      </c>
      <c r="E3777" s="167">
        <v>23.13</v>
      </c>
      <c r="F3777" s="164" t="s">
        <v>4897</v>
      </c>
    </row>
    <row r="3778" spans="1:6" ht="20.399999999999999" hidden="1" x14ac:dyDescent="0.25">
      <c r="A3778" s="159"/>
      <c r="B3778" s="171">
        <v>37559</v>
      </c>
      <c r="C3778" s="165" t="s">
        <v>10251</v>
      </c>
      <c r="D3778" s="166" t="s">
        <v>8325</v>
      </c>
      <c r="E3778" s="167">
        <v>28.37</v>
      </c>
      <c r="F3778" s="164" t="s">
        <v>4897</v>
      </c>
    </row>
    <row r="3779" spans="1:6" ht="20.399999999999999" hidden="1" x14ac:dyDescent="0.25">
      <c r="A3779" s="159"/>
      <c r="B3779" s="171">
        <v>37539</v>
      </c>
      <c r="C3779" s="165" t="s">
        <v>10252</v>
      </c>
      <c r="D3779" s="166" t="s">
        <v>8325</v>
      </c>
      <c r="E3779" s="167">
        <v>20</v>
      </c>
      <c r="F3779" s="164" t="s">
        <v>8337</v>
      </c>
    </row>
    <row r="3780" spans="1:6" ht="20.399999999999999" hidden="1" x14ac:dyDescent="0.25">
      <c r="A3780" s="159"/>
      <c r="B3780" s="171">
        <v>37558</v>
      </c>
      <c r="C3780" s="165" t="s">
        <v>10253</v>
      </c>
      <c r="D3780" s="166" t="s">
        <v>8325</v>
      </c>
      <c r="E3780" s="167">
        <v>37.29</v>
      </c>
      <c r="F3780" s="164" t="s">
        <v>4897</v>
      </c>
    </row>
    <row r="3781" spans="1:6" hidden="1" x14ac:dyDescent="0.25">
      <c r="A3781" s="159"/>
      <c r="B3781" s="171">
        <v>34723</v>
      </c>
      <c r="C3781" s="165" t="s">
        <v>6827</v>
      </c>
      <c r="D3781" s="166" t="s">
        <v>8330</v>
      </c>
      <c r="E3781" s="167">
        <v>548.63</v>
      </c>
      <c r="F3781" s="164" t="s">
        <v>4931</v>
      </c>
    </row>
    <row r="3782" spans="1:6" hidden="1" x14ac:dyDescent="0.25">
      <c r="A3782" s="159"/>
      <c r="B3782" s="171">
        <v>34721</v>
      </c>
      <c r="C3782" s="165" t="s">
        <v>6826</v>
      </c>
      <c r="D3782" s="166" t="s">
        <v>8330</v>
      </c>
      <c r="E3782" s="167">
        <v>684</v>
      </c>
      <c r="F3782" s="164" t="s">
        <v>4931</v>
      </c>
    </row>
    <row r="3783" spans="1:6" hidden="1" x14ac:dyDescent="0.25">
      <c r="A3783" s="159"/>
      <c r="B3783" s="171">
        <v>4309</v>
      </c>
      <c r="C3783" s="165" t="s">
        <v>5667</v>
      </c>
      <c r="D3783" s="166" t="s">
        <v>8325</v>
      </c>
      <c r="E3783" s="167">
        <v>4.2699999999999996</v>
      </c>
      <c r="F3783" s="164" t="s">
        <v>4897</v>
      </c>
    </row>
    <row r="3784" spans="1:6" hidden="1" x14ac:dyDescent="0.25">
      <c r="A3784" s="159"/>
      <c r="B3784" s="171">
        <v>4307</v>
      </c>
      <c r="C3784" s="165" t="s">
        <v>5666</v>
      </c>
      <c r="D3784" s="166" t="s">
        <v>8325</v>
      </c>
      <c r="E3784" s="167">
        <v>7.3</v>
      </c>
      <c r="F3784" s="164" t="s">
        <v>4897</v>
      </c>
    </row>
    <row r="3785" spans="1:6" hidden="1" x14ac:dyDescent="0.25">
      <c r="A3785" s="159"/>
      <c r="B3785" s="171">
        <v>10850</v>
      </c>
      <c r="C3785" s="165" t="s">
        <v>6144</v>
      </c>
      <c r="D3785" s="166" t="s">
        <v>8325</v>
      </c>
      <c r="E3785" s="167">
        <v>35.619999999999997</v>
      </c>
      <c r="F3785" s="164" t="s">
        <v>4931</v>
      </c>
    </row>
    <row r="3786" spans="1:6" ht="20.399999999999999" hidden="1" x14ac:dyDescent="0.25">
      <c r="A3786" s="159"/>
      <c r="B3786" s="171">
        <v>42467</v>
      </c>
      <c r="C3786" s="165" t="s">
        <v>10254</v>
      </c>
      <c r="D3786" s="166" t="s">
        <v>8325</v>
      </c>
      <c r="E3786" s="167">
        <v>1422.31</v>
      </c>
      <c r="F3786" s="164" t="s">
        <v>4931</v>
      </c>
    </row>
    <row r="3787" spans="1:6" hidden="1" x14ac:dyDescent="0.25">
      <c r="A3787" s="159"/>
      <c r="B3787" s="171">
        <v>4792</v>
      </c>
      <c r="C3787" s="165" t="s">
        <v>5720</v>
      </c>
      <c r="D3787" s="166" t="s">
        <v>8330</v>
      </c>
      <c r="E3787" s="167">
        <v>84.82</v>
      </c>
      <c r="F3787" s="164" t="s">
        <v>4897</v>
      </c>
    </row>
    <row r="3788" spans="1:6" hidden="1" x14ac:dyDescent="0.25">
      <c r="A3788" s="159"/>
      <c r="B3788" s="171">
        <v>4790</v>
      </c>
      <c r="C3788" s="165" t="s">
        <v>10255</v>
      </c>
      <c r="D3788" s="166" t="s">
        <v>8330</v>
      </c>
      <c r="E3788" s="167">
        <v>51</v>
      </c>
      <c r="F3788" s="164" t="s">
        <v>8337</v>
      </c>
    </row>
    <row r="3789" spans="1:6" ht="20.399999999999999" hidden="1" x14ac:dyDescent="0.25">
      <c r="A3789" s="159"/>
      <c r="B3789" s="171">
        <v>40671</v>
      </c>
      <c r="C3789" s="165" t="s">
        <v>10256</v>
      </c>
      <c r="D3789" s="166" t="s">
        <v>8330</v>
      </c>
      <c r="E3789" s="167">
        <v>40.97</v>
      </c>
      <c r="F3789" s="164" t="s">
        <v>4931</v>
      </c>
    </row>
    <row r="3790" spans="1:6" hidden="1" x14ac:dyDescent="0.25">
      <c r="A3790" s="159"/>
      <c r="B3790" s="171">
        <v>7552</v>
      </c>
      <c r="C3790" s="165" t="s">
        <v>5996</v>
      </c>
      <c r="D3790" s="166" t="s">
        <v>8325</v>
      </c>
      <c r="E3790" s="167">
        <v>15</v>
      </c>
      <c r="F3790" s="164" t="s">
        <v>4897</v>
      </c>
    </row>
    <row r="3791" spans="1:6" hidden="1" x14ac:dyDescent="0.25">
      <c r="A3791" s="159"/>
      <c r="B3791" s="171">
        <v>4893</v>
      </c>
      <c r="C3791" s="165" t="s">
        <v>5735</v>
      </c>
      <c r="D3791" s="166" t="s">
        <v>8325</v>
      </c>
      <c r="E3791" s="167">
        <v>6.97</v>
      </c>
      <c r="F3791" s="164" t="s">
        <v>4897</v>
      </c>
    </row>
    <row r="3792" spans="1:6" hidden="1" x14ac:dyDescent="0.25">
      <c r="A3792" s="159"/>
      <c r="B3792" s="171">
        <v>4894</v>
      </c>
      <c r="C3792" s="165" t="s">
        <v>5736</v>
      </c>
      <c r="D3792" s="166" t="s">
        <v>8325</v>
      </c>
      <c r="E3792" s="167">
        <v>5.98</v>
      </c>
      <c r="F3792" s="164" t="s">
        <v>4897</v>
      </c>
    </row>
    <row r="3793" spans="1:6" hidden="1" x14ac:dyDescent="0.25">
      <c r="A3793" s="159"/>
      <c r="B3793" s="171">
        <v>4888</v>
      </c>
      <c r="C3793" s="165" t="s">
        <v>5730</v>
      </c>
      <c r="D3793" s="166" t="s">
        <v>8325</v>
      </c>
      <c r="E3793" s="167">
        <v>2.0299999999999998</v>
      </c>
      <c r="F3793" s="164" t="s">
        <v>4897</v>
      </c>
    </row>
    <row r="3794" spans="1:6" hidden="1" x14ac:dyDescent="0.25">
      <c r="A3794" s="159"/>
      <c r="B3794" s="171">
        <v>4890</v>
      </c>
      <c r="C3794" s="165" t="s">
        <v>5732</v>
      </c>
      <c r="D3794" s="166" t="s">
        <v>8325</v>
      </c>
      <c r="E3794" s="167">
        <v>3.83</v>
      </c>
      <c r="F3794" s="164" t="s">
        <v>4897</v>
      </c>
    </row>
    <row r="3795" spans="1:6" hidden="1" x14ac:dyDescent="0.25">
      <c r="A3795" s="159"/>
      <c r="B3795" s="171">
        <v>12411</v>
      </c>
      <c r="C3795" s="165" t="s">
        <v>6403</v>
      </c>
      <c r="D3795" s="166" t="s">
        <v>8325</v>
      </c>
      <c r="E3795" s="167">
        <v>20.62</v>
      </c>
      <c r="F3795" s="164" t="s">
        <v>4897</v>
      </c>
    </row>
    <row r="3796" spans="1:6" hidden="1" x14ac:dyDescent="0.25">
      <c r="A3796" s="159"/>
      <c r="B3796" s="171">
        <v>4891</v>
      </c>
      <c r="C3796" s="165" t="s">
        <v>5733</v>
      </c>
      <c r="D3796" s="166" t="s">
        <v>8325</v>
      </c>
      <c r="E3796" s="167">
        <v>10.31</v>
      </c>
      <c r="F3796" s="164" t="s">
        <v>4897</v>
      </c>
    </row>
    <row r="3797" spans="1:6" hidden="1" x14ac:dyDescent="0.25">
      <c r="A3797" s="159"/>
      <c r="B3797" s="171">
        <v>4889</v>
      </c>
      <c r="C3797" s="165" t="s">
        <v>5731</v>
      </c>
      <c r="D3797" s="166" t="s">
        <v>8325</v>
      </c>
      <c r="E3797" s="167">
        <v>2.75</v>
      </c>
      <c r="F3797" s="164" t="s">
        <v>4897</v>
      </c>
    </row>
    <row r="3798" spans="1:6" hidden="1" x14ac:dyDescent="0.25">
      <c r="A3798" s="159"/>
      <c r="B3798" s="171">
        <v>4892</v>
      </c>
      <c r="C3798" s="165" t="s">
        <v>5734</v>
      </c>
      <c r="D3798" s="166" t="s">
        <v>8325</v>
      </c>
      <c r="E3798" s="167">
        <v>28.88</v>
      </c>
      <c r="F3798" s="164" t="s">
        <v>4897</v>
      </c>
    </row>
    <row r="3799" spans="1:6" hidden="1" x14ac:dyDescent="0.25">
      <c r="A3799" s="159"/>
      <c r="B3799" s="171">
        <v>12412</v>
      </c>
      <c r="C3799" s="165" t="s">
        <v>6404</v>
      </c>
      <c r="D3799" s="166" t="s">
        <v>8325</v>
      </c>
      <c r="E3799" s="167">
        <v>53.67</v>
      </c>
      <c r="F3799" s="164" t="s">
        <v>4897</v>
      </c>
    </row>
    <row r="3800" spans="1:6" hidden="1" x14ac:dyDescent="0.25">
      <c r="A3800" s="159"/>
      <c r="B3800" s="171">
        <v>11073</v>
      </c>
      <c r="C3800" s="165" t="s">
        <v>6185</v>
      </c>
      <c r="D3800" s="166" t="s">
        <v>8325</v>
      </c>
      <c r="E3800" s="167">
        <v>5.77</v>
      </c>
      <c r="F3800" s="164" t="s">
        <v>4897</v>
      </c>
    </row>
    <row r="3801" spans="1:6" hidden="1" x14ac:dyDescent="0.25">
      <c r="A3801" s="159"/>
      <c r="B3801" s="171">
        <v>11071</v>
      </c>
      <c r="C3801" s="165" t="s">
        <v>6183</v>
      </c>
      <c r="D3801" s="166" t="s">
        <v>8325</v>
      </c>
      <c r="E3801" s="167">
        <v>6.88</v>
      </c>
      <c r="F3801" s="164" t="s">
        <v>4897</v>
      </c>
    </row>
    <row r="3802" spans="1:6" hidden="1" x14ac:dyDescent="0.25">
      <c r="A3802" s="159"/>
      <c r="B3802" s="171">
        <v>11072</v>
      </c>
      <c r="C3802" s="165" t="s">
        <v>6184</v>
      </c>
      <c r="D3802" s="166" t="s">
        <v>8325</v>
      </c>
      <c r="E3802" s="167">
        <v>2.52</v>
      </c>
      <c r="F3802" s="164" t="s">
        <v>4897</v>
      </c>
    </row>
    <row r="3803" spans="1:6" hidden="1" x14ac:dyDescent="0.25">
      <c r="A3803" s="159"/>
      <c r="B3803" s="171">
        <v>4895</v>
      </c>
      <c r="C3803" s="165" t="s">
        <v>5737</v>
      </c>
      <c r="D3803" s="166" t="s">
        <v>8325</v>
      </c>
      <c r="E3803" s="167">
        <v>0.42</v>
      </c>
      <c r="F3803" s="164" t="s">
        <v>8337</v>
      </c>
    </row>
    <row r="3804" spans="1:6" hidden="1" x14ac:dyDescent="0.25">
      <c r="A3804" s="159"/>
      <c r="B3804" s="171">
        <v>4907</v>
      </c>
      <c r="C3804" s="165" t="s">
        <v>5747</v>
      </c>
      <c r="D3804" s="166" t="s">
        <v>8325</v>
      </c>
      <c r="E3804" s="167">
        <v>11.03</v>
      </c>
      <c r="F3804" s="164" t="s">
        <v>4931</v>
      </c>
    </row>
    <row r="3805" spans="1:6" hidden="1" x14ac:dyDescent="0.25">
      <c r="A3805" s="159"/>
      <c r="B3805" s="171">
        <v>4904</v>
      </c>
      <c r="C3805" s="165" t="s">
        <v>5745</v>
      </c>
      <c r="D3805" s="166" t="s">
        <v>8325</v>
      </c>
      <c r="E3805" s="167">
        <v>89.06</v>
      </c>
      <c r="F3805" s="164" t="s">
        <v>4931</v>
      </c>
    </row>
    <row r="3806" spans="1:6" hidden="1" x14ac:dyDescent="0.25">
      <c r="A3806" s="159"/>
      <c r="B3806" s="171">
        <v>4905</v>
      </c>
      <c r="C3806" s="165" t="s">
        <v>5746</v>
      </c>
      <c r="D3806" s="166" t="s">
        <v>8325</v>
      </c>
      <c r="E3806" s="167">
        <v>145.26</v>
      </c>
      <c r="F3806" s="164" t="s">
        <v>4931</v>
      </c>
    </row>
    <row r="3807" spans="1:6" hidden="1" x14ac:dyDescent="0.25">
      <c r="A3807" s="159"/>
      <c r="B3807" s="171">
        <v>4902</v>
      </c>
      <c r="C3807" s="165" t="s">
        <v>5743</v>
      </c>
      <c r="D3807" s="166" t="s">
        <v>8325</v>
      </c>
      <c r="E3807" s="167">
        <v>24.98</v>
      </c>
      <c r="F3807" s="164" t="s">
        <v>4931</v>
      </c>
    </row>
    <row r="3808" spans="1:6" hidden="1" x14ac:dyDescent="0.25">
      <c r="A3808" s="159"/>
      <c r="B3808" s="171">
        <v>4908</v>
      </c>
      <c r="C3808" s="165" t="s">
        <v>5748</v>
      </c>
      <c r="D3808" s="166" t="s">
        <v>8325</v>
      </c>
      <c r="E3808" s="167">
        <v>35.950000000000003</v>
      </c>
      <c r="F3808" s="164" t="s">
        <v>4931</v>
      </c>
    </row>
    <row r="3809" spans="1:6" hidden="1" x14ac:dyDescent="0.25">
      <c r="A3809" s="159"/>
      <c r="B3809" s="171">
        <v>4909</v>
      </c>
      <c r="C3809" s="165" t="s">
        <v>5749</v>
      </c>
      <c r="D3809" s="166" t="s">
        <v>8325</v>
      </c>
      <c r="E3809" s="167">
        <v>65.900000000000006</v>
      </c>
      <c r="F3809" s="164" t="s">
        <v>4931</v>
      </c>
    </row>
    <row r="3810" spans="1:6" hidden="1" x14ac:dyDescent="0.25">
      <c r="A3810" s="159"/>
      <c r="B3810" s="171">
        <v>4903</v>
      </c>
      <c r="C3810" s="165" t="s">
        <v>5744</v>
      </c>
      <c r="D3810" s="166" t="s">
        <v>8325</v>
      </c>
      <c r="E3810" s="167">
        <v>129.62</v>
      </c>
      <c r="F3810" s="164" t="s">
        <v>4931</v>
      </c>
    </row>
    <row r="3811" spans="1:6" hidden="1" x14ac:dyDescent="0.25">
      <c r="A3811" s="159"/>
      <c r="B3811" s="171">
        <v>4897</v>
      </c>
      <c r="C3811" s="165" t="s">
        <v>5739</v>
      </c>
      <c r="D3811" s="166" t="s">
        <v>8325</v>
      </c>
      <c r="E3811" s="167">
        <v>1.1000000000000001</v>
      </c>
      <c r="F3811" s="164" t="s">
        <v>4897</v>
      </c>
    </row>
    <row r="3812" spans="1:6" hidden="1" x14ac:dyDescent="0.25">
      <c r="A3812" s="159"/>
      <c r="B3812" s="171">
        <v>4896</v>
      </c>
      <c r="C3812" s="165" t="s">
        <v>5738</v>
      </c>
      <c r="D3812" s="166" t="s">
        <v>8325</v>
      </c>
      <c r="E3812" s="167">
        <v>0.46</v>
      </c>
      <c r="F3812" s="164" t="s">
        <v>4897</v>
      </c>
    </row>
    <row r="3813" spans="1:6" hidden="1" x14ac:dyDescent="0.25">
      <c r="A3813" s="159"/>
      <c r="B3813" s="171">
        <v>4900</v>
      </c>
      <c r="C3813" s="165" t="s">
        <v>5742</v>
      </c>
      <c r="D3813" s="166" t="s">
        <v>8325</v>
      </c>
      <c r="E3813" s="167">
        <v>3.19</v>
      </c>
      <c r="F3813" s="164" t="s">
        <v>4897</v>
      </c>
    </row>
    <row r="3814" spans="1:6" hidden="1" x14ac:dyDescent="0.25">
      <c r="A3814" s="159"/>
      <c r="B3814" s="171">
        <v>4898</v>
      </c>
      <c r="C3814" s="165" t="s">
        <v>5740</v>
      </c>
      <c r="D3814" s="166" t="s">
        <v>8325</v>
      </c>
      <c r="E3814" s="167">
        <v>1.39</v>
      </c>
      <c r="F3814" s="164" t="s">
        <v>4897</v>
      </c>
    </row>
    <row r="3815" spans="1:6" hidden="1" x14ac:dyDescent="0.25">
      <c r="A3815" s="159"/>
      <c r="B3815" s="171">
        <v>4899</v>
      </c>
      <c r="C3815" s="165" t="s">
        <v>5741</v>
      </c>
      <c r="D3815" s="166" t="s">
        <v>8325</v>
      </c>
      <c r="E3815" s="167">
        <v>4.3499999999999996</v>
      </c>
      <c r="F3815" s="164" t="s">
        <v>4897</v>
      </c>
    </row>
    <row r="3816" spans="1:6" hidden="1" x14ac:dyDescent="0.25">
      <c r="A3816" s="159"/>
      <c r="B3816" s="171">
        <v>11096</v>
      </c>
      <c r="C3816" s="165" t="s">
        <v>6187</v>
      </c>
      <c r="D3816" s="166" t="s">
        <v>8369</v>
      </c>
      <c r="E3816" s="167">
        <v>0.25</v>
      </c>
      <c r="F3816" s="164" t="s">
        <v>4897</v>
      </c>
    </row>
    <row r="3817" spans="1:6" hidden="1" x14ac:dyDescent="0.25">
      <c r="A3817" s="159"/>
      <c r="B3817" s="171">
        <v>4741</v>
      </c>
      <c r="C3817" s="165" t="s">
        <v>5700</v>
      </c>
      <c r="D3817" s="166" t="s">
        <v>8336</v>
      </c>
      <c r="E3817" s="167">
        <v>47.73</v>
      </c>
      <c r="F3817" s="164" t="s">
        <v>4897</v>
      </c>
    </row>
    <row r="3818" spans="1:6" hidden="1" x14ac:dyDescent="0.25">
      <c r="A3818" s="159"/>
      <c r="B3818" s="171">
        <v>4752</v>
      </c>
      <c r="C3818" s="165" t="s">
        <v>5705</v>
      </c>
      <c r="D3818" s="166" t="s">
        <v>8332</v>
      </c>
      <c r="E3818" s="167">
        <v>6</v>
      </c>
      <c r="F3818" s="164" t="s">
        <v>4897</v>
      </c>
    </row>
    <row r="3819" spans="1:6" hidden="1" x14ac:dyDescent="0.25">
      <c r="A3819" s="159"/>
      <c r="B3819" s="171">
        <v>41091</v>
      </c>
      <c r="C3819" s="165" t="s">
        <v>7518</v>
      </c>
      <c r="D3819" s="166" t="s">
        <v>8412</v>
      </c>
      <c r="E3819" s="167">
        <v>1051.32</v>
      </c>
      <c r="F3819" s="164" t="s">
        <v>4897</v>
      </c>
    </row>
    <row r="3820" spans="1:6" ht="20.399999999999999" hidden="1" x14ac:dyDescent="0.25">
      <c r="A3820" s="159"/>
      <c r="B3820" s="171">
        <v>13954</v>
      </c>
      <c r="C3820" s="165" t="s">
        <v>10257</v>
      </c>
      <c r="D3820" s="166" t="s">
        <v>8325</v>
      </c>
      <c r="E3820" s="167">
        <v>6346.57</v>
      </c>
      <c r="F3820" s="164" t="s">
        <v>4931</v>
      </c>
    </row>
    <row r="3821" spans="1:6" hidden="1" x14ac:dyDescent="0.25">
      <c r="A3821" s="159"/>
      <c r="B3821" s="171">
        <v>3411</v>
      </c>
      <c r="C3821" s="165" t="s">
        <v>5412</v>
      </c>
      <c r="D3821" s="166" t="s">
        <v>8369</v>
      </c>
      <c r="E3821" s="167">
        <v>45.12</v>
      </c>
      <c r="F3821" s="164" t="s">
        <v>4931</v>
      </c>
    </row>
    <row r="3822" spans="1:6" hidden="1" x14ac:dyDescent="0.25">
      <c r="A3822" s="159"/>
      <c r="B3822" s="171">
        <v>39995</v>
      </c>
      <c r="C3822" s="165" t="s">
        <v>7381</v>
      </c>
      <c r="D3822" s="166" t="s">
        <v>8336</v>
      </c>
      <c r="E3822" s="167">
        <v>347.14</v>
      </c>
      <c r="F3822" s="164" t="s">
        <v>4931</v>
      </c>
    </row>
    <row r="3823" spans="1:6" hidden="1" x14ac:dyDescent="0.25">
      <c r="A3823" s="159"/>
      <c r="B3823" s="171">
        <v>11615</v>
      </c>
      <c r="C3823" s="165" t="s">
        <v>10258</v>
      </c>
      <c r="D3823" s="166" t="s">
        <v>8330</v>
      </c>
      <c r="E3823" s="167">
        <v>2.94</v>
      </c>
      <c r="F3823" s="164" t="s">
        <v>4931</v>
      </c>
    </row>
    <row r="3824" spans="1:6" hidden="1" x14ac:dyDescent="0.25">
      <c r="A3824" s="159"/>
      <c r="B3824" s="171">
        <v>3408</v>
      </c>
      <c r="C3824" s="165" t="s">
        <v>10259</v>
      </c>
      <c r="D3824" s="166" t="s">
        <v>8330</v>
      </c>
      <c r="E3824" s="167">
        <v>7.82</v>
      </c>
      <c r="F3824" s="164" t="s">
        <v>4931</v>
      </c>
    </row>
    <row r="3825" spans="1:6" hidden="1" x14ac:dyDescent="0.25">
      <c r="A3825" s="159"/>
      <c r="B3825" s="171">
        <v>3409</v>
      </c>
      <c r="C3825" s="165" t="s">
        <v>10260</v>
      </c>
      <c r="D3825" s="166" t="s">
        <v>8330</v>
      </c>
      <c r="E3825" s="167">
        <v>19.55</v>
      </c>
      <c r="F3825" s="164" t="s">
        <v>4931</v>
      </c>
    </row>
    <row r="3826" spans="1:6" hidden="1" x14ac:dyDescent="0.25">
      <c r="A3826" s="159"/>
      <c r="B3826" s="171">
        <v>11427</v>
      </c>
      <c r="C3826" s="165" t="s">
        <v>6221</v>
      </c>
      <c r="D3826" s="166" t="s">
        <v>8369</v>
      </c>
      <c r="E3826" s="167">
        <v>61.79</v>
      </c>
      <c r="F3826" s="164" t="s">
        <v>4931</v>
      </c>
    </row>
    <row r="3827" spans="1:6" hidden="1" x14ac:dyDescent="0.25">
      <c r="A3827" s="159"/>
      <c r="B3827" s="171">
        <v>26022</v>
      </c>
      <c r="C3827" s="165" t="s">
        <v>10261</v>
      </c>
      <c r="D3827" s="166" t="s">
        <v>8325</v>
      </c>
      <c r="E3827" s="169">
        <v>129.41</v>
      </c>
      <c r="F3827" s="164" t="s">
        <v>4897</v>
      </c>
    </row>
    <row r="3828" spans="1:6" hidden="1" x14ac:dyDescent="0.25">
      <c r="A3828" s="159"/>
      <c r="B3828" s="171">
        <v>421</v>
      </c>
      <c r="C3828" s="165" t="s">
        <v>5026</v>
      </c>
      <c r="D3828" s="166" t="s">
        <v>8325</v>
      </c>
      <c r="E3828" s="167">
        <v>8.76</v>
      </c>
      <c r="F3828" s="164" t="s">
        <v>4897</v>
      </c>
    </row>
    <row r="3829" spans="1:6" hidden="1" x14ac:dyDescent="0.25">
      <c r="A3829" s="159"/>
      <c r="B3829" s="171">
        <v>12362</v>
      </c>
      <c r="C3829" s="165" t="s">
        <v>6388</v>
      </c>
      <c r="D3829" s="166" t="s">
        <v>8325</v>
      </c>
      <c r="E3829" s="167">
        <v>9.2899999999999991</v>
      </c>
      <c r="F3829" s="164" t="s">
        <v>4931</v>
      </c>
    </row>
    <row r="3830" spans="1:6" hidden="1" x14ac:dyDescent="0.25">
      <c r="A3830" s="159"/>
      <c r="B3830" s="171">
        <v>14148</v>
      </c>
      <c r="C3830" s="165" t="s">
        <v>6532</v>
      </c>
      <c r="D3830" s="166" t="s">
        <v>8325</v>
      </c>
      <c r="E3830" s="167">
        <v>0.73</v>
      </c>
      <c r="F3830" s="164" t="s">
        <v>4897</v>
      </c>
    </row>
    <row r="3831" spans="1:6" hidden="1" x14ac:dyDescent="0.25">
      <c r="A3831" s="159"/>
      <c r="B3831" s="171">
        <v>4341</v>
      </c>
      <c r="C3831" s="165" t="s">
        <v>5675</v>
      </c>
      <c r="D3831" s="166" t="s">
        <v>8325</v>
      </c>
      <c r="E3831" s="167">
        <v>0.45</v>
      </c>
      <c r="F3831" s="164" t="s">
        <v>4897</v>
      </c>
    </row>
    <row r="3832" spans="1:6" hidden="1" x14ac:dyDescent="0.25">
      <c r="A3832" s="159"/>
      <c r="B3832" s="171">
        <v>4337</v>
      </c>
      <c r="C3832" s="165" t="s">
        <v>5672</v>
      </c>
      <c r="D3832" s="166" t="s">
        <v>8325</v>
      </c>
      <c r="E3832" s="167">
        <v>1.1299999999999999</v>
      </c>
      <c r="F3832" s="164" t="s">
        <v>4897</v>
      </c>
    </row>
    <row r="3833" spans="1:6" hidden="1" x14ac:dyDescent="0.25">
      <c r="A3833" s="159"/>
      <c r="B3833" s="171">
        <v>4339</v>
      </c>
      <c r="C3833" s="165" t="s">
        <v>5673</v>
      </c>
      <c r="D3833" s="166" t="s">
        <v>8325</v>
      </c>
      <c r="E3833" s="167">
        <v>0.24</v>
      </c>
      <c r="F3833" s="164" t="s">
        <v>4897</v>
      </c>
    </row>
    <row r="3834" spans="1:6" hidden="1" x14ac:dyDescent="0.25">
      <c r="A3834" s="159"/>
      <c r="B3834" s="171">
        <v>39997</v>
      </c>
      <c r="C3834" s="165" t="s">
        <v>7382</v>
      </c>
      <c r="D3834" s="166" t="s">
        <v>8325</v>
      </c>
      <c r="E3834" s="167">
        <v>0.13</v>
      </c>
      <c r="F3834" s="164" t="s">
        <v>4897</v>
      </c>
    </row>
    <row r="3835" spans="1:6" hidden="1" x14ac:dyDescent="0.25">
      <c r="A3835" s="159"/>
      <c r="B3835" s="171">
        <v>11971</v>
      </c>
      <c r="C3835" s="165" t="s">
        <v>6358</v>
      </c>
      <c r="D3835" s="166" t="s">
        <v>8325</v>
      </c>
      <c r="E3835" s="167">
        <v>1.87</v>
      </c>
      <c r="F3835" s="164" t="s">
        <v>4897</v>
      </c>
    </row>
    <row r="3836" spans="1:6" hidden="1" x14ac:dyDescent="0.25">
      <c r="A3836" s="159"/>
      <c r="B3836" s="171">
        <v>4342</v>
      </c>
      <c r="C3836" s="165" t="s">
        <v>5676</v>
      </c>
      <c r="D3836" s="166" t="s">
        <v>8325</v>
      </c>
      <c r="E3836" s="167">
        <v>0.1</v>
      </c>
      <c r="F3836" s="164" t="s">
        <v>4897</v>
      </c>
    </row>
    <row r="3837" spans="1:6" hidden="1" x14ac:dyDescent="0.25">
      <c r="A3837" s="159"/>
      <c r="B3837" s="171">
        <v>4330</v>
      </c>
      <c r="C3837" s="165" t="s">
        <v>5670</v>
      </c>
      <c r="D3837" s="166" t="s">
        <v>8325</v>
      </c>
      <c r="E3837" s="167">
        <v>0.06</v>
      </c>
      <c r="F3837" s="164" t="s">
        <v>4897</v>
      </c>
    </row>
    <row r="3838" spans="1:6" hidden="1" x14ac:dyDescent="0.25">
      <c r="A3838" s="159"/>
      <c r="B3838" s="171">
        <v>4340</v>
      </c>
      <c r="C3838" s="165" t="s">
        <v>5674</v>
      </c>
      <c r="D3838" s="166" t="s">
        <v>8325</v>
      </c>
      <c r="E3838" s="167">
        <v>0.52</v>
      </c>
      <c r="F3838" s="164" t="s">
        <v>4897</v>
      </c>
    </row>
    <row r="3839" spans="1:6" hidden="1" x14ac:dyDescent="0.25">
      <c r="A3839" s="159"/>
      <c r="B3839" s="171">
        <v>5088</v>
      </c>
      <c r="C3839" s="165" t="s">
        <v>5787</v>
      </c>
      <c r="D3839" s="166" t="s">
        <v>8325</v>
      </c>
      <c r="E3839" s="167">
        <v>2.37</v>
      </c>
      <c r="F3839" s="164" t="s">
        <v>4897</v>
      </c>
    </row>
    <row r="3840" spans="1:6" hidden="1" x14ac:dyDescent="0.25">
      <c r="A3840" s="159"/>
      <c r="B3840" s="171">
        <v>11154</v>
      </c>
      <c r="C3840" s="165" t="s">
        <v>10262</v>
      </c>
      <c r="D3840" s="166" t="s">
        <v>8325</v>
      </c>
      <c r="E3840" s="167">
        <v>1024.51</v>
      </c>
      <c r="F3840" s="164" t="s">
        <v>4931</v>
      </c>
    </row>
    <row r="3841" spans="1:6" ht="20.399999999999999" hidden="1" x14ac:dyDescent="0.25">
      <c r="A3841" s="159"/>
      <c r="B3841" s="171">
        <v>39021</v>
      </c>
      <c r="C3841" s="165" t="s">
        <v>10263</v>
      </c>
      <c r="D3841" s="166" t="s">
        <v>8325</v>
      </c>
      <c r="E3841" s="167">
        <v>460.82</v>
      </c>
      <c r="F3841" s="164" t="s">
        <v>4931</v>
      </c>
    </row>
    <row r="3842" spans="1:6" ht="20.399999999999999" hidden="1" x14ac:dyDescent="0.25">
      <c r="A3842" s="159"/>
      <c r="B3842" s="171">
        <v>39022</v>
      </c>
      <c r="C3842" s="165" t="s">
        <v>10264</v>
      </c>
      <c r="D3842" s="166" t="s">
        <v>8325</v>
      </c>
      <c r="E3842" s="167">
        <v>569.9</v>
      </c>
      <c r="F3842" s="164" t="s">
        <v>4931</v>
      </c>
    </row>
    <row r="3843" spans="1:6" ht="20.399999999999999" hidden="1" x14ac:dyDescent="0.25">
      <c r="A3843" s="159"/>
      <c r="B3843" s="171">
        <v>39024</v>
      </c>
      <c r="C3843" s="165" t="s">
        <v>10265</v>
      </c>
      <c r="D3843" s="166" t="s">
        <v>8325</v>
      </c>
      <c r="E3843" s="167">
        <v>766.85</v>
      </c>
      <c r="F3843" s="164" t="s">
        <v>4897</v>
      </c>
    </row>
    <row r="3844" spans="1:6" ht="20.399999999999999" hidden="1" x14ac:dyDescent="0.25">
      <c r="A3844" s="159"/>
      <c r="B3844" s="171">
        <v>4914</v>
      </c>
      <c r="C3844" s="165" t="s">
        <v>10266</v>
      </c>
      <c r="D3844" s="166" t="s">
        <v>8330</v>
      </c>
      <c r="E3844" s="167">
        <v>621.78</v>
      </c>
      <c r="F3844" s="164" t="s">
        <v>4897</v>
      </c>
    </row>
    <row r="3845" spans="1:6" hidden="1" x14ac:dyDescent="0.25">
      <c r="A3845" s="159"/>
      <c r="B3845" s="171">
        <v>4917</v>
      </c>
      <c r="C3845" s="165" t="s">
        <v>10267</v>
      </c>
      <c r="D3845" s="166" t="s">
        <v>8330</v>
      </c>
      <c r="E3845" s="167">
        <v>429.41</v>
      </c>
      <c r="F3845" s="164" t="s">
        <v>8337</v>
      </c>
    </row>
    <row r="3846" spans="1:6" ht="20.399999999999999" hidden="1" x14ac:dyDescent="0.25">
      <c r="A3846" s="159"/>
      <c r="B3846" s="171">
        <v>39025</v>
      </c>
      <c r="C3846" s="165" t="s">
        <v>10268</v>
      </c>
      <c r="D3846" s="166" t="s">
        <v>8325</v>
      </c>
      <c r="E3846" s="167">
        <v>786.33</v>
      </c>
      <c r="F3846" s="164" t="s">
        <v>4897</v>
      </c>
    </row>
    <row r="3847" spans="1:6" ht="20.399999999999999" hidden="1" x14ac:dyDescent="0.25">
      <c r="A3847" s="159"/>
      <c r="B3847" s="171">
        <v>4930</v>
      </c>
      <c r="C3847" s="165" t="s">
        <v>10269</v>
      </c>
      <c r="D3847" s="166" t="s">
        <v>8330</v>
      </c>
      <c r="E3847" s="167">
        <v>495.25</v>
      </c>
      <c r="F3847" s="164" t="s">
        <v>4931</v>
      </c>
    </row>
    <row r="3848" spans="1:6" ht="20.399999999999999" hidden="1" x14ac:dyDescent="0.25">
      <c r="A3848" s="159"/>
      <c r="B3848" s="171">
        <v>4922</v>
      </c>
      <c r="C3848" s="165" t="s">
        <v>10270</v>
      </c>
      <c r="D3848" s="166" t="s">
        <v>8330</v>
      </c>
      <c r="E3848" s="167">
        <v>398.31</v>
      </c>
      <c r="F3848" s="164" t="s">
        <v>4897</v>
      </c>
    </row>
    <row r="3849" spans="1:6" ht="20.399999999999999" hidden="1" x14ac:dyDescent="0.25">
      <c r="A3849" s="159"/>
      <c r="B3849" s="171">
        <v>4911</v>
      </c>
      <c r="C3849" s="165" t="s">
        <v>10271</v>
      </c>
      <c r="D3849" s="166" t="s">
        <v>8330</v>
      </c>
      <c r="E3849" s="167">
        <v>446</v>
      </c>
      <c r="F3849" s="164" t="s">
        <v>4897</v>
      </c>
    </row>
    <row r="3850" spans="1:6" ht="20.399999999999999" hidden="1" x14ac:dyDescent="0.25">
      <c r="A3850" s="159"/>
      <c r="B3850" s="171">
        <v>37518</v>
      </c>
      <c r="C3850" s="165" t="s">
        <v>10272</v>
      </c>
      <c r="D3850" s="166" t="s">
        <v>8330</v>
      </c>
      <c r="E3850" s="167">
        <v>569.36</v>
      </c>
      <c r="F3850" s="164" t="s">
        <v>4897</v>
      </c>
    </row>
    <row r="3851" spans="1:6" ht="20.399999999999999" hidden="1" x14ac:dyDescent="0.25">
      <c r="A3851" s="159"/>
      <c r="B3851" s="171">
        <v>4910</v>
      </c>
      <c r="C3851" s="165" t="s">
        <v>10273</v>
      </c>
      <c r="D3851" s="166" t="s">
        <v>8330</v>
      </c>
      <c r="E3851" s="167">
        <v>446</v>
      </c>
      <c r="F3851" s="164" t="s">
        <v>8337</v>
      </c>
    </row>
    <row r="3852" spans="1:6" ht="20.399999999999999" hidden="1" x14ac:dyDescent="0.25">
      <c r="A3852" s="159"/>
      <c r="B3852" s="171">
        <v>4943</v>
      </c>
      <c r="C3852" s="165" t="s">
        <v>10274</v>
      </c>
      <c r="D3852" s="166" t="s">
        <v>8330</v>
      </c>
      <c r="E3852" s="167">
        <v>707.9</v>
      </c>
      <c r="F3852" s="164" t="s">
        <v>4897</v>
      </c>
    </row>
    <row r="3853" spans="1:6" hidden="1" x14ac:dyDescent="0.25">
      <c r="A3853" s="159"/>
      <c r="B3853" s="171">
        <v>5002</v>
      </c>
      <c r="C3853" s="165" t="s">
        <v>10275</v>
      </c>
      <c r="D3853" s="166" t="s">
        <v>8330</v>
      </c>
      <c r="E3853" s="167">
        <v>334.25</v>
      </c>
      <c r="F3853" s="164" t="s">
        <v>4897</v>
      </c>
    </row>
    <row r="3854" spans="1:6" hidden="1" x14ac:dyDescent="0.25">
      <c r="A3854" s="159"/>
      <c r="B3854" s="171">
        <v>4977</v>
      </c>
      <c r="C3854" s="165" t="s">
        <v>10276</v>
      </c>
      <c r="D3854" s="166" t="s">
        <v>8330</v>
      </c>
      <c r="E3854" s="167">
        <v>225.63</v>
      </c>
      <c r="F3854" s="164" t="s">
        <v>4897</v>
      </c>
    </row>
    <row r="3855" spans="1:6" hidden="1" x14ac:dyDescent="0.25">
      <c r="A3855" s="159"/>
      <c r="B3855" s="171">
        <v>5028</v>
      </c>
      <c r="C3855" s="165" t="s">
        <v>10277</v>
      </c>
      <c r="D3855" s="166" t="s">
        <v>8330</v>
      </c>
      <c r="E3855" s="167">
        <v>552.08000000000004</v>
      </c>
      <c r="F3855" s="164" t="s">
        <v>4897</v>
      </c>
    </row>
    <row r="3856" spans="1:6" hidden="1" x14ac:dyDescent="0.25">
      <c r="A3856" s="159"/>
      <c r="B3856" s="171">
        <v>4998</v>
      </c>
      <c r="C3856" s="165" t="s">
        <v>10278</v>
      </c>
      <c r="D3856" s="166" t="s">
        <v>8330</v>
      </c>
      <c r="E3856" s="167">
        <v>458.51</v>
      </c>
      <c r="F3856" s="164" t="s">
        <v>4897</v>
      </c>
    </row>
    <row r="3857" spans="1:7" hidden="1" x14ac:dyDescent="0.25">
      <c r="A3857" s="159"/>
      <c r="B3857" s="171">
        <v>4969</v>
      </c>
      <c r="C3857" s="165" t="s">
        <v>10279</v>
      </c>
      <c r="D3857" s="166" t="s">
        <v>8330</v>
      </c>
      <c r="E3857" s="169">
        <v>319.11</v>
      </c>
      <c r="F3857" s="164" t="s">
        <v>8337</v>
      </c>
    </row>
    <row r="3858" spans="1:7" ht="20.399999999999999" hidden="1" x14ac:dyDescent="0.25">
      <c r="A3858" s="159"/>
      <c r="B3858" s="171">
        <v>11364</v>
      </c>
      <c r="C3858" s="165" t="s">
        <v>10280</v>
      </c>
      <c r="D3858" s="166" t="s">
        <v>8325</v>
      </c>
      <c r="E3858" s="169">
        <v>94.16</v>
      </c>
      <c r="F3858" s="164" t="s">
        <v>4897</v>
      </c>
    </row>
    <row r="3859" spans="1:7" ht="20.399999999999999" hidden="1" x14ac:dyDescent="0.25">
      <c r="A3859" s="159"/>
      <c r="B3859" s="171">
        <v>11365</v>
      </c>
      <c r="C3859" s="165" t="s">
        <v>10281</v>
      </c>
      <c r="D3859" s="166" t="s">
        <v>8325</v>
      </c>
      <c r="E3859" s="167">
        <v>101.41</v>
      </c>
      <c r="F3859" s="164" t="s">
        <v>4897</v>
      </c>
      <c r="G3859" s="168"/>
    </row>
    <row r="3860" spans="1:7" ht="20.399999999999999" hidden="1" x14ac:dyDescent="0.25">
      <c r="A3860" s="159"/>
      <c r="B3860" s="171">
        <v>11366</v>
      </c>
      <c r="C3860" s="165" t="s">
        <v>10282</v>
      </c>
      <c r="D3860" s="166" t="s">
        <v>8325</v>
      </c>
      <c r="E3860" s="167">
        <v>107.32</v>
      </c>
      <c r="F3860" s="164" t="s">
        <v>4897</v>
      </c>
      <c r="G3860" s="168"/>
    </row>
    <row r="3861" spans="1:7" ht="20.399999999999999" hidden="1" x14ac:dyDescent="0.25">
      <c r="A3861" s="159"/>
      <c r="B3861" s="171">
        <v>11367</v>
      </c>
      <c r="C3861" s="165" t="s">
        <v>10283</v>
      </c>
      <c r="D3861" s="166" t="s">
        <v>8330</v>
      </c>
      <c r="E3861" s="167">
        <v>82.67</v>
      </c>
      <c r="F3861" s="164" t="s">
        <v>4897</v>
      </c>
      <c r="G3861" s="168"/>
    </row>
    <row r="3862" spans="1:7" ht="20.399999999999999" hidden="1" x14ac:dyDescent="0.25">
      <c r="A3862" s="159"/>
      <c r="B3862" s="171">
        <v>4989</v>
      </c>
      <c r="C3862" s="165" t="s">
        <v>10284</v>
      </c>
      <c r="D3862" s="166" t="s">
        <v>8325</v>
      </c>
      <c r="E3862" s="169">
        <v>214.52</v>
      </c>
      <c r="F3862" s="164" t="s">
        <v>4897</v>
      </c>
    </row>
    <row r="3863" spans="1:7" ht="20.399999999999999" hidden="1" x14ac:dyDescent="0.25">
      <c r="A3863" s="159"/>
      <c r="B3863" s="171">
        <v>4982</v>
      </c>
      <c r="C3863" s="165" t="s">
        <v>10285</v>
      </c>
      <c r="D3863" s="166" t="s">
        <v>8325</v>
      </c>
      <c r="E3863" s="167">
        <v>186.23</v>
      </c>
      <c r="F3863" s="164" t="s">
        <v>4897</v>
      </c>
    </row>
    <row r="3864" spans="1:7" ht="20.399999999999999" hidden="1" x14ac:dyDescent="0.25">
      <c r="A3864" s="159"/>
      <c r="B3864" s="171">
        <v>20322</v>
      </c>
      <c r="C3864" s="165" t="s">
        <v>10286</v>
      </c>
      <c r="D3864" s="166" t="s">
        <v>8325</v>
      </c>
      <c r="E3864" s="167">
        <v>164.14</v>
      </c>
      <c r="F3864" s="164" t="s">
        <v>4897</v>
      </c>
      <c r="G3864" s="168"/>
    </row>
    <row r="3865" spans="1:7" ht="20.399999999999999" hidden="1" x14ac:dyDescent="0.25">
      <c r="A3865" s="159"/>
      <c r="B3865" s="171">
        <v>10553</v>
      </c>
      <c r="C3865" s="165" t="s">
        <v>10287</v>
      </c>
      <c r="D3865" s="166" t="s">
        <v>8325</v>
      </c>
      <c r="E3865" s="167">
        <v>175</v>
      </c>
      <c r="F3865" s="164" t="s">
        <v>4897</v>
      </c>
      <c r="G3865" s="168"/>
    </row>
    <row r="3866" spans="1:7" ht="20.399999999999999" hidden="1" x14ac:dyDescent="0.25">
      <c r="A3866" s="159"/>
      <c r="B3866" s="171">
        <v>5020</v>
      </c>
      <c r="C3866" s="165" t="s">
        <v>10288</v>
      </c>
      <c r="D3866" s="166" t="s">
        <v>8325</v>
      </c>
      <c r="E3866" s="169">
        <v>181.44</v>
      </c>
      <c r="F3866" s="164" t="s">
        <v>4897</v>
      </c>
    </row>
    <row r="3867" spans="1:7" ht="20.399999999999999" hidden="1" x14ac:dyDescent="0.25">
      <c r="A3867" s="159"/>
      <c r="B3867" s="171">
        <v>4962</v>
      </c>
      <c r="C3867" s="165" t="s">
        <v>10289</v>
      </c>
      <c r="D3867" s="166" t="s">
        <v>8325</v>
      </c>
      <c r="E3867" s="167">
        <v>176.76</v>
      </c>
      <c r="F3867" s="164" t="s">
        <v>4897</v>
      </c>
    </row>
    <row r="3868" spans="1:7" ht="20.399999999999999" hidden="1" x14ac:dyDescent="0.25">
      <c r="A3868" s="159"/>
      <c r="B3868" s="171">
        <v>4981</v>
      </c>
      <c r="C3868" s="165" t="s">
        <v>10290</v>
      </c>
      <c r="D3868" s="166" t="s">
        <v>8325</v>
      </c>
      <c r="E3868" s="167">
        <v>125</v>
      </c>
      <c r="F3868" s="164" t="s">
        <v>8337</v>
      </c>
    </row>
    <row r="3869" spans="1:7" ht="20.399999999999999" hidden="1" x14ac:dyDescent="0.25">
      <c r="A3869" s="159"/>
      <c r="B3869" s="171">
        <v>10554</v>
      </c>
      <c r="C3869" s="165" t="s">
        <v>10291</v>
      </c>
      <c r="D3869" s="166" t="s">
        <v>8325</v>
      </c>
      <c r="E3869" s="167">
        <v>195.58</v>
      </c>
      <c r="F3869" s="164" t="s">
        <v>4897</v>
      </c>
    </row>
    <row r="3870" spans="1:7" ht="20.399999999999999" hidden="1" x14ac:dyDescent="0.25">
      <c r="A3870" s="159"/>
      <c r="B3870" s="171">
        <v>4964</v>
      </c>
      <c r="C3870" s="165" t="s">
        <v>10292</v>
      </c>
      <c r="D3870" s="166" t="s">
        <v>8325</v>
      </c>
      <c r="E3870" s="167">
        <v>214.64</v>
      </c>
      <c r="F3870" s="164" t="s">
        <v>4897</v>
      </c>
      <c r="G3870" s="168"/>
    </row>
    <row r="3871" spans="1:7" ht="20.399999999999999" hidden="1" x14ac:dyDescent="0.25">
      <c r="A3871" s="159"/>
      <c r="B3871" s="171">
        <v>4992</v>
      </c>
      <c r="C3871" s="165" t="s">
        <v>10293</v>
      </c>
      <c r="D3871" s="166" t="s">
        <v>8325</v>
      </c>
      <c r="E3871" s="167">
        <v>212.87</v>
      </c>
      <c r="F3871" s="164" t="s">
        <v>4897</v>
      </c>
    </row>
    <row r="3872" spans="1:7" ht="20.399999999999999" hidden="1" x14ac:dyDescent="0.25">
      <c r="A3872" s="159"/>
      <c r="B3872" s="171">
        <v>10555</v>
      </c>
      <c r="C3872" s="165" t="s">
        <v>10294</v>
      </c>
      <c r="D3872" s="166" t="s">
        <v>8325</v>
      </c>
      <c r="E3872" s="167">
        <v>188.76</v>
      </c>
      <c r="F3872" s="164" t="s">
        <v>4897</v>
      </c>
    </row>
    <row r="3873" spans="1:7" ht="20.399999999999999" hidden="1" x14ac:dyDescent="0.25">
      <c r="A3873" s="159"/>
      <c r="B3873" s="171">
        <v>4987</v>
      </c>
      <c r="C3873" s="165" t="s">
        <v>10295</v>
      </c>
      <c r="D3873" s="166" t="s">
        <v>8325</v>
      </c>
      <c r="E3873" s="167">
        <v>195.58</v>
      </c>
      <c r="F3873" s="164" t="s">
        <v>4897</v>
      </c>
    </row>
    <row r="3874" spans="1:7" ht="20.399999999999999" hidden="1" x14ac:dyDescent="0.25">
      <c r="A3874" s="159"/>
      <c r="B3874" s="171">
        <v>10556</v>
      </c>
      <c r="C3874" s="165" t="s">
        <v>10296</v>
      </c>
      <c r="D3874" s="166" t="s">
        <v>8325</v>
      </c>
      <c r="E3874" s="167">
        <v>200.53</v>
      </c>
      <c r="F3874" s="164" t="s">
        <v>4897</v>
      </c>
    </row>
    <row r="3875" spans="1:7" ht="20.399999999999999" hidden="1" x14ac:dyDescent="0.25">
      <c r="A3875" s="159"/>
      <c r="B3875" s="171">
        <v>4958</v>
      </c>
      <c r="C3875" s="165" t="s">
        <v>10297</v>
      </c>
      <c r="D3875" s="166" t="s">
        <v>8330</v>
      </c>
      <c r="E3875" s="167">
        <v>114.61</v>
      </c>
      <c r="F3875" s="164" t="s">
        <v>4897</v>
      </c>
    </row>
    <row r="3876" spans="1:7" ht="20.399999999999999" hidden="1" x14ac:dyDescent="0.25">
      <c r="A3876" s="159"/>
      <c r="B3876" s="171">
        <v>39502</v>
      </c>
      <c r="C3876" s="165" t="s">
        <v>10298</v>
      </c>
      <c r="D3876" s="166" t="s">
        <v>8325</v>
      </c>
      <c r="E3876" s="167">
        <v>277.77</v>
      </c>
      <c r="F3876" s="164" t="s">
        <v>4897</v>
      </c>
    </row>
    <row r="3877" spans="1:7" ht="20.399999999999999" hidden="1" x14ac:dyDescent="0.25">
      <c r="A3877" s="159"/>
      <c r="B3877" s="171">
        <v>39504</v>
      </c>
      <c r="C3877" s="165" t="s">
        <v>10299</v>
      </c>
      <c r="D3877" s="166" t="s">
        <v>8325</v>
      </c>
      <c r="E3877" s="167">
        <v>196.97</v>
      </c>
      <c r="F3877" s="164" t="s">
        <v>4897</v>
      </c>
    </row>
    <row r="3878" spans="1:7" ht="20.399999999999999" hidden="1" x14ac:dyDescent="0.25">
      <c r="A3878" s="159"/>
      <c r="B3878" s="171">
        <v>39503</v>
      </c>
      <c r="C3878" s="165" t="s">
        <v>10300</v>
      </c>
      <c r="D3878" s="166" t="s">
        <v>8325</v>
      </c>
      <c r="E3878" s="167">
        <v>301.76</v>
      </c>
      <c r="F3878" s="164" t="s">
        <v>4897</v>
      </c>
    </row>
    <row r="3879" spans="1:7" ht="20.399999999999999" hidden="1" x14ac:dyDescent="0.25">
      <c r="A3879" s="159"/>
      <c r="B3879" s="171">
        <v>39505</v>
      </c>
      <c r="C3879" s="165" t="s">
        <v>10301</v>
      </c>
      <c r="D3879" s="166" t="s">
        <v>8325</v>
      </c>
      <c r="E3879" s="167">
        <v>214.64</v>
      </c>
      <c r="F3879" s="164" t="s">
        <v>4897</v>
      </c>
    </row>
    <row r="3880" spans="1:7" hidden="1" x14ac:dyDescent="0.25">
      <c r="A3880" s="159"/>
      <c r="B3880" s="171">
        <v>25969</v>
      </c>
      <c r="C3880" s="165" t="s">
        <v>6680</v>
      </c>
      <c r="D3880" s="166" t="s">
        <v>8325</v>
      </c>
      <c r="E3880" s="167">
        <v>240.91</v>
      </c>
      <c r="F3880" s="164" t="s">
        <v>4931</v>
      </c>
    </row>
    <row r="3881" spans="1:7" ht="20.399999999999999" hidden="1" x14ac:dyDescent="0.25">
      <c r="A3881" s="159"/>
      <c r="B3881" s="171">
        <v>4944</v>
      </c>
      <c r="C3881" s="165" t="s">
        <v>10302</v>
      </c>
      <c r="D3881" s="166" t="s">
        <v>8330</v>
      </c>
      <c r="E3881" s="167">
        <v>868.15</v>
      </c>
      <c r="F3881" s="164" t="s">
        <v>4897</v>
      </c>
    </row>
    <row r="3882" spans="1:7" hidden="1" x14ac:dyDescent="0.25">
      <c r="A3882" s="159"/>
      <c r="B3882" s="171">
        <v>21102</v>
      </c>
      <c r="C3882" s="165" t="s">
        <v>6638</v>
      </c>
      <c r="D3882" s="166" t="s">
        <v>8325</v>
      </c>
      <c r="E3882" s="167">
        <v>24.34</v>
      </c>
      <c r="F3882" s="164" t="s">
        <v>4897</v>
      </c>
    </row>
    <row r="3883" spans="1:7" hidden="1" x14ac:dyDescent="0.25">
      <c r="A3883" s="159"/>
      <c r="B3883" s="171">
        <v>21101</v>
      </c>
      <c r="C3883" s="165" t="s">
        <v>6637</v>
      </c>
      <c r="D3883" s="166" t="s">
        <v>8325</v>
      </c>
      <c r="E3883" s="167">
        <v>15.63</v>
      </c>
      <c r="F3883" s="164" t="s">
        <v>4897</v>
      </c>
    </row>
    <row r="3884" spans="1:7" hidden="1" x14ac:dyDescent="0.25">
      <c r="A3884" s="159"/>
      <c r="B3884" s="171">
        <v>34713</v>
      </c>
      <c r="C3884" s="165" t="s">
        <v>10303</v>
      </c>
      <c r="D3884" s="166" t="s">
        <v>8330</v>
      </c>
      <c r="E3884" s="167">
        <v>222.77</v>
      </c>
      <c r="F3884" s="164" t="s">
        <v>4897</v>
      </c>
      <c r="G3884" s="168"/>
    </row>
    <row r="3885" spans="1:7" ht="20.399999999999999" hidden="1" x14ac:dyDescent="0.25">
      <c r="A3885" s="159"/>
      <c r="B3885" s="171">
        <v>4947</v>
      </c>
      <c r="C3885" s="165" t="s">
        <v>10304</v>
      </c>
      <c r="D3885" s="166" t="s">
        <v>8330</v>
      </c>
      <c r="E3885" s="167">
        <v>636.44000000000005</v>
      </c>
      <c r="F3885" s="164" t="s">
        <v>4931</v>
      </c>
    </row>
    <row r="3886" spans="1:7" hidden="1" x14ac:dyDescent="0.25">
      <c r="A3886" s="159"/>
      <c r="B3886" s="171">
        <v>37563</v>
      </c>
      <c r="C3886" s="165" t="s">
        <v>10305</v>
      </c>
      <c r="D3886" s="166" t="s">
        <v>8330</v>
      </c>
      <c r="E3886" s="167">
        <v>488.68</v>
      </c>
      <c r="F3886" s="164" t="s">
        <v>4931</v>
      </c>
    </row>
    <row r="3887" spans="1:7" ht="20.399999999999999" hidden="1" x14ac:dyDescent="0.25">
      <c r="A3887" s="159"/>
      <c r="B3887" s="171">
        <v>4948</v>
      </c>
      <c r="C3887" s="165" t="s">
        <v>10306</v>
      </c>
      <c r="D3887" s="166" t="s">
        <v>8330</v>
      </c>
      <c r="E3887" s="167">
        <v>443.5</v>
      </c>
      <c r="F3887" s="164" t="s">
        <v>4931</v>
      </c>
    </row>
    <row r="3888" spans="1:7" ht="20.399999999999999" hidden="1" x14ac:dyDescent="0.25">
      <c r="A3888" s="159"/>
      <c r="B3888" s="171">
        <v>37561</v>
      </c>
      <c r="C3888" s="165" t="s">
        <v>10307</v>
      </c>
      <c r="D3888" s="166" t="s">
        <v>8330</v>
      </c>
      <c r="E3888" s="167">
        <v>912.24</v>
      </c>
      <c r="F3888" s="164" t="s">
        <v>4931</v>
      </c>
    </row>
    <row r="3889" spans="1:7" ht="20.399999999999999" hidden="1" x14ac:dyDescent="0.25">
      <c r="A3889" s="159"/>
      <c r="B3889" s="171">
        <v>37562</v>
      </c>
      <c r="C3889" s="165" t="s">
        <v>10308</v>
      </c>
      <c r="D3889" s="166" t="s">
        <v>8330</v>
      </c>
      <c r="E3889" s="167">
        <v>585.11</v>
      </c>
      <c r="F3889" s="164" t="s">
        <v>4931</v>
      </c>
    </row>
    <row r="3890" spans="1:7" hidden="1" x14ac:dyDescent="0.25">
      <c r="A3890" s="159"/>
      <c r="B3890" s="171">
        <v>37585</v>
      </c>
      <c r="C3890" s="165" t="s">
        <v>10309</v>
      </c>
      <c r="D3890" s="166" t="s">
        <v>8325</v>
      </c>
      <c r="E3890" s="167">
        <v>214.1</v>
      </c>
      <c r="F3890" s="164" t="s">
        <v>4897</v>
      </c>
    </row>
    <row r="3891" spans="1:7" ht="20.399999999999999" hidden="1" x14ac:dyDescent="0.25">
      <c r="A3891" s="159"/>
      <c r="B3891" s="171">
        <v>14164</v>
      </c>
      <c r="C3891" s="165" t="s">
        <v>10310</v>
      </c>
      <c r="D3891" s="166" t="s">
        <v>8325</v>
      </c>
      <c r="E3891" s="167">
        <v>1527.36</v>
      </c>
      <c r="F3891" s="164" t="s">
        <v>4931</v>
      </c>
      <c r="G3891" s="168"/>
    </row>
    <row r="3892" spans="1:7" ht="20.399999999999999" hidden="1" x14ac:dyDescent="0.25">
      <c r="A3892" s="159"/>
      <c r="B3892" s="171">
        <v>14163</v>
      </c>
      <c r="C3892" s="165" t="s">
        <v>10311</v>
      </c>
      <c r="D3892" s="166" t="s">
        <v>8325</v>
      </c>
      <c r="E3892" s="167">
        <v>1735.94</v>
      </c>
      <c r="F3892" s="164" t="s">
        <v>4931</v>
      </c>
    </row>
    <row r="3893" spans="1:7" ht="20.399999999999999" hidden="1" x14ac:dyDescent="0.25">
      <c r="A3893" s="159"/>
      <c r="B3893" s="171">
        <v>5051</v>
      </c>
      <c r="C3893" s="165" t="s">
        <v>10312</v>
      </c>
      <c r="D3893" s="166" t="s">
        <v>8325</v>
      </c>
      <c r="E3893" s="167">
        <v>1476.39</v>
      </c>
      <c r="F3893" s="164" t="s">
        <v>4931</v>
      </c>
    </row>
    <row r="3894" spans="1:7" ht="20.399999999999999" hidden="1" x14ac:dyDescent="0.25">
      <c r="A3894" s="159"/>
      <c r="B3894" s="171">
        <v>14162</v>
      </c>
      <c r="C3894" s="165" t="s">
        <v>10313</v>
      </c>
      <c r="D3894" s="166" t="s">
        <v>8325</v>
      </c>
      <c r="E3894" s="167">
        <v>1474.25</v>
      </c>
      <c r="F3894" s="164" t="s">
        <v>4931</v>
      </c>
    </row>
    <row r="3895" spans="1:7" ht="20.399999999999999" hidden="1" x14ac:dyDescent="0.25">
      <c r="A3895" s="159"/>
      <c r="B3895" s="171">
        <v>5052</v>
      </c>
      <c r="C3895" s="165" t="s">
        <v>10314</v>
      </c>
      <c r="D3895" s="166" t="s">
        <v>8325</v>
      </c>
      <c r="E3895" s="167">
        <v>1100</v>
      </c>
      <c r="F3895" s="164" t="s">
        <v>4931</v>
      </c>
    </row>
    <row r="3896" spans="1:7" hidden="1" x14ac:dyDescent="0.25">
      <c r="A3896" s="159"/>
      <c r="B3896" s="171">
        <v>14166</v>
      </c>
      <c r="C3896" s="165" t="s">
        <v>10315</v>
      </c>
      <c r="D3896" s="166" t="s">
        <v>8325</v>
      </c>
      <c r="E3896" s="167">
        <v>1113.96</v>
      </c>
      <c r="F3896" s="164" t="s">
        <v>4931</v>
      </c>
    </row>
    <row r="3897" spans="1:7" hidden="1" x14ac:dyDescent="0.25">
      <c r="A3897" s="159"/>
      <c r="B3897" s="171">
        <v>14165</v>
      </c>
      <c r="C3897" s="165" t="s">
        <v>10316</v>
      </c>
      <c r="D3897" s="166" t="s">
        <v>8325</v>
      </c>
      <c r="E3897" s="167">
        <v>1543.24</v>
      </c>
      <c r="F3897" s="164" t="s">
        <v>4931</v>
      </c>
    </row>
    <row r="3898" spans="1:7" hidden="1" x14ac:dyDescent="0.25">
      <c r="A3898" s="159"/>
      <c r="B3898" s="171">
        <v>5050</v>
      </c>
      <c r="C3898" s="165" t="s">
        <v>10317</v>
      </c>
      <c r="D3898" s="166" t="s">
        <v>8325</v>
      </c>
      <c r="E3898" s="167">
        <v>379.83</v>
      </c>
      <c r="F3898" s="164" t="s">
        <v>4931</v>
      </c>
    </row>
    <row r="3899" spans="1:7" hidden="1" x14ac:dyDescent="0.25">
      <c r="A3899" s="159"/>
      <c r="B3899" s="171">
        <v>12378</v>
      </c>
      <c r="C3899" s="165" t="s">
        <v>10318</v>
      </c>
      <c r="D3899" s="166" t="s">
        <v>8325</v>
      </c>
      <c r="E3899" s="167">
        <v>902.83</v>
      </c>
      <c r="F3899" s="164" t="s">
        <v>4931</v>
      </c>
    </row>
    <row r="3900" spans="1:7" hidden="1" x14ac:dyDescent="0.25">
      <c r="A3900" s="159"/>
      <c r="B3900" s="171">
        <v>5040</v>
      </c>
      <c r="C3900" s="165" t="s">
        <v>5757</v>
      </c>
      <c r="D3900" s="166" t="s">
        <v>8325</v>
      </c>
      <c r="E3900" s="167">
        <v>213.4</v>
      </c>
      <c r="F3900" s="164" t="s">
        <v>4897</v>
      </c>
    </row>
    <row r="3901" spans="1:7" hidden="1" x14ac:dyDescent="0.25">
      <c r="A3901" s="159"/>
      <c r="B3901" s="171">
        <v>5054</v>
      </c>
      <c r="C3901" s="165" t="s">
        <v>5764</v>
      </c>
      <c r="D3901" s="166" t="s">
        <v>8325</v>
      </c>
      <c r="E3901" s="169">
        <v>311.3</v>
      </c>
      <c r="F3901" s="164" t="s">
        <v>4897</v>
      </c>
    </row>
    <row r="3902" spans="1:7" hidden="1" x14ac:dyDescent="0.25">
      <c r="A3902" s="159"/>
      <c r="B3902" s="171">
        <v>12366</v>
      </c>
      <c r="C3902" s="165" t="s">
        <v>6389</v>
      </c>
      <c r="D3902" s="166" t="s">
        <v>8325</v>
      </c>
      <c r="E3902" s="169">
        <v>554.22</v>
      </c>
      <c r="F3902" s="164" t="s">
        <v>4897</v>
      </c>
    </row>
    <row r="3903" spans="1:7" hidden="1" x14ac:dyDescent="0.25">
      <c r="A3903" s="159"/>
      <c r="B3903" s="171">
        <v>5045</v>
      </c>
      <c r="C3903" s="165" t="s">
        <v>5762</v>
      </c>
      <c r="D3903" s="166" t="s">
        <v>8325</v>
      </c>
      <c r="E3903" s="169">
        <v>771.78</v>
      </c>
      <c r="F3903" s="164" t="s">
        <v>4897</v>
      </c>
    </row>
    <row r="3904" spans="1:7" hidden="1" x14ac:dyDescent="0.25">
      <c r="A3904" s="159"/>
      <c r="B3904" s="171">
        <v>12367</v>
      </c>
      <c r="C3904" s="165" t="s">
        <v>6390</v>
      </c>
      <c r="D3904" s="166" t="s">
        <v>8325</v>
      </c>
      <c r="E3904" s="167">
        <v>2362.8000000000002</v>
      </c>
      <c r="F3904" s="164" t="s">
        <v>4897</v>
      </c>
    </row>
    <row r="3905" spans="1:7" hidden="1" x14ac:dyDescent="0.25">
      <c r="A3905" s="159"/>
      <c r="B3905" s="171">
        <v>12368</v>
      </c>
      <c r="C3905" s="165" t="s">
        <v>6391</v>
      </c>
      <c r="D3905" s="166" t="s">
        <v>8325</v>
      </c>
      <c r="E3905" s="169">
        <v>4675</v>
      </c>
      <c r="F3905" s="164" t="s">
        <v>4897</v>
      </c>
    </row>
    <row r="3906" spans="1:7" hidden="1" x14ac:dyDescent="0.25">
      <c r="A3906" s="159"/>
      <c r="B3906" s="171">
        <v>5042</v>
      </c>
      <c r="C3906" s="165" t="s">
        <v>5759</v>
      </c>
      <c r="D3906" s="166" t="s">
        <v>8325</v>
      </c>
      <c r="E3906" s="169">
        <v>402.6</v>
      </c>
      <c r="F3906" s="164" t="s">
        <v>4897</v>
      </c>
      <c r="G3906" s="168"/>
    </row>
    <row r="3907" spans="1:7" hidden="1" x14ac:dyDescent="0.25">
      <c r="A3907" s="159"/>
      <c r="B3907" s="171">
        <v>5044</v>
      </c>
      <c r="C3907" s="165" t="s">
        <v>5761</v>
      </c>
      <c r="D3907" s="166" t="s">
        <v>8325</v>
      </c>
      <c r="E3907" s="169">
        <v>544.5</v>
      </c>
      <c r="F3907" s="164" t="s">
        <v>4897</v>
      </c>
    </row>
    <row r="3908" spans="1:7" hidden="1" x14ac:dyDescent="0.25">
      <c r="A3908" s="159"/>
      <c r="B3908" s="171">
        <v>5055</v>
      </c>
      <c r="C3908" s="165" t="s">
        <v>5765</v>
      </c>
      <c r="D3908" s="166" t="s">
        <v>8325</v>
      </c>
      <c r="E3908" s="169">
        <v>774.13</v>
      </c>
      <c r="F3908" s="164" t="s">
        <v>4897</v>
      </c>
    </row>
    <row r="3909" spans="1:7" hidden="1" x14ac:dyDescent="0.25">
      <c r="A3909" s="159"/>
      <c r="B3909" s="171">
        <v>5041</v>
      </c>
      <c r="C3909" s="165" t="s">
        <v>5758</v>
      </c>
      <c r="D3909" s="166" t="s">
        <v>8325</v>
      </c>
      <c r="E3909" s="167">
        <v>286</v>
      </c>
      <c r="F3909" s="164" t="s">
        <v>4897</v>
      </c>
    </row>
    <row r="3910" spans="1:7" hidden="1" x14ac:dyDescent="0.25">
      <c r="A3910" s="159"/>
      <c r="B3910" s="171">
        <v>5043</v>
      </c>
      <c r="C3910" s="165" t="s">
        <v>5760</v>
      </c>
      <c r="D3910" s="166" t="s">
        <v>8325</v>
      </c>
      <c r="E3910" s="169">
        <v>493.9</v>
      </c>
      <c r="F3910" s="164" t="s">
        <v>4897</v>
      </c>
    </row>
    <row r="3911" spans="1:7" hidden="1" x14ac:dyDescent="0.25">
      <c r="A3911" s="159"/>
      <c r="B3911" s="171">
        <v>5053</v>
      </c>
      <c r="C3911" s="165" t="s">
        <v>5763</v>
      </c>
      <c r="D3911" s="166" t="s">
        <v>8325</v>
      </c>
      <c r="E3911" s="169">
        <v>602.53</v>
      </c>
      <c r="F3911" s="164" t="s">
        <v>4897</v>
      </c>
    </row>
    <row r="3912" spans="1:7" hidden="1" x14ac:dyDescent="0.25">
      <c r="A3912" s="159"/>
      <c r="B3912" s="171">
        <v>5035</v>
      </c>
      <c r="C3912" s="165" t="s">
        <v>5753</v>
      </c>
      <c r="D3912" s="166" t="s">
        <v>8325</v>
      </c>
      <c r="E3912" s="169">
        <v>985.12</v>
      </c>
      <c r="F3912" s="164" t="s">
        <v>4897</v>
      </c>
    </row>
    <row r="3913" spans="1:7" hidden="1" x14ac:dyDescent="0.25">
      <c r="A3913" s="159"/>
      <c r="B3913" s="171">
        <v>5036</v>
      </c>
      <c r="C3913" s="165" t="s">
        <v>5754</v>
      </c>
      <c r="D3913" s="166" t="s">
        <v>8325</v>
      </c>
      <c r="E3913" s="169">
        <v>1644.5</v>
      </c>
      <c r="F3913" s="164" t="s">
        <v>4897</v>
      </c>
    </row>
    <row r="3914" spans="1:7" hidden="1" x14ac:dyDescent="0.25">
      <c r="A3914" s="159"/>
      <c r="B3914" s="171">
        <v>5059</v>
      </c>
      <c r="C3914" s="165" t="s">
        <v>5768</v>
      </c>
      <c r="D3914" s="166" t="s">
        <v>8325</v>
      </c>
      <c r="E3914" s="169">
        <v>770.46</v>
      </c>
      <c r="F3914" s="164" t="s">
        <v>4897</v>
      </c>
    </row>
    <row r="3915" spans="1:7" hidden="1" x14ac:dyDescent="0.25">
      <c r="A3915" s="159"/>
      <c r="B3915" s="171">
        <v>5034</v>
      </c>
      <c r="C3915" s="165" t="s">
        <v>5752</v>
      </c>
      <c r="D3915" s="166" t="s">
        <v>8325</v>
      </c>
      <c r="E3915" s="169">
        <v>1063.1600000000001</v>
      </c>
      <c r="F3915" s="164" t="s">
        <v>4897</v>
      </c>
    </row>
    <row r="3916" spans="1:7" hidden="1" x14ac:dyDescent="0.25">
      <c r="A3916" s="159"/>
      <c r="B3916" s="171">
        <v>5056</v>
      </c>
      <c r="C3916" s="165" t="s">
        <v>5766</v>
      </c>
      <c r="D3916" s="166" t="s">
        <v>8325</v>
      </c>
      <c r="E3916" s="169">
        <v>826.1</v>
      </c>
      <c r="F3916" s="164" t="s">
        <v>4897</v>
      </c>
    </row>
    <row r="3917" spans="1:7" hidden="1" x14ac:dyDescent="0.25">
      <c r="A3917" s="159"/>
      <c r="B3917" s="171">
        <v>5057</v>
      </c>
      <c r="C3917" s="165" t="s">
        <v>5767</v>
      </c>
      <c r="D3917" s="166" t="s">
        <v>8325</v>
      </c>
      <c r="E3917" s="169">
        <v>662.53</v>
      </c>
      <c r="F3917" s="164" t="s">
        <v>4897</v>
      </c>
    </row>
    <row r="3918" spans="1:7" hidden="1" x14ac:dyDescent="0.25">
      <c r="A3918" s="159"/>
      <c r="B3918" s="171">
        <v>5033</v>
      </c>
      <c r="C3918" s="165" t="s">
        <v>5751</v>
      </c>
      <c r="D3918" s="166" t="s">
        <v>8325</v>
      </c>
      <c r="E3918" s="169">
        <v>550</v>
      </c>
      <c r="F3918" s="164" t="s">
        <v>8337</v>
      </c>
    </row>
    <row r="3919" spans="1:7" hidden="1" x14ac:dyDescent="0.25">
      <c r="A3919" s="159"/>
      <c r="B3919" s="171">
        <v>5037</v>
      </c>
      <c r="C3919" s="165" t="s">
        <v>5755</v>
      </c>
      <c r="D3919" s="166" t="s">
        <v>8325</v>
      </c>
      <c r="E3919" s="169">
        <v>279.04000000000002</v>
      </c>
      <c r="F3919" s="164" t="s">
        <v>4897</v>
      </c>
    </row>
    <row r="3920" spans="1:7" hidden="1" x14ac:dyDescent="0.25">
      <c r="A3920" s="159"/>
      <c r="B3920" s="171">
        <v>5038</v>
      </c>
      <c r="C3920" s="165" t="s">
        <v>5756</v>
      </c>
      <c r="D3920" s="166" t="s">
        <v>8325</v>
      </c>
      <c r="E3920" s="169">
        <v>448.25</v>
      </c>
      <c r="F3920" s="164" t="s">
        <v>4897</v>
      </c>
    </row>
    <row r="3921" spans="1:6" hidden="1" x14ac:dyDescent="0.25">
      <c r="A3921" s="159"/>
      <c r="B3921" s="171">
        <v>12374</v>
      </c>
      <c r="C3921" s="165" t="s">
        <v>6394</v>
      </c>
      <c r="D3921" s="166" t="s">
        <v>8325</v>
      </c>
      <c r="E3921" s="169">
        <v>275</v>
      </c>
      <c r="F3921" s="164" t="s">
        <v>4897</v>
      </c>
    </row>
    <row r="3922" spans="1:6" hidden="1" x14ac:dyDescent="0.25">
      <c r="A3922" s="159"/>
      <c r="B3922" s="171">
        <v>12372</v>
      </c>
      <c r="C3922" s="165" t="s">
        <v>6392</v>
      </c>
      <c r="D3922" s="166" t="s">
        <v>8325</v>
      </c>
      <c r="E3922" s="169">
        <v>590.70000000000005</v>
      </c>
      <c r="F3922" s="164" t="s">
        <v>4897</v>
      </c>
    </row>
    <row r="3923" spans="1:6" hidden="1" x14ac:dyDescent="0.25">
      <c r="A3923" s="159"/>
      <c r="B3923" s="171">
        <v>13335</v>
      </c>
      <c r="C3923" s="165" t="s">
        <v>6513</v>
      </c>
      <c r="D3923" s="166" t="s">
        <v>8325</v>
      </c>
      <c r="E3923" s="169">
        <v>355.72</v>
      </c>
      <c r="F3923" s="164" t="s">
        <v>4897</v>
      </c>
    </row>
    <row r="3924" spans="1:6" hidden="1" x14ac:dyDescent="0.25">
      <c r="A3924" s="159"/>
      <c r="B3924" s="171">
        <v>13339</v>
      </c>
      <c r="C3924" s="165" t="s">
        <v>6514</v>
      </c>
      <c r="D3924" s="166" t="s">
        <v>8325</v>
      </c>
      <c r="E3924" s="167">
        <v>878.14</v>
      </c>
      <c r="F3924" s="164" t="s">
        <v>4897</v>
      </c>
    </row>
    <row r="3925" spans="1:6" hidden="1" x14ac:dyDescent="0.25">
      <c r="A3925" s="159"/>
      <c r="B3925" s="160">
        <v>12373</v>
      </c>
      <c r="C3925" s="165" t="s">
        <v>6393</v>
      </c>
      <c r="D3925" s="166" t="s">
        <v>8325</v>
      </c>
      <c r="E3925" s="167">
        <v>919.6</v>
      </c>
      <c r="F3925" s="164" t="s">
        <v>4897</v>
      </c>
    </row>
    <row r="3926" spans="1:6" hidden="1" x14ac:dyDescent="0.25">
      <c r="A3926" s="159"/>
      <c r="B3926" s="160">
        <v>34712</v>
      </c>
      <c r="C3926" s="165" t="s">
        <v>6824</v>
      </c>
      <c r="D3926" s="166" t="s">
        <v>8325</v>
      </c>
      <c r="E3926" s="167">
        <v>671</v>
      </c>
      <c r="F3926" s="164" t="s">
        <v>4897</v>
      </c>
    </row>
    <row r="3927" spans="1:6" hidden="1" x14ac:dyDescent="0.25">
      <c r="A3927" s="159"/>
      <c r="B3927" s="160">
        <v>34711</v>
      </c>
      <c r="C3927" s="165" t="s">
        <v>6823</v>
      </c>
      <c r="D3927" s="166" t="s">
        <v>8325</v>
      </c>
      <c r="E3927" s="167">
        <v>880</v>
      </c>
      <c r="F3927" s="164" t="s">
        <v>4897</v>
      </c>
    </row>
    <row r="3928" spans="1:6" hidden="1" x14ac:dyDescent="0.25">
      <c r="A3928" s="159"/>
      <c r="B3928" s="160">
        <v>34706</v>
      </c>
      <c r="C3928" s="165" t="s">
        <v>6820</v>
      </c>
      <c r="D3928" s="166" t="s">
        <v>8325</v>
      </c>
      <c r="E3928" s="167">
        <v>1508.1</v>
      </c>
      <c r="F3928" s="164" t="s">
        <v>4897</v>
      </c>
    </row>
    <row r="3929" spans="1:6" hidden="1" x14ac:dyDescent="0.25">
      <c r="A3929" s="159"/>
      <c r="B3929" s="160">
        <v>34703</v>
      </c>
      <c r="C3929" s="165" t="s">
        <v>6818</v>
      </c>
      <c r="D3929" s="166" t="s">
        <v>8325</v>
      </c>
      <c r="E3929" s="167">
        <v>2530</v>
      </c>
      <c r="F3929" s="164" t="s">
        <v>4897</v>
      </c>
    </row>
    <row r="3930" spans="1:6" hidden="1" x14ac:dyDescent="0.25">
      <c r="A3930" s="159"/>
      <c r="B3930" s="160">
        <v>12388</v>
      </c>
      <c r="C3930" s="165" t="s">
        <v>6395</v>
      </c>
      <c r="D3930" s="166" t="s">
        <v>8325</v>
      </c>
      <c r="E3930" s="167">
        <v>224.83</v>
      </c>
      <c r="F3930" s="164" t="s">
        <v>4931</v>
      </c>
    </row>
    <row r="3931" spans="1:6" hidden="1" x14ac:dyDescent="0.25">
      <c r="A3931" s="159"/>
      <c r="B3931" s="160">
        <v>34695</v>
      </c>
      <c r="C3931" s="165" t="s">
        <v>6817</v>
      </c>
      <c r="D3931" s="166" t="s">
        <v>8325</v>
      </c>
      <c r="E3931" s="167">
        <v>632.5</v>
      </c>
      <c r="F3931" s="164" t="s">
        <v>4897</v>
      </c>
    </row>
    <row r="3932" spans="1:6" hidden="1" x14ac:dyDescent="0.25">
      <c r="A3932" s="159"/>
      <c r="B3932" s="160">
        <v>34692</v>
      </c>
      <c r="C3932" s="165" t="s">
        <v>6816</v>
      </c>
      <c r="D3932" s="166" t="s">
        <v>8325</v>
      </c>
      <c r="E3932" s="167">
        <v>1518</v>
      </c>
      <c r="F3932" s="164" t="s">
        <v>4897</v>
      </c>
    </row>
    <row r="3933" spans="1:6" hidden="1" x14ac:dyDescent="0.25">
      <c r="A3933" s="159"/>
      <c r="B3933" s="160">
        <v>26028</v>
      </c>
      <c r="C3933" s="165" t="s">
        <v>6690</v>
      </c>
      <c r="D3933" s="166" t="s">
        <v>8845</v>
      </c>
      <c r="E3933" s="167">
        <v>309.43</v>
      </c>
      <c r="F3933" s="164" t="s">
        <v>4897</v>
      </c>
    </row>
    <row r="3934" spans="1:6" hidden="1" x14ac:dyDescent="0.25">
      <c r="A3934" s="159"/>
      <c r="B3934" s="160">
        <v>11844</v>
      </c>
      <c r="C3934" s="165" t="s">
        <v>10319</v>
      </c>
      <c r="D3934" s="166" t="s">
        <v>8368</v>
      </c>
      <c r="E3934" s="167">
        <v>29.16</v>
      </c>
      <c r="F3934" s="164" t="s">
        <v>4897</v>
      </c>
    </row>
    <row r="3935" spans="1:6" hidden="1" x14ac:dyDescent="0.25">
      <c r="A3935" s="159"/>
      <c r="B3935" s="160">
        <v>4465</v>
      </c>
      <c r="C3935" s="165" t="s">
        <v>10320</v>
      </c>
      <c r="D3935" s="166" t="s">
        <v>8368</v>
      </c>
      <c r="E3935" s="167">
        <v>55</v>
      </c>
      <c r="F3935" s="164" t="s">
        <v>4897</v>
      </c>
    </row>
    <row r="3936" spans="1:6" hidden="1" x14ac:dyDescent="0.25">
      <c r="A3936" s="159"/>
      <c r="B3936" s="160">
        <v>35273</v>
      </c>
      <c r="C3936" s="165" t="s">
        <v>10321</v>
      </c>
      <c r="D3936" s="166" t="s">
        <v>8368</v>
      </c>
      <c r="E3936" s="167">
        <v>60.77</v>
      </c>
      <c r="F3936" s="164" t="s">
        <v>4897</v>
      </c>
    </row>
    <row r="3937" spans="1:7" hidden="1" x14ac:dyDescent="0.25">
      <c r="A3937" s="159"/>
      <c r="B3937" s="160">
        <v>4470</v>
      </c>
      <c r="C3937" s="165" t="s">
        <v>10322</v>
      </c>
      <c r="D3937" s="166" t="s">
        <v>8368</v>
      </c>
      <c r="E3937" s="167">
        <v>90.8</v>
      </c>
      <c r="F3937" s="164" t="s">
        <v>4897</v>
      </c>
    </row>
    <row r="3938" spans="1:7" hidden="1" x14ac:dyDescent="0.25">
      <c r="A3938" s="159"/>
      <c r="B3938" s="160">
        <v>20204</v>
      </c>
      <c r="C3938" s="165" t="s">
        <v>10323</v>
      </c>
      <c r="D3938" s="166" t="s">
        <v>8368</v>
      </c>
      <c r="E3938" s="167">
        <v>41.18</v>
      </c>
      <c r="F3938" s="164" t="s">
        <v>4897</v>
      </c>
    </row>
    <row r="3939" spans="1:7" hidden="1" x14ac:dyDescent="0.25">
      <c r="A3939" s="159"/>
      <c r="B3939" s="160">
        <v>20208</v>
      </c>
      <c r="C3939" s="165" t="s">
        <v>10324</v>
      </c>
      <c r="D3939" s="166" t="s">
        <v>8368</v>
      </c>
      <c r="E3939" s="167">
        <v>48.35</v>
      </c>
      <c r="F3939" s="164" t="s">
        <v>4897</v>
      </c>
    </row>
    <row r="3940" spans="1:7" hidden="1" x14ac:dyDescent="0.25">
      <c r="A3940" s="159"/>
      <c r="B3940" s="160">
        <v>4437</v>
      </c>
      <c r="C3940" s="165" t="s">
        <v>10325</v>
      </c>
      <c r="D3940" s="166" t="s">
        <v>8368</v>
      </c>
      <c r="E3940" s="167">
        <v>65.760000000000005</v>
      </c>
      <c r="F3940" s="164" t="s">
        <v>4897</v>
      </c>
    </row>
    <row r="3941" spans="1:7" hidden="1" x14ac:dyDescent="0.25">
      <c r="A3941" s="159"/>
      <c r="B3941" s="160">
        <v>14580</v>
      </c>
      <c r="C3941" s="165" t="s">
        <v>10326</v>
      </c>
      <c r="D3941" s="166" t="s">
        <v>8368</v>
      </c>
      <c r="E3941" s="167">
        <v>71.61</v>
      </c>
      <c r="F3941" s="164" t="s">
        <v>4897</v>
      </c>
    </row>
    <row r="3942" spans="1:7" hidden="1" x14ac:dyDescent="0.25">
      <c r="A3942" s="159"/>
      <c r="B3942" s="160">
        <v>40304</v>
      </c>
      <c r="C3942" s="165" t="s">
        <v>7385</v>
      </c>
      <c r="D3942" s="166" t="s">
        <v>8369</v>
      </c>
      <c r="E3942" s="167">
        <v>15.06</v>
      </c>
      <c r="F3942" s="164" t="s">
        <v>4897</v>
      </c>
    </row>
    <row r="3943" spans="1:7" hidden="1" x14ac:dyDescent="0.25">
      <c r="A3943" s="159"/>
      <c r="B3943" s="160">
        <v>5065</v>
      </c>
      <c r="C3943" s="165" t="s">
        <v>5772</v>
      </c>
      <c r="D3943" s="166" t="s">
        <v>8369</v>
      </c>
      <c r="E3943" s="167">
        <v>23.22</v>
      </c>
      <c r="F3943" s="164" t="s">
        <v>4897</v>
      </c>
    </row>
    <row r="3944" spans="1:7" hidden="1" x14ac:dyDescent="0.25">
      <c r="A3944" s="159"/>
      <c r="B3944" s="160">
        <v>5072</v>
      </c>
      <c r="C3944" s="165" t="s">
        <v>5779</v>
      </c>
      <c r="D3944" s="166" t="s">
        <v>8369</v>
      </c>
      <c r="E3944" s="167">
        <v>21.48</v>
      </c>
      <c r="F3944" s="164" t="s">
        <v>4897</v>
      </c>
    </row>
    <row r="3945" spans="1:7" hidden="1" x14ac:dyDescent="0.25">
      <c r="A3945" s="159"/>
      <c r="B3945" s="160">
        <v>5066</v>
      </c>
      <c r="C3945" s="165" t="s">
        <v>5773</v>
      </c>
      <c r="D3945" s="166" t="s">
        <v>8369</v>
      </c>
      <c r="E3945" s="167">
        <v>16.079999999999998</v>
      </c>
      <c r="F3945" s="164" t="s">
        <v>4897</v>
      </c>
    </row>
    <row r="3946" spans="1:7" hidden="1" x14ac:dyDescent="0.25">
      <c r="A3946" s="159"/>
      <c r="B3946" s="160">
        <v>5063</v>
      </c>
      <c r="C3946" s="165" t="s">
        <v>5771</v>
      </c>
      <c r="D3946" s="166" t="s">
        <v>8369</v>
      </c>
      <c r="E3946" s="167">
        <v>14.56</v>
      </c>
      <c r="F3946" s="164" t="s">
        <v>4897</v>
      </c>
    </row>
    <row r="3947" spans="1:7" hidden="1" x14ac:dyDescent="0.25">
      <c r="A3947" s="159"/>
      <c r="B3947" s="160">
        <v>20247</v>
      </c>
      <c r="C3947" s="165" t="s">
        <v>6622</v>
      </c>
      <c r="D3947" s="166" t="s">
        <v>8369</v>
      </c>
      <c r="E3947" s="167">
        <v>13.51</v>
      </c>
      <c r="F3947" s="164" t="s">
        <v>4897</v>
      </c>
      <c r="G3947" s="168"/>
    </row>
    <row r="3948" spans="1:7" hidden="1" x14ac:dyDescent="0.25">
      <c r="A3948" s="159"/>
      <c r="B3948" s="160">
        <v>5074</v>
      </c>
      <c r="C3948" s="165" t="s">
        <v>5781</v>
      </c>
      <c r="D3948" s="166" t="s">
        <v>8369</v>
      </c>
      <c r="E3948" s="167">
        <v>13.67</v>
      </c>
      <c r="F3948" s="164" t="s">
        <v>4897</v>
      </c>
      <c r="G3948" s="168"/>
    </row>
    <row r="3949" spans="1:7" hidden="1" x14ac:dyDescent="0.25">
      <c r="A3949" s="159"/>
      <c r="B3949" s="160">
        <v>5067</v>
      </c>
      <c r="C3949" s="165" t="s">
        <v>5774</v>
      </c>
      <c r="D3949" s="166" t="s">
        <v>8369</v>
      </c>
      <c r="E3949" s="167">
        <v>13.01</v>
      </c>
      <c r="F3949" s="164" t="s">
        <v>4897</v>
      </c>
    </row>
    <row r="3950" spans="1:7" hidden="1" x14ac:dyDescent="0.25">
      <c r="A3950" s="159"/>
      <c r="B3950" s="160">
        <v>5078</v>
      </c>
      <c r="C3950" s="165" t="s">
        <v>5785</v>
      </c>
      <c r="D3950" s="166" t="s">
        <v>8369</v>
      </c>
      <c r="E3950" s="167">
        <v>12.86</v>
      </c>
      <c r="F3950" s="164" t="s">
        <v>4897</v>
      </c>
    </row>
    <row r="3951" spans="1:7" hidden="1" x14ac:dyDescent="0.25">
      <c r="A3951" s="159"/>
      <c r="B3951" s="160">
        <v>5068</v>
      </c>
      <c r="C3951" s="165" t="s">
        <v>5775</v>
      </c>
      <c r="D3951" s="166" t="s">
        <v>8369</v>
      </c>
      <c r="E3951" s="167">
        <v>12.2</v>
      </c>
      <c r="F3951" s="164" t="s">
        <v>4897</v>
      </c>
    </row>
    <row r="3952" spans="1:7" hidden="1" x14ac:dyDescent="0.25">
      <c r="A3952" s="159"/>
      <c r="B3952" s="160">
        <v>5073</v>
      </c>
      <c r="C3952" s="165" t="s">
        <v>5780</v>
      </c>
      <c r="D3952" s="166" t="s">
        <v>8369</v>
      </c>
      <c r="E3952" s="167">
        <v>12.44</v>
      </c>
      <c r="F3952" s="164" t="s">
        <v>4897</v>
      </c>
    </row>
    <row r="3953" spans="1:6" hidden="1" x14ac:dyDescent="0.25">
      <c r="A3953" s="159"/>
      <c r="B3953" s="160">
        <v>5069</v>
      </c>
      <c r="C3953" s="165" t="s">
        <v>5776</v>
      </c>
      <c r="D3953" s="166" t="s">
        <v>8369</v>
      </c>
      <c r="E3953" s="167">
        <v>12.44</v>
      </c>
      <c r="F3953" s="164" t="s">
        <v>4897</v>
      </c>
    </row>
    <row r="3954" spans="1:6" hidden="1" x14ac:dyDescent="0.25">
      <c r="A3954" s="159"/>
      <c r="B3954" s="160">
        <v>5070</v>
      </c>
      <c r="C3954" s="165" t="s">
        <v>5777</v>
      </c>
      <c r="D3954" s="166" t="s">
        <v>8369</v>
      </c>
      <c r="E3954" s="167">
        <v>12.58</v>
      </c>
      <c r="F3954" s="164" t="s">
        <v>4897</v>
      </c>
    </row>
    <row r="3955" spans="1:6" hidden="1" x14ac:dyDescent="0.25">
      <c r="A3955" s="159"/>
      <c r="B3955" s="160">
        <v>5071</v>
      </c>
      <c r="C3955" s="165" t="s">
        <v>5778</v>
      </c>
      <c r="D3955" s="166" t="s">
        <v>8369</v>
      </c>
      <c r="E3955" s="167">
        <v>12.2</v>
      </c>
      <c r="F3955" s="164" t="s">
        <v>4897</v>
      </c>
    </row>
    <row r="3956" spans="1:6" hidden="1" x14ac:dyDescent="0.25">
      <c r="A3956" s="159"/>
      <c r="B3956" s="160">
        <v>5061</v>
      </c>
      <c r="C3956" s="165" t="s">
        <v>5769</v>
      </c>
      <c r="D3956" s="166" t="s">
        <v>8369</v>
      </c>
      <c r="E3956" s="167">
        <v>12</v>
      </c>
      <c r="F3956" s="164" t="s">
        <v>8337</v>
      </c>
    </row>
    <row r="3957" spans="1:6" hidden="1" x14ac:dyDescent="0.25">
      <c r="A3957" s="159"/>
      <c r="B3957" s="160">
        <v>5075</v>
      </c>
      <c r="C3957" s="165" t="s">
        <v>5782</v>
      </c>
      <c r="D3957" s="166" t="s">
        <v>8369</v>
      </c>
      <c r="E3957" s="167">
        <v>12.2</v>
      </c>
      <c r="F3957" s="164" t="s">
        <v>4897</v>
      </c>
    </row>
    <row r="3958" spans="1:6" hidden="1" x14ac:dyDescent="0.25">
      <c r="A3958" s="159"/>
      <c r="B3958" s="160">
        <v>39027</v>
      </c>
      <c r="C3958" s="165" t="s">
        <v>7195</v>
      </c>
      <c r="D3958" s="166" t="s">
        <v>8369</v>
      </c>
      <c r="E3958" s="167">
        <v>12.19</v>
      </c>
      <c r="F3958" s="164" t="s">
        <v>4897</v>
      </c>
    </row>
    <row r="3959" spans="1:6" hidden="1" x14ac:dyDescent="0.25">
      <c r="A3959" s="159"/>
      <c r="B3959" s="160">
        <v>5062</v>
      </c>
      <c r="C3959" s="165" t="s">
        <v>5770</v>
      </c>
      <c r="D3959" s="166" t="s">
        <v>8369</v>
      </c>
      <c r="E3959" s="167">
        <v>12.37</v>
      </c>
      <c r="F3959" s="164" t="s">
        <v>4897</v>
      </c>
    </row>
    <row r="3960" spans="1:6" hidden="1" x14ac:dyDescent="0.25">
      <c r="A3960" s="159"/>
      <c r="B3960" s="160">
        <v>40568</v>
      </c>
      <c r="C3960" s="165" t="s">
        <v>7407</v>
      </c>
      <c r="D3960" s="166" t="s">
        <v>8369</v>
      </c>
      <c r="E3960" s="167">
        <v>12.3</v>
      </c>
      <c r="F3960" s="164" t="s">
        <v>4897</v>
      </c>
    </row>
    <row r="3961" spans="1:6" hidden="1" x14ac:dyDescent="0.25">
      <c r="A3961" s="159"/>
      <c r="B3961" s="160">
        <v>39026</v>
      </c>
      <c r="C3961" s="165" t="s">
        <v>7194</v>
      </c>
      <c r="D3961" s="166" t="s">
        <v>8369</v>
      </c>
      <c r="E3961" s="167">
        <v>13.72</v>
      </c>
      <c r="F3961" s="164" t="s">
        <v>4897</v>
      </c>
    </row>
    <row r="3962" spans="1:6" hidden="1" x14ac:dyDescent="0.25">
      <c r="A3962" s="159"/>
      <c r="B3962" s="160">
        <v>11572</v>
      </c>
      <c r="C3962" s="165" t="s">
        <v>6230</v>
      </c>
      <c r="D3962" s="166" t="s">
        <v>8325</v>
      </c>
      <c r="E3962" s="167">
        <v>14.87</v>
      </c>
      <c r="F3962" s="164" t="s">
        <v>4897</v>
      </c>
    </row>
    <row r="3963" spans="1:6" ht="20.399999999999999" hidden="1" x14ac:dyDescent="0.25">
      <c r="A3963" s="159"/>
      <c r="B3963" s="160">
        <v>42460</v>
      </c>
      <c r="C3963" s="165" t="s">
        <v>10327</v>
      </c>
      <c r="D3963" s="166" t="s">
        <v>8325</v>
      </c>
      <c r="E3963" s="167">
        <v>2756.08</v>
      </c>
      <c r="F3963" s="164" t="s">
        <v>4931</v>
      </c>
    </row>
    <row r="3964" spans="1:6" hidden="1" x14ac:dyDescent="0.25">
      <c r="A3964" s="159"/>
      <c r="B3964" s="160">
        <v>11149</v>
      </c>
      <c r="C3964" s="165" t="s">
        <v>6198</v>
      </c>
      <c r="D3964" s="166" t="s">
        <v>9525</v>
      </c>
      <c r="E3964" s="167">
        <v>142.6</v>
      </c>
      <c r="F3964" s="164" t="s">
        <v>4897</v>
      </c>
    </row>
    <row r="3965" spans="1:6" hidden="1" x14ac:dyDescent="0.25">
      <c r="A3965" s="159"/>
      <c r="B3965" s="160">
        <v>511</v>
      </c>
      <c r="C3965" s="165" t="s">
        <v>10328</v>
      </c>
      <c r="D3965" s="166" t="s">
        <v>8370</v>
      </c>
      <c r="E3965" s="167">
        <v>14.83</v>
      </c>
      <c r="F3965" s="164" t="s">
        <v>4897</v>
      </c>
    </row>
    <row r="3966" spans="1:6" hidden="1" x14ac:dyDescent="0.25">
      <c r="A3966" s="159"/>
      <c r="B3966" s="160">
        <v>11174</v>
      </c>
      <c r="C3966" s="165" t="s">
        <v>6202</v>
      </c>
      <c r="D3966" s="166" t="s">
        <v>8405</v>
      </c>
      <c r="E3966" s="167">
        <v>404.88</v>
      </c>
      <c r="F3966" s="164" t="s">
        <v>4897</v>
      </c>
    </row>
    <row r="3967" spans="1:6" ht="20.399999999999999" hidden="1" x14ac:dyDescent="0.25">
      <c r="A3967" s="159"/>
      <c r="B3967" s="160">
        <v>37540</v>
      </c>
      <c r="C3967" s="165" t="s">
        <v>10329</v>
      </c>
      <c r="D3967" s="166" t="s">
        <v>8325</v>
      </c>
      <c r="E3967" s="167">
        <v>64389.78</v>
      </c>
      <c r="F3967" s="164" t="s">
        <v>4897</v>
      </c>
    </row>
    <row r="3968" spans="1:6" ht="20.399999999999999" hidden="1" x14ac:dyDescent="0.25">
      <c r="A3968" s="159"/>
      <c r="B3968" s="160">
        <v>37548</v>
      </c>
      <c r="C3968" s="165" t="s">
        <v>10330</v>
      </c>
      <c r="D3968" s="166" t="s">
        <v>8325</v>
      </c>
      <c r="E3968" s="167">
        <v>85348.33</v>
      </c>
      <c r="F3968" s="164" t="s">
        <v>4897</v>
      </c>
    </row>
    <row r="3969" spans="1:7" ht="20.399999999999999" hidden="1" x14ac:dyDescent="0.25">
      <c r="A3969" s="159"/>
      <c r="B3969" s="160">
        <v>39828</v>
      </c>
      <c r="C3969" s="165" t="s">
        <v>10331</v>
      </c>
      <c r="D3969" s="166" t="s">
        <v>8325</v>
      </c>
      <c r="E3969" s="167">
        <v>512</v>
      </c>
      <c r="F3969" s="164" t="s">
        <v>4897</v>
      </c>
    </row>
    <row r="3970" spans="1:7" ht="20.399999999999999" hidden="1" x14ac:dyDescent="0.25">
      <c r="A3970" s="159"/>
      <c r="B3970" s="160">
        <v>12273</v>
      </c>
      <c r="C3970" s="165" t="s">
        <v>10332</v>
      </c>
      <c r="D3970" s="166" t="s">
        <v>8325</v>
      </c>
      <c r="E3970" s="167">
        <v>59.6</v>
      </c>
      <c r="F3970" s="164" t="s">
        <v>4897</v>
      </c>
    </row>
    <row r="3971" spans="1:7" hidden="1" x14ac:dyDescent="0.25">
      <c r="A3971" s="159"/>
      <c r="B3971" s="160">
        <v>38392</v>
      </c>
      <c r="C3971" s="165" t="s">
        <v>7119</v>
      </c>
      <c r="D3971" s="166" t="s">
        <v>8325</v>
      </c>
      <c r="E3971" s="167">
        <v>36.770000000000003</v>
      </c>
      <c r="F3971" s="164" t="s">
        <v>4897</v>
      </c>
    </row>
    <row r="3972" spans="1:7" hidden="1" x14ac:dyDescent="0.25">
      <c r="A3972" s="159"/>
      <c r="B3972" s="160">
        <v>11735</v>
      </c>
      <c r="C3972" s="165" t="s">
        <v>6276</v>
      </c>
      <c r="D3972" s="166" t="s">
        <v>8325</v>
      </c>
      <c r="E3972" s="167">
        <v>2.93</v>
      </c>
      <c r="F3972" s="164" t="s">
        <v>4897</v>
      </c>
    </row>
    <row r="3973" spans="1:7" hidden="1" x14ac:dyDescent="0.25">
      <c r="A3973" s="159"/>
      <c r="B3973" s="160">
        <v>11733</v>
      </c>
      <c r="C3973" s="165" t="s">
        <v>6274</v>
      </c>
      <c r="D3973" s="166" t="s">
        <v>8325</v>
      </c>
      <c r="E3973" s="167">
        <v>1.43</v>
      </c>
      <c r="F3973" s="164" t="s">
        <v>4897</v>
      </c>
    </row>
    <row r="3974" spans="1:7" hidden="1" x14ac:dyDescent="0.25">
      <c r="A3974" s="159"/>
      <c r="B3974" s="160">
        <v>11734</v>
      </c>
      <c r="C3974" s="165" t="s">
        <v>6275</v>
      </c>
      <c r="D3974" s="166" t="s">
        <v>8325</v>
      </c>
      <c r="E3974" s="167">
        <v>2.21</v>
      </c>
      <c r="F3974" s="164" t="s">
        <v>4897</v>
      </c>
    </row>
    <row r="3975" spans="1:7" hidden="1" x14ac:dyDescent="0.25">
      <c r="A3975" s="159"/>
      <c r="B3975" s="160">
        <v>11737</v>
      </c>
      <c r="C3975" s="165" t="s">
        <v>6277</v>
      </c>
      <c r="D3975" s="166" t="s">
        <v>8325</v>
      </c>
      <c r="E3975" s="167">
        <v>3.92</v>
      </c>
      <c r="F3975" s="164" t="s">
        <v>4897</v>
      </c>
    </row>
    <row r="3976" spans="1:7" hidden="1" x14ac:dyDescent="0.25">
      <c r="A3976" s="159"/>
      <c r="B3976" s="160">
        <v>11738</v>
      </c>
      <c r="C3976" s="165" t="s">
        <v>6278</v>
      </c>
      <c r="D3976" s="166" t="s">
        <v>8325</v>
      </c>
      <c r="E3976" s="167">
        <v>6.37</v>
      </c>
      <c r="F3976" s="164" t="s">
        <v>4897</v>
      </c>
    </row>
    <row r="3977" spans="1:7" hidden="1" x14ac:dyDescent="0.25">
      <c r="A3977" s="159"/>
      <c r="B3977" s="160">
        <v>36143</v>
      </c>
      <c r="C3977" s="165" t="s">
        <v>10333</v>
      </c>
      <c r="D3977" s="166" t="s">
        <v>8325</v>
      </c>
      <c r="E3977" s="167">
        <v>22.55</v>
      </c>
      <c r="F3977" s="164" t="s">
        <v>4897</v>
      </c>
      <c r="G3977" s="168"/>
    </row>
    <row r="3978" spans="1:7" hidden="1" x14ac:dyDescent="0.25">
      <c r="A3978" s="159"/>
      <c r="B3978" s="160">
        <v>36142</v>
      </c>
      <c r="C3978" s="165" t="s">
        <v>10334</v>
      </c>
      <c r="D3978" s="166" t="s">
        <v>8325</v>
      </c>
      <c r="E3978" s="167">
        <v>1.65</v>
      </c>
      <c r="F3978" s="164" t="s">
        <v>4897</v>
      </c>
      <c r="G3978" s="168"/>
    </row>
    <row r="3979" spans="1:7" hidden="1" x14ac:dyDescent="0.25">
      <c r="A3979" s="159"/>
      <c r="B3979" s="160">
        <v>36146</v>
      </c>
      <c r="C3979" s="165" t="s">
        <v>6854</v>
      </c>
      <c r="D3979" s="166" t="s">
        <v>8325</v>
      </c>
      <c r="E3979" s="167">
        <v>187</v>
      </c>
      <c r="F3979" s="164" t="s">
        <v>4897</v>
      </c>
      <c r="G3979" s="168"/>
    </row>
    <row r="3980" spans="1:7" hidden="1" x14ac:dyDescent="0.25">
      <c r="A3980" s="159"/>
      <c r="B3980" s="160">
        <v>39015</v>
      </c>
      <c r="C3980" s="165" t="s">
        <v>10335</v>
      </c>
      <c r="D3980" s="166" t="s">
        <v>8325</v>
      </c>
      <c r="E3980" s="167">
        <v>0.65</v>
      </c>
      <c r="F3980" s="164" t="s">
        <v>4931</v>
      </c>
    </row>
    <row r="3981" spans="1:7" hidden="1" x14ac:dyDescent="0.25">
      <c r="A3981" s="159"/>
      <c r="B3981" s="160">
        <v>38377</v>
      </c>
      <c r="C3981" s="165" t="s">
        <v>7110</v>
      </c>
      <c r="D3981" s="166" t="s">
        <v>8325</v>
      </c>
      <c r="E3981" s="167">
        <v>24.12</v>
      </c>
      <c r="F3981" s="164" t="s">
        <v>4897</v>
      </c>
    </row>
    <row r="3982" spans="1:7" hidden="1" x14ac:dyDescent="0.25">
      <c r="A3982" s="159"/>
      <c r="B3982" s="160">
        <v>38376</v>
      </c>
      <c r="C3982" s="165" t="s">
        <v>7109</v>
      </c>
      <c r="D3982" s="166" t="s">
        <v>8325</v>
      </c>
      <c r="E3982" s="167">
        <v>27.5</v>
      </c>
      <c r="F3982" s="164" t="s">
        <v>4897</v>
      </c>
    </row>
    <row r="3983" spans="1:7" hidden="1" x14ac:dyDescent="0.25">
      <c r="A3983" s="159"/>
      <c r="B3983" s="160">
        <v>38116</v>
      </c>
      <c r="C3983" s="165" t="s">
        <v>7071</v>
      </c>
      <c r="D3983" s="166" t="s">
        <v>8325</v>
      </c>
      <c r="E3983" s="167">
        <v>3.35</v>
      </c>
      <c r="F3983" s="164" t="s">
        <v>4897</v>
      </c>
    </row>
    <row r="3984" spans="1:7" hidden="1" x14ac:dyDescent="0.25">
      <c r="A3984" s="159"/>
      <c r="B3984" s="160">
        <v>38066</v>
      </c>
      <c r="C3984" s="165" t="s">
        <v>10336</v>
      </c>
      <c r="D3984" s="166" t="s">
        <v>8325</v>
      </c>
      <c r="E3984" s="167">
        <v>5.53</v>
      </c>
      <c r="F3984" s="164" t="s">
        <v>4897</v>
      </c>
    </row>
    <row r="3985" spans="1:6" hidden="1" x14ac:dyDescent="0.25">
      <c r="A3985" s="159"/>
      <c r="B3985" s="160">
        <v>38117</v>
      </c>
      <c r="C3985" s="165" t="s">
        <v>7072</v>
      </c>
      <c r="D3985" s="166" t="s">
        <v>8325</v>
      </c>
      <c r="E3985" s="167">
        <v>5.7</v>
      </c>
      <c r="F3985" s="164" t="s">
        <v>4897</v>
      </c>
    </row>
    <row r="3986" spans="1:6" hidden="1" x14ac:dyDescent="0.25">
      <c r="A3986" s="159"/>
      <c r="B3986" s="160">
        <v>38067</v>
      </c>
      <c r="C3986" s="165" t="s">
        <v>10337</v>
      </c>
      <c r="D3986" s="166" t="s">
        <v>8325</v>
      </c>
      <c r="E3986" s="167">
        <v>7.79</v>
      </c>
      <c r="F3986" s="164" t="s">
        <v>4897</v>
      </c>
    </row>
    <row r="3987" spans="1:6" hidden="1" x14ac:dyDescent="0.25">
      <c r="A3987" s="159"/>
      <c r="B3987" s="160">
        <v>41757</v>
      </c>
      <c r="C3987" s="165" t="s">
        <v>10338</v>
      </c>
      <c r="D3987" s="166" t="s">
        <v>8325</v>
      </c>
      <c r="E3987" s="167">
        <v>6462.14</v>
      </c>
      <c r="F3987" s="164" t="s">
        <v>4897</v>
      </c>
    </row>
    <row r="3988" spans="1:6" ht="20.399999999999999" hidden="1" x14ac:dyDescent="0.25">
      <c r="A3988" s="159"/>
      <c r="B3988" s="160">
        <v>5080</v>
      </c>
      <c r="C3988" s="165" t="s">
        <v>10339</v>
      </c>
      <c r="D3988" s="166" t="s">
        <v>8325</v>
      </c>
      <c r="E3988" s="167">
        <v>10.54</v>
      </c>
      <c r="F3988" s="164" t="s">
        <v>4897</v>
      </c>
    </row>
    <row r="3989" spans="1:6" ht="20.399999999999999" hidden="1" x14ac:dyDescent="0.25">
      <c r="A3989" s="159"/>
      <c r="B3989" s="160">
        <v>11522</v>
      </c>
      <c r="C3989" s="165" t="s">
        <v>10340</v>
      </c>
      <c r="D3989" s="166" t="s">
        <v>8325</v>
      </c>
      <c r="E3989" s="167">
        <v>13.17</v>
      </c>
      <c r="F3989" s="164" t="s">
        <v>4897</v>
      </c>
    </row>
    <row r="3990" spans="1:6" ht="20.399999999999999" hidden="1" x14ac:dyDescent="0.25">
      <c r="A3990" s="159"/>
      <c r="B3990" s="160">
        <v>11523</v>
      </c>
      <c r="C3990" s="165" t="s">
        <v>10341</v>
      </c>
      <c r="D3990" s="166" t="s">
        <v>8325</v>
      </c>
      <c r="E3990" s="167">
        <v>12.33</v>
      </c>
      <c r="F3990" s="164" t="s">
        <v>4897</v>
      </c>
    </row>
    <row r="3991" spans="1:6" ht="20.399999999999999" hidden="1" x14ac:dyDescent="0.25">
      <c r="A3991" s="159"/>
      <c r="B3991" s="160">
        <v>11524</v>
      </c>
      <c r="C3991" s="165" t="s">
        <v>10342</v>
      </c>
      <c r="D3991" s="166" t="s">
        <v>8325</v>
      </c>
      <c r="E3991" s="167">
        <v>25.39</v>
      </c>
      <c r="F3991" s="164" t="s">
        <v>4897</v>
      </c>
    </row>
    <row r="3992" spans="1:6" ht="20.399999999999999" hidden="1" x14ac:dyDescent="0.25">
      <c r="A3992" s="159"/>
      <c r="B3992" s="160">
        <v>38168</v>
      </c>
      <c r="C3992" s="165" t="s">
        <v>10343</v>
      </c>
      <c r="D3992" s="166" t="s">
        <v>8325</v>
      </c>
      <c r="E3992" s="167">
        <v>122.53</v>
      </c>
      <c r="F3992" s="164" t="s">
        <v>4897</v>
      </c>
    </row>
    <row r="3993" spans="1:6" ht="20.399999999999999" hidden="1" x14ac:dyDescent="0.25">
      <c r="A3993" s="159"/>
      <c r="B3993" s="160">
        <v>13393</v>
      </c>
      <c r="C3993" s="165" t="s">
        <v>10344</v>
      </c>
      <c r="D3993" s="166" t="s">
        <v>8325</v>
      </c>
      <c r="E3993" s="167">
        <v>240.69</v>
      </c>
      <c r="F3993" s="164" t="s">
        <v>4931</v>
      </c>
    </row>
    <row r="3994" spans="1:6" ht="20.399999999999999" hidden="1" x14ac:dyDescent="0.25">
      <c r="A3994" s="159"/>
      <c r="B3994" s="160">
        <v>13395</v>
      </c>
      <c r="C3994" s="165" t="s">
        <v>10345</v>
      </c>
      <c r="D3994" s="166" t="s">
        <v>8325</v>
      </c>
      <c r="E3994" s="167">
        <v>288.61</v>
      </c>
      <c r="F3994" s="164" t="s">
        <v>4931</v>
      </c>
    </row>
    <row r="3995" spans="1:6" ht="20.399999999999999" hidden="1" x14ac:dyDescent="0.25">
      <c r="A3995" s="159"/>
      <c r="B3995" s="160">
        <v>12039</v>
      </c>
      <c r="C3995" s="165" t="s">
        <v>10346</v>
      </c>
      <c r="D3995" s="166" t="s">
        <v>8325</v>
      </c>
      <c r="E3995" s="167">
        <v>386.2</v>
      </c>
      <c r="F3995" s="164" t="s">
        <v>4931</v>
      </c>
    </row>
    <row r="3996" spans="1:6" ht="20.399999999999999" hidden="1" x14ac:dyDescent="0.25">
      <c r="A3996" s="159"/>
      <c r="B3996" s="160">
        <v>13396</v>
      </c>
      <c r="C3996" s="165" t="s">
        <v>10347</v>
      </c>
      <c r="D3996" s="166" t="s">
        <v>8325</v>
      </c>
      <c r="E3996" s="167">
        <v>617.70000000000005</v>
      </c>
      <c r="F3996" s="164" t="s">
        <v>4931</v>
      </c>
    </row>
    <row r="3997" spans="1:6" ht="20.399999999999999" hidden="1" x14ac:dyDescent="0.25">
      <c r="A3997" s="159"/>
      <c r="B3997" s="160">
        <v>13397</v>
      </c>
      <c r="C3997" s="165" t="s">
        <v>10348</v>
      </c>
      <c r="D3997" s="166" t="s">
        <v>8325</v>
      </c>
      <c r="E3997" s="167">
        <v>624.32000000000005</v>
      </c>
      <c r="F3997" s="164" t="s">
        <v>4931</v>
      </c>
    </row>
    <row r="3998" spans="1:6" ht="20.399999999999999" hidden="1" x14ac:dyDescent="0.25">
      <c r="A3998" s="159"/>
      <c r="B3998" s="160">
        <v>12041</v>
      </c>
      <c r="C3998" s="165" t="s">
        <v>10349</v>
      </c>
      <c r="D3998" s="166" t="s">
        <v>8325</v>
      </c>
      <c r="E3998" s="167">
        <v>844.9</v>
      </c>
      <c r="F3998" s="164" t="s">
        <v>4931</v>
      </c>
    </row>
    <row r="3999" spans="1:6" ht="20.399999999999999" hidden="1" x14ac:dyDescent="0.25">
      <c r="A3999" s="159"/>
      <c r="B3999" s="160">
        <v>12043</v>
      </c>
      <c r="C3999" s="165" t="s">
        <v>10350</v>
      </c>
      <c r="D3999" s="166" t="s">
        <v>8325</v>
      </c>
      <c r="E3999" s="167">
        <v>974.24</v>
      </c>
      <c r="F3999" s="164" t="s">
        <v>4931</v>
      </c>
    </row>
    <row r="4000" spans="1:6" ht="20.399999999999999" hidden="1" x14ac:dyDescent="0.25">
      <c r="A4000" s="159"/>
      <c r="B4000" s="160">
        <v>39762</v>
      </c>
      <c r="C4000" s="165" t="s">
        <v>10351</v>
      </c>
      <c r="D4000" s="166" t="s">
        <v>8325</v>
      </c>
      <c r="E4000" s="167">
        <v>658.21</v>
      </c>
      <c r="F4000" s="164" t="s">
        <v>4931</v>
      </c>
    </row>
    <row r="4001" spans="1:7" ht="20.399999999999999" hidden="1" x14ac:dyDescent="0.25">
      <c r="A4001" s="159"/>
      <c r="B4001" s="160">
        <v>12042</v>
      </c>
      <c r="C4001" s="165" t="s">
        <v>10352</v>
      </c>
      <c r="D4001" s="166" t="s">
        <v>8325</v>
      </c>
      <c r="E4001" s="167">
        <v>658.38</v>
      </c>
      <c r="F4001" s="164" t="s">
        <v>4931</v>
      </c>
    </row>
    <row r="4002" spans="1:7" ht="20.399999999999999" hidden="1" x14ac:dyDescent="0.25">
      <c r="A4002" s="159"/>
      <c r="B4002" s="160">
        <v>39763</v>
      </c>
      <c r="C4002" s="165" t="s">
        <v>10353</v>
      </c>
      <c r="D4002" s="166" t="s">
        <v>8325</v>
      </c>
      <c r="E4002" s="167">
        <v>993.37</v>
      </c>
      <c r="F4002" s="164" t="s">
        <v>4931</v>
      </c>
    </row>
    <row r="4003" spans="1:7" ht="20.399999999999999" hidden="1" x14ac:dyDescent="0.25">
      <c r="A4003" s="159"/>
      <c r="B4003" s="160">
        <v>39756</v>
      </c>
      <c r="C4003" s="165" t="s">
        <v>10354</v>
      </c>
      <c r="D4003" s="166" t="s">
        <v>8325</v>
      </c>
      <c r="E4003" s="167">
        <v>301.17</v>
      </c>
      <c r="F4003" s="164" t="s">
        <v>4931</v>
      </c>
    </row>
    <row r="4004" spans="1:7" ht="20.399999999999999" hidden="1" x14ac:dyDescent="0.25">
      <c r="A4004" s="159"/>
      <c r="B4004" s="160">
        <v>12038</v>
      </c>
      <c r="C4004" s="165" t="s">
        <v>10355</v>
      </c>
      <c r="D4004" s="166" t="s">
        <v>8325</v>
      </c>
      <c r="E4004" s="167">
        <v>336.23</v>
      </c>
      <c r="F4004" s="164" t="s">
        <v>4931</v>
      </c>
    </row>
    <row r="4005" spans="1:7" ht="20.399999999999999" hidden="1" x14ac:dyDescent="0.25">
      <c r="A4005" s="159"/>
      <c r="B4005" s="160">
        <v>12040</v>
      </c>
      <c r="C4005" s="165" t="s">
        <v>10356</v>
      </c>
      <c r="D4005" s="166" t="s">
        <v>8325</v>
      </c>
      <c r="E4005" s="167">
        <v>429.61</v>
      </c>
      <c r="F4005" s="164" t="s">
        <v>4931</v>
      </c>
    </row>
    <row r="4006" spans="1:7" ht="20.399999999999999" hidden="1" x14ac:dyDescent="0.25">
      <c r="A4006" s="159"/>
      <c r="B4006" s="160">
        <v>39757</v>
      </c>
      <c r="C4006" s="165" t="s">
        <v>10357</v>
      </c>
      <c r="D4006" s="166" t="s">
        <v>8325</v>
      </c>
      <c r="E4006" s="167">
        <v>459.38</v>
      </c>
      <c r="F4006" s="164" t="s">
        <v>4931</v>
      </c>
    </row>
    <row r="4007" spans="1:7" ht="20.399999999999999" hidden="1" x14ac:dyDescent="0.25">
      <c r="A4007" s="159"/>
      <c r="B4007" s="160">
        <v>39758</v>
      </c>
      <c r="C4007" s="165" t="s">
        <v>10358</v>
      </c>
      <c r="D4007" s="166" t="s">
        <v>8325</v>
      </c>
      <c r="E4007" s="167">
        <v>596.29</v>
      </c>
      <c r="F4007" s="164" t="s">
        <v>4931</v>
      </c>
    </row>
    <row r="4008" spans="1:7" ht="20.399999999999999" hidden="1" x14ac:dyDescent="0.25">
      <c r="A4008" s="159"/>
      <c r="B4008" s="160">
        <v>39759</v>
      </c>
      <c r="C4008" s="165" t="s">
        <v>10359</v>
      </c>
      <c r="D4008" s="166" t="s">
        <v>8325</v>
      </c>
      <c r="E4008" s="167">
        <v>814.71</v>
      </c>
      <c r="F4008" s="164" t="s">
        <v>4931</v>
      </c>
      <c r="G4008" s="168"/>
    </row>
    <row r="4009" spans="1:7" ht="20.399999999999999" hidden="1" x14ac:dyDescent="0.25">
      <c r="A4009" s="159"/>
      <c r="B4009" s="160">
        <v>39760</v>
      </c>
      <c r="C4009" s="165" t="s">
        <v>10360</v>
      </c>
      <c r="D4009" s="166" t="s">
        <v>8325</v>
      </c>
      <c r="E4009" s="167">
        <v>818.45</v>
      </c>
      <c r="F4009" s="164" t="s">
        <v>4931</v>
      </c>
    </row>
    <row r="4010" spans="1:7" ht="20.399999999999999" hidden="1" x14ac:dyDescent="0.25">
      <c r="A4010" s="159"/>
      <c r="B4010" s="160">
        <v>39761</v>
      </c>
      <c r="C4010" s="165" t="s">
        <v>10361</v>
      </c>
      <c r="D4010" s="166" t="s">
        <v>8325</v>
      </c>
      <c r="E4010" s="167">
        <v>1047.49</v>
      </c>
      <c r="F4010" s="164" t="s">
        <v>4931</v>
      </c>
    </row>
    <row r="4011" spans="1:7" ht="20.399999999999999" hidden="1" x14ac:dyDescent="0.25">
      <c r="A4011" s="159"/>
      <c r="B4011" s="160">
        <v>39765</v>
      </c>
      <c r="C4011" s="165" t="s">
        <v>10362</v>
      </c>
      <c r="D4011" s="166" t="s">
        <v>8325</v>
      </c>
      <c r="E4011" s="167">
        <v>46.51</v>
      </c>
      <c r="F4011" s="164" t="s">
        <v>4931</v>
      </c>
    </row>
    <row r="4012" spans="1:7" ht="20.399999999999999" hidden="1" x14ac:dyDescent="0.25">
      <c r="A4012" s="159"/>
      <c r="B4012" s="160">
        <v>13399</v>
      </c>
      <c r="C4012" s="165" t="s">
        <v>10363</v>
      </c>
      <c r="D4012" s="166" t="s">
        <v>8325</v>
      </c>
      <c r="E4012" s="167">
        <v>26.45</v>
      </c>
      <c r="F4012" s="164" t="s">
        <v>4931</v>
      </c>
    </row>
    <row r="4013" spans="1:7" ht="20.399999999999999" hidden="1" x14ac:dyDescent="0.25">
      <c r="A4013" s="159"/>
      <c r="B4013" s="160">
        <v>39764</v>
      </c>
      <c r="C4013" s="165" t="s">
        <v>10364</v>
      </c>
      <c r="D4013" s="166" t="s">
        <v>8325</v>
      </c>
      <c r="E4013" s="167">
        <v>36.369999999999997</v>
      </c>
      <c r="F4013" s="164" t="s">
        <v>4931</v>
      </c>
    </row>
    <row r="4014" spans="1:7" hidden="1" x14ac:dyDescent="0.25">
      <c r="A4014" s="159"/>
      <c r="B4014" s="160">
        <v>39805</v>
      </c>
      <c r="C4014" s="165" t="s">
        <v>10365</v>
      </c>
      <c r="D4014" s="166" t="s">
        <v>8325</v>
      </c>
      <c r="E4014" s="167">
        <v>118.45</v>
      </c>
      <c r="F4014" s="164" t="s">
        <v>4897</v>
      </c>
    </row>
    <row r="4015" spans="1:7" hidden="1" x14ac:dyDescent="0.25">
      <c r="A4015" s="159"/>
      <c r="B4015" s="160">
        <v>39806</v>
      </c>
      <c r="C4015" s="165" t="s">
        <v>10366</v>
      </c>
      <c r="D4015" s="166" t="s">
        <v>8325</v>
      </c>
      <c r="E4015" s="167">
        <v>223.68</v>
      </c>
      <c r="F4015" s="164" t="s">
        <v>4897</v>
      </c>
    </row>
    <row r="4016" spans="1:7" hidden="1" x14ac:dyDescent="0.25">
      <c r="A4016" s="159"/>
      <c r="B4016" s="160">
        <v>39807</v>
      </c>
      <c r="C4016" s="165" t="s">
        <v>10367</v>
      </c>
      <c r="D4016" s="166" t="s">
        <v>8325</v>
      </c>
      <c r="E4016" s="167">
        <v>315.33999999999997</v>
      </c>
      <c r="F4016" s="164" t="s">
        <v>4897</v>
      </c>
    </row>
    <row r="4017" spans="1:7" hidden="1" x14ac:dyDescent="0.25">
      <c r="A4017" s="159"/>
      <c r="B4017" s="160">
        <v>39804</v>
      </c>
      <c r="C4017" s="165" t="s">
        <v>10368</v>
      </c>
      <c r="D4017" s="166" t="s">
        <v>8325</v>
      </c>
      <c r="E4017" s="167">
        <v>66.510000000000005</v>
      </c>
      <c r="F4017" s="164" t="s">
        <v>4897</v>
      </c>
    </row>
    <row r="4018" spans="1:7" hidden="1" x14ac:dyDescent="0.25">
      <c r="A4018" s="159"/>
      <c r="B4018" s="160">
        <v>39796</v>
      </c>
      <c r="C4018" s="165" t="s">
        <v>10369</v>
      </c>
      <c r="D4018" s="166" t="s">
        <v>8325</v>
      </c>
      <c r="E4018" s="167">
        <v>67.78</v>
      </c>
      <c r="F4018" s="164" t="s">
        <v>4897</v>
      </c>
    </row>
    <row r="4019" spans="1:7" hidden="1" x14ac:dyDescent="0.25">
      <c r="A4019" s="159"/>
      <c r="B4019" s="160">
        <v>39797</v>
      </c>
      <c r="C4019" s="165" t="s">
        <v>10370</v>
      </c>
      <c r="D4019" s="166" t="s">
        <v>8325</v>
      </c>
      <c r="E4019" s="167">
        <v>90</v>
      </c>
      <c r="F4019" s="164" t="s">
        <v>8337</v>
      </c>
    </row>
    <row r="4020" spans="1:7" hidden="1" x14ac:dyDescent="0.25">
      <c r="A4020" s="159"/>
      <c r="B4020" s="160">
        <v>39798</v>
      </c>
      <c r="C4020" s="165" t="s">
        <v>10371</v>
      </c>
      <c r="D4020" s="166" t="s">
        <v>8325</v>
      </c>
      <c r="E4020" s="167">
        <v>150.04</v>
      </c>
      <c r="F4020" s="164" t="s">
        <v>4897</v>
      </c>
    </row>
    <row r="4021" spans="1:7" hidden="1" x14ac:dyDescent="0.25">
      <c r="A4021" s="159"/>
      <c r="B4021" s="160">
        <v>39794</v>
      </c>
      <c r="C4021" s="165" t="s">
        <v>10372</v>
      </c>
      <c r="D4021" s="166" t="s">
        <v>8325</v>
      </c>
      <c r="E4021" s="167">
        <v>21.32</v>
      </c>
      <c r="F4021" s="164" t="s">
        <v>4897</v>
      </c>
    </row>
    <row r="4022" spans="1:7" hidden="1" x14ac:dyDescent="0.25">
      <c r="A4022" s="159"/>
      <c r="B4022" s="160">
        <v>39795</v>
      </c>
      <c r="C4022" s="165" t="s">
        <v>10373</v>
      </c>
      <c r="D4022" s="166" t="s">
        <v>8325</v>
      </c>
      <c r="E4022" s="167">
        <v>29.86</v>
      </c>
      <c r="F4022" s="164" t="s">
        <v>4897</v>
      </c>
    </row>
    <row r="4023" spans="1:7" hidden="1" x14ac:dyDescent="0.25">
      <c r="A4023" s="159"/>
      <c r="B4023" s="160">
        <v>39801</v>
      </c>
      <c r="C4023" s="165" t="s">
        <v>10374</v>
      </c>
      <c r="D4023" s="166" t="s">
        <v>8325</v>
      </c>
      <c r="E4023" s="167">
        <v>76.41</v>
      </c>
      <c r="F4023" s="164" t="s">
        <v>4897</v>
      </c>
    </row>
    <row r="4024" spans="1:7" hidden="1" x14ac:dyDescent="0.25">
      <c r="A4024" s="159"/>
      <c r="B4024" s="160">
        <v>39802</v>
      </c>
      <c r="C4024" s="165" t="s">
        <v>10375</v>
      </c>
      <c r="D4024" s="166" t="s">
        <v>8325</v>
      </c>
      <c r="E4024" s="167">
        <v>126.89</v>
      </c>
      <c r="F4024" s="164" t="s">
        <v>4897</v>
      </c>
    </row>
    <row r="4025" spans="1:7" hidden="1" x14ac:dyDescent="0.25">
      <c r="A4025" s="159"/>
      <c r="B4025" s="160">
        <v>39803</v>
      </c>
      <c r="C4025" s="165" t="s">
        <v>10376</v>
      </c>
      <c r="D4025" s="166" t="s">
        <v>8325</v>
      </c>
      <c r="E4025" s="167">
        <v>175.84</v>
      </c>
      <c r="F4025" s="164" t="s">
        <v>4897</v>
      </c>
    </row>
    <row r="4026" spans="1:7" hidden="1" x14ac:dyDescent="0.25">
      <c r="A4026" s="159"/>
      <c r="B4026" s="160">
        <v>39799</v>
      </c>
      <c r="C4026" s="165" t="s">
        <v>10377</v>
      </c>
      <c r="D4026" s="166" t="s">
        <v>8325</v>
      </c>
      <c r="E4026" s="167">
        <v>28.89</v>
      </c>
      <c r="F4026" s="164" t="s">
        <v>4897</v>
      </c>
    </row>
    <row r="4027" spans="1:7" hidden="1" x14ac:dyDescent="0.25">
      <c r="A4027" s="159"/>
      <c r="B4027" s="160">
        <v>39800</v>
      </c>
      <c r="C4027" s="165" t="s">
        <v>10378</v>
      </c>
      <c r="D4027" s="166" t="s">
        <v>8325</v>
      </c>
      <c r="E4027" s="167">
        <v>48.61</v>
      </c>
      <c r="F4027" s="164" t="s">
        <v>4897</v>
      </c>
    </row>
    <row r="4028" spans="1:7" hidden="1" x14ac:dyDescent="0.25">
      <c r="A4028" s="159"/>
      <c r="B4028" s="160">
        <v>4224</v>
      </c>
      <c r="C4028" s="165" t="s">
        <v>5649</v>
      </c>
      <c r="D4028" s="166" t="s">
        <v>8370</v>
      </c>
      <c r="E4028" s="167">
        <v>10.6</v>
      </c>
      <c r="F4028" s="164" t="s">
        <v>4897</v>
      </c>
      <c r="G4028" s="168"/>
    </row>
    <row r="4029" spans="1:7" hidden="1" x14ac:dyDescent="0.25">
      <c r="A4029" s="159"/>
      <c r="B4029" s="160">
        <v>21059</v>
      </c>
      <c r="C4029" s="165" t="s">
        <v>6632</v>
      </c>
      <c r="D4029" s="166" t="s">
        <v>8325</v>
      </c>
      <c r="E4029" s="167">
        <v>36.9</v>
      </c>
      <c r="F4029" s="164" t="s">
        <v>4931</v>
      </c>
    </row>
    <row r="4030" spans="1:7" hidden="1" x14ac:dyDescent="0.25">
      <c r="A4030" s="159"/>
      <c r="B4030" s="160">
        <v>11234</v>
      </c>
      <c r="C4030" s="165" t="s">
        <v>6210</v>
      </c>
      <c r="D4030" s="166" t="s">
        <v>8325</v>
      </c>
      <c r="E4030" s="167">
        <v>55.62</v>
      </c>
      <c r="F4030" s="164" t="s">
        <v>4931</v>
      </c>
    </row>
    <row r="4031" spans="1:7" hidden="1" x14ac:dyDescent="0.25">
      <c r="A4031" s="159"/>
      <c r="B4031" s="160">
        <v>21060</v>
      </c>
      <c r="C4031" s="165" t="s">
        <v>6633</v>
      </c>
      <c r="D4031" s="166" t="s">
        <v>8325</v>
      </c>
      <c r="E4031" s="167">
        <v>68.459999999999994</v>
      </c>
      <c r="F4031" s="164" t="s">
        <v>4931</v>
      </c>
      <c r="G4031" s="168"/>
    </row>
    <row r="4032" spans="1:7" hidden="1" x14ac:dyDescent="0.25">
      <c r="A4032" s="159"/>
      <c r="B4032" s="160">
        <v>21061</v>
      </c>
      <c r="C4032" s="165" t="s">
        <v>6634</v>
      </c>
      <c r="D4032" s="166" t="s">
        <v>8325</v>
      </c>
      <c r="E4032" s="167">
        <v>85.58</v>
      </c>
      <c r="F4032" s="164" t="s">
        <v>4931</v>
      </c>
      <c r="G4032" s="168"/>
    </row>
    <row r="4033" spans="1:7" hidden="1" x14ac:dyDescent="0.25">
      <c r="A4033" s="159"/>
      <c r="B4033" s="160">
        <v>21062</v>
      </c>
      <c r="C4033" s="165" t="s">
        <v>6635</v>
      </c>
      <c r="D4033" s="166" t="s">
        <v>8325</v>
      </c>
      <c r="E4033" s="169">
        <v>134.79</v>
      </c>
      <c r="F4033" s="164" t="s">
        <v>4931</v>
      </c>
      <c r="G4033" s="168"/>
    </row>
    <row r="4034" spans="1:7" hidden="1" x14ac:dyDescent="0.25">
      <c r="A4034" s="159"/>
      <c r="B4034" s="160">
        <v>11708</v>
      </c>
      <c r="C4034" s="165" t="s">
        <v>6260</v>
      </c>
      <c r="D4034" s="166" t="s">
        <v>8325</v>
      </c>
      <c r="E4034" s="167">
        <v>14.7</v>
      </c>
      <c r="F4034" s="164" t="s">
        <v>4931</v>
      </c>
    </row>
    <row r="4035" spans="1:7" hidden="1" x14ac:dyDescent="0.25">
      <c r="A4035" s="159"/>
      <c r="B4035" s="160">
        <v>11709</v>
      </c>
      <c r="C4035" s="165" t="s">
        <v>6261</v>
      </c>
      <c r="D4035" s="166" t="s">
        <v>8325</v>
      </c>
      <c r="E4035" s="167">
        <v>34.549999999999997</v>
      </c>
      <c r="F4035" s="164" t="s">
        <v>4931</v>
      </c>
    </row>
    <row r="4036" spans="1:7" hidden="1" x14ac:dyDescent="0.25">
      <c r="A4036" s="159"/>
      <c r="B4036" s="160">
        <v>11710</v>
      </c>
      <c r="C4036" s="165" t="s">
        <v>6262</v>
      </c>
      <c r="D4036" s="166" t="s">
        <v>8325</v>
      </c>
      <c r="E4036" s="167">
        <v>79.430000000000007</v>
      </c>
      <c r="F4036" s="164" t="s">
        <v>4931</v>
      </c>
    </row>
    <row r="4037" spans="1:7" hidden="1" x14ac:dyDescent="0.25">
      <c r="A4037" s="159"/>
      <c r="B4037" s="160">
        <v>11707</v>
      </c>
      <c r="C4037" s="165" t="s">
        <v>6259</v>
      </c>
      <c r="D4037" s="166" t="s">
        <v>8325</v>
      </c>
      <c r="E4037" s="167">
        <v>11.01</v>
      </c>
      <c r="F4037" s="164" t="s">
        <v>4931</v>
      </c>
    </row>
    <row r="4038" spans="1:7" hidden="1" x14ac:dyDescent="0.25">
      <c r="A4038" s="159"/>
      <c r="B4038" s="160">
        <v>11739</v>
      </c>
      <c r="C4038" s="165" t="s">
        <v>6279</v>
      </c>
      <c r="D4038" s="166" t="s">
        <v>8325</v>
      </c>
      <c r="E4038" s="167">
        <v>4.2699999999999996</v>
      </c>
      <c r="F4038" s="164" t="s">
        <v>4897</v>
      </c>
    </row>
    <row r="4039" spans="1:7" hidden="1" x14ac:dyDescent="0.25">
      <c r="A4039" s="159"/>
      <c r="B4039" s="160">
        <v>11711</v>
      </c>
      <c r="C4039" s="165" t="s">
        <v>6263</v>
      </c>
      <c r="D4039" s="166" t="s">
        <v>8325</v>
      </c>
      <c r="E4039" s="167">
        <v>6.25</v>
      </c>
      <c r="F4039" s="164" t="s">
        <v>4897</v>
      </c>
    </row>
    <row r="4040" spans="1:7" hidden="1" x14ac:dyDescent="0.25">
      <c r="A4040" s="159"/>
      <c r="B4040" s="160">
        <v>5102</v>
      </c>
      <c r="C4040" s="165" t="s">
        <v>5789</v>
      </c>
      <c r="D4040" s="166" t="s">
        <v>8325</v>
      </c>
      <c r="E4040" s="167">
        <v>6.05</v>
      </c>
      <c r="F4040" s="164" t="s">
        <v>4897</v>
      </c>
    </row>
    <row r="4041" spans="1:7" hidden="1" x14ac:dyDescent="0.25">
      <c r="A4041" s="159"/>
      <c r="B4041" s="160">
        <v>11741</v>
      </c>
      <c r="C4041" s="165" t="s">
        <v>6280</v>
      </c>
      <c r="D4041" s="166" t="s">
        <v>8325</v>
      </c>
      <c r="E4041" s="167">
        <v>4.4000000000000004</v>
      </c>
      <c r="F4041" s="164" t="s">
        <v>4897</v>
      </c>
    </row>
    <row r="4042" spans="1:7" hidden="1" x14ac:dyDescent="0.25">
      <c r="A4042" s="159"/>
      <c r="B4042" s="160">
        <v>11743</v>
      </c>
      <c r="C4042" s="165" t="s">
        <v>6281</v>
      </c>
      <c r="D4042" s="166" t="s">
        <v>8325</v>
      </c>
      <c r="E4042" s="167">
        <v>4</v>
      </c>
      <c r="F4042" s="164" t="s">
        <v>4897</v>
      </c>
    </row>
    <row r="4043" spans="1:7" hidden="1" x14ac:dyDescent="0.25">
      <c r="A4043" s="159"/>
      <c r="B4043" s="160">
        <v>11745</v>
      </c>
      <c r="C4043" s="165" t="s">
        <v>6282</v>
      </c>
      <c r="D4043" s="166" t="s">
        <v>8325</v>
      </c>
      <c r="E4043" s="167">
        <v>5.68</v>
      </c>
      <c r="F4043" s="164" t="s">
        <v>4897</v>
      </c>
    </row>
    <row r="4044" spans="1:7" hidden="1" x14ac:dyDescent="0.25">
      <c r="A4044" s="159"/>
      <c r="B4044" s="160">
        <v>25961</v>
      </c>
      <c r="C4044" s="165" t="s">
        <v>6675</v>
      </c>
      <c r="D4044" s="166" t="s">
        <v>8332</v>
      </c>
      <c r="E4044" s="167">
        <v>7.64</v>
      </c>
      <c r="F4044" s="164" t="s">
        <v>4897</v>
      </c>
      <c r="G4044" s="168"/>
    </row>
    <row r="4045" spans="1:7" hidden="1" x14ac:dyDescent="0.25">
      <c r="A4045" s="159"/>
      <c r="B4045" s="160">
        <v>40985</v>
      </c>
      <c r="C4045" s="165" t="s">
        <v>7474</v>
      </c>
      <c r="D4045" s="166" t="s">
        <v>8412</v>
      </c>
      <c r="E4045" s="167">
        <v>1339.13</v>
      </c>
      <c r="F4045" s="164" t="s">
        <v>4897</v>
      </c>
    </row>
    <row r="4046" spans="1:7" hidden="1" x14ac:dyDescent="0.25">
      <c r="A4046" s="159"/>
      <c r="B4046" s="160">
        <v>1088</v>
      </c>
      <c r="C4046" s="165" t="s">
        <v>5116</v>
      </c>
      <c r="D4046" s="166" t="s">
        <v>8325</v>
      </c>
      <c r="E4046" s="167">
        <v>15.83</v>
      </c>
      <c r="F4046" s="164" t="s">
        <v>4897</v>
      </c>
    </row>
    <row r="4047" spans="1:7" hidden="1" x14ac:dyDescent="0.25">
      <c r="A4047" s="159"/>
      <c r="B4047" s="160">
        <v>1087</v>
      </c>
      <c r="C4047" s="165" t="s">
        <v>5115</v>
      </c>
      <c r="D4047" s="166" t="s">
        <v>8325</v>
      </c>
      <c r="E4047" s="167">
        <v>19.78</v>
      </c>
      <c r="F4047" s="164" t="s">
        <v>4897</v>
      </c>
    </row>
    <row r="4048" spans="1:7" hidden="1" x14ac:dyDescent="0.25">
      <c r="A4048" s="159"/>
      <c r="B4048" s="160">
        <v>38777</v>
      </c>
      <c r="C4048" s="165" t="s">
        <v>7184</v>
      </c>
      <c r="D4048" s="166" t="s">
        <v>8325</v>
      </c>
      <c r="E4048" s="167">
        <v>39.39</v>
      </c>
      <c r="F4048" s="164" t="s">
        <v>4897</v>
      </c>
    </row>
    <row r="4049" spans="1:6" hidden="1" x14ac:dyDescent="0.25">
      <c r="A4049" s="159"/>
      <c r="B4049" s="160">
        <v>1086</v>
      </c>
      <c r="C4049" s="165" t="s">
        <v>5114</v>
      </c>
      <c r="D4049" s="166" t="s">
        <v>8325</v>
      </c>
      <c r="E4049" s="167">
        <v>20.79</v>
      </c>
      <c r="F4049" s="164" t="s">
        <v>4897</v>
      </c>
    </row>
    <row r="4050" spans="1:6" hidden="1" x14ac:dyDescent="0.25">
      <c r="A4050" s="159"/>
      <c r="B4050" s="160">
        <v>1079</v>
      </c>
      <c r="C4050" s="165" t="s">
        <v>5112</v>
      </c>
      <c r="D4050" s="166" t="s">
        <v>8325</v>
      </c>
      <c r="E4050" s="167">
        <v>21.49</v>
      </c>
      <c r="F4050" s="164" t="s">
        <v>4897</v>
      </c>
    </row>
    <row r="4051" spans="1:6" hidden="1" x14ac:dyDescent="0.25">
      <c r="A4051" s="159"/>
      <c r="B4051" s="160">
        <v>39374</v>
      </c>
      <c r="C4051" s="165" t="s">
        <v>10379</v>
      </c>
      <c r="D4051" s="166" t="s">
        <v>8325</v>
      </c>
      <c r="E4051" s="167">
        <v>101.2</v>
      </c>
      <c r="F4051" s="164" t="s">
        <v>8337</v>
      </c>
    </row>
    <row r="4052" spans="1:6" hidden="1" x14ac:dyDescent="0.25">
      <c r="A4052" s="159"/>
      <c r="B4052" s="160">
        <v>1082</v>
      </c>
      <c r="C4052" s="165" t="s">
        <v>5113</v>
      </c>
      <c r="D4052" s="166" t="s">
        <v>8325</v>
      </c>
      <c r="E4052" s="167">
        <v>135.1</v>
      </c>
      <c r="F4052" s="164" t="s">
        <v>4897</v>
      </c>
    </row>
    <row r="4053" spans="1:6" hidden="1" x14ac:dyDescent="0.25">
      <c r="A4053" s="159"/>
      <c r="B4053" s="160">
        <v>12316</v>
      </c>
      <c r="C4053" s="165" t="s">
        <v>6382</v>
      </c>
      <c r="D4053" s="166" t="s">
        <v>8325</v>
      </c>
      <c r="E4053" s="167">
        <v>61.92</v>
      </c>
      <c r="F4053" s="164" t="s">
        <v>4897</v>
      </c>
    </row>
    <row r="4054" spans="1:6" hidden="1" x14ac:dyDescent="0.25">
      <c r="A4054" s="159"/>
      <c r="B4054" s="160">
        <v>12317</v>
      </c>
      <c r="C4054" s="165" t="s">
        <v>6383</v>
      </c>
      <c r="D4054" s="166" t="s">
        <v>8325</v>
      </c>
      <c r="E4054" s="167">
        <v>73.84</v>
      </c>
      <c r="F4054" s="164" t="s">
        <v>4897</v>
      </c>
    </row>
    <row r="4055" spans="1:6" hidden="1" x14ac:dyDescent="0.25">
      <c r="A4055" s="159"/>
      <c r="B4055" s="160">
        <v>12318</v>
      </c>
      <c r="C4055" s="165" t="s">
        <v>6384</v>
      </c>
      <c r="D4055" s="166" t="s">
        <v>8325</v>
      </c>
      <c r="E4055" s="167">
        <v>85.06</v>
      </c>
      <c r="F4055" s="164" t="s">
        <v>4897</v>
      </c>
    </row>
    <row r="4056" spans="1:6" hidden="1" x14ac:dyDescent="0.25">
      <c r="A4056" s="159"/>
      <c r="B4056" s="160">
        <v>5104</v>
      </c>
      <c r="C4056" s="165" t="s">
        <v>5791</v>
      </c>
      <c r="D4056" s="166" t="s">
        <v>8369</v>
      </c>
      <c r="E4056" s="167">
        <v>35.71</v>
      </c>
      <c r="F4056" s="164" t="s">
        <v>4931</v>
      </c>
    </row>
    <row r="4057" spans="1:6" hidden="1" x14ac:dyDescent="0.25">
      <c r="A4057" s="159"/>
      <c r="B4057" s="160">
        <v>26023</v>
      </c>
      <c r="C4057" s="165" t="s">
        <v>6688</v>
      </c>
      <c r="D4057" s="166" t="s">
        <v>8325</v>
      </c>
      <c r="E4057" s="167">
        <v>45.97</v>
      </c>
      <c r="F4057" s="164" t="s">
        <v>4897</v>
      </c>
    </row>
    <row r="4058" spans="1:6" hidden="1" x14ac:dyDescent="0.25">
      <c r="A4058" s="159"/>
      <c r="B4058" s="160">
        <v>2710</v>
      </c>
      <c r="C4058" s="165" t="s">
        <v>5356</v>
      </c>
      <c r="D4058" s="166" t="s">
        <v>8325</v>
      </c>
      <c r="E4058" s="167">
        <v>36.71</v>
      </c>
      <c r="F4058" s="164" t="s">
        <v>4897</v>
      </c>
    </row>
    <row r="4059" spans="1:6" hidden="1" x14ac:dyDescent="0.25">
      <c r="A4059" s="159"/>
      <c r="B4059" s="160">
        <v>14575</v>
      </c>
      <c r="C4059" s="165" t="s">
        <v>10380</v>
      </c>
      <c r="D4059" s="166" t="s">
        <v>8325</v>
      </c>
      <c r="E4059" s="167">
        <v>2433423.7000000002</v>
      </c>
      <c r="F4059" s="164" t="s">
        <v>4931</v>
      </c>
    </row>
    <row r="4060" spans="1:6" hidden="1" x14ac:dyDescent="0.25">
      <c r="A4060" s="159"/>
      <c r="B4060" s="160">
        <v>20033</v>
      </c>
      <c r="C4060" s="165" t="s">
        <v>6546</v>
      </c>
      <c r="D4060" s="166" t="s">
        <v>8325</v>
      </c>
      <c r="E4060" s="167">
        <v>33.28</v>
      </c>
      <c r="F4060" s="164" t="s">
        <v>4931</v>
      </c>
    </row>
    <row r="4061" spans="1:6" hidden="1" x14ac:dyDescent="0.25">
      <c r="A4061" s="159"/>
      <c r="B4061" s="160">
        <v>20034</v>
      </c>
      <c r="C4061" s="165" t="s">
        <v>6547</v>
      </c>
      <c r="D4061" s="166" t="s">
        <v>8325</v>
      </c>
      <c r="E4061" s="167">
        <v>54.54</v>
      </c>
      <c r="F4061" s="164" t="s">
        <v>4931</v>
      </c>
    </row>
    <row r="4062" spans="1:6" hidden="1" x14ac:dyDescent="0.25">
      <c r="A4062" s="159"/>
      <c r="B4062" s="160">
        <v>20035</v>
      </c>
      <c r="C4062" s="165" t="s">
        <v>6548</v>
      </c>
      <c r="D4062" s="166" t="s">
        <v>8325</v>
      </c>
      <c r="E4062" s="167">
        <v>60.71</v>
      </c>
      <c r="F4062" s="164" t="s">
        <v>4931</v>
      </c>
    </row>
    <row r="4063" spans="1:6" hidden="1" x14ac:dyDescent="0.25">
      <c r="A4063" s="159"/>
      <c r="B4063" s="160">
        <v>20036</v>
      </c>
      <c r="C4063" s="165" t="s">
        <v>6549</v>
      </c>
      <c r="D4063" s="166" t="s">
        <v>8325</v>
      </c>
      <c r="E4063" s="167">
        <v>87.79</v>
      </c>
      <c r="F4063" s="164" t="s">
        <v>4931</v>
      </c>
    </row>
    <row r="4064" spans="1:6" hidden="1" x14ac:dyDescent="0.25">
      <c r="A4064" s="159"/>
      <c r="B4064" s="160">
        <v>20037</v>
      </c>
      <c r="C4064" s="165" t="s">
        <v>6550</v>
      </c>
      <c r="D4064" s="166" t="s">
        <v>8325</v>
      </c>
      <c r="E4064" s="167">
        <v>179.11</v>
      </c>
      <c r="F4064" s="164" t="s">
        <v>4931</v>
      </c>
    </row>
    <row r="4065" spans="1:7" hidden="1" x14ac:dyDescent="0.25">
      <c r="A4065" s="159"/>
      <c r="B4065" s="160">
        <v>20038</v>
      </c>
      <c r="C4065" s="165" t="s">
        <v>6551</v>
      </c>
      <c r="D4065" s="166" t="s">
        <v>8325</v>
      </c>
      <c r="E4065" s="167">
        <v>330.48</v>
      </c>
      <c r="F4065" s="164" t="s">
        <v>4931</v>
      </c>
    </row>
    <row r="4066" spans="1:7" hidden="1" x14ac:dyDescent="0.25">
      <c r="A4066" s="159"/>
      <c r="B4066" s="160">
        <v>20039</v>
      </c>
      <c r="C4066" s="165" t="s">
        <v>6552</v>
      </c>
      <c r="D4066" s="166" t="s">
        <v>8325</v>
      </c>
      <c r="E4066" s="167">
        <v>466.81</v>
      </c>
      <c r="F4066" s="164" t="s">
        <v>4931</v>
      </c>
    </row>
    <row r="4067" spans="1:7" hidden="1" x14ac:dyDescent="0.25">
      <c r="A4067" s="159"/>
      <c r="B4067" s="160">
        <v>20040</v>
      </c>
      <c r="C4067" s="165" t="s">
        <v>6553</v>
      </c>
      <c r="D4067" s="166" t="s">
        <v>8325</v>
      </c>
      <c r="E4067" s="167">
        <v>595.36</v>
      </c>
      <c r="F4067" s="164" t="s">
        <v>4931</v>
      </c>
    </row>
    <row r="4068" spans="1:7" hidden="1" x14ac:dyDescent="0.25">
      <c r="A4068" s="159"/>
      <c r="B4068" s="160">
        <v>20041</v>
      </c>
      <c r="C4068" s="165" t="s">
        <v>6554</v>
      </c>
      <c r="D4068" s="166" t="s">
        <v>8325</v>
      </c>
      <c r="E4068" s="167">
        <v>600.91</v>
      </c>
      <c r="F4068" s="164" t="s">
        <v>4931</v>
      </c>
    </row>
    <row r="4069" spans="1:7" hidden="1" x14ac:dyDescent="0.25">
      <c r="A4069" s="159"/>
      <c r="B4069" s="160">
        <v>20043</v>
      </c>
      <c r="C4069" s="165" t="s">
        <v>6556</v>
      </c>
      <c r="D4069" s="166" t="s">
        <v>8325</v>
      </c>
      <c r="E4069" s="167">
        <v>3.29</v>
      </c>
      <c r="F4069" s="164" t="s">
        <v>4931</v>
      </c>
      <c r="G4069" s="168"/>
    </row>
    <row r="4070" spans="1:7" hidden="1" x14ac:dyDescent="0.25">
      <c r="A4070" s="159"/>
      <c r="B4070" s="160">
        <v>20044</v>
      </c>
      <c r="C4070" s="165" t="s">
        <v>6557</v>
      </c>
      <c r="D4070" s="166" t="s">
        <v>8325</v>
      </c>
      <c r="E4070" s="167">
        <v>4.0199999999999996</v>
      </c>
      <c r="F4070" s="164" t="s">
        <v>4931</v>
      </c>
      <c r="G4070" s="168"/>
    </row>
    <row r="4071" spans="1:7" hidden="1" x14ac:dyDescent="0.25">
      <c r="A4071" s="159"/>
      <c r="B4071" s="160">
        <v>20042</v>
      </c>
      <c r="C4071" s="165" t="s">
        <v>6555</v>
      </c>
      <c r="D4071" s="166" t="s">
        <v>8325</v>
      </c>
      <c r="E4071" s="167">
        <v>3.02</v>
      </c>
      <c r="F4071" s="164" t="s">
        <v>4931</v>
      </c>
    </row>
    <row r="4072" spans="1:7" hidden="1" x14ac:dyDescent="0.25">
      <c r="A4072" s="159"/>
      <c r="B4072" s="160">
        <v>20046</v>
      </c>
      <c r="C4072" s="165" t="s">
        <v>6559</v>
      </c>
      <c r="D4072" s="166" t="s">
        <v>8325</v>
      </c>
      <c r="E4072" s="167">
        <v>10.119999999999999</v>
      </c>
      <c r="F4072" s="164" t="s">
        <v>4931</v>
      </c>
    </row>
    <row r="4073" spans="1:7" hidden="1" x14ac:dyDescent="0.25">
      <c r="A4073" s="159"/>
      <c r="B4073" s="160">
        <v>20047</v>
      </c>
      <c r="C4073" s="165" t="s">
        <v>6560</v>
      </c>
      <c r="D4073" s="166" t="s">
        <v>8325</v>
      </c>
      <c r="E4073" s="167">
        <v>29.3</v>
      </c>
      <c r="F4073" s="164" t="s">
        <v>4931</v>
      </c>
    </row>
    <row r="4074" spans="1:7" hidden="1" x14ac:dyDescent="0.25">
      <c r="A4074" s="159"/>
      <c r="B4074" s="160">
        <v>20045</v>
      </c>
      <c r="C4074" s="165" t="s">
        <v>6558</v>
      </c>
      <c r="D4074" s="166" t="s">
        <v>8325</v>
      </c>
      <c r="E4074" s="167">
        <v>4.79</v>
      </c>
      <c r="F4074" s="164" t="s">
        <v>4931</v>
      </c>
    </row>
    <row r="4075" spans="1:7" ht="20.399999999999999" hidden="1" x14ac:dyDescent="0.25">
      <c r="A4075" s="159"/>
      <c r="B4075" s="160">
        <v>20972</v>
      </c>
      <c r="C4075" s="165" t="s">
        <v>10381</v>
      </c>
      <c r="D4075" s="166" t="s">
        <v>8325</v>
      </c>
      <c r="E4075" s="167">
        <v>128.57</v>
      </c>
      <c r="F4075" s="164" t="s">
        <v>4897</v>
      </c>
    </row>
    <row r="4076" spans="1:7" hidden="1" x14ac:dyDescent="0.25">
      <c r="A4076" s="159"/>
      <c r="B4076" s="160">
        <v>20032</v>
      </c>
      <c r="C4076" s="165" t="s">
        <v>6545</v>
      </c>
      <c r="D4076" s="166" t="s">
        <v>8325</v>
      </c>
      <c r="E4076" s="167">
        <v>37.270000000000003</v>
      </c>
      <c r="F4076" s="164" t="s">
        <v>4931</v>
      </c>
    </row>
    <row r="4077" spans="1:7" hidden="1" x14ac:dyDescent="0.25">
      <c r="A4077" s="159"/>
      <c r="B4077" s="160">
        <v>11321</v>
      </c>
      <c r="C4077" s="165" t="s">
        <v>6219</v>
      </c>
      <c r="D4077" s="166" t="s">
        <v>8325</v>
      </c>
      <c r="E4077" s="167">
        <v>17.59</v>
      </c>
      <c r="F4077" s="164" t="s">
        <v>4931</v>
      </c>
    </row>
    <row r="4078" spans="1:7" hidden="1" x14ac:dyDescent="0.25">
      <c r="A4078" s="159"/>
      <c r="B4078" s="160">
        <v>11323</v>
      </c>
      <c r="C4078" s="165" t="s">
        <v>6220</v>
      </c>
      <c r="D4078" s="166" t="s">
        <v>8325</v>
      </c>
      <c r="E4078" s="167">
        <v>21.02</v>
      </c>
      <c r="F4078" s="164" t="s">
        <v>4931</v>
      </c>
    </row>
    <row r="4079" spans="1:7" hidden="1" x14ac:dyDescent="0.25">
      <c r="A4079" s="159"/>
      <c r="B4079" s="160">
        <v>20327</v>
      </c>
      <c r="C4079" s="165" t="s">
        <v>6631</v>
      </c>
      <c r="D4079" s="166" t="s">
        <v>8325</v>
      </c>
      <c r="E4079" s="167">
        <v>12.43</v>
      </c>
      <c r="F4079" s="164" t="s">
        <v>4931</v>
      </c>
    </row>
    <row r="4080" spans="1:7" hidden="1" x14ac:dyDescent="0.25">
      <c r="A4080" s="159"/>
      <c r="B4080" s="160">
        <v>25966</v>
      </c>
      <c r="C4080" s="165" t="s">
        <v>6677</v>
      </c>
      <c r="D4080" s="166" t="s">
        <v>8370</v>
      </c>
      <c r="E4080" s="167">
        <v>13.55</v>
      </c>
      <c r="F4080" s="164" t="s">
        <v>4897</v>
      </c>
    </row>
    <row r="4081" spans="1:7" ht="20.399999999999999" hidden="1" x14ac:dyDescent="0.25">
      <c r="A4081" s="159"/>
      <c r="B4081" s="160">
        <v>13390</v>
      </c>
      <c r="C4081" s="165" t="s">
        <v>10382</v>
      </c>
      <c r="D4081" s="166" t="s">
        <v>8325</v>
      </c>
      <c r="E4081" s="167">
        <v>78.14</v>
      </c>
      <c r="F4081" s="164" t="s">
        <v>4897</v>
      </c>
      <c r="G4081" s="168"/>
    </row>
    <row r="4082" spans="1:7" hidden="1" x14ac:dyDescent="0.25">
      <c r="A4082" s="159"/>
      <c r="B4082" s="160">
        <v>6034</v>
      </c>
      <c r="C4082" s="165" t="s">
        <v>5811</v>
      </c>
      <c r="D4082" s="166" t="s">
        <v>8325</v>
      </c>
      <c r="E4082" s="167">
        <v>5.56</v>
      </c>
      <c r="F4082" s="164" t="s">
        <v>4897</v>
      </c>
      <c r="G4082" s="168"/>
    </row>
    <row r="4083" spans="1:7" hidden="1" x14ac:dyDescent="0.25">
      <c r="A4083" s="159"/>
      <c r="B4083" s="160">
        <v>6036</v>
      </c>
      <c r="C4083" s="165" t="s">
        <v>5812</v>
      </c>
      <c r="D4083" s="166" t="s">
        <v>8325</v>
      </c>
      <c r="E4083" s="167">
        <v>7.57</v>
      </c>
      <c r="F4083" s="164" t="s">
        <v>4897</v>
      </c>
    </row>
    <row r="4084" spans="1:7" hidden="1" x14ac:dyDescent="0.25">
      <c r="A4084" s="159"/>
      <c r="B4084" s="160">
        <v>6031</v>
      </c>
      <c r="C4084" s="165" t="s">
        <v>5808</v>
      </c>
      <c r="D4084" s="166" t="s">
        <v>8325</v>
      </c>
      <c r="E4084" s="167">
        <v>8.9</v>
      </c>
      <c r="F4084" s="164" t="s">
        <v>4897</v>
      </c>
    </row>
    <row r="4085" spans="1:7" hidden="1" x14ac:dyDescent="0.25">
      <c r="A4085" s="159"/>
      <c r="B4085" s="160">
        <v>6029</v>
      </c>
      <c r="C4085" s="165" t="s">
        <v>5807</v>
      </c>
      <c r="D4085" s="166" t="s">
        <v>8325</v>
      </c>
      <c r="E4085" s="167">
        <v>9</v>
      </c>
      <c r="F4085" s="164" t="s">
        <v>8337</v>
      </c>
    </row>
    <row r="4086" spans="1:7" hidden="1" x14ac:dyDescent="0.25">
      <c r="A4086" s="159"/>
      <c r="B4086" s="160">
        <v>6033</v>
      </c>
      <c r="C4086" s="165" t="s">
        <v>5810</v>
      </c>
      <c r="D4086" s="166" t="s">
        <v>8325</v>
      </c>
      <c r="E4086" s="167">
        <v>11.86</v>
      </c>
      <c r="F4086" s="164" t="s">
        <v>4897</v>
      </c>
    </row>
    <row r="4087" spans="1:7" hidden="1" x14ac:dyDescent="0.25">
      <c r="A4087" s="159"/>
      <c r="B4087" s="160">
        <v>11672</v>
      </c>
      <c r="C4087" s="165" t="s">
        <v>6244</v>
      </c>
      <c r="D4087" s="166" t="s">
        <v>8325</v>
      </c>
      <c r="E4087" s="167">
        <v>25.8</v>
      </c>
      <c r="F4087" s="164" t="s">
        <v>4897</v>
      </c>
    </row>
    <row r="4088" spans="1:7" hidden="1" x14ac:dyDescent="0.25">
      <c r="A4088" s="159"/>
      <c r="B4088" s="160">
        <v>11669</v>
      </c>
      <c r="C4088" s="165" t="s">
        <v>6241</v>
      </c>
      <c r="D4088" s="166" t="s">
        <v>8325</v>
      </c>
      <c r="E4088" s="167">
        <v>24.57</v>
      </c>
      <c r="F4088" s="164" t="s">
        <v>4897</v>
      </c>
    </row>
    <row r="4089" spans="1:7" hidden="1" x14ac:dyDescent="0.25">
      <c r="A4089" s="159"/>
      <c r="B4089" s="160">
        <v>11670</v>
      </c>
      <c r="C4089" s="165" t="s">
        <v>6242</v>
      </c>
      <c r="D4089" s="166" t="s">
        <v>8325</v>
      </c>
      <c r="E4089" s="167">
        <v>9.41</v>
      </c>
      <c r="F4089" s="164" t="s">
        <v>4897</v>
      </c>
    </row>
    <row r="4090" spans="1:7" hidden="1" x14ac:dyDescent="0.25">
      <c r="A4090" s="159"/>
      <c r="B4090" s="160">
        <v>20055</v>
      </c>
      <c r="C4090" s="165" t="s">
        <v>6561</v>
      </c>
      <c r="D4090" s="166" t="s">
        <v>8325</v>
      </c>
      <c r="E4090" s="167">
        <v>18.399999999999999</v>
      </c>
      <c r="F4090" s="164" t="s">
        <v>4897</v>
      </c>
    </row>
    <row r="4091" spans="1:7" hidden="1" x14ac:dyDescent="0.25">
      <c r="A4091" s="159"/>
      <c r="B4091" s="160">
        <v>11671</v>
      </c>
      <c r="C4091" s="165" t="s">
        <v>6243</v>
      </c>
      <c r="D4091" s="166" t="s">
        <v>8325</v>
      </c>
      <c r="E4091" s="167">
        <v>39.479999999999997</v>
      </c>
      <c r="F4091" s="164" t="s">
        <v>4897</v>
      </c>
    </row>
    <row r="4092" spans="1:7" hidden="1" x14ac:dyDescent="0.25">
      <c r="A4092" s="159"/>
      <c r="B4092" s="160">
        <v>6032</v>
      </c>
      <c r="C4092" s="165" t="s">
        <v>5809</v>
      </c>
      <c r="D4092" s="166" t="s">
        <v>8325</v>
      </c>
      <c r="E4092" s="167">
        <v>11.27</v>
      </c>
      <c r="F4092" s="164" t="s">
        <v>4897</v>
      </c>
    </row>
    <row r="4093" spans="1:7" hidden="1" x14ac:dyDescent="0.25">
      <c r="A4093" s="159"/>
      <c r="B4093" s="160">
        <v>11673</v>
      </c>
      <c r="C4093" s="165" t="s">
        <v>10383</v>
      </c>
      <c r="D4093" s="166" t="s">
        <v>8325</v>
      </c>
      <c r="E4093" s="167">
        <v>8.8800000000000008</v>
      </c>
      <c r="F4093" s="164" t="s">
        <v>4897</v>
      </c>
    </row>
    <row r="4094" spans="1:7" hidden="1" x14ac:dyDescent="0.25">
      <c r="A4094" s="159"/>
      <c r="B4094" s="160">
        <v>11674</v>
      </c>
      <c r="C4094" s="165" t="s">
        <v>10384</v>
      </c>
      <c r="D4094" s="166" t="s">
        <v>8325</v>
      </c>
      <c r="E4094" s="167">
        <v>11.43</v>
      </c>
      <c r="F4094" s="164" t="s">
        <v>4897</v>
      </c>
    </row>
    <row r="4095" spans="1:7" hidden="1" x14ac:dyDescent="0.25">
      <c r="A4095" s="159"/>
      <c r="B4095" s="160">
        <v>11675</v>
      </c>
      <c r="C4095" s="165" t="s">
        <v>10385</v>
      </c>
      <c r="D4095" s="166" t="s">
        <v>8325</v>
      </c>
      <c r="E4095" s="167">
        <v>18.149999999999999</v>
      </c>
      <c r="F4095" s="164" t="s">
        <v>4897</v>
      </c>
    </row>
    <row r="4096" spans="1:7" hidden="1" x14ac:dyDescent="0.25">
      <c r="A4096" s="159"/>
      <c r="B4096" s="160">
        <v>11676</v>
      </c>
      <c r="C4096" s="165" t="s">
        <v>10386</v>
      </c>
      <c r="D4096" s="166" t="s">
        <v>8325</v>
      </c>
      <c r="E4096" s="167">
        <v>24.28</v>
      </c>
      <c r="F4096" s="164" t="s">
        <v>4897</v>
      </c>
    </row>
    <row r="4097" spans="1:7" hidden="1" x14ac:dyDescent="0.25">
      <c r="A4097" s="159"/>
      <c r="B4097" s="160">
        <v>11677</v>
      </c>
      <c r="C4097" s="165" t="s">
        <v>10387</v>
      </c>
      <c r="D4097" s="166" t="s">
        <v>8325</v>
      </c>
      <c r="E4097" s="167">
        <v>25.08</v>
      </c>
      <c r="F4097" s="164" t="s">
        <v>4897</v>
      </c>
    </row>
    <row r="4098" spans="1:7" hidden="1" x14ac:dyDescent="0.25">
      <c r="A4098" s="159"/>
      <c r="B4098" s="160">
        <v>11678</v>
      </c>
      <c r="C4098" s="165" t="s">
        <v>10388</v>
      </c>
      <c r="D4098" s="166" t="s">
        <v>8325</v>
      </c>
      <c r="E4098" s="167">
        <v>45.93</v>
      </c>
      <c r="F4098" s="164" t="s">
        <v>4897</v>
      </c>
    </row>
    <row r="4099" spans="1:7" hidden="1" x14ac:dyDescent="0.25">
      <c r="A4099" s="159"/>
      <c r="B4099" s="160">
        <v>6038</v>
      </c>
      <c r="C4099" s="165" t="s">
        <v>5814</v>
      </c>
      <c r="D4099" s="166" t="s">
        <v>8325</v>
      </c>
      <c r="E4099" s="167">
        <v>2.91</v>
      </c>
      <c r="F4099" s="164" t="s">
        <v>4897</v>
      </c>
    </row>
    <row r="4100" spans="1:7" hidden="1" x14ac:dyDescent="0.25">
      <c r="A4100" s="159"/>
      <c r="B4100" s="160">
        <v>11718</v>
      </c>
      <c r="C4100" s="165" t="s">
        <v>6270</v>
      </c>
      <c r="D4100" s="166" t="s">
        <v>8325</v>
      </c>
      <c r="E4100" s="167">
        <v>8.31</v>
      </c>
      <c r="F4100" s="164" t="s">
        <v>4897</v>
      </c>
    </row>
    <row r="4101" spans="1:7" hidden="1" x14ac:dyDescent="0.25">
      <c r="A4101" s="159"/>
      <c r="B4101" s="160">
        <v>6037</v>
      </c>
      <c r="C4101" s="165" t="s">
        <v>5813</v>
      </c>
      <c r="D4101" s="166" t="s">
        <v>8325</v>
      </c>
      <c r="E4101" s="167">
        <v>6.06</v>
      </c>
      <c r="F4101" s="164" t="s">
        <v>4897</v>
      </c>
    </row>
    <row r="4102" spans="1:7" hidden="1" x14ac:dyDescent="0.25">
      <c r="A4102" s="159"/>
      <c r="B4102" s="160">
        <v>11719</v>
      </c>
      <c r="C4102" s="165" t="s">
        <v>6271</v>
      </c>
      <c r="D4102" s="166" t="s">
        <v>8325</v>
      </c>
      <c r="E4102" s="167">
        <v>6.74</v>
      </c>
      <c r="F4102" s="164" t="s">
        <v>4897</v>
      </c>
    </row>
    <row r="4103" spans="1:7" hidden="1" x14ac:dyDescent="0.25">
      <c r="A4103" s="159"/>
      <c r="B4103" s="160">
        <v>6019</v>
      </c>
      <c r="C4103" s="165" t="s">
        <v>5803</v>
      </c>
      <c r="D4103" s="166" t="s">
        <v>8325</v>
      </c>
      <c r="E4103" s="167">
        <v>35.71</v>
      </c>
      <c r="F4103" s="164" t="s">
        <v>4897</v>
      </c>
    </row>
    <row r="4104" spans="1:7" hidden="1" x14ac:dyDescent="0.25">
      <c r="A4104" s="159"/>
      <c r="B4104" s="160">
        <v>6010</v>
      </c>
      <c r="C4104" s="165" t="s">
        <v>5798</v>
      </c>
      <c r="D4104" s="166" t="s">
        <v>8325</v>
      </c>
      <c r="E4104" s="167">
        <v>61.45</v>
      </c>
      <c r="F4104" s="164" t="s">
        <v>4897</v>
      </c>
    </row>
    <row r="4105" spans="1:7" hidden="1" x14ac:dyDescent="0.25">
      <c r="A4105" s="159"/>
      <c r="B4105" s="160">
        <v>6017</v>
      </c>
      <c r="C4105" s="165" t="s">
        <v>5802</v>
      </c>
      <c r="D4105" s="166" t="s">
        <v>8325</v>
      </c>
      <c r="E4105" s="167">
        <v>48.67</v>
      </c>
      <c r="F4105" s="164" t="s">
        <v>4897</v>
      </c>
    </row>
    <row r="4106" spans="1:7" hidden="1" x14ac:dyDescent="0.25">
      <c r="A4106" s="159"/>
      <c r="B4106" s="160">
        <v>6020</v>
      </c>
      <c r="C4106" s="165" t="s">
        <v>5804</v>
      </c>
      <c r="D4106" s="166" t="s">
        <v>8325</v>
      </c>
      <c r="E4106" s="167">
        <v>21.45</v>
      </c>
      <c r="F4106" s="164" t="s">
        <v>4897</v>
      </c>
    </row>
    <row r="4107" spans="1:7" hidden="1" x14ac:dyDescent="0.25">
      <c r="A4107" s="159"/>
      <c r="B4107" s="160">
        <v>6028</v>
      </c>
      <c r="C4107" s="165" t="s">
        <v>5806</v>
      </c>
      <c r="D4107" s="166" t="s">
        <v>8325</v>
      </c>
      <c r="E4107" s="167">
        <v>85.59</v>
      </c>
      <c r="F4107" s="164" t="s">
        <v>4897</v>
      </c>
    </row>
    <row r="4108" spans="1:7" hidden="1" x14ac:dyDescent="0.25">
      <c r="A4108" s="159"/>
      <c r="B4108" s="160">
        <v>6011</v>
      </c>
      <c r="C4108" s="165" t="s">
        <v>5799</v>
      </c>
      <c r="D4108" s="166" t="s">
        <v>8325</v>
      </c>
      <c r="E4108" s="167">
        <v>177.51</v>
      </c>
      <c r="F4108" s="164" t="s">
        <v>4897</v>
      </c>
    </row>
    <row r="4109" spans="1:7" hidden="1" x14ac:dyDescent="0.25">
      <c r="A4109" s="159"/>
      <c r="B4109" s="160">
        <v>6012</v>
      </c>
      <c r="C4109" s="165" t="s">
        <v>5800</v>
      </c>
      <c r="D4109" s="166" t="s">
        <v>8325</v>
      </c>
      <c r="E4109" s="167">
        <v>214.91</v>
      </c>
      <c r="F4109" s="164" t="s">
        <v>4897</v>
      </c>
    </row>
    <row r="4110" spans="1:7" hidden="1" x14ac:dyDescent="0.25">
      <c r="A4110" s="159"/>
      <c r="B4110" s="160">
        <v>6016</v>
      </c>
      <c r="C4110" s="165" t="s">
        <v>5801</v>
      </c>
      <c r="D4110" s="166" t="s">
        <v>8325</v>
      </c>
      <c r="E4110" s="167">
        <v>22.62</v>
      </c>
      <c r="F4110" s="164" t="s">
        <v>4897</v>
      </c>
    </row>
    <row r="4111" spans="1:7" hidden="1" x14ac:dyDescent="0.25">
      <c r="A4111" s="159"/>
      <c r="B4111" s="160">
        <v>6027</v>
      </c>
      <c r="C4111" s="165" t="s">
        <v>5805</v>
      </c>
      <c r="D4111" s="166" t="s">
        <v>8325</v>
      </c>
      <c r="E4111" s="167">
        <v>447.8</v>
      </c>
      <c r="F4111" s="164" t="s">
        <v>4897</v>
      </c>
    </row>
    <row r="4112" spans="1:7" hidden="1" x14ac:dyDescent="0.25">
      <c r="A4112" s="159"/>
      <c r="B4112" s="160">
        <v>6013</v>
      </c>
      <c r="C4112" s="165" t="s">
        <v>10389</v>
      </c>
      <c r="D4112" s="166" t="s">
        <v>8325</v>
      </c>
      <c r="E4112" s="167">
        <v>67.569999999999993</v>
      </c>
      <c r="F4112" s="164" t="s">
        <v>4897</v>
      </c>
      <c r="G4112" s="168"/>
    </row>
    <row r="4113" spans="1:7" hidden="1" x14ac:dyDescent="0.25">
      <c r="A4113" s="159"/>
      <c r="B4113" s="160">
        <v>6015</v>
      </c>
      <c r="C4113" s="165" t="s">
        <v>10390</v>
      </c>
      <c r="D4113" s="166" t="s">
        <v>8325</v>
      </c>
      <c r="E4113" s="167">
        <v>98.26</v>
      </c>
      <c r="F4113" s="164" t="s">
        <v>4897</v>
      </c>
      <c r="G4113" s="168"/>
    </row>
    <row r="4114" spans="1:7" hidden="1" x14ac:dyDescent="0.25">
      <c r="A4114" s="159"/>
      <c r="B4114" s="160">
        <v>6014</v>
      </c>
      <c r="C4114" s="165" t="s">
        <v>10391</v>
      </c>
      <c r="D4114" s="166" t="s">
        <v>8325</v>
      </c>
      <c r="E4114" s="167">
        <v>93.95</v>
      </c>
      <c r="F4114" s="164" t="s">
        <v>4897</v>
      </c>
      <c r="G4114" s="168"/>
    </row>
    <row r="4115" spans="1:7" hidden="1" x14ac:dyDescent="0.25">
      <c r="A4115" s="159"/>
      <c r="B4115" s="160">
        <v>6006</v>
      </c>
      <c r="C4115" s="165" t="s">
        <v>10392</v>
      </c>
      <c r="D4115" s="166" t="s">
        <v>8325</v>
      </c>
      <c r="E4115" s="167">
        <v>48.93</v>
      </c>
      <c r="F4115" s="164" t="s">
        <v>4897</v>
      </c>
    </row>
    <row r="4116" spans="1:7" hidden="1" x14ac:dyDescent="0.25">
      <c r="A4116" s="159"/>
      <c r="B4116" s="160">
        <v>6005</v>
      </c>
      <c r="C4116" s="165" t="s">
        <v>10393</v>
      </c>
      <c r="D4116" s="166" t="s">
        <v>8325</v>
      </c>
      <c r="E4116" s="167">
        <v>55.2</v>
      </c>
      <c r="F4116" s="164" t="s">
        <v>8337</v>
      </c>
    </row>
    <row r="4117" spans="1:7" hidden="1" x14ac:dyDescent="0.25">
      <c r="A4117" s="159"/>
      <c r="B4117" s="160">
        <v>11756</v>
      </c>
      <c r="C4117" s="165" t="s">
        <v>6291</v>
      </c>
      <c r="D4117" s="166" t="s">
        <v>8325</v>
      </c>
      <c r="E4117" s="167">
        <v>26.36</v>
      </c>
      <c r="F4117" s="164" t="s">
        <v>4897</v>
      </c>
      <c r="G4117" s="168"/>
    </row>
    <row r="4118" spans="1:7" ht="20.399999999999999" hidden="1" x14ac:dyDescent="0.25">
      <c r="A4118" s="159"/>
      <c r="B4118" s="160">
        <v>10904</v>
      </c>
      <c r="C4118" s="165" t="s">
        <v>10394</v>
      </c>
      <c r="D4118" s="166" t="s">
        <v>8325</v>
      </c>
      <c r="E4118" s="167">
        <v>180</v>
      </c>
      <c r="F4118" s="164" t="s">
        <v>8337</v>
      </c>
    </row>
    <row r="4119" spans="1:7" hidden="1" x14ac:dyDescent="0.25">
      <c r="A4119" s="159"/>
      <c r="B4119" s="160">
        <v>11752</v>
      </c>
      <c r="C4119" s="165" t="s">
        <v>6289</v>
      </c>
      <c r="D4119" s="166" t="s">
        <v>8325</v>
      </c>
      <c r="E4119" s="167">
        <v>15.2</v>
      </c>
      <c r="F4119" s="164" t="s">
        <v>4897</v>
      </c>
    </row>
    <row r="4120" spans="1:7" hidden="1" x14ac:dyDescent="0.25">
      <c r="A4120" s="159"/>
      <c r="B4120" s="160">
        <v>11753</v>
      </c>
      <c r="C4120" s="165" t="s">
        <v>6290</v>
      </c>
      <c r="D4120" s="166" t="s">
        <v>8325</v>
      </c>
      <c r="E4120" s="167">
        <v>18.149999999999999</v>
      </c>
      <c r="F4120" s="164" t="s">
        <v>4897</v>
      </c>
    </row>
    <row r="4121" spans="1:7" hidden="1" x14ac:dyDescent="0.25">
      <c r="A4121" s="159"/>
      <c r="B4121" s="160">
        <v>6021</v>
      </c>
      <c r="C4121" s="165" t="s">
        <v>10395</v>
      </c>
      <c r="D4121" s="166" t="s">
        <v>8325</v>
      </c>
      <c r="E4121" s="167">
        <v>50.36</v>
      </c>
      <c r="F4121" s="164" t="s">
        <v>4897</v>
      </c>
    </row>
    <row r="4122" spans="1:7" hidden="1" x14ac:dyDescent="0.25">
      <c r="A4122" s="159"/>
      <c r="B4122" s="160">
        <v>6024</v>
      </c>
      <c r="C4122" s="165" t="s">
        <v>10396</v>
      </c>
      <c r="D4122" s="166" t="s">
        <v>8325</v>
      </c>
      <c r="E4122" s="167">
        <v>52.06</v>
      </c>
      <c r="F4122" s="164" t="s">
        <v>4897</v>
      </c>
    </row>
    <row r="4123" spans="1:7" hidden="1" x14ac:dyDescent="0.25">
      <c r="A4123" s="159"/>
      <c r="B4123" s="160">
        <v>38379</v>
      </c>
      <c r="C4123" s="165" t="s">
        <v>7111</v>
      </c>
      <c r="D4123" s="166" t="s">
        <v>8368</v>
      </c>
      <c r="E4123" s="167">
        <v>32.270000000000003</v>
      </c>
      <c r="F4123" s="164" t="s">
        <v>4897</v>
      </c>
    </row>
    <row r="4124" spans="1:7" hidden="1" x14ac:dyDescent="0.25">
      <c r="A4124" s="159"/>
      <c r="B4124" s="160">
        <v>13897</v>
      </c>
      <c r="C4124" s="165" t="s">
        <v>10397</v>
      </c>
      <c r="D4124" s="166" t="s">
        <v>8325</v>
      </c>
      <c r="E4124" s="167">
        <v>5788.07</v>
      </c>
      <c r="F4124" s="164" t="s">
        <v>4931</v>
      </c>
    </row>
    <row r="4125" spans="1:7" hidden="1" x14ac:dyDescent="0.25">
      <c r="A4125" s="159"/>
      <c r="B4125" s="160">
        <v>10640</v>
      </c>
      <c r="C4125" s="165" t="s">
        <v>10398</v>
      </c>
      <c r="D4125" s="166" t="s">
        <v>8325</v>
      </c>
      <c r="E4125" s="167">
        <v>12535.76</v>
      </c>
      <c r="F4125" s="164" t="s">
        <v>4931</v>
      </c>
    </row>
    <row r="4126" spans="1:7" hidden="1" x14ac:dyDescent="0.25">
      <c r="A4126" s="159"/>
      <c r="B4126" s="160">
        <v>11086</v>
      </c>
      <c r="C4126" s="165" t="s">
        <v>10399</v>
      </c>
      <c r="D4126" s="166" t="s">
        <v>8336</v>
      </c>
      <c r="E4126" s="167">
        <v>44.95</v>
      </c>
      <c r="F4126" s="164" t="s">
        <v>4897</v>
      </c>
    </row>
    <row r="4127" spans="1:7" hidden="1" x14ac:dyDescent="0.25">
      <c r="A4127" s="159"/>
      <c r="B4127" s="160">
        <v>34356</v>
      </c>
      <c r="C4127" s="165" t="s">
        <v>6705</v>
      </c>
      <c r="D4127" s="166" t="s">
        <v>8369</v>
      </c>
      <c r="E4127" s="167">
        <v>3.03</v>
      </c>
      <c r="F4127" s="164" t="s">
        <v>4897</v>
      </c>
    </row>
    <row r="4128" spans="1:7" hidden="1" x14ac:dyDescent="0.25">
      <c r="A4128" s="159"/>
      <c r="B4128" s="160">
        <v>34357</v>
      </c>
      <c r="C4128" s="165" t="s">
        <v>6706</v>
      </c>
      <c r="D4128" s="166" t="s">
        <v>8369</v>
      </c>
      <c r="E4128" s="167">
        <v>3.37</v>
      </c>
      <c r="F4128" s="164" t="s">
        <v>4897</v>
      </c>
    </row>
    <row r="4129" spans="1:6" hidden="1" x14ac:dyDescent="0.25">
      <c r="A4129" s="159"/>
      <c r="B4129" s="160">
        <v>37329</v>
      </c>
      <c r="C4129" s="165" t="s">
        <v>6910</v>
      </c>
      <c r="D4129" s="166" t="s">
        <v>8369</v>
      </c>
      <c r="E4129" s="167">
        <v>46.96</v>
      </c>
      <c r="F4129" s="164" t="s">
        <v>4897</v>
      </c>
    </row>
    <row r="4130" spans="1:6" hidden="1" x14ac:dyDescent="0.25">
      <c r="A4130" s="159"/>
      <c r="B4130" s="160">
        <v>37398</v>
      </c>
      <c r="C4130" s="165" t="s">
        <v>6919</v>
      </c>
      <c r="D4130" s="166" t="s">
        <v>8369</v>
      </c>
      <c r="E4130" s="167">
        <v>60.1</v>
      </c>
      <c r="F4130" s="164" t="s">
        <v>4897</v>
      </c>
    </row>
    <row r="4131" spans="1:6" hidden="1" x14ac:dyDescent="0.25">
      <c r="A4131" s="159"/>
      <c r="B4131" s="160">
        <v>2510</v>
      </c>
      <c r="C4131" s="165" t="s">
        <v>5308</v>
      </c>
      <c r="D4131" s="166" t="s">
        <v>8325</v>
      </c>
      <c r="E4131" s="167">
        <v>19.57</v>
      </c>
      <c r="F4131" s="164" t="s">
        <v>4897</v>
      </c>
    </row>
    <row r="4132" spans="1:6" ht="20.399999999999999" hidden="1" x14ac:dyDescent="0.25">
      <c r="A4132" s="159"/>
      <c r="B4132" s="160">
        <v>12359</v>
      </c>
      <c r="C4132" s="165" t="s">
        <v>10400</v>
      </c>
      <c r="D4132" s="166" t="s">
        <v>8325</v>
      </c>
      <c r="E4132" s="167">
        <v>76.739999999999995</v>
      </c>
      <c r="F4132" s="164" t="s">
        <v>4897</v>
      </c>
    </row>
    <row r="4133" spans="1:6" hidden="1" x14ac:dyDescent="0.25">
      <c r="A4133" s="159"/>
      <c r="B4133" s="160">
        <v>5320</v>
      </c>
      <c r="C4133" s="165" t="s">
        <v>5793</v>
      </c>
      <c r="D4133" s="166" t="s">
        <v>8370</v>
      </c>
      <c r="E4133" s="167">
        <v>27.1</v>
      </c>
      <c r="F4133" s="164" t="s">
        <v>4897</v>
      </c>
    </row>
    <row r="4134" spans="1:6" hidden="1" x14ac:dyDescent="0.25">
      <c r="A4134" s="159"/>
      <c r="B4134" s="160">
        <v>7353</v>
      </c>
      <c r="C4134" s="165" t="s">
        <v>5990</v>
      </c>
      <c r="D4134" s="166" t="s">
        <v>8370</v>
      </c>
      <c r="E4134" s="167">
        <v>21.62</v>
      </c>
      <c r="F4134" s="164" t="s">
        <v>4897</v>
      </c>
    </row>
    <row r="4135" spans="1:6" hidden="1" x14ac:dyDescent="0.25">
      <c r="A4135" s="159"/>
      <c r="B4135" s="160">
        <v>36144</v>
      </c>
      <c r="C4135" s="165" t="s">
        <v>6852</v>
      </c>
      <c r="D4135" s="166" t="s">
        <v>8325</v>
      </c>
      <c r="E4135" s="167">
        <v>1.23</v>
      </c>
      <c r="F4135" s="164" t="s">
        <v>4897</v>
      </c>
    </row>
    <row r="4136" spans="1:6" hidden="1" x14ac:dyDescent="0.25">
      <c r="A4136" s="159"/>
      <c r="B4136" s="160">
        <v>10518</v>
      </c>
      <c r="C4136" s="165" t="s">
        <v>6106</v>
      </c>
      <c r="D4136" s="166" t="s">
        <v>8325</v>
      </c>
      <c r="E4136" s="167">
        <v>53.52</v>
      </c>
      <c r="F4136" s="164" t="s">
        <v>4931</v>
      </c>
    </row>
    <row r="4137" spans="1:6" ht="30.6" hidden="1" x14ac:dyDescent="0.25">
      <c r="A4137" s="159"/>
      <c r="B4137" s="160">
        <v>36530</v>
      </c>
      <c r="C4137" s="165" t="s">
        <v>10401</v>
      </c>
      <c r="D4137" s="166" t="s">
        <v>8325</v>
      </c>
      <c r="E4137" s="167">
        <v>216658.53</v>
      </c>
      <c r="F4137" s="164" t="s">
        <v>4931</v>
      </c>
    </row>
    <row r="4138" spans="1:6" ht="30.6" hidden="1" x14ac:dyDescent="0.25">
      <c r="A4138" s="159"/>
      <c r="B4138" s="160">
        <v>6046</v>
      </c>
      <c r="C4138" s="165" t="s">
        <v>10402</v>
      </c>
      <c r="D4138" s="166" t="s">
        <v>8325</v>
      </c>
      <c r="E4138" s="167">
        <v>235000</v>
      </c>
      <c r="F4138" s="164" t="s">
        <v>4931</v>
      </c>
    </row>
    <row r="4139" spans="1:6" ht="30.6" hidden="1" x14ac:dyDescent="0.25">
      <c r="A4139" s="159"/>
      <c r="B4139" s="160">
        <v>36531</v>
      </c>
      <c r="C4139" s="165" t="s">
        <v>10403</v>
      </c>
      <c r="D4139" s="166" t="s">
        <v>8325</v>
      </c>
      <c r="E4139" s="167">
        <v>243597.54</v>
      </c>
      <c r="F4139" s="164" t="s">
        <v>4931</v>
      </c>
    </row>
    <row r="4140" spans="1:6" hidden="1" x14ac:dyDescent="0.25">
      <c r="A4140" s="159"/>
      <c r="B4140" s="160">
        <v>34684</v>
      </c>
      <c r="C4140" s="165" t="s">
        <v>10404</v>
      </c>
      <c r="D4140" s="166" t="s">
        <v>8330</v>
      </c>
      <c r="E4140" s="167">
        <v>185.66</v>
      </c>
      <c r="F4140" s="164" t="s">
        <v>4931</v>
      </c>
    </row>
    <row r="4141" spans="1:6" hidden="1" x14ac:dyDescent="0.25">
      <c r="A4141" s="159"/>
      <c r="B4141" s="160">
        <v>34683</v>
      </c>
      <c r="C4141" s="165" t="s">
        <v>10405</v>
      </c>
      <c r="D4141" s="166" t="s">
        <v>8330</v>
      </c>
      <c r="E4141" s="167">
        <v>116.04</v>
      </c>
      <c r="F4141" s="164" t="s">
        <v>4931</v>
      </c>
    </row>
    <row r="4142" spans="1:6" hidden="1" x14ac:dyDescent="0.25">
      <c r="A4142" s="159"/>
      <c r="B4142" s="160">
        <v>533</v>
      </c>
      <c r="C4142" s="165" t="s">
        <v>10406</v>
      </c>
      <c r="D4142" s="166" t="s">
        <v>8330</v>
      </c>
      <c r="E4142" s="167">
        <v>11.79</v>
      </c>
      <c r="F4142" s="164" t="s">
        <v>4897</v>
      </c>
    </row>
    <row r="4143" spans="1:6" hidden="1" x14ac:dyDescent="0.25">
      <c r="A4143" s="159"/>
      <c r="B4143" s="160">
        <v>10515</v>
      </c>
      <c r="C4143" s="165" t="s">
        <v>10407</v>
      </c>
      <c r="D4143" s="166" t="s">
        <v>8330</v>
      </c>
      <c r="E4143" s="167">
        <v>30.42</v>
      </c>
      <c r="F4143" s="164" t="s">
        <v>4897</v>
      </c>
    </row>
    <row r="4144" spans="1:6" hidden="1" x14ac:dyDescent="0.25">
      <c r="A4144" s="159"/>
      <c r="B4144" s="160">
        <v>536</v>
      </c>
      <c r="C4144" s="165" t="s">
        <v>10408</v>
      </c>
      <c r="D4144" s="166" t="s">
        <v>8330</v>
      </c>
      <c r="E4144" s="167">
        <v>19.989999999999998</v>
      </c>
      <c r="F4144" s="164" t="s">
        <v>8337</v>
      </c>
    </row>
    <row r="4145" spans="1:6" hidden="1" x14ac:dyDescent="0.25">
      <c r="A4145" s="159"/>
      <c r="B4145" s="171">
        <v>153</v>
      </c>
      <c r="C4145" s="165" t="s">
        <v>10409</v>
      </c>
      <c r="D4145" s="166" t="s">
        <v>8370</v>
      </c>
      <c r="E4145" s="167">
        <v>104.95</v>
      </c>
      <c r="F4145" s="164" t="s">
        <v>4897</v>
      </c>
    </row>
    <row r="4146" spans="1:6" hidden="1" x14ac:dyDescent="0.25">
      <c r="A4146" s="159"/>
      <c r="B4146" s="171">
        <v>34682</v>
      </c>
      <c r="C4146" s="165" t="s">
        <v>10410</v>
      </c>
      <c r="D4146" s="166" t="s">
        <v>8330</v>
      </c>
      <c r="E4146" s="167">
        <v>88.73</v>
      </c>
      <c r="F4146" s="164" t="s">
        <v>4931</v>
      </c>
    </row>
    <row r="4147" spans="1:6" hidden="1" x14ac:dyDescent="0.25">
      <c r="A4147" s="159"/>
      <c r="B4147" s="171">
        <v>20205</v>
      </c>
      <c r="C4147" s="165" t="s">
        <v>10411</v>
      </c>
      <c r="D4147" s="166" t="s">
        <v>8368</v>
      </c>
      <c r="E4147" s="167">
        <v>1.48</v>
      </c>
      <c r="F4147" s="164" t="s">
        <v>4897</v>
      </c>
    </row>
    <row r="4148" spans="1:6" hidden="1" x14ac:dyDescent="0.25">
      <c r="A4148" s="159"/>
      <c r="B4148" s="171">
        <v>4408</v>
      </c>
      <c r="C4148" s="165" t="s">
        <v>10412</v>
      </c>
      <c r="D4148" s="166" t="s">
        <v>8368</v>
      </c>
      <c r="E4148" s="167">
        <v>2.5099999999999998</v>
      </c>
      <c r="F4148" s="164" t="s">
        <v>4897</v>
      </c>
    </row>
    <row r="4149" spans="1:6" hidden="1" x14ac:dyDescent="0.25">
      <c r="A4149" s="159"/>
      <c r="B4149" s="171">
        <v>4412</v>
      </c>
      <c r="C4149" s="165" t="s">
        <v>10413</v>
      </c>
      <c r="D4149" s="166" t="s">
        <v>8368</v>
      </c>
      <c r="E4149" s="167">
        <v>1.85</v>
      </c>
      <c r="F4149" s="164" t="s">
        <v>4897</v>
      </c>
    </row>
    <row r="4150" spans="1:6" hidden="1" x14ac:dyDescent="0.25">
      <c r="A4150" s="159"/>
      <c r="B4150" s="171">
        <v>10559</v>
      </c>
      <c r="C4150" s="165" t="s">
        <v>6112</v>
      </c>
      <c r="D4150" s="166" t="s">
        <v>8325</v>
      </c>
      <c r="E4150" s="167">
        <v>1020</v>
      </c>
      <c r="F4150" s="164" t="s">
        <v>8337</v>
      </c>
    </row>
    <row r="4151" spans="1:6" hidden="1" x14ac:dyDescent="0.25">
      <c r="A4151" s="159"/>
      <c r="B4151" s="171">
        <v>10664</v>
      </c>
      <c r="C4151" s="165" t="s">
        <v>6127</v>
      </c>
      <c r="D4151" s="166" t="s">
        <v>8325</v>
      </c>
      <c r="E4151" s="167">
        <v>2772.14</v>
      </c>
      <c r="F4151" s="164" t="s">
        <v>4897</v>
      </c>
    </row>
    <row r="4152" spans="1:6" hidden="1" x14ac:dyDescent="0.25">
      <c r="A4152" s="159"/>
      <c r="B4152" s="171">
        <v>36250</v>
      </c>
      <c r="C4152" s="165" t="s">
        <v>6867</v>
      </c>
      <c r="D4152" s="166" t="s">
        <v>8368</v>
      </c>
      <c r="E4152" s="167">
        <v>2.73</v>
      </c>
      <c r="F4152" s="164" t="s">
        <v>4931</v>
      </c>
    </row>
    <row r="4153" spans="1:6" hidden="1" x14ac:dyDescent="0.25">
      <c r="A4153" s="159"/>
      <c r="B4153" s="171">
        <v>10857</v>
      </c>
      <c r="C4153" s="165" t="s">
        <v>6147</v>
      </c>
      <c r="D4153" s="166" t="s">
        <v>8368</v>
      </c>
      <c r="E4153" s="167">
        <v>10.02</v>
      </c>
      <c r="F4153" s="164" t="s">
        <v>4897</v>
      </c>
    </row>
    <row r="4154" spans="1:6" hidden="1" x14ac:dyDescent="0.25">
      <c r="A4154" s="159"/>
      <c r="B4154" s="171">
        <v>4803</v>
      </c>
      <c r="C4154" s="165" t="s">
        <v>5723</v>
      </c>
      <c r="D4154" s="166" t="s">
        <v>8368</v>
      </c>
      <c r="E4154" s="167">
        <v>16.13</v>
      </c>
      <c r="F4154" s="164" t="s">
        <v>4897</v>
      </c>
    </row>
    <row r="4155" spans="1:6" hidden="1" x14ac:dyDescent="0.25">
      <c r="A4155" s="159"/>
      <c r="B4155" s="171">
        <v>6186</v>
      </c>
      <c r="C4155" s="165" t="s">
        <v>10414</v>
      </c>
      <c r="D4155" s="166" t="s">
        <v>8368</v>
      </c>
      <c r="E4155" s="167">
        <v>10</v>
      </c>
      <c r="F4155" s="164" t="s">
        <v>4931</v>
      </c>
    </row>
    <row r="4156" spans="1:6" hidden="1" x14ac:dyDescent="0.25">
      <c r="A4156" s="159"/>
      <c r="B4156" s="171">
        <v>4829</v>
      </c>
      <c r="C4156" s="165" t="s">
        <v>5729</v>
      </c>
      <c r="D4156" s="166" t="s">
        <v>8368</v>
      </c>
      <c r="E4156" s="167">
        <v>27.38</v>
      </c>
      <c r="F4156" s="164" t="s">
        <v>4897</v>
      </c>
    </row>
    <row r="4157" spans="1:6" hidden="1" x14ac:dyDescent="0.25">
      <c r="A4157" s="159"/>
      <c r="B4157" s="171">
        <v>39829</v>
      </c>
      <c r="C4157" s="165" t="s">
        <v>10415</v>
      </c>
      <c r="D4157" s="166" t="s">
        <v>8368</v>
      </c>
      <c r="E4157" s="167">
        <v>14</v>
      </c>
      <c r="F4157" s="164" t="s">
        <v>4931</v>
      </c>
    </row>
    <row r="4158" spans="1:6" ht="20.399999999999999" hidden="1" x14ac:dyDescent="0.25">
      <c r="A4158" s="159"/>
      <c r="B4158" s="171">
        <v>20231</v>
      </c>
      <c r="C4158" s="165" t="s">
        <v>10416</v>
      </c>
      <c r="D4158" s="166" t="s">
        <v>8368</v>
      </c>
      <c r="E4158" s="167">
        <v>34.229999999999997</v>
      </c>
      <c r="F4158" s="164" t="s">
        <v>4897</v>
      </c>
    </row>
    <row r="4159" spans="1:6" hidden="1" x14ac:dyDescent="0.25">
      <c r="A4159" s="159"/>
      <c r="B4159" s="171">
        <v>4804</v>
      </c>
      <c r="C4159" s="165" t="s">
        <v>5724</v>
      </c>
      <c r="D4159" s="166" t="s">
        <v>8368</v>
      </c>
      <c r="E4159" s="167">
        <v>12.38</v>
      </c>
      <c r="F4159" s="164" t="s">
        <v>4897</v>
      </c>
    </row>
    <row r="4160" spans="1:6" hidden="1" x14ac:dyDescent="0.25">
      <c r="A4160" s="159"/>
      <c r="B4160" s="171">
        <v>34680</v>
      </c>
      <c r="C4160" s="165" t="s">
        <v>6812</v>
      </c>
      <c r="D4160" s="166" t="s">
        <v>8368</v>
      </c>
      <c r="E4160" s="169">
        <v>27.3</v>
      </c>
      <c r="F4160" s="164" t="s">
        <v>4931</v>
      </c>
    </row>
    <row r="4161" spans="1:6" hidden="1" x14ac:dyDescent="0.25">
      <c r="A4161" s="159"/>
      <c r="B4161" s="171">
        <v>11573</v>
      </c>
      <c r="C4161" s="165" t="s">
        <v>10417</v>
      </c>
      <c r="D4161" s="166" t="s">
        <v>8325</v>
      </c>
      <c r="E4161" s="169">
        <v>5.96</v>
      </c>
      <c r="F4161" s="164" t="s">
        <v>4897</v>
      </c>
    </row>
    <row r="4162" spans="1:6" hidden="1" x14ac:dyDescent="0.25">
      <c r="A4162" s="159"/>
      <c r="B4162" s="171">
        <v>38401</v>
      </c>
      <c r="C4162" s="165" t="s">
        <v>7126</v>
      </c>
      <c r="D4162" s="166" t="s">
        <v>8325</v>
      </c>
      <c r="E4162" s="169">
        <v>6.91</v>
      </c>
      <c r="F4162" s="164" t="s">
        <v>4897</v>
      </c>
    </row>
    <row r="4163" spans="1:6" ht="20.399999999999999" hidden="1" x14ac:dyDescent="0.25">
      <c r="A4163" s="159"/>
      <c r="B4163" s="171">
        <v>38179</v>
      </c>
      <c r="C4163" s="165" t="s">
        <v>10418</v>
      </c>
      <c r="D4163" s="166" t="s">
        <v>8325</v>
      </c>
      <c r="E4163" s="169">
        <v>26.13</v>
      </c>
      <c r="F4163" s="164" t="s">
        <v>4897</v>
      </c>
    </row>
    <row r="4164" spans="1:6" hidden="1" x14ac:dyDescent="0.25">
      <c r="A4164" s="159"/>
      <c r="B4164" s="171">
        <v>11575</v>
      </c>
      <c r="C4164" s="165" t="s">
        <v>10419</v>
      </c>
      <c r="D4164" s="166" t="s">
        <v>8325</v>
      </c>
      <c r="E4164" s="169">
        <v>28.2</v>
      </c>
      <c r="F4164" s="164" t="s">
        <v>4897</v>
      </c>
    </row>
    <row r="4165" spans="1:6" hidden="1" x14ac:dyDescent="0.25">
      <c r="A4165" s="159"/>
      <c r="B4165" s="171">
        <v>20256</v>
      </c>
      <c r="C4165" s="165" t="s">
        <v>10420</v>
      </c>
      <c r="D4165" s="166" t="s">
        <v>8325</v>
      </c>
      <c r="E4165" s="169">
        <v>0.22</v>
      </c>
      <c r="F4165" s="164" t="s">
        <v>4897</v>
      </c>
    </row>
    <row r="4166" spans="1:6" ht="20.399999999999999" hidden="1" x14ac:dyDescent="0.25">
      <c r="A4166" s="159"/>
      <c r="B4166" s="171">
        <v>14511</v>
      </c>
      <c r="C4166" s="165" t="s">
        <v>10421</v>
      </c>
      <c r="D4166" s="166" t="s">
        <v>8325</v>
      </c>
      <c r="E4166" s="169">
        <v>413991.39</v>
      </c>
      <c r="F4166" s="164" t="s">
        <v>4931</v>
      </c>
    </row>
    <row r="4167" spans="1:6" ht="20.399999999999999" hidden="1" x14ac:dyDescent="0.25">
      <c r="A4167" s="159"/>
      <c r="B4167" s="171">
        <v>10642</v>
      </c>
      <c r="C4167" s="165" t="s">
        <v>10422</v>
      </c>
      <c r="D4167" s="166" t="s">
        <v>8325</v>
      </c>
      <c r="E4167" s="169">
        <v>390000</v>
      </c>
      <c r="F4167" s="164" t="s">
        <v>4931</v>
      </c>
    </row>
    <row r="4168" spans="1:6" ht="20.399999999999999" hidden="1" x14ac:dyDescent="0.25">
      <c r="A4168" s="159"/>
      <c r="B4168" s="171">
        <v>14489</v>
      </c>
      <c r="C4168" s="165" t="s">
        <v>10423</v>
      </c>
      <c r="D4168" s="166" t="s">
        <v>8325</v>
      </c>
      <c r="E4168" s="169">
        <v>345922.74</v>
      </c>
      <c r="F4168" s="164" t="s">
        <v>4931</v>
      </c>
    </row>
    <row r="4169" spans="1:6" ht="20.399999999999999" hidden="1" x14ac:dyDescent="0.25">
      <c r="A4169" s="159"/>
      <c r="B4169" s="171">
        <v>14513</v>
      </c>
      <c r="C4169" s="165" t="s">
        <v>10424</v>
      </c>
      <c r="D4169" s="166" t="s">
        <v>8325</v>
      </c>
      <c r="E4169" s="169">
        <v>259450.26</v>
      </c>
      <c r="F4169" s="164" t="s">
        <v>4931</v>
      </c>
    </row>
    <row r="4170" spans="1:6" ht="20.399999999999999" hidden="1" x14ac:dyDescent="0.25">
      <c r="A4170" s="159"/>
      <c r="B4170" s="171">
        <v>13600</v>
      </c>
      <c r="C4170" s="165" t="s">
        <v>10425</v>
      </c>
      <c r="D4170" s="166" t="s">
        <v>8325</v>
      </c>
      <c r="E4170" s="169">
        <v>334763.90999999997</v>
      </c>
      <c r="F4170" s="164" t="s">
        <v>4931</v>
      </c>
    </row>
    <row r="4171" spans="1:6" ht="20.399999999999999" hidden="1" x14ac:dyDescent="0.25">
      <c r="A4171" s="159"/>
      <c r="B4171" s="171">
        <v>10646</v>
      </c>
      <c r="C4171" s="165" t="s">
        <v>10426</v>
      </c>
      <c r="D4171" s="166" t="s">
        <v>8325</v>
      </c>
      <c r="E4171" s="169">
        <v>249544.19</v>
      </c>
      <c r="F4171" s="164" t="s">
        <v>4931</v>
      </c>
    </row>
    <row r="4172" spans="1:6" ht="20.399999999999999" hidden="1" x14ac:dyDescent="0.25">
      <c r="A4172" s="159"/>
      <c r="B4172" s="171">
        <v>6070</v>
      </c>
      <c r="C4172" s="165" t="s">
        <v>10427</v>
      </c>
      <c r="D4172" s="166" t="s">
        <v>8325</v>
      </c>
      <c r="E4172" s="169">
        <v>340971.42</v>
      </c>
      <c r="F4172" s="164" t="s">
        <v>4931</v>
      </c>
    </row>
    <row r="4173" spans="1:6" ht="20.399999999999999" hidden="1" x14ac:dyDescent="0.25">
      <c r="A4173" s="159"/>
      <c r="B4173" s="171">
        <v>6069</v>
      </c>
      <c r="C4173" s="165" t="s">
        <v>10428</v>
      </c>
      <c r="D4173" s="166" t="s">
        <v>8325</v>
      </c>
      <c r="E4173" s="169">
        <v>75325.73</v>
      </c>
      <c r="F4173" s="164" t="s">
        <v>4931</v>
      </c>
    </row>
    <row r="4174" spans="1:6" ht="20.399999999999999" hidden="1" x14ac:dyDescent="0.25">
      <c r="A4174" s="159"/>
      <c r="B4174" s="171">
        <v>14626</v>
      </c>
      <c r="C4174" s="165" t="s">
        <v>10429</v>
      </c>
      <c r="D4174" s="166" t="s">
        <v>8325</v>
      </c>
      <c r="E4174" s="169">
        <v>373285.73</v>
      </c>
      <c r="F4174" s="164" t="s">
        <v>4931</v>
      </c>
    </row>
    <row r="4175" spans="1:6" ht="20.399999999999999" hidden="1" x14ac:dyDescent="0.25">
      <c r="A4175" s="159"/>
      <c r="B4175" s="171">
        <v>6067</v>
      </c>
      <c r="C4175" s="165" t="s">
        <v>10430</v>
      </c>
      <c r="D4175" s="166" t="s">
        <v>8325</v>
      </c>
      <c r="E4175" s="169">
        <v>306428.57</v>
      </c>
      <c r="F4175" s="164" t="s">
        <v>4931</v>
      </c>
    </row>
    <row r="4176" spans="1:6" hidden="1" x14ac:dyDescent="0.25">
      <c r="A4176" s="159"/>
      <c r="B4176" s="171">
        <v>38393</v>
      </c>
      <c r="C4176" s="165" t="s">
        <v>7120</v>
      </c>
      <c r="D4176" s="166" t="s">
        <v>8325</v>
      </c>
      <c r="E4176" s="169">
        <v>10.3</v>
      </c>
      <c r="F4176" s="164" t="s">
        <v>8337</v>
      </c>
    </row>
    <row r="4177" spans="1:6" hidden="1" x14ac:dyDescent="0.25">
      <c r="A4177" s="159"/>
      <c r="B4177" s="171">
        <v>38390</v>
      </c>
      <c r="C4177" s="165" t="s">
        <v>7118</v>
      </c>
      <c r="D4177" s="166" t="s">
        <v>8325</v>
      </c>
      <c r="E4177" s="169">
        <v>22.84</v>
      </c>
      <c r="F4177" s="164" t="s">
        <v>4897</v>
      </c>
    </row>
    <row r="4178" spans="1:6" hidden="1" x14ac:dyDescent="0.25">
      <c r="A4178" s="159"/>
      <c r="B4178" s="171">
        <v>36532</v>
      </c>
      <c r="C4178" s="165" t="s">
        <v>6886</v>
      </c>
      <c r="D4178" s="166" t="s">
        <v>8325</v>
      </c>
      <c r="E4178" s="169">
        <v>13554.37</v>
      </c>
      <c r="F4178" s="164" t="s">
        <v>4931</v>
      </c>
    </row>
    <row r="4179" spans="1:6" ht="20.399999999999999" hidden="1" x14ac:dyDescent="0.25">
      <c r="A4179" s="159"/>
      <c r="B4179" s="171">
        <v>11578</v>
      </c>
      <c r="C4179" s="165" t="s">
        <v>10431</v>
      </c>
      <c r="D4179" s="166" t="s">
        <v>8325</v>
      </c>
      <c r="E4179" s="167">
        <v>9.06</v>
      </c>
      <c r="F4179" s="164" t="s">
        <v>4897</v>
      </c>
    </row>
    <row r="4180" spans="1:6" ht="20.399999999999999" hidden="1" x14ac:dyDescent="0.25">
      <c r="A4180" s="159"/>
      <c r="B4180" s="171">
        <v>11577</v>
      </c>
      <c r="C4180" s="165" t="s">
        <v>10432</v>
      </c>
      <c r="D4180" s="166" t="s">
        <v>8325</v>
      </c>
      <c r="E4180" s="167">
        <v>8.64</v>
      </c>
      <c r="F4180" s="164" t="s">
        <v>4897</v>
      </c>
    </row>
    <row r="4181" spans="1:6" ht="20.399999999999999" hidden="1" x14ac:dyDescent="0.25">
      <c r="A4181" s="159"/>
      <c r="B4181" s="171">
        <v>42461</v>
      </c>
      <c r="C4181" s="165" t="s">
        <v>10433</v>
      </c>
      <c r="D4181" s="166" t="s">
        <v>8325</v>
      </c>
      <c r="E4181" s="167">
        <v>2203.2800000000002</v>
      </c>
      <c r="F4181" s="164" t="s">
        <v>4931</v>
      </c>
    </row>
    <row r="4182" spans="1:6" ht="20.399999999999999" hidden="1" x14ac:dyDescent="0.25">
      <c r="A4182" s="159"/>
      <c r="B4182" s="171">
        <v>42466</v>
      </c>
      <c r="C4182" s="165" t="s">
        <v>10434</v>
      </c>
      <c r="D4182" s="166" t="s">
        <v>8325</v>
      </c>
      <c r="E4182" s="167">
        <v>1221.3399999999999</v>
      </c>
      <c r="F4182" s="164" t="s">
        <v>4931</v>
      </c>
    </row>
    <row r="4183" spans="1:6" hidden="1" x14ac:dyDescent="0.25">
      <c r="A4183" s="159"/>
      <c r="B4183" s="171">
        <v>1116</v>
      </c>
      <c r="C4183" s="165" t="s">
        <v>5125</v>
      </c>
      <c r="D4183" s="166" t="s">
        <v>8368</v>
      </c>
      <c r="E4183" s="167">
        <v>15.98</v>
      </c>
      <c r="F4183" s="164" t="s">
        <v>4897</v>
      </c>
    </row>
    <row r="4184" spans="1:6" hidden="1" x14ac:dyDescent="0.25">
      <c r="A4184" s="159"/>
      <c r="B4184" s="171">
        <v>1115</v>
      </c>
      <c r="C4184" s="165" t="s">
        <v>5124</v>
      </c>
      <c r="D4184" s="166" t="s">
        <v>8368</v>
      </c>
      <c r="E4184" s="167">
        <v>19.43</v>
      </c>
      <c r="F4184" s="164" t="s">
        <v>4897</v>
      </c>
    </row>
    <row r="4185" spans="1:6" hidden="1" x14ac:dyDescent="0.25">
      <c r="A4185" s="159"/>
      <c r="B4185" s="171">
        <v>1113</v>
      </c>
      <c r="C4185" s="165" t="s">
        <v>5122</v>
      </c>
      <c r="D4185" s="166" t="s">
        <v>8368</v>
      </c>
      <c r="E4185" s="167">
        <v>21.31</v>
      </c>
      <c r="F4185" s="164" t="s">
        <v>4897</v>
      </c>
    </row>
    <row r="4186" spans="1:6" hidden="1" x14ac:dyDescent="0.25">
      <c r="A4186" s="159"/>
      <c r="B4186" s="171">
        <v>1114</v>
      </c>
      <c r="C4186" s="165" t="s">
        <v>5123</v>
      </c>
      <c r="D4186" s="166" t="s">
        <v>8368</v>
      </c>
      <c r="E4186" s="167">
        <v>31.97</v>
      </c>
      <c r="F4186" s="164" t="s">
        <v>4897</v>
      </c>
    </row>
    <row r="4187" spans="1:6" hidden="1" x14ac:dyDescent="0.25">
      <c r="A4187" s="159"/>
      <c r="B4187" s="171">
        <v>40872</v>
      </c>
      <c r="C4187" s="165" t="s">
        <v>7560</v>
      </c>
      <c r="D4187" s="166" t="s">
        <v>8368</v>
      </c>
      <c r="E4187" s="167">
        <v>15.07</v>
      </c>
      <c r="F4187" s="164" t="s">
        <v>4897</v>
      </c>
    </row>
    <row r="4188" spans="1:6" hidden="1" x14ac:dyDescent="0.25">
      <c r="A4188" s="159"/>
      <c r="B4188" s="171">
        <v>20214</v>
      </c>
      <c r="C4188" s="165" t="s">
        <v>6620</v>
      </c>
      <c r="D4188" s="166" t="s">
        <v>8325</v>
      </c>
      <c r="E4188" s="167">
        <v>41.96</v>
      </c>
      <c r="F4188" s="164" t="s">
        <v>4897</v>
      </c>
    </row>
    <row r="4189" spans="1:6" hidden="1" x14ac:dyDescent="0.25">
      <c r="A4189" s="159"/>
      <c r="B4189" s="171">
        <v>11064</v>
      </c>
      <c r="C4189" s="165" t="s">
        <v>10435</v>
      </c>
      <c r="D4189" s="166" t="s">
        <v>8325</v>
      </c>
      <c r="E4189" s="167">
        <v>17.79</v>
      </c>
      <c r="F4189" s="164" t="s">
        <v>4897</v>
      </c>
    </row>
    <row r="4190" spans="1:6" hidden="1" x14ac:dyDescent="0.25">
      <c r="A4190" s="159"/>
      <c r="B4190" s="171">
        <v>7237</v>
      </c>
      <c r="C4190" s="165" t="s">
        <v>10436</v>
      </c>
      <c r="D4190" s="166" t="s">
        <v>8325</v>
      </c>
      <c r="E4190" s="167">
        <v>24.27</v>
      </c>
      <c r="F4190" s="164" t="s">
        <v>4897</v>
      </c>
    </row>
    <row r="4191" spans="1:6" hidden="1" x14ac:dyDescent="0.25">
      <c r="A4191" s="159"/>
      <c r="B4191" s="171">
        <v>16</v>
      </c>
      <c r="C4191" s="165" t="s">
        <v>4904</v>
      </c>
      <c r="D4191" s="166" t="s">
        <v>8369</v>
      </c>
      <c r="E4191" s="167">
        <v>5.58</v>
      </c>
      <c r="F4191" s="164" t="s">
        <v>4897</v>
      </c>
    </row>
    <row r="4192" spans="1:6" hidden="1" x14ac:dyDescent="0.25">
      <c r="A4192" s="159"/>
      <c r="B4192" s="171">
        <v>11757</v>
      </c>
      <c r="C4192" s="165" t="s">
        <v>6292</v>
      </c>
      <c r="D4192" s="166" t="s">
        <v>8325</v>
      </c>
      <c r="E4192" s="167">
        <v>19.95</v>
      </c>
      <c r="F4192" s="164" t="s">
        <v>8337</v>
      </c>
    </row>
    <row r="4193" spans="1:6" hidden="1" x14ac:dyDescent="0.25">
      <c r="A4193" s="159"/>
      <c r="B4193" s="171">
        <v>11758</v>
      </c>
      <c r="C4193" s="165" t="s">
        <v>10437</v>
      </c>
      <c r="D4193" s="166" t="s">
        <v>8325</v>
      </c>
      <c r="E4193" s="167">
        <v>55.2</v>
      </c>
      <c r="F4193" s="164" t="s">
        <v>8337</v>
      </c>
    </row>
    <row r="4194" spans="1:6" hidden="1" x14ac:dyDescent="0.25">
      <c r="A4194" s="159"/>
      <c r="B4194" s="171">
        <v>37526</v>
      </c>
      <c r="C4194" s="165" t="s">
        <v>6949</v>
      </c>
      <c r="D4194" s="166" t="s">
        <v>8325</v>
      </c>
      <c r="E4194" s="167">
        <v>1.99</v>
      </c>
      <c r="F4194" s="164" t="s">
        <v>4897</v>
      </c>
    </row>
    <row r="4195" spans="1:6" hidden="1" x14ac:dyDescent="0.25">
      <c r="A4195" s="159"/>
      <c r="B4195" s="171">
        <v>6076</v>
      </c>
      <c r="C4195" s="165" t="s">
        <v>5815</v>
      </c>
      <c r="D4195" s="166" t="s">
        <v>8336</v>
      </c>
      <c r="E4195" s="167">
        <v>55</v>
      </c>
      <c r="F4195" s="164" t="s">
        <v>8337</v>
      </c>
    </row>
    <row r="4196" spans="1:6" hidden="1" x14ac:dyDescent="0.25">
      <c r="A4196" s="159"/>
      <c r="B4196" s="171">
        <v>13109</v>
      </c>
      <c r="C4196" s="165" t="s">
        <v>6501</v>
      </c>
      <c r="D4196" s="166" t="s">
        <v>8325</v>
      </c>
      <c r="E4196" s="167">
        <v>172.09</v>
      </c>
      <c r="F4196" s="164" t="s">
        <v>4931</v>
      </c>
    </row>
    <row r="4197" spans="1:6" hidden="1" x14ac:dyDescent="0.25">
      <c r="A4197" s="159"/>
      <c r="B4197" s="171">
        <v>13110</v>
      </c>
      <c r="C4197" s="165" t="s">
        <v>6502</v>
      </c>
      <c r="D4197" s="166" t="s">
        <v>8325</v>
      </c>
      <c r="E4197" s="167">
        <v>226.48</v>
      </c>
      <c r="F4197" s="164" t="s">
        <v>4931</v>
      </c>
    </row>
    <row r="4198" spans="1:6" hidden="1" x14ac:dyDescent="0.25">
      <c r="A4198" s="159"/>
      <c r="B4198" s="171">
        <v>7581</v>
      </c>
      <c r="C4198" s="165" t="s">
        <v>5998</v>
      </c>
      <c r="D4198" s="166" t="s">
        <v>8325</v>
      </c>
      <c r="E4198" s="167">
        <v>2.4500000000000002</v>
      </c>
      <c r="F4198" s="164" t="s">
        <v>4931</v>
      </c>
    </row>
    <row r="4199" spans="1:6" hidden="1" x14ac:dyDescent="0.25">
      <c r="A4199" s="159"/>
      <c r="B4199" s="171">
        <v>20206</v>
      </c>
      <c r="C4199" s="165" t="s">
        <v>10438</v>
      </c>
      <c r="D4199" s="166" t="s">
        <v>8368</v>
      </c>
      <c r="E4199" s="167">
        <v>4.4000000000000004</v>
      </c>
      <c r="F4199" s="164" t="s">
        <v>4897</v>
      </c>
    </row>
    <row r="4200" spans="1:6" hidden="1" x14ac:dyDescent="0.25">
      <c r="A4200" s="159"/>
      <c r="B4200" s="171">
        <v>4460</v>
      </c>
      <c r="C4200" s="165" t="s">
        <v>10439</v>
      </c>
      <c r="D4200" s="166" t="s">
        <v>8368</v>
      </c>
      <c r="E4200" s="167">
        <v>10.4</v>
      </c>
      <c r="F4200" s="164" t="s">
        <v>4897</v>
      </c>
    </row>
    <row r="4201" spans="1:6" hidden="1" x14ac:dyDescent="0.25">
      <c r="A4201" s="159"/>
      <c r="B4201" s="171">
        <v>6204</v>
      </c>
      <c r="C4201" s="165" t="s">
        <v>10440</v>
      </c>
      <c r="D4201" s="166" t="s">
        <v>8368</v>
      </c>
      <c r="E4201" s="167">
        <v>6.5</v>
      </c>
      <c r="F4201" s="164" t="s">
        <v>8337</v>
      </c>
    </row>
    <row r="4202" spans="1:6" hidden="1" x14ac:dyDescent="0.25">
      <c r="A4202" s="159"/>
      <c r="B4202" s="171">
        <v>4417</v>
      </c>
      <c r="C4202" s="165" t="s">
        <v>10441</v>
      </c>
      <c r="D4202" s="166" t="s">
        <v>8368</v>
      </c>
      <c r="E4202" s="167">
        <v>5.97</v>
      </c>
      <c r="F4202" s="164" t="s">
        <v>4897</v>
      </c>
    </row>
    <row r="4203" spans="1:6" hidden="1" x14ac:dyDescent="0.25">
      <c r="A4203" s="159"/>
      <c r="B4203" s="171">
        <v>4415</v>
      </c>
      <c r="C4203" s="165" t="s">
        <v>10442</v>
      </c>
      <c r="D4203" s="166" t="s">
        <v>8368</v>
      </c>
      <c r="E4203" s="167">
        <v>5.0199999999999996</v>
      </c>
      <c r="F4203" s="164" t="s">
        <v>4897</v>
      </c>
    </row>
    <row r="4204" spans="1:6" hidden="1" x14ac:dyDescent="0.25">
      <c r="A4204" s="159"/>
      <c r="B4204" s="171">
        <v>37373</v>
      </c>
      <c r="C4204" s="165" t="s">
        <v>6914</v>
      </c>
      <c r="D4204" s="166" t="s">
        <v>8332</v>
      </c>
      <c r="E4204" s="167">
        <v>0.02</v>
      </c>
      <c r="F4204" s="164" t="s">
        <v>8337</v>
      </c>
    </row>
    <row r="4205" spans="1:6" hidden="1" x14ac:dyDescent="0.25">
      <c r="A4205" s="159"/>
      <c r="B4205" s="171">
        <v>40864</v>
      </c>
      <c r="C4205" s="165" t="s">
        <v>7433</v>
      </c>
      <c r="D4205" s="166" t="s">
        <v>8412</v>
      </c>
      <c r="E4205" s="167">
        <v>3.94</v>
      </c>
      <c r="F4205" s="164" t="s">
        <v>8337</v>
      </c>
    </row>
    <row r="4206" spans="1:6" hidden="1" x14ac:dyDescent="0.25">
      <c r="A4206" s="159"/>
      <c r="B4206" s="171">
        <v>4734</v>
      </c>
      <c r="C4206" s="165" t="s">
        <v>10443</v>
      </c>
      <c r="D4206" s="166" t="s">
        <v>8336</v>
      </c>
      <c r="E4206" s="167">
        <v>63.97</v>
      </c>
      <c r="F4206" s="164" t="s">
        <v>4897</v>
      </c>
    </row>
    <row r="4207" spans="1:6" hidden="1" x14ac:dyDescent="0.25">
      <c r="A4207" s="159"/>
      <c r="B4207" s="171">
        <v>6085</v>
      </c>
      <c r="C4207" s="165" t="s">
        <v>5819</v>
      </c>
      <c r="D4207" s="166" t="s">
        <v>8370</v>
      </c>
      <c r="E4207" s="167">
        <v>5.29</v>
      </c>
      <c r="F4207" s="164" t="s">
        <v>8337</v>
      </c>
    </row>
    <row r="4208" spans="1:6" hidden="1" x14ac:dyDescent="0.25">
      <c r="A4208" s="159"/>
      <c r="B4208" s="171">
        <v>38396</v>
      </c>
      <c r="C4208" s="165" t="s">
        <v>7122</v>
      </c>
      <c r="D4208" s="166" t="s">
        <v>8325</v>
      </c>
      <c r="E4208" s="169">
        <v>386.02</v>
      </c>
      <c r="F4208" s="164" t="s">
        <v>4897</v>
      </c>
    </row>
    <row r="4209" spans="1:6" hidden="1" x14ac:dyDescent="0.25">
      <c r="A4209" s="159"/>
      <c r="B4209" s="171">
        <v>6090</v>
      </c>
      <c r="C4209" s="165" t="s">
        <v>5821</v>
      </c>
      <c r="D4209" s="166" t="s">
        <v>8370</v>
      </c>
      <c r="E4209" s="167">
        <v>10.050000000000001</v>
      </c>
      <c r="F4209" s="164" t="s">
        <v>4897</v>
      </c>
    </row>
    <row r="4210" spans="1:6" hidden="1" x14ac:dyDescent="0.25">
      <c r="A4210" s="159"/>
      <c r="B4210" s="171">
        <v>11622</v>
      </c>
      <c r="C4210" s="165" t="s">
        <v>6235</v>
      </c>
      <c r="D4210" s="166" t="s">
        <v>8369</v>
      </c>
      <c r="E4210" s="167">
        <v>67.88</v>
      </c>
      <c r="F4210" s="164" t="s">
        <v>4897</v>
      </c>
    </row>
    <row r="4211" spans="1:6" hidden="1" x14ac:dyDescent="0.25">
      <c r="A4211" s="159"/>
      <c r="B4211" s="171">
        <v>6094</v>
      </c>
      <c r="C4211" s="165" t="s">
        <v>5823</v>
      </c>
      <c r="D4211" s="166" t="s">
        <v>8369</v>
      </c>
      <c r="E4211" s="167">
        <v>16.989999999999998</v>
      </c>
      <c r="F4211" s="164" t="s">
        <v>4897</v>
      </c>
    </row>
    <row r="4212" spans="1:6" hidden="1" x14ac:dyDescent="0.25">
      <c r="A4212" s="159"/>
      <c r="B4212" s="171">
        <v>7317</v>
      </c>
      <c r="C4212" s="165" t="s">
        <v>5979</v>
      </c>
      <c r="D4212" s="166" t="s">
        <v>8369</v>
      </c>
      <c r="E4212" s="167">
        <v>27.02</v>
      </c>
      <c r="F4212" s="164" t="s">
        <v>4897</v>
      </c>
    </row>
    <row r="4213" spans="1:6" hidden="1" x14ac:dyDescent="0.25">
      <c r="A4213" s="159"/>
      <c r="B4213" s="171">
        <v>142</v>
      </c>
      <c r="C4213" s="165" t="s">
        <v>4972</v>
      </c>
      <c r="D4213" s="166" t="s">
        <v>10444</v>
      </c>
      <c r="E4213" s="167">
        <v>35.64</v>
      </c>
      <c r="F4213" s="164" t="s">
        <v>4897</v>
      </c>
    </row>
    <row r="4214" spans="1:6" hidden="1" x14ac:dyDescent="0.25">
      <c r="A4214" s="159"/>
      <c r="B4214" s="171">
        <v>38123</v>
      </c>
      <c r="C4214" s="165" t="s">
        <v>7076</v>
      </c>
      <c r="D4214" s="166" t="s">
        <v>8369</v>
      </c>
      <c r="E4214" s="167">
        <v>49.82</v>
      </c>
      <c r="F4214" s="164" t="s">
        <v>8337</v>
      </c>
    </row>
    <row r="4215" spans="1:6" hidden="1" x14ac:dyDescent="0.25">
      <c r="A4215" s="159"/>
      <c r="B4215" s="171">
        <v>37953</v>
      </c>
      <c r="C4215" s="165" t="s">
        <v>10445</v>
      </c>
      <c r="D4215" s="166" t="s">
        <v>8325</v>
      </c>
      <c r="E4215" s="167">
        <v>3.46</v>
      </c>
      <c r="F4215" s="164" t="s">
        <v>4931</v>
      </c>
    </row>
    <row r="4216" spans="1:6" hidden="1" x14ac:dyDescent="0.25">
      <c r="A4216" s="159"/>
      <c r="B4216" s="171">
        <v>37954</v>
      </c>
      <c r="C4216" s="165" t="s">
        <v>10446</v>
      </c>
      <c r="D4216" s="166" t="s">
        <v>8325</v>
      </c>
      <c r="E4216" s="169">
        <v>6.15</v>
      </c>
      <c r="F4216" s="164" t="s">
        <v>4931</v>
      </c>
    </row>
    <row r="4217" spans="1:6" hidden="1" x14ac:dyDescent="0.25">
      <c r="A4217" s="159"/>
      <c r="B4217" s="171">
        <v>37955</v>
      </c>
      <c r="C4217" s="165" t="s">
        <v>10447</v>
      </c>
      <c r="D4217" s="166" t="s">
        <v>8325</v>
      </c>
      <c r="E4217" s="169">
        <v>7.97</v>
      </c>
      <c r="F4217" s="164" t="s">
        <v>4931</v>
      </c>
    </row>
    <row r="4218" spans="1:6" hidden="1" x14ac:dyDescent="0.25">
      <c r="A4218" s="159"/>
      <c r="B4218" s="171">
        <v>6106</v>
      </c>
      <c r="C4218" s="165" t="s">
        <v>10448</v>
      </c>
      <c r="D4218" s="166" t="s">
        <v>8325</v>
      </c>
      <c r="E4218" s="169">
        <v>2.6</v>
      </c>
      <c r="F4218" s="164" t="s">
        <v>4931</v>
      </c>
    </row>
    <row r="4219" spans="1:6" hidden="1" x14ac:dyDescent="0.25">
      <c r="A4219" s="159"/>
      <c r="B4219" s="171">
        <v>6107</v>
      </c>
      <c r="C4219" s="165" t="s">
        <v>10449</v>
      </c>
      <c r="D4219" s="166" t="s">
        <v>8325</v>
      </c>
      <c r="E4219" s="169">
        <v>7.54</v>
      </c>
      <c r="F4219" s="164" t="s">
        <v>4931</v>
      </c>
    </row>
    <row r="4220" spans="1:6" hidden="1" x14ac:dyDescent="0.25">
      <c r="A4220" s="159"/>
      <c r="B4220" s="171">
        <v>6108</v>
      </c>
      <c r="C4220" s="165" t="s">
        <v>10450</v>
      </c>
      <c r="D4220" s="166" t="s">
        <v>8325</v>
      </c>
      <c r="E4220" s="169">
        <v>9.6300000000000008</v>
      </c>
      <c r="F4220" s="164" t="s">
        <v>4931</v>
      </c>
    </row>
    <row r="4221" spans="1:6" hidden="1" x14ac:dyDescent="0.25">
      <c r="A4221" s="159"/>
      <c r="B4221" s="171">
        <v>6109</v>
      </c>
      <c r="C4221" s="165" t="s">
        <v>10451</v>
      </c>
      <c r="D4221" s="166" t="s">
        <v>8325</v>
      </c>
      <c r="E4221" s="169">
        <v>13.68</v>
      </c>
      <c r="F4221" s="164" t="s">
        <v>4931</v>
      </c>
    </row>
    <row r="4222" spans="1:6" ht="20.399999999999999" hidden="1" x14ac:dyDescent="0.25">
      <c r="A4222" s="159"/>
      <c r="B4222" s="171">
        <v>37743</v>
      </c>
      <c r="C4222" s="165" t="s">
        <v>10452</v>
      </c>
      <c r="D4222" s="166" t="s">
        <v>8325</v>
      </c>
      <c r="E4222" s="169">
        <v>106160.83</v>
      </c>
      <c r="F4222" s="164" t="s">
        <v>4931</v>
      </c>
    </row>
    <row r="4223" spans="1:6" ht="20.399999999999999" hidden="1" x14ac:dyDescent="0.25">
      <c r="A4223" s="159"/>
      <c r="B4223" s="171">
        <v>37744</v>
      </c>
      <c r="C4223" s="165" t="s">
        <v>10453</v>
      </c>
      <c r="D4223" s="166" t="s">
        <v>8325</v>
      </c>
      <c r="E4223" s="169">
        <v>124825.17</v>
      </c>
      <c r="F4223" s="164" t="s">
        <v>4931</v>
      </c>
    </row>
    <row r="4224" spans="1:6" ht="20.399999999999999" hidden="1" x14ac:dyDescent="0.25">
      <c r="A4224" s="159"/>
      <c r="B4224" s="171">
        <v>37741</v>
      </c>
      <c r="C4224" s="165" t="s">
        <v>10454</v>
      </c>
      <c r="D4224" s="166" t="s">
        <v>8325</v>
      </c>
      <c r="E4224" s="169">
        <v>96531.46</v>
      </c>
      <c r="F4224" s="164" t="s">
        <v>4931</v>
      </c>
    </row>
    <row r="4225" spans="1:6" ht="20.399999999999999" hidden="1" x14ac:dyDescent="0.25">
      <c r="A4225" s="159"/>
      <c r="B4225" s="171">
        <v>39396</v>
      </c>
      <c r="C4225" s="165" t="s">
        <v>10455</v>
      </c>
      <c r="D4225" s="166" t="s">
        <v>8325</v>
      </c>
      <c r="E4225" s="169">
        <v>38.32</v>
      </c>
      <c r="F4225" s="164" t="s">
        <v>4897</v>
      </c>
    </row>
    <row r="4226" spans="1:6" ht="20.399999999999999" hidden="1" x14ac:dyDescent="0.25">
      <c r="A4226" s="159"/>
      <c r="B4226" s="171">
        <v>39392</v>
      </c>
      <c r="C4226" s="165" t="s">
        <v>10456</v>
      </c>
      <c r="D4226" s="166" t="s">
        <v>8325</v>
      </c>
      <c r="E4226" s="169">
        <v>43.23</v>
      </c>
      <c r="F4226" s="164" t="s">
        <v>4897</v>
      </c>
    </row>
    <row r="4227" spans="1:6" ht="20.399999999999999" hidden="1" x14ac:dyDescent="0.25">
      <c r="A4227" s="159"/>
      <c r="B4227" s="171">
        <v>39393</v>
      </c>
      <c r="C4227" s="165" t="s">
        <v>10457</v>
      </c>
      <c r="D4227" s="166" t="s">
        <v>8325</v>
      </c>
      <c r="E4227" s="169">
        <v>26.73</v>
      </c>
      <c r="F4227" s="164" t="s">
        <v>4897</v>
      </c>
    </row>
    <row r="4228" spans="1:6" ht="20.399999999999999" hidden="1" x14ac:dyDescent="0.25">
      <c r="A4228" s="159"/>
      <c r="B4228" s="171">
        <v>39394</v>
      </c>
      <c r="C4228" s="165" t="s">
        <v>10458</v>
      </c>
      <c r="D4228" s="166" t="s">
        <v>8325</v>
      </c>
      <c r="E4228" s="169">
        <v>30.09</v>
      </c>
      <c r="F4228" s="164" t="s">
        <v>4897</v>
      </c>
    </row>
    <row r="4229" spans="1:6" ht="20.399999999999999" hidden="1" x14ac:dyDescent="0.25">
      <c r="A4229" s="159"/>
      <c r="B4229" s="171">
        <v>39395</v>
      </c>
      <c r="C4229" s="165" t="s">
        <v>10459</v>
      </c>
      <c r="D4229" s="166" t="s">
        <v>8325</v>
      </c>
      <c r="E4229" s="169">
        <v>27.98</v>
      </c>
      <c r="F4229" s="164" t="s">
        <v>4897</v>
      </c>
    </row>
    <row r="4230" spans="1:6" hidden="1" x14ac:dyDescent="0.25">
      <c r="A4230" s="159"/>
      <c r="B4230" s="171">
        <v>14618</v>
      </c>
      <c r="C4230" s="165" t="s">
        <v>10460</v>
      </c>
      <c r="D4230" s="166" t="s">
        <v>8325</v>
      </c>
      <c r="E4230" s="169">
        <v>1023.21</v>
      </c>
      <c r="F4230" s="164" t="s">
        <v>4897</v>
      </c>
    </row>
    <row r="4231" spans="1:6" ht="20.399999999999999" hidden="1" x14ac:dyDescent="0.25">
      <c r="A4231" s="159"/>
      <c r="B4231" s="171">
        <v>40269</v>
      </c>
      <c r="C4231" s="165" t="s">
        <v>7539</v>
      </c>
      <c r="D4231" s="166" t="s">
        <v>8325</v>
      </c>
      <c r="E4231" s="169">
        <v>4122.45</v>
      </c>
      <c r="F4231" s="164" t="s">
        <v>4897</v>
      </c>
    </row>
    <row r="4232" spans="1:6" hidden="1" x14ac:dyDescent="0.25">
      <c r="A4232" s="159"/>
      <c r="B4232" s="171">
        <v>6110</v>
      </c>
      <c r="C4232" s="165" t="s">
        <v>1090</v>
      </c>
      <c r="D4232" s="166" t="s">
        <v>8332</v>
      </c>
      <c r="E4232" s="169">
        <v>11.79</v>
      </c>
      <c r="F4232" s="164" t="s">
        <v>4897</v>
      </c>
    </row>
    <row r="4233" spans="1:6" hidden="1" x14ac:dyDescent="0.25">
      <c r="A4233" s="159"/>
      <c r="B4233" s="171">
        <v>40910</v>
      </c>
      <c r="C4233" s="165" t="s">
        <v>7436</v>
      </c>
      <c r="D4233" s="166" t="s">
        <v>8412</v>
      </c>
      <c r="E4233" s="169">
        <v>2065.5</v>
      </c>
      <c r="F4233" s="164" t="s">
        <v>4897</v>
      </c>
    </row>
    <row r="4234" spans="1:6" hidden="1" x14ac:dyDescent="0.25">
      <c r="A4234" s="159"/>
      <c r="B4234" s="171">
        <v>6111</v>
      </c>
      <c r="C4234" s="165" t="s">
        <v>10461</v>
      </c>
      <c r="D4234" s="166" t="s">
        <v>8332</v>
      </c>
      <c r="E4234" s="169">
        <v>8.74</v>
      </c>
      <c r="F4234" s="164" t="s">
        <v>8337</v>
      </c>
    </row>
    <row r="4235" spans="1:6" hidden="1" x14ac:dyDescent="0.25">
      <c r="A4235" s="159"/>
      <c r="B4235" s="171">
        <v>41084</v>
      </c>
      <c r="C4235" s="165" t="s">
        <v>7511</v>
      </c>
      <c r="D4235" s="166" t="s">
        <v>8412</v>
      </c>
      <c r="E4235" s="169">
        <v>1531.94</v>
      </c>
      <c r="F4235" s="164" t="s">
        <v>4897</v>
      </c>
    </row>
    <row r="4236" spans="1:6" hidden="1" x14ac:dyDescent="0.25">
      <c r="A4236" s="159"/>
      <c r="B4236" s="171">
        <v>25950</v>
      </c>
      <c r="C4236" s="165" t="s">
        <v>6671</v>
      </c>
      <c r="D4236" s="166" t="s">
        <v>8336</v>
      </c>
      <c r="E4236" s="169">
        <v>31.57</v>
      </c>
      <c r="F4236" s="164" t="s">
        <v>4897</v>
      </c>
    </row>
    <row r="4237" spans="1:6" hidden="1" x14ac:dyDescent="0.25">
      <c r="A4237" s="159"/>
      <c r="B4237" s="171">
        <v>38637</v>
      </c>
      <c r="C4237" s="165" t="s">
        <v>7175</v>
      </c>
      <c r="D4237" s="166" t="s">
        <v>8325</v>
      </c>
      <c r="E4237" s="169">
        <v>218.56</v>
      </c>
      <c r="F4237" s="164" t="s">
        <v>4897</v>
      </c>
    </row>
    <row r="4238" spans="1:6" hidden="1" x14ac:dyDescent="0.25">
      <c r="A4238" s="159"/>
      <c r="B4238" s="171">
        <v>6150</v>
      </c>
      <c r="C4238" s="165" t="s">
        <v>5836</v>
      </c>
      <c r="D4238" s="166" t="s">
        <v>8325</v>
      </c>
      <c r="E4238" s="169">
        <v>221.23</v>
      </c>
      <c r="F4238" s="164" t="s">
        <v>4897</v>
      </c>
    </row>
    <row r="4239" spans="1:6" hidden="1" x14ac:dyDescent="0.25">
      <c r="A4239" s="159"/>
      <c r="B4239" s="171">
        <v>6136</v>
      </c>
      <c r="C4239" s="165" t="s">
        <v>5828</v>
      </c>
      <c r="D4239" s="166" t="s">
        <v>8325</v>
      </c>
      <c r="E4239" s="169">
        <v>173.9</v>
      </c>
      <c r="F4239" s="164" t="s">
        <v>8337</v>
      </c>
    </row>
    <row r="4240" spans="1:6" hidden="1" x14ac:dyDescent="0.25">
      <c r="A4240" s="159"/>
      <c r="B4240" s="171">
        <v>38638</v>
      </c>
      <c r="C4240" s="165" t="s">
        <v>7176</v>
      </c>
      <c r="D4240" s="166" t="s">
        <v>8325</v>
      </c>
      <c r="E4240" s="169">
        <v>184.17</v>
      </c>
      <c r="F4240" s="164" t="s">
        <v>4897</v>
      </c>
    </row>
    <row r="4241" spans="1:6" hidden="1" x14ac:dyDescent="0.25">
      <c r="A4241" s="159"/>
      <c r="B4241" s="171">
        <v>20262</v>
      </c>
      <c r="C4241" s="165" t="s">
        <v>6626</v>
      </c>
      <c r="D4241" s="166" t="s">
        <v>8325</v>
      </c>
      <c r="E4241" s="169">
        <v>8.75</v>
      </c>
      <c r="F4241" s="164" t="s">
        <v>4897</v>
      </c>
    </row>
    <row r="4242" spans="1:6" hidden="1" x14ac:dyDescent="0.25">
      <c r="A4242" s="159"/>
      <c r="B4242" s="171">
        <v>6148</v>
      </c>
      <c r="C4242" s="165" t="s">
        <v>5834</v>
      </c>
      <c r="D4242" s="166" t="s">
        <v>8325</v>
      </c>
      <c r="E4242" s="169">
        <v>7</v>
      </c>
      <c r="F4242" s="164" t="s">
        <v>8337</v>
      </c>
    </row>
    <row r="4243" spans="1:6" hidden="1" x14ac:dyDescent="0.25">
      <c r="A4243" s="159"/>
      <c r="B4243" s="171">
        <v>6145</v>
      </c>
      <c r="C4243" s="165" t="s">
        <v>5832</v>
      </c>
      <c r="D4243" s="166" t="s">
        <v>8325</v>
      </c>
      <c r="E4243" s="169">
        <v>12.56</v>
      </c>
      <c r="F4243" s="164" t="s">
        <v>4897</v>
      </c>
    </row>
    <row r="4244" spans="1:6" hidden="1" x14ac:dyDescent="0.25">
      <c r="A4244" s="159"/>
      <c r="B4244" s="171">
        <v>6149</v>
      </c>
      <c r="C4244" s="165" t="s">
        <v>5835</v>
      </c>
      <c r="D4244" s="166" t="s">
        <v>8325</v>
      </c>
      <c r="E4244" s="169">
        <v>11.85</v>
      </c>
      <c r="F4244" s="164" t="s">
        <v>4897</v>
      </c>
    </row>
    <row r="4245" spans="1:6" hidden="1" x14ac:dyDescent="0.25">
      <c r="A4245" s="159"/>
      <c r="B4245" s="171">
        <v>6146</v>
      </c>
      <c r="C4245" s="165" t="s">
        <v>5833</v>
      </c>
      <c r="D4245" s="166" t="s">
        <v>8325</v>
      </c>
      <c r="E4245" s="169">
        <v>12.58</v>
      </c>
      <c r="F4245" s="164" t="s">
        <v>4897</v>
      </c>
    </row>
    <row r="4246" spans="1:6" hidden="1" x14ac:dyDescent="0.25">
      <c r="A4246" s="159"/>
      <c r="B4246" s="171">
        <v>26026</v>
      </c>
      <c r="C4246" s="165" t="s">
        <v>6689</v>
      </c>
      <c r="D4246" s="166" t="s">
        <v>8369</v>
      </c>
      <c r="E4246" s="169">
        <v>2.91</v>
      </c>
      <c r="F4246" s="164" t="s">
        <v>4897</v>
      </c>
    </row>
    <row r="4247" spans="1:6" hidden="1" x14ac:dyDescent="0.25">
      <c r="A4247" s="159"/>
      <c r="B4247" s="171">
        <v>39961</v>
      </c>
      <c r="C4247" s="165" t="s">
        <v>7380</v>
      </c>
      <c r="D4247" s="166" t="s">
        <v>8325</v>
      </c>
      <c r="E4247" s="169">
        <v>12.76</v>
      </c>
      <c r="F4247" s="164" t="s">
        <v>4897</v>
      </c>
    </row>
    <row r="4248" spans="1:6" ht="20.399999999999999" hidden="1" x14ac:dyDescent="0.25">
      <c r="A4248" s="159"/>
      <c r="B4248" s="171">
        <v>42462</v>
      </c>
      <c r="C4248" s="165" t="s">
        <v>10462</v>
      </c>
      <c r="D4248" s="166" t="s">
        <v>8325</v>
      </c>
      <c r="E4248" s="169">
        <v>4552.63</v>
      </c>
      <c r="F4248" s="164" t="s">
        <v>4931</v>
      </c>
    </row>
    <row r="4249" spans="1:6" ht="20.399999999999999" hidden="1" x14ac:dyDescent="0.25">
      <c r="A4249" s="159"/>
      <c r="B4249" s="171">
        <v>42463</v>
      </c>
      <c r="C4249" s="165" t="s">
        <v>10463</v>
      </c>
      <c r="D4249" s="166" t="s">
        <v>8325</v>
      </c>
      <c r="E4249" s="169">
        <v>4474.49</v>
      </c>
      <c r="F4249" s="164" t="s">
        <v>4931</v>
      </c>
    </row>
    <row r="4250" spans="1:6" ht="20.399999999999999" hidden="1" x14ac:dyDescent="0.25">
      <c r="A4250" s="159"/>
      <c r="B4250" s="171">
        <v>42464</v>
      </c>
      <c r="C4250" s="165" t="s">
        <v>10464</v>
      </c>
      <c r="D4250" s="166" t="s">
        <v>8325</v>
      </c>
      <c r="E4250" s="169">
        <v>1908.11</v>
      </c>
      <c r="F4250" s="164" t="s">
        <v>4931</v>
      </c>
    </row>
    <row r="4251" spans="1:6" hidden="1" x14ac:dyDescent="0.25">
      <c r="A4251" s="159"/>
      <c r="B4251" s="171">
        <v>38061</v>
      </c>
      <c r="C4251" s="165" t="s">
        <v>7048</v>
      </c>
      <c r="D4251" s="166" t="s">
        <v>8325</v>
      </c>
      <c r="E4251" s="169">
        <v>27.82</v>
      </c>
      <c r="F4251" s="164" t="s">
        <v>4897</v>
      </c>
    </row>
    <row r="4252" spans="1:6" hidden="1" x14ac:dyDescent="0.25">
      <c r="A4252" s="159"/>
      <c r="B4252" s="171">
        <v>20250</v>
      </c>
      <c r="C4252" s="165" t="s">
        <v>6624</v>
      </c>
      <c r="D4252" s="166" t="s">
        <v>8369</v>
      </c>
      <c r="E4252" s="169">
        <v>9</v>
      </c>
      <c r="F4252" s="164" t="s">
        <v>8337</v>
      </c>
    </row>
    <row r="4253" spans="1:6" ht="30.6" hidden="1" x14ac:dyDescent="0.25">
      <c r="A4253" s="159"/>
      <c r="B4253" s="171">
        <v>39965</v>
      </c>
      <c r="C4253" s="165" t="s">
        <v>10465</v>
      </c>
      <c r="D4253" s="166" t="s">
        <v>8330</v>
      </c>
      <c r="E4253" s="169">
        <v>1201.92</v>
      </c>
      <c r="F4253" s="164" t="s">
        <v>4931</v>
      </c>
    </row>
    <row r="4254" spans="1:6" ht="40.799999999999997" hidden="1" x14ac:dyDescent="0.25">
      <c r="A4254" s="159"/>
      <c r="B4254" s="171">
        <v>39964</v>
      </c>
      <c r="C4254" s="165" t="s">
        <v>10466</v>
      </c>
      <c r="D4254" s="166" t="s">
        <v>8330</v>
      </c>
      <c r="E4254" s="169">
        <v>988.95</v>
      </c>
      <c r="F4254" s="164" t="s">
        <v>4931</v>
      </c>
    </row>
    <row r="4255" spans="1:6" hidden="1" x14ac:dyDescent="0.25">
      <c r="A4255" s="159"/>
      <c r="B4255" s="171">
        <v>7</v>
      </c>
      <c r="C4255" s="165" t="s">
        <v>4900</v>
      </c>
      <c r="D4255" s="166" t="s">
        <v>8369</v>
      </c>
      <c r="E4255" s="167">
        <v>9.27</v>
      </c>
      <c r="F4255" s="164" t="s">
        <v>4897</v>
      </c>
    </row>
    <row r="4256" spans="1:6" hidden="1" x14ac:dyDescent="0.25">
      <c r="A4256" s="159"/>
      <c r="B4256" s="171">
        <v>13388</v>
      </c>
      <c r="C4256" s="165" t="s">
        <v>6517</v>
      </c>
      <c r="D4256" s="166" t="s">
        <v>8369</v>
      </c>
      <c r="E4256" s="169">
        <v>87.59</v>
      </c>
      <c r="F4256" s="164" t="s">
        <v>4897</v>
      </c>
    </row>
    <row r="4257" spans="1:6" hidden="1" x14ac:dyDescent="0.25">
      <c r="A4257" s="159"/>
      <c r="B4257" s="171">
        <v>39914</v>
      </c>
      <c r="C4257" s="165" t="s">
        <v>7378</v>
      </c>
      <c r="D4257" s="166" t="s">
        <v>8369</v>
      </c>
      <c r="E4257" s="169">
        <v>98.82</v>
      </c>
      <c r="F4257" s="164" t="s">
        <v>4931</v>
      </c>
    </row>
    <row r="4258" spans="1:6" hidden="1" x14ac:dyDescent="0.25">
      <c r="A4258" s="159"/>
      <c r="B4258" s="171">
        <v>12732</v>
      </c>
      <c r="C4258" s="165" t="s">
        <v>10467</v>
      </c>
      <c r="D4258" s="166" t="s">
        <v>8325</v>
      </c>
      <c r="E4258" s="169">
        <v>114.02</v>
      </c>
      <c r="F4258" s="164" t="s">
        <v>4931</v>
      </c>
    </row>
    <row r="4259" spans="1:6" hidden="1" x14ac:dyDescent="0.25">
      <c r="A4259" s="159"/>
      <c r="B4259" s="171">
        <v>6160</v>
      </c>
      <c r="C4259" s="165" t="s">
        <v>1086</v>
      </c>
      <c r="D4259" s="166" t="s">
        <v>8332</v>
      </c>
      <c r="E4259" s="169">
        <v>11.79</v>
      </c>
      <c r="F4259" s="164" t="s">
        <v>8337</v>
      </c>
    </row>
    <row r="4260" spans="1:6" hidden="1" x14ac:dyDescent="0.25">
      <c r="A4260" s="159"/>
      <c r="B4260" s="171">
        <v>41087</v>
      </c>
      <c r="C4260" s="165" t="s">
        <v>7514</v>
      </c>
      <c r="D4260" s="166" t="s">
        <v>8412</v>
      </c>
      <c r="E4260" s="167">
        <v>2065.5</v>
      </c>
      <c r="F4260" s="164" t="s">
        <v>4897</v>
      </c>
    </row>
    <row r="4261" spans="1:6" hidden="1" x14ac:dyDescent="0.25">
      <c r="A4261" s="159"/>
      <c r="B4261" s="171">
        <v>6166</v>
      </c>
      <c r="C4261" s="165" t="s">
        <v>10468</v>
      </c>
      <c r="D4261" s="166" t="s">
        <v>8332</v>
      </c>
      <c r="E4261" s="167">
        <v>18.37</v>
      </c>
      <c r="F4261" s="164" t="s">
        <v>4897</v>
      </c>
    </row>
    <row r="4262" spans="1:6" hidden="1" x14ac:dyDescent="0.25">
      <c r="A4262" s="159"/>
      <c r="B4262" s="171">
        <v>41088</v>
      </c>
      <c r="C4262" s="165" t="s">
        <v>7515</v>
      </c>
      <c r="D4262" s="166" t="s">
        <v>8412</v>
      </c>
      <c r="E4262" s="167">
        <v>3220.97</v>
      </c>
      <c r="F4262" s="164" t="s">
        <v>4897</v>
      </c>
    </row>
    <row r="4263" spans="1:6" ht="20.399999999999999" hidden="1" x14ac:dyDescent="0.25">
      <c r="A4263" s="159"/>
      <c r="B4263" s="171">
        <v>20232</v>
      </c>
      <c r="C4263" s="165" t="s">
        <v>10469</v>
      </c>
      <c r="D4263" s="166" t="s">
        <v>8368</v>
      </c>
      <c r="E4263" s="167">
        <v>48.45</v>
      </c>
      <c r="F4263" s="164" t="s">
        <v>4897</v>
      </c>
    </row>
    <row r="4264" spans="1:6" hidden="1" x14ac:dyDescent="0.25">
      <c r="A4264" s="159"/>
      <c r="B4264" s="171">
        <v>10856</v>
      </c>
      <c r="C4264" s="165" t="s">
        <v>6146</v>
      </c>
      <c r="D4264" s="166" t="s">
        <v>8368</v>
      </c>
      <c r="E4264" s="167">
        <v>75.08</v>
      </c>
      <c r="F4264" s="164" t="s">
        <v>4931</v>
      </c>
    </row>
    <row r="4265" spans="1:6" hidden="1" x14ac:dyDescent="0.25">
      <c r="A4265" s="159"/>
      <c r="B4265" s="171">
        <v>4828</v>
      </c>
      <c r="C4265" s="165" t="s">
        <v>10470</v>
      </c>
      <c r="D4265" s="166" t="s">
        <v>8368</v>
      </c>
      <c r="E4265" s="167">
        <v>40.869999999999997</v>
      </c>
      <c r="F4265" s="164" t="s">
        <v>4897</v>
      </c>
    </row>
    <row r="4266" spans="1:6" hidden="1" x14ac:dyDescent="0.25">
      <c r="A4266" s="159"/>
      <c r="B4266" s="171">
        <v>20249</v>
      </c>
      <c r="C4266" s="165" t="s">
        <v>6623</v>
      </c>
      <c r="D4266" s="166" t="s">
        <v>8368</v>
      </c>
      <c r="E4266" s="167">
        <v>22.38</v>
      </c>
      <c r="F4266" s="164" t="s">
        <v>4897</v>
      </c>
    </row>
    <row r="4267" spans="1:6" hidden="1" x14ac:dyDescent="0.25">
      <c r="A4267" s="159"/>
      <c r="B4267" s="171">
        <v>11609</v>
      </c>
      <c r="C4267" s="165" t="s">
        <v>6233</v>
      </c>
      <c r="D4267" s="166" t="s">
        <v>8370</v>
      </c>
      <c r="E4267" s="167">
        <v>11.76</v>
      </c>
      <c r="F4267" s="164" t="s">
        <v>4897</v>
      </c>
    </row>
    <row r="4268" spans="1:6" hidden="1" x14ac:dyDescent="0.25">
      <c r="A4268" s="159"/>
      <c r="B4268" s="171">
        <v>20083</v>
      </c>
      <c r="C4268" s="165" t="s">
        <v>6566</v>
      </c>
      <c r="D4268" s="166" t="s">
        <v>8325</v>
      </c>
      <c r="E4268" s="167">
        <v>31.37</v>
      </c>
      <c r="F4268" s="164" t="s">
        <v>4897</v>
      </c>
    </row>
    <row r="4269" spans="1:6" hidden="1" x14ac:dyDescent="0.25">
      <c r="A4269" s="159"/>
      <c r="B4269" s="171">
        <v>20082</v>
      </c>
      <c r="C4269" s="165" t="s">
        <v>6565</v>
      </c>
      <c r="D4269" s="166" t="s">
        <v>8325</v>
      </c>
      <c r="E4269" s="167">
        <v>12.22</v>
      </c>
      <c r="F4269" s="164" t="s">
        <v>4897</v>
      </c>
    </row>
    <row r="4270" spans="1:6" hidden="1" x14ac:dyDescent="0.25">
      <c r="A4270" s="159"/>
      <c r="B4270" s="171">
        <v>5318</v>
      </c>
      <c r="C4270" s="165" t="s">
        <v>5792</v>
      </c>
      <c r="D4270" s="166" t="s">
        <v>8370</v>
      </c>
      <c r="E4270" s="167">
        <v>10.08</v>
      </c>
      <c r="F4270" s="164" t="s">
        <v>8337</v>
      </c>
    </row>
    <row r="4271" spans="1:6" hidden="1" x14ac:dyDescent="0.25">
      <c r="A4271" s="159"/>
      <c r="B4271" s="171">
        <v>10691</v>
      </c>
      <c r="C4271" s="165" t="s">
        <v>6128</v>
      </c>
      <c r="D4271" s="166" t="s">
        <v>8370</v>
      </c>
      <c r="E4271" s="167">
        <v>20.86</v>
      </c>
      <c r="F4271" s="164" t="s">
        <v>4897</v>
      </c>
    </row>
    <row r="4272" spans="1:6" hidden="1" x14ac:dyDescent="0.25">
      <c r="A4272" s="159"/>
      <c r="B4272" s="171">
        <v>12295</v>
      </c>
      <c r="C4272" s="165" t="s">
        <v>6380</v>
      </c>
      <c r="D4272" s="166" t="s">
        <v>8325</v>
      </c>
      <c r="E4272" s="167">
        <v>1.92</v>
      </c>
      <c r="F4272" s="164" t="s">
        <v>4897</v>
      </c>
    </row>
    <row r="4273" spans="1:6" hidden="1" x14ac:dyDescent="0.25">
      <c r="A4273" s="159"/>
      <c r="B4273" s="171">
        <v>12296</v>
      </c>
      <c r="C4273" s="165" t="s">
        <v>6381</v>
      </c>
      <c r="D4273" s="166" t="s">
        <v>8325</v>
      </c>
      <c r="E4273" s="167">
        <v>2.48</v>
      </c>
      <c r="F4273" s="164" t="s">
        <v>4897</v>
      </c>
    </row>
    <row r="4274" spans="1:6" hidden="1" x14ac:dyDescent="0.25">
      <c r="A4274" s="159"/>
      <c r="B4274" s="171">
        <v>12294</v>
      </c>
      <c r="C4274" s="165" t="s">
        <v>6379</v>
      </c>
      <c r="D4274" s="166" t="s">
        <v>8325</v>
      </c>
      <c r="E4274" s="167">
        <v>5.96</v>
      </c>
      <c r="F4274" s="164" t="s">
        <v>4897</v>
      </c>
    </row>
    <row r="4275" spans="1:6" hidden="1" x14ac:dyDescent="0.25">
      <c r="A4275" s="159"/>
      <c r="B4275" s="171">
        <v>14543</v>
      </c>
      <c r="C4275" s="165" t="s">
        <v>6543</v>
      </c>
      <c r="D4275" s="166" t="s">
        <v>8325</v>
      </c>
      <c r="E4275" s="167">
        <v>4.26</v>
      </c>
      <c r="F4275" s="164" t="s">
        <v>4897</v>
      </c>
    </row>
    <row r="4276" spans="1:6" hidden="1" x14ac:dyDescent="0.25">
      <c r="A4276" s="159"/>
      <c r="B4276" s="171">
        <v>13329</v>
      </c>
      <c r="C4276" s="165" t="s">
        <v>6512</v>
      </c>
      <c r="D4276" s="166" t="s">
        <v>8325</v>
      </c>
      <c r="E4276" s="167">
        <v>2.5</v>
      </c>
      <c r="F4276" s="164" t="s">
        <v>8337</v>
      </c>
    </row>
    <row r="4277" spans="1:6" hidden="1" x14ac:dyDescent="0.25">
      <c r="A4277" s="159"/>
      <c r="B4277" s="171">
        <v>21044</v>
      </c>
      <c r="C4277" s="165" t="s">
        <v>10471</v>
      </c>
      <c r="D4277" s="166" t="s">
        <v>8325</v>
      </c>
      <c r="E4277" s="167">
        <v>19.41</v>
      </c>
      <c r="F4277" s="164" t="s">
        <v>4931</v>
      </c>
    </row>
    <row r="4278" spans="1:6" hidden="1" x14ac:dyDescent="0.25">
      <c r="A4278" s="159"/>
      <c r="B4278" s="171">
        <v>21045</v>
      </c>
      <c r="C4278" s="165" t="s">
        <v>10472</v>
      </c>
      <c r="D4278" s="166" t="s">
        <v>8325</v>
      </c>
      <c r="E4278" s="167">
        <v>26.59</v>
      </c>
      <c r="F4278" s="164" t="s">
        <v>4931</v>
      </c>
    </row>
    <row r="4279" spans="1:6" hidden="1" x14ac:dyDescent="0.25">
      <c r="A4279" s="159"/>
      <c r="B4279" s="171">
        <v>21040</v>
      </c>
      <c r="C4279" s="165" t="s">
        <v>10473</v>
      </c>
      <c r="D4279" s="166" t="s">
        <v>8325</v>
      </c>
      <c r="E4279" s="167">
        <v>19</v>
      </c>
      <c r="F4279" s="164" t="s">
        <v>4931</v>
      </c>
    </row>
    <row r="4280" spans="1:6" hidden="1" x14ac:dyDescent="0.25">
      <c r="A4280" s="159"/>
      <c r="B4280" s="171">
        <v>21041</v>
      </c>
      <c r="C4280" s="165" t="s">
        <v>10474</v>
      </c>
      <c r="D4280" s="166" t="s">
        <v>8325</v>
      </c>
      <c r="E4280" s="167">
        <v>22.93</v>
      </c>
      <c r="F4280" s="164" t="s">
        <v>4931</v>
      </c>
    </row>
    <row r="4281" spans="1:6" hidden="1" x14ac:dyDescent="0.25">
      <c r="A4281" s="159"/>
      <c r="B4281" s="171">
        <v>21047</v>
      </c>
      <c r="C4281" s="165" t="s">
        <v>10475</v>
      </c>
      <c r="D4281" s="166" t="s">
        <v>8325</v>
      </c>
      <c r="E4281" s="167">
        <v>28.62</v>
      </c>
      <c r="F4281" s="164" t="s">
        <v>4931</v>
      </c>
    </row>
    <row r="4282" spans="1:6" hidden="1" x14ac:dyDescent="0.25">
      <c r="A4282" s="159"/>
      <c r="B4282" s="171">
        <v>21043</v>
      </c>
      <c r="C4282" s="165" t="s">
        <v>10476</v>
      </c>
      <c r="D4282" s="166" t="s">
        <v>8325</v>
      </c>
      <c r="E4282" s="167">
        <v>27.87</v>
      </c>
      <c r="F4282" s="164" t="s">
        <v>4931</v>
      </c>
    </row>
    <row r="4283" spans="1:6" hidden="1" x14ac:dyDescent="0.25">
      <c r="A4283" s="159"/>
      <c r="B4283" s="171">
        <v>21042</v>
      </c>
      <c r="C4283" s="165" t="s">
        <v>10477</v>
      </c>
      <c r="D4283" s="166" t="s">
        <v>8325</v>
      </c>
      <c r="E4283" s="167">
        <v>22.06</v>
      </c>
      <c r="F4283" s="164" t="s">
        <v>4931</v>
      </c>
    </row>
    <row r="4284" spans="1:6" hidden="1" x14ac:dyDescent="0.25">
      <c r="A4284" s="159"/>
      <c r="B4284" s="171">
        <v>11895</v>
      </c>
      <c r="C4284" s="165" t="s">
        <v>6330</v>
      </c>
      <c r="D4284" s="166" t="s">
        <v>8325</v>
      </c>
      <c r="E4284" s="167">
        <v>654.49</v>
      </c>
      <c r="F4284" s="164" t="s">
        <v>4931</v>
      </c>
    </row>
    <row r="4285" spans="1:6" hidden="1" x14ac:dyDescent="0.25">
      <c r="A4285" s="159"/>
      <c r="B4285" s="171">
        <v>11896</v>
      </c>
      <c r="C4285" s="165" t="s">
        <v>6331</v>
      </c>
      <c r="D4285" s="166" t="s">
        <v>8325</v>
      </c>
      <c r="E4285" s="167">
        <v>3430.45</v>
      </c>
      <c r="F4285" s="164" t="s">
        <v>4931</v>
      </c>
    </row>
    <row r="4286" spans="1:6" hidden="1" x14ac:dyDescent="0.25">
      <c r="A4286" s="159"/>
      <c r="B4286" s="171">
        <v>11897</v>
      </c>
      <c r="C4286" s="165" t="s">
        <v>6332</v>
      </c>
      <c r="D4286" s="166" t="s">
        <v>8325</v>
      </c>
      <c r="E4286" s="167">
        <v>4476.1400000000003</v>
      </c>
      <c r="F4286" s="164" t="s">
        <v>4931</v>
      </c>
    </row>
    <row r="4287" spans="1:6" hidden="1" x14ac:dyDescent="0.25">
      <c r="A4287" s="159"/>
      <c r="B4287" s="171">
        <v>11898</v>
      </c>
      <c r="C4287" s="165" t="s">
        <v>6333</v>
      </c>
      <c r="D4287" s="166" t="s">
        <v>8325</v>
      </c>
      <c r="E4287" s="167">
        <v>4701.83</v>
      </c>
      <c r="F4287" s="164" t="s">
        <v>4931</v>
      </c>
    </row>
    <row r="4288" spans="1:6" hidden="1" x14ac:dyDescent="0.25">
      <c r="A4288" s="159"/>
      <c r="B4288" s="171">
        <v>3282</v>
      </c>
      <c r="C4288" s="165" t="s">
        <v>5396</v>
      </c>
      <c r="D4288" s="166" t="s">
        <v>8325</v>
      </c>
      <c r="E4288" s="167">
        <v>475.82</v>
      </c>
      <c r="F4288" s="164" t="s">
        <v>4931</v>
      </c>
    </row>
    <row r="4289" spans="1:6" hidden="1" x14ac:dyDescent="0.25">
      <c r="A4289" s="159"/>
      <c r="B4289" s="171">
        <v>11899</v>
      </c>
      <c r="C4289" s="165" t="s">
        <v>6334</v>
      </c>
      <c r="D4289" s="166" t="s">
        <v>8325</v>
      </c>
      <c r="E4289" s="167">
        <v>2320.8200000000002</v>
      </c>
      <c r="F4289" s="164" t="s">
        <v>4931</v>
      </c>
    </row>
    <row r="4290" spans="1:6" hidden="1" x14ac:dyDescent="0.25">
      <c r="A4290" s="159"/>
      <c r="B4290" s="171">
        <v>11900</v>
      </c>
      <c r="C4290" s="165" t="s">
        <v>6335</v>
      </c>
      <c r="D4290" s="166" t="s">
        <v>8325</v>
      </c>
      <c r="E4290" s="167">
        <v>3182.2</v>
      </c>
      <c r="F4290" s="164" t="s">
        <v>4931</v>
      </c>
    </row>
    <row r="4291" spans="1:6" hidden="1" x14ac:dyDescent="0.25">
      <c r="A4291" s="159"/>
      <c r="B4291" s="171">
        <v>14149</v>
      </c>
      <c r="C4291" s="165" t="s">
        <v>6533</v>
      </c>
      <c r="D4291" s="166" t="s">
        <v>9493</v>
      </c>
      <c r="E4291" s="167">
        <v>153.32</v>
      </c>
      <c r="F4291" s="164" t="s">
        <v>4897</v>
      </c>
    </row>
    <row r="4292" spans="1:6" ht="20.399999999999999" hidden="1" x14ac:dyDescent="0.25">
      <c r="A4292" s="159"/>
      <c r="B4292" s="171">
        <v>38099</v>
      </c>
      <c r="C4292" s="165" t="s">
        <v>10478</v>
      </c>
      <c r="D4292" s="166" t="s">
        <v>8325</v>
      </c>
      <c r="E4292" s="167">
        <v>0.88</v>
      </c>
      <c r="F4292" s="164" t="s">
        <v>4897</v>
      </c>
    </row>
    <row r="4293" spans="1:6" ht="20.399999999999999" hidden="1" x14ac:dyDescent="0.25">
      <c r="A4293" s="159"/>
      <c r="B4293" s="171">
        <v>38100</v>
      </c>
      <c r="C4293" s="165" t="s">
        <v>10479</v>
      </c>
      <c r="D4293" s="166" t="s">
        <v>8325</v>
      </c>
      <c r="E4293" s="167">
        <v>1.44</v>
      </c>
      <c r="F4293" s="164" t="s">
        <v>4897</v>
      </c>
    </row>
    <row r="4294" spans="1:6" hidden="1" x14ac:dyDescent="0.25">
      <c r="A4294" s="159"/>
      <c r="B4294" s="171">
        <v>20061</v>
      </c>
      <c r="C4294" s="165" t="s">
        <v>10480</v>
      </c>
      <c r="D4294" s="166" t="s">
        <v>8325</v>
      </c>
      <c r="E4294" s="167">
        <v>2.67</v>
      </c>
      <c r="F4294" s="164" t="s">
        <v>4931</v>
      </c>
    </row>
    <row r="4295" spans="1:6" hidden="1" x14ac:dyDescent="0.25">
      <c r="A4295" s="159"/>
      <c r="B4295" s="171">
        <v>7576</v>
      </c>
      <c r="C4295" s="165" t="s">
        <v>10481</v>
      </c>
      <c r="D4295" s="166" t="s">
        <v>8325</v>
      </c>
      <c r="E4295" s="167">
        <v>100.65</v>
      </c>
      <c r="F4295" s="164" t="s">
        <v>4931</v>
      </c>
    </row>
    <row r="4296" spans="1:6" hidden="1" x14ac:dyDescent="0.25">
      <c r="A4296" s="159"/>
      <c r="B4296" s="171">
        <v>3384</v>
      </c>
      <c r="C4296" s="165" t="s">
        <v>5405</v>
      </c>
      <c r="D4296" s="166" t="s">
        <v>8325</v>
      </c>
      <c r="E4296" s="167">
        <v>3.15</v>
      </c>
      <c r="F4296" s="164" t="s">
        <v>4897</v>
      </c>
    </row>
    <row r="4297" spans="1:6" hidden="1" x14ac:dyDescent="0.25">
      <c r="A4297" s="159"/>
      <c r="B4297" s="171">
        <v>7572</v>
      </c>
      <c r="C4297" s="165" t="s">
        <v>10482</v>
      </c>
      <c r="D4297" s="166" t="s">
        <v>8325</v>
      </c>
      <c r="E4297" s="167">
        <v>4.45</v>
      </c>
      <c r="F4297" s="164" t="s">
        <v>4897</v>
      </c>
    </row>
    <row r="4298" spans="1:6" hidden="1" x14ac:dyDescent="0.25">
      <c r="A4298" s="159"/>
      <c r="B4298" s="171">
        <v>3396</v>
      </c>
      <c r="C4298" s="165" t="s">
        <v>5409</v>
      </c>
      <c r="D4298" s="166" t="s">
        <v>8325</v>
      </c>
      <c r="E4298" s="167">
        <v>3.15</v>
      </c>
      <c r="F4298" s="164" t="s">
        <v>4897</v>
      </c>
    </row>
    <row r="4299" spans="1:6" hidden="1" x14ac:dyDescent="0.25">
      <c r="A4299" s="159"/>
      <c r="B4299" s="171">
        <v>37590</v>
      </c>
      <c r="C4299" s="165" t="s">
        <v>10483</v>
      </c>
      <c r="D4299" s="166" t="s">
        <v>8325</v>
      </c>
      <c r="E4299" s="167">
        <v>22.07</v>
      </c>
      <c r="F4299" s="164" t="s">
        <v>4897</v>
      </c>
    </row>
    <row r="4300" spans="1:6" hidden="1" x14ac:dyDescent="0.25">
      <c r="A4300" s="159"/>
      <c r="B4300" s="171">
        <v>37591</v>
      </c>
      <c r="C4300" s="165" t="s">
        <v>10484</v>
      </c>
      <c r="D4300" s="166" t="s">
        <v>8325</v>
      </c>
      <c r="E4300" s="167">
        <v>30.71</v>
      </c>
      <c r="F4300" s="164" t="s">
        <v>4897</v>
      </c>
    </row>
    <row r="4301" spans="1:6" ht="20.399999999999999" hidden="1" x14ac:dyDescent="0.25">
      <c r="A4301" s="159"/>
      <c r="B4301" s="171">
        <v>12626</v>
      </c>
      <c r="C4301" s="165" t="s">
        <v>10485</v>
      </c>
      <c r="D4301" s="166" t="s">
        <v>8325</v>
      </c>
      <c r="E4301" s="167">
        <v>12.83</v>
      </c>
      <c r="F4301" s="164" t="s">
        <v>4931</v>
      </c>
    </row>
    <row r="4302" spans="1:6" hidden="1" x14ac:dyDescent="0.25">
      <c r="A4302" s="159"/>
      <c r="B4302" s="171">
        <v>11033</v>
      </c>
      <c r="C4302" s="165" t="s">
        <v>6168</v>
      </c>
      <c r="D4302" s="166" t="s">
        <v>8325</v>
      </c>
      <c r="E4302" s="167">
        <v>4.08</v>
      </c>
      <c r="F4302" s="164" t="s">
        <v>4897</v>
      </c>
    </row>
    <row r="4303" spans="1:6" hidden="1" x14ac:dyDescent="0.25">
      <c r="A4303" s="159"/>
      <c r="B4303" s="171">
        <v>390</v>
      </c>
      <c r="C4303" s="165" t="s">
        <v>5016</v>
      </c>
      <c r="D4303" s="166" t="s">
        <v>8325</v>
      </c>
      <c r="E4303" s="167">
        <v>6.33</v>
      </c>
      <c r="F4303" s="164" t="s">
        <v>4897</v>
      </c>
    </row>
    <row r="4304" spans="1:6" ht="20.399999999999999" hidden="1" x14ac:dyDescent="0.25">
      <c r="A4304" s="159"/>
      <c r="B4304" s="171">
        <v>42465</v>
      </c>
      <c r="C4304" s="165" t="s">
        <v>10486</v>
      </c>
      <c r="D4304" s="166" t="s">
        <v>8325</v>
      </c>
      <c r="E4304" s="167">
        <v>2002.86</v>
      </c>
      <c r="F4304" s="164" t="s">
        <v>4931</v>
      </c>
    </row>
    <row r="4305" spans="1:6" ht="20.399999999999999" hidden="1" x14ac:dyDescent="0.25">
      <c r="A4305" s="159"/>
      <c r="B4305" s="171">
        <v>6178</v>
      </c>
      <c r="C4305" s="165" t="s">
        <v>10487</v>
      </c>
      <c r="D4305" s="166" t="s">
        <v>8330</v>
      </c>
      <c r="E4305" s="167">
        <v>166.78</v>
      </c>
      <c r="F4305" s="164" t="s">
        <v>4931</v>
      </c>
    </row>
    <row r="4306" spans="1:6" ht="20.399999999999999" hidden="1" x14ac:dyDescent="0.25">
      <c r="A4306" s="159"/>
      <c r="B4306" s="171">
        <v>6180</v>
      </c>
      <c r="C4306" s="165" t="s">
        <v>10488</v>
      </c>
      <c r="D4306" s="166" t="s">
        <v>8330</v>
      </c>
      <c r="E4306" s="167">
        <v>180</v>
      </c>
      <c r="F4306" s="164" t="s">
        <v>4931</v>
      </c>
    </row>
    <row r="4307" spans="1:6" hidden="1" x14ac:dyDescent="0.25">
      <c r="A4307" s="159"/>
      <c r="B4307" s="171">
        <v>6182</v>
      </c>
      <c r="C4307" s="165" t="s">
        <v>10489</v>
      </c>
      <c r="D4307" s="166" t="s">
        <v>8330</v>
      </c>
      <c r="E4307" s="167">
        <v>223.42</v>
      </c>
      <c r="F4307" s="164" t="s">
        <v>4931</v>
      </c>
    </row>
    <row r="4308" spans="1:6" hidden="1" x14ac:dyDescent="0.25">
      <c r="A4308" s="159"/>
      <c r="B4308" s="171">
        <v>3993</v>
      </c>
      <c r="C4308" s="165" t="s">
        <v>10490</v>
      </c>
      <c r="D4308" s="166" t="s">
        <v>8330</v>
      </c>
      <c r="E4308" s="167">
        <v>57.1</v>
      </c>
      <c r="F4308" s="164" t="s">
        <v>4897</v>
      </c>
    </row>
    <row r="4309" spans="1:6" hidden="1" x14ac:dyDescent="0.25">
      <c r="A4309" s="159"/>
      <c r="B4309" s="171">
        <v>3990</v>
      </c>
      <c r="C4309" s="165" t="s">
        <v>10491</v>
      </c>
      <c r="D4309" s="166" t="s">
        <v>8368</v>
      </c>
      <c r="E4309" s="167">
        <v>12.62</v>
      </c>
      <c r="F4309" s="164" t="s">
        <v>4897</v>
      </c>
    </row>
    <row r="4310" spans="1:6" hidden="1" x14ac:dyDescent="0.25">
      <c r="A4310" s="159"/>
      <c r="B4310" s="171">
        <v>3992</v>
      </c>
      <c r="C4310" s="165" t="s">
        <v>10492</v>
      </c>
      <c r="D4310" s="166" t="s">
        <v>8368</v>
      </c>
      <c r="E4310" s="167">
        <v>15.49</v>
      </c>
      <c r="F4310" s="164" t="s">
        <v>4897</v>
      </c>
    </row>
    <row r="4311" spans="1:6" hidden="1" x14ac:dyDescent="0.25">
      <c r="A4311" s="159"/>
      <c r="B4311" s="171">
        <v>6193</v>
      </c>
      <c r="C4311" s="165" t="s">
        <v>5845</v>
      </c>
      <c r="D4311" s="166" t="s">
        <v>8368</v>
      </c>
      <c r="E4311" s="167">
        <v>5.82</v>
      </c>
      <c r="F4311" s="164" t="s">
        <v>4897</v>
      </c>
    </row>
    <row r="4312" spans="1:6" hidden="1" x14ac:dyDescent="0.25">
      <c r="A4312" s="159"/>
      <c r="B4312" s="171">
        <v>6189</v>
      </c>
      <c r="C4312" s="165" t="s">
        <v>5844</v>
      </c>
      <c r="D4312" s="166" t="s">
        <v>8368</v>
      </c>
      <c r="E4312" s="167">
        <v>8.74</v>
      </c>
      <c r="F4312" s="164" t="s">
        <v>4897</v>
      </c>
    </row>
    <row r="4313" spans="1:6" hidden="1" x14ac:dyDescent="0.25">
      <c r="A4313" s="159"/>
      <c r="B4313" s="171">
        <v>10567</v>
      </c>
      <c r="C4313" s="165" t="s">
        <v>6114</v>
      </c>
      <c r="D4313" s="166" t="s">
        <v>8368</v>
      </c>
      <c r="E4313" s="167">
        <v>5.93</v>
      </c>
      <c r="F4313" s="164" t="s">
        <v>4897</v>
      </c>
    </row>
    <row r="4314" spans="1:6" hidden="1" x14ac:dyDescent="0.25">
      <c r="A4314" s="159"/>
      <c r="B4314" s="171">
        <v>6212</v>
      </c>
      <c r="C4314" s="165" t="s">
        <v>5847</v>
      </c>
      <c r="D4314" s="166" t="s">
        <v>8368</v>
      </c>
      <c r="E4314" s="169">
        <v>8.3000000000000007</v>
      </c>
      <c r="F4314" s="164" t="s">
        <v>4897</v>
      </c>
    </row>
    <row r="4315" spans="1:6" hidden="1" x14ac:dyDescent="0.25">
      <c r="A4315" s="159"/>
      <c r="B4315" s="171">
        <v>6188</v>
      </c>
      <c r="C4315" s="165" t="s">
        <v>5843</v>
      </c>
      <c r="D4315" s="166" t="s">
        <v>8330</v>
      </c>
      <c r="E4315" s="167">
        <v>27.67</v>
      </c>
      <c r="F4315" s="164" t="s">
        <v>4897</v>
      </c>
    </row>
    <row r="4316" spans="1:6" hidden="1" x14ac:dyDescent="0.25">
      <c r="A4316" s="159"/>
      <c r="B4316" s="171">
        <v>6214</v>
      </c>
      <c r="C4316" s="165" t="s">
        <v>10493</v>
      </c>
      <c r="D4316" s="166" t="s">
        <v>8330</v>
      </c>
      <c r="E4316" s="167">
        <v>104.47</v>
      </c>
      <c r="F4316" s="164" t="s">
        <v>4931</v>
      </c>
    </row>
    <row r="4317" spans="1:6" hidden="1" x14ac:dyDescent="0.25">
      <c r="A4317" s="159"/>
      <c r="B4317" s="171">
        <v>36153</v>
      </c>
      <c r="C4317" s="165" t="s">
        <v>10494</v>
      </c>
      <c r="D4317" s="166" t="s">
        <v>8325</v>
      </c>
      <c r="E4317" s="167">
        <v>147.12</v>
      </c>
      <c r="F4317" s="164" t="s">
        <v>4897</v>
      </c>
    </row>
    <row r="4318" spans="1:6" hidden="1" x14ac:dyDescent="0.25">
      <c r="A4318" s="159"/>
      <c r="B4318" s="171">
        <v>10740</v>
      </c>
      <c r="C4318" s="165" t="s">
        <v>6133</v>
      </c>
      <c r="D4318" s="166" t="s">
        <v>8325</v>
      </c>
      <c r="E4318" s="167">
        <v>9542.4</v>
      </c>
      <c r="F4318" s="164" t="s">
        <v>4931</v>
      </c>
    </row>
    <row r="4319" spans="1:6" hidden="1" x14ac:dyDescent="0.25">
      <c r="A4319" s="159"/>
      <c r="B4319" s="171">
        <v>13914</v>
      </c>
      <c r="C4319" s="165" t="s">
        <v>6526</v>
      </c>
      <c r="D4319" s="166" t="s">
        <v>8325</v>
      </c>
      <c r="E4319" s="167">
        <v>690.43</v>
      </c>
      <c r="F4319" s="164" t="s">
        <v>4931</v>
      </c>
    </row>
    <row r="4320" spans="1:6" hidden="1" x14ac:dyDescent="0.25">
      <c r="A4320" s="159"/>
      <c r="B4320" s="171">
        <v>10742</v>
      </c>
      <c r="C4320" s="165" t="s">
        <v>6134</v>
      </c>
      <c r="D4320" s="166" t="s">
        <v>8325</v>
      </c>
      <c r="E4320" s="167">
        <v>1007</v>
      </c>
      <c r="F4320" s="164" t="s">
        <v>4931</v>
      </c>
    </row>
    <row r="4321" spans="1:6" hidden="1" x14ac:dyDescent="0.25">
      <c r="A4321" s="159"/>
      <c r="B4321" s="171">
        <v>38465</v>
      </c>
      <c r="C4321" s="165" t="s">
        <v>7145</v>
      </c>
      <c r="D4321" s="166" t="s">
        <v>8325</v>
      </c>
      <c r="E4321" s="167">
        <v>23.31</v>
      </c>
      <c r="F4321" s="164" t="s">
        <v>4897</v>
      </c>
    </row>
    <row r="4322" spans="1:6" hidden="1" x14ac:dyDescent="0.25">
      <c r="A4322" s="159"/>
      <c r="B4322" s="171">
        <v>7543</v>
      </c>
      <c r="C4322" s="165" t="s">
        <v>5995</v>
      </c>
      <c r="D4322" s="166" t="s">
        <v>8325</v>
      </c>
      <c r="E4322" s="167">
        <v>2.68</v>
      </c>
      <c r="F4322" s="164" t="s">
        <v>4897</v>
      </c>
    </row>
    <row r="4323" spans="1:6" hidden="1" x14ac:dyDescent="0.25">
      <c r="A4323" s="159"/>
      <c r="B4323" s="171">
        <v>13255</v>
      </c>
      <c r="C4323" s="165" t="s">
        <v>6508</v>
      </c>
      <c r="D4323" s="166" t="s">
        <v>8325</v>
      </c>
      <c r="E4323" s="167">
        <v>36.619999999999997</v>
      </c>
      <c r="F4323" s="164" t="s">
        <v>4897</v>
      </c>
    </row>
    <row r="4324" spans="1:6" hidden="1" x14ac:dyDescent="0.25">
      <c r="A4324" s="159"/>
      <c r="B4324" s="171">
        <v>39352</v>
      </c>
      <c r="C4324" s="165" t="s">
        <v>7284</v>
      </c>
      <c r="D4324" s="166" t="s">
        <v>8325</v>
      </c>
      <c r="E4324" s="167">
        <v>1.65</v>
      </c>
      <c r="F4324" s="164" t="s">
        <v>4897</v>
      </c>
    </row>
    <row r="4325" spans="1:6" hidden="1" x14ac:dyDescent="0.25">
      <c r="A4325" s="159"/>
      <c r="B4325" s="171">
        <v>39350</v>
      </c>
      <c r="C4325" s="165" t="s">
        <v>7282</v>
      </c>
      <c r="D4325" s="166" t="s">
        <v>8325</v>
      </c>
      <c r="E4325" s="167">
        <v>1.78</v>
      </c>
      <c r="F4325" s="164" t="s">
        <v>4897</v>
      </c>
    </row>
    <row r="4326" spans="1:6" hidden="1" x14ac:dyDescent="0.25">
      <c r="A4326" s="159"/>
      <c r="B4326" s="171">
        <v>39346</v>
      </c>
      <c r="C4326" s="165" t="s">
        <v>7281</v>
      </c>
      <c r="D4326" s="166" t="s">
        <v>8325</v>
      </c>
      <c r="E4326" s="167">
        <v>1.65</v>
      </c>
      <c r="F4326" s="164" t="s">
        <v>4897</v>
      </c>
    </row>
    <row r="4327" spans="1:6" hidden="1" x14ac:dyDescent="0.25">
      <c r="A4327" s="159"/>
      <c r="B4327" s="171">
        <v>39351</v>
      </c>
      <c r="C4327" s="165" t="s">
        <v>7283</v>
      </c>
      <c r="D4327" s="166" t="s">
        <v>8325</v>
      </c>
      <c r="E4327" s="167">
        <v>2.06</v>
      </c>
      <c r="F4327" s="164" t="s">
        <v>4897</v>
      </c>
    </row>
    <row r="4328" spans="1:6" hidden="1" x14ac:dyDescent="0.25">
      <c r="A4328" s="159"/>
      <c r="B4328" s="171">
        <v>38952</v>
      </c>
      <c r="C4328" s="165" t="s">
        <v>10495</v>
      </c>
      <c r="D4328" s="166" t="s">
        <v>8325</v>
      </c>
      <c r="E4328" s="167">
        <v>2.36</v>
      </c>
      <c r="F4328" s="164" t="s">
        <v>4931</v>
      </c>
    </row>
    <row r="4329" spans="1:6" hidden="1" x14ac:dyDescent="0.25">
      <c r="A4329" s="159"/>
      <c r="B4329" s="171">
        <v>38953</v>
      </c>
      <c r="C4329" s="165" t="s">
        <v>10496</v>
      </c>
      <c r="D4329" s="166" t="s">
        <v>8325</v>
      </c>
      <c r="E4329" s="167">
        <v>3.72</v>
      </c>
      <c r="F4329" s="164" t="s">
        <v>4931</v>
      </c>
    </row>
    <row r="4330" spans="1:6" hidden="1" x14ac:dyDescent="0.25">
      <c r="A4330" s="159"/>
      <c r="B4330" s="171">
        <v>38835</v>
      </c>
      <c r="C4330" s="165" t="s">
        <v>10497</v>
      </c>
      <c r="D4330" s="166" t="s">
        <v>8325</v>
      </c>
      <c r="E4330" s="167">
        <v>3.34</v>
      </c>
      <c r="F4330" s="164" t="s">
        <v>4931</v>
      </c>
    </row>
    <row r="4331" spans="1:6" hidden="1" x14ac:dyDescent="0.25">
      <c r="A4331" s="159"/>
      <c r="B4331" s="171">
        <v>38837</v>
      </c>
      <c r="C4331" s="165" t="s">
        <v>10498</v>
      </c>
      <c r="D4331" s="166" t="s">
        <v>8325</v>
      </c>
      <c r="E4331" s="167">
        <v>8.69</v>
      </c>
      <c r="F4331" s="164" t="s">
        <v>4931</v>
      </c>
    </row>
    <row r="4332" spans="1:6" hidden="1" x14ac:dyDescent="0.25">
      <c r="A4332" s="159"/>
      <c r="B4332" s="171">
        <v>38836</v>
      </c>
      <c r="C4332" s="165" t="s">
        <v>10499</v>
      </c>
      <c r="D4332" s="166" t="s">
        <v>8325</v>
      </c>
      <c r="E4332" s="167">
        <v>4.8099999999999996</v>
      </c>
      <c r="F4332" s="164" t="s">
        <v>4931</v>
      </c>
    </row>
    <row r="4333" spans="1:6" hidden="1" x14ac:dyDescent="0.25">
      <c r="A4333" s="159"/>
      <c r="B4333" s="160">
        <v>2666</v>
      </c>
      <c r="C4333" s="165" t="s">
        <v>10500</v>
      </c>
      <c r="D4333" s="166" t="s">
        <v>8325</v>
      </c>
      <c r="E4333" s="167">
        <v>3.87</v>
      </c>
      <c r="F4333" s="164" t="s">
        <v>4931</v>
      </c>
    </row>
    <row r="4334" spans="1:6" hidden="1" x14ac:dyDescent="0.25">
      <c r="A4334" s="159"/>
      <c r="B4334" s="160">
        <v>2668</v>
      </c>
      <c r="C4334" s="165" t="s">
        <v>10501</v>
      </c>
      <c r="D4334" s="166" t="s">
        <v>8325</v>
      </c>
      <c r="E4334" s="167">
        <v>4.42</v>
      </c>
      <c r="F4334" s="164" t="s">
        <v>4931</v>
      </c>
    </row>
    <row r="4335" spans="1:6" hidden="1" x14ac:dyDescent="0.25">
      <c r="A4335" s="159"/>
      <c r="B4335" s="160">
        <v>2664</v>
      </c>
      <c r="C4335" s="165" t="s">
        <v>10502</v>
      </c>
      <c r="D4335" s="166" t="s">
        <v>8325</v>
      </c>
      <c r="E4335" s="167">
        <v>6.52</v>
      </c>
      <c r="F4335" s="164" t="s">
        <v>4931</v>
      </c>
    </row>
    <row r="4336" spans="1:6" hidden="1" x14ac:dyDescent="0.25">
      <c r="A4336" s="159"/>
      <c r="B4336" s="160">
        <v>2662</v>
      </c>
      <c r="C4336" s="165" t="s">
        <v>10503</v>
      </c>
      <c r="D4336" s="166" t="s">
        <v>8325</v>
      </c>
      <c r="E4336" s="167">
        <v>8</v>
      </c>
      <c r="F4336" s="164" t="s">
        <v>4931</v>
      </c>
    </row>
    <row r="4337" spans="1:6" hidden="1" x14ac:dyDescent="0.25">
      <c r="A4337" s="159"/>
      <c r="B4337" s="160">
        <v>20964</v>
      </c>
      <c r="C4337" s="165" t="s">
        <v>10504</v>
      </c>
      <c r="D4337" s="166" t="s">
        <v>8325</v>
      </c>
      <c r="E4337" s="167">
        <v>70.28</v>
      </c>
      <c r="F4337" s="164" t="s">
        <v>4897</v>
      </c>
    </row>
    <row r="4338" spans="1:6" hidden="1" x14ac:dyDescent="0.25">
      <c r="A4338" s="159"/>
      <c r="B4338" s="160">
        <v>10905</v>
      </c>
      <c r="C4338" s="165" t="s">
        <v>10505</v>
      </c>
      <c r="D4338" s="166" t="s">
        <v>8325</v>
      </c>
      <c r="E4338" s="167">
        <v>94.28</v>
      </c>
      <c r="F4338" s="164" t="s">
        <v>4897</v>
      </c>
    </row>
    <row r="4339" spans="1:6" hidden="1" x14ac:dyDescent="0.25">
      <c r="A4339" s="159"/>
      <c r="B4339" s="160">
        <v>6249</v>
      </c>
      <c r="C4339" s="165" t="s">
        <v>5848</v>
      </c>
      <c r="D4339" s="166" t="s">
        <v>8325</v>
      </c>
      <c r="E4339" s="167">
        <v>21.17</v>
      </c>
      <c r="F4339" s="164" t="s">
        <v>4931</v>
      </c>
    </row>
    <row r="4340" spans="1:6" hidden="1" x14ac:dyDescent="0.25">
      <c r="A4340" s="159"/>
      <c r="B4340" s="160">
        <v>6251</v>
      </c>
      <c r="C4340" s="165" t="s">
        <v>5850</v>
      </c>
      <c r="D4340" s="166" t="s">
        <v>8325</v>
      </c>
      <c r="E4340" s="167">
        <v>32.479999999999997</v>
      </c>
      <c r="F4340" s="164" t="s">
        <v>4931</v>
      </c>
    </row>
    <row r="4341" spans="1:6" hidden="1" x14ac:dyDescent="0.25">
      <c r="A4341" s="159"/>
      <c r="B4341" s="160">
        <v>6252</v>
      </c>
      <c r="C4341" s="165" t="s">
        <v>5851</v>
      </c>
      <c r="D4341" s="166" t="s">
        <v>8325</v>
      </c>
      <c r="E4341" s="167">
        <v>41.45</v>
      </c>
      <c r="F4341" s="164" t="s">
        <v>4931</v>
      </c>
    </row>
    <row r="4342" spans="1:6" hidden="1" x14ac:dyDescent="0.25">
      <c r="A4342" s="159"/>
      <c r="B4342" s="160">
        <v>6250</v>
      </c>
      <c r="C4342" s="165" t="s">
        <v>5849</v>
      </c>
      <c r="D4342" s="166" t="s">
        <v>8325</v>
      </c>
      <c r="E4342" s="167">
        <v>51.33</v>
      </c>
      <c r="F4342" s="164" t="s">
        <v>4931</v>
      </c>
    </row>
    <row r="4343" spans="1:6" hidden="1" x14ac:dyDescent="0.25">
      <c r="A4343" s="159"/>
      <c r="B4343" s="160">
        <v>11289</v>
      </c>
      <c r="C4343" s="165" t="s">
        <v>6216</v>
      </c>
      <c r="D4343" s="166" t="s">
        <v>8325</v>
      </c>
      <c r="E4343" s="167">
        <v>59.9</v>
      </c>
      <c r="F4343" s="164" t="s">
        <v>4931</v>
      </c>
    </row>
    <row r="4344" spans="1:6" hidden="1" x14ac:dyDescent="0.25">
      <c r="A4344" s="159"/>
      <c r="B4344" s="160">
        <v>11241</v>
      </c>
      <c r="C4344" s="165" t="s">
        <v>6213</v>
      </c>
      <c r="D4344" s="166" t="s">
        <v>8325</v>
      </c>
      <c r="E4344" s="167">
        <v>149.76</v>
      </c>
      <c r="F4344" s="164" t="s">
        <v>4931</v>
      </c>
    </row>
    <row r="4345" spans="1:6" hidden="1" x14ac:dyDescent="0.25">
      <c r="A4345" s="159"/>
      <c r="B4345" s="160">
        <v>11301</v>
      </c>
      <c r="C4345" s="165" t="s">
        <v>10506</v>
      </c>
      <c r="D4345" s="166" t="s">
        <v>8325</v>
      </c>
      <c r="E4345" s="167">
        <v>379.76</v>
      </c>
      <c r="F4345" s="164" t="s">
        <v>4931</v>
      </c>
    </row>
    <row r="4346" spans="1:6" hidden="1" x14ac:dyDescent="0.25">
      <c r="A4346" s="159"/>
      <c r="B4346" s="160">
        <v>21090</v>
      </c>
      <c r="C4346" s="165" t="s">
        <v>10507</v>
      </c>
      <c r="D4346" s="166" t="s">
        <v>8325</v>
      </c>
      <c r="E4346" s="167">
        <v>465.34</v>
      </c>
      <c r="F4346" s="164" t="s">
        <v>4931</v>
      </c>
    </row>
    <row r="4347" spans="1:6" hidden="1" x14ac:dyDescent="0.25">
      <c r="A4347" s="159"/>
      <c r="B4347" s="160">
        <v>14112</v>
      </c>
      <c r="C4347" s="165" t="s">
        <v>10508</v>
      </c>
      <c r="D4347" s="166" t="s">
        <v>8325</v>
      </c>
      <c r="E4347" s="167">
        <v>194.16</v>
      </c>
      <c r="F4347" s="164" t="s">
        <v>4931</v>
      </c>
    </row>
    <row r="4348" spans="1:6" hidden="1" x14ac:dyDescent="0.25">
      <c r="A4348" s="159"/>
      <c r="B4348" s="160">
        <v>11315</v>
      </c>
      <c r="C4348" s="165" t="s">
        <v>10509</v>
      </c>
      <c r="D4348" s="166" t="s">
        <v>8325</v>
      </c>
      <c r="E4348" s="167">
        <v>90.93</v>
      </c>
      <c r="F4348" s="164" t="s">
        <v>4931</v>
      </c>
    </row>
    <row r="4349" spans="1:6" hidden="1" x14ac:dyDescent="0.25">
      <c r="A4349" s="159"/>
      <c r="B4349" s="160">
        <v>11292</v>
      </c>
      <c r="C4349" s="165" t="s">
        <v>6217</v>
      </c>
      <c r="D4349" s="166" t="s">
        <v>8325</v>
      </c>
      <c r="E4349" s="167">
        <v>212.88</v>
      </c>
      <c r="F4349" s="164" t="s">
        <v>4931</v>
      </c>
    </row>
    <row r="4350" spans="1:6" hidden="1" x14ac:dyDescent="0.25">
      <c r="A4350" s="159"/>
      <c r="B4350" s="160">
        <v>21071</v>
      </c>
      <c r="C4350" s="165" t="s">
        <v>10510</v>
      </c>
      <c r="D4350" s="166" t="s">
        <v>8325</v>
      </c>
      <c r="E4350" s="167">
        <v>139.06</v>
      </c>
      <c r="F4350" s="164" t="s">
        <v>4931</v>
      </c>
    </row>
    <row r="4351" spans="1:6" hidden="1" x14ac:dyDescent="0.25">
      <c r="A4351" s="159"/>
      <c r="B4351" s="160">
        <v>11293</v>
      </c>
      <c r="C4351" s="165" t="s">
        <v>10511</v>
      </c>
      <c r="D4351" s="166" t="s">
        <v>8325</v>
      </c>
      <c r="E4351" s="167">
        <v>235.34</v>
      </c>
      <c r="F4351" s="164" t="s">
        <v>4931</v>
      </c>
    </row>
    <row r="4352" spans="1:6" hidden="1" x14ac:dyDescent="0.25">
      <c r="A4352" s="159"/>
      <c r="B4352" s="160">
        <v>11316</v>
      </c>
      <c r="C4352" s="165" t="s">
        <v>10512</v>
      </c>
      <c r="D4352" s="166" t="s">
        <v>8325</v>
      </c>
      <c r="E4352" s="167">
        <v>299.52999999999997</v>
      </c>
      <c r="F4352" s="164" t="s">
        <v>4931</v>
      </c>
    </row>
    <row r="4353" spans="1:6" hidden="1" x14ac:dyDescent="0.25">
      <c r="A4353" s="159"/>
      <c r="B4353" s="160">
        <v>6243</v>
      </c>
      <c r="C4353" s="165" t="s">
        <v>10513</v>
      </c>
      <c r="D4353" s="166" t="s">
        <v>8325</v>
      </c>
      <c r="E4353" s="167">
        <v>345</v>
      </c>
      <c r="F4353" s="164" t="s">
        <v>4931</v>
      </c>
    </row>
    <row r="4354" spans="1:6" hidden="1" x14ac:dyDescent="0.25">
      <c r="A4354" s="159"/>
      <c r="B4354" s="160">
        <v>21079</v>
      </c>
      <c r="C4354" s="165" t="s">
        <v>10514</v>
      </c>
      <c r="D4354" s="166" t="s">
        <v>8325</v>
      </c>
      <c r="E4354" s="167">
        <v>411.32</v>
      </c>
      <c r="F4354" s="164" t="s">
        <v>4931</v>
      </c>
    </row>
    <row r="4355" spans="1:6" hidden="1" x14ac:dyDescent="0.25">
      <c r="A4355" s="159"/>
      <c r="B4355" s="160">
        <v>6240</v>
      </c>
      <c r="C4355" s="165" t="s">
        <v>10515</v>
      </c>
      <c r="D4355" s="166" t="s">
        <v>8325</v>
      </c>
      <c r="E4355" s="167">
        <v>456.79</v>
      </c>
      <c r="F4355" s="164" t="s">
        <v>4931</v>
      </c>
    </row>
    <row r="4356" spans="1:6" hidden="1" x14ac:dyDescent="0.25">
      <c r="A4356" s="159"/>
      <c r="B4356" s="160">
        <v>11296</v>
      </c>
      <c r="C4356" s="165" t="s">
        <v>10516</v>
      </c>
      <c r="D4356" s="166" t="s">
        <v>8325</v>
      </c>
      <c r="E4356" s="167">
        <v>1455.41</v>
      </c>
      <c r="F4356" s="164" t="s">
        <v>4931</v>
      </c>
    </row>
    <row r="4357" spans="1:6" hidden="1" x14ac:dyDescent="0.25">
      <c r="A4357" s="159"/>
      <c r="B4357" s="160">
        <v>11299</v>
      </c>
      <c r="C4357" s="165" t="s">
        <v>6218</v>
      </c>
      <c r="D4357" s="166" t="s">
        <v>8325</v>
      </c>
      <c r="E4357" s="167">
        <v>492.62</v>
      </c>
      <c r="F4357" s="164" t="s">
        <v>4931</v>
      </c>
    </row>
    <row r="4358" spans="1:6" hidden="1" x14ac:dyDescent="0.25">
      <c r="A4358" s="159"/>
      <c r="B4358" s="160">
        <v>11066</v>
      </c>
      <c r="C4358" s="165" t="s">
        <v>10517</v>
      </c>
      <c r="D4358" s="166" t="s">
        <v>8325</v>
      </c>
      <c r="E4358" s="167">
        <v>14.76</v>
      </c>
      <c r="F4358" s="164" t="s">
        <v>4897</v>
      </c>
    </row>
    <row r="4359" spans="1:6" hidden="1" x14ac:dyDescent="0.25">
      <c r="A4359" s="159"/>
      <c r="B4359" s="160">
        <v>11065</v>
      </c>
      <c r="C4359" s="165" t="s">
        <v>10518</v>
      </c>
      <c r="D4359" s="166" t="s">
        <v>8325</v>
      </c>
      <c r="E4359" s="167">
        <v>16.920000000000002</v>
      </c>
      <c r="F4359" s="164" t="s">
        <v>4897</v>
      </c>
    </row>
    <row r="4360" spans="1:6" hidden="1" x14ac:dyDescent="0.25">
      <c r="A4360" s="159"/>
      <c r="B4360" s="160">
        <v>11688</v>
      </c>
      <c r="C4360" s="165" t="s">
        <v>6251</v>
      </c>
      <c r="D4360" s="166" t="s">
        <v>8325</v>
      </c>
      <c r="E4360" s="167">
        <v>291.13</v>
      </c>
      <c r="F4360" s="164" t="s">
        <v>4897</v>
      </c>
    </row>
    <row r="4361" spans="1:6" ht="20.399999999999999" hidden="1" x14ac:dyDescent="0.25">
      <c r="A4361" s="159"/>
      <c r="B4361" s="160">
        <v>37736</v>
      </c>
      <c r="C4361" s="165" t="s">
        <v>10519</v>
      </c>
      <c r="D4361" s="166" t="s">
        <v>8325</v>
      </c>
      <c r="E4361" s="167">
        <v>39250</v>
      </c>
      <c r="F4361" s="164" t="s">
        <v>4931</v>
      </c>
    </row>
    <row r="4362" spans="1:6" hidden="1" x14ac:dyDescent="0.25">
      <c r="A4362" s="159"/>
      <c r="B4362" s="160">
        <v>37739</v>
      </c>
      <c r="C4362" s="165" t="s">
        <v>10520</v>
      </c>
      <c r="D4362" s="166" t="s">
        <v>8325</v>
      </c>
      <c r="E4362" s="167">
        <v>48307.69</v>
      </c>
      <c r="F4362" s="164" t="s">
        <v>4931</v>
      </c>
    </row>
    <row r="4363" spans="1:6" hidden="1" x14ac:dyDescent="0.25">
      <c r="A4363" s="159"/>
      <c r="B4363" s="160">
        <v>37740</v>
      </c>
      <c r="C4363" s="165" t="s">
        <v>10521</v>
      </c>
      <c r="D4363" s="166" t="s">
        <v>8325</v>
      </c>
      <c r="E4363" s="167">
        <v>27566.880000000001</v>
      </c>
      <c r="F4363" s="164" t="s">
        <v>4931</v>
      </c>
    </row>
    <row r="4364" spans="1:6" hidden="1" x14ac:dyDescent="0.25">
      <c r="A4364" s="159"/>
      <c r="B4364" s="160">
        <v>37738</v>
      </c>
      <c r="C4364" s="165" t="s">
        <v>10522</v>
      </c>
      <c r="D4364" s="166" t="s">
        <v>8325</v>
      </c>
      <c r="E4364" s="167">
        <v>32752.09</v>
      </c>
      <c r="F4364" s="164" t="s">
        <v>4931</v>
      </c>
    </row>
    <row r="4365" spans="1:6" hidden="1" x14ac:dyDescent="0.25">
      <c r="A4365" s="159"/>
      <c r="B4365" s="160">
        <v>37737</v>
      </c>
      <c r="C4365" s="165" t="s">
        <v>10523</v>
      </c>
      <c r="D4365" s="166" t="s">
        <v>8325</v>
      </c>
      <c r="E4365" s="167">
        <v>26057.27</v>
      </c>
      <c r="F4365" s="164" t="s">
        <v>4931</v>
      </c>
    </row>
    <row r="4366" spans="1:6" hidden="1" x14ac:dyDescent="0.25">
      <c r="A4366" s="159"/>
      <c r="B4366" s="160">
        <v>25014</v>
      </c>
      <c r="C4366" s="165" t="s">
        <v>6658</v>
      </c>
      <c r="D4366" s="166" t="s">
        <v>8325</v>
      </c>
      <c r="E4366" s="167">
        <v>54575.87</v>
      </c>
      <c r="F4366" s="164" t="s">
        <v>4931</v>
      </c>
    </row>
    <row r="4367" spans="1:6" hidden="1" x14ac:dyDescent="0.25">
      <c r="A4367" s="159"/>
      <c r="B4367" s="160">
        <v>25013</v>
      </c>
      <c r="C4367" s="165" t="s">
        <v>6657</v>
      </c>
      <c r="D4367" s="166" t="s">
        <v>8325</v>
      </c>
      <c r="E4367" s="167">
        <v>57201.29</v>
      </c>
      <c r="F4367" s="164" t="s">
        <v>4931</v>
      </c>
    </row>
    <row r="4368" spans="1:6" hidden="1" x14ac:dyDescent="0.25">
      <c r="A4368" s="159"/>
      <c r="B4368" s="160">
        <v>14405</v>
      </c>
      <c r="C4368" s="165" t="s">
        <v>6540</v>
      </c>
      <c r="D4368" s="166" t="s">
        <v>8325</v>
      </c>
      <c r="E4368" s="167">
        <v>67145.06</v>
      </c>
      <c r="F4368" s="164" t="s">
        <v>4931</v>
      </c>
    </row>
    <row r="4369" spans="1:6" hidden="1" x14ac:dyDescent="0.25">
      <c r="A4369" s="159"/>
      <c r="B4369" s="160">
        <v>6253</v>
      </c>
      <c r="C4369" s="165" t="s">
        <v>10524</v>
      </c>
      <c r="D4369" s="166" t="s">
        <v>8325</v>
      </c>
      <c r="E4369" s="167">
        <v>75</v>
      </c>
      <c r="F4369" s="164" t="s">
        <v>8337</v>
      </c>
    </row>
    <row r="4370" spans="1:6" hidden="1" x14ac:dyDescent="0.25">
      <c r="A4370" s="159"/>
      <c r="B4370" s="160">
        <v>36790</v>
      </c>
      <c r="C4370" s="165" t="s">
        <v>6889</v>
      </c>
      <c r="D4370" s="166" t="s">
        <v>8325</v>
      </c>
      <c r="E4370" s="167">
        <v>124.9</v>
      </c>
      <c r="F4370" s="164" t="s">
        <v>4897</v>
      </c>
    </row>
    <row r="4371" spans="1:6" hidden="1" x14ac:dyDescent="0.25">
      <c r="A4371" s="159"/>
      <c r="B4371" s="160">
        <v>20271</v>
      </c>
      <c r="C4371" s="165" t="s">
        <v>6629</v>
      </c>
      <c r="D4371" s="166" t="s">
        <v>8325</v>
      </c>
      <c r="E4371" s="167">
        <v>480.28</v>
      </c>
      <c r="F4371" s="164" t="s">
        <v>4897</v>
      </c>
    </row>
    <row r="4372" spans="1:6" hidden="1" x14ac:dyDescent="0.25">
      <c r="A4372" s="159"/>
      <c r="B4372" s="160">
        <v>10423</v>
      </c>
      <c r="C4372" s="165" t="s">
        <v>6081</v>
      </c>
      <c r="D4372" s="166" t="s">
        <v>8325</v>
      </c>
      <c r="E4372" s="167">
        <v>297.88</v>
      </c>
      <c r="F4372" s="164" t="s">
        <v>4897</v>
      </c>
    </row>
    <row r="4373" spans="1:6" hidden="1" x14ac:dyDescent="0.25">
      <c r="A4373" s="159"/>
      <c r="B4373" s="160">
        <v>37589</v>
      </c>
      <c r="C4373" s="165" t="s">
        <v>6954</v>
      </c>
      <c r="D4373" s="166" t="s">
        <v>8325</v>
      </c>
      <c r="E4373" s="167">
        <v>153.04</v>
      </c>
      <c r="F4373" s="164" t="s">
        <v>4897</v>
      </c>
    </row>
    <row r="4374" spans="1:6" hidden="1" x14ac:dyDescent="0.25">
      <c r="A4374" s="159"/>
      <c r="B4374" s="160">
        <v>11690</v>
      </c>
      <c r="C4374" s="165" t="s">
        <v>10525</v>
      </c>
      <c r="D4374" s="166" t="s">
        <v>8325</v>
      </c>
      <c r="E4374" s="167">
        <v>81.3</v>
      </c>
      <c r="F4374" s="164" t="s">
        <v>4897</v>
      </c>
    </row>
    <row r="4375" spans="1:6" hidden="1" x14ac:dyDescent="0.25">
      <c r="A4375" s="159"/>
      <c r="B4375" s="160">
        <v>20234</v>
      </c>
      <c r="C4375" s="165" t="s">
        <v>6621</v>
      </c>
      <c r="D4375" s="166" t="s">
        <v>8325</v>
      </c>
      <c r="E4375" s="167">
        <v>102.88</v>
      </c>
      <c r="F4375" s="164" t="s">
        <v>4897</v>
      </c>
    </row>
    <row r="4376" spans="1:6" hidden="1" x14ac:dyDescent="0.25">
      <c r="A4376" s="159"/>
      <c r="B4376" s="160">
        <v>4763</v>
      </c>
      <c r="C4376" s="165" t="s">
        <v>5710</v>
      </c>
      <c r="D4376" s="166" t="s">
        <v>8332</v>
      </c>
      <c r="E4376" s="167">
        <v>14.46</v>
      </c>
      <c r="F4376" s="164" t="s">
        <v>4897</v>
      </c>
    </row>
    <row r="4377" spans="1:6" hidden="1" x14ac:dyDescent="0.25">
      <c r="A4377" s="159"/>
      <c r="B4377" s="160">
        <v>41070</v>
      </c>
      <c r="C4377" s="165" t="s">
        <v>7497</v>
      </c>
      <c r="D4377" s="166" t="s">
        <v>8412</v>
      </c>
      <c r="E4377" s="167">
        <v>2534.65</v>
      </c>
      <c r="F4377" s="164" t="s">
        <v>4897</v>
      </c>
    </row>
    <row r="4378" spans="1:6" hidden="1" x14ac:dyDescent="0.25">
      <c r="A4378" s="159"/>
      <c r="B4378" s="160">
        <v>14583</v>
      </c>
      <c r="C4378" s="165" t="s">
        <v>6544</v>
      </c>
      <c r="D4378" s="166" t="s">
        <v>8336</v>
      </c>
      <c r="E4378" s="167">
        <v>9.08</v>
      </c>
      <c r="F4378" s="164" t="s">
        <v>4931</v>
      </c>
    </row>
    <row r="4379" spans="1:6" hidden="1" x14ac:dyDescent="0.25">
      <c r="A4379" s="159"/>
      <c r="B4379" s="160">
        <v>11457</v>
      </c>
      <c r="C4379" s="165" t="s">
        <v>6224</v>
      </c>
      <c r="D4379" s="166" t="s">
        <v>8325</v>
      </c>
      <c r="E4379" s="167">
        <v>24.1</v>
      </c>
      <c r="F4379" s="164" t="s">
        <v>4897</v>
      </c>
    </row>
    <row r="4380" spans="1:6" hidden="1" x14ac:dyDescent="0.25">
      <c r="A4380" s="159"/>
      <c r="B4380" s="160">
        <v>21121</v>
      </c>
      <c r="C4380" s="165" t="s">
        <v>6647</v>
      </c>
      <c r="D4380" s="166" t="s">
        <v>8325</v>
      </c>
      <c r="E4380" s="167">
        <v>1.91</v>
      </c>
      <c r="F4380" s="164" t="s">
        <v>4931</v>
      </c>
    </row>
    <row r="4381" spans="1:6" hidden="1" x14ac:dyDescent="0.25">
      <c r="A4381" s="159"/>
      <c r="B4381" s="160">
        <v>38010</v>
      </c>
      <c r="C4381" s="165" t="s">
        <v>7021</v>
      </c>
      <c r="D4381" s="166" t="s">
        <v>8325</v>
      </c>
      <c r="E4381" s="167">
        <v>3.13</v>
      </c>
      <c r="F4381" s="164" t="s">
        <v>4931</v>
      </c>
    </row>
    <row r="4382" spans="1:6" hidden="1" x14ac:dyDescent="0.25">
      <c r="A4382" s="159"/>
      <c r="B4382" s="160">
        <v>38011</v>
      </c>
      <c r="C4382" s="165" t="s">
        <v>7022</v>
      </c>
      <c r="D4382" s="166" t="s">
        <v>8325</v>
      </c>
      <c r="E4382" s="167">
        <v>5.78</v>
      </c>
      <c r="F4382" s="164" t="s">
        <v>4931</v>
      </c>
    </row>
    <row r="4383" spans="1:6" hidden="1" x14ac:dyDescent="0.25">
      <c r="A4383" s="159"/>
      <c r="B4383" s="160">
        <v>38012</v>
      </c>
      <c r="C4383" s="165" t="s">
        <v>7023</v>
      </c>
      <c r="D4383" s="166" t="s">
        <v>8325</v>
      </c>
      <c r="E4383" s="167">
        <v>19.760000000000002</v>
      </c>
      <c r="F4383" s="164" t="s">
        <v>4931</v>
      </c>
    </row>
    <row r="4384" spans="1:6" hidden="1" x14ac:dyDescent="0.25">
      <c r="A4384" s="159"/>
      <c r="B4384" s="160">
        <v>38013</v>
      </c>
      <c r="C4384" s="165" t="s">
        <v>7024</v>
      </c>
      <c r="D4384" s="166" t="s">
        <v>8325</v>
      </c>
      <c r="E4384" s="167">
        <v>25.65</v>
      </c>
      <c r="F4384" s="164" t="s">
        <v>4931</v>
      </c>
    </row>
    <row r="4385" spans="1:6" hidden="1" x14ac:dyDescent="0.25">
      <c r="A4385" s="159"/>
      <c r="B4385" s="160">
        <v>38014</v>
      </c>
      <c r="C4385" s="165" t="s">
        <v>7025</v>
      </c>
      <c r="D4385" s="166" t="s">
        <v>8325</v>
      </c>
      <c r="E4385" s="167">
        <v>41.74</v>
      </c>
      <c r="F4385" s="164" t="s">
        <v>4931</v>
      </c>
    </row>
    <row r="4386" spans="1:6" hidden="1" x14ac:dyDescent="0.25">
      <c r="A4386" s="159"/>
      <c r="B4386" s="160">
        <v>38015</v>
      </c>
      <c r="C4386" s="165" t="s">
        <v>7026</v>
      </c>
      <c r="D4386" s="166" t="s">
        <v>8325</v>
      </c>
      <c r="E4386" s="167">
        <v>100.8</v>
      </c>
      <c r="F4386" s="164" t="s">
        <v>4931</v>
      </c>
    </row>
    <row r="4387" spans="1:6" hidden="1" x14ac:dyDescent="0.25">
      <c r="A4387" s="159"/>
      <c r="B4387" s="160">
        <v>38016</v>
      </c>
      <c r="C4387" s="165" t="s">
        <v>7027</v>
      </c>
      <c r="D4387" s="166" t="s">
        <v>8325</v>
      </c>
      <c r="E4387" s="167">
        <v>122.65</v>
      </c>
      <c r="F4387" s="164" t="s">
        <v>4931</v>
      </c>
    </row>
    <row r="4388" spans="1:6" hidden="1" x14ac:dyDescent="0.25">
      <c r="A4388" s="159"/>
      <c r="B4388" s="160">
        <v>12741</v>
      </c>
      <c r="C4388" s="165" t="s">
        <v>6470</v>
      </c>
      <c r="D4388" s="166" t="s">
        <v>8325</v>
      </c>
      <c r="E4388" s="167">
        <v>547.5</v>
      </c>
      <c r="F4388" s="164" t="s">
        <v>4931</v>
      </c>
    </row>
    <row r="4389" spans="1:6" hidden="1" x14ac:dyDescent="0.25">
      <c r="A4389" s="159"/>
      <c r="B4389" s="160">
        <v>12733</v>
      </c>
      <c r="C4389" s="165" t="s">
        <v>6462</v>
      </c>
      <c r="D4389" s="166" t="s">
        <v>8325</v>
      </c>
      <c r="E4389" s="167">
        <v>2.75</v>
      </c>
      <c r="F4389" s="164" t="s">
        <v>4931</v>
      </c>
    </row>
    <row r="4390" spans="1:6" hidden="1" x14ac:dyDescent="0.25">
      <c r="A4390" s="159"/>
      <c r="B4390" s="160">
        <v>12734</v>
      </c>
      <c r="C4390" s="165" t="s">
        <v>6463</v>
      </c>
      <c r="D4390" s="166" t="s">
        <v>8325</v>
      </c>
      <c r="E4390" s="167">
        <v>5.87</v>
      </c>
      <c r="F4390" s="164" t="s">
        <v>4931</v>
      </c>
    </row>
    <row r="4391" spans="1:6" hidden="1" x14ac:dyDescent="0.25">
      <c r="A4391" s="159"/>
      <c r="B4391" s="160">
        <v>12735</v>
      </c>
      <c r="C4391" s="165" t="s">
        <v>6464</v>
      </c>
      <c r="D4391" s="166" t="s">
        <v>8325</v>
      </c>
      <c r="E4391" s="167">
        <v>9.66</v>
      </c>
      <c r="F4391" s="164" t="s">
        <v>4931</v>
      </c>
    </row>
    <row r="4392" spans="1:6" hidden="1" x14ac:dyDescent="0.25">
      <c r="A4392" s="159"/>
      <c r="B4392" s="160">
        <v>12736</v>
      </c>
      <c r="C4392" s="165" t="s">
        <v>6465</v>
      </c>
      <c r="D4392" s="166" t="s">
        <v>8325</v>
      </c>
      <c r="E4392" s="167">
        <v>22.08</v>
      </c>
      <c r="F4392" s="164" t="s">
        <v>4931</v>
      </c>
    </row>
    <row r="4393" spans="1:6" hidden="1" x14ac:dyDescent="0.25">
      <c r="A4393" s="159"/>
      <c r="B4393" s="160">
        <v>12737</v>
      </c>
      <c r="C4393" s="165" t="s">
        <v>6466</v>
      </c>
      <c r="D4393" s="166" t="s">
        <v>8325</v>
      </c>
      <c r="E4393" s="167">
        <v>28.44</v>
      </c>
      <c r="F4393" s="164" t="s">
        <v>4931</v>
      </c>
    </row>
    <row r="4394" spans="1:6" hidden="1" x14ac:dyDescent="0.25">
      <c r="A4394" s="159"/>
      <c r="B4394" s="160">
        <v>12738</v>
      </c>
      <c r="C4394" s="165" t="s">
        <v>6467</v>
      </c>
      <c r="D4394" s="166" t="s">
        <v>8325</v>
      </c>
      <c r="E4394" s="167">
        <v>56.22</v>
      </c>
      <c r="F4394" s="164" t="s">
        <v>4931</v>
      </c>
    </row>
    <row r="4395" spans="1:6" hidden="1" x14ac:dyDescent="0.25">
      <c r="A4395" s="159"/>
      <c r="B4395" s="160">
        <v>12739</v>
      </c>
      <c r="C4395" s="165" t="s">
        <v>6468</v>
      </c>
      <c r="D4395" s="166" t="s">
        <v>8325</v>
      </c>
      <c r="E4395" s="167">
        <v>160.05000000000001</v>
      </c>
      <c r="F4395" s="164" t="s">
        <v>4931</v>
      </c>
    </row>
    <row r="4396" spans="1:6" hidden="1" x14ac:dyDescent="0.25">
      <c r="A4396" s="159"/>
      <c r="B4396" s="160">
        <v>12740</v>
      </c>
      <c r="C4396" s="165" t="s">
        <v>6469</v>
      </c>
      <c r="D4396" s="166" t="s">
        <v>8325</v>
      </c>
      <c r="E4396" s="167">
        <v>250.41</v>
      </c>
      <c r="F4396" s="164" t="s">
        <v>4931</v>
      </c>
    </row>
    <row r="4397" spans="1:6" hidden="1" x14ac:dyDescent="0.25">
      <c r="A4397" s="159"/>
      <c r="B4397" s="160">
        <v>6297</v>
      </c>
      <c r="C4397" s="165" t="s">
        <v>5855</v>
      </c>
      <c r="D4397" s="166" t="s">
        <v>8325</v>
      </c>
      <c r="E4397" s="167">
        <v>20.72</v>
      </c>
      <c r="F4397" s="164" t="s">
        <v>4897</v>
      </c>
    </row>
    <row r="4398" spans="1:6" hidden="1" x14ac:dyDescent="0.25">
      <c r="A4398" s="159"/>
      <c r="B4398" s="160">
        <v>6296</v>
      </c>
      <c r="C4398" s="165" t="s">
        <v>5854</v>
      </c>
      <c r="D4398" s="166" t="s">
        <v>8325</v>
      </c>
      <c r="E4398" s="167">
        <v>16.350000000000001</v>
      </c>
      <c r="F4398" s="164" t="s">
        <v>4897</v>
      </c>
    </row>
    <row r="4399" spans="1:6" hidden="1" x14ac:dyDescent="0.25">
      <c r="A4399" s="159"/>
      <c r="B4399" s="160">
        <v>6294</v>
      </c>
      <c r="C4399" s="165" t="s">
        <v>5852</v>
      </c>
      <c r="D4399" s="166" t="s">
        <v>8325</v>
      </c>
      <c r="E4399" s="167">
        <v>4.66</v>
      </c>
      <c r="F4399" s="164" t="s">
        <v>4897</v>
      </c>
    </row>
    <row r="4400" spans="1:6" hidden="1" x14ac:dyDescent="0.25">
      <c r="A4400" s="159"/>
      <c r="B4400" s="160">
        <v>6323</v>
      </c>
      <c r="C4400" s="165" t="s">
        <v>5881</v>
      </c>
      <c r="D4400" s="166" t="s">
        <v>8325</v>
      </c>
      <c r="E4400" s="167">
        <v>10.68</v>
      </c>
      <c r="F4400" s="164" t="s">
        <v>4897</v>
      </c>
    </row>
    <row r="4401" spans="1:6" hidden="1" x14ac:dyDescent="0.25">
      <c r="A4401" s="159"/>
      <c r="B4401" s="160">
        <v>6299</v>
      </c>
      <c r="C4401" s="165" t="s">
        <v>5857</v>
      </c>
      <c r="D4401" s="166" t="s">
        <v>8325</v>
      </c>
      <c r="E4401" s="167">
        <v>62.31</v>
      </c>
      <c r="F4401" s="164" t="s">
        <v>4897</v>
      </c>
    </row>
    <row r="4402" spans="1:6" hidden="1" x14ac:dyDescent="0.25">
      <c r="A4402" s="159"/>
      <c r="B4402" s="160">
        <v>6298</v>
      </c>
      <c r="C4402" s="165" t="s">
        <v>5856</v>
      </c>
      <c r="D4402" s="166" t="s">
        <v>8325</v>
      </c>
      <c r="E4402" s="167">
        <v>32.81</v>
      </c>
      <c r="F4402" s="164" t="s">
        <v>4897</v>
      </c>
    </row>
    <row r="4403" spans="1:6" hidden="1" x14ac:dyDescent="0.25">
      <c r="A4403" s="159"/>
      <c r="B4403" s="160">
        <v>6295</v>
      </c>
      <c r="C4403" s="165" t="s">
        <v>5853</v>
      </c>
      <c r="D4403" s="166" t="s">
        <v>8325</v>
      </c>
      <c r="E4403" s="167">
        <v>6.64</v>
      </c>
      <c r="F4403" s="164" t="s">
        <v>4897</v>
      </c>
    </row>
    <row r="4404" spans="1:6" hidden="1" x14ac:dyDescent="0.25">
      <c r="A4404" s="159"/>
      <c r="B4404" s="160">
        <v>6322</v>
      </c>
      <c r="C4404" s="165" t="s">
        <v>5880</v>
      </c>
      <c r="D4404" s="166" t="s">
        <v>8325</v>
      </c>
      <c r="E4404" s="167">
        <v>83.46</v>
      </c>
      <c r="F4404" s="164" t="s">
        <v>4897</v>
      </c>
    </row>
    <row r="4405" spans="1:6" hidden="1" x14ac:dyDescent="0.25">
      <c r="A4405" s="159"/>
      <c r="B4405" s="160">
        <v>6300</v>
      </c>
      <c r="C4405" s="165" t="s">
        <v>5858</v>
      </c>
      <c r="D4405" s="166" t="s">
        <v>8325</v>
      </c>
      <c r="E4405" s="167">
        <v>153.87</v>
      </c>
      <c r="F4405" s="164" t="s">
        <v>4897</v>
      </c>
    </row>
    <row r="4406" spans="1:6" hidden="1" x14ac:dyDescent="0.25">
      <c r="A4406" s="159"/>
      <c r="B4406" s="160">
        <v>6321</v>
      </c>
      <c r="C4406" s="165" t="s">
        <v>5879</v>
      </c>
      <c r="D4406" s="166" t="s">
        <v>8325</v>
      </c>
      <c r="E4406" s="167">
        <v>219.8</v>
      </c>
      <c r="F4406" s="164" t="s">
        <v>4897</v>
      </c>
    </row>
    <row r="4407" spans="1:6" hidden="1" x14ac:dyDescent="0.25">
      <c r="A4407" s="159"/>
      <c r="B4407" s="160">
        <v>6301</v>
      </c>
      <c r="C4407" s="165" t="s">
        <v>5859</v>
      </c>
      <c r="D4407" s="166" t="s">
        <v>8325</v>
      </c>
      <c r="E4407" s="167">
        <v>515.17999999999995</v>
      </c>
      <c r="F4407" s="164" t="s">
        <v>4897</v>
      </c>
    </row>
    <row r="4408" spans="1:6" hidden="1" x14ac:dyDescent="0.25">
      <c r="A4408" s="159"/>
      <c r="B4408" s="160">
        <v>7105</v>
      </c>
      <c r="C4408" s="165" t="s">
        <v>5892</v>
      </c>
      <c r="D4408" s="166" t="s">
        <v>8325</v>
      </c>
      <c r="E4408" s="167">
        <v>23.7</v>
      </c>
      <c r="F4408" s="164" t="s">
        <v>4897</v>
      </c>
    </row>
    <row r="4409" spans="1:6" hidden="1" x14ac:dyDescent="0.25">
      <c r="A4409" s="159"/>
      <c r="B4409" s="160">
        <v>20183</v>
      </c>
      <c r="C4409" s="165" t="s">
        <v>6618</v>
      </c>
      <c r="D4409" s="166" t="s">
        <v>8325</v>
      </c>
      <c r="E4409" s="167">
        <v>27.61</v>
      </c>
      <c r="F4409" s="164" t="s">
        <v>4931</v>
      </c>
    </row>
    <row r="4410" spans="1:6" hidden="1" x14ac:dyDescent="0.25">
      <c r="A4410" s="159"/>
      <c r="B4410" s="160">
        <v>38448</v>
      </c>
      <c r="C4410" s="165" t="s">
        <v>7142</v>
      </c>
      <c r="D4410" s="166" t="s">
        <v>8325</v>
      </c>
      <c r="E4410" s="167">
        <v>146.47999999999999</v>
      </c>
      <c r="F4410" s="164" t="s">
        <v>4931</v>
      </c>
    </row>
    <row r="4411" spans="1:6" hidden="1" x14ac:dyDescent="0.25">
      <c r="A4411" s="159"/>
      <c r="B4411" s="160">
        <v>20182</v>
      </c>
      <c r="C4411" s="165" t="s">
        <v>6617</v>
      </c>
      <c r="D4411" s="166" t="s">
        <v>8325</v>
      </c>
      <c r="E4411" s="167">
        <v>20.36</v>
      </c>
      <c r="F4411" s="164" t="s">
        <v>4931</v>
      </c>
    </row>
    <row r="4412" spans="1:6" hidden="1" x14ac:dyDescent="0.25">
      <c r="A4412" s="159"/>
      <c r="B4412" s="160">
        <v>7119</v>
      </c>
      <c r="C4412" s="165" t="s">
        <v>5899</v>
      </c>
      <c r="D4412" s="166" t="s">
        <v>8325</v>
      </c>
      <c r="E4412" s="167">
        <v>5.23</v>
      </c>
      <c r="F4412" s="164" t="s">
        <v>4897</v>
      </c>
    </row>
    <row r="4413" spans="1:6" hidden="1" x14ac:dyDescent="0.25">
      <c r="A4413" s="159"/>
      <c r="B4413" s="160">
        <v>7120</v>
      </c>
      <c r="C4413" s="165" t="s">
        <v>5900</v>
      </c>
      <c r="D4413" s="166" t="s">
        <v>8325</v>
      </c>
      <c r="E4413" s="167">
        <v>3.09</v>
      </c>
      <c r="F4413" s="164" t="s">
        <v>4897</v>
      </c>
    </row>
    <row r="4414" spans="1:6" hidden="1" x14ac:dyDescent="0.25">
      <c r="A4414" s="159"/>
      <c r="B4414" s="160">
        <v>6319</v>
      </c>
      <c r="C4414" s="165" t="s">
        <v>5877</v>
      </c>
      <c r="D4414" s="166" t="s">
        <v>8325</v>
      </c>
      <c r="E4414" s="167">
        <v>24.34</v>
      </c>
      <c r="F4414" s="164" t="s">
        <v>4897</v>
      </c>
    </row>
    <row r="4415" spans="1:6" hidden="1" x14ac:dyDescent="0.25">
      <c r="A4415" s="159"/>
      <c r="B4415" s="160">
        <v>6304</v>
      </c>
      <c r="C4415" s="165" t="s">
        <v>5862</v>
      </c>
      <c r="D4415" s="166" t="s">
        <v>8325</v>
      </c>
      <c r="E4415" s="167">
        <v>24.34</v>
      </c>
      <c r="F4415" s="164" t="s">
        <v>4897</v>
      </c>
    </row>
    <row r="4416" spans="1:6" hidden="1" x14ac:dyDescent="0.25">
      <c r="A4416" s="159"/>
      <c r="B4416" s="160">
        <v>21116</v>
      </c>
      <c r="C4416" s="165" t="s">
        <v>6643</v>
      </c>
      <c r="D4416" s="166" t="s">
        <v>8325</v>
      </c>
      <c r="E4416" s="167">
        <v>18.43</v>
      </c>
      <c r="F4416" s="164" t="s">
        <v>4897</v>
      </c>
    </row>
    <row r="4417" spans="1:6" hidden="1" x14ac:dyDescent="0.25">
      <c r="A4417" s="159"/>
      <c r="B4417" s="160">
        <v>6320</v>
      </c>
      <c r="C4417" s="165" t="s">
        <v>5878</v>
      </c>
      <c r="D4417" s="166" t="s">
        <v>8325</v>
      </c>
      <c r="E4417" s="167">
        <v>12.53</v>
      </c>
      <c r="F4417" s="164" t="s">
        <v>4897</v>
      </c>
    </row>
    <row r="4418" spans="1:6" hidden="1" x14ac:dyDescent="0.25">
      <c r="A4418" s="159"/>
      <c r="B4418" s="160">
        <v>6303</v>
      </c>
      <c r="C4418" s="165" t="s">
        <v>5861</v>
      </c>
      <c r="D4418" s="166" t="s">
        <v>8325</v>
      </c>
      <c r="E4418" s="167">
        <v>12.53</v>
      </c>
      <c r="F4418" s="164" t="s">
        <v>4897</v>
      </c>
    </row>
    <row r="4419" spans="1:6" hidden="1" x14ac:dyDescent="0.25">
      <c r="A4419" s="159"/>
      <c r="B4419" s="160">
        <v>6308</v>
      </c>
      <c r="C4419" s="165" t="s">
        <v>5866</v>
      </c>
      <c r="D4419" s="166" t="s">
        <v>8325</v>
      </c>
      <c r="E4419" s="167">
        <v>67.349999999999994</v>
      </c>
      <c r="F4419" s="164" t="s">
        <v>4897</v>
      </c>
    </row>
    <row r="4420" spans="1:6" hidden="1" x14ac:dyDescent="0.25">
      <c r="A4420" s="159"/>
      <c r="B4420" s="160">
        <v>6317</v>
      </c>
      <c r="C4420" s="165" t="s">
        <v>5875</v>
      </c>
      <c r="D4420" s="166" t="s">
        <v>8325</v>
      </c>
      <c r="E4420" s="167">
        <v>67.349999999999994</v>
      </c>
      <c r="F4420" s="164" t="s">
        <v>4897</v>
      </c>
    </row>
    <row r="4421" spans="1:6" hidden="1" x14ac:dyDescent="0.25">
      <c r="A4421" s="159"/>
      <c r="B4421" s="160">
        <v>6307</v>
      </c>
      <c r="C4421" s="165" t="s">
        <v>5865</v>
      </c>
      <c r="D4421" s="166" t="s">
        <v>8325</v>
      </c>
      <c r="E4421" s="167">
        <v>67.349999999999994</v>
      </c>
      <c r="F4421" s="164" t="s">
        <v>4897</v>
      </c>
    </row>
    <row r="4422" spans="1:6" hidden="1" x14ac:dyDescent="0.25">
      <c r="A4422" s="159"/>
      <c r="B4422" s="160">
        <v>6309</v>
      </c>
      <c r="C4422" s="165" t="s">
        <v>5867</v>
      </c>
      <c r="D4422" s="166" t="s">
        <v>8325</v>
      </c>
      <c r="E4422" s="167">
        <v>69.31</v>
      </c>
      <c r="F4422" s="164" t="s">
        <v>4897</v>
      </c>
    </row>
    <row r="4423" spans="1:6" hidden="1" x14ac:dyDescent="0.25">
      <c r="A4423" s="159"/>
      <c r="B4423" s="160">
        <v>6318</v>
      </c>
      <c r="C4423" s="165" t="s">
        <v>5876</v>
      </c>
      <c r="D4423" s="166" t="s">
        <v>8325</v>
      </c>
      <c r="E4423" s="167">
        <v>36.33</v>
      </c>
      <c r="F4423" s="164" t="s">
        <v>4897</v>
      </c>
    </row>
    <row r="4424" spans="1:6" hidden="1" x14ac:dyDescent="0.25">
      <c r="A4424" s="159"/>
      <c r="B4424" s="160">
        <v>6306</v>
      </c>
      <c r="C4424" s="165" t="s">
        <v>5864</v>
      </c>
      <c r="D4424" s="166" t="s">
        <v>8325</v>
      </c>
      <c r="E4424" s="167">
        <v>36.33</v>
      </c>
      <c r="F4424" s="164" t="s">
        <v>4897</v>
      </c>
    </row>
    <row r="4425" spans="1:6" hidden="1" x14ac:dyDescent="0.25">
      <c r="A4425" s="159"/>
      <c r="B4425" s="160">
        <v>6305</v>
      </c>
      <c r="C4425" s="165" t="s">
        <v>5863</v>
      </c>
      <c r="D4425" s="166" t="s">
        <v>8325</v>
      </c>
      <c r="E4425" s="167">
        <v>36.33</v>
      </c>
      <c r="F4425" s="164" t="s">
        <v>4897</v>
      </c>
    </row>
    <row r="4426" spans="1:6" hidden="1" x14ac:dyDescent="0.25">
      <c r="A4426" s="159"/>
      <c r="B4426" s="160">
        <v>6302</v>
      </c>
      <c r="C4426" s="165" t="s">
        <v>5860</v>
      </c>
      <c r="D4426" s="166" t="s">
        <v>8325</v>
      </c>
      <c r="E4426" s="167">
        <v>7.7</v>
      </c>
      <c r="F4426" s="164" t="s">
        <v>4897</v>
      </c>
    </row>
    <row r="4427" spans="1:6" hidden="1" x14ac:dyDescent="0.25">
      <c r="A4427" s="159"/>
      <c r="B4427" s="160">
        <v>6312</v>
      </c>
      <c r="C4427" s="165" t="s">
        <v>5870</v>
      </c>
      <c r="D4427" s="166" t="s">
        <v>8325</v>
      </c>
      <c r="E4427" s="167">
        <v>96.88</v>
      </c>
      <c r="F4427" s="164" t="s">
        <v>4897</v>
      </c>
    </row>
    <row r="4428" spans="1:6" hidden="1" x14ac:dyDescent="0.25">
      <c r="A4428" s="159"/>
      <c r="B4428" s="160">
        <v>6311</v>
      </c>
      <c r="C4428" s="165" t="s">
        <v>5869</v>
      </c>
      <c r="D4428" s="166" t="s">
        <v>8325</v>
      </c>
      <c r="E4428" s="167">
        <v>96.88</v>
      </c>
      <c r="F4428" s="164" t="s">
        <v>4897</v>
      </c>
    </row>
    <row r="4429" spans="1:6" hidden="1" x14ac:dyDescent="0.25">
      <c r="A4429" s="159"/>
      <c r="B4429" s="160">
        <v>6310</v>
      </c>
      <c r="C4429" s="165" t="s">
        <v>5868</v>
      </c>
      <c r="D4429" s="166" t="s">
        <v>8325</v>
      </c>
      <c r="E4429" s="167">
        <v>96.88</v>
      </c>
      <c r="F4429" s="164" t="s">
        <v>4897</v>
      </c>
    </row>
    <row r="4430" spans="1:6" hidden="1" x14ac:dyDescent="0.25">
      <c r="A4430" s="159"/>
      <c r="B4430" s="160">
        <v>6314</v>
      </c>
      <c r="C4430" s="165" t="s">
        <v>5872</v>
      </c>
      <c r="D4430" s="166" t="s">
        <v>8325</v>
      </c>
      <c r="E4430" s="167">
        <v>96.88</v>
      </c>
      <c r="F4430" s="164" t="s">
        <v>4897</v>
      </c>
    </row>
    <row r="4431" spans="1:6" hidden="1" x14ac:dyDescent="0.25">
      <c r="A4431" s="159"/>
      <c r="B4431" s="160">
        <v>6313</v>
      </c>
      <c r="C4431" s="165" t="s">
        <v>5871</v>
      </c>
      <c r="D4431" s="166" t="s">
        <v>8325</v>
      </c>
      <c r="E4431" s="167">
        <v>96.88</v>
      </c>
      <c r="F4431" s="164" t="s">
        <v>4897</v>
      </c>
    </row>
    <row r="4432" spans="1:6" hidden="1" x14ac:dyDescent="0.25">
      <c r="A4432" s="159"/>
      <c r="B4432" s="160">
        <v>6315</v>
      </c>
      <c r="C4432" s="165" t="s">
        <v>5873</v>
      </c>
      <c r="D4432" s="166" t="s">
        <v>8325</v>
      </c>
      <c r="E4432" s="167">
        <v>183.44</v>
      </c>
      <c r="F4432" s="164" t="s">
        <v>4897</v>
      </c>
    </row>
    <row r="4433" spans="1:6" hidden="1" x14ac:dyDescent="0.25">
      <c r="A4433" s="159"/>
      <c r="B4433" s="160">
        <v>6316</v>
      </c>
      <c r="C4433" s="165" t="s">
        <v>5874</v>
      </c>
      <c r="D4433" s="166" t="s">
        <v>8325</v>
      </c>
      <c r="E4433" s="167">
        <v>183.44</v>
      </c>
      <c r="F4433" s="164" t="s">
        <v>4897</v>
      </c>
    </row>
    <row r="4434" spans="1:6" hidden="1" x14ac:dyDescent="0.25">
      <c r="A4434" s="159"/>
      <c r="B4434" s="160">
        <v>38878</v>
      </c>
      <c r="C4434" s="165" t="s">
        <v>10526</v>
      </c>
      <c r="D4434" s="166" t="s">
        <v>8325</v>
      </c>
      <c r="E4434" s="167">
        <v>12.23</v>
      </c>
      <c r="F4434" s="164" t="s">
        <v>4931</v>
      </c>
    </row>
    <row r="4435" spans="1:6" hidden="1" x14ac:dyDescent="0.25">
      <c r="A4435" s="159"/>
      <c r="B4435" s="160">
        <v>38879</v>
      </c>
      <c r="C4435" s="165" t="s">
        <v>10527</v>
      </c>
      <c r="D4435" s="166" t="s">
        <v>8325</v>
      </c>
      <c r="E4435" s="167">
        <v>22.93</v>
      </c>
      <c r="F4435" s="164" t="s">
        <v>4931</v>
      </c>
    </row>
    <row r="4436" spans="1:6" hidden="1" x14ac:dyDescent="0.25">
      <c r="A4436" s="159"/>
      <c r="B4436" s="160">
        <v>38881</v>
      </c>
      <c r="C4436" s="165" t="s">
        <v>10528</v>
      </c>
      <c r="D4436" s="166" t="s">
        <v>8325</v>
      </c>
      <c r="E4436" s="167">
        <v>11.99</v>
      </c>
      <c r="F4436" s="164" t="s">
        <v>4931</v>
      </c>
    </row>
    <row r="4437" spans="1:6" hidden="1" x14ac:dyDescent="0.25">
      <c r="A4437" s="159"/>
      <c r="B4437" s="160">
        <v>38880</v>
      </c>
      <c r="C4437" s="165" t="s">
        <v>10529</v>
      </c>
      <c r="D4437" s="166" t="s">
        <v>8325</v>
      </c>
      <c r="E4437" s="167">
        <v>12.57</v>
      </c>
      <c r="F4437" s="164" t="s">
        <v>4931</v>
      </c>
    </row>
    <row r="4438" spans="1:6" hidden="1" x14ac:dyDescent="0.25">
      <c r="A4438" s="159"/>
      <c r="B4438" s="160">
        <v>38882</v>
      </c>
      <c r="C4438" s="165" t="s">
        <v>10530</v>
      </c>
      <c r="D4438" s="166" t="s">
        <v>8325</v>
      </c>
      <c r="E4438" s="169">
        <v>13.02</v>
      </c>
      <c r="F4438" s="164" t="s">
        <v>4931</v>
      </c>
    </row>
    <row r="4439" spans="1:6" hidden="1" x14ac:dyDescent="0.25">
      <c r="A4439" s="159"/>
      <c r="B4439" s="160">
        <v>38883</v>
      </c>
      <c r="C4439" s="165" t="s">
        <v>10531</v>
      </c>
      <c r="D4439" s="166" t="s">
        <v>8325</v>
      </c>
      <c r="E4439" s="167">
        <v>19.25</v>
      </c>
      <c r="F4439" s="164" t="s">
        <v>4931</v>
      </c>
    </row>
    <row r="4440" spans="1:6" hidden="1" x14ac:dyDescent="0.25">
      <c r="A4440" s="159"/>
      <c r="B4440" s="160">
        <v>38884</v>
      </c>
      <c r="C4440" s="165" t="s">
        <v>10532</v>
      </c>
      <c r="D4440" s="166" t="s">
        <v>8325</v>
      </c>
      <c r="E4440" s="167">
        <v>20.9</v>
      </c>
      <c r="F4440" s="164" t="s">
        <v>4931</v>
      </c>
    </row>
    <row r="4441" spans="1:6" hidden="1" x14ac:dyDescent="0.25">
      <c r="A4441" s="159"/>
      <c r="B4441" s="160">
        <v>38885</v>
      </c>
      <c r="C4441" s="165" t="s">
        <v>10533</v>
      </c>
      <c r="D4441" s="166" t="s">
        <v>8325</v>
      </c>
      <c r="E4441" s="167">
        <v>20.22</v>
      </c>
      <c r="F4441" s="164" t="s">
        <v>4931</v>
      </c>
    </row>
    <row r="4442" spans="1:6" hidden="1" x14ac:dyDescent="0.25">
      <c r="A4442" s="159"/>
      <c r="B4442" s="160">
        <v>38886</v>
      </c>
      <c r="C4442" s="165" t="s">
        <v>10534</v>
      </c>
      <c r="D4442" s="166" t="s">
        <v>8325</v>
      </c>
      <c r="E4442" s="167">
        <v>21.82</v>
      </c>
      <c r="F4442" s="164" t="s">
        <v>4931</v>
      </c>
    </row>
    <row r="4443" spans="1:6" hidden="1" x14ac:dyDescent="0.25">
      <c r="A4443" s="159"/>
      <c r="B4443" s="160">
        <v>38887</v>
      </c>
      <c r="C4443" s="165" t="s">
        <v>10535</v>
      </c>
      <c r="D4443" s="166" t="s">
        <v>8325</v>
      </c>
      <c r="E4443" s="167">
        <v>19.600000000000001</v>
      </c>
      <c r="F4443" s="164" t="s">
        <v>4931</v>
      </c>
    </row>
    <row r="4444" spans="1:6" hidden="1" x14ac:dyDescent="0.25">
      <c r="A4444" s="159"/>
      <c r="B4444" s="160">
        <v>38888</v>
      </c>
      <c r="C4444" s="165" t="s">
        <v>10536</v>
      </c>
      <c r="D4444" s="166" t="s">
        <v>8325</v>
      </c>
      <c r="E4444" s="167">
        <v>23.3</v>
      </c>
      <c r="F4444" s="164" t="s">
        <v>4931</v>
      </c>
    </row>
    <row r="4445" spans="1:6" hidden="1" x14ac:dyDescent="0.25">
      <c r="A4445" s="159"/>
      <c r="B4445" s="160">
        <v>38890</v>
      </c>
      <c r="C4445" s="165" t="s">
        <v>10537</v>
      </c>
      <c r="D4445" s="166" t="s">
        <v>8325</v>
      </c>
      <c r="E4445" s="167">
        <v>34.64</v>
      </c>
      <c r="F4445" s="164" t="s">
        <v>4931</v>
      </c>
    </row>
    <row r="4446" spans="1:6" hidden="1" x14ac:dyDescent="0.25">
      <c r="A4446" s="159"/>
      <c r="B4446" s="160">
        <v>38893</v>
      </c>
      <c r="C4446" s="165" t="s">
        <v>10538</v>
      </c>
      <c r="D4446" s="166" t="s">
        <v>8325</v>
      </c>
      <c r="E4446" s="167">
        <v>27.85</v>
      </c>
      <c r="F4446" s="164" t="s">
        <v>4931</v>
      </c>
    </row>
    <row r="4447" spans="1:6" hidden="1" x14ac:dyDescent="0.25">
      <c r="A4447" s="159"/>
      <c r="B4447" s="160">
        <v>38894</v>
      </c>
      <c r="C4447" s="165" t="s">
        <v>10539</v>
      </c>
      <c r="D4447" s="166" t="s">
        <v>8325</v>
      </c>
      <c r="E4447" s="167">
        <v>35.369999999999997</v>
      </c>
      <c r="F4447" s="164" t="s">
        <v>4931</v>
      </c>
    </row>
    <row r="4448" spans="1:6" hidden="1" x14ac:dyDescent="0.25">
      <c r="A4448" s="159"/>
      <c r="B4448" s="160">
        <v>38896</v>
      </c>
      <c r="C4448" s="165" t="s">
        <v>10540</v>
      </c>
      <c r="D4448" s="166" t="s">
        <v>8325</v>
      </c>
      <c r="E4448" s="167">
        <v>36.07</v>
      </c>
      <c r="F4448" s="164" t="s">
        <v>4931</v>
      </c>
    </row>
    <row r="4449" spans="1:6" hidden="1" x14ac:dyDescent="0.25">
      <c r="A4449" s="159"/>
      <c r="B4449" s="160">
        <v>39324</v>
      </c>
      <c r="C4449" s="165" t="s">
        <v>7260</v>
      </c>
      <c r="D4449" s="166" t="s">
        <v>8325</v>
      </c>
      <c r="E4449" s="167">
        <v>4.25</v>
      </c>
      <c r="F4449" s="164" t="s">
        <v>4931</v>
      </c>
    </row>
    <row r="4450" spans="1:6" hidden="1" x14ac:dyDescent="0.25">
      <c r="A4450" s="159"/>
      <c r="B4450" s="160">
        <v>39325</v>
      </c>
      <c r="C4450" s="165" t="s">
        <v>7261</v>
      </c>
      <c r="D4450" s="166" t="s">
        <v>8325</v>
      </c>
      <c r="E4450" s="167">
        <v>6.43</v>
      </c>
      <c r="F4450" s="164" t="s">
        <v>4931</v>
      </c>
    </row>
    <row r="4451" spans="1:6" hidden="1" x14ac:dyDescent="0.25">
      <c r="A4451" s="159"/>
      <c r="B4451" s="160">
        <v>39326</v>
      </c>
      <c r="C4451" s="165" t="s">
        <v>7262</v>
      </c>
      <c r="D4451" s="166" t="s">
        <v>8325</v>
      </c>
      <c r="E4451" s="167">
        <v>16.55</v>
      </c>
      <c r="F4451" s="164" t="s">
        <v>4931</v>
      </c>
    </row>
    <row r="4452" spans="1:6" hidden="1" x14ac:dyDescent="0.25">
      <c r="A4452" s="159"/>
      <c r="B4452" s="160">
        <v>39327</v>
      </c>
      <c r="C4452" s="165" t="s">
        <v>7263</v>
      </c>
      <c r="D4452" s="166" t="s">
        <v>8325</v>
      </c>
      <c r="E4452" s="167">
        <v>25.08</v>
      </c>
      <c r="F4452" s="164" t="s">
        <v>4931</v>
      </c>
    </row>
    <row r="4453" spans="1:6" hidden="1" x14ac:dyDescent="0.25">
      <c r="A4453" s="159"/>
      <c r="B4453" s="160">
        <v>20176</v>
      </c>
      <c r="C4453" s="165" t="s">
        <v>10541</v>
      </c>
      <c r="D4453" s="166" t="s">
        <v>8325</v>
      </c>
      <c r="E4453" s="167">
        <v>48.05</v>
      </c>
      <c r="F4453" s="164" t="s">
        <v>4897</v>
      </c>
    </row>
    <row r="4454" spans="1:6" hidden="1" x14ac:dyDescent="0.25">
      <c r="A4454" s="159"/>
      <c r="B4454" s="160">
        <v>11378</v>
      </c>
      <c r="C4454" s="165" t="s">
        <v>10542</v>
      </c>
      <c r="D4454" s="166" t="s">
        <v>8325</v>
      </c>
      <c r="E4454" s="167">
        <v>70.7</v>
      </c>
      <c r="F4454" s="164" t="s">
        <v>4931</v>
      </c>
    </row>
    <row r="4455" spans="1:6" hidden="1" x14ac:dyDescent="0.25">
      <c r="A4455" s="159"/>
      <c r="B4455" s="160">
        <v>11379</v>
      </c>
      <c r="C4455" s="165" t="s">
        <v>10543</v>
      </c>
      <c r="D4455" s="166" t="s">
        <v>8325</v>
      </c>
      <c r="E4455" s="167">
        <v>77.22</v>
      </c>
      <c r="F4455" s="164" t="s">
        <v>4931</v>
      </c>
    </row>
    <row r="4456" spans="1:6" hidden="1" x14ac:dyDescent="0.25">
      <c r="A4456" s="159"/>
      <c r="B4456" s="160">
        <v>11493</v>
      </c>
      <c r="C4456" s="165" t="s">
        <v>10544</v>
      </c>
      <c r="D4456" s="166" t="s">
        <v>8325</v>
      </c>
      <c r="E4456" s="167">
        <v>39.08</v>
      </c>
      <c r="F4456" s="164" t="s">
        <v>4931</v>
      </c>
    </row>
    <row r="4457" spans="1:6" hidden="1" x14ac:dyDescent="0.25">
      <c r="A4457" s="159"/>
      <c r="B4457" s="160">
        <v>41896</v>
      </c>
      <c r="C4457" s="165" t="s">
        <v>10545</v>
      </c>
      <c r="D4457" s="166" t="s">
        <v>8325</v>
      </c>
      <c r="E4457" s="167">
        <v>214.59</v>
      </c>
      <c r="F4457" s="164" t="s">
        <v>4931</v>
      </c>
    </row>
    <row r="4458" spans="1:6" hidden="1" x14ac:dyDescent="0.25">
      <c r="A4458" s="159"/>
      <c r="B4458" s="160">
        <v>7068</v>
      </c>
      <c r="C4458" s="165" t="s">
        <v>10546</v>
      </c>
      <c r="D4458" s="166" t="s">
        <v>8325</v>
      </c>
      <c r="E4458" s="167">
        <v>379.32</v>
      </c>
      <c r="F4458" s="164" t="s">
        <v>4931</v>
      </c>
    </row>
    <row r="4459" spans="1:6" hidden="1" x14ac:dyDescent="0.25">
      <c r="A4459" s="159"/>
      <c r="B4459" s="160">
        <v>7106</v>
      </c>
      <c r="C4459" s="165" t="s">
        <v>5893</v>
      </c>
      <c r="D4459" s="166" t="s">
        <v>8325</v>
      </c>
      <c r="E4459" s="167">
        <v>70.77</v>
      </c>
      <c r="F4459" s="164" t="s">
        <v>4897</v>
      </c>
    </row>
    <row r="4460" spans="1:6" hidden="1" x14ac:dyDescent="0.25">
      <c r="A4460" s="159"/>
      <c r="B4460" s="160">
        <v>7104</v>
      </c>
      <c r="C4460" s="165" t="s">
        <v>5891</v>
      </c>
      <c r="D4460" s="166" t="s">
        <v>8325</v>
      </c>
      <c r="E4460" s="167">
        <v>1.94</v>
      </c>
      <c r="F4460" s="164" t="s">
        <v>4897</v>
      </c>
    </row>
    <row r="4461" spans="1:6" hidden="1" x14ac:dyDescent="0.25">
      <c r="A4461" s="159"/>
      <c r="B4461" s="160">
        <v>7136</v>
      </c>
      <c r="C4461" s="165" t="s">
        <v>5909</v>
      </c>
      <c r="D4461" s="166" t="s">
        <v>8325</v>
      </c>
      <c r="E4461" s="167">
        <v>3.78</v>
      </c>
      <c r="F4461" s="164" t="s">
        <v>4897</v>
      </c>
    </row>
    <row r="4462" spans="1:6" hidden="1" x14ac:dyDescent="0.25">
      <c r="A4462" s="159"/>
      <c r="B4462" s="160">
        <v>7128</v>
      </c>
      <c r="C4462" s="165" t="s">
        <v>5903</v>
      </c>
      <c r="D4462" s="166" t="s">
        <v>8325</v>
      </c>
      <c r="E4462" s="167">
        <v>5.16</v>
      </c>
      <c r="F4462" s="164" t="s">
        <v>4897</v>
      </c>
    </row>
    <row r="4463" spans="1:6" hidden="1" x14ac:dyDescent="0.25">
      <c r="A4463" s="159"/>
      <c r="B4463" s="160">
        <v>7108</v>
      </c>
      <c r="C4463" s="165" t="s">
        <v>5894</v>
      </c>
      <c r="D4463" s="166" t="s">
        <v>8325</v>
      </c>
      <c r="E4463" s="167">
        <v>5.72</v>
      </c>
      <c r="F4463" s="164" t="s">
        <v>4897</v>
      </c>
    </row>
    <row r="4464" spans="1:6" hidden="1" x14ac:dyDescent="0.25">
      <c r="A4464" s="159"/>
      <c r="B4464" s="160">
        <v>7129</v>
      </c>
      <c r="C4464" s="165" t="s">
        <v>5904</v>
      </c>
      <c r="D4464" s="166" t="s">
        <v>8325</v>
      </c>
      <c r="E4464" s="167">
        <v>5.74</v>
      </c>
      <c r="F4464" s="164" t="s">
        <v>4897</v>
      </c>
    </row>
    <row r="4465" spans="1:6" hidden="1" x14ac:dyDescent="0.25">
      <c r="A4465" s="159"/>
      <c r="B4465" s="160">
        <v>7130</v>
      </c>
      <c r="C4465" s="165" t="s">
        <v>5905</v>
      </c>
      <c r="D4465" s="166" t="s">
        <v>8325</v>
      </c>
      <c r="E4465" s="167">
        <v>7.78</v>
      </c>
      <c r="F4465" s="164" t="s">
        <v>4897</v>
      </c>
    </row>
    <row r="4466" spans="1:6" hidden="1" x14ac:dyDescent="0.25">
      <c r="A4466" s="159"/>
      <c r="B4466" s="160">
        <v>7131</v>
      </c>
      <c r="C4466" s="165" t="s">
        <v>5906</v>
      </c>
      <c r="D4466" s="166" t="s">
        <v>8325</v>
      </c>
      <c r="E4466" s="167">
        <v>8.9499999999999993</v>
      </c>
      <c r="F4466" s="164" t="s">
        <v>4897</v>
      </c>
    </row>
    <row r="4467" spans="1:6" hidden="1" x14ac:dyDescent="0.25">
      <c r="A4467" s="159"/>
      <c r="B4467" s="160">
        <v>7132</v>
      </c>
      <c r="C4467" s="165" t="s">
        <v>5907</v>
      </c>
      <c r="D4467" s="166" t="s">
        <v>8325</v>
      </c>
      <c r="E4467" s="167">
        <v>26.67</v>
      </c>
      <c r="F4467" s="164" t="s">
        <v>4897</v>
      </c>
    </row>
    <row r="4468" spans="1:6" hidden="1" x14ac:dyDescent="0.25">
      <c r="A4468" s="159"/>
      <c r="B4468" s="160">
        <v>7133</v>
      </c>
      <c r="C4468" s="165" t="s">
        <v>5908</v>
      </c>
      <c r="D4468" s="166" t="s">
        <v>8325</v>
      </c>
      <c r="E4468" s="167">
        <v>42.32</v>
      </c>
      <c r="F4468" s="164" t="s">
        <v>4897</v>
      </c>
    </row>
    <row r="4469" spans="1:6" hidden="1" x14ac:dyDescent="0.25">
      <c r="A4469" s="159"/>
      <c r="B4469" s="160">
        <v>37420</v>
      </c>
      <c r="C4469" s="165" t="s">
        <v>10547</v>
      </c>
      <c r="D4469" s="166" t="s">
        <v>8325</v>
      </c>
      <c r="E4469" s="167">
        <v>29.96</v>
      </c>
      <c r="F4469" s="164" t="s">
        <v>4931</v>
      </c>
    </row>
    <row r="4470" spans="1:6" hidden="1" x14ac:dyDescent="0.25">
      <c r="A4470" s="159"/>
      <c r="B4470" s="160">
        <v>37421</v>
      </c>
      <c r="C4470" s="165" t="s">
        <v>10548</v>
      </c>
      <c r="D4470" s="166" t="s">
        <v>8325</v>
      </c>
      <c r="E4470" s="167">
        <v>40.950000000000003</v>
      </c>
      <c r="F4470" s="164" t="s">
        <v>4931</v>
      </c>
    </row>
    <row r="4471" spans="1:6" hidden="1" x14ac:dyDescent="0.25">
      <c r="A4471" s="159"/>
      <c r="B4471" s="160">
        <v>37422</v>
      </c>
      <c r="C4471" s="165" t="s">
        <v>10549</v>
      </c>
      <c r="D4471" s="166" t="s">
        <v>8325</v>
      </c>
      <c r="E4471" s="167">
        <v>38.33</v>
      </c>
      <c r="F4471" s="164" t="s">
        <v>4931</v>
      </c>
    </row>
    <row r="4472" spans="1:6" hidden="1" x14ac:dyDescent="0.25">
      <c r="A4472" s="159"/>
      <c r="B4472" s="160">
        <v>37443</v>
      </c>
      <c r="C4472" s="165" t="s">
        <v>6937</v>
      </c>
      <c r="D4472" s="166" t="s">
        <v>8325</v>
      </c>
      <c r="E4472" s="167">
        <v>120.73</v>
      </c>
      <c r="F4472" s="164" t="s">
        <v>4931</v>
      </c>
    </row>
    <row r="4473" spans="1:6" hidden="1" x14ac:dyDescent="0.25">
      <c r="A4473" s="159"/>
      <c r="B4473" s="160">
        <v>37444</v>
      </c>
      <c r="C4473" s="165" t="s">
        <v>6938</v>
      </c>
      <c r="D4473" s="166" t="s">
        <v>8325</v>
      </c>
      <c r="E4473" s="167">
        <v>122.78</v>
      </c>
      <c r="F4473" s="164" t="s">
        <v>4931</v>
      </c>
    </row>
    <row r="4474" spans="1:6" hidden="1" x14ac:dyDescent="0.25">
      <c r="A4474" s="159"/>
      <c r="B4474" s="160">
        <v>37445</v>
      </c>
      <c r="C4474" s="165" t="s">
        <v>6939</v>
      </c>
      <c r="D4474" s="166" t="s">
        <v>8325</v>
      </c>
      <c r="E4474" s="167">
        <v>186.1</v>
      </c>
      <c r="F4474" s="164" t="s">
        <v>4931</v>
      </c>
    </row>
    <row r="4475" spans="1:6" hidden="1" x14ac:dyDescent="0.25">
      <c r="A4475" s="159"/>
      <c r="B4475" s="160">
        <v>37446</v>
      </c>
      <c r="C4475" s="165" t="s">
        <v>6940</v>
      </c>
      <c r="D4475" s="166" t="s">
        <v>8325</v>
      </c>
      <c r="E4475" s="167">
        <v>202.88</v>
      </c>
      <c r="F4475" s="164" t="s">
        <v>4931</v>
      </c>
    </row>
    <row r="4476" spans="1:6" hidden="1" x14ac:dyDescent="0.25">
      <c r="A4476" s="159"/>
      <c r="B4476" s="160">
        <v>37447</v>
      </c>
      <c r="C4476" s="165" t="s">
        <v>6941</v>
      </c>
      <c r="D4476" s="166" t="s">
        <v>8325</v>
      </c>
      <c r="E4476" s="167">
        <v>206.06</v>
      </c>
      <c r="F4476" s="164" t="s">
        <v>4931</v>
      </c>
    </row>
    <row r="4477" spans="1:6" hidden="1" x14ac:dyDescent="0.25">
      <c r="A4477" s="159"/>
      <c r="B4477" s="160">
        <v>37448</v>
      </c>
      <c r="C4477" s="165" t="s">
        <v>6942</v>
      </c>
      <c r="D4477" s="166" t="s">
        <v>8325</v>
      </c>
      <c r="E4477" s="167">
        <v>282.64</v>
      </c>
      <c r="F4477" s="164" t="s">
        <v>4931</v>
      </c>
    </row>
    <row r="4478" spans="1:6" hidden="1" x14ac:dyDescent="0.25">
      <c r="A4478" s="159"/>
      <c r="B4478" s="160">
        <v>37440</v>
      </c>
      <c r="C4478" s="165" t="s">
        <v>6934</v>
      </c>
      <c r="D4478" s="166" t="s">
        <v>8325</v>
      </c>
      <c r="E4478" s="167">
        <v>95.83</v>
      </c>
      <c r="F4478" s="164" t="s">
        <v>4931</v>
      </c>
    </row>
    <row r="4479" spans="1:6" hidden="1" x14ac:dyDescent="0.25">
      <c r="A4479" s="159"/>
      <c r="B4479" s="160">
        <v>37441</v>
      </c>
      <c r="C4479" s="165" t="s">
        <v>6935</v>
      </c>
      <c r="D4479" s="166" t="s">
        <v>8325</v>
      </c>
      <c r="E4479" s="167">
        <v>95.83</v>
      </c>
      <c r="F4479" s="164" t="s">
        <v>4931</v>
      </c>
    </row>
    <row r="4480" spans="1:6" hidden="1" x14ac:dyDescent="0.25">
      <c r="A4480" s="159"/>
      <c r="B4480" s="160">
        <v>37442</v>
      </c>
      <c r="C4480" s="165" t="s">
        <v>6936</v>
      </c>
      <c r="D4480" s="166" t="s">
        <v>8325</v>
      </c>
      <c r="E4480" s="167">
        <v>115.42</v>
      </c>
      <c r="F4480" s="164" t="s">
        <v>4931</v>
      </c>
    </row>
    <row r="4481" spans="1:6" hidden="1" x14ac:dyDescent="0.25">
      <c r="A4481" s="159"/>
      <c r="B4481" s="160">
        <v>38017</v>
      </c>
      <c r="C4481" s="165" t="s">
        <v>7028</v>
      </c>
      <c r="D4481" s="166" t="s">
        <v>8325</v>
      </c>
      <c r="E4481" s="167">
        <v>6.04</v>
      </c>
      <c r="F4481" s="164" t="s">
        <v>4931</v>
      </c>
    </row>
    <row r="4482" spans="1:6" hidden="1" x14ac:dyDescent="0.25">
      <c r="A4482" s="159"/>
      <c r="B4482" s="160">
        <v>38018</v>
      </c>
      <c r="C4482" s="165" t="s">
        <v>7029</v>
      </c>
      <c r="D4482" s="166" t="s">
        <v>8325</v>
      </c>
      <c r="E4482" s="167">
        <v>6.66</v>
      </c>
      <c r="F4482" s="164" t="s">
        <v>4931</v>
      </c>
    </row>
    <row r="4483" spans="1:6" hidden="1" x14ac:dyDescent="0.25">
      <c r="A4483" s="159"/>
      <c r="B4483" s="160">
        <v>39895</v>
      </c>
      <c r="C4483" s="165" t="s">
        <v>10550</v>
      </c>
      <c r="D4483" s="166" t="s">
        <v>8325</v>
      </c>
      <c r="E4483" s="167">
        <v>19.89</v>
      </c>
      <c r="F4483" s="164" t="s">
        <v>4931</v>
      </c>
    </row>
    <row r="4484" spans="1:6" hidden="1" x14ac:dyDescent="0.25">
      <c r="A4484" s="159"/>
      <c r="B4484" s="160">
        <v>39896</v>
      </c>
      <c r="C4484" s="165" t="s">
        <v>10551</v>
      </c>
      <c r="D4484" s="166" t="s">
        <v>8325</v>
      </c>
      <c r="E4484" s="167">
        <v>29.15</v>
      </c>
      <c r="F4484" s="164" t="s">
        <v>4931</v>
      </c>
    </row>
    <row r="4485" spans="1:6" hidden="1" x14ac:dyDescent="0.25">
      <c r="A4485" s="159"/>
      <c r="B4485" s="160">
        <v>38873</v>
      </c>
      <c r="C4485" s="165" t="s">
        <v>10552</v>
      </c>
      <c r="D4485" s="166" t="s">
        <v>8325</v>
      </c>
      <c r="E4485" s="167">
        <v>10.85</v>
      </c>
      <c r="F4485" s="164" t="s">
        <v>4931</v>
      </c>
    </row>
    <row r="4486" spans="1:6" hidden="1" x14ac:dyDescent="0.25">
      <c r="A4486" s="159"/>
      <c r="B4486" s="160">
        <v>38874</v>
      </c>
      <c r="C4486" s="165" t="s">
        <v>10553</v>
      </c>
      <c r="D4486" s="166" t="s">
        <v>8325</v>
      </c>
      <c r="E4486" s="167">
        <v>13.19</v>
      </c>
      <c r="F4486" s="164" t="s">
        <v>4931</v>
      </c>
    </row>
    <row r="4487" spans="1:6" hidden="1" x14ac:dyDescent="0.25">
      <c r="A4487" s="159"/>
      <c r="B4487" s="160">
        <v>38875</v>
      </c>
      <c r="C4487" s="165" t="s">
        <v>10554</v>
      </c>
      <c r="D4487" s="166" t="s">
        <v>8325</v>
      </c>
      <c r="E4487" s="167">
        <v>23.31</v>
      </c>
      <c r="F4487" s="164" t="s">
        <v>4931</v>
      </c>
    </row>
    <row r="4488" spans="1:6" hidden="1" x14ac:dyDescent="0.25">
      <c r="A4488" s="159"/>
      <c r="B4488" s="160">
        <v>38876</v>
      </c>
      <c r="C4488" s="165" t="s">
        <v>10555</v>
      </c>
      <c r="D4488" s="166" t="s">
        <v>8325</v>
      </c>
      <c r="E4488" s="167">
        <v>31.37</v>
      </c>
      <c r="F4488" s="164" t="s">
        <v>4931</v>
      </c>
    </row>
    <row r="4489" spans="1:6" hidden="1" x14ac:dyDescent="0.25">
      <c r="A4489" s="159"/>
      <c r="B4489" s="160">
        <v>39000</v>
      </c>
      <c r="C4489" s="165" t="s">
        <v>10556</v>
      </c>
      <c r="D4489" s="166" t="s">
        <v>8325</v>
      </c>
      <c r="E4489" s="167">
        <v>23.93</v>
      </c>
      <c r="F4489" s="164" t="s">
        <v>4931</v>
      </c>
    </row>
    <row r="4490" spans="1:6" hidden="1" x14ac:dyDescent="0.25">
      <c r="A4490" s="159"/>
      <c r="B4490" s="160">
        <v>38674</v>
      </c>
      <c r="C4490" s="165" t="s">
        <v>7181</v>
      </c>
      <c r="D4490" s="166" t="s">
        <v>8325</v>
      </c>
      <c r="E4490" s="167">
        <v>21.01</v>
      </c>
      <c r="F4490" s="164" t="s">
        <v>4931</v>
      </c>
    </row>
    <row r="4491" spans="1:6" hidden="1" x14ac:dyDescent="0.25">
      <c r="A4491" s="159"/>
      <c r="B4491" s="160">
        <v>38911</v>
      </c>
      <c r="C4491" s="165" t="s">
        <v>10557</v>
      </c>
      <c r="D4491" s="166" t="s">
        <v>8325</v>
      </c>
      <c r="E4491" s="167">
        <v>38.9</v>
      </c>
      <c r="F4491" s="164" t="s">
        <v>4931</v>
      </c>
    </row>
    <row r="4492" spans="1:6" hidden="1" x14ac:dyDescent="0.25">
      <c r="A4492" s="159"/>
      <c r="B4492" s="160">
        <v>38912</v>
      </c>
      <c r="C4492" s="165" t="s">
        <v>10558</v>
      </c>
      <c r="D4492" s="166" t="s">
        <v>8325</v>
      </c>
      <c r="E4492" s="167">
        <v>49.44</v>
      </c>
      <c r="F4492" s="164" t="s">
        <v>4931</v>
      </c>
    </row>
    <row r="4493" spans="1:6" hidden="1" x14ac:dyDescent="0.25">
      <c r="A4493" s="159"/>
      <c r="B4493" s="160">
        <v>38019</v>
      </c>
      <c r="C4493" s="165" t="s">
        <v>7030</v>
      </c>
      <c r="D4493" s="166" t="s">
        <v>8325</v>
      </c>
      <c r="E4493" s="167">
        <v>5.26</v>
      </c>
      <c r="F4493" s="164" t="s">
        <v>4931</v>
      </c>
    </row>
    <row r="4494" spans="1:6" hidden="1" x14ac:dyDescent="0.25">
      <c r="A4494" s="159"/>
      <c r="B4494" s="160">
        <v>38020</v>
      </c>
      <c r="C4494" s="165" t="s">
        <v>7031</v>
      </c>
      <c r="D4494" s="166" t="s">
        <v>8325</v>
      </c>
      <c r="E4494" s="167">
        <v>6.66</v>
      </c>
      <c r="F4494" s="164" t="s">
        <v>4931</v>
      </c>
    </row>
    <row r="4495" spans="1:6" hidden="1" x14ac:dyDescent="0.25">
      <c r="A4495" s="159"/>
      <c r="B4495" s="160">
        <v>38454</v>
      </c>
      <c r="C4495" s="165" t="s">
        <v>10559</v>
      </c>
      <c r="D4495" s="166" t="s">
        <v>8325</v>
      </c>
      <c r="E4495" s="167">
        <v>4.3600000000000003</v>
      </c>
      <c r="F4495" s="164" t="s">
        <v>4931</v>
      </c>
    </row>
    <row r="4496" spans="1:6" hidden="1" x14ac:dyDescent="0.25">
      <c r="A4496" s="159"/>
      <c r="B4496" s="160">
        <v>38455</v>
      </c>
      <c r="C4496" s="165" t="s">
        <v>10560</v>
      </c>
      <c r="D4496" s="166" t="s">
        <v>8325</v>
      </c>
      <c r="E4496" s="167">
        <v>3.99</v>
      </c>
      <c r="F4496" s="164" t="s">
        <v>4931</v>
      </c>
    </row>
    <row r="4497" spans="1:6" hidden="1" x14ac:dyDescent="0.25">
      <c r="A4497" s="159"/>
      <c r="B4497" s="160">
        <v>38462</v>
      </c>
      <c r="C4497" s="165" t="s">
        <v>10561</v>
      </c>
      <c r="D4497" s="166" t="s">
        <v>8325</v>
      </c>
      <c r="E4497" s="167">
        <v>112.85</v>
      </c>
      <c r="F4497" s="164" t="s">
        <v>4931</v>
      </c>
    </row>
    <row r="4498" spans="1:6" hidden="1" x14ac:dyDescent="0.25">
      <c r="A4498" s="159"/>
      <c r="B4498" s="160">
        <v>36362</v>
      </c>
      <c r="C4498" s="165" t="s">
        <v>10562</v>
      </c>
      <c r="D4498" s="166" t="s">
        <v>8325</v>
      </c>
      <c r="E4498" s="167">
        <v>1.72</v>
      </c>
      <c r="F4498" s="164" t="s">
        <v>4931</v>
      </c>
    </row>
    <row r="4499" spans="1:6" hidden="1" x14ac:dyDescent="0.25">
      <c r="A4499" s="159"/>
      <c r="B4499" s="160">
        <v>36298</v>
      </c>
      <c r="C4499" s="165" t="s">
        <v>10563</v>
      </c>
      <c r="D4499" s="166" t="s">
        <v>8325</v>
      </c>
      <c r="E4499" s="167">
        <v>2.54</v>
      </c>
      <c r="F4499" s="164" t="s">
        <v>4931</v>
      </c>
    </row>
    <row r="4500" spans="1:6" hidden="1" x14ac:dyDescent="0.25">
      <c r="A4500" s="159"/>
      <c r="B4500" s="160">
        <v>38456</v>
      </c>
      <c r="C4500" s="165" t="s">
        <v>10564</v>
      </c>
      <c r="D4500" s="166" t="s">
        <v>8325</v>
      </c>
      <c r="E4500" s="167">
        <v>4.1500000000000004</v>
      </c>
      <c r="F4500" s="164" t="s">
        <v>4931</v>
      </c>
    </row>
    <row r="4501" spans="1:6" hidden="1" x14ac:dyDescent="0.25">
      <c r="A4501" s="159"/>
      <c r="B4501" s="160">
        <v>38457</v>
      </c>
      <c r="C4501" s="165" t="s">
        <v>10565</v>
      </c>
      <c r="D4501" s="166" t="s">
        <v>8325</v>
      </c>
      <c r="E4501" s="167">
        <v>9.35</v>
      </c>
      <c r="F4501" s="164" t="s">
        <v>4931</v>
      </c>
    </row>
    <row r="4502" spans="1:6" hidden="1" x14ac:dyDescent="0.25">
      <c r="A4502" s="159"/>
      <c r="B4502" s="160">
        <v>38458</v>
      </c>
      <c r="C4502" s="165" t="s">
        <v>10566</v>
      </c>
      <c r="D4502" s="166" t="s">
        <v>8325</v>
      </c>
      <c r="E4502" s="167">
        <v>12.54</v>
      </c>
      <c r="F4502" s="164" t="s">
        <v>4931</v>
      </c>
    </row>
    <row r="4503" spans="1:6" hidden="1" x14ac:dyDescent="0.25">
      <c r="A4503" s="159"/>
      <c r="B4503" s="160">
        <v>38459</v>
      </c>
      <c r="C4503" s="165" t="s">
        <v>10567</v>
      </c>
      <c r="D4503" s="166" t="s">
        <v>8325</v>
      </c>
      <c r="E4503" s="167">
        <v>22.13</v>
      </c>
      <c r="F4503" s="164" t="s">
        <v>4931</v>
      </c>
    </row>
    <row r="4504" spans="1:6" hidden="1" x14ac:dyDescent="0.25">
      <c r="A4504" s="159"/>
      <c r="B4504" s="160">
        <v>38460</v>
      </c>
      <c r="C4504" s="165" t="s">
        <v>10568</v>
      </c>
      <c r="D4504" s="166" t="s">
        <v>8325</v>
      </c>
      <c r="E4504" s="167">
        <v>46.23</v>
      </c>
      <c r="F4504" s="164" t="s">
        <v>4931</v>
      </c>
    </row>
    <row r="4505" spans="1:6" hidden="1" x14ac:dyDescent="0.25">
      <c r="A4505" s="159"/>
      <c r="B4505" s="160">
        <v>38461</v>
      </c>
      <c r="C4505" s="165" t="s">
        <v>10569</v>
      </c>
      <c r="D4505" s="166" t="s">
        <v>8325</v>
      </c>
      <c r="E4505" s="167">
        <v>70.52</v>
      </c>
      <c r="F4505" s="164" t="s">
        <v>4931</v>
      </c>
    </row>
    <row r="4506" spans="1:6" hidden="1" x14ac:dyDescent="0.25">
      <c r="A4506" s="159"/>
      <c r="B4506" s="160">
        <v>7094</v>
      </c>
      <c r="C4506" s="165" t="s">
        <v>5888</v>
      </c>
      <c r="D4506" s="166" t="s">
        <v>8325</v>
      </c>
      <c r="E4506" s="167">
        <v>5.4</v>
      </c>
      <c r="F4506" s="164" t="s">
        <v>4897</v>
      </c>
    </row>
    <row r="4507" spans="1:6" hidden="1" x14ac:dyDescent="0.25">
      <c r="A4507" s="159"/>
      <c r="B4507" s="160">
        <v>7116</v>
      </c>
      <c r="C4507" s="165" t="s">
        <v>5896</v>
      </c>
      <c r="D4507" s="166" t="s">
        <v>8325</v>
      </c>
      <c r="E4507" s="167">
        <v>1.76</v>
      </c>
      <c r="F4507" s="164" t="s">
        <v>4897</v>
      </c>
    </row>
    <row r="4508" spans="1:6" hidden="1" x14ac:dyDescent="0.25">
      <c r="A4508" s="159"/>
      <c r="B4508" s="160">
        <v>7118</v>
      </c>
      <c r="C4508" s="165" t="s">
        <v>5898</v>
      </c>
      <c r="D4508" s="166" t="s">
        <v>8325</v>
      </c>
      <c r="E4508" s="167">
        <v>12.31</v>
      </c>
      <c r="F4508" s="164" t="s">
        <v>4897</v>
      </c>
    </row>
    <row r="4509" spans="1:6" hidden="1" x14ac:dyDescent="0.25">
      <c r="A4509" s="159"/>
      <c r="B4509" s="160">
        <v>7117</v>
      </c>
      <c r="C4509" s="165" t="s">
        <v>5897</v>
      </c>
      <c r="D4509" s="166" t="s">
        <v>8325</v>
      </c>
      <c r="E4509" s="169">
        <v>9.36</v>
      </c>
      <c r="F4509" s="164" t="s">
        <v>4897</v>
      </c>
    </row>
    <row r="4510" spans="1:6" hidden="1" x14ac:dyDescent="0.25">
      <c r="A4510" s="159"/>
      <c r="B4510" s="160">
        <v>7098</v>
      </c>
      <c r="C4510" s="165" t="s">
        <v>5890</v>
      </c>
      <c r="D4510" s="166" t="s">
        <v>8325</v>
      </c>
      <c r="E4510" s="169">
        <v>1.55</v>
      </c>
      <c r="F4510" s="164" t="s">
        <v>4897</v>
      </c>
    </row>
    <row r="4511" spans="1:6" hidden="1" x14ac:dyDescent="0.25">
      <c r="A4511" s="159"/>
      <c r="B4511" s="160">
        <v>7110</v>
      </c>
      <c r="C4511" s="165" t="s">
        <v>5895</v>
      </c>
      <c r="D4511" s="166" t="s">
        <v>8325</v>
      </c>
      <c r="E4511" s="169">
        <v>22.23</v>
      </c>
      <c r="F4511" s="164" t="s">
        <v>4897</v>
      </c>
    </row>
    <row r="4512" spans="1:6" hidden="1" x14ac:dyDescent="0.25">
      <c r="A4512" s="159"/>
      <c r="B4512" s="160">
        <v>7123</v>
      </c>
      <c r="C4512" s="165" t="s">
        <v>5901</v>
      </c>
      <c r="D4512" s="166" t="s">
        <v>8325</v>
      </c>
      <c r="E4512" s="169">
        <v>2.0499999999999998</v>
      </c>
      <c r="F4512" s="164" t="s">
        <v>4897</v>
      </c>
    </row>
    <row r="4513" spans="1:6" hidden="1" x14ac:dyDescent="0.25">
      <c r="A4513" s="159"/>
      <c r="B4513" s="160">
        <v>7121</v>
      </c>
      <c r="C4513" s="165" t="s">
        <v>10570</v>
      </c>
      <c r="D4513" s="166" t="s">
        <v>8325</v>
      </c>
      <c r="E4513" s="169">
        <v>5.64</v>
      </c>
      <c r="F4513" s="164" t="s">
        <v>4897</v>
      </c>
    </row>
    <row r="4514" spans="1:6" hidden="1" x14ac:dyDescent="0.25">
      <c r="A4514" s="159"/>
      <c r="B4514" s="160">
        <v>7137</v>
      </c>
      <c r="C4514" s="165" t="s">
        <v>10571</v>
      </c>
      <c r="D4514" s="166" t="s">
        <v>8325</v>
      </c>
      <c r="E4514" s="169">
        <v>6.17</v>
      </c>
      <c r="F4514" s="164" t="s">
        <v>4897</v>
      </c>
    </row>
    <row r="4515" spans="1:6" hidden="1" x14ac:dyDescent="0.25">
      <c r="A4515" s="159"/>
      <c r="B4515" s="160">
        <v>7122</v>
      </c>
      <c r="C4515" s="165" t="s">
        <v>10572</v>
      </c>
      <c r="D4515" s="166" t="s">
        <v>8325</v>
      </c>
      <c r="E4515" s="169">
        <v>6.35</v>
      </c>
      <c r="F4515" s="164" t="s">
        <v>4897</v>
      </c>
    </row>
    <row r="4516" spans="1:6" hidden="1" x14ac:dyDescent="0.25">
      <c r="A4516" s="159"/>
      <c r="B4516" s="160">
        <v>7114</v>
      </c>
      <c r="C4516" s="165" t="s">
        <v>10573</v>
      </c>
      <c r="D4516" s="166" t="s">
        <v>8325</v>
      </c>
      <c r="E4516" s="169">
        <v>10.6</v>
      </c>
      <c r="F4516" s="164" t="s">
        <v>4897</v>
      </c>
    </row>
    <row r="4517" spans="1:6" hidden="1" x14ac:dyDescent="0.25">
      <c r="A4517" s="159"/>
      <c r="B4517" s="160">
        <v>7109</v>
      </c>
      <c r="C4517" s="165" t="s">
        <v>10574</v>
      </c>
      <c r="D4517" s="166" t="s">
        <v>8325</v>
      </c>
      <c r="E4517" s="167">
        <v>1.5</v>
      </c>
      <c r="F4517" s="164" t="s">
        <v>4897</v>
      </c>
    </row>
    <row r="4518" spans="1:6" hidden="1" x14ac:dyDescent="0.25">
      <c r="A4518" s="159"/>
      <c r="B4518" s="160">
        <v>7135</v>
      </c>
      <c r="C4518" s="165" t="s">
        <v>10575</v>
      </c>
      <c r="D4518" s="166" t="s">
        <v>8325</v>
      </c>
      <c r="E4518" s="167">
        <v>2.39</v>
      </c>
      <c r="F4518" s="164" t="s">
        <v>4897</v>
      </c>
    </row>
    <row r="4519" spans="1:6" hidden="1" x14ac:dyDescent="0.25">
      <c r="A4519" s="159"/>
      <c r="B4519" s="160">
        <v>37947</v>
      </c>
      <c r="C4519" s="165" t="s">
        <v>10576</v>
      </c>
      <c r="D4519" s="166" t="s">
        <v>8325</v>
      </c>
      <c r="E4519" s="167">
        <v>2.33</v>
      </c>
      <c r="F4519" s="164" t="s">
        <v>4897</v>
      </c>
    </row>
    <row r="4520" spans="1:6" hidden="1" x14ac:dyDescent="0.25">
      <c r="A4520" s="159"/>
      <c r="B4520" s="160">
        <v>7103</v>
      </c>
      <c r="C4520" s="165" t="s">
        <v>10577</v>
      </c>
      <c r="D4520" s="166" t="s">
        <v>8325</v>
      </c>
      <c r="E4520" s="167">
        <v>10.6</v>
      </c>
      <c r="F4520" s="164" t="s">
        <v>4897</v>
      </c>
    </row>
    <row r="4521" spans="1:6" hidden="1" x14ac:dyDescent="0.25">
      <c r="A4521" s="159"/>
      <c r="B4521" s="160">
        <v>40419</v>
      </c>
      <c r="C4521" s="165" t="s">
        <v>10578</v>
      </c>
      <c r="D4521" s="166" t="s">
        <v>8325</v>
      </c>
      <c r="E4521" s="167">
        <v>25.19</v>
      </c>
      <c r="F4521" s="164" t="s">
        <v>4931</v>
      </c>
    </row>
    <row r="4522" spans="1:6" hidden="1" x14ac:dyDescent="0.25">
      <c r="A4522" s="159"/>
      <c r="B4522" s="160">
        <v>40420</v>
      </c>
      <c r="C4522" s="165" t="s">
        <v>10579</v>
      </c>
      <c r="D4522" s="166" t="s">
        <v>8325</v>
      </c>
      <c r="E4522" s="167">
        <v>36.75</v>
      </c>
      <c r="F4522" s="164" t="s">
        <v>4931</v>
      </c>
    </row>
    <row r="4523" spans="1:6" hidden="1" x14ac:dyDescent="0.25">
      <c r="A4523" s="159"/>
      <c r="B4523" s="171">
        <v>40421</v>
      </c>
      <c r="C4523" s="165" t="s">
        <v>10580</v>
      </c>
      <c r="D4523" s="166" t="s">
        <v>8325</v>
      </c>
      <c r="E4523" s="167">
        <v>39.119999999999997</v>
      </c>
      <c r="F4523" s="164" t="s">
        <v>4931</v>
      </c>
    </row>
    <row r="4524" spans="1:6" hidden="1" x14ac:dyDescent="0.25">
      <c r="A4524" s="159"/>
      <c r="B4524" s="171">
        <v>7126</v>
      </c>
      <c r="C4524" s="165" t="s">
        <v>5902</v>
      </c>
      <c r="D4524" s="166" t="s">
        <v>8325</v>
      </c>
      <c r="E4524" s="167">
        <v>9.84</v>
      </c>
      <c r="F4524" s="164" t="s">
        <v>4897</v>
      </c>
    </row>
    <row r="4525" spans="1:6" hidden="1" x14ac:dyDescent="0.25">
      <c r="A4525" s="159"/>
      <c r="B4525" s="171">
        <v>38905</v>
      </c>
      <c r="C4525" s="165" t="s">
        <v>10581</v>
      </c>
      <c r="D4525" s="166" t="s">
        <v>8325</v>
      </c>
      <c r="E4525" s="167">
        <v>12.19</v>
      </c>
      <c r="F4525" s="164" t="s">
        <v>4931</v>
      </c>
    </row>
    <row r="4526" spans="1:6" hidden="1" x14ac:dyDescent="0.25">
      <c r="A4526" s="159"/>
      <c r="B4526" s="171">
        <v>38907</v>
      </c>
      <c r="C4526" s="165" t="s">
        <v>10582</v>
      </c>
      <c r="D4526" s="166" t="s">
        <v>8325</v>
      </c>
      <c r="E4526" s="169">
        <v>12.97</v>
      </c>
      <c r="F4526" s="164" t="s">
        <v>4931</v>
      </c>
    </row>
    <row r="4527" spans="1:6" hidden="1" x14ac:dyDescent="0.25">
      <c r="A4527" s="159"/>
      <c r="B4527" s="171">
        <v>38908</v>
      </c>
      <c r="C4527" s="165" t="s">
        <v>10583</v>
      </c>
      <c r="D4527" s="166" t="s">
        <v>8325</v>
      </c>
      <c r="E4527" s="169">
        <v>14.59</v>
      </c>
      <c r="F4527" s="164" t="s">
        <v>4931</v>
      </c>
    </row>
    <row r="4528" spans="1:6" hidden="1" x14ac:dyDescent="0.25">
      <c r="A4528" s="159"/>
      <c r="B4528" s="171">
        <v>38909</v>
      </c>
      <c r="C4528" s="165" t="s">
        <v>10584</v>
      </c>
      <c r="D4528" s="166" t="s">
        <v>8325</v>
      </c>
      <c r="E4528" s="167">
        <v>20.98</v>
      </c>
      <c r="F4528" s="164" t="s">
        <v>4931</v>
      </c>
    </row>
    <row r="4529" spans="1:6" hidden="1" x14ac:dyDescent="0.25">
      <c r="A4529" s="159"/>
      <c r="B4529" s="171">
        <v>38910</v>
      </c>
      <c r="C4529" s="165" t="s">
        <v>10585</v>
      </c>
      <c r="D4529" s="166" t="s">
        <v>8325</v>
      </c>
      <c r="E4529" s="167">
        <v>22.66</v>
      </c>
      <c r="F4529" s="164" t="s">
        <v>4931</v>
      </c>
    </row>
    <row r="4530" spans="1:6" hidden="1" x14ac:dyDescent="0.25">
      <c r="A4530" s="159"/>
      <c r="B4530" s="171">
        <v>38897</v>
      </c>
      <c r="C4530" s="165" t="s">
        <v>10586</v>
      </c>
      <c r="D4530" s="166" t="s">
        <v>8325</v>
      </c>
      <c r="E4530" s="167">
        <v>12.24</v>
      </c>
      <c r="F4530" s="164" t="s">
        <v>4931</v>
      </c>
    </row>
    <row r="4531" spans="1:6" hidden="1" x14ac:dyDescent="0.25">
      <c r="A4531" s="159"/>
      <c r="B4531" s="171">
        <v>38899</v>
      </c>
      <c r="C4531" s="165" t="s">
        <v>10587</v>
      </c>
      <c r="D4531" s="166" t="s">
        <v>8325</v>
      </c>
      <c r="E4531" s="167">
        <v>13.77</v>
      </c>
      <c r="F4531" s="164" t="s">
        <v>4931</v>
      </c>
    </row>
    <row r="4532" spans="1:6" hidden="1" x14ac:dyDescent="0.25">
      <c r="A4532" s="159"/>
      <c r="B4532" s="171">
        <v>38900</v>
      </c>
      <c r="C4532" s="165" t="s">
        <v>10588</v>
      </c>
      <c r="D4532" s="166" t="s">
        <v>8325</v>
      </c>
      <c r="E4532" s="167">
        <v>14.35</v>
      </c>
      <c r="F4532" s="164" t="s">
        <v>4931</v>
      </c>
    </row>
    <row r="4533" spans="1:6" hidden="1" x14ac:dyDescent="0.25">
      <c r="A4533" s="159"/>
      <c r="B4533" s="171">
        <v>38901</v>
      </c>
      <c r="C4533" s="165" t="s">
        <v>10589</v>
      </c>
      <c r="D4533" s="166" t="s">
        <v>8325</v>
      </c>
      <c r="E4533" s="167">
        <v>23.48</v>
      </c>
      <c r="F4533" s="164" t="s">
        <v>4931</v>
      </c>
    </row>
    <row r="4534" spans="1:6" hidden="1" x14ac:dyDescent="0.25">
      <c r="A4534" s="159"/>
      <c r="B4534" s="171">
        <v>38904</v>
      </c>
      <c r="C4534" s="165" t="s">
        <v>10590</v>
      </c>
      <c r="D4534" s="166" t="s">
        <v>8325</v>
      </c>
      <c r="E4534" s="167">
        <v>38.15</v>
      </c>
      <c r="F4534" s="164" t="s">
        <v>4931</v>
      </c>
    </row>
    <row r="4535" spans="1:6" hidden="1" x14ac:dyDescent="0.25">
      <c r="A4535" s="159"/>
      <c r="B4535" s="171">
        <v>38903</v>
      </c>
      <c r="C4535" s="165" t="s">
        <v>10591</v>
      </c>
      <c r="D4535" s="166" t="s">
        <v>8325</v>
      </c>
      <c r="E4535" s="167">
        <v>37.909999999999997</v>
      </c>
      <c r="F4535" s="164" t="s">
        <v>4931</v>
      </c>
    </row>
    <row r="4536" spans="1:6" hidden="1" x14ac:dyDescent="0.25">
      <c r="A4536" s="159"/>
      <c r="B4536" s="171">
        <v>7091</v>
      </c>
      <c r="C4536" s="165" t="s">
        <v>5887</v>
      </c>
      <c r="D4536" s="166" t="s">
        <v>8325</v>
      </c>
      <c r="E4536" s="167">
        <v>9.56</v>
      </c>
      <c r="F4536" s="164" t="s">
        <v>4897</v>
      </c>
    </row>
    <row r="4537" spans="1:6" hidden="1" x14ac:dyDescent="0.25">
      <c r="A4537" s="159"/>
      <c r="B4537" s="171">
        <v>11655</v>
      </c>
      <c r="C4537" s="165" t="s">
        <v>6237</v>
      </c>
      <c r="D4537" s="166" t="s">
        <v>8325</v>
      </c>
      <c r="E4537" s="167">
        <v>8.5500000000000007</v>
      </c>
      <c r="F4537" s="164" t="s">
        <v>4897</v>
      </c>
    </row>
    <row r="4538" spans="1:6" hidden="1" x14ac:dyDescent="0.25">
      <c r="A4538" s="159"/>
      <c r="B4538" s="171">
        <v>11656</v>
      </c>
      <c r="C4538" s="165" t="s">
        <v>6238</v>
      </c>
      <c r="D4538" s="166" t="s">
        <v>8325</v>
      </c>
      <c r="E4538" s="167">
        <v>8.8000000000000007</v>
      </c>
      <c r="F4538" s="164" t="s">
        <v>4897</v>
      </c>
    </row>
    <row r="4539" spans="1:6" hidden="1" x14ac:dyDescent="0.25">
      <c r="A4539" s="159"/>
      <c r="B4539" s="171">
        <v>37948</v>
      </c>
      <c r="C4539" s="165" t="s">
        <v>6962</v>
      </c>
      <c r="D4539" s="166" t="s">
        <v>8325</v>
      </c>
      <c r="E4539" s="167">
        <v>1.9</v>
      </c>
      <c r="F4539" s="164" t="s">
        <v>4897</v>
      </c>
    </row>
    <row r="4540" spans="1:6" hidden="1" x14ac:dyDescent="0.25">
      <c r="A4540" s="159"/>
      <c r="B4540" s="171">
        <v>7097</v>
      </c>
      <c r="C4540" s="165" t="s">
        <v>5889</v>
      </c>
      <c r="D4540" s="166" t="s">
        <v>8325</v>
      </c>
      <c r="E4540" s="167">
        <v>4.25</v>
      </c>
      <c r="F4540" s="164" t="s">
        <v>4897</v>
      </c>
    </row>
    <row r="4541" spans="1:6" hidden="1" x14ac:dyDescent="0.25">
      <c r="A4541" s="159"/>
      <c r="B4541" s="171">
        <v>11657</v>
      </c>
      <c r="C4541" s="165" t="s">
        <v>6239</v>
      </c>
      <c r="D4541" s="166" t="s">
        <v>8325</v>
      </c>
      <c r="E4541" s="167">
        <v>7.42</v>
      </c>
      <c r="F4541" s="164" t="s">
        <v>4897</v>
      </c>
    </row>
    <row r="4542" spans="1:6" hidden="1" x14ac:dyDescent="0.25">
      <c r="A4542" s="159"/>
      <c r="B4542" s="171">
        <v>11658</v>
      </c>
      <c r="C4542" s="165" t="s">
        <v>6240</v>
      </c>
      <c r="D4542" s="166" t="s">
        <v>8325</v>
      </c>
      <c r="E4542" s="167">
        <v>8.39</v>
      </c>
      <c r="F4542" s="164" t="s">
        <v>4897</v>
      </c>
    </row>
    <row r="4543" spans="1:6" hidden="1" x14ac:dyDescent="0.25">
      <c r="A4543" s="159"/>
      <c r="B4543" s="171">
        <v>7146</v>
      </c>
      <c r="C4543" s="165" t="s">
        <v>5918</v>
      </c>
      <c r="D4543" s="166" t="s">
        <v>8325</v>
      </c>
      <c r="E4543" s="167">
        <v>95.84</v>
      </c>
      <c r="F4543" s="164" t="s">
        <v>4897</v>
      </c>
    </row>
    <row r="4544" spans="1:6" hidden="1" x14ac:dyDescent="0.25">
      <c r="A4544" s="159"/>
      <c r="B4544" s="171">
        <v>7138</v>
      </c>
      <c r="C4544" s="165" t="s">
        <v>5910</v>
      </c>
      <c r="D4544" s="166" t="s">
        <v>8325</v>
      </c>
      <c r="E4544" s="167">
        <v>0.59</v>
      </c>
      <c r="F4544" s="164" t="s">
        <v>4897</v>
      </c>
    </row>
    <row r="4545" spans="1:6" hidden="1" x14ac:dyDescent="0.25">
      <c r="A4545" s="159"/>
      <c r="B4545" s="171">
        <v>7139</v>
      </c>
      <c r="C4545" s="165" t="s">
        <v>5911</v>
      </c>
      <c r="D4545" s="166" t="s">
        <v>8325</v>
      </c>
      <c r="E4545" s="167">
        <v>0.82</v>
      </c>
      <c r="F4545" s="164" t="s">
        <v>4897</v>
      </c>
    </row>
    <row r="4546" spans="1:6" hidden="1" x14ac:dyDescent="0.25">
      <c r="A4546" s="159"/>
      <c r="B4546" s="171">
        <v>7140</v>
      </c>
      <c r="C4546" s="165" t="s">
        <v>5912</v>
      </c>
      <c r="D4546" s="166" t="s">
        <v>8325</v>
      </c>
      <c r="E4546" s="167">
        <v>2.0299999999999998</v>
      </c>
      <c r="F4546" s="164" t="s">
        <v>4897</v>
      </c>
    </row>
    <row r="4547" spans="1:6" hidden="1" x14ac:dyDescent="0.25">
      <c r="A4547" s="159"/>
      <c r="B4547" s="171">
        <v>7141</v>
      </c>
      <c r="C4547" s="165" t="s">
        <v>5913</v>
      </c>
      <c r="D4547" s="166" t="s">
        <v>8325</v>
      </c>
      <c r="E4547" s="167">
        <v>5.25</v>
      </c>
      <c r="F4547" s="164" t="s">
        <v>4897</v>
      </c>
    </row>
    <row r="4548" spans="1:6" hidden="1" x14ac:dyDescent="0.25">
      <c r="A4548" s="159"/>
      <c r="B4548" s="171">
        <v>7143</v>
      </c>
      <c r="C4548" s="165" t="s">
        <v>5915</v>
      </c>
      <c r="D4548" s="166" t="s">
        <v>8325</v>
      </c>
      <c r="E4548" s="167">
        <v>17.04</v>
      </c>
      <c r="F4548" s="164" t="s">
        <v>4897</v>
      </c>
    </row>
    <row r="4549" spans="1:6" hidden="1" x14ac:dyDescent="0.25">
      <c r="A4549" s="159"/>
      <c r="B4549" s="171">
        <v>7144</v>
      </c>
      <c r="C4549" s="165" t="s">
        <v>5916</v>
      </c>
      <c r="D4549" s="166" t="s">
        <v>8325</v>
      </c>
      <c r="E4549" s="167">
        <v>32.67</v>
      </c>
      <c r="F4549" s="164" t="s">
        <v>4897</v>
      </c>
    </row>
    <row r="4550" spans="1:6" hidden="1" x14ac:dyDescent="0.25">
      <c r="A4550" s="159"/>
      <c r="B4550" s="171">
        <v>7145</v>
      </c>
      <c r="C4550" s="165" t="s">
        <v>5917</v>
      </c>
      <c r="D4550" s="166" t="s">
        <v>8325</v>
      </c>
      <c r="E4550" s="167">
        <v>51.23</v>
      </c>
      <c r="F4550" s="164" t="s">
        <v>4897</v>
      </c>
    </row>
    <row r="4551" spans="1:6" hidden="1" x14ac:dyDescent="0.25">
      <c r="A4551" s="159"/>
      <c r="B4551" s="171">
        <v>7142</v>
      </c>
      <c r="C4551" s="165" t="s">
        <v>5914</v>
      </c>
      <c r="D4551" s="166" t="s">
        <v>8325</v>
      </c>
      <c r="E4551" s="167">
        <v>5.94</v>
      </c>
      <c r="F4551" s="164" t="s">
        <v>4897</v>
      </c>
    </row>
    <row r="4552" spans="1:6" hidden="1" x14ac:dyDescent="0.25">
      <c r="A4552" s="159"/>
      <c r="B4552" s="171">
        <v>3593</v>
      </c>
      <c r="C4552" s="165" t="s">
        <v>5464</v>
      </c>
      <c r="D4552" s="166" t="s">
        <v>8325</v>
      </c>
      <c r="E4552" s="167">
        <v>44.96</v>
      </c>
      <c r="F4552" s="164" t="s">
        <v>4897</v>
      </c>
    </row>
    <row r="4553" spans="1:6" hidden="1" x14ac:dyDescent="0.25">
      <c r="A4553" s="159"/>
      <c r="B4553" s="171">
        <v>3588</v>
      </c>
      <c r="C4553" s="165" t="s">
        <v>5459</v>
      </c>
      <c r="D4553" s="166" t="s">
        <v>8325</v>
      </c>
      <c r="E4553" s="167">
        <v>34.659999999999997</v>
      </c>
      <c r="F4553" s="164" t="s">
        <v>4897</v>
      </c>
    </row>
    <row r="4554" spans="1:6" hidden="1" x14ac:dyDescent="0.25">
      <c r="A4554" s="159"/>
      <c r="B4554" s="171">
        <v>3585</v>
      </c>
      <c r="C4554" s="165" t="s">
        <v>5456</v>
      </c>
      <c r="D4554" s="166" t="s">
        <v>8325</v>
      </c>
      <c r="E4554" s="167">
        <v>10.7</v>
      </c>
      <c r="F4554" s="164" t="s">
        <v>4897</v>
      </c>
    </row>
    <row r="4555" spans="1:6" hidden="1" x14ac:dyDescent="0.25">
      <c r="A4555" s="159"/>
      <c r="B4555" s="171">
        <v>3587</v>
      </c>
      <c r="C4555" s="165" t="s">
        <v>5458</v>
      </c>
      <c r="D4555" s="166" t="s">
        <v>8325</v>
      </c>
      <c r="E4555" s="167">
        <v>21.5</v>
      </c>
      <c r="F4555" s="164" t="s">
        <v>4897</v>
      </c>
    </row>
    <row r="4556" spans="1:6" hidden="1" x14ac:dyDescent="0.25">
      <c r="A4556" s="159"/>
      <c r="B4556" s="171">
        <v>3590</v>
      </c>
      <c r="C4556" s="165" t="s">
        <v>5461</v>
      </c>
      <c r="D4556" s="166" t="s">
        <v>8325</v>
      </c>
      <c r="E4556" s="167">
        <v>127.67</v>
      </c>
      <c r="F4556" s="164" t="s">
        <v>4897</v>
      </c>
    </row>
    <row r="4557" spans="1:6" hidden="1" x14ac:dyDescent="0.25">
      <c r="A4557" s="159"/>
      <c r="B4557" s="171">
        <v>3589</v>
      </c>
      <c r="C4557" s="165" t="s">
        <v>5460</v>
      </c>
      <c r="D4557" s="166" t="s">
        <v>8325</v>
      </c>
      <c r="E4557" s="167">
        <v>68.53</v>
      </c>
      <c r="F4557" s="164" t="s">
        <v>4897</v>
      </c>
    </row>
    <row r="4558" spans="1:6" hidden="1" x14ac:dyDescent="0.25">
      <c r="A4558" s="159"/>
      <c r="B4558" s="171">
        <v>3586</v>
      </c>
      <c r="C4558" s="165" t="s">
        <v>5457</v>
      </c>
      <c r="D4558" s="166" t="s">
        <v>8325</v>
      </c>
      <c r="E4558" s="167">
        <v>14.02</v>
      </c>
      <c r="F4558" s="164" t="s">
        <v>4897</v>
      </c>
    </row>
    <row r="4559" spans="1:6" hidden="1" x14ac:dyDescent="0.25">
      <c r="A4559" s="159"/>
      <c r="B4559" s="171">
        <v>3592</v>
      </c>
      <c r="C4559" s="165" t="s">
        <v>5463</v>
      </c>
      <c r="D4559" s="166" t="s">
        <v>8325</v>
      </c>
      <c r="E4559" s="167">
        <v>201.81</v>
      </c>
      <c r="F4559" s="164" t="s">
        <v>4897</v>
      </c>
    </row>
    <row r="4560" spans="1:6" hidden="1" x14ac:dyDescent="0.25">
      <c r="A4560" s="159"/>
      <c r="B4560" s="171">
        <v>3591</v>
      </c>
      <c r="C4560" s="165" t="s">
        <v>5462</v>
      </c>
      <c r="D4560" s="166" t="s">
        <v>8325</v>
      </c>
      <c r="E4560" s="167">
        <v>323.52</v>
      </c>
      <c r="F4560" s="164" t="s">
        <v>4897</v>
      </c>
    </row>
    <row r="4561" spans="1:6" hidden="1" x14ac:dyDescent="0.25">
      <c r="A4561" s="159"/>
      <c r="B4561" s="171">
        <v>40396</v>
      </c>
      <c r="C4561" s="165" t="s">
        <v>10592</v>
      </c>
      <c r="D4561" s="166" t="s">
        <v>8325</v>
      </c>
      <c r="E4561" s="167">
        <v>50.55</v>
      </c>
      <c r="F4561" s="164" t="s">
        <v>4931</v>
      </c>
    </row>
    <row r="4562" spans="1:6" hidden="1" x14ac:dyDescent="0.25">
      <c r="A4562" s="159"/>
      <c r="B4562" s="171">
        <v>40395</v>
      </c>
      <c r="C4562" s="165" t="s">
        <v>10593</v>
      </c>
      <c r="D4562" s="166" t="s">
        <v>8325</v>
      </c>
      <c r="E4562" s="167">
        <v>38.799999999999997</v>
      </c>
      <c r="F4562" s="164" t="s">
        <v>4931</v>
      </c>
    </row>
    <row r="4563" spans="1:6" hidden="1" x14ac:dyDescent="0.25">
      <c r="A4563" s="159"/>
      <c r="B4563" s="171">
        <v>40392</v>
      </c>
      <c r="C4563" s="165" t="s">
        <v>10594</v>
      </c>
      <c r="D4563" s="166" t="s">
        <v>8325</v>
      </c>
      <c r="E4563" s="167">
        <v>12.48</v>
      </c>
      <c r="F4563" s="164" t="s">
        <v>4931</v>
      </c>
    </row>
    <row r="4564" spans="1:6" hidden="1" x14ac:dyDescent="0.25">
      <c r="A4564" s="159"/>
      <c r="B4564" s="171">
        <v>40394</v>
      </c>
      <c r="C4564" s="165" t="s">
        <v>10595</v>
      </c>
      <c r="D4564" s="166" t="s">
        <v>8325</v>
      </c>
      <c r="E4564" s="167">
        <v>25.26</v>
      </c>
      <c r="F4564" s="164" t="s">
        <v>4931</v>
      </c>
    </row>
    <row r="4565" spans="1:6" hidden="1" x14ac:dyDescent="0.25">
      <c r="A4565" s="159"/>
      <c r="B4565" s="171">
        <v>40398</v>
      </c>
      <c r="C4565" s="165" t="s">
        <v>10596</v>
      </c>
      <c r="D4565" s="166" t="s">
        <v>8325</v>
      </c>
      <c r="E4565" s="167">
        <v>162.19</v>
      </c>
      <c r="F4565" s="164" t="s">
        <v>4931</v>
      </c>
    </row>
    <row r="4566" spans="1:6" hidden="1" x14ac:dyDescent="0.25">
      <c r="A4566" s="159"/>
      <c r="B4566" s="171">
        <v>40397</v>
      </c>
      <c r="C4566" s="165" t="s">
        <v>10597</v>
      </c>
      <c r="D4566" s="166" t="s">
        <v>8325</v>
      </c>
      <c r="E4566" s="167">
        <v>83.06</v>
      </c>
      <c r="F4566" s="164" t="s">
        <v>4931</v>
      </c>
    </row>
    <row r="4567" spans="1:6" hidden="1" x14ac:dyDescent="0.25">
      <c r="A4567" s="159"/>
      <c r="B4567" s="171">
        <v>40393</v>
      </c>
      <c r="C4567" s="165" t="s">
        <v>10598</v>
      </c>
      <c r="D4567" s="166" t="s">
        <v>8325</v>
      </c>
      <c r="E4567" s="167">
        <v>16.079999999999998</v>
      </c>
      <c r="F4567" s="164" t="s">
        <v>4931</v>
      </c>
    </row>
    <row r="4568" spans="1:6" hidden="1" x14ac:dyDescent="0.25">
      <c r="A4568" s="159"/>
      <c r="B4568" s="171">
        <v>40399</v>
      </c>
      <c r="C4568" s="165" t="s">
        <v>10599</v>
      </c>
      <c r="D4568" s="166" t="s">
        <v>8325</v>
      </c>
      <c r="E4568" s="167">
        <v>265.35000000000002</v>
      </c>
      <c r="F4568" s="164" t="s">
        <v>4931</v>
      </c>
    </row>
    <row r="4569" spans="1:6" hidden="1" x14ac:dyDescent="0.25">
      <c r="A4569" s="159"/>
      <c r="B4569" s="171">
        <v>39322</v>
      </c>
      <c r="C4569" s="165" t="s">
        <v>10600</v>
      </c>
      <c r="D4569" s="166" t="s">
        <v>8325</v>
      </c>
      <c r="E4569" s="167">
        <v>14.79</v>
      </c>
      <c r="F4569" s="164" t="s">
        <v>4931</v>
      </c>
    </row>
    <row r="4570" spans="1:6" hidden="1" x14ac:dyDescent="0.25">
      <c r="A4570" s="159"/>
      <c r="B4570" s="171">
        <v>39289</v>
      </c>
      <c r="C4570" s="165" t="s">
        <v>10601</v>
      </c>
      <c r="D4570" s="166" t="s">
        <v>8325</v>
      </c>
      <c r="E4570" s="167">
        <v>17.71</v>
      </c>
      <c r="F4570" s="164" t="s">
        <v>4931</v>
      </c>
    </row>
    <row r="4571" spans="1:6" hidden="1" x14ac:dyDescent="0.25">
      <c r="A4571" s="159"/>
      <c r="B4571" s="171">
        <v>39290</v>
      </c>
      <c r="C4571" s="165" t="s">
        <v>10602</v>
      </c>
      <c r="D4571" s="166" t="s">
        <v>8325</v>
      </c>
      <c r="E4571" s="167">
        <v>30.07</v>
      </c>
      <c r="F4571" s="164" t="s">
        <v>4931</v>
      </c>
    </row>
    <row r="4572" spans="1:6" hidden="1" x14ac:dyDescent="0.25">
      <c r="A4572" s="159"/>
      <c r="B4572" s="171">
        <v>39291</v>
      </c>
      <c r="C4572" s="165" t="s">
        <v>10603</v>
      </c>
      <c r="D4572" s="166" t="s">
        <v>8325</v>
      </c>
      <c r="E4572" s="167">
        <v>45.02</v>
      </c>
      <c r="F4572" s="164" t="s">
        <v>4931</v>
      </c>
    </row>
    <row r="4573" spans="1:6" hidden="1" x14ac:dyDescent="0.25">
      <c r="A4573" s="159"/>
      <c r="B4573" s="171">
        <v>20174</v>
      </c>
      <c r="C4573" s="165" t="s">
        <v>6611</v>
      </c>
      <c r="D4573" s="166" t="s">
        <v>8325</v>
      </c>
      <c r="E4573" s="167">
        <v>41.22</v>
      </c>
      <c r="F4573" s="164" t="s">
        <v>4897</v>
      </c>
    </row>
    <row r="4574" spans="1:6" hidden="1" x14ac:dyDescent="0.25">
      <c r="A4574" s="159"/>
      <c r="B4574" s="171">
        <v>41892</v>
      </c>
      <c r="C4574" s="165" t="s">
        <v>7524</v>
      </c>
      <c r="D4574" s="166" t="s">
        <v>8325</v>
      </c>
      <c r="E4574" s="167">
        <v>87.27</v>
      </c>
      <c r="F4574" s="164" t="s">
        <v>4931</v>
      </c>
    </row>
    <row r="4575" spans="1:6" hidden="1" x14ac:dyDescent="0.25">
      <c r="A4575" s="159"/>
      <c r="B4575" s="171">
        <v>7048</v>
      </c>
      <c r="C4575" s="165" t="s">
        <v>5882</v>
      </c>
      <c r="D4575" s="166" t="s">
        <v>8325</v>
      </c>
      <c r="E4575" s="167">
        <v>18.75</v>
      </c>
      <c r="F4575" s="164" t="s">
        <v>4931</v>
      </c>
    </row>
    <row r="4576" spans="1:6" hidden="1" x14ac:dyDescent="0.25">
      <c r="A4576" s="159"/>
      <c r="B4576" s="171">
        <v>7088</v>
      </c>
      <c r="C4576" s="165" t="s">
        <v>5886</v>
      </c>
      <c r="D4576" s="166" t="s">
        <v>8325</v>
      </c>
      <c r="E4576" s="167">
        <v>46.99</v>
      </c>
      <c r="F4576" s="164" t="s">
        <v>4931</v>
      </c>
    </row>
    <row r="4577" spans="1:6" hidden="1" x14ac:dyDescent="0.25">
      <c r="A4577" s="159"/>
      <c r="B4577" s="171">
        <v>20179</v>
      </c>
      <c r="C4577" s="165" t="s">
        <v>6614</v>
      </c>
      <c r="D4577" s="166" t="s">
        <v>8325</v>
      </c>
      <c r="E4577" s="167">
        <v>29.11</v>
      </c>
      <c r="F4577" s="164" t="s">
        <v>4931</v>
      </c>
    </row>
    <row r="4578" spans="1:6" hidden="1" x14ac:dyDescent="0.25">
      <c r="A4578" s="159"/>
      <c r="B4578" s="171">
        <v>20178</v>
      </c>
      <c r="C4578" s="165" t="s">
        <v>6613</v>
      </c>
      <c r="D4578" s="166" t="s">
        <v>8325</v>
      </c>
      <c r="E4578" s="167">
        <v>21.14</v>
      </c>
      <c r="F4578" s="164" t="s">
        <v>4931</v>
      </c>
    </row>
    <row r="4579" spans="1:6" hidden="1" x14ac:dyDescent="0.25">
      <c r="A4579" s="159"/>
      <c r="B4579" s="171">
        <v>20180</v>
      </c>
      <c r="C4579" s="165" t="s">
        <v>6615</v>
      </c>
      <c r="D4579" s="166" t="s">
        <v>8325</v>
      </c>
      <c r="E4579" s="167">
        <v>49.7</v>
      </c>
      <c r="F4579" s="164" t="s">
        <v>4931</v>
      </c>
    </row>
    <row r="4580" spans="1:6" hidden="1" x14ac:dyDescent="0.25">
      <c r="A4580" s="159"/>
      <c r="B4580" s="171">
        <v>20181</v>
      </c>
      <c r="C4580" s="165" t="s">
        <v>6616</v>
      </c>
      <c r="D4580" s="166" t="s">
        <v>8325</v>
      </c>
      <c r="E4580" s="167">
        <v>73.25</v>
      </c>
      <c r="F4580" s="164" t="s">
        <v>4931</v>
      </c>
    </row>
    <row r="4581" spans="1:6" hidden="1" x14ac:dyDescent="0.25">
      <c r="A4581" s="159"/>
      <c r="B4581" s="171">
        <v>20177</v>
      </c>
      <c r="C4581" s="165" t="s">
        <v>6612</v>
      </c>
      <c r="D4581" s="166" t="s">
        <v>8325</v>
      </c>
      <c r="E4581" s="167">
        <v>16.73</v>
      </c>
      <c r="F4581" s="164" t="s">
        <v>4931</v>
      </c>
    </row>
    <row r="4582" spans="1:6" hidden="1" x14ac:dyDescent="0.25">
      <c r="A4582" s="159"/>
      <c r="B4582" s="171">
        <v>7082</v>
      </c>
      <c r="C4582" s="165" t="s">
        <v>5885</v>
      </c>
      <c r="D4582" s="166" t="s">
        <v>8325</v>
      </c>
      <c r="E4582" s="167">
        <v>65.34</v>
      </c>
      <c r="F4582" s="164" t="s">
        <v>4931</v>
      </c>
    </row>
    <row r="4583" spans="1:6" hidden="1" x14ac:dyDescent="0.25">
      <c r="A4583" s="159"/>
      <c r="B4583" s="171">
        <v>7069</v>
      </c>
      <c r="C4583" s="165" t="s">
        <v>5883</v>
      </c>
      <c r="D4583" s="166" t="s">
        <v>8325</v>
      </c>
      <c r="E4583" s="167">
        <v>107.69</v>
      </c>
      <c r="F4583" s="164" t="s">
        <v>4931</v>
      </c>
    </row>
    <row r="4584" spans="1:6" hidden="1" x14ac:dyDescent="0.25">
      <c r="A4584" s="159"/>
      <c r="B4584" s="171">
        <v>7070</v>
      </c>
      <c r="C4584" s="165" t="s">
        <v>5884</v>
      </c>
      <c r="D4584" s="166" t="s">
        <v>8325</v>
      </c>
      <c r="E4584" s="167">
        <v>183.09</v>
      </c>
      <c r="F4584" s="164" t="s">
        <v>4931</v>
      </c>
    </row>
    <row r="4585" spans="1:6" hidden="1" x14ac:dyDescent="0.25">
      <c r="A4585" s="159"/>
      <c r="B4585" s="171">
        <v>41893</v>
      </c>
      <c r="C4585" s="165" t="s">
        <v>7525</v>
      </c>
      <c r="D4585" s="166" t="s">
        <v>8325</v>
      </c>
      <c r="E4585" s="167">
        <v>698.63</v>
      </c>
      <c r="F4585" s="164" t="s">
        <v>4931</v>
      </c>
    </row>
    <row r="4586" spans="1:6" hidden="1" x14ac:dyDescent="0.25">
      <c r="A4586" s="159"/>
      <c r="B4586" s="171">
        <v>41894</v>
      </c>
      <c r="C4586" s="165" t="s">
        <v>7526</v>
      </c>
      <c r="D4586" s="166" t="s">
        <v>8325</v>
      </c>
      <c r="E4586" s="167">
        <v>1072.08</v>
      </c>
      <c r="F4586" s="164" t="s">
        <v>4931</v>
      </c>
    </row>
    <row r="4587" spans="1:6" hidden="1" x14ac:dyDescent="0.25">
      <c r="A4587" s="159"/>
      <c r="B4587" s="171">
        <v>41895</v>
      </c>
      <c r="C4587" s="165" t="s">
        <v>7527</v>
      </c>
      <c r="D4587" s="166" t="s">
        <v>8325</v>
      </c>
      <c r="E4587" s="167">
        <v>1185.46</v>
      </c>
      <c r="F4587" s="164" t="s">
        <v>4931</v>
      </c>
    </row>
    <row r="4588" spans="1:6" hidden="1" x14ac:dyDescent="0.25">
      <c r="A4588" s="159"/>
      <c r="B4588" s="171">
        <v>20172</v>
      </c>
      <c r="C4588" s="165" t="s">
        <v>6610</v>
      </c>
      <c r="D4588" s="166" t="s">
        <v>8325</v>
      </c>
      <c r="E4588" s="167">
        <v>26.13</v>
      </c>
      <c r="F4588" s="164" t="s">
        <v>4931</v>
      </c>
    </row>
    <row r="4589" spans="1:6" hidden="1" x14ac:dyDescent="0.25">
      <c r="A4589" s="159"/>
      <c r="B4589" s="171">
        <v>40945</v>
      </c>
      <c r="C4589" s="165" t="s">
        <v>10604</v>
      </c>
      <c r="D4589" s="166" t="s">
        <v>8332</v>
      </c>
      <c r="E4589" s="167">
        <v>19.100000000000001</v>
      </c>
      <c r="F4589" s="164" t="s">
        <v>4897</v>
      </c>
    </row>
    <row r="4590" spans="1:6" hidden="1" x14ac:dyDescent="0.25">
      <c r="A4590" s="159"/>
      <c r="B4590" s="171">
        <v>40946</v>
      </c>
      <c r="C4590" s="165" t="s">
        <v>10605</v>
      </c>
      <c r="D4590" s="166" t="s">
        <v>8412</v>
      </c>
      <c r="E4590" s="167">
        <v>3346.33</v>
      </c>
      <c r="F4590" s="164" t="s">
        <v>4897</v>
      </c>
    </row>
    <row r="4591" spans="1:6" hidden="1" x14ac:dyDescent="0.25">
      <c r="A4591" s="159"/>
      <c r="B4591" s="171">
        <v>7153</v>
      </c>
      <c r="C4591" s="165" t="s">
        <v>5919</v>
      </c>
      <c r="D4591" s="166" t="s">
        <v>8332</v>
      </c>
      <c r="E4591" s="167">
        <v>16.28</v>
      </c>
      <c r="F4591" s="164" t="s">
        <v>4897</v>
      </c>
    </row>
    <row r="4592" spans="1:6" hidden="1" x14ac:dyDescent="0.25">
      <c r="A4592" s="159"/>
      <c r="B4592" s="171">
        <v>41089</v>
      </c>
      <c r="C4592" s="165" t="s">
        <v>7516</v>
      </c>
      <c r="D4592" s="166" t="s">
        <v>8412</v>
      </c>
      <c r="E4592" s="167">
        <v>2852.24</v>
      </c>
      <c r="F4592" s="164" t="s">
        <v>4897</v>
      </c>
    </row>
    <row r="4593" spans="1:6" hidden="1" x14ac:dyDescent="0.25">
      <c r="A4593" s="159"/>
      <c r="B4593" s="171">
        <v>40943</v>
      </c>
      <c r="C4593" s="165" t="s">
        <v>10606</v>
      </c>
      <c r="D4593" s="166" t="s">
        <v>8332</v>
      </c>
      <c r="E4593" s="169">
        <v>14.67</v>
      </c>
      <c r="F4593" s="164" t="s">
        <v>4897</v>
      </c>
    </row>
    <row r="4594" spans="1:6" hidden="1" x14ac:dyDescent="0.25">
      <c r="A4594" s="159"/>
      <c r="B4594" s="171">
        <v>40944</v>
      </c>
      <c r="C4594" s="165" t="s">
        <v>10607</v>
      </c>
      <c r="D4594" s="166" t="s">
        <v>8412</v>
      </c>
      <c r="E4594" s="169">
        <v>2570.42</v>
      </c>
      <c r="F4594" s="164" t="s">
        <v>4897</v>
      </c>
    </row>
    <row r="4595" spans="1:6" hidden="1" x14ac:dyDescent="0.25">
      <c r="A4595" s="159"/>
      <c r="B4595" s="171">
        <v>6175</v>
      </c>
      <c r="C4595" s="165" t="s">
        <v>5842</v>
      </c>
      <c r="D4595" s="166" t="s">
        <v>8332</v>
      </c>
      <c r="E4595" s="169">
        <v>10.84</v>
      </c>
      <c r="F4595" s="164" t="s">
        <v>4897</v>
      </c>
    </row>
    <row r="4596" spans="1:6" hidden="1" x14ac:dyDescent="0.25">
      <c r="A4596" s="159"/>
      <c r="B4596" s="171">
        <v>41092</v>
      </c>
      <c r="C4596" s="165" t="s">
        <v>7519</v>
      </c>
      <c r="D4596" s="166" t="s">
        <v>8412</v>
      </c>
      <c r="E4596" s="167">
        <v>1899.83</v>
      </c>
      <c r="F4596" s="164" t="s">
        <v>4897</v>
      </c>
    </row>
    <row r="4597" spans="1:6" ht="20.399999999999999" hidden="1" x14ac:dyDescent="0.25">
      <c r="A4597" s="159"/>
      <c r="B4597" s="171">
        <v>37712</v>
      </c>
      <c r="C4597" s="165" t="s">
        <v>10608</v>
      </c>
      <c r="D4597" s="166" t="s">
        <v>8330</v>
      </c>
      <c r="E4597" s="167">
        <v>50</v>
      </c>
      <c r="F4597" s="164" t="s">
        <v>4931</v>
      </c>
    </row>
    <row r="4598" spans="1:6" ht="20.399999999999999" hidden="1" x14ac:dyDescent="0.25">
      <c r="A4598" s="159"/>
      <c r="B4598" s="171">
        <v>34547</v>
      </c>
      <c r="C4598" s="165" t="s">
        <v>10609</v>
      </c>
      <c r="D4598" s="166" t="s">
        <v>8368</v>
      </c>
      <c r="E4598" s="167">
        <v>1.97</v>
      </c>
      <c r="F4598" s="164" t="s">
        <v>4931</v>
      </c>
    </row>
    <row r="4599" spans="1:6" ht="20.399999999999999" hidden="1" x14ac:dyDescent="0.25">
      <c r="A4599" s="159"/>
      <c r="B4599" s="171">
        <v>34548</v>
      </c>
      <c r="C4599" s="165" t="s">
        <v>10610</v>
      </c>
      <c r="D4599" s="166" t="s">
        <v>8368</v>
      </c>
      <c r="E4599" s="167">
        <v>1.92</v>
      </c>
      <c r="F4599" s="164" t="s">
        <v>4931</v>
      </c>
    </row>
    <row r="4600" spans="1:6" hidden="1" x14ac:dyDescent="0.25">
      <c r="A4600" s="159"/>
      <c r="B4600" s="171">
        <v>37411</v>
      </c>
      <c r="C4600" s="165" t="s">
        <v>10611</v>
      </c>
      <c r="D4600" s="166" t="s">
        <v>8330</v>
      </c>
      <c r="E4600" s="167">
        <v>9.67</v>
      </c>
      <c r="F4600" s="164" t="s">
        <v>4931</v>
      </c>
    </row>
    <row r="4601" spans="1:6" ht="20.399999999999999" hidden="1" x14ac:dyDescent="0.25">
      <c r="A4601" s="159"/>
      <c r="B4601" s="171">
        <v>34558</v>
      </c>
      <c r="C4601" s="165" t="s">
        <v>10612</v>
      </c>
      <c r="D4601" s="166" t="s">
        <v>8368</v>
      </c>
      <c r="E4601" s="169">
        <v>1.29</v>
      </c>
      <c r="F4601" s="164" t="s">
        <v>4931</v>
      </c>
    </row>
    <row r="4602" spans="1:6" ht="20.399999999999999" hidden="1" x14ac:dyDescent="0.25">
      <c r="A4602" s="159"/>
      <c r="B4602" s="171">
        <v>34550</v>
      </c>
      <c r="C4602" s="165" t="s">
        <v>10613</v>
      </c>
      <c r="D4602" s="166" t="s">
        <v>8368</v>
      </c>
      <c r="E4602" s="167">
        <v>0.68</v>
      </c>
      <c r="F4602" s="164" t="s">
        <v>4931</v>
      </c>
    </row>
    <row r="4603" spans="1:6" ht="20.399999999999999" hidden="1" x14ac:dyDescent="0.25">
      <c r="A4603" s="159"/>
      <c r="B4603" s="171">
        <v>34557</v>
      </c>
      <c r="C4603" s="165" t="s">
        <v>10614</v>
      </c>
      <c r="D4603" s="166" t="s">
        <v>8368</v>
      </c>
      <c r="E4603" s="167">
        <v>1.21</v>
      </c>
      <c r="F4603" s="164" t="s">
        <v>4931</v>
      </c>
    </row>
    <row r="4604" spans="1:6" ht="20.399999999999999" hidden="1" x14ac:dyDescent="0.25">
      <c r="A4604" s="159"/>
      <c r="B4604" s="171">
        <v>7155</v>
      </c>
      <c r="C4604" s="165" t="s">
        <v>10615</v>
      </c>
      <c r="D4604" s="166" t="s">
        <v>8330</v>
      </c>
      <c r="E4604" s="167">
        <v>11.15</v>
      </c>
      <c r="F4604" s="164" t="s">
        <v>4931</v>
      </c>
    </row>
    <row r="4605" spans="1:6" ht="20.399999999999999" hidden="1" x14ac:dyDescent="0.25">
      <c r="A4605" s="159"/>
      <c r="B4605" s="171">
        <v>7154</v>
      </c>
      <c r="C4605" s="165" t="s">
        <v>10616</v>
      </c>
      <c r="D4605" s="166" t="s">
        <v>8369</v>
      </c>
      <c r="E4605" s="167">
        <v>5.01</v>
      </c>
      <c r="F4605" s="164" t="s">
        <v>4931</v>
      </c>
    </row>
    <row r="4606" spans="1:6" ht="20.399999999999999" hidden="1" x14ac:dyDescent="0.25">
      <c r="A4606" s="159"/>
      <c r="B4606" s="171">
        <v>10915</v>
      </c>
      <c r="C4606" s="165" t="s">
        <v>10617</v>
      </c>
      <c r="D4606" s="166" t="s">
        <v>8369</v>
      </c>
      <c r="E4606" s="167">
        <v>5.21</v>
      </c>
      <c r="F4606" s="164" t="s">
        <v>4931</v>
      </c>
    </row>
    <row r="4607" spans="1:6" ht="20.399999999999999" hidden="1" x14ac:dyDescent="0.25">
      <c r="A4607" s="159"/>
      <c r="B4607" s="171">
        <v>10917</v>
      </c>
      <c r="C4607" s="165" t="s">
        <v>10618</v>
      </c>
      <c r="D4607" s="166" t="s">
        <v>8330</v>
      </c>
      <c r="E4607" s="169">
        <v>5.0599999999999996</v>
      </c>
      <c r="F4607" s="164" t="s">
        <v>4931</v>
      </c>
    </row>
    <row r="4608" spans="1:6" ht="20.399999999999999" hidden="1" x14ac:dyDescent="0.25">
      <c r="A4608" s="159"/>
      <c r="B4608" s="171">
        <v>21141</v>
      </c>
      <c r="C4608" s="165" t="s">
        <v>10619</v>
      </c>
      <c r="D4608" s="166" t="s">
        <v>8330</v>
      </c>
      <c r="E4608" s="167">
        <v>7.49</v>
      </c>
      <c r="F4608" s="164" t="s">
        <v>4931</v>
      </c>
    </row>
    <row r="4609" spans="1:6" ht="20.399999999999999" hidden="1" x14ac:dyDescent="0.25">
      <c r="A4609" s="159"/>
      <c r="B4609" s="171">
        <v>10916</v>
      </c>
      <c r="C4609" s="165" t="s">
        <v>10620</v>
      </c>
      <c r="D4609" s="166" t="s">
        <v>8369</v>
      </c>
      <c r="E4609" s="169">
        <v>5.0599999999999996</v>
      </c>
      <c r="F4609" s="164" t="s">
        <v>4931</v>
      </c>
    </row>
    <row r="4610" spans="1:6" ht="20.399999999999999" hidden="1" x14ac:dyDescent="0.25">
      <c r="A4610" s="159"/>
      <c r="B4610" s="171">
        <v>39508</v>
      </c>
      <c r="C4610" s="165" t="s">
        <v>10621</v>
      </c>
      <c r="D4610" s="166" t="s">
        <v>8330</v>
      </c>
      <c r="E4610" s="169">
        <v>8.9</v>
      </c>
      <c r="F4610" s="164" t="s">
        <v>4931</v>
      </c>
    </row>
    <row r="4611" spans="1:6" ht="20.399999999999999" hidden="1" x14ac:dyDescent="0.25">
      <c r="A4611" s="159"/>
      <c r="B4611" s="171">
        <v>39507</v>
      </c>
      <c r="C4611" s="165" t="s">
        <v>10622</v>
      </c>
      <c r="D4611" s="166" t="s">
        <v>8330</v>
      </c>
      <c r="E4611" s="167">
        <v>8.7200000000000006</v>
      </c>
      <c r="F4611" s="164" t="s">
        <v>4931</v>
      </c>
    </row>
    <row r="4612" spans="1:6" ht="20.399999999999999" hidden="1" x14ac:dyDescent="0.25">
      <c r="A4612" s="159"/>
      <c r="B4612" s="171">
        <v>7156</v>
      </c>
      <c r="C4612" s="165" t="s">
        <v>10623</v>
      </c>
      <c r="D4612" s="166" t="s">
        <v>8330</v>
      </c>
      <c r="E4612" s="167">
        <v>15.07</v>
      </c>
      <c r="F4612" s="164" t="s">
        <v>4931</v>
      </c>
    </row>
    <row r="4613" spans="1:6" ht="20.399999999999999" hidden="1" x14ac:dyDescent="0.25">
      <c r="A4613" s="159"/>
      <c r="B4613" s="171">
        <v>39509</v>
      </c>
      <c r="C4613" s="165" t="s">
        <v>10624</v>
      </c>
      <c r="D4613" s="166" t="s">
        <v>8330</v>
      </c>
      <c r="E4613" s="167">
        <v>7.02</v>
      </c>
      <c r="F4613" s="164" t="s">
        <v>4931</v>
      </c>
    </row>
    <row r="4614" spans="1:6" hidden="1" x14ac:dyDescent="0.25">
      <c r="A4614" s="159"/>
      <c r="B4614" s="171">
        <v>25988</v>
      </c>
      <c r="C4614" s="165" t="s">
        <v>6684</v>
      </c>
      <c r="D4614" s="166" t="s">
        <v>8330</v>
      </c>
      <c r="E4614" s="167">
        <v>8.08</v>
      </c>
      <c r="F4614" s="164" t="s">
        <v>4897</v>
      </c>
    </row>
    <row r="4615" spans="1:6" hidden="1" x14ac:dyDescent="0.25">
      <c r="A4615" s="159"/>
      <c r="B4615" s="171">
        <v>10928</v>
      </c>
      <c r="C4615" s="165" t="s">
        <v>10625</v>
      </c>
      <c r="D4615" s="166" t="s">
        <v>8330</v>
      </c>
      <c r="E4615" s="167">
        <v>9.4499999999999993</v>
      </c>
      <c r="F4615" s="164" t="s">
        <v>4931</v>
      </c>
    </row>
    <row r="4616" spans="1:6" hidden="1" x14ac:dyDescent="0.25">
      <c r="A4616" s="159"/>
      <c r="B4616" s="171">
        <v>7167</v>
      </c>
      <c r="C4616" s="165" t="s">
        <v>10626</v>
      </c>
      <c r="D4616" s="166" t="s">
        <v>8330</v>
      </c>
      <c r="E4616" s="167">
        <v>12.91</v>
      </c>
      <c r="F4616" s="164" t="s">
        <v>4931</v>
      </c>
    </row>
    <row r="4617" spans="1:6" hidden="1" x14ac:dyDescent="0.25">
      <c r="A4617" s="159"/>
      <c r="B4617" s="171">
        <v>10933</v>
      </c>
      <c r="C4617" s="165" t="s">
        <v>10627</v>
      </c>
      <c r="D4617" s="166" t="s">
        <v>8330</v>
      </c>
      <c r="E4617" s="167">
        <v>11.54</v>
      </c>
      <c r="F4617" s="164" t="s">
        <v>4931</v>
      </c>
    </row>
    <row r="4618" spans="1:6" hidden="1" x14ac:dyDescent="0.25">
      <c r="A4618" s="159"/>
      <c r="B4618" s="171">
        <v>10927</v>
      </c>
      <c r="C4618" s="165" t="s">
        <v>10628</v>
      </c>
      <c r="D4618" s="166" t="s">
        <v>8330</v>
      </c>
      <c r="E4618" s="167">
        <v>13.94</v>
      </c>
      <c r="F4618" s="164" t="s">
        <v>4931</v>
      </c>
    </row>
    <row r="4619" spans="1:6" hidden="1" x14ac:dyDescent="0.25">
      <c r="A4619" s="159"/>
      <c r="B4619" s="171">
        <v>7158</v>
      </c>
      <c r="C4619" s="165" t="s">
        <v>10629</v>
      </c>
      <c r="D4619" s="166" t="s">
        <v>8330</v>
      </c>
      <c r="E4619" s="167">
        <v>19.45</v>
      </c>
      <c r="F4619" s="164" t="s">
        <v>4931</v>
      </c>
    </row>
    <row r="4620" spans="1:6" hidden="1" x14ac:dyDescent="0.25">
      <c r="A4620" s="159"/>
      <c r="B4620" s="171">
        <v>7162</v>
      </c>
      <c r="C4620" s="165" t="s">
        <v>10630</v>
      </c>
      <c r="D4620" s="166" t="s">
        <v>8330</v>
      </c>
      <c r="E4620" s="167">
        <v>29.24</v>
      </c>
      <c r="F4620" s="164" t="s">
        <v>4931</v>
      </c>
    </row>
    <row r="4621" spans="1:6" hidden="1" x14ac:dyDescent="0.25">
      <c r="A4621" s="159"/>
      <c r="B4621" s="171">
        <v>10932</v>
      </c>
      <c r="C4621" s="165" t="s">
        <v>10631</v>
      </c>
      <c r="D4621" s="166" t="s">
        <v>8330</v>
      </c>
      <c r="E4621" s="167">
        <v>51.78</v>
      </c>
      <c r="F4621" s="164" t="s">
        <v>4931</v>
      </c>
    </row>
    <row r="4622" spans="1:6" ht="20.399999999999999" hidden="1" x14ac:dyDescent="0.25">
      <c r="A4622" s="159"/>
      <c r="B4622" s="171">
        <v>40706</v>
      </c>
      <c r="C4622" s="165" t="s">
        <v>10632</v>
      </c>
      <c r="D4622" s="166" t="s">
        <v>8330</v>
      </c>
      <c r="E4622" s="167">
        <v>31.05</v>
      </c>
      <c r="F4622" s="164" t="s">
        <v>4931</v>
      </c>
    </row>
    <row r="4623" spans="1:6" ht="20.399999999999999" hidden="1" x14ac:dyDescent="0.25">
      <c r="A4623" s="159"/>
      <c r="B4623" s="171">
        <v>10937</v>
      </c>
      <c r="C4623" s="165" t="s">
        <v>10633</v>
      </c>
      <c r="D4623" s="166" t="s">
        <v>8330</v>
      </c>
      <c r="E4623" s="167">
        <v>20.350000000000001</v>
      </c>
      <c r="F4623" s="164" t="s">
        <v>4931</v>
      </c>
    </row>
    <row r="4624" spans="1:6" ht="20.399999999999999" hidden="1" x14ac:dyDescent="0.25">
      <c r="A4624" s="159"/>
      <c r="B4624" s="171">
        <v>10935</v>
      </c>
      <c r="C4624" s="165" t="s">
        <v>10634</v>
      </c>
      <c r="D4624" s="166" t="s">
        <v>8330</v>
      </c>
      <c r="E4624" s="167">
        <v>26.8</v>
      </c>
      <c r="F4624" s="164" t="s">
        <v>4931</v>
      </c>
    </row>
    <row r="4625" spans="1:6" hidden="1" x14ac:dyDescent="0.25">
      <c r="A4625" s="159"/>
      <c r="B4625" s="171">
        <v>40707</v>
      </c>
      <c r="C4625" s="165" t="s">
        <v>10635</v>
      </c>
      <c r="D4625" s="166" t="s">
        <v>8330</v>
      </c>
      <c r="E4625" s="169">
        <v>61.71</v>
      </c>
      <c r="F4625" s="164" t="s">
        <v>4931</v>
      </c>
    </row>
    <row r="4626" spans="1:6" hidden="1" x14ac:dyDescent="0.25">
      <c r="A4626" s="159"/>
      <c r="B4626" s="171">
        <v>10931</v>
      </c>
      <c r="C4626" s="165" t="s">
        <v>6154</v>
      </c>
      <c r="D4626" s="166" t="s">
        <v>8330</v>
      </c>
      <c r="E4626" s="167">
        <v>8.6300000000000008</v>
      </c>
      <c r="F4626" s="164" t="s">
        <v>4931</v>
      </c>
    </row>
    <row r="4627" spans="1:6" hidden="1" x14ac:dyDescent="0.25">
      <c r="A4627" s="159"/>
      <c r="B4627" s="171">
        <v>7164</v>
      </c>
      <c r="C4627" s="165" t="s">
        <v>5921</v>
      </c>
      <c r="D4627" s="166" t="s">
        <v>8330</v>
      </c>
      <c r="E4627" s="167">
        <v>24.16</v>
      </c>
      <c r="F4627" s="164" t="s">
        <v>4931</v>
      </c>
    </row>
    <row r="4628" spans="1:6" hidden="1" x14ac:dyDescent="0.25">
      <c r="A4628" s="159"/>
      <c r="B4628" s="171">
        <v>36887</v>
      </c>
      <c r="C4628" s="165" t="s">
        <v>6905</v>
      </c>
      <c r="D4628" s="166" t="s">
        <v>8330</v>
      </c>
      <c r="E4628" s="167">
        <v>15.9</v>
      </c>
      <c r="F4628" s="164" t="s">
        <v>4897</v>
      </c>
    </row>
    <row r="4629" spans="1:6" ht="20.399999999999999" hidden="1" x14ac:dyDescent="0.25">
      <c r="A4629" s="159"/>
      <c r="B4629" s="171">
        <v>34630</v>
      </c>
      <c r="C4629" s="165" t="s">
        <v>10636</v>
      </c>
      <c r="D4629" s="166" t="s">
        <v>8325</v>
      </c>
      <c r="E4629" s="167">
        <v>812.72</v>
      </c>
      <c r="F4629" s="164" t="s">
        <v>4931</v>
      </c>
    </row>
    <row r="4630" spans="1:6" hidden="1" x14ac:dyDescent="0.25">
      <c r="A4630" s="159"/>
      <c r="B4630" s="171">
        <v>7161</v>
      </c>
      <c r="C4630" s="165" t="s">
        <v>5920</v>
      </c>
      <c r="D4630" s="166" t="s">
        <v>8330</v>
      </c>
      <c r="E4630" s="167">
        <v>3.66</v>
      </c>
      <c r="F4630" s="164" t="s">
        <v>4931</v>
      </c>
    </row>
    <row r="4631" spans="1:6" ht="20.399999999999999" hidden="1" x14ac:dyDescent="0.25">
      <c r="A4631" s="159"/>
      <c r="B4631" s="171">
        <v>7170</v>
      </c>
      <c r="C4631" s="165" t="s">
        <v>10637</v>
      </c>
      <c r="D4631" s="166" t="s">
        <v>8330</v>
      </c>
      <c r="E4631" s="167">
        <v>2.2599999999999998</v>
      </c>
      <c r="F4631" s="164" t="s">
        <v>8337</v>
      </c>
    </row>
    <row r="4632" spans="1:6" hidden="1" x14ac:dyDescent="0.25">
      <c r="A4632" s="159"/>
      <c r="B4632" s="171">
        <v>37524</v>
      </c>
      <c r="C4632" s="165" t="s">
        <v>10638</v>
      </c>
      <c r="D4632" s="166" t="s">
        <v>8368</v>
      </c>
      <c r="E4632" s="167">
        <v>2.16</v>
      </c>
      <c r="F4632" s="164" t="s">
        <v>4897</v>
      </c>
    </row>
    <row r="4633" spans="1:6" ht="20.399999999999999" hidden="1" x14ac:dyDescent="0.25">
      <c r="A4633" s="159"/>
      <c r="B4633" s="171">
        <v>37525</v>
      </c>
      <c r="C4633" s="165" t="s">
        <v>10639</v>
      </c>
      <c r="D4633" s="166" t="s">
        <v>8368</v>
      </c>
      <c r="E4633" s="167">
        <v>2.58</v>
      </c>
      <c r="F4633" s="164" t="s">
        <v>4897</v>
      </c>
    </row>
    <row r="4634" spans="1:6" hidden="1" x14ac:dyDescent="0.25">
      <c r="A4634" s="159"/>
      <c r="B4634" s="171">
        <v>10920</v>
      </c>
      <c r="C4634" s="165" t="s">
        <v>6151</v>
      </c>
      <c r="D4634" s="166" t="s">
        <v>8330</v>
      </c>
      <c r="E4634" s="167">
        <v>10.039999999999999</v>
      </c>
      <c r="F4634" s="164" t="s">
        <v>4931</v>
      </c>
    </row>
    <row r="4635" spans="1:6" hidden="1" x14ac:dyDescent="0.25">
      <c r="A4635" s="159"/>
      <c r="B4635" s="171">
        <v>7238</v>
      </c>
      <c r="C4635" s="165" t="s">
        <v>5948</v>
      </c>
      <c r="D4635" s="166" t="s">
        <v>8330</v>
      </c>
      <c r="E4635" s="167">
        <v>24.35</v>
      </c>
      <c r="F4635" s="164" t="s">
        <v>4931</v>
      </c>
    </row>
    <row r="4636" spans="1:6" hidden="1" x14ac:dyDescent="0.25">
      <c r="A4636" s="159"/>
      <c r="B4636" s="171">
        <v>7239</v>
      </c>
      <c r="C4636" s="165" t="s">
        <v>5949</v>
      </c>
      <c r="D4636" s="166" t="s">
        <v>8330</v>
      </c>
      <c r="E4636" s="167">
        <v>30.28</v>
      </c>
      <c r="F4636" s="164" t="s">
        <v>4931</v>
      </c>
    </row>
    <row r="4637" spans="1:6" hidden="1" x14ac:dyDescent="0.25">
      <c r="A4637" s="159"/>
      <c r="B4637" s="171">
        <v>7240</v>
      </c>
      <c r="C4637" s="165" t="s">
        <v>5950</v>
      </c>
      <c r="D4637" s="166" t="s">
        <v>8330</v>
      </c>
      <c r="E4637" s="167">
        <v>34.770000000000003</v>
      </c>
      <c r="F4637" s="164" t="s">
        <v>4931</v>
      </c>
    </row>
    <row r="4638" spans="1:6" hidden="1" x14ac:dyDescent="0.25">
      <c r="A4638" s="159"/>
      <c r="B4638" s="171">
        <v>36789</v>
      </c>
      <c r="C4638" s="165" t="s">
        <v>10640</v>
      </c>
      <c r="D4638" s="166" t="s">
        <v>8325</v>
      </c>
      <c r="E4638" s="167">
        <v>1.81</v>
      </c>
      <c r="F4638" s="164" t="s">
        <v>4931</v>
      </c>
    </row>
    <row r="4639" spans="1:6" hidden="1" x14ac:dyDescent="0.25">
      <c r="A4639" s="159"/>
      <c r="B4639" s="171">
        <v>7176</v>
      </c>
      <c r="C4639" s="165" t="s">
        <v>10641</v>
      </c>
      <c r="D4639" s="166" t="s">
        <v>8325</v>
      </c>
      <c r="E4639" s="167">
        <v>1.1599999999999999</v>
      </c>
      <c r="F4639" s="164" t="s">
        <v>4931</v>
      </c>
    </row>
    <row r="4640" spans="1:6" hidden="1" x14ac:dyDescent="0.25">
      <c r="A4640" s="159"/>
      <c r="B4640" s="171">
        <v>7173</v>
      </c>
      <c r="C4640" s="165" t="s">
        <v>10641</v>
      </c>
      <c r="D4640" s="166" t="s">
        <v>8523</v>
      </c>
      <c r="E4640" s="167">
        <v>1169.23</v>
      </c>
      <c r="F4640" s="164" t="s">
        <v>4931</v>
      </c>
    </row>
    <row r="4641" spans="1:6" hidden="1" x14ac:dyDescent="0.25">
      <c r="A4641" s="159"/>
      <c r="B4641" s="171">
        <v>7183</v>
      </c>
      <c r="C4641" s="165" t="s">
        <v>10642</v>
      </c>
      <c r="D4641" s="166" t="s">
        <v>8325</v>
      </c>
      <c r="E4641" s="167">
        <v>1.88</v>
      </c>
      <c r="F4641" s="164" t="s">
        <v>4931</v>
      </c>
    </row>
    <row r="4642" spans="1:6" hidden="1" x14ac:dyDescent="0.25">
      <c r="A4642" s="159"/>
      <c r="B4642" s="171">
        <v>7180</v>
      </c>
      <c r="C4642" s="165" t="s">
        <v>10643</v>
      </c>
      <c r="D4642" s="166" t="s">
        <v>8325</v>
      </c>
      <c r="E4642" s="167">
        <v>1.1100000000000001</v>
      </c>
      <c r="F4642" s="164" t="s">
        <v>4931</v>
      </c>
    </row>
    <row r="4643" spans="1:6" hidden="1" x14ac:dyDescent="0.25">
      <c r="A4643" s="159"/>
      <c r="B4643" s="171">
        <v>11088</v>
      </c>
      <c r="C4643" s="165" t="s">
        <v>6186</v>
      </c>
      <c r="D4643" s="166" t="s">
        <v>8325</v>
      </c>
      <c r="E4643" s="167">
        <v>1.05</v>
      </c>
      <c r="F4643" s="164" t="s">
        <v>4931</v>
      </c>
    </row>
    <row r="4644" spans="1:6" hidden="1" x14ac:dyDescent="0.25">
      <c r="A4644" s="159"/>
      <c r="B4644" s="171">
        <v>36788</v>
      </c>
      <c r="C4644" s="165" t="s">
        <v>10644</v>
      </c>
      <c r="D4644" s="166" t="s">
        <v>8325</v>
      </c>
      <c r="E4644" s="167">
        <v>1.2</v>
      </c>
      <c r="F4644" s="164" t="s">
        <v>4931</v>
      </c>
    </row>
    <row r="4645" spans="1:6" hidden="1" x14ac:dyDescent="0.25">
      <c r="A4645" s="159"/>
      <c r="B4645" s="171">
        <v>7175</v>
      </c>
      <c r="C4645" s="165" t="s">
        <v>10645</v>
      </c>
      <c r="D4645" s="166" t="s">
        <v>8325</v>
      </c>
      <c r="E4645" s="167">
        <v>1.32</v>
      </c>
      <c r="F4645" s="164" t="s">
        <v>4931</v>
      </c>
    </row>
    <row r="4646" spans="1:6" hidden="1" x14ac:dyDescent="0.25">
      <c r="A4646" s="159"/>
      <c r="B4646" s="171">
        <v>25007</v>
      </c>
      <c r="C4646" s="165" t="s">
        <v>6656</v>
      </c>
      <c r="D4646" s="166" t="s">
        <v>8330</v>
      </c>
      <c r="E4646" s="167">
        <v>27.5</v>
      </c>
      <c r="F4646" s="164" t="s">
        <v>4931</v>
      </c>
    </row>
    <row r="4647" spans="1:6" ht="20.399999999999999" hidden="1" x14ac:dyDescent="0.25">
      <c r="A4647" s="159"/>
      <c r="B4647" s="171">
        <v>14171</v>
      </c>
      <c r="C4647" s="165" t="s">
        <v>10646</v>
      </c>
      <c r="D4647" s="166" t="s">
        <v>8330</v>
      </c>
      <c r="E4647" s="167">
        <v>73.52</v>
      </c>
      <c r="F4647" s="164" t="s">
        <v>4931</v>
      </c>
    </row>
    <row r="4648" spans="1:6" hidden="1" x14ac:dyDescent="0.25">
      <c r="A4648" s="159"/>
      <c r="B4648" s="171">
        <v>14170</v>
      </c>
      <c r="C4648" s="165" t="s">
        <v>10647</v>
      </c>
      <c r="D4648" s="166" t="s">
        <v>8330</v>
      </c>
      <c r="E4648" s="167">
        <v>64.97</v>
      </c>
      <c r="F4648" s="164" t="s">
        <v>4931</v>
      </c>
    </row>
    <row r="4649" spans="1:6" ht="20.399999999999999" hidden="1" x14ac:dyDescent="0.25">
      <c r="A4649" s="159"/>
      <c r="B4649" s="171">
        <v>14173</v>
      </c>
      <c r="C4649" s="165" t="s">
        <v>10648</v>
      </c>
      <c r="D4649" s="166" t="s">
        <v>8330</v>
      </c>
      <c r="E4649" s="167">
        <v>85.66</v>
      </c>
      <c r="F4649" s="164" t="s">
        <v>4931</v>
      </c>
    </row>
    <row r="4650" spans="1:6" hidden="1" x14ac:dyDescent="0.25">
      <c r="A4650" s="159"/>
      <c r="B4650" s="171">
        <v>14172</v>
      </c>
      <c r="C4650" s="165" t="s">
        <v>10649</v>
      </c>
      <c r="D4650" s="166" t="s">
        <v>8330</v>
      </c>
      <c r="E4650" s="167">
        <v>69.33</v>
      </c>
      <c r="F4650" s="164" t="s">
        <v>4931</v>
      </c>
    </row>
    <row r="4651" spans="1:6" hidden="1" x14ac:dyDescent="0.25">
      <c r="A4651" s="159"/>
      <c r="B4651" s="171">
        <v>7243</v>
      </c>
      <c r="C4651" s="165" t="s">
        <v>5952</v>
      </c>
      <c r="D4651" s="166" t="s">
        <v>8330</v>
      </c>
      <c r="E4651" s="167">
        <v>27.2</v>
      </c>
      <c r="F4651" s="164" t="s">
        <v>4931</v>
      </c>
    </row>
    <row r="4652" spans="1:6" hidden="1" x14ac:dyDescent="0.25">
      <c r="A4652" s="159"/>
      <c r="B4652" s="171">
        <v>11067</v>
      </c>
      <c r="C4652" s="165" t="s">
        <v>10650</v>
      </c>
      <c r="D4652" s="166" t="s">
        <v>8325</v>
      </c>
      <c r="E4652" s="167">
        <v>121.14</v>
      </c>
      <c r="F4652" s="164" t="s">
        <v>4931</v>
      </c>
    </row>
    <row r="4653" spans="1:6" hidden="1" x14ac:dyDescent="0.25">
      <c r="A4653" s="159"/>
      <c r="B4653" s="171">
        <v>11068</v>
      </c>
      <c r="C4653" s="165" t="s">
        <v>10651</v>
      </c>
      <c r="D4653" s="166" t="s">
        <v>8325</v>
      </c>
      <c r="E4653" s="167">
        <v>171.1</v>
      </c>
      <c r="F4653" s="164" t="s">
        <v>4931</v>
      </c>
    </row>
    <row r="4654" spans="1:6" ht="20.399999999999999" hidden="1" x14ac:dyDescent="0.25">
      <c r="A4654" s="159"/>
      <c r="B4654" s="171">
        <v>40865</v>
      </c>
      <c r="C4654" s="165" t="s">
        <v>7555</v>
      </c>
      <c r="D4654" s="166" t="s">
        <v>8325</v>
      </c>
      <c r="E4654" s="167">
        <v>2.98</v>
      </c>
      <c r="F4654" s="164" t="s">
        <v>4897</v>
      </c>
    </row>
    <row r="4655" spans="1:6" hidden="1" x14ac:dyDescent="0.25">
      <c r="A4655" s="159"/>
      <c r="B4655" s="171">
        <v>7184</v>
      </c>
      <c r="C4655" s="165" t="s">
        <v>5922</v>
      </c>
      <c r="D4655" s="166" t="s">
        <v>8330</v>
      </c>
      <c r="E4655" s="167">
        <v>30.51</v>
      </c>
      <c r="F4655" s="164" t="s">
        <v>8337</v>
      </c>
    </row>
    <row r="4656" spans="1:6" hidden="1" x14ac:dyDescent="0.25">
      <c r="A4656" s="159"/>
      <c r="B4656" s="171">
        <v>34458</v>
      </c>
      <c r="C4656" s="165" t="s">
        <v>6729</v>
      </c>
      <c r="D4656" s="166" t="s">
        <v>8325</v>
      </c>
      <c r="E4656" s="167">
        <v>142.53</v>
      </c>
      <c r="F4656" s="164" t="s">
        <v>4897</v>
      </c>
    </row>
    <row r="4657" spans="1:6" hidden="1" x14ac:dyDescent="0.25">
      <c r="A4657" s="159"/>
      <c r="B4657" s="171">
        <v>34464</v>
      </c>
      <c r="C4657" s="165" t="s">
        <v>6731</v>
      </c>
      <c r="D4657" s="166" t="s">
        <v>8325</v>
      </c>
      <c r="E4657" s="167">
        <v>191.22</v>
      </c>
      <c r="F4657" s="164" t="s">
        <v>4897</v>
      </c>
    </row>
    <row r="4658" spans="1:6" hidden="1" x14ac:dyDescent="0.25">
      <c r="A4658" s="159"/>
      <c r="B4658" s="171">
        <v>34468</v>
      </c>
      <c r="C4658" s="165" t="s">
        <v>6733</v>
      </c>
      <c r="D4658" s="166" t="s">
        <v>8325</v>
      </c>
      <c r="E4658" s="167">
        <v>220.68</v>
      </c>
      <c r="F4658" s="164" t="s">
        <v>4897</v>
      </c>
    </row>
    <row r="4659" spans="1:6" hidden="1" x14ac:dyDescent="0.25">
      <c r="A4659" s="159"/>
      <c r="B4659" s="171">
        <v>34473</v>
      </c>
      <c r="C4659" s="165" t="s">
        <v>6734</v>
      </c>
      <c r="D4659" s="166" t="s">
        <v>8325</v>
      </c>
      <c r="E4659" s="167">
        <v>180.49</v>
      </c>
      <c r="F4659" s="164" t="s">
        <v>4897</v>
      </c>
    </row>
    <row r="4660" spans="1:6" hidden="1" x14ac:dyDescent="0.25">
      <c r="A4660" s="159"/>
      <c r="B4660" s="171">
        <v>34480</v>
      </c>
      <c r="C4660" s="165" t="s">
        <v>6735</v>
      </c>
      <c r="D4660" s="166" t="s">
        <v>8325</v>
      </c>
      <c r="E4660" s="167">
        <v>246.12</v>
      </c>
      <c r="F4660" s="164" t="s">
        <v>4897</v>
      </c>
    </row>
    <row r="4661" spans="1:6" hidden="1" x14ac:dyDescent="0.25">
      <c r="A4661" s="159"/>
      <c r="B4661" s="171">
        <v>34486</v>
      </c>
      <c r="C4661" s="165" t="s">
        <v>6736</v>
      </c>
      <c r="D4661" s="166" t="s">
        <v>8325</v>
      </c>
      <c r="E4661" s="167">
        <v>275.66000000000003</v>
      </c>
      <c r="F4661" s="164" t="s">
        <v>4897</v>
      </c>
    </row>
    <row r="4662" spans="1:6" hidden="1" x14ac:dyDescent="0.25">
      <c r="A4662" s="159"/>
      <c r="B4662" s="171">
        <v>7202</v>
      </c>
      <c r="C4662" s="165" t="s">
        <v>5933</v>
      </c>
      <c r="D4662" s="166" t="s">
        <v>8330</v>
      </c>
      <c r="E4662" s="167">
        <v>56.49</v>
      </c>
      <c r="F4662" s="164" t="s">
        <v>4897</v>
      </c>
    </row>
    <row r="4663" spans="1:6" hidden="1" x14ac:dyDescent="0.25">
      <c r="A4663" s="159"/>
      <c r="B4663" s="171">
        <v>7190</v>
      </c>
      <c r="C4663" s="165" t="s">
        <v>5925</v>
      </c>
      <c r="D4663" s="166" t="s">
        <v>8325</v>
      </c>
      <c r="E4663" s="167">
        <v>9.69</v>
      </c>
      <c r="F4663" s="164" t="s">
        <v>4897</v>
      </c>
    </row>
    <row r="4664" spans="1:6" hidden="1" x14ac:dyDescent="0.25">
      <c r="A4664" s="159"/>
      <c r="B4664" s="171">
        <v>34417</v>
      </c>
      <c r="C4664" s="165" t="s">
        <v>6719</v>
      </c>
      <c r="D4664" s="166" t="s">
        <v>8325</v>
      </c>
      <c r="E4664" s="167">
        <v>16.84</v>
      </c>
      <c r="F4664" s="164" t="s">
        <v>4897</v>
      </c>
    </row>
    <row r="4665" spans="1:6" hidden="1" x14ac:dyDescent="0.25">
      <c r="A4665" s="159"/>
      <c r="B4665" s="171">
        <v>7213</v>
      </c>
      <c r="C4665" s="165" t="s">
        <v>5926</v>
      </c>
      <c r="D4665" s="166" t="s">
        <v>8330</v>
      </c>
      <c r="E4665" s="167">
        <v>16</v>
      </c>
      <c r="F4665" s="164" t="s">
        <v>4897</v>
      </c>
    </row>
    <row r="4666" spans="1:6" hidden="1" x14ac:dyDescent="0.25">
      <c r="A4666" s="159"/>
      <c r="B4666" s="171">
        <v>7191</v>
      </c>
      <c r="C4666" s="165" t="s">
        <v>5926</v>
      </c>
      <c r="D4666" s="166" t="s">
        <v>8325</v>
      </c>
      <c r="E4666" s="167">
        <v>19.52</v>
      </c>
      <c r="F4666" s="164" t="s">
        <v>4897</v>
      </c>
    </row>
    <row r="4667" spans="1:6" hidden="1" x14ac:dyDescent="0.25">
      <c r="A4667" s="159"/>
      <c r="B4667" s="171">
        <v>7195</v>
      </c>
      <c r="C4667" s="165" t="s">
        <v>5930</v>
      </c>
      <c r="D4667" s="166" t="s">
        <v>8325</v>
      </c>
      <c r="E4667" s="167">
        <v>46.51</v>
      </c>
      <c r="F4667" s="164" t="s">
        <v>4897</v>
      </c>
    </row>
    <row r="4668" spans="1:6" hidden="1" x14ac:dyDescent="0.25">
      <c r="A4668" s="159"/>
      <c r="B4668" s="171">
        <v>7186</v>
      </c>
      <c r="C4668" s="165" t="s">
        <v>5923</v>
      </c>
      <c r="D4668" s="166" t="s">
        <v>8325</v>
      </c>
      <c r="E4668" s="167">
        <v>55.65</v>
      </c>
      <c r="F4668" s="164" t="s">
        <v>8337</v>
      </c>
    </row>
    <row r="4669" spans="1:6" hidden="1" x14ac:dyDescent="0.25">
      <c r="A4669" s="159"/>
      <c r="B4669" s="171">
        <v>7207</v>
      </c>
      <c r="C4669" s="165" t="s">
        <v>5929</v>
      </c>
      <c r="D4669" s="166" t="s">
        <v>8325</v>
      </c>
      <c r="E4669" s="167">
        <v>74.069999999999993</v>
      </c>
      <c r="F4669" s="164" t="s">
        <v>4897</v>
      </c>
    </row>
    <row r="4670" spans="1:6" hidden="1" x14ac:dyDescent="0.25">
      <c r="A4670" s="159"/>
      <c r="B4670" s="171">
        <v>7194</v>
      </c>
      <c r="C4670" s="165" t="s">
        <v>5929</v>
      </c>
      <c r="D4670" s="166" t="s">
        <v>8330</v>
      </c>
      <c r="E4670" s="167">
        <v>27.59</v>
      </c>
      <c r="F4670" s="164" t="s">
        <v>4897</v>
      </c>
    </row>
    <row r="4671" spans="1:6" hidden="1" x14ac:dyDescent="0.25">
      <c r="A4671" s="159"/>
      <c r="B4671" s="171">
        <v>7197</v>
      </c>
      <c r="C4671" s="165" t="s">
        <v>5931</v>
      </c>
      <c r="D4671" s="166" t="s">
        <v>8325</v>
      </c>
      <c r="E4671" s="167">
        <v>111.27</v>
      </c>
      <c r="F4671" s="164" t="s">
        <v>4897</v>
      </c>
    </row>
    <row r="4672" spans="1:6" hidden="1" x14ac:dyDescent="0.25">
      <c r="A4672" s="159"/>
      <c r="B4672" s="171">
        <v>7192</v>
      </c>
      <c r="C4672" s="165" t="s">
        <v>5927</v>
      </c>
      <c r="D4672" s="166" t="s">
        <v>8325</v>
      </c>
      <c r="E4672" s="167">
        <v>61.2</v>
      </c>
      <c r="F4672" s="164" t="s">
        <v>4897</v>
      </c>
    </row>
    <row r="4673" spans="1:6" hidden="1" x14ac:dyDescent="0.25">
      <c r="A4673" s="159"/>
      <c r="B4673" s="171">
        <v>7193</v>
      </c>
      <c r="C4673" s="165" t="s">
        <v>5928</v>
      </c>
      <c r="D4673" s="166" t="s">
        <v>8325</v>
      </c>
      <c r="E4673" s="167">
        <v>73.06</v>
      </c>
      <c r="F4673" s="164" t="s">
        <v>4897</v>
      </c>
    </row>
    <row r="4674" spans="1:6" hidden="1" x14ac:dyDescent="0.25">
      <c r="A4674" s="159"/>
      <c r="B4674" s="171">
        <v>7189</v>
      </c>
      <c r="C4674" s="165" t="s">
        <v>5924</v>
      </c>
      <c r="D4674" s="166" t="s">
        <v>8325</v>
      </c>
      <c r="E4674" s="167">
        <v>102.61</v>
      </c>
      <c r="F4674" s="164" t="s">
        <v>4897</v>
      </c>
    </row>
    <row r="4675" spans="1:6" hidden="1" x14ac:dyDescent="0.25">
      <c r="A4675" s="159"/>
      <c r="B4675" s="171">
        <v>7198</v>
      </c>
      <c r="C4675" s="165" t="s">
        <v>5932</v>
      </c>
      <c r="D4675" s="166" t="s">
        <v>8330</v>
      </c>
      <c r="E4675" s="167">
        <v>38.200000000000003</v>
      </c>
      <c r="F4675" s="164" t="s">
        <v>4897</v>
      </c>
    </row>
    <row r="4676" spans="1:6" hidden="1" x14ac:dyDescent="0.25">
      <c r="A4676" s="159"/>
      <c r="B4676" s="171">
        <v>34402</v>
      </c>
      <c r="C4676" s="165" t="s">
        <v>5932</v>
      </c>
      <c r="D4676" s="166" t="s">
        <v>8325</v>
      </c>
      <c r="E4676" s="167">
        <v>153.81</v>
      </c>
      <c r="F4676" s="164" t="s">
        <v>4897</v>
      </c>
    </row>
    <row r="4677" spans="1:6" hidden="1" x14ac:dyDescent="0.25">
      <c r="A4677" s="159"/>
      <c r="B4677" s="171">
        <v>7245</v>
      </c>
      <c r="C4677" s="165" t="s">
        <v>5953</v>
      </c>
      <c r="D4677" s="166" t="s">
        <v>8325</v>
      </c>
      <c r="E4677" s="167">
        <v>38.549999999999997</v>
      </c>
      <c r="F4677" s="164" t="s">
        <v>4897</v>
      </c>
    </row>
    <row r="4678" spans="1:6" hidden="1" x14ac:dyDescent="0.25">
      <c r="A4678" s="159"/>
      <c r="B4678" s="171">
        <v>34425</v>
      </c>
      <c r="C4678" s="165" t="s">
        <v>6720</v>
      </c>
      <c r="D4678" s="166" t="s">
        <v>8325</v>
      </c>
      <c r="E4678" s="167">
        <v>95.11</v>
      </c>
      <c r="F4678" s="164" t="s">
        <v>4897</v>
      </c>
    </row>
    <row r="4679" spans="1:6" hidden="1" x14ac:dyDescent="0.25">
      <c r="A4679" s="159"/>
      <c r="B4679" s="171">
        <v>7223</v>
      </c>
      <c r="C4679" s="165" t="s">
        <v>5937</v>
      </c>
      <c r="D4679" s="166" t="s">
        <v>8325</v>
      </c>
      <c r="E4679" s="167">
        <v>110.85</v>
      </c>
      <c r="F4679" s="164" t="s">
        <v>4897</v>
      </c>
    </row>
    <row r="4680" spans="1:6" hidden="1" x14ac:dyDescent="0.25">
      <c r="A4680" s="159"/>
      <c r="B4680" s="171">
        <v>7234</v>
      </c>
      <c r="C4680" s="165" t="s">
        <v>5946</v>
      </c>
      <c r="D4680" s="166" t="s">
        <v>8325</v>
      </c>
      <c r="E4680" s="167">
        <v>159.88</v>
      </c>
      <c r="F4680" s="164" t="s">
        <v>4897</v>
      </c>
    </row>
    <row r="4681" spans="1:6" hidden="1" x14ac:dyDescent="0.25">
      <c r="A4681" s="159"/>
      <c r="B4681" s="171">
        <v>7224</v>
      </c>
      <c r="C4681" s="165" t="s">
        <v>5938</v>
      </c>
      <c r="D4681" s="166" t="s">
        <v>8325</v>
      </c>
      <c r="E4681" s="167">
        <v>176.59</v>
      </c>
      <c r="F4681" s="164" t="s">
        <v>4897</v>
      </c>
    </row>
    <row r="4682" spans="1:6" hidden="1" x14ac:dyDescent="0.25">
      <c r="A4682" s="159"/>
      <c r="B4682" s="171">
        <v>7221</v>
      </c>
      <c r="C4682" s="165" t="s">
        <v>5934</v>
      </c>
      <c r="D4682" s="166" t="s">
        <v>8330</v>
      </c>
      <c r="E4682" s="167">
        <v>85.87</v>
      </c>
      <c r="F4682" s="164" t="s">
        <v>4897</v>
      </c>
    </row>
    <row r="4683" spans="1:6" hidden="1" x14ac:dyDescent="0.25">
      <c r="A4683" s="159"/>
      <c r="B4683" s="171">
        <v>7210</v>
      </c>
      <c r="C4683" s="165" t="s">
        <v>5934</v>
      </c>
      <c r="D4683" s="166" t="s">
        <v>8325</v>
      </c>
      <c r="E4683" s="167">
        <v>200.93</v>
      </c>
      <c r="F4683" s="164" t="s">
        <v>4897</v>
      </c>
    </row>
    <row r="4684" spans="1:6" hidden="1" x14ac:dyDescent="0.25">
      <c r="A4684" s="159"/>
      <c r="B4684" s="171">
        <v>7225</v>
      </c>
      <c r="C4684" s="165" t="s">
        <v>5939</v>
      </c>
      <c r="D4684" s="166" t="s">
        <v>8325</v>
      </c>
      <c r="E4684" s="167">
        <v>223.27</v>
      </c>
      <c r="F4684" s="164" t="s">
        <v>4897</v>
      </c>
    </row>
    <row r="4685" spans="1:6" hidden="1" x14ac:dyDescent="0.25">
      <c r="A4685" s="159"/>
      <c r="B4685" s="171">
        <v>7226</v>
      </c>
      <c r="C4685" s="165" t="s">
        <v>5940</v>
      </c>
      <c r="D4685" s="166" t="s">
        <v>8325</v>
      </c>
      <c r="E4685" s="167">
        <v>245.7</v>
      </c>
      <c r="F4685" s="164" t="s">
        <v>4897</v>
      </c>
    </row>
    <row r="4686" spans="1:6" hidden="1" x14ac:dyDescent="0.25">
      <c r="A4686" s="159"/>
      <c r="B4686" s="171">
        <v>7236</v>
      </c>
      <c r="C4686" s="165" t="s">
        <v>5947</v>
      </c>
      <c r="D4686" s="166" t="s">
        <v>8325</v>
      </c>
      <c r="E4686" s="167">
        <v>267.97000000000003</v>
      </c>
      <c r="F4686" s="164" t="s">
        <v>4897</v>
      </c>
    </row>
    <row r="4687" spans="1:6" hidden="1" x14ac:dyDescent="0.25">
      <c r="A4687" s="159"/>
      <c r="B4687" s="171">
        <v>7227</v>
      </c>
      <c r="C4687" s="165" t="s">
        <v>5941</v>
      </c>
      <c r="D4687" s="166" t="s">
        <v>8325</v>
      </c>
      <c r="E4687" s="167">
        <v>290.3</v>
      </c>
      <c r="F4687" s="164" t="s">
        <v>4897</v>
      </c>
    </row>
    <row r="4688" spans="1:6" hidden="1" x14ac:dyDescent="0.25">
      <c r="A4688" s="159"/>
      <c r="B4688" s="171">
        <v>7212</v>
      </c>
      <c r="C4688" s="165" t="s">
        <v>5935</v>
      </c>
      <c r="D4688" s="166" t="s">
        <v>8325</v>
      </c>
      <c r="E4688" s="167">
        <v>321.43</v>
      </c>
      <c r="F4688" s="164" t="s">
        <v>4897</v>
      </c>
    </row>
    <row r="4689" spans="1:6" hidden="1" x14ac:dyDescent="0.25">
      <c r="A4689" s="159"/>
      <c r="B4689" s="171">
        <v>7229</v>
      </c>
      <c r="C4689" s="165" t="s">
        <v>5942</v>
      </c>
      <c r="D4689" s="166" t="s">
        <v>8325</v>
      </c>
      <c r="E4689" s="167">
        <v>212.56</v>
      </c>
      <c r="F4689" s="164" t="s">
        <v>4897</v>
      </c>
    </row>
    <row r="4690" spans="1:6" hidden="1" x14ac:dyDescent="0.25">
      <c r="A4690" s="159"/>
      <c r="B4690" s="171">
        <v>7230</v>
      </c>
      <c r="C4690" s="165" t="s">
        <v>5943</v>
      </c>
      <c r="D4690" s="166" t="s">
        <v>8325</v>
      </c>
      <c r="E4690" s="167">
        <v>338.73</v>
      </c>
      <c r="F4690" s="164" t="s">
        <v>4897</v>
      </c>
    </row>
    <row r="4691" spans="1:6" hidden="1" x14ac:dyDescent="0.25">
      <c r="A4691" s="159"/>
      <c r="B4691" s="171">
        <v>7231</v>
      </c>
      <c r="C4691" s="165" t="s">
        <v>5944</v>
      </c>
      <c r="D4691" s="166" t="s">
        <v>8325</v>
      </c>
      <c r="E4691" s="167">
        <v>444.86</v>
      </c>
      <c r="F4691" s="164" t="s">
        <v>4897</v>
      </c>
    </row>
    <row r="4692" spans="1:6" hidden="1" x14ac:dyDescent="0.25">
      <c r="A4692" s="159"/>
      <c r="B4692" s="171">
        <v>7220</v>
      </c>
      <c r="C4692" s="165" t="s">
        <v>5936</v>
      </c>
      <c r="D4692" s="166" t="s">
        <v>8325</v>
      </c>
      <c r="E4692" s="167">
        <v>546.91</v>
      </c>
      <c r="F4692" s="164" t="s">
        <v>4897</v>
      </c>
    </row>
    <row r="4693" spans="1:6" hidden="1" x14ac:dyDescent="0.25">
      <c r="A4693" s="159"/>
      <c r="B4693" s="171">
        <v>34447</v>
      </c>
      <c r="C4693" s="165" t="s">
        <v>6725</v>
      </c>
      <c r="D4693" s="166" t="s">
        <v>8325</v>
      </c>
      <c r="E4693" s="167">
        <v>608.73</v>
      </c>
      <c r="F4693" s="164" t="s">
        <v>4897</v>
      </c>
    </row>
    <row r="4694" spans="1:6" hidden="1" x14ac:dyDescent="0.25">
      <c r="A4694" s="159"/>
      <c r="B4694" s="171">
        <v>7233</v>
      </c>
      <c r="C4694" s="165" t="s">
        <v>5945</v>
      </c>
      <c r="D4694" s="166" t="s">
        <v>8325</v>
      </c>
      <c r="E4694" s="167">
        <v>681.49</v>
      </c>
      <c r="F4694" s="164" t="s">
        <v>4897</v>
      </c>
    </row>
    <row r="4695" spans="1:6" ht="20.399999999999999" hidden="1" x14ac:dyDescent="0.25">
      <c r="A4695" s="159"/>
      <c r="B4695" s="171">
        <v>42172</v>
      </c>
      <c r="C4695" s="165" t="s">
        <v>10652</v>
      </c>
      <c r="D4695" s="166" t="s">
        <v>8330</v>
      </c>
      <c r="E4695" s="167">
        <v>84.29</v>
      </c>
      <c r="F4695" s="164" t="s">
        <v>4931</v>
      </c>
    </row>
    <row r="4696" spans="1:6" ht="30.6" hidden="1" x14ac:dyDescent="0.25">
      <c r="A4696" s="159"/>
      <c r="B4696" s="171">
        <v>39520</v>
      </c>
      <c r="C4696" s="165" t="s">
        <v>10653</v>
      </c>
      <c r="D4696" s="166" t="s">
        <v>8330</v>
      </c>
      <c r="E4696" s="167">
        <v>109.78</v>
      </c>
      <c r="F4696" s="164" t="s">
        <v>4931</v>
      </c>
    </row>
    <row r="4697" spans="1:6" ht="30.6" hidden="1" x14ac:dyDescent="0.25">
      <c r="A4697" s="159"/>
      <c r="B4697" s="171">
        <v>39521</v>
      </c>
      <c r="C4697" s="165" t="s">
        <v>10654</v>
      </c>
      <c r="D4697" s="166" t="s">
        <v>8330</v>
      </c>
      <c r="E4697" s="167">
        <v>117.59</v>
      </c>
      <c r="F4697" s="164" t="s">
        <v>4931</v>
      </c>
    </row>
    <row r="4698" spans="1:6" ht="20.399999999999999" hidden="1" x14ac:dyDescent="0.25">
      <c r="A4698" s="159"/>
      <c r="B4698" s="171">
        <v>39522</v>
      </c>
      <c r="C4698" s="165" t="s">
        <v>10655</v>
      </c>
      <c r="D4698" s="166" t="s">
        <v>8330</v>
      </c>
      <c r="E4698" s="167">
        <v>94.02</v>
      </c>
      <c r="F4698" s="164" t="s">
        <v>4931</v>
      </c>
    </row>
    <row r="4699" spans="1:6" hidden="1" x14ac:dyDescent="0.25">
      <c r="A4699" s="159"/>
      <c r="B4699" s="171">
        <v>7246</v>
      </c>
      <c r="C4699" s="165" t="s">
        <v>5954</v>
      </c>
      <c r="D4699" s="166" t="s">
        <v>8325</v>
      </c>
      <c r="E4699" s="167">
        <v>35.869999999999997</v>
      </c>
      <c r="F4699" s="164" t="s">
        <v>4897</v>
      </c>
    </row>
    <row r="4700" spans="1:6" hidden="1" x14ac:dyDescent="0.25">
      <c r="A4700" s="159"/>
      <c r="B4700" s="171">
        <v>12869</v>
      </c>
      <c r="C4700" s="165" t="s">
        <v>10656</v>
      </c>
      <c r="D4700" s="166" t="s">
        <v>8332</v>
      </c>
      <c r="E4700" s="167">
        <v>14.07</v>
      </c>
      <c r="F4700" s="164" t="s">
        <v>4897</v>
      </c>
    </row>
    <row r="4701" spans="1:6" hidden="1" x14ac:dyDescent="0.25">
      <c r="A4701" s="159"/>
      <c r="B4701" s="171">
        <v>41097</v>
      </c>
      <c r="C4701" s="165" t="s">
        <v>7523</v>
      </c>
      <c r="D4701" s="166" t="s">
        <v>8412</v>
      </c>
      <c r="E4701" s="167">
        <v>2466.2199999999998</v>
      </c>
      <c r="F4701" s="164" t="s">
        <v>4897</v>
      </c>
    </row>
    <row r="4702" spans="1:6" ht="20.399999999999999" hidden="1" x14ac:dyDescent="0.25">
      <c r="A4702" s="159"/>
      <c r="B4702" s="171">
        <v>1574</v>
      </c>
      <c r="C4702" s="165" t="s">
        <v>10657</v>
      </c>
      <c r="D4702" s="166" t="s">
        <v>8325</v>
      </c>
      <c r="E4702" s="167">
        <v>0.82</v>
      </c>
      <c r="F4702" s="164" t="s">
        <v>4897</v>
      </c>
    </row>
    <row r="4703" spans="1:6" ht="20.399999999999999" hidden="1" x14ac:dyDescent="0.25">
      <c r="A4703" s="159"/>
      <c r="B4703" s="171">
        <v>1581</v>
      </c>
      <c r="C4703" s="165" t="s">
        <v>10658</v>
      </c>
      <c r="D4703" s="166" t="s">
        <v>8325</v>
      </c>
      <c r="E4703" s="167">
        <v>5.72</v>
      </c>
      <c r="F4703" s="164" t="s">
        <v>4897</v>
      </c>
    </row>
    <row r="4704" spans="1:6" ht="20.399999999999999" hidden="1" x14ac:dyDescent="0.25">
      <c r="A4704" s="159"/>
      <c r="B4704" s="171">
        <v>1575</v>
      </c>
      <c r="C4704" s="165" t="s">
        <v>10659</v>
      </c>
      <c r="D4704" s="166" t="s">
        <v>8325</v>
      </c>
      <c r="E4704" s="167">
        <v>0.98</v>
      </c>
      <c r="F4704" s="164" t="s">
        <v>4897</v>
      </c>
    </row>
    <row r="4705" spans="1:6" ht="20.399999999999999" hidden="1" x14ac:dyDescent="0.25">
      <c r="A4705" s="159"/>
      <c r="B4705" s="171">
        <v>1570</v>
      </c>
      <c r="C4705" s="165" t="s">
        <v>10660</v>
      </c>
      <c r="D4705" s="166" t="s">
        <v>8325</v>
      </c>
      <c r="E4705" s="167">
        <v>0.49</v>
      </c>
      <c r="F4705" s="164" t="s">
        <v>4897</v>
      </c>
    </row>
    <row r="4706" spans="1:6" ht="20.399999999999999" hidden="1" x14ac:dyDescent="0.25">
      <c r="A4706" s="159"/>
      <c r="B4706" s="171">
        <v>1576</v>
      </c>
      <c r="C4706" s="165" t="s">
        <v>10661</v>
      </c>
      <c r="D4706" s="166" t="s">
        <v>8325</v>
      </c>
      <c r="E4706" s="167">
        <v>1.35</v>
      </c>
      <c r="F4706" s="164" t="s">
        <v>4897</v>
      </c>
    </row>
    <row r="4707" spans="1:6" ht="20.399999999999999" hidden="1" x14ac:dyDescent="0.25">
      <c r="A4707" s="159"/>
      <c r="B4707" s="171">
        <v>1577</v>
      </c>
      <c r="C4707" s="165" t="s">
        <v>10662</v>
      </c>
      <c r="D4707" s="166" t="s">
        <v>8325</v>
      </c>
      <c r="E4707" s="167">
        <v>1.52</v>
      </c>
      <c r="F4707" s="164" t="s">
        <v>4897</v>
      </c>
    </row>
    <row r="4708" spans="1:6" ht="20.399999999999999" hidden="1" x14ac:dyDescent="0.25">
      <c r="A4708" s="159"/>
      <c r="B4708" s="171">
        <v>1571</v>
      </c>
      <c r="C4708" s="165" t="s">
        <v>10663</v>
      </c>
      <c r="D4708" s="166" t="s">
        <v>8325</v>
      </c>
      <c r="E4708" s="167">
        <v>0.64</v>
      </c>
      <c r="F4708" s="164" t="s">
        <v>4897</v>
      </c>
    </row>
    <row r="4709" spans="1:6" ht="20.399999999999999" hidden="1" x14ac:dyDescent="0.25">
      <c r="A4709" s="159"/>
      <c r="B4709" s="171">
        <v>1578</v>
      </c>
      <c r="C4709" s="165" t="s">
        <v>10664</v>
      </c>
      <c r="D4709" s="166" t="s">
        <v>8325</v>
      </c>
      <c r="E4709" s="167">
        <v>2.65</v>
      </c>
      <c r="F4709" s="164" t="s">
        <v>4897</v>
      </c>
    </row>
    <row r="4710" spans="1:6" ht="20.399999999999999" hidden="1" x14ac:dyDescent="0.25">
      <c r="A4710" s="159"/>
      <c r="B4710" s="171">
        <v>1573</v>
      </c>
      <c r="C4710" s="165" t="s">
        <v>10665</v>
      </c>
      <c r="D4710" s="166" t="s">
        <v>8325</v>
      </c>
      <c r="E4710" s="167">
        <v>0.76</v>
      </c>
      <c r="F4710" s="164" t="s">
        <v>4897</v>
      </c>
    </row>
    <row r="4711" spans="1:6" ht="20.399999999999999" hidden="1" x14ac:dyDescent="0.25">
      <c r="A4711" s="159"/>
      <c r="B4711" s="171">
        <v>1579</v>
      </c>
      <c r="C4711" s="165" t="s">
        <v>10666</v>
      </c>
      <c r="D4711" s="166" t="s">
        <v>8325</v>
      </c>
      <c r="E4711" s="167">
        <v>3.3</v>
      </c>
      <c r="F4711" s="164" t="s">
        <v>4897</v>
      </c>
    </row>
    <row r="4712" spans="1:6" ht="20.399999999999999" hidden="1" x14ac:dyDescent="0.25">
      <c r="A4712" s="159"/>
      <c r="B4712" s="171">
        <v>1580</v>
      </c>
      <c r="C4712" s="165" t="s">
        <v>10667</v>
      </c>
      <c r="D4712" s="166" t="s">
        <v>8325</v>
      </c>
      <c r="E4712" s="167">
        <v>4.0599999999999996</v>
      </c>
      <c r="F4712" s="164" t="s">
        <v>4897</v>
      </c>
    </row>
    <row r="4713" spans="1:6" hidden="1" x14ac:dyDescent="0.25">
      <c r="A4713" s="159"/>
      <c r="B4713" s="171">
        <v>7571</v>
      </c>
      <c r="C4713" s="165" t="s">
        <v>10668</v>
      </c>
      <c r="D4713" s="166" t="s">
        <v>8325</v>
      </c>
      <c r="E4713" s="167">
        <v>5.42</v>
      </c>
      <c r="F4713" s="164" t="s">
        <v>4897</v>
      </c>
    </row>
    <row r="4714" spans="1:6" hidden="1" x14ac:dyDescent="0.25">
      <c r="A4714" s="159"/>
      <c r="B4714" s="171">
        <v>39321</v>
      </c>
      <c r="C4714" s="165" t="s">
        <v>7259</v>
      </c>
      <c r="D4714" s="166" t="s">
        <v>8325</v>
      </c>
      <c r="E4714" s="167">
        <v>5.8</v>
      </c>
      <c r="F4714" s="164" t="s">
        <v>4897</v>
      </c>
    </row>
    <row r="4715" spans="1:6" hidden="1" x14ac:dyDescent="0.25">
      <c r="A4715" s="159"/>
      <c r="B4715" s="171">
        <v>39319</v>
      </c>
      <c r="C4715" s="165" t="s">
        <v>7257</v>
      </c>
      <c r="D4715" s="166" t="s">
        <v>8325</v>
      </c>
      <c r="E4715" s="167">
        <v>3.54</v>
      </c>
      <c r="F4715" s="164" t="s">
        <v>4897</v>
      </c>
    </row>
    <row r="4716" spans="1:6" hidden="1" x14ac:dyDescent="0.25">
      <c r="A4716" s="159"/>
      <c r="B4716" s="171">
        <v>39320</v>
      </c>
      <c r="C4716" s="165" t="s">
        <v>7258</v>
      </c>
      <c r="D4716" s="166" t="s">
        <v>8325</v>
      </c>
      <c r="E4716" s="167">
        <v>4.2300000000000004</v>
      </c>
      <c r="F4716" s="164" t="s">
        <v>4897</v>
      </c>
    </row>
    <row r="4717" spans="1:6" hidden="1" x14ac:dyDescent="0.25">
      <c r="A4717" s="159"/>
      <c r="B4717" s="171">
        <v>1591</v>
      </c>
      <c r="C4717" s="165" t="s">
        <v>5197</v>
      </c>
      <c r="D4717" s="166" t="s">
        <v>8325</v>
      </c>
      <c r="E4717" s="167">
        <v>12.61</v>
      </c>
      <c r="F4717" s="164" t="s">
        <v>4897</v>
      </c>
    </row>
    <row r="4718" spans="1:6" hidden="1" x14ac:dyDescent="0.25">
      <c r="A4718" s="159"/>
      <c r="B4718" s="171">
        <v>1547</v>
      </c>
      <c r="C4718" s="165" t="s">
        <v>10669</v>
      </c>
      <c r="D4718" s="166" t="s">
        <v>8325</v>
      </c>
      <c r="E4718" s="167">
        <v>66.069999999999993</v>
      </c>
      <c r="F4718" s="164" t="s">
        <v>4897</v>
      </c>
    </row>
    <row r="4719" spans="1:6" hidden="1" x14ac:dyDescent="0.25">
      <c r="A4719" s="159"/>
      <c r="B4719" s="171">
        <v>38196</v>
      </c>
      <c r="C4719" s="165" t="s">
        <v>7100</v>
      </c>
      <c r="D4719" s="166" t="s">
        <v>8325</v>
      </c>
      <c r="E4719" s="167">
        <v>12.87</v>
      </c>
      <c r="F4719" s="164" t="s">
        <v>4897</v>
      </c>
    </row>
    <row r="4720" spans="1:6" hidden="1" x14ac:dyDescent="0.25">
      <c r="A4720" s="159"/>
      <c r="B4720" s="171">
        <v>1543</v>
      </c>
      <c r="C4720" s="165" t="s">
        <v>10670</v>
      </c>
      <c r="D4720" s="166" t="s">
        <v>8325</v>
      </c>
      <c r="E4720" s="167">
        <v>13.67</v>
      </c>
      <c r="F4720" s="164" t="s">
        <v>4897</v>
      </c>
    </row>
    <row r="4721" spans="1:6" hidden="1" x14ac:dyDescent="0.25">
      <c r="A4721" s="159"/>
      <c r="B4721" s="171">
        <v>1585</v>
      </c>
      <c r="C4721" s="165" t="s">
        <v>5191</v>
      </c>
      <c r="D4721" s="166" t="s">
        <v>8325</v>
      </c>
      <c r="E4721" s="167">
        <v>2.65</v>
      </c>
      <c r="F4721" s="164" t="s">
        <v>4897</v>
      </c>
    </row>
    <row r="4722" spans="1:6" hidden="1" x14ac:dyDescent="0.25">
      <c r="A4722" s="159"/>
      <c r="B4722" s="171">
        <v>1593</v>
      </c>
      <c r="C4722" s="165" t="s">
        <v>5198</v>
      </c>
      <c r="D4722" s="166" t="s">
        <v>8325</v>
      </c>
      <c r="E4722" s="167">
        <v>14.06</v>
      </c>
      <c r="F4722" s="164" t="s">
        <v>4897</v>
      </c>
    </row>
    <row r="4723" spans="1:6" hidden="1" x14ac:dyDescent="0.25">
      <c r="A4723" s="159"/>
      <c r="B4723" s="171">
        <v>11838</v>
      </c>
      <c r="C4723" s="165" t="s">
        <v>6306</v>
      </c>
      <c r="D4723" s="166" t="s">
        <v>8325</v>
      </c>
      <c r="E4723" s="167">
        <v>18.559999999999999</v>
      </c>
      <c r="F4723" s="164" t="s">
        <v>4897</v>
      </c>
    </row>
    <row r="4724" spans="1:6" hidden="1" x14ac:dyDescent="0.25">
      <c r="A4724" s="159"/>
      <c r="B4724" s="171">
        <v>1594</v>
      </c>
      <c r="C4724" s="165" t="s">
        <v>10671</v>
      </c>
      <c r="D4724" s="166" t="s">
        <v>8325</v>
      </c>
      <c r="E4724" s="167">
        <v>18.760000000000002</v>
      </c>
      <c r="F4724" s="164" t="s">
        <v>4897</v>
      </c>
    </row>
    <row r="4725" spans="1:6" hidden="1" x14ac:dyDescent="0.25">
      <c r="A4725" s="159"/>
      <c r="B4725" s="171">
        <v>1586</v>
      </c>
      <c r="C4725" s="165" t="s">
        <v>5192</v>
      </c>
      <c r="D4725" s="166" t="s">
        <v>8325</v>
      </c>
      <c r="E4725" s="167">
        <v>3.35</v>
      </c>
      <c r="F4725" s="164" t="s">
        <v>4897</v>
      </c>
    </row>
    <row r="4726" spans="1:6" hidden="1" x14ac:dyDescent="0.25">
      <c r="A4726" s="159"/>
      <c r="B4726" s="171">
        <v>11839</v>
      </c>
      <c r="C4726" s="165" t="s">
        <v>6307</v>
      </c>
      <c r="D4726" s="166" t="s">
        <v>8325</v>
      </c>
      <c r="E4726" s="167">
        <v>27</v>
      </c>
      <c r="F4726" s="164" t="s">
        <v>4897</v>
      </c>
    </row>
    <row r="4727" spans="1:6" hidden="1" x14ac:dyDescent="0.25">
      <c r="A4727" s="159"/>
      <c r="B4727" s="171">
        <v>1587</v>
      </c>
      <c r="C4727" s="165" t="s">
        <v>5193</v>
      </c>
      <c r="D4727" s="166" t="s">
        <v>8325</v>
      </c>
      <c r="E4727" s="167">
        <v>3.41</v>
      </c>
      <c r="F4727" s="164" t="s">
        <v>4897</v>
      </c>
    </row>
    <row r="4728" spans="1:6" hidden="1" x14ac:dyDescent="0.25">
      <c r="A4728" s="159"/>
      <c r="B4728" s="171">
        <v>1545</v>
      </c>
      <c r="C4728" s="165" t="s">
        <v>10672</v>
      </c>
      <c r="D4728" s="166" t="s">
        <v>8325</v>
      </c>
      <c r="E4728" s="167">
        <v>32.4</v>
      </c>
      <c r="F4728" s="164" t="s">
        <v>4897</v>
      </c>
    </row>
    <row r="4729" spans="1:6" hidden="1" x14ac:dyDescent="0.25">
      <c r="A4729" s="159"/>
      <c r="B4729" s="171">
        <v>1588</v>
      </c>
      <c r="C4729" s="165" t="s">
        <v>5194</v>
      </c>
      <c r="D4729" s="166" t="s">
        <v>8325</v>
      </c>
      <c r="E4729" s="167">
        <v>4.68</v>
      </c>
      <c r="F4729" s="164" t="s">
        <v>4897</v>
      </c>
    </row>
    <row r="4730" spans="1:6" hidden="1" x14ac:dyDescent="0.25">
      <c r="A4730" s="159"/>
      <c r="B4730" s="171">
        <v>1535</v>
      </c>
      <c r="C4730" s="165" t="s">
        <v>5187</v>
      </c>
      <c r="D4730" s="166" t="s">
        <v>8325</v>
      </c>
      <c r="E4730" s="167">
        <v>2.69</v>
      </c>
      <c r="F4730" s="164" t="s">
        <v>4897</v>
      </c>
    </row>
    <row r="4731" spans="1:6" hidden="1" x14ac:dyDescent="0.25">
      <c r="A4731" s="159"/>
      <c r="B4731" s="171">
        <v>1589</v>
      </c>
      <c r="C4731" s="165" t="s">
        <v>5195</v>
      </c>
      <c r="D4731" s="166" t="s">
        <v>8325</v>
      </c>
      <c r="E4731" s="167">
        <v>4.83</v>
      </c>
      <c r="F4731" s="164" t="s">
        <v>4897</v>
      </c>
    </row>
    <row r="4732" spans="1:6" hidden="1" x14ac:dyDescent="0.25">
      <c r="A4732" s="159"/>
      <c r="B4732" s="171">
        <v>1546</v>
      </c>
      <c r="C4732" s="165" t="s">
        <v>10673</v>
      </c>
      <c r="D4732" s="166" t="s">
        <v>8325</v>
      </c>
      <c r="E4732" s="167">
        <v>54.68</v>
      </c>
      <c r="F4732" s="164" t="s">
        <v>4897</v>
      </c>
    </row>
    <row r="4733" spans="1:6" hidden="1" x14ac:dyDescent="0.25">
      <c r="A4733" s="159"/>
      <c r="B4733" s="171">
        <v>1590</v>
      </c>
      <c r="C4733" s="165" t="s">
        <v>5196</v>
      </c>
      <c r="D4733" s="166" t="s">
        <v>8325</v>
      </c>
      <c r="E4733" s="167">
        <v>8.5</v>
      </c>
      <c r="F4733" s="164" t="s">
        <v>4897</v>
      </c>
    </row>
    <row r="4734" spans="1:6" hidden="1" x14ac:dyDescent="0.25">
      <c r="A4734" s="159"/>
      <c r="B4734" s="171">
        <v>1542</v>
      </c>
      <c r="C4734" s="165" t="s">
        <v>10674</v>
      </c>
      <c r="D4734" s="166" t="s">
        <v>8325</v>
      </c>
      <c r="E4734" s="167">
        <v>11.26</v>
      </c>
      <c r="F4734" s="164" t="s">
        <v>4897</v>
      </c>
    </row>
    <row r="4735" spans="1:6" hidden="1" x14ac:dyDescent="0.25">
      <c r="A4735" s="159"/>
      <c r="B4735" s="171">
        <v>38415</v>
      </c>
      <c r="C4735" s="165" t="s">
        <v>10675</v>
      </c>
      <c r="D4735" s="166" t="s">
        <v>8325</v>
      </c>
      <c r="E4735" s="167">
        <v>758.76</v>
      </c>
      <c r="F4735" s="164" t="s">
        <v>4897</v>
      </c>
    </row>
    <row r="4736" spans="1:6" hidden="1" x14ac:dyDescent="0.25">
      <c r="A4736" s="159"/>
      <c r="B4736" s="171">
        <v>38414</v>
      </c>
      <c r="C4736" s="165" t="s">
        <v>10676</v>
      </c>
      <c r="D4736" s="166" t="s">
        <v>8325</v>
      </c>
      <c r="E4736" s="167">
        <v>1064.92</v>
      </c>
      <c r="F4736" s="164" t="s">
        <v>4897</v>
      </c>
    </row>
    <row r="4737" spans="1:6" hidden="1" x14ac:dyDescent="0.25">
      <c r="A4737" s="159"/>
      <c r="B4737" s="171">
        <v>38128</v>
      </c>
      <c r="C4737" s="165" t="s">
        <v>7080</v>
      </c>
      <c r="D4737" s="166" t="s">
        <v>8369</v>
      </c>
      <c r="E4737" s="167">
        <v>0.41</v>
      </c>
      <c r="F4737" s="164" t="s">
        <v>8337</v>
      </c>
    </row>
    <row r="4738" spans="1:6" hidden="1" x14ac:dyDescent="0.25">
      <c r="A4738" s="159"/>
      <c r="B4738" s="171">
        <v>7253</v>
      </c>
      <c r="C4738" s="165" t="s">
        <v>5956</v>
      </c>
      <c r="D4738" s="166" t="s">
        <v>8336</v>
      </c>
      <c r="E4738" s="167">
        <v>87.85</v>
      </c>
      <c r="F4738" s="164" t="s">
        <v>4897</v>
      </c>
    </row>
    <row r="4739" spans="1:6" hidden="1" x14ac:dyDescent="0.25">
      <c r="A4739" s="159"/>
      <c r="B4739" s="171">
        <v>4806</v>
      </c>
      <c r="C4739" s="165" t="s">
        <v>5725</v>
      </c>
      <c r="D4739" s="166" t="s">
        <v>8368</v>
      </c>
      <c r="E4739" s="167">
        <v>9.36</v>
      </c>
      <c r="F4739" s="164" t="s">
        <v>4897</v>
      </c>
    </row>
    <row r="4740" spans="1:6" hidden="1" x14ac:dyDescent="0.25">
      <c r="A4740" s="159"/>
      <c r="B4740" s="171">
        <v>34401</v>
      </c>
      <c r="C4740" s="165" t="s">
        <v>6718</v>
      </c>
      <c r="D4740" s="166" t="s">
        <v>8325</v>
      </c>
      <c r="E4740" s="167">
        <v>0.8</v>
      </c>
      <c r="F4740" s="164" t="s">
        <v>4897</v>
      </c>
    </row>
    <row r="4741" spans="1:6" hidden="1" x14ac:dyDescent="0.25">
      <c r="A4741" s="159"/>
      <c r="B4741" s="171">
        <v>7258</v>
      </c>
      <c r="C4741" s="165" t="s">
        <v>5958</v>
      </c>
      <c r="D4741" s="166" t="s">
        <v>8325</v>
      </c>
      <c r="E4741" s="167">
        <v>0.25</v>
      </c>
      <c r="F4741" s="164" t="s">
        <v>4897</v>
      </c>
    </row>
    <row r="4742" spans="1:6" hidden="1" x14ac:dyDescent="0.25">
      <c r="A4742" s="159"/>
      <c r="B4742" s="171">
        <v>7260</v>
      </c>
      <c r="C4742" s="165" t="s">
        <v>5959</v>
      </c>
      <c r="D4742" s="166" t="s">
        <v>8325</v>
      </c>
      <c r="E4742" s="167">
        <v>0.77</v>
      </c>
      <c r="F4742" s="164" t="s">
        <v>4897</v>
      </c>
    </row>
    <row r="4743" spans="1:6" hidden="1" x14ac:dyDescent="0.25">
      <c r="A4743" s="159"/>
      <c r="B4743" s="171">
        <v>7256</v>
      </c>
      <c r="C4743" s="165" t="s">
        <v>5957</v>
      </c>
      <c r="D4743" s="166" t="s">
        <v>8325</v>
      </c>
      <c r="E4743" s="167">
        <v>0.45</v>
      </c>
      <c r="F4743" s="164" t="s">
        <v>4897</v>
      </c>
    </row>
    <row r="4744" spans="1:6" hidden="1" x14ac:dyDescent="0.25">
      <c r="A4744" s="159"/>
      <c r="B4744" s="171">
        <v>34400</v>
      </c>
      <c r="C4744" s="165" t="s">
        <v>6717</v>
      </c>
      <c r="D4744" s="166" t="s">
        <v>8325</v>
      </c>
      <c r="E4744" s="167">
        <v>1.95</v>
      </c>
      <c r="F4744" s="164" t="s">
        <v>4897</v>
      </c>
    </row>
    <row r="4745" spans="1:6" hidden="1" x14ac:dyDescent="0.25">
      <c r="A4745" s="159"/>
      <c r="B4745" s="171">
        <v>10617</v>
      </c>
      <c r="C4745" s="165" t="s">
        <v>6125</v>
      </c>
      <c r="D4745" s="166" t="s">
        <v>8325</v>
      </c>
      <c r="E4745" s="167">
        <v>2.72</v>
      </c>
      <c r="F4745" s="164" t="s">
        <v>4897</v>
      </c>
    </row>
    <row r="4746" spans="1:6" hidden="1" x14ac:dyDescent="0.25">
      <c r="A4746" s="159"/>
      <c r="B4746" s="171">
        <v>7280</v>
      </c>
      <c r="C4746" s="165" t="s">
        <v>10677</v>
      </c>
      <c r="D4746" s="166" t="s">
        <v>8325</v>
      </c>
      <c r="E4746" s="167">
        <v>270.64</v>
      </c>
      <c r="F4746" s="164" t="s">
        <v>4931</v>
      </c>
    </row>
    <row r="4747" spans="1:6" hidden="1" x14ac:dyDescent="0.25">
      <c r="A4747" s="159"/>
      <c r="B4747" s="171">
        <v>7282</v>
      </c>
      <c r="C4747" s="165" t="s">
        <v>10678</v>
      </c>
      <c r="D4747" s="166" t="s">
        <v>8325</v>
      </c>
      <c r="E4747" s="167">
        <v>509.45</v>
      </c>
      <c r="F4747" s="164" t="s">
        <v>4931</v>
      </c>
    </row>
    <row r="4748" spans="1:6" hidden="1" x14ac:dyDescent="0.25">
      <c r="A4748" s="159"/>
      <c r="B4748" s="171">
        <v>7276</v>
      </c>
      <c r="C4748" s="165" t="s">
        <v>10679</v>
      </c>
      <c r="D4748" s="166" t="s">
        <v>8325</v>
      </c>
      <c r="E4748" s="167">
        <v>551.58000000000004</v>
      </c>
      <c r="F4748" s="164" t="s">
        <v>4931</v>
      </c>
    </row>
    <row r="4749" spans="1:6" hidden="1" x14ac:dyDescent="0.25">
      <c r="A4749" s="159"/>
      <c r="B4749" s="171">
        <v>7277</v>
      </c>
      <c r="C4749" s="165" t="s">
        <v>10680</v>
      </c>
      <c r="D4749" s="166" t="s">
        <v>8325</v>
      </c>
      <c r="E4749" s="167">
        <v>712.11</v>
      </c>
      <c r="F4749" s="164" t="s">
        <v>4931</v>
      </c>
    </row>
    <row r="4750" spans="1:6" hidden="1" x14ac:dyDescent="0.25">
      <c r="A4750" s="159"/>
      <c r="B4750" s="171">
        <v>7278</v>
      </c>
      <c r="C4750" s="165" t="s">
        <v>10681</v>
      </c>
      <c r="D4750" s="166" t="s">
        <v>8325</v>
      </c>
      <c r="E4750" s="167">
        <v>912.76</v>
      </c>
      <c r="F4750" s="164" t="s">
        <v>4931</v>
      </c>
    </row>
    <row r="4751" spans="1:6" hidden="1" x14ac:dyDescent="0.25">
      <c r="A4751" s="159"/>
      <c r="B4751" s="171">
        <v>7274</v>
      </c>
      <c r="C4751" s="165" t="s">
        <v>10682</v>
      </c>
      <c r="D4751" s="166" t="s">
        <v>8325</v>
      </c>
      <c r="E4751" s="167">
        <v>18.97</v>
      </c>
      <c r="F4751" s="164" t="s">
        <v>4931</v>
      </c>
    </row>
    <row r="4752" spans="1:6" hidden="1" x14ac:dyDescent="0.25">
      <c r="A4752" s="159"/>
      <c r="B4752" s="171">
        <v>7275</v>
      </c>
      <c r="C4752" s="165" t="s">
        <v>5968</v>
      </c>
      <c r="D4752" s="166" t="s">
        <v>8325</v>
      </c>
      <c r="E4752" s="167">
        <v>499.16</v>
      </c>
      <c r="F4752" s="164" t="s">
        <v>4931</v>
      </c>
    </row>
    <row r="4753" spans="1:6" hidden="1" x14ac:dyDescent="0.25">
      <c r="A4753" s="159"/>
      <c r="B4753" s="171">
        <v>7284</v>
      </c>
      <c r="C4753" s="165" t="s">
        <v>5969</v>
      </c>
      <c r="D4753" s="166" t="s">
        <v>8325</v>
      </c>
      <c r="E4753" s="167">
        <v>1537.39</v>
      </c>
      <c r="F4753" s="164" t="s">
        <v>4931</v>
      </c>
    </row>
    <row r="4754" spans="1:6" hidden="1" x14ac:dyDescent="0.25">
      <c r="A4754" s="159"/>
      <c r="B4754" s="171">
        <v>11663</v>
      </c>
      <c r="C4754" s="165" t="s">
        <v>10683</v>
      </c>
      <c r="D4754" s="166" t="s">
        <v>8325</v>
      </c>
      <c r="E4754" s="167">
        <v>185.78</v>
      </c>
      <c r="F4754" s="164" t="s">
        <v>4931</v>
      </c>
    </row>
    <row r="4755" spans="1:6" hidden="1" x14ac:dyDescent="0.25">
      <c r="A4755" s="159"/>
      <c r="B4755" s="171">
        <v>11665</v>
      </c>
      <c r="C4755" s="165" t="s">
        <v>10684</v>
      </c>
      <c r="D4755" s="166" t="s">
        <v>8325</v>
      </c>
      <c r="E4755" s="167">
        <v>821.46</v>
      </c>
      <c r="F4755" s="164" t="s">
        <v>4931</v>
      </c>
    </row>
    <row r="4756" spans="1:6" hidden="1" x14ac:dyDescent="0.25">
      <c r="A4756" s="159"/>
      <c r="B4756" s="171">
        <v>11666</v>
      </c>
      <c r="C4756" s="165" t="s">
        <v>10685</v>
      </c>
      <c r="D4756" s="166" t="s">
        <v>8325</v>
      </c>
      <c r="E4756" s="167">
        <v>827.99</v>
      </c>
      <c r="F4756" s="164" t="s">
        <v>4931</v>
      </c>
    </row>
    <row r="4757" spans="1:6" hidden="1" x14ac:dyDescent="0.25">
      <c r="A4757" s="159"/>
      <c r="B4757" s="171">
        <v>11667</v>
      </c>
      <c r="C4757" s="165" t="s">
        <v>10686</v>
      </c>
      <c r="D4757" s="166" t="s">
        <v>8325</v>
      </c>
      <c r="E4757" s="167">
        <v>944.88</v>
      </c>
      <c r="F4757" s="164" t="s">
        <v>4931</v>
      </c>
    </row>
    <row r="4758" spans="1:6" hidden="1" x14ac:dyDescent="0.25">
      <c r="A4758" s="159"/>
      <c r="B4758" s="171">
        <v>11668</v>
      </c>
      <c r="C4758" s="165" t="s">
        <v>10687</v>
      </c>
      <c r="D4758" s="166" t="s">
        <v>8325</v>
      </c>
      <c r="E4758" s="167">
        <v>1017.54</v>
      </c>
      <c r="F4758" s="164" t="s">
        <v>4931</v>
      </c>
    </row>
    <row r="4759" spans="1:6" hidden="1" x14ac:dyDescent="0.25">
      <c r="A4759" s="159"/>
      <c r="B4759" s="171">
        <v>38121</v>
      </c>
      <c r="C4759" s="165" t="s">
        <v>10688</v>
      </c>
      <c r="D4759" s="166" t="s">
        <v>8370</v>
      </c>
      <c r="E4759" s="167">
        <v>9.56</v>
      </c>
      <c r="F4759" s="164" t="s">
        <v>4897</v>
      </c>
    </row>
    <row r="4760" spans="1:6" hidden="1" x14ac:dyDescent="0.25">
      <c r="A4760" s="159"/>
      <c r="B4760" s="171">
        <v>7343</v>
      </c>
      <c r="C4760" s="165" t="s">
        <v>5985</v>
      </c>
      <c r="D4760" s="166" t="s">
        <v>8370</v>
      </c>
      <c r="E4760" s="167">
        <v>9.67</v>
      </c>
      <c r="F4760" s="164" t="s">
        <v>4897</v>
      </c>
    </row>
    <row r="4761" spans="1:6" hidden="1" x14ac:dyDescent="0.25">
      <c r="A4761" s="159"/>
      <c r="B4761" s="171">
        <v>7287</v>
      </c>
      <c r="C4761" s="165" t="s">
        <v>5970</v>
      </c>
      <c r="D4761" s="166" t="s">
        <v>9525</v>
      </c>
      <c r="E4761" s="167">
        <v>59.23</v>
      </c>
      <c r="F4761" s="164" t="s">
        <v>4897</v>
      </c>
    </row>
    <row r="4762" spans="1:6" hidden="1" x14ac:dyDescent="0.25">
      <c r="A4762" s="159"/>
      <c r="B4762" s="171">
        <v>7350</v>
      </c>
      <c r="C4762" s="165" t="s">
        <v>5989</v>
      </c>
      <c r="D4762" s="166" t="s">
        <v>8370</v>
      </c>
      <c r="E4762" s="167">
        <v>22.21</v>
      </c>
      <c r="F4762" s="164" t="s">
        <v>4897</v>
      </c>
    </row>
    <row r="4763" spans="1:6" hidden="1" x14ac:dyDescent="0.25">
      <c r="A4763" s="159"/>
      <c r="B4763" s="171">
        <v>7348</v>
      </c>
      <c r="C4763" s="165" t="s">
        <v>5988</v>
      </c>
      <c r="D4763" s="166" t="s">
        <v>8370</v>
      </c>
      <c r="E4763" s="167">
        <v>12.45</v>
      </c>
      <c r="F4763" s="164" t="s">
        <v>4897</v>
      </c>
    </row>
    <row r="4764" spans="1:6" hidden="1" x14ac:dyDescent="0.25">
      <c r="A4764" s="159"/>
      <c r="B4764" s="171">
        <v>7347</v>
      </c>
      <c r="C4764" s="165" t="s">
        <v>5988</v>
      </c>
      <c r="D4764" s="166" t="s">
        <v>9525</v>
      </c>
      <c r="E4764" s="167">
        <v>44.84</v>
      </c>
      <c r="F4764" s="164" t="s">
        <v>4897</v>
      </c>
    </row>
    <row r="4765" spans="1:6" hidden="1" x14ac:dyDescent="0.25">
      <c r="A4765" s="159"/>
      <c r="B4765" s="171">
        <v>7355</v>
      </c>
      <c r="C4765" s="165" t="s">
        <v>5991</v>
      </c>
      <c r="D4765" s="166" t="s">
        <v>9525</v>
      </c>
      <c r="E4765" s="167">
        <v>67.209999999999994</v>
      </c>
      <c r="F4765" s="164" t="s">
        <v>4897</v>
      </c>
    </row>
    <row r="4766" spans="1:6" hidden="1" x14ac:dyDescent="0.25">
      <c r="A4766" s="159"/>
      <c r="B4766" s="171">
        <v>7356</v>
      </c>
      <c r="C4766" s="165" t="s">
        <v>5992</v>
      </c>
      <c r="D4766" s="166" t="s">
        <v>8370</v>
      </c>
      <c r="E4766" s="167">
        <v>18.670000000000002</v>
      </c>
      <c r="F4766" s="164" t="s">
        <v>4897</v>
      </c>
    </row>
    <row r="4767" spans="1:6" hidden="1" x14ac:dyDescent="0.25">
      <c r="A4767" s="159"/>
      <c r="B4767" s="171">
        <v>7313</v>
      </c>
      <c r="C4767" s="165" t="s">
        <v>10689</v>
      </c>
      <c r="D4767" s="166" t="s">
        <v>8370</v>
      </c>
      <c r="E4767" s="167">
        <v>14.27</v>
      </c>
      <c r="F4767" s="164" t="s">
        <v>4897</v>
      </c>
    </row>
    <row r="4768" spans="1:6" hidden="1" x14ac:dyDescent="0.25">
      <c r="A4768" s="159"/>
      <c r="B4768" s="171">
        <v>7319</v>
      </c>
      <c r="C4768" s="165" t="s">
        <v>5980</v>
      </c>
      <c r="D4768" s="166" t="s">
        <v>8370</v>
      </c>
      <c r="E4768" s="167">
        <v>8.16</v>
      </c>
      <c r="F4768" s="164" t="s">
        <v>4897</v>
      </c>
    </row>
    <row r="4769" spans="1:6" hidden="1" x14ac:dyDescent="0.25">
      <c r="A4769" s="159"/>
      <c r="B4769" s="171">
        <v>38119</v>
      </c>
      <c r="C4769" s="165" t="s">
        <v>7073</v>
      </c>
      <c r="D4769" s="166" t="s">
        <v>8370</v>
      </c>
      <c r="E4769" s="167">
        <v>72.3</v>
      </c>
      <c r="F4769" s="164" t="s">
        <v>4897</v>
      </c>
    </row>
    <row r="4770" spans="1:6" hidden="1" x14ac:dyDescent="0.25">
      <c r="A4770" s="159"/>
      <c r="B4770" s="171">
        <v>7314</v>
      </c>
      <c r="C4770" s="165" t="s">
        <v>5978</v>
      </c>
      <c r="D4770" s="166" t="s">
        <v>8370</v>
      </c>
      <c r="E4770" s="167">
        <v>77.92</v>
      </c>
      <c r="F4770" s="164" t="s">
        <v>4897</v>
      </c>
    </row>
    <row r="4771" spans="1:6" hidden="1" x14ac:dyDescent="0.25">
      <c r="A4771" s="159"/>
      <c r="B4771" s="171">
        <v>38131</v>
      </c>
      <c r="C4771" s="165" t="s">
        <v>7083</v>
      </c>
      <c r="D4771" s="166" t="s">
        <v>8370</v>
      </c>
      <c r="E4771" s="167">
        <v>72.95</v>
      </c>
      <c r="F4771" s="164" t="s">
        <v>4897</v>
      </c>
    </row>
    <row r="4772" spans="1:6" hidden="1" x14ac:dyDescent="0.25">
      <c r="A4772" s="159"/>
      <c r="B4772" s="171">
        <v>7304</v>
      </c>
      <c r="C4772" s="165" t="s">
        <v>5974</v>
      </c>
      <c r="D4772" s="166" t="s">
        <v>8370</v>
      </c>
      <c r="E4772" s="167">
        <v>44.2</v>
      </c>
      <c r="F4772" s="164" t="s">
        <v>4897</v>
      </c>
    </row>
    <row r="4773" spans="1:6" hidden="1" x14ac:dyDescent="0.25">
      <c r="A4773" s="159"/>
      <c r="B4773" s="171">
        <v>7293</v>
      </c>
      <c r="C4773" s="165" t="s">
        <v>5973</v>
      </c>
      <c r="D4773" s="166" t="s">
        <v>8370</v>
      </c>
      <c r="E4773" s="167">
        <v>19.82</v>
      </c>
      <c r="F4773" s="164" t="s">
        <v>4897</v>
      </c>
    </row>
    <row r="4774" spans="1:6" hidden="1" x14ac:dyDescent="0.25">
      <c r="A4774" s="159"/>
      <c r="B4774" s="171">
        <v>7311</v>
      </c>
      <c r="C4774" s="165" t="s">
        <v>5977</v>
      </c>
      <c r="D4774" s="166" t="s">
        <v>8370</v>
      </c>
      <c r="E4774" s="167">
        <v>19.170000000000002</v>
      </c>
      <c r="F4774" s="164" t="s">
        <v>4897</v>
      </c>
    </row>
    <row r="4775" spans="1:6" hidden="1" x14ac:dyDescent="0.25">
      <c r="A4775" s="159"/>
      <c r="B4775" s="171">
        <v>7292</v>
      </c>
      <c r="C4775" s="165" t="s">
        <v>5972</v>
      </c>
      <c r="D4775" s="166" t="s">
        <v>8370</v>
      </c>
      <c r="E4775" s="167">
        <v>18.61</v>
      </c>
      <c r="F4775" s="164" t="s">
        <v>8337</v>
      </c>
    </row>
    <row r="4776" spans="1:6" hidden="1" x14ac:dyDescent="0.25">
      <c r="A4776" s="159"/>
      <c r="B4776" s="171">
        <v>7288</v>
      </c>
      <c r="C4776" s="165" t="s">
        <v>5971</v>
      </c>
      <c r="D4776" s="166" t="s">
        <v>8370</v>
      </c>
      <c r="E4776" s="167">
        <v>21.09</v>
      </c>
      <c r="F4776" s="164" t="s">
        <v>4897</v>
      </c>
    </row>
    <row r="4777" spans="1:6" hidden="1" x14ac:dyDescent="0.25">
      <c r="A4777" s="159"/>
      <c r="B4777" s="171">
        <v>35693</v>
      </c>
      <c r="C4777" s="165" t="s">
        <v>6849</v>
      </c>
      <c r="D4777" s="166" t="s">
        <v>8370</v>
      </c>
      <c r="E4777" s="167">
        <v>8.56</v>
      </c>
      <c r="F4777" s="164" t="s">
        <v>4897</v>
      </c>
    </row>
    <row r="4778" spans="1:6" hidden="1" x14ac:dyDescent="0.25">
      <c r="A4778" s="159"/>
      <c r="B4778" s="171">
        <v>35692</v>
      </c>
      <c r="C4778" s="165" t="s">
        <v>6848</v>
      </c>
      <c r="D4778" s="166" t="s">
        <v>8370</v>
      </c>
      <c r="E4778" s="167">
        <v>45.91</v>
      </c>
      <c r="F4778" s="164" t="s">
        <v>4897</v>
      </c>
    </row>
    <row r="4779" spans="1:6" hidden="1" x14ac:dyDescent="0.25">
      <c r="A4779" s="159"/>
      <c r="B4779" s="171">
        <v>7344</v>
      </c>
      <c r="C4779" s="165" t="s">
        <v>5986</v>
      </c>
      <c r="D4779" s="166" t="s">
        <v>9525</v>
      </c>
      <c r="E4779" s="167">
        <v>58.1</v>
      </c>
      <c r="F4779" s="164" t="s">
        <v>8337</v>
      </c>
    </row>
    <row r="4780" spans="1:6" hidden="1" x14ac:dyDescent="0.25">
      <c r="A4780" s="159"/>
      <c r="B4780" s="171">
        <v>7345</v>
      </c>
      <c r="C4780" s="165" t="s">
        <v>5987</v>
      </c>
      <c r="D4780" s="166" t="s">
        <v>8370</v>
      </c>
      <c r="E4780" s="167">
        <v>16.14</v>
      </c>
      <c r="F4780" s="164" t="s">
        <v>4897</v>
      </c>
    </row>
    <row r="4781" spans="1:6" hidden="1" x14ac:dyDescent="0.25">
      <c r="A4781" s="159"/>
      <c r="B4781" s="171">
        <v>35691</v>
      </c>
      <c r="C4781" s="165" t="s">
        <v>6847</v>
      </c>
      <c r="D4781" s="166" t="s">
        <v>8370</v>
      </c>
      <c r="E4781" s="167">
        <v>12.75</v>
      </c>
      <c r="F4781" s="164" t="s">
        <v>4897</v>
      </c>
    </row>
    <row r="4782" spans="1:6" hidden="1" x14ac:dyDescent="0.25">
      <c r="A4782" s="159"/>
      <c r="B4782" s="171">
        <v>7342</v>
      </c>
      <c r="C4782" s="165" t="s">
        <v>5984</v>
      </c>
      <c r="D4782" s="166" t="s">
        <v>8369</v>
      </c>
      <c r="E4782" s="167">
        <v>1.56</v>
      </c>
      <c r="F4782" s="164" t="s">
        <v>4897</v>
      </c>
    </row>
    <row r="4783" spans="1:6" hidden="1" x14ac:dyDescent="0.25">
      <c r="A4783" s="159"/>
      <c r="B4783" s="171">
        <v>7306</v>
      </c>
      <c r="C4783" s="165" t="s">
        <v>5975</v>
      </c>
      <c r="D4783" s="166" t="s">
        <v>8370</v>
      </c>
      <c r="E4783" s="167">
        <v>22.73</v>
      </c>
      <c r="F4783" s="164" t="s">
        <v>4897</v>
      </c>
    </row>
    <row r="4784" spans="1:6" hidden="1" x14ac:dyDescent="0.25">
      <c r="A4784" s="159"/>
      <c r="B4784" s="171">
        <v>154</v>
      </c>
      <c r="C4784" s="165" t="s">
        <v>4973</v>
      </c>
      <c r="D4784" s="166" t="s">
        <v>8370</v>
      </c>
      <c r="E4784" s="167">
        <v>48</v>
      </c>
      <c r="F4784" s="164" t="s">
        <v>4897</v>
      </c>
    </row>
    <row r="4785" spans="1:6" hidden="1" x14ac:dyDescent="0.25">
      <c r="A4785" s="159"/>
      <c r="B4785" s="171">
        <v>7338</v>
      </c>
      <c r="C4785" s="165" t="s">
        <v>5982</v>
      </c>
      <c r="D4785" s="166" t="s">
        <v>8369</v>
      </c>
      <c r="E4785" s="167">
        <v>32</v>
      </c>
      <c r="F4785" s="164" t="s">
        <v>4897</v>
      </c>
    </row>
    <row r="4786" spans="1:6" ht="20.399999999999999" hidden="1" x14ac:dyDescent="0.25">
      <c r="A4786" s="159"/>
      <c r="B4786" s="171">
        <v>39574</v>
      </c>
      <c r="C4786" s="165" t="s">
        <v>10690</v>
      </c>
      <c r="D4786" s="166" t="s">
        <v>8325</v>
      </c>
      <c r="E4786" s="167">
        <v>2.37</v>
      </c>
      <c r="F4786" s="164" t="s">
        <v>4931</v>
      </c>
    </row>
    <row r="4787" spans="1:6" hidden="1" x14ac:dyDescent="0.25">
      <c r="A4787" s="159"/>
      <c r="B4787" s="171">
        <v>11060</v>
      </c>
      <c r="C4787" s="165" t="s">
        <v>10691</v>
      </c>
      <c r="D4787" s="166" t="s">
        <v>8325</v>
      </c>
      <c r="E4787" s="167">
        <v>24.2</v>
      </c>
      <c r="F4787" s="164" t="s">
        <v>4897</v>
      </c>
    </row>
    <row r="4788" spans="1:6" hidden="1" x14ac:dyDescent="0.25">
      <c r="A4788" s="159"/>
      <c r="B4788" s="171">
        <v>37401</v>
      </c>
      <c r="C4788" s="165" t="s">
        <v>6922</v>
      </c>
      <c r="D4788" s="166" t="s">
        <v>8325</v>
      </c>
      <c r="E4788" s="167">
        <v>57.47</v>
      </c>
      <c r="F4788" s="164" t="s">
        <v>4897</v>
      </c>
    </row>
    <row r="4789" spans="1:6" hidden="1" x14ac:dyDescent="0.25">
      <c r="A4789" s="159"/>
      <c r="B4789" s="171">
        <v>7525</v>
      </c>
      <c r="C4789" s="165" t="s">
        <v>5994</v>
      </c>
      <c r="D4789" s="166" t="s">
        <v>8325</v>
      </c>
      <c r="E4789" s="167">
        <v>26.34</v>
      </c>
      <c r="F4789" s="164" t="s">
        <v>4897</v>
      </c>
    </row>
    <row r="4790" spans="1:6" hidden="1" x14ac:dyDescent="0.25">
      <c r="A4790" s="159"/>
      <c r="B4790" s="171">
        <v>7524</v>
      </c>
      <c r="C4790" s="165" t="s">
        <v>5993</v>
      </c>
      <c r="D4790" s="166" t="s">
        <v>8325</v>
      </c>
      <c r="E4790" s="167">
        <v>24.82</v>
      </c>
      <c r="F4790" s="164" t="s">
        <v>4897</v>
      </c>
    </row>
    <row r="4791" spans="1:6" hidden="1" x14ac:dyDescent="0.25">
      <c r="A4791" s="159"/>
      <c r="B4791" s="171">
        <v>38105</v>
      </c>
      <c r="C4791" s="165" t="s">
        <v>7061</v>
      </c>
      <c r="D4791" s="166" t="s">
        <v>8325</v>
      </c>
      <c r="E4791" s="167">
        <v>6.37</v>
      </c>
      <c r="F4791" s="164" t="s">
        <v>4897</v>
      </c>
    </row>
    <row r="4792" spans="1:6" ht="20.399999999999999" hidden="1" x14ac:dyDescent="0.25">
      <c r="A4792" s="159"/>
      <c r="B4792" s="171">
        <v>38084</v>
      </c>
      <c r="C4792" s="165" t="s">
        <v>10692</v>
      </c>
      <c r="D4792" s="166" t="s">
        <v>8325</v>
      </c>
      <c r="E4792" s="167">
        <v>9.0500000000000007</v>
      </c>
      <c r="F4792" s="164" t="s">
        <v>4897</v>
      </c>
    </row>
    <row r="4793" spans="1:6" hidden="1" x14ac:dyDescent="0.25">
      <c r="A4793" s="159"/>
      <c r="B4793" s="171">
        <v>38103</v>
      </c>
      <c r="C4793" s="165" t="s">
        <v>7059</v>
      </c>
      <c r="D4793" s="166" t="s">
        <v>8325</v>
      </c>
      <c r="E4793" s="167">
        <v>9.57</v>
      </c>
      <c r="F4793" s="164" t="s">
        <v>4897</v>
      </c>
    </row>
    <row r="4794" spans="1:6" hidden="1" x14ac:dyDescent="0.25">
      <c r="A4794" s="159"/>
      <c r="B4794" s="171">
        <v>38082</v>
      </c>
      <c r="C4794" s="165" t="s">
        <v>10693</v>
      </c>
      <c r="D4794" s="166" t="s">
        <v>8325</v>
      </c>
      <c r="E4794" s="167">
        <v>11.79</v>
      </c>
      <c r="F4794" s="164" t="s">
        <v>4897</v>
      </c>
    </row>
    <row r="4795" spans="1:6" hidden="1" x14ac:dyDescent="0.25">
      <c r="A4795" s="159"/>
      <c r="B4795" s="171">
        <v>38104</v>
      </c>
      <c r="C4795" s="165" t="s">
        <v>7060</v>
      </c>
      <c r="D4795" s="166" t="s">
        <v>8325</v>
      </c>
      <c r="E4795" s="167">
        <v>18.739999999999998</v>
      </c>
      <c r="F4795" s="164" t="s">
        <v>4897</v>
      </c>
    </row>
    <row r="4796" spans="1:6" hidden="1" x14ac:dyDescent="0.25">
      <c r="A4796" s="159"/>
      <c r="B4796" s="171">
        <v>38083</v>
      </c>
      <c r="C4796" s="165" t="s">
        <v>10694</v>
      </c>
      <c r="D4796" s="166" t="s">
        <v>8325</v>
      </c>
      <c r="E4796" s="167">
        <v>20.81</v>
      </c>
      <c r="F4796" s="164" t="s">
        <v>4897</v>
      </c>
    </row>
    <row r="4797" spans="1:6" hidden="1" x14ac:dyDescent="0.25">
      <c r="A4797" s="159"/>
      <c r="B4797" s="171">
        <v>38101</v>
      </c>
      <c r="C4797" s="165" t="s">
        <v>7057</v>
      </c>
      <c r="D4797" s="166" t="s">
        <v>8325</v>
      </c>
      <c r="E4797" s="167">
        <v>4.55</v>
      </c>
      <c r="F4797" s="164" t="s">
        <v>4897</v>
      </c>
    </row>
    <row r="4798" spans="1:6" hidden="1" x14ac:dyDescent="0.25">
      <c r="A4798" s="159"/>
      <c r="B4798" s="171">
        <v>7528</v>
      </c>
      <c r="C4798" s="165" t="s">
        <v>10695</v>
      </c>
      <c r="D4798" s="166" t="s">
        <v>8325</v>
      </c>
      <c r="E4798" s="167">
        <v>5.35</v>
      </c>
      <c r="F4798" s="164" t="s">
        <v>8337</v>
      </c>
    </row>
    <row r="4799" spans="1:6" hidden="1" x14ac:dyDescent="0.25">
      <c r="A4799" s="159"/>
      <c r="B4799" s="171">
        <v>12147</v>
      </c>
      <c r="C4799" s="165" t="s">
        <v>6373</v>
      </c>
      <c r="D4799" s="166" t="s">
        <v>8325</v>
      </c>
      <c r="E4799" s="167">
        <v>8.15</v>
      </c>
      <c r="F4799" s="164" t="s">
        <v>4897</v>
      </c>
    </row>
    <row r="4800" spans="1:6" hidden="1" x14ac:dyDescent="0.25">
      <c r="A4800" s="159"/>
      <c r="B4800" s="171">
        <v>38075</v>
      </c>
      <c r="C4800" s="165" t="s">
        <v>10696</v>
      </c>
      <c r="D4800" s="166" t="s">
        <v>8325</v>
      </c>
      <c r="E4800" s="167">
        <v>9.26</v>
      </c>
      <c r="F4800" s="164" t="s">
        <v>4897</v>
      </c>
    </row>
    <row r="4801" spans="1:6" hidden="1" x14ac:dyDescent="0.25">
      <c r="A4801" s="159"/>
      <c r="B4801" s="171">
        <v>38102</v>
      </c>
      <c r="C4801" s="165" t="s">
        <v>7058</v>
      </c>
      <c r="D4801" s="166" t="s">
        <v>8325</v>
      </c>
      <c r="E4801" s="167">
        <v>5.82</v>
      </c>
      <c r="F4801" s="164" t="s">
        <v>4897</v>
      </c>
    </row>
    <row r="4802" spans="1:6" hidden="1" x14ac:dyDescent="0.25">
      <c r="A4802" s="159"/>
      <c r="B4802" s="171">
        <v>38076</v>
      </c>
      <c r="C4802" s="165" t="s">
        <v>10697</v>
      </c>
      <c r="D4802" s="166" t="s">
        <v>8325</v>
      </c>
      <c r="E4802" s="167">
        <v>10.39</v>
      </c>
      <c r="F4802" s="164" t="s">
        <v>4897</v>
      </c>
    </row>
    <row r="4803" spans="1:6" hidden="1" x14ac:dyDescent="0.25">
      <c r="A4803" s="159"/>
      <c r="B4803" s="171">
        <v>7592</v>
      </c>
      <c r="C4803" s="165" t="s">
        <v>6000</v>
      </c>
      <c r="D4803" s="166" t="s">
        <v>8332</v>
      </c>
      <c r="E4803" s="167">
        <v>20.2</v>
      </c>
      <c r="F4803" s="164" t="s">
        <v>8337</v>
      </c>
    </row>
    <row r="4804" spans="1:6" hidden="1" x14ac:dyDescent="0.25">
      <c r="A4804" s="159"/>
      <c r="B4804" s="171">
        <v>40820</v>
      </c>
      <c r="C4804" s="165" t="s">
        <v>7430</v>
      </c>
      <c r="D4804" s="166" t="s">
        <v>8412</v>
      </c>
      <c r="E4804" s="167">
        <v>3538.52</v>
      </c>
      <c r="F4804" s="164" t="s">
        <v>4897</v>
      </c>
    </row>
    <row r="4805" spans="1:6" hidden="1" x14ac:dyDescent="0.25">
      <c r="A4805" s="159"/>
      <c r="B4805" s="171">
        <v>11762</v>
      </c>
      <c r="C4805" s="165" t="s">
        <v>6294</v>
      </c>
      <c r="D4805" s="166" t="s">
        <v>8325</v>
      </c>
      <c r="E4805" s="167">
        <v>53.46</v>
      </c>
      <c r="F4805" s="164" t="s">
        <v>4897</v>
      </c>
    </row>
    <row r="4806" spans="1:6" hidden="1" x14ac:dyDescent="0.25">
      <c r="A4806" s="159"/>
      <c r="B4806" s="171">
        <v>13418</v>
      </c>
      <c r="C4806" s="165" t="s">
        <v>10698</v>
      </c>
      <c r="D4806" s="166" t="s">
        <v>8325</v>
      </c>
      <c r="E4806" s="167">
        <v>14.93</v>
      </c>
      <c r="F4806" s="164" t="s">
        <v>4897</v>
      </c>
    </row>
    <row r="4807" spans="1:6" hidden="1" x14ac:dyDescent="0.25">
      <c r="A4807" s="159"/>
      <c r="B4807" s="171">
        <v>13984</v>
      </c>
      <c r="C4807" s="165" t="s">
        <v>6528</v>
      </c>
      <c r="D4807" s="166" t="s">
        <v>8325</v>
      </c>
      <c r="E4807" s="167">
        <v>37.36</v>
      </c>
      <c r="F4807" s="164" t="s">
        <v>4897</v>
      </c>
    </row>
    <row r="4808" spans="1:6" hidden="1" x14ac:dyDescent="0.25">
      <c r="A4808" s="159"/>
      <c r="B4808" s="171">
        <v>11772</v>
      </c>
      <c r="C4808" s="165" t="s">
        <v>10699</v>
      </c>
      <c r="D4808" s="166" t="s">
        <v>8325</v>
      </c>
      <c r="E4808" s="167">
        <v>90.73</v>
      </c>
      <c r="F4808" s="164" t="s">
        <v>4897</v>
      </c>
    </row>
    <row r="4809" spans="1:6" hidden="1" x14ac:dyDescent="0.25">
      <c r="A4809" s="159"/>
      <c r="B4809" s="171">
        <v>36795</v>
      </c>
      <c r="C4809" s="165" t="s">
        <v>6894</v>
      </c>
      <c r="D4809" s="166" t="s">
        <v>8325</v>
      </c>
      <c r="E4809" s="167">
        <v>583.58000000000004</v>
      </c>
      <c r="F4809" s="164" t="s">
        <v>4897</v>
      </c>
    </row>
    <row r="4810" spans="1:6" hidden="1" x14ac:dyDescent="0.25">
      <c r="A4810" s="159"/>
      <c r="B4810" s="171">
        <v>36796</v>
      </c>
      <c r="C4810" s="165" t="s">
        <v>6895</v>
      </c>
      <c r="D4810" s="166" t="s">
        <v>8325</v>
      </c>
      <c r="E4810" s="167">
        <v>150.25</v>
      </c>
      <c r="F4810" s="164" t="s">
        <v>4897</v>
      </c>
    </row>
    <row r="4811" spans="1:6" hidden="1" x14ac:dyDescent="0.25">
      <c r="A4811" s="159"/>
      <c r="B4811" s="171">
        <v>36791</v>
      </c>
      <c r="C4811" s="165" t="s">
        <v>6890</v>
      </c>
      <c r="D4811" s="166" t="s">
        <v>8325</v>
      </c>
      <c r="E4811" s="167">
        <v>77.41</v>
      </c>
      <c r="F4811" s="164" t="s">
        <v>4897</v>
      </c>
    </row>
    <row r="4812" spans="1:6" hidden="1" x14ac:dyDescent="0.25">
      <c r="A4812" s="159"/>
      <c r="B4812" s="171">
        <v>13415</v>
      </c>
      <c r="C4812" s="165" t="s">
        <v>10700</v>
      </c>
      <c r="D4812" s="166" t="s">
        <v>8325</v>
      </c>
      <c r="E4812" s="167">
        <v>45</v>
      </c>
      <c r="F4812" s="164" t="s">
        <v>8337</v>
      </c>
    </row>
    <row r="4813" spans="1:6" hidden="1" x14ac:dyDescent="0.25">
      <c r="A4813" s="159"/>
      <c r="B4813" s="171">
        <v>36792</v>
      </c>
      <c r="C4813" s="165" t="s">
        <v>6891</v>
      </c>
      <c r="D4813" s="166" t="s">
        <v>8325</v>
      </c>
      <c r="E4813" s="167">
        <v>147.97999999999999</v>
      </c>
      <c r="F4813" s="164" t="s">
        <v>4897</v>
      </c>
    </row>
    <row r="4814" spans="1:6" hidden="1" x14ac:dyDescent="0.25">
      <c r="A4814" s="159"/>
      <c r="B4814" s="171">
        <v>11773</v>
      </c>
      <c r="C4814" s="165" t="s">
        <v>10701</v>
      </c>
      <c r="D4814" s="166" t="s">
        <v>8325</v>
      </c>
      <c r="E4814" s="167">
        <v>86.62</v>
      </c>
      <c r="F4814" s="164" t="s">
        <v>4897</v>
      </c>
    </row>
    <row r="4815" spans="1:6" hidden="1" x14ac:dyDescent="0.25">
      <c r="A4815" s="159"/>
      <c r="B4815" s="171">
        <v>11775</v>
      </c>
      <c r="C4815" s="165" t="s">
        <v>6296</v>
      </c>
      <c r="D4815" s="166" t="s">
        <v>8325</v>
      </c>
      <c r="E4815" s="167">
        <v>90.45</v>
      </c>
      <c r="F4815" s="164" t="s">
        <v>4897</v>
      </c>
    </row>
    <row r="4816" spans="1:6" hidden="1" x14ac:dyDescent="0.25">
      <c r="A4816" s="159"/>
      <c r="B4816" s="171">
        <v>13983</v>
      </c>
      <c r="C4816" s="165" t="s">
        <v>10702</v>
      </c>
      <c r="D4816" s="166" t="s">
        <v>8325</v>
      </c>
      <c r="E4816" s="167">
        <v>46.21</v>
      </c>
      <c r="F4816" s="164" t="s">
        <v>4897</v>
      </c>
    </row>
    <row r="4817" spans="1:6" hidden="1" x14ac:dyDescent="0.25">
      <c r="A4817" s="159"/>
      <c r="B4817" s="171">
        <v>13416</v>
      </c>
      <c r="C4817" s="165" t="s">
        <v>10703</v>
      </c>
      <c r="D4817" s="166" t="s">
        <v>8325</v>
      </c>
      <c r="E4817" s="167">
        <v>37.270000000000003</v>
      </c>
      <c r="F4817" s="164" t="s">
        <v>4897</v>
      </c>
    </row>
    <row r="4818" spans="1:6" hidden="1" x14ac:dyDescent="0.25">
      <c r="A4818" s="159"/>
      <c r="B4818" s="171">
        <v>13417</v>
      </c>
      <c r="C4818" s="165" t="s">
        <v>6519</v>
      </c>
      <c r="D4818" s="166" t="s">
        <v>8325</v>
      </c>
      <c r="E4818" s="167">
        <v>32.869999999999997</v>
      </c>
      <c r="F4818" s="164" t="s">
        <v>4897</v>
      </c>
    </row>
    <row r="4819" spans="1:6" hidden="1" x14ac:dyDescent="0.25">
      <c r="A4819" s="159"/>
      <c r="B4819" s="171">
        <v>7604</v>
      </c>
      <c r="C4819" s="165" t="s">
        <v>6002</v>
      </c>
      <c r="D4819" s="166" t="s">
        <v>8325</v>
      </c>
      <c r="E4819" s="167">
        <v>14.23</v>
      </c>
      <c r="F4819" s="164" t="s">
        <v>4897</v>
      </c>
    </row>
    <row r="4820" spans="1:6" hidden="1" x14ac:dyDescent="0.25">
      <c r="A4820" s="159"/>
      <c r="B4820" s="171">
        <v>11777</v>
      </c>
      <c r="C4820" s="165" t="s">
        <v>6297</v>
      </c>
      <c r="D4820" s="166" t="s">
        <v>8325</v>
      </c>
      <c r="E4820" s="167">
        <v>124.14</v>
      </c>
      <c r="F4820" s="164" t="s">
        <v>4897</v>
      </c>
    </row>
    <row r="4821" spans="1:6" hidden="1" x14ac:dyDescent="0.25">
      <c r="A4821" s="159"/>
      <c r="B4821" s="171">
        <v>7602</v>
      </c>
      <c r="C4821" s="165" t="s">
        <v>10704</v>
      </c>
      <c r="D4821" s="166" t="s">
        <v>8325</v>
      </c>
      <c r="E4821" s="167">
        <v>14.11</v>
      </c>
      <c r="F4821" s="164" t="s">
        <v>4897</v>
      </c>
    </row>
    <row r="4822" spans="1:6" hidden="1" x14ac:dyDescent="0.25">
      <c r="A4822" s="159"/>
      <c r="B4822" s="171">
        <v>7603</v>
      </c>
      <c r="C4822" s="165" t="s">
        <v>10705</v>
      </c>
      <c r="D4822" s="166" t="s">
        <v>8325</v>
      </c>
      <c r="E4822" s="167">
        <v>13.68</v>
      </c>
      <c r="F4822" s="164" t="s">
        <v>4897</v>
      </c>
    </row>
    <row r="4823" spans="1:6" hidden="1" x14ac:dyDescent="0.25">
      <c r="A4823" s="159"/>
      <c r="B4823" s="171">
        <v>11763</v>
      </c>
      <c r="C4823" s="165" t="s">
        <v>10706</v>
      </c>
      <c r="D4823" s="166" t="s">
        <v>8325</v>
      </c>
      <c r="E4823" s="167">
        <v>44.25</v>
      </c>
      <c r="F4823" s="164" t="s">
        <v>4897</v>
      </c>
    </row>
    <row r="4824" spans="1:6" hidden="1" x14ac:dyDescent="0.25">
      <c r="A4824" s="159"/>
      <c r="B4824" s="171">
        <v>11764</v>
      </c>
      <c r="C4824" s="165" t="s">
        <v>10707</v>
      </c>
      <c r="D4824" s="166" t="s">
        <v>8325</v>
      </c>
      <c r="E4824" s="167">
        <v>47.26</v>
      </c>
      <c r="F4824" s="164" t="s">
        <v>4897</v>
      </c>
    </row>
    <row r="4825" spans="1:6" hidden="1" x14ac:dyDescent="0.25">
      <c r="A4825" s="159"/>
      <c r="B4825" s="171">
        <v>11826</v>
      </c>
      <c r="C4825" s="165" t="s">
        <v>10708</v>
      </c>
      <c r="D4825" s="166" t="s">
        <v>8325</v>
      </c>
      <c r="E4825" s="167">
        <v>18.850000000000001</v>
      </c>
      <c r="F4825" s="164" t="s">
        <v>4897</v>
      </c>
    </row>
    <row r="4826" spans="1:6" hidden="1" x14ac:dyDescent="0.25">
      <c r="A4826" s="159"/>
      <c r="B4826" s="171">
        <v>11829</v>
      </c>
      <c r="C4826" s="165" t="s">
        <v>10709</v>
      </c>
      <c r="D4826" s="166" t="s">
        <v>8325</v>
      </c>
      <c r="E4826" s="167">
        <v>11.32</v>
      </c>
      <c r="F4826" s="164" t="s">
        <v>4897</v>
      </c>
    </row>
    <row r="4827" spans="1:6" hidden="1" x14ac:dyDescent="0.25">
      <c r="A4827" s="159"/>
      <c r="B4827" s="171">
        <v>11825</v>
      </c>
      <c r="C4827" s="165" t="s">
        <v>10710</v>
      </c>
      <c r="D4827" s="166" t="s">
        <v>8325</v>
      </c>
      <c r="E4827" s="167">
        <v>19.420000000000002</v>
      </c>
      <c r="F4827" s="164" t="s">
        <v>4897</v>
      </c>
    </row>
    <row r="4828" spans="1:6" hidden="1" x14ac:dyDescent="0.25">
      <c r="A4828" s="159"/>
      <c r="B4828" s="171">
        <v>11767</v>
      </c>
      <c r="C4828" s="165" t="s">
        <v>10711</v>
      </c>
      <c r="D4828" s="166" t="s">
        <v>8325</v>
      </c>
      <c r="E4828" s="167">
        <v>78.459999999999994</v>
      </c>
      <c r="F4828" s="164" t="s">
        <v>4897</v>
      </c>
    </row>
    <row r="4829" spans="1:6" hidden="1" x14ac:dyDescent="0.25">
      <c r="A4829" s="159"/>
      <c r="B4829" s="171">
        <v>7606</v>
      </c>
      <c r="C4829" s="165" t="s">
        <v>10712</v>
      </c>
      <c r="D4829" s="166" t="s">
        <v>8325</v>
      </c>
      <c r="E4829" s="167">
        <v>19.64</v>
      </c>
      <c r="F4829" s="164" t="s">
        <v>4897</v>
      </c>
    </row>
    <row r="4830" spans="1:6" hidden="1" x14ac:dyDescent="0.25">
      <c r="A4830" s="159"/>
      <c r="B4830" s="171">
        <v>11830</v>
      </c>
      <c r="C4830" s="165" t="s">
        <v>10713</v>
      </c>
      <c r="D4830" s="166" t="s">
        <v>8325</v>
      </c>
      <c r="E4830" s="167">
        <v>12.24</v>
      </c>
      <c r="F4830" s="164" t="s">
        <v>4897</v>
      </c>
    </row>
    <row r="4831" spans="1:6" hidden="1" x14ac:dyDescent="0.25">
      <c r="A4831" s="159"/>
      <c r="B4831" s="171">
        <v>11766</v>
      </c>
      <c r="C4831" s="165" t="s">
        <v>10714</v>
      </c>
      <c r="D4831" s="166" t="s">
        <v>8325</v>
      </c>
      <c r="E4831" s="167">
        <v>21.76</v>
      </c>
      <c r="F4831" s="164" t="s">
        <v>4897</v>
      </c>
    </row>
    <row r="4832" spans="1:6" hidden="1" x14ac:dyDescent="0.25">
      <c r="A4832" s="159"/>
      <c r="B4832" s="171">
        <v>11765</v>
      </c>
      <c r="C4832" s="165" t="s">
        <v>10715</v>
      </c>
      <c r="D4832" s="166" t="s">
        <v>8325</v>
      </c>
      <c r="E4832" s="167">
        <v>29.63</v>
      </c>
      <c r="F4832" s="164" t="s">
        <v>4897</v>
      </c>
    </row>
    <row r="4833" spans="1:6" hidden="1" x14ac:dyDescent="0.25">
      <c r="A4833" s="159"/>
      <c r="B4833" s="171">
        <v>11824</v>
      </c>
      <c r="C4833" s="165" t="s">
        <v>10716</v>
      </c>
      <c r="D4833" s="166" t="s">
        <v>8325</v>
      </c>
      <c r="E4833" s="167">
        <v>22.44</v>
      </c>
      <c r="F4833" s="164" t="s">
        <v>4897</v>
      </c>
    </row>
    <row r="4834" spans="1:6" ht="20.399999999999999" hidden="1" x14ac:dyDescent="0.25">
      <c r="A4834" s="159"/>
      <c r="B4834" s="171">
        <v>40329</v>
      </c>
      <c r="C4834" s="165" t="s">
        <v>7541</v>
      </c>
      <c r="D4834" s="166" t="s">
        <v>8325</v>
      </c>
      <c r="E4834" s="167">
        <v>9.5</v>
      </c>
      <c r="F4834" s="164" t="s">
        <v>8337</v>
      </c>
    </row>
    <row r="4835" spans="1:6" hidden="1" x14ac:dyDescent="0.25">
      <c r="A4835" s="159"/>
      <c r="B4835" s="171">
        <v>11823</v>
      </c>
      <c r="C4835" s="165" t="s">
        <v>10717</v>
      </c>
      <c r="D4835" s="166" t="s">
        <v>8325</v>
      </c>
      <c r="E4835" s="167">
        <v>4.0999999999999996</v>
      </c>
      <c r="F4835" s="164" t="s">
        <v>4897</v>
      </c>
    </row>
    <row r="4836" spans="1:6" hidden="1" x14ac:dyDescent="0.25">
      <c r="A4836" s="159"/>
      <c r="B4836" s="171">
        <v>11832</v>
      </c>
      <c r="C4836" s="165" t="s">
        <v>6304</v>
      </c>
      <c r="D4836" s="166" t="s">
        <v>8325</v>
      </c>
      <c r="E4836" s="167">
        <v>8.7200000000000006</v>
      </c>
      <c r="F4836" s="164" t="s">
        <v>4897</v>
      </c>
    </row>
    <row r="4837" spans="1:6" hidden="1" x14ac:dyDescent="0.25">
      <c r="A4837" s="159"/>
      <c r="B4837" s="171">
        <v>11822</v>
      </c>
      <c r="C4837" s="165" t="s">
        <v>6302</v>
      </c>
      <c r="D4837" s="166" t="s">
        <v>8325</v>
      </c>
      <c r="E4837" s="167">
        <v>23.76</v>
      </c>
      <c r="F4837" s="164" t="s">
        <v>4897</v>
      </c>
    </row>
    <row r="4838" spans="1:6" hidden="1" x14ac:dyDescent="0.25">
      <c r="A4838" s="159"/>
      <c r="B4838" s="171">
        <v>11831</v>
      </c>
      <c r="C4838" s="165" t="s">
        <v>6303</v>
      </c>
      <c r="D4838" s="166" t="s">
        <v>8325</v>
      </c>
      <c r="E4838" s="167">
        <v>18.04</v>
      </c>
      <c r="F4838" s="164" t="s">
        <v>4897</v>
      </c>
    </row>
    <row r="4839" spans="1:6" ht="20.399999999999999" hidden="1" x14ac:dyDescent="0.25">
      <c r="A4839" s="159"/>
      <c r="B4839" s="171">
        <v>7613</v>
      </c>
      <c r="C4839" s="165" t="s">
        <v>10718</v>
      </c>
      <c r="D4839" s="166" t="s">
        <v>8325</v>
      </c>
      <c r="E4839" s="167">
        <v>50213.46</v>
      </c>
      <c r="F4839" s="164" t="s">
        <v>4931</v>
      </c>
    </row>
    <row r="4840" spans="1:6" ht="20.399999999999999" hidden="1" x14ac:dyDescent="0.25">
      <c r="A4840" s="159"/>
      <c r="B4840" s="171">
        <v>7619</v>
      </c>
      <c r="C4840" s="165" t="s">
        <v>10719</v>
      </c>
      <c r="D4840" s="166" t="s">
        <v>8325</v>
      </c>
      <c r="E4840" s="167">
        <v>7761.92</v>
      </c>
      <c r="F4840" s="164" t="s">
        <v>4931</v>
      </c>
    </row>
    <row r="4841" spans="1:6" ht="20.399999999999999" hidden="1" x14ac:dyDescent="0.25">
      <c r="A4841" s="159"/>
      <c r="B4841" s="171">
        <v>12076</v>
      </c>
      <c r="C4841" s="165" t="s">
        <v>10720</v>
      </c>
      <c r="D4841" s="166" t="s">
        <v>8325</v>
      </c>
      <c r="E4841" s="167">
        <v>3560.51</v>
      </c>
      <c r="F4841" s="164" t="s">
        <v>4931</v>
      </c>
    </row>
    <row r="4842" spans="1:6" ht="20.399999999999999" hidden="1" x14ac:dyDescent="0.25">
      <c r="A4842" s="159"/>
      <c r="B4842" s="171">
        <v>7614</v>
      </c>
      <c r="C4842" s="165" t="s">
        <v>10721</v>
      </c>
      <c r="D4842" s="166" t="s">
        <v>8325</v>
      </c>
      <c r="E4842" s="167">
        <v>9789.64</v>
      </c>
      <c r="F4842" s="164" t="s">
        <v>4931</v>
      </c>
    </row>
    <row r="4843" spans="1:6" ht="20.399999999999999" hidden="1" x14ac:dyDescent="0.25">
      <c r="A4843" s="159"/>
      <c r="B4843" s="171">
        <v>7618</v>
      </c>
      <c r="C4843" s="165" t="s">
        <v>10722</v>
      </c>
      <c r="D4843" s="166" t="s">
        <v>8325</v>
      </c>
      <c r="E4843" s="167">
        <v>63493.18</v>
      </c>
      <c r="F4843" s="164" t="s">
        <v>4931</v>
      </c>
    </row>
    <row r="4844" spans="1:6" ht="20.399999999999999" hidden="1" x14ac:dyDescent="0.25">
      <c r="A4844" s="159"/>
      <c r="B4844" s="171">
        <v>7620</v>
      </c>
      <c r="C4844" s="165" t="s">
        <v>10723</v>
      </c>
      <c r="D4844" s="166" t="s">
        <v>8325</v>
      </c>
      <c r="E4844" s="167">
        <v>13733.42</v>
      </c>
      <c r="F4844" s="164" t="s">
        <v>4931</v>
      </c>
    </row>
    <row r="4845" spans="1:6" ht="20.399999999999999" hidden="1" x14ac:dyDescent="0.25">
      <c r="A4845" s="159"/>
      <c r="B4845" s="171">
        <v>7610</v>
      </c>
      <c r="C4845" s="165" t="s">
        <v>10724</v>
      </c>
      <c r="D4845" s="166" t="s">
        <v>8325</v>
      </c>
      <c r="E4845" s="167">
        <v>4348.91</v>
      </c>
      <c r="F4845" s="164" t="s">
        <v>4931</v>
      </c>
    </row>
    <row r="4846" spans="1:6" ht="20.399999999999999" hidden="1" x14ac:dyDescent="0.25">
      <c r="A4846" s="159"/>
      <c r="B4846" s="171">
        <v>7615</v>
      </c>
      <c r="C4846" s="165" t="s">
        <v>10725</v>
      </c>
      <c r="D4846" s="166" t="s">
        <v>8325</v>
      </c>
      <c r="E4846" s="167">
        <v>16022.32</v>
      </c>
      <c r="F4846" s="164" t="s">
        <v>4931</v>
      </c>
    </row>
    <row r="4847" spans="1:6" ht="20.399999999999999" hidden="1" x14ac:dyDescent="0.25">
      <c r="A4847" s="159"/>
      <c r="B4847" s="171">
        <v>7617</v>
      </c>
      <c r="C4847" s="165" t="s">
        <v>10726</v>
      </c>
      <c r="D4847" s="166" t="s">
        <v>8325</v>
      </c>
      <c r="E4847" s="167">
        <v>4857.5600000000004</v>
      </c>
      <c r="F4847" s="164" t="s">
        <v>4931</v>
      </c>
    </row>
    <row r="4848" spans="1:6" ht="20.399999999999999" hidden="1" x14ac:dyDescent="0.25">
      <c r="A4848" s="159"/>
      <c r="B4848" s="171">
        <v>7616</v>
      </c>
      <c r="C4848" s="165" t="s">
        <v>10727</v>
      </c>
      <c r="D4848" s="166" t="s">
        <v>8325</v>
      </c>
      <c r="E4848" s="167">
        <v>26145.89</v>
      </c>
      <c r="F4848" s="164" t="s">
        <v>4931</v>
      </c>
    </row>
    <row r="4849" spans="1:6" ht="20.399999999999999" hidden="1" x14ac:dyDescent="0.25">
      <c r="A4849" s="159"/>
      <c r="B4849" s="171">
        <v>7611</v>
      </c>
      <c r="C4849" s="165" t="s">
        <v>10728</v>
      </c>
      <c r="D4849" s="166" t="s">
        <v>8325</v>
      </c>
      <c r="E4849" s="167">
        <v>6281.77</v>
      </c>
      <c r="F4849" s="164" t="s">
        <v>4931</v>
      </c>
    </row>
    <row r="4850" spans="1:6" ht="20.399999999999999" hidden="1" x14ac:dyDescent="0.25">
      <c r="A4850" s="159"/>
      <c r="B4850" s="171">
        <v>7612</v>
      </c>
      <c r="C4850" s="165" t="s">
        <v>10729</v>
      </c>
      <c r="D4850" s="166" t="s">
        <v>8325</v>
      </c>
      <c r="E4850" s="167">
        <v>35863.56</v>
      </c>
      <c r="F4850" s="164" t="s">
        <v>4931</v>
      </c>
    </row>
    <row r="4851" spans="1:6" hidden="1" x14ac:dyDescent="0.25">
      <c r="A4851" s="159"/>
      <c r="B4851" s="171">
        <v>37371</v>
      </c>
      <c r="C4851" s="165" t="s">
        <v>6912</v>
      </c>
      <c r="D4851" s="166" t="s">
        <v>8332</v>
      </c>
      <c r="E4851" s="167">
        <v>0.5</v>
      </c>
      <c r="F4851" s="164" t="s">
        <v>8337</v>
      </c>
    </row>
    <row r="4852" spans="1:6" hidden="1" x14ac:dyDescent="0.25">
      <c r="A4852" s="159"/>
      <c r="B4852" s="171">
        <v>40861</v>
      </c>
      <c r="C4852" s="165" t="s">
        <v>7431</v>
      </c>
      <c r="D4852" s="166" t="s">
        <v>8412</v>
      </c>
      <c r="E4852" s="167">
        <v>94.6</v>
      </c>
      <c r="F4852" s="164" t="s">
        <v>8337</v>
      </c>
    </row>
    <row r="4853" spans="1:6" ht="20.399999999999999" hidden="1" x14ac:dyDescent="0.25">
      <c r="A4853" s="159"/>
      <c r="B4853" s="171">
        <v>36510</v>
      </c>
      <c r="C4853" s="165" t="s">
        <v>10730</v>
      </c>
      <c r="D4853" s="166" t="s">
        <v>8325</v>
      </c>
      <c r="E4853" s="167">
        <v>536697.22</v>
      </c>
      <c r="F4853" s="164" t="s">
        <v>4931</v>
      </c>
    </row>
    <row r="4854" spans="1:6" ht="20.399999999999999" hidden="1" x14ac:dyDescent="0.25">
      <c r="A4854" s="159"/>
      <c r="B4854" s="171">
        <v>25020</v>
      </c>
      <c r="C4854" s="165" t="s">
        <v>10731</v>
      </c>
      <c r="D4854" s="166" t="s">
        <v>8325</v>
      </c>
      <c r="E4854" s="167">
        <v>2211003.7400000002</v>
      </c>
      <c r="F4854" s="164" t="s">
        <v>4931</v>
      </c>
    </row>
    <row r="4855" spans="1:6" hidden="1" x14ac:dyDescent="0.25">
      <c r="A4855" s="159"/>
      <c r="B4855" s="171">
        <v>7622</v>
      </c>
      <c r="C4855" s="165" t="s">
        <v>10732</v>
      </c>
      <c r="D4855" s="166" t="s">
        <v>8325</v>
      </c>
      <c r="E4855" s="167">
        <v>520674.75</v>
      </c>
      <c r="F4855" s="164" t="s">
        <v>4931</v>
      </c>
    </row>
    <row r="4856" spans="1:6" ht="20.399999999999999" hidden="1" x14ac:dyDescent="0.25">
      <c r="A4856" s="159"/>
      <c r="B4856" s="171">
        <v>7624</v>
      </c>
      <c r="C4856" s="165" t="s">
        <v>10733</v>
      </c>
      <c r="D4856" s="166" t="s">
        <v>8325</v>
      </c>
      <c r="E4856" s="167">
        <v>675000</v>
      </c>
      <c r="F4856" s="164" t="s">
        <v>4931</v>
      </c>
    </row>
    <row r="4857" spans="1:6" hidden="1" x14ac:dyDescent="0.25">
      <c r="A4857" s="159"/>
      <c r="B4857" s="171">
        <v>7625</v>
      </c>
      <c r="C4857" s="165" t="s">
        <v>10734</v>
      </c>
      <c r="D4857" s="166" t="s">
        <v>8325</v>
      </c>
      <c r="E4857" s="167">
        <v>670871.49</v>
      </c>
      <c r="F4857" s="164" t="s">
        <v>4931</v>
      </c>
    </row>
    <row r="4858" spans="1:6" hidden="1" x14ac:dyDescent="0.25">
      <c r="A4858" s="159"/>
      <c r="B4858" s="171">
        <v>7623</v>
      </c>
      <c r="C4858" s="165" t="s">
        <v>10735</v>
      </c>
      <c r="D4858" s="166" t="s">
        <v>8325</v>
      </c>
      <c r="E4858" s="167">
        <v>2211003.7400000002</v>
      </c>
      <c r="F4858" s="164" t="s">
        <v>4931</v>
      </c>
    </row>
    <row r="4859" spans="1:6" ht="20.399999999999999" hidden="1" x14ac:dyDescent="0.25">
      <c r="A4859" s="159"/>
      <c r="B4859" s="171">
        <v>36508</v>
      </c>
      <c r="C4859" s="165" t="s">
        <v>10736</v>
      </c>
      <c r="D4859" s="166" t="s">
        <v>8325</v>
      </c>
      <c r="E4859" s="167">
        <v>994376.11</v>
      </c>
      <c r="F4859" s="164" t="s">
        <v>4931</v>
      </c>
    </row>
    <row r="4860" spans="1:6" hidden="1" x14ac:dyDescent="0.25">
      <c r="A4860" s="159"/>
      <c r="B4860" s="171">
        <v>36509</v>
      </c>
      <c r="C4860" s="165" t="s">
        <v>10737</v>
      </c>
      <c r="D4860" s="166" t="s">
        <v>8325</v>
      </c>
      <c r="E4860" s="167">
        <v>544954.09</v>
      </c>
      <c r="F4860" s="164" t="s">
        <v>4931</v>
      </c>
    </row>
    <row r="4861" spans="1:6" hidden="1" x14ac:dyDescent="0.25">
      <c r="A4861" s="159"/>
      <c r="B4861" s="171">
        <v>13238</v>
      </c>
      <c r="C4861" s="165" t="s">
        <v>10738</v>
      </c>
      <c r="D4861" s="166" t="s">
        <v>8325</v>
      </c>
      <c r="E4861" s="167">
        <v>153084.1</v>
      </c>
      <c r="F4861" s="164" t="s">
        <v>4897</v>
      </c>
    </row>
    <row r="4862" spans="1:6" hidden="1" x14ac:dyDescent="0.25">
      <c r="A4862" s="159"/>
      <c r="B4862" s="171">
        <v>36511</v>
      </c>
      <c r="C4862" s="165" t="s">
        <v>10739</v>
      </c>
      <c r="D4862" s="166" t="s">
        <v>8325</v>
      </c>
      <c r="E4862" s="167">
        <v>177383.16</v>
      </c>
      <c r="F4862" s="164" t="s">
        <v>4897</v>
      </c>
    </row>
    <row r="4863" spans="1:6" hidden="1" x14ac:dyDescent="0.25">
      <c r="A4863" s="159"/>
      <c r="B4863" s="171">
        <v>36515</v>
      </c>
      <c r="C4863" s="165" t="s">
        <v>6884</v>
      </c>
      <c r="D4863" s="166" t="s">
        <v>8325</v>
      </c>
      <c r="E4863" s="167">
        <v>52242.98</v>
      </c>
      <c r="F4863" s="164" t="s">
        <v>4897</v>
      </c>
    </row>
    <row r="4864" spans="1:6" hidden="1" x14ac:dyDescent="0.25">
      <c r="A4864" s="159"/>
      <c r="B4864" s="171">
        <v>10598</v>
      </c>
      <c r="C4864" s="165" t="s">
        <v>6121</v>
      </c>
      <c r="D4864" s="166" t="s">
        <v>8325</v>
      </c>
      <c r="E4864" s="167">
        <v>84719.89</v>
      </c>
      <c r="F4864" s="164" t="s">
        <v>4897</v>
      </c>
    </row>
    <row r="4865" spans="1:6" hidden="1" x14ac:dyDescent="0.25">
      <c r="A4865" s="159"/>
      <c r="B4865" s="171">
        <v>7640</v>
      </c>
      <c r="C4865" s="165" t="s">
        <v>6004</v>
      </c>
      <c r="D4865" s="166" t="s">
        <v>8325</v>
      </c>
      <c r="E4865" s="167">
        <v>130000</v>
      </c>
      <c r="F4865" s="164" t="s">
        <v>8337</v>
      </c>
    </row>
    <row r="4866" spans="1:6" hidden="1" x14ac:dyDescent="0.25">
      <c r="A4866" s="159"/>
      <c r="B4866" s="171">
        <v>36513</v>
      </c>
      <c r="C4866" s="165" t="s">
        <v>6882</v>
      </c>
      <c r="D4866" s="166" t="s">
        <v>8325</v>
      </c>
      <c r="E4866" s="167">
        <v>125231.3</v>
      </c>
      <c r="F4866" s="164" t="s">
        <v>4897</v>
      </c>
    </row>
    <row r="4867" spans="1:6" hidden="1" x14ac:dyDescent="0.25">
      <c r="A4867" s="159"/>
      <c r="B4867" s="171">
        <v>36514</v>
      </c>
      <c r="C4867" s="165" t="s">
        <v>6883</v>
      </c>
      <c r="D4867" s="166" t="s">
        <v>8325</v>
      </c>
      <c r="E4867" s="167">
        <v>139719.60999999999</v>
      </c>
      <c r="F4867" s="164" t="s">
        <v>4897</v>
      </c>
    </row>
    <row r="4868" spans="1:6" ht="20.399999999999999" hidden="1" x14ac:dyDescent="0.25">
      <c r="A4868" s="159"/>
      <c r="B4868" s="171">
        <v>36149</v>
      </c>
      <c r="C4868" s="165" t="s">
        <v>10740</v>
      </c>
      <c r="D4868" s="166" t="s">
        <v>8325</v>
      </c>
      <c r="E4868" s="167">
        <v>129.25</v>
      </c>
      <c r="F4868" s="164" t="s">
        <v>4897</v>
      </c>
    </row>
    <row r="4869" spans="1:6" hidden="1" x14ac:dyDescent="0.25">
      <c r="A4869" s="159"/>
      <c r="B4869" s="171">
        <v>11581</v>
      </c>
      <c r="C4869" s="165" t="s">
        <v>10741</v>
      </c>
      <c r="D4869" s="166" t="s">
        <v>8368</v>
      </c>
      <c r="E4869" s="167">
        <v>23.06</v>
      </c>
      <c r="F4869" s="164" t="s">
        <v>4897</v>
      </c>
    </row>
    <row r="4870" spans="1:6" hidden="1" x14ac:dyDescent="0.25">
      <c r="A4870" s="159"/>
      <c r="B4870" s="171">
        <v>11580</v>
      </c>
      <c r="C4870" s="165" t="s">
        <v>6231</v>
      </c>
      <c r="D4870" s="166" t="s">
        <v>8368</v>
      </c>
      <c r="E4870" s="167">
        <v>10.5</v>
      </c>
      <c r="F4870" s="164" t="s">
        <v>4897</v>
      </c>
    </row>
    <row r="4871" spans="1:6" hidden="1" x14ac:dyDescent="0.25">
      <c r="A4871" s="159"/>
      <c r="B4871" s="171">
        <v>38177</v>
      </c>
      <c r="C4871" s="165" t="s">
        <v>10742</v>
      </c>
      <c r="D4871" s="166" t="s">
        <v>8325</v>
      </c>
      <c r="E4871" s="167">
        <v>7.12</v>
      </c>
      <c r="F4871" s="164" t="s">
        <v>4897</v>
      </c>
    </row>
    <row r="4872" spans="1:6" hidden="1" x14ac:dyDescent="0.25">
      <c r="A4872" s="159"/>
      <c r="B4872" s="171">
        <v>10743</v>
      </c>
      <c r="C4872" s="165" t="s">
        <v>6135</v>
      </c>
      <c r="D4872" s="166" t="s">
        <v>8325</v>
      </c>
      <c r="E4872" s="167">
        <v>557.48</v>
      </c>
      <c r="F4872" s="164" t="s">
        <v>4931</v>
      </c>
    </row>
    <row r="4873" spans="1:6" ht="20.399999999999999" hidden="1" x14ac:dyDescent="0.25">
      <c r="A4873" s="159"/>
      <c r="B4873" s="171">
        <v>39848</v>
      </c>
      <c r="C4873" s="165" t="s">
        <v>10743</v>
      </c>
      <c r="D4873" s="166" t="s">
        <v>8368</v>
      </c>
      <c r="E4873" s="167">
        <v>1.1399999999999999</v>
      </c>
      <c r="F4873" s="164" t="s">
        <v>4931</v>
      </c>
    </row>
    <row r="4874" spans="1:6" hidden="1" x14ac:dyDescent="0.25">
      <c r="A4874" s="159"/>
      <c r="B4874" s="171">
        <v>20999</v>
      </c>
      <c r="C4874" s="165" t="s">
        <v>10744</v>
      </c>
      <c r="D4874" s="166" t="s">
        <v>8368</v>
      </c>
      <c r="E4874" s="167">
        <v>6.06</v>
      </c>
      <c r="F4874" s="164" t="s">
        <v>4931</v>
      </c>
    </row>
    <row r="4875" spans="1:6" hidden="1" x14ac:dyDescent="0.25">
      <c r="A4875" s="159"/>
      <c r="B4875" s="171">
        <v>21001</v>
      </c>
      <c r="C4875" s="165" t="s">
        <v>10745</v>
      </c>
      <c r="D4875" s="166" t="s">
        <v>8368</v>
      </c>
      <c r="E4875" s="167">
        <v>11.31</v>
      </c>
      <c r="F4875" s="164" t="s">
        <v>4931</v>
      </c>
    </row>
    <row r="4876" spans="1:6" hidden="1" x14ac:dyDescent="0.25">
      <c r="A4876" s="159"/>
      <c r="B4876" s="171">
        <v>21003</v>
      </c>
      <c r="C4876" s="165" t="s">
        <v>10746</v>
      </c>
      <c r="D4876" s="166" t="s">
        <v>8368</v>
      </c>
      <c r="E4876" s="167">
        <v>18.579999999999998</v>
      </c>
      <c r="F4876" s="164" t="s">
        <v>4931</v>
      </c>
    </row>
    <row r="4877" spans="1:6" hidden="1" x14ac:dyDescent="0.25">
      <c r="A4877" s="159"/>
      <c r="B4877" s="171">
        <v>21006</v>
      </c>
      <c r="C4877" s="165" t="s">
        <v>10747</v>
      </c>
      <c r="D4877" s="166" t="s">
        <v>8368</v>
      </c>
      <c r="E4877" s="167">
        <v>39.44</v>
      </c>
      <c r="F4877" s="164" t="s">
        <v>4931</v>
      </c>
    </row>
    <row r="4878" spans="1:6" hidden="1" x14ac:dyDescent="0.25">
      <c r="A4878" s="159"/>
      <c r="B4878" s="171">
        <v>21019</v>
      </c>
      <c r="C4878" s="165" t="s">
        <v>10748</v>
      </c>
      <c r="D4878" s="166" t="s">
        <v>8368</v>
      </c>
      <c r="E4878" s="167">
        <v>13.71</v>
      </c>
      <c r="F4878" s="164" t="s">
        <v>4931</v>
      </c>
    </row>
    <row r="4879" spans="1:6" hidden="1" x14ac:dyDescent="0.25">
      <c r="A4879" s="159"/>
      <c r="B4879" s="171">
        <v>21021</v>
      </c>
      <c r="C4879" s="165" t="s">
        <v>10749</v>
      </c>
      <c r="D4879" s="166" t="s">
        <v>8368</v>
      </c>
      <c r="E4879" s="167">
        <v>21.67</v>
      </c>
      <c r="F4879" s="164" t="s">
        <v>4931</v>
      </c>
    </row>
    <row r="4880" spans="1:6" hidden="1" x14ac:dyDescent="0.25">
      <c r="A4880" s="159"/>
      <c r="B4880" s="171">
        <v>21024</v>
      </c>
      <c r="C4880" s="165" t="s">
        <v>10750</v>
      </c>
      <c r="D4880" s="166" t="s">
        <v>8368</v>
      </c>
      <c r="E4880" s="167">
        <v>46.43</v>
      </c>
      <c r="F4880" s="164" t="s">
        <v>4931</v>
      </c>
    </row>
    <row r="4881" spans="1:6" hidden="1" x14ac:dyDescent="0.25">
      <c r="A4881" s="159"/>
      <c r="B4881" s="171">
        <v>40624</v>
      </c>
      <c r="C4881" s="165" t="s">
        <v>10751</v>
      </c>
      <c r="D4881" s="166" t="s">
        <v>8368</v>
      </c>
      <c r="E4881" s="167">
        <v>37.159999999999997</v>
      </c>
      <c r="F4881" s="164" t="s">
        <v>4897</v>
      </c>
    </row>
    <row r="4882" spans="1:6" hidden="1" x14ac:dyDescent="0.25">
      <c r="A4882" s="159"/>
      <c r="B4882" s="171">
        <v>13127</v>
      </c>
      <c r="C4882" s="165" t="s">
        <v>10752</v>
      </c>
      <c r="D4882" s="166" t="s">
        <v>8368</v>
      </c>
      <c r="E4882" s="167">
        <v>16.57</v>
      </c>
      <c r="F4882" s="164" t="s">
        <v>4897</v>
      </c>
    </row>
    <row r="4883" spans="1:6" hidden="1" x14ac:dyDescent="0.25">
      <c r="A4883" s="159"/>
      <c r="B4883" s="171">
        <v>13137</v>
      </c>
      <c r="C4883" s="165" t="s">
        <v>10753</v>
      </c>
      <c r="D4883" s="166" t="s">
        <v>8368</v>
      </c>
      <c r="E4883" s="167">
        <v>22</v>
      </c>
      <c r="F4883" s="164" t="s">
        <v>4897</v>
      </c>
    </row>
    <row r="4884" spans="1:6" hidden="1" x14ac:dyDescent="0.25">
      <c r="A4884" s="159"/>
      <c r="B4884" s="171">
        <v>20989</v>
      </c>
      <c r="C4884" s="165" t="s">
        <v>10754</v>
      </c>
      <c r="D4884" s="166" t="s">
        <v>8368</v>
      </c>
      <c r="E4884" s="167">
        <v>788.15</v>
      </c>
      <c r="F4884" s="164" t="s">
        <v>4897</v>
      </c>
    </row>
    <row r="4885" spans="1:6" hidden="1" x14ac:dyDescent="0.25">
      <c r="A4885" s="159"/>
      <c r="B4885" s="171">
        <v>21147</v>
      </c>
      <c r="C4885" s="165" t="s">
        <v>10755</v>
      </c>
      <c r="D4885" s="166" t="s">
        <v>8368</v>
      </c>
      <c r="E4885" s="167">
        <v>73.89</v>
      </c>
      <c r="F4885" s="164" t="s">
        <v>4897</v>
      </c>
    </row>
    <row r="4886" spans="1:6" hidden="1" x14ac:dyDescent="0.25">
      <c r="A4886" s="159"/>
      <c r="B4886" s="171">
        <v>21148</v>
      </c>
      <c r="C4886" s="165" t="s">
        <v>10756</v>
      </c>
      <c r="D4886" s="166" t="s">
        <v>8368</v>
      </c>
      <c r="E4886" s="167">
        <v>45.61</v>
      </c>
      <c r="F4886" s="164" t="s">
        <v>8337</v>
      </c>
    </row>
    <row r="4887" spans="1:6" hidden="1" x14ac:dyDescent="0.25">
      <c r="A4887" s="159"/>
      <c r="B4887" s="171">
        <v>20984</v>
      </c>
      <c r="C4887" s="165" t="s">
        <v>10757</v>
      </c>
      <c r="D4887" s="166" t="s">
        <v>8368</v>
      </c>
      <c r="E4887" s="167">
        <v>1512.31</v>
      </c>
      <c r="F4887" s="164" t="s">
        <v>4897</v>
      </c>
    </row>
    <row r="4888" spans="1:6" hidden="1" x14ac:dyDescent="0.25">
      <c r="A4888" s="159"/>
      <c r="B4888" s="171">
        <v>13042</v>
      </c>
      <c r="C4888" s="165" t="s">
        <v>10758</v>
      </c>
      <c r="D4888" s="166" t="s">
        <v>8368</v>
      </c>
      <c r="E4888" s="167">
        <v>838.04</v>
      </c>
      <c r="F4888" s="164" t="s">
        <v>4897</v>
      </c>
    </row>
    <row r="4889" spans="1:6" hidden="1" x14ac:dyDescent="0.25">
      <c r="A4889" s="159"/>
      <c r="B4889" s="171">
        <v>21150</v>
      </c>
      <c r="C4889" s="165" t="s">
        <v>10759</v>
      </c>
      <c r="D4889" s="166" t="s">
        <v>8368</v>
      </c>
      <c r="E4889" s="167">
        <v>22.61</v>
      </c>
      <c r="F4889" s="164" t="s">
        <v>4897</v>
      </c>
    </row>
    <row r="4890" spans="1:6" hidden="1" x14ac:dyDescent="0.25">
      <c r="A4890" s="159"/>
      <c r="B4890" s="171">
        <v>13141</v>
      </c>
      <c r="C4890" s="165" t="s">
        <v>10760</v>
      </c>
      <c r="D4890" s="166" t="s">
        <v>8368</v>
      </c>
      <c r="E4890" s="167">
        <v>28.49</v>
      </c>
      <c r="F4890" s="164" t="s">
        <v>4897</v>
      </c>
    </row>
    <row r="4891" spans="1:6" hidden="1" x14ac:dyDescent="0.25">
      <c r="A4891" s="159"/>
      <c r="B4891" s="171">
        <v>21151</v>
      </c>
      <c r="C4891" s="165" t="s">
        <v>10761</v>
      </c>
      <c r="D4891" s="166" t="s">
        <v>8368</v>
      </c>
      <c r="E4891" s="167">
        <v>135.37</v>
      </c>
      <c r="F4891" s="164" t="s">
        <v>4897</v>
      </c>
    </row>
    <row r="4892" spans="1:6" hidden="1" x14ac:dyDescent="0.25">
      <c r="A4892" s="159"/>
      <c r="B4892" s="171">
        <v>13142</v>
      </c>
      <c r="C4892" s="165" t="s">
        <v>10762</v>
      </c>
      <c r="D4892" s="166" t="s">
        <v>8368</v>
      </c>
      <c r="E4892" s="167">
        <v>193.52</v>
      </c>
      <c r="F4892" s="164" t="s">
        <v>4897</v>
      </c>
    </row>
    <row r="4893" spans="1:6" hidden="1" x14ac:dyDescent="0.25">
      <c r="A4893" s="159"/>
      <c r="B4893" s="171">
        <v>20994</v>
      </c>
      <c r="C4893" s="165" t="s">
        <v>10763</v>
      </c>
      <c r="D4893" s="166" t="s">
        <v>8368</v>
      </c>
      <c r="E4893" s="167">
        <v>364.87</v>
      </c>
      <c r="F4893" s="164" t="s">
        <v>4897</v>
      </c>
    </row>
    <row r="4894" spans="1:6" hidden="1" x14ac:dyDescent="0.25">
      <c r="A4894" s="159"/>
      <c r="B4894" s="171">
        <v>7672</v>
      </c>
      <c r="C4894" s="165" t="s">
        <v>10764</v>
      </c>
      <c r="D4894" s="166" t="s">
        <v>8368</v>
      </c>
      <c r="E4894" s="167">
        <v>239.03</v>
      </c>
      <c r="F4894" s="164" t="s">
        <v>4897</v>
      </c>
    </row>
    <row r="4895" spans="1:6" hidden="1" x14ac:dyDescent="0.25">
      <c r="A4895" s="159"/>
      <c r="B4895" s="171">
        <v>20995</v>
      </c>
      <c r="C4895" s="165" t="s">
        <v>10765</v>
      </c>
      <c r="D4895" s="166" t="s">
        <v>8368</v>
      </c>
      <c r="E4895" s="167">
        <v>479.51</v>
      </c>
      <c r="F4895" s="164" t="s">
        <v>4897</v>
      </c>
    </row>
    <row r="4896" spans="1:6" hidden="1" x14ac:dyDescent="0.25">
      <c r="A4896" s="159"/>
      <c r="B4896" s="171">
        <v>7690</v>
      </c>
      <c r="C4896" s="165" t="s">
        <v>10766</v>
      </c>
      <c r="D4896" s="166" t="s">
        <v>8368</v>
      </c>
      <c r="E4896" s="167">
        <v>277.33</v>
      </c>
      <c r="F4896" s="164" t="s">
        <v>4897</v>
      </c>
    </row>
    <row r="4897" spans="1:6" hidden="1" x14ac:dyDescent="0.25">
      <c r="A4897" s="159"/>
      <c r="B4897" s="171">
        <v>20980</v>
      </c>
      <c r="C4897" s="165" t="s">
        <v>10767</v>
      </c>
      <c r="D4897" s="166" t="s">
        <v>8368</v>
      </c>
      <c r="E4897" s="167">
        <v>302.54000000000002</v>
      </c>
      <c r="F4897" s="164" t="s">
        <v>4897</v>
      </c>
    </row>
    <row r="4898" spans="1:6" hidden="1" x14ac:dyDescent="0.25">
      <c r="A4898" s="159"/>
      <c r="B4898" s="171">
        <v>7661</v>
      </c>
      <c r="C4898" s="165" t="s">
        <v>10768</v>
      </c>
      <c r="D4898" s="166" t="s">
        <v>8368</v>
      </c>
      <c r="E4898" s="167">
        <v>359.9</v>
      </c>
      <c r="F4898" s="164" t="s">
        <v>4897</v>
      </c>
    </row>
    <row r="4899" spans="1:6" hidden="1" x14ac:dyDescent="0.25">
      <c r="A4899" s="159"/>
      <c r="B4899" s="171">
        <v>21016</v>
      </c>
      <c r="C4899" s="165" t="s">
        <v>10769</v>
      </c>
      <c r="D4899" s="166" t="s">
        <v>8368</v>
      </c>
      <c r="E4899" s="167">
        <v>81.33</v>
      </c>
      <c r="F4899" s="164" t="s">
        <v>4931</v>
      </c>
    </row>
    <row r="4900" spans="1:6" hidden="1" x14ac:dyDescent="0.25">
      <c r="A4900" s="159"/>
      <c r="B4900" s="171">
        <v>21008</v>
      </c>
      <c r="C4900" s="165" t="s">
        <v>10770</v>
      </c>
      <c r="D4900" s="166" t="s">
        <v>8368</v>
      </c>
      <c r="E4900" s="167">
        <v>9.5</v>
      </c>
      <c r="F4900" s="164" t="s">
        <v>4931</v>
      </c>
    </row>
    <row r="4901" spans="1:6" hidden="1" x14ac:dyDescent="0.25">
      <c r="A4901" s="159"/>
      <c r="B4901" s="171">
        <v>21009</v>
      </c>
      <c r="C4901" s="165" t="s">
        <v>10771</v>
      </c>
      <c r="D4901" s="166" t="s">
        <v>8368</v>
      </c>
      <c r="E4901" s="167">
        <v>12.37</v>
      </c>
      <c r="F4901" s="164" t="s">
        <v>4931</v>
      </c>
    </row>
    <row r="4902" spans="1:6" hidden="1" x14ac:dyDescent="0.25">
      <c r="A4902" s="159"/>
      <c r="B4902" s="171">
        <v>21010</v>
      </c>
      <c r="C4902" s="165" t="s">
        <v>10772</v>
      </c>
      <c r="D4902" s="166" t="s">
        <v>8368</v>
      </c>
      <c r="E4902" s="167">
        <v>16.61</v>
      </c>
      <c r="F4902" s="164" t="s">
        <v>4931</v>
      </c>
    </row>
    <row r="4903" spans="1:6" hidden="1" x14ac:dyDescent="0.25">
      <c r="A4903" s="159"/>
      <c r="B4903" s="171">
        <v>21011</v>
      </c>
      <c r="C4903" s="165" t="s">
        <v>10773</v>
      </c>
      <c r="D4903" s="166" t="s">
        <v>8368</v>
      </c>
      <c r="E4903" s="167">
        <v>24.21</v>
      </c>
      <c r="F4903" s="164" t="s">
        <v>4931</v>
      </c>
    </row>
    <row r="4904" spans="1:6" hidden="1" x14ac:dyDescent="0.25">
      <c r="A4904" s="159"/>
      <c r="B4904" s="171">
        <v>21012</v>
      </c>
      <c r="C4904" s="165" t="s">
        <v>10774</v>
      </c>
      <c r="D4904" s="166" t="s">
        <v>8368</v>
      </c>
      <c r="E4904" s="167">
        <v>26.75</v>
      </c>
      <c r="F4904" s="164" t="s">
        <v>4931</v>
      </c>
    </row>
    <row r="4905" spans="1:6" hidden="1" x14ac:dyDescent="0.25">
      <c r="A4905" s="159"/>
      <c r="B4905" s="171">
        <v>21013</v>
      </c>
      <c r="C4905" s="165" t="s">
        <v>10775</v>
      </c>
      <c r="D4905" s="166" t="s">
        <v>8368</v>
      </c>
      <c r="E4905" s="167">
        <v>34.909999999999997</v>
      </c>
      <c r="F4905" s="164" t="s">
        <v>4931</v>
      </c>
    </row>
    <row r="4906" spans="1:6" hidden="1" x14ac:dyDescent="0.25">
      <c r="A4906" s="159"/>
      <c r="B4906" s="171">
        <v>21014</v>
      </c>
      <c r="C4906" s="165" t="s">
        <v>10776</v>
      </c>
      <c r="D4906" s="166" t="s">
        <v>8368</v>
      </c>
      <c r="E4906" s="167">
        <v>48.84</v>
      </c>
      <c r="F4906" s="164" t="s">
        <v>4931</v>
      </c>
    </row>
    <row r="4907" spans="1:6" hidden="1" x14ac:dyDescent="0.25">
      <c r="A4907" s="159"/>
      <c r="B4907" s="171">
        <v>21015</v>
      </c>
      <c r="C4907" s="165" t="s">
        <v>10777</v>
      </c>
      <c r="D4907" s="166" t="s">
        <v>8368</v>
      </c>
      <c r="E4907" s="167">
        <v>56.12</v>
      </c>
      <c r="F4907" s="164" t="s">
        <v>4931</v>
      </c>
    </row>
    <row r="4908" spans="1:6" hidden="1" x14ac:dyDescent="0.25">
      <c r="A4908" s="159"/>
      <c r="B4908" s="171">
        <v>7697</v>
      </c>
      <c r="C4908" s="165" t="s">
        <v>10778</v>
      </c>
      <c r="D4908" s="166" t="s">
        <v>8368</v>
      </c>
      <c r="E4908" s="167">
        <v>26.78</v>
      </c>
      <c r="F4908" s="164" t="s">
        <v>4931</v>
      </c>
    </row>
    <row r="4909" spans="1:6" hidden="1" x14ac:dyDescent="0.25">
      <c r="A4909" s="159"/>
      <c r="B4909" s="171">
        <v>7698</v>
      </c>
      <c r="C4909" s="165" t="s">
        <v>10779</v>
      </c>
      <c r="D4909" s="166" t="s">
        <v>8368</v>
      </c>
      <c r="E4909" s="167">
        <v>23.05</v>
      </c>
      <c r="F4909" s="164" t="s">
        <v>4931</v>
      </c>
    </row>
    <row r="4910" spans="1:6" hidden="1" x14ac:dyDescent="0.25">
      <c r="A4910" s="159"/>
      <c r="B4910" s="171">
        <v>7691</v>
      </c>
      <c r="C4910" s="165" t="s">
        <v>10780</v>
      </c>
      <c r="D4910" s="166" t="s">
        <v>8368</v>
      </c>
      <c r="E4910" s="167">
        <v>9.74</v>
      </c>
      <c r="F4910" s="164" t="s">
        <v>4931</v>
      </c>
    </row>
    <row r="4911" spans="1:6" hidden="1" x14ac:dyDescent="0.25">
      <c r="A4911" s="159"/>
      <c r="B4911" s="171">
        <v>40626</v>
      </c>
      <c r="C4911" s="165" t="s">
        <v>10781</v>
      </c>
      <c r="D4911" s="166" t="s">
        <v>8368</v>
      </c>
      <c r="E4911" s="167">
        <v>18.28</v>
      </c>
      <c r="F4911" s="164" t="s">
        <v>4931</v>
      </c>
    </row>
    <row r="4912" spans="1:6" hidden="1" x14ac:dyDescent="0.25">
      <c r="A4912" s="159"/>
      <c r="B4912" s="171">
        <v>7701</v>
      </c>
      <c r="C4912" s="165" t="s">
        <v>10782</v>
      </c>
      <c r="D4912" s="166" t="s">
        <v>8368</v>
      </c>
      <c r="E4912" s="167">
        <v>47.92</v>
      </c>
      <c r="F4912" s="164" t="s">
        <v>4931</v>
      </c>
    </row>
    <row r="4913" spans="1:6" hidden="1" x14ac:dyDescent="0.25">
      <c r="A4913" s="159"/>
      <c r="B4913" s="171">
        <v>7696</v>
      </c>
      <c r="C4913" s="165" t="s">
        <v>10783</v>
      </c>
      <c r="D4913" s="166" t="s">
        <v>8368</v>
      </c>
      <c r="E4913" s="167">
        <v>38.61</v>
      </c>
      <c r="F4913" s="164" t="s">
        <v>4931</v>
      </c>
    </row>
    <row r="4914" spans="1:6" hidden="1" x14ac:dyDescent="0.25">
      <c r="A4914" s="159"/>
      <c r="B4914" s="171">
        <v>7700</v>
      </c>
      <c r="C4914" s="165" t="s">
        <v>10784</v>
      </c>
      <c r="D4914" s="166" t="s">
        <v>8368</v>
      </c>
      <c r="E4914" s="167">
        <v>12.32</v>
      </c>
      <c r="F4914" s="164" t="s">
        <v>4931</v>
      </c>
    </row>
    <row r="4915" spans="1:6" hidden="1" x14ac:dyDescent="0.25">
      <c r="A4915" s="159"/>
      <c r="B4915" s="171">
        <v>7694</v>
      </c>
      <c r="C4915" s="165" t="s">
        <v>10785</v>
      </c>
      <c r="D4915" s="166" t="s">
        <v>8368</v>
      </c>
      <c r="E4915" s="167">
        <v>64.489999999999995</v>
      </c>
      <c r="F4915" s="164" t="s">
        <v>4931</v>
      </c>
    </row>
    <row r="4916" spans="1:6" hidden="1" x14ac:dyDescent="0.25">
      <c r="A4916" s="159"/>
      <c r="B4916" s="171">
        <v>7693</v>
      </c>
      <c r="C4916" s="165" t="s">
        <v>10786</v>
      </c>
      <c r="D4916" s="166" t="s">
        <v>8368</v>
      </c>
      <c r="E4916" s="167">
        <v>88.81</v>
      </c>
      <c r="F4916" s="164" t="s">
        <v>4931</v>
      </c>
    </row>
    <row r="4917" spans="1:6" hidden="1" x14ac:dyDescent="0.25">
      <c r="A4917" s="159"/>
      <c r="B4917" s="171">
        <v>7692</v>
      </c>
      <c r="C4917" s="165" t="s">
        <v>10787</v>
      </c>
      <c r="D4917" s="166" t="s">
        <v>8368</v>
      </c>
      <c r="E4917" s="167">
        <v>132.97</v>
      </c>
      <c r="F4917" s="164" t="s">
        <v>4931</v>
      </c>
    </row>
    <row r="4918" spans="1:6" hidden="1" x14ac:dyDescent="0.25">
      <c r="A4918" s="159"/>
      <c r="B4918" s="171">
        <v>7695</v>
      </c>
      <c r="C4918" s="165" t="s">
        <v>10788</v>
      </c>
      <c r="D4918" s="166" t="s">
        <v>8368</v>
      </c>
      <c r="E4918" s="167">
        <v>144.21</v>
      </c>
      <c r="F4918" s="164" t="s">
        <v>4931</v>
      </c>
    </row>
    <row r="4919" spans="1:6" hidden="1" x14ac:dyDescent="0.25">
      <c r="A4919" s="159"/>
      <c r="B4919" s="171">
        <v>13356</v>
      </c>
      <c r="C4919" s="165" t="s">
        <v>6516</v>
      </c>
      <c r="D4919" s="166" t="s">
        <v>8368</v>
      </c>
      <c r="E4919" s="167">
        <v>10.45</v>
      </c>
      <c r="F4919" s="164" t="s">
        <v>4931</v>
      </c>
    </row>
    <row r="4920" spans="1:6" hidden="1" x14ac:dyDescent="0.25">
      <c r="A4920" s="159"/>
      <c r="B4920" s="171">
        <v>36365</v>
      </c>
      <c r="C4920" s="165" t="s">
        <v>6868</v>
      </c>
      <c r="D4920" s="166" t="s">
        <v>8368</v>
      </c>
      <c r="E4920" s="167">
        <v>16.48</v>
      </c>
      <c r="F4920" s="164" t="s">
        <v>4931</v>
      </c>
    </row>
    <row r="4921" spans="1:6" hidden="1" x14ac:dyDescent="0.25">
      <c r="A4921" s="159"/>
      <c r="B4921" s="171">
        <v>41930</v>
      </c>
      <c r="C4921" s="165" t="s">
        <v>7530</v>
      </c>
      <c r="D4921" s="166" t="s">
        <v>8368</v>
      </c>
      <c r="E4921" s="167">
        <v>55.35</v>
      </c>
      <c r="F4921" s="164" t="s">
        <v>4931</v>
      </c>
    </row>
    <row r="4922" spans="1:6" hidden="1" x14ac:dyDescent="0.25">
      <c r="A4922" s="159"/>
      <c r="B4922" s="171">
        <v>41931</v>
      </c>
      <c r="C4922" s="165" t="s">
        <v>7531</v>
      </c>
      <c r="D4922" s="166" t="s">
        <v>8368</v>
      </c>
      <c r="E4922" s="167">
        <v>93.82</v>
      </c>
      <c r="F4922" s="164" t="s">
        <v>4931</v>
      </c>
    </row>
    <row r="4923" spans="1:6" hidden="1" x14ac:dyDescent="0.25">
      <c r="A4923" s="159"/>
      <c r="B4923" s="171">
        <v>41932</v>
      </c>
      <c r="C4923" s="165" t="s">
        <v>7532</v>
      </c>
      <c r="D4923" s="166" t="s">
        <v>8368</v>
      </c>
      <c r="E4923" s="167">
        <v>152.04</v>
      </c>
      <c r="F4923" s="164" t="s">
        <v>4931</v>
      </c>
    </row>
    <row r="4924" spans="1:6" hidden="1" x14ac:dyDescent="0.25">
      <c r="A4924" s="159"/>
      <c r="B4924" s="171">
        <v>41933</v>
      </c>
      <c r="C4924" s="165" t="s">
        <v>7533</v>
      </c>
      <c r="D4924" s="166" t="s">
        <v>8368</v>
      </c>
      <c r="E4924" s="167">
        <v>188.53</v>
      </c>
      <c r="F4924" s="164" t="s">
        <v>4931</v>
      </c>
    </row>
    <row r="4925" spans="1:6" hidden="1" x14ac:dyDescent="0.25">
      <c r="A4925" s="159"/>
      <c r="B4925" s="171">
        <v>41934</v>
      </c>
      <c r="C4925" s="165" t="s">
        <v>7534</v>
      </c>
      <c r="D4925" s="166" t="s">
        <v>8368</v>
      </c>
      <c r="E4925" s="167">
        <v>245.37</v>
      </c>
      <c r="F4925" s="164" t="s">
        <v>4931</v>
      </c>
    </row>
    <row r="4926" spans="1:6" hidden="1" x14ac:dyDescent="0.25">
      <c r="A4926" s="159"/>
      <c r="B4926" s="171">
        <v>41936</v>
      </c>
      <c r="C4926" s="165" t="s">
        <v>7535</v>
      </c>
      <c r="D4926" s="166" t="s">
        <v>8368</v>
      </c>
      <c r="E4926" s="167">
        <v>35.450000000000003</v>
      </c>
      <c r="F4926" s="164" t="s">
        <v>4931</v>
      </c>
    </row>
    <row r="4927" spans="1:6" hidden="1" x14ac:dyDescent="0.25">
      <c r="A4927" s="159"/>
      <c r="B4927" s="171">
        <v>7720</v>
      </c>
      <c r="C4927" s="165" t="s">
        <v>10789</v>
      </c>
      <c r="D4927" s="166" t="s">
        <v>8368</v>
      </c>
      <c r="E4927" s="167">
        <v>306.18</v>
      </c>
      <c r="F4927" s="164" t="s">
        <v>4931</v>
      </c>
    </row>
    <row r="4928" spans="1:6" hidden="1" x14ac:dyDescent="0.25">
      <c r="A4928" s="159"/>
      <c r="B4928" s="171">
        <v>40335</v>
      </c>
      <c r="C4928" s="165" t="s">
        <v>7543</v>
      </c>
      <c r="D4928" s="166" t="s">
        <v>8368</v>
      </c>
      <c r="E4928" s="167">
        <v>62.36</v>
      </c>
      <c r="F4928" s="164" t="s">
        <v>4931</v>
      </c>
    </row>
    <row r="4929" spans="1:6" hidden="1" x14ac:dyDescent="0.25">
      <c r="A4929" s="159"/>
      <c r="B4929" s="171">
        <v>7740</v>
      </c>
      <c r="C4929" s="165" t="s">
        <v>10790</v>
      </c>
      <c r="D4929" s="166" t="s">
        <v>8368</v>
      </c>
      <c r="E4929" s="167">
        <v>85.08</v>
      </c>
      <c r="F4929" s="164" t="s">
        <v>4931</v>
      </c>
    </row>
    <row r="4930" spans="1:6" hidden="1" x14ac:dyDescent="0.25">
      <c r="A4930" s="159"/>
      <c r="B4930" s="171">
        <v>7741</v>
      </c>
      <c r="C4930" s="165" t="s">
        <v>10791</v>
      </c>
      <c r="D4930" s="166" t="s">
        <v>8368</v>
      </c>
      <c r="E4930" s="167">
        <v>107.38</v>
      </c>
      <c r="F4930" s="164" t="s">
        <v>4931</v>
      </c>
    </row>
    <row r="4931" spans="1:6" hidden="1" x14ac:dyDescent="0.25">
      <c r="A4931" s="159"/>
      <c r="B4931" s="171">
        <v>7774</v>
      </c>
      <c r="C4931" s="165" t="s">
        <v>10792</v>
      </c>
      <c r="D4931" s="166" t="s">
        <v>8368</v>
      </c>
      <c r="E4931" s="167">
        <v>144.55000000000001</v>
      </c>
      <c r="F4931" s="164" t="s">
        <v>4931</v>
      </c>
    </row>
    <row r="4932" spans="1:6" hidden="1" x14ac:dyDescent="0.25">
      <c r="A4932" s="159"/>
      <c r="B4932" s="171">
        <v>7744</v>
      </c>
      <c r="C4932" s="165" t="s">
        <v>10793</v>
      </c>
      <c r="D4932" s="166" t="s">
        <v>8368</v>
      </c>
      <c r="E4932" s="167">
        <v>166.63</v>
      </c>
      <c r="F4932" s="164" t="s">
        <v>4931</v>
      </c>
    </row>
    <row r="4933" spans="1:6" hidden="1" x14ac:dyDescent="0.25">
      <c r="A4933" s="159"/>
      <c r="B4933" s="171">
        <v>7773</v>
      </c>
      <c r="C4933" s="165" t="s">
        <v>10794</v>
      </c>
      <c r="D4933" s="166" t="s">
        <v>8368</v>
      </c>
      <c r="E4933" s="167">
        <v>207.52</v>
      </c>
      <c r="F4933" s="164" t="s">
        <v>4931</v>
      </c>
    </row>
    <row r="4934" spans="1:6" hidden="1" x14ac:dyDescent="0.25">
      <c r="A4934" s="159"/>
      <c r="B4934" s="171">
        <v>7754</v>
      </c>
      <c r="C4934" s="165" t="s">
        <v>10795</v>
      </c>
      <c r="D4934" s="166" t="s">
        <v>8368</v>
      </c>
      <c r="E4934" s="167">
        <v>282</v>
      </c>
      <c r="F4934" s="164" t="s">
        <v>4931</v>
      </c>
    </row>
    <row r="4935" spans="1:6" hidden="1" x14ac:dyDescent="0.25">
      <c r="A4935" s="159"/>
      <c r="B4935" s="171">
        <v>7735</v>
      </c>
      <c r="C4935" s="165" t="s">
        <v>10796</v>
      </c>
      <c r="D4935" s="166" t="s">
        <v>8368</v>
      </c>
      <c r="E4935" s="167">
        <v>386.52</v>
      </c>
      <c r="F4935" s="164" t="s">
        <v>4931</v>
      </c>
    </row>
    <row r="4936" spans="1:6" hidden="1" x14ac:dyDescent="0.25">
      <c r="A4936" s="159"/>
      <c r="B4936" s="171">
        <v>7755</v>
      </c>
      <c r="C4936" s="165" t="s">
        <v>10797</v>
      </c>
      <c r="D4936" s="166" t="s">
        <v>8368</v>
      </c>
      <c r="E4936" s="167">
        <v>103.65</v>
      </c>
      <c r="F4936" s="164" t="s">
        <v>4931</v>
      </c>
    </row>
    <row r="4937" spans="1:6" hidden="1" x14ac:dyDescent="0.25">
      <c r="A4937" s="159"/>
      <c r="B4937" s="171">
        <v>7776</v>
      </c>
      <c r="C4937" s="165" t="s">
        <v>10798</v>
      </c>
      <c r="D4937" s="166" t="s">
        <v>8368</v>
      </c>
      <c r="E4937" s="167">
        <v>134.91</v>
      </c>
      <c r="F4937" s="164" t="s">
        <v>4931</v>
      </c>
    </row>
    <row r="4938" spans="1:6" hidden="1" x14ac:dyDescent="0.25">
      <c r="A4938" s="159"/>
      <c r="B4938" s="171">
        <v>7743</v>
      </c>
      <c r="C4938" s="165" t="s">
        <v>10799</v>
      </c>
      <c r="D4938" s="166" t="s">
        <v>8368</v>
      </c>
      <c r="E4938" s="167">
        <v>178.16</v>
      </c>
      <c r="F4938" s="164" t="s">
        <v>4931</v>
      </c>
    </row>
    <row r="4939" spans="1:6" hidden="1" x14ac:dyDescent="0.25">
      <c r="A4939" s="159"/>
      <c r="B4939" s="171">
        <v>7733</v>
      </c>
      <c r="C4939" s="165" t="s">
        <v>10800</v>
      </c>
      <c r="D4939" s="166" t="s">
        <v>8368</v>
      </c>
      <c r="E4939" s="167">
        <v>198.66</v>
      </c>
      <c r="F4939" s="164" t="s">
        <v>4931</v>
      </c>
    </row>
    <row r="4940" spans="1:6" hidden="1" x14ac:dyDescent="0.25">
      <c r="A4940" s="159"/>
      <c r="B4940" s="171">
        <v>7775</v>
      </c>
      <c r="C4940" s="165" t="s">
        <v>10801</v>
      </c>
      <c r="D4940" s="166" t="s">
        <v>8368</v>
      </c>
      <c r="E4940" s="167">
        <v>244.42</v>
      </c>
      <c r="F4940" s="164" t="s">
        <v>4931</v>
      </c>
    </row>
    <row r="4941" spans="1:6" hidden="1" x14ac:dyDescent="0.25">
      <c r="A4941" s="159"/>
      <c r="B4941" s="171">
        <v>7734</v>
      </c>
      <c r="C4941" s="165" t="s">
        <v>10802</v>
      </c>
      <c r="D4941" s="166" t="s">
        <v>8368</v>
      </c>
      <c r="E4941" s="167">
        <v>353.35</v>
      </c>
      <c r="F4941" s="164" t="s">
        <v>4931</v>
      </c>
    </row>
    <row r="4942" spans="1:6" hidden="1" x14ac:dyDescent="0.25">
      <c r="A4942" s="159"/>
      <c r="B4942" s="171">
        <v>7753</v>
      </c>
      <c r="C4942" s="165" t="s">
        <v>10803</v>
      </c>
      <c r="D4942" s="166" t="s">
        <v>8368</v>
      </c>
      <c r="E4942" s="167">
        <v>179.15</v>
      </c>
      <c r="F4942" s="164" t="s">
        <v>4931</v>
      </c>
    </row>
    <row r="4943" spans="1:6" hidden="1" x14ac:dyDescent="0.25">
      <c r="A4943" s="159"/>
      <c r="B4943" s="171">
        <v>13256</v>
      </c>
      <c r="C4943" s="165" t="s">
        <v>10804</v>
      </c>
      <c r="D4943" s="166" t="s">
        <v>8368</v>
      </c>
      <c r="E4943" s="167">
        <v>209.13</v>
      </c>
      <c r="F4943" s="164" t="s">
        <v>4931</v>
      </c>
    </row>
    <row r="4944" spans="1:6" hidden="1" x14ac:dyDescent="0.25">
      <c r="A4944" s="159"/>
      <c r="B4944" s="171">
        <v>7757</v>
      </c>
      <c r="C4944" s="165" t="s">
        <v>10805</v>
      </c>
      <c r="D4944" s="166" t="s">
        <v>8368</v>
      </c>
      <c r="E4944" s="167">
        <v>253.89</v>
      </c>
      <c r="F4944" s="164" t="s">
        <v>4931</v>
      </c>
    </row>
    <row r="4945" spans="1:6" hidden="1" x14ac:dyDescent="0.25">
      <c r="A4945" s="159"/>
      <c r="B4945" s="171">
        <v>7758</v>
      </c>
      <c r="C4945" s="165" t="s">
        <v>10806</v>
      </c>
      <c r="D4945" s="166" t="s">
        <v>8368</v>
      </c>
      <c r="E4945" s="167">
        <v>377.65</v>
      </c>
      <c r="F4945" s="164" t="s">
        <v>4931</v>
      </c>
    </row>
    <row r="4946" spans="1:6" hidden="1" x14ac:dyDescent="0.25">
      <c r="A4946" s="159"/>
      <c r="B4946" s="171">
        <v>7759</v>
      </c>
      <c r="C4946" s="165" t="s">
        <v>10807</v>
      </c>
      <c r="D4946" s="166" t="s">
        <v>8368</v>
      </c>
      <c r="E4946" s="167">
        <v>822.76</v>
      </c>
      <c r="F4946" s="164" t="s">
        <v>4931</v>
      </c>
    </row>
    <row r="4947" spans="1:6" hidden="1" x14ac:dyDescent="0.25">
      <c r="A4947" s="159"/>
      <c r="B4947" s="171">
        <v>40334</v>
      </c>
      <c r="C4947" s="165" t="s">
        <v>7387</v>
      </c>
      <c r="D4947" s="166" t="s">
        <v>8368</v>
      </c>
      <c r="E4947" s="167">
        <v>44.42</v>
      </c>
      <c r="F4947" s="164" t="s">
        <v>4931</v>
      </c>
    </row>
    <row r="4948" spans="1:6" hidden="1" x14ac:dyDescent="0.25">
      <c r="A4948" s="159"/>
      <c r="B4948" s="171">
        <v>7745</v>
      </c>
      <c r="C4948" s="165" t="s">
        <v>6009</v>
      </c>
      <c r="D4948" s="166" t="s">
        <v>8368</v>
      </c>
      <c r="E4948" s="167">
        <v>46.94</v>
      </c>
      <c r="F4948" s="164" t="s">
        <v>4931</v>
      </c>
    </row>
    <row r="4949" spans="1:6" hidden="1" x14ac:dyDescent="0.25">
      <c r="A4949" s="159"/>
      <c r="B4949" s="171">
        <v>7714</v>
      </c>
      <c r="C4949" s="165" t="s">
        <v>6005</v>
      </c>
      <c r="D4949" s="166" t="s">
        <v>8368</v>
      </c>
      <c r="E4949" s="167">
        <v>61.98</v>
      </c>
      <c r="F4949" s="164" t="s">
        <v>4931</v>
      </c>
    </row>
    <row r="4950" spans="1:6" hidden="1" x14ac:dyDescent="0.25">
      <c r="A4950" s="159"/>
      <c r="B4950" s="171">
        <v>7725</v>
      </c>
      <c r="C4950" s="165" t="s">
        <v>6007</v>
      </c>
      <c r="D4950" s="166" t="s">
        <v>8368</v>
      </c>
      <c r="E4950" s="167">
        <v>82</v>
      </c>
      <c r="F4950" s="164" t="s">
        <v>4931</v>
      </c>
    </row>
    <row r="4951" spans="1:6" hidden="1" x14ac:dyDescent="0.25">
      <c r="A4951" s="159"/>
      <c r="B4951" s="171">
        <v>7742</v>
      </c>
      <c r="C4951" s="165" t="s">
        <v>6008</v>
      </c>
      <c r="D4951" s="166" t="s">
        <v>8368</v>
      </c>
      <c r="E4951" s="167">
        <v>115.1</v>
      </c>
      <c r="F4951" s="164" t="s">
        <v>4931</v>
      </c>
    </row>
    <row r="4952" spans="1:6" hidden="1" x14ac:dyDescent="0.25">
      <c r="A4952" s="159"/>
      <c r="B4952" s="171">
        <v>7750</v>
      </c>
      <c r="C4952" s="165" t="s">
        <v>6010</v>
      </c>
      <c r="D4952" s="166" t="s">
        <v>8368</v>
      </c>
      <c r="E4952" s="167">
        <v>130.52000000000001</v>
      </c>
      <c r="F4952" s="164" t="s">
        <v>4931</v>
      </c>
    </row>
    <row r="4953" spans="1:6" hidden="1" x14ac:dyDescent="0.25">
      <c r="A4953" s="159"/>
      <c r="B4953" s="171">
        <v>7756</v>
      </c>
      <c r="C4953" s="165" t="s">
        <v>6012</v>
      </c>
      <c r="D4953" s="166" t="s">
        <v>8368</v>
      </c>
      <c r="E4953" s="167">
        <v>161.13999999999999</v>
      </c>
      <c r="F4953" s="164" t="s">
        <v>4931</v>
      </c>
    </row>
    <row r="4954" spans="1:6" hidden="1" x14ac:dyDescent="0.25">
      <c r="A4954" s="159"/>
      <c r="B4954" s="171">
        <v>7765</v>
      </c>
      <c r="C4954" s="165" t="s">
        <v>10808</v>
      </c>
      <c r="D4954" s="166" t="s">
        <v>8368</v>
      </c>
      <c r="E4954" s="167">
        <v>197.85</v>
      </c>
      <c r="F4954" s="164" t="s">
        <v>4931</v>
      </c>
    </row>
    <row r="4955" spans="1:6" hidden="1" x14ac:dyDescent="0.25">
      <c r="A4955" s="159"/>
      <c r="B4955" s="171">
        <v>12569</v>
      </c>
      <c r="C4955" s="165" t="s">
        <v>10809</v>
      </c>
      <c r="D4955" s="166" t="s">
        <v>8368</v>
      </c>
      <c r="E4955" s="167">
        <v>212.89</v>
      </c>
      <c r="F4955" s="164" t="s">
        <v>4931</v>
      </c>
    </row>
    <row r="4956" spans="1:6" hidden="1" x14ac:dyDescent="0.25">
      <c r="A4956" s="159"/>
      <c r="B4956" s="171">
        <v>7766</v>
      </c>
      <c r="C4956" s="165" t="s">
        <v>10810</v>
      </c>
      <c r="D4956" s="166" t="s">
        <v>8368</v>
      </c>
      <c r="E4956" s="167">
        <v>287.75</v>
      </c>
      <c r="F4956" s="164" t="s">
        <v>4931</v>
      </c>
    </row>
    <row r="4957" spans="1:6" hidden="1" x14ac:dyDescent="0.25">
      <c r="A4957" s="159"/>
      <c r="B4957" s="171">
        <v>7767</v>
      </c>
      <c r="C4957" s="165" t="s">
        <v>10811</v>
      </c>
      <c r="D4957" s="166" t="s">
        <v>8368</v>
      </c>
      <c r="E4957" s="167">
        <v>443.4</v>
      </c>
      <c r="F4957" s="164" t="s">
        <v>4931</v>
      </c>
    </row>
    <row r="4958" spans="1:6" hidden="1" x14ac:dyDescent="0.25">
      <c r="A4958" s="159"/>
      <c r="B4958" s="171">
        <v>7727</v>
      </c>
      <c r="C4958" s="165" t="s">
        <v>10812</v>
      </c>
      <c r="D4958" s="166" t="s">
        <v>8368</v>
      </c>
      <c r="E4958" s="167">
        <v>962.93</v>
      </c>
      <c r="F4958" s="164" t="s">
        <v>4931</v>
      </c>
    </row>
    <row r="4959" spans="1:6" hidden="1" x14ac:dyDescent="0.25">
      <c r="A4959" s="159"/>
      <c r="B4959" s="171">
        <v>7760</v>
      </c>
      <c r="C4959" s="165" t="s">
        <v>6013</v>
      </c>
      <c r="D4959" s="166" t="s">
        <v>8368</v>
      </c>
      <c r="E4959" s="167">
        <v>46.71</v>
      </c>
      <c r="F4959" s="164" t="s">
        <v>4931</v>
      </c>
    </row>
    <row r="4960" spans="1:6" hidden="1" x14ac:dyDescent="0.25">
      <c r="A4960" s="159"/>
      <c r="B4960" s="171">
        <v>7761</v>
      </c>
      <c r="C4960" s="165" t="s">
        <v>6014</v>
      </c>
      <c r="D4960" s="166" t="s">
        <v>8368</v>
      </c>
      <c r="E4960" s="167">
        <v>49.65</v>
      </c>
      <c r="F4960" s="164" t="s">
        <v>4931</v>
      </c>
    </row>
    <row r="4961" spans="1:6" hidden="1" x14ac:dyDescent="0.25">
      <c r="A4961" s="159"/>
      <c r="B4961" s="171">
        <v>7752</v>
      </c>
      <c r="C4961" s="165" t="s">
        <v>6011</v>
      </c>
      <c r="D4961" s="166" t="s">
        <v>8368</v>
      </c>
      <c r="E4961" s="167">
        <v>60.14</v>
      </c>
      <c r="F4961" s="164" t="s">
        <v>4931</v>
      </c>
    </row>
    <row r="4962" spans="1:6" hidden="1" x14ac:dyDescent="0.25">
      <c r="A4962" s="159"/>
      <c r="B4962" s="171">
        <v>7762</v>
      </c>
      <c r="C4962" s="165" t="s">
        <v>6015</v>
      </c>
      <c r="D4962" s="166" t="s">
        <v>8368</v>
      </c>
      <c r="E4962" s="167">
        <v>78.680000000000007</v>
      </c>
      <c r="F4962" s="164" t="s">
        <v>4931</v>
      </c>
    </row>
    <row r="4963" spans="1:6" hidden="1" x14ac:dyDescent="0.25">
      <c r="A4963" s="159"/>
      <c r="B4963" s="171">
        <v>7722</v>
      </c>
      <c r="C4963" s="165" t="s">
        <v>6006</v>
      </c>
      <c r="D4963" s="166" t="s">
        <v>8368</v>
      </c>
      <c r="E4963" s="167">
        <v>121.34</v>
      </c>
      <c r="F4963" s="164" t="s">
        <v>4931</v>
      </c>
    </row>
    <row r="4964" spans="1:6" hidden="1" x14ac:dyDescent="0.25">
      <c r="A4964" s="159"/>
      <c r="B4964" s="171">
        <v>7763</v>
      </c>
      <c r="C4964" s="165" t="s">
        <v>6016</v>
      </c>
      <c r="D4964" s="166" t="s">
        <v>8368</v>
      </c>
      <c r="E4964" s="167">
        <v>135.22</v>
      </c>
      <c r="F4964" s="164" t="s">
        <v>4931</v>
      </c>
    </row>
    <row r="4965" spans="1:6" hidden="1" x14ac:dyDescent="0.25">
      <c r="A4965" s="159"/>
      <c r="B4965" s="171">
        <v>7764</v>
      </c>
      <c r="C4965" s="165" t="s">
        <v>6017</v>
      </c>
      <c r="D4965" s="166" t="s">
        <v>8368</v>
      </c>
      <c r="E4965" s="167">
        <v>203.11</v>
      </c>
      <c r="F4965" s="164" t="s">
        <v>4931</v>
      </c>
    </row>
    <row r="4966" spans="1:6" hidden="1" x14ac:dyDescent="0.25">
      <c r="A4966" s="159"/>
      <c r="B4966" s="171">
        <v>12572</v>
      </c>
      <c r="C4966" s="165" t="s">
        <v>10813</v>
      </c>
      <c r="D4966" s="166" t="s">
        <v>8368</v>
      </c>
      <c r="E4966" s="167">
        <v>266.31</v>
      </c>
      <c r="F4966" s="164" t="s">
        <v>4931</v>
      </c>
    </row>
    <row r="4967" spans="1:6" hidden="1" x14ac:dyDescent="0.25">
      <c r="A4967" s="159"/>
      <c r="B4967" s="171">
        <v>12573</v>
      </c>
      <c r="C4967" s="165" t="s">
        <v>10814</v>
      </c>
      <c r="D4967" s="166" t="s">
        <v>8368</v>
      </c>
      <c r="E4967" s="167">
        <v>279.85000000000002</v>
      </c>
      <c r="F4967" s="164" t="s">
        <v>4931</v>
      </c>
    </row>
    <row r="4968" spans="1:6" hidden="1" x14ac:dyDescent="0.25">
      <c r="A4968" s="159"/>
      <c r="B4968" s="171">
        <v>12574</v>
      </c>
      <c r="C4968" s="165" t="s">
        <v>10815</v>
      </c>
      <c r="D4968" s="166" t="s">
        <v>8368</v>
      </c>
      <c r="E4968" s="167">
        <v>363.64</v>
      </c>
      <c r="F4968" s="164" t="s">
        <v>4931</v>
      </c>
    </row>
    <row r="4969" spans="1:6" hidden="1" x14ac:dyDescent="0.25">
      <c r="A4969" s="159"/>
      <c r="B4969" s="171">
        <v>12575</v>
      </c>
      <c r="C4969" s="165" t="s">
        <v>10816</v>
      </c>
      <c r="D4969" s="166" t="s">
        <v>8368</v>
      </c>
      <c r="E4969" s="167">
        <v>533.75</v>
      </c>
      <c r="F4969" s="164" t="s">
        <v>4931</v>
      </c>
    </row>
    <row r="4970" spans="1:6" hidden="1" x14ac:dyDescent="0.25">
      <c r="A4970" s="159"/>
      <c r="B4970" s="171">
        <v>12576</v>
      </c>
      <c r="C4970" s="165" t="s">
        <v>6435</v>
      </c>
      <c r="D4970" s="166" t="s">
        <v>8368</v>
      </c>
      <c r="E4970" s="167">
        <v>56.42</v>
      </c>
      <c r="F4970" s="164" t="s">
        <v>4931</v>
      </c>
    </row>
    <row r="4971" spans="1:6" hidden="1" x14ac:dyDescent="0.25">
      <c r="A4971" s="159"/>
      <c r="B4971" s="171">
        <v>12577</v>
      </c>
      <c r="C4971" s="165" t="s">
        <v>6436</v>
      </c>
      <c r="D4971" s="166" t="s">
        <v>8368</v>
      </c>
      <c r="E4971" s="167">
        <v>72.97</v>
      </c>
      <c r="F4971" s="164" t="s">
        <v>4931</v>
      </c>
    </row>
    <row r="4972" spans="1:6" hidden="1" x14ac:dyDescent="0.25">
      <c r="A4972" s="159"/>
      <c r="B4972" s="171">
        <v>12578</v>
      </c>
      <c r="C4972" s="165" t="s">
        <v>6437</v>
      </c>
      <c r="D4972" s="166" t="s">
        <v>8368</v>
      </c>
      <c r="E4972" s="167">
        <v>97.87</v>
      </c>
      <c r="F4972" s="164" t="s">
        <v>4931</v>
      </c>
    </row>
    <row r="4973" spans="1:6" hidden="1" x14ac:dyDescent="0.25">
      <c r="A4973" s="159"/>
      <c r="B4973" s="171">
        <v>12579</v>
      </c>
      <c r="C4973" s="165" t="s">
        <v>6438</v>
      </c>
      <c r="D4973" s="166" t="s">
        <v>8368</v>
      </c>
      <c r="E4973" s="167">
        <v>143.31</v>
      </c>
      <c r="F4973" s="164" t="s">
        <v>4931</v>
      </c>
    </row>
    <row r="4974" spans="1:6" hidden="1" x14ac:dyDescent="0.25">
      <c r="A4974" s="159"/>
      <c r="B4974" s="171">
        <v>12580</v>
      </c>
      <c r="C4974" s="165" t="s">
        <v>6439</v>
      </c>
      <c r="D4974" s="166" t="s">
        <v>8368</v>
      </c>
      <c r="E4974" s="167">
        <v>185</v>
      </c>
      <c r="F4974" s="164" t="s">
        <v>4931</v>
      </c>
    </row>
    <row r="4975" spans="1:6" hidden="1" x14ac:dyDescent="0.25">
      <c r="A4975" s="159"/>
      <c r="B4975" s="171">
        <v>12581</v>
      </c>
      <c r="C4975" s="165" t="s">
        <v>6440</v>
      </c>
      <c r="D4975" s="166" t="s">
        <v>8368</v>
      </c>
      <c r="E4975" s="167">
        <v>253.14</v>
      </c>
      <c r="F4975" s="164" t="s">
        <v>4931</v>
      </c>
    </row>
    <row r="4976" spans="1:6" hidden="1" x14ac:dyDescent="0.25">
      <c r="A4976" s="159"/>
      <c r="B4976" s="171">
        <v>41785</v>
      </c>
      <c r="C4976" s="165" t="s">
        <v>10817</v>
      </c>
      <c r="D4976" s="166" t="s">
        <v>8368</v>
      </c>
      <c r="E4976" s="167">
        <v>868.17</v>
      </c>
      <c r="F4976" s="164" t="s">
        <v>4931</v>
      </c>
    </row>
    <row r="4977" spans="1:6" hidden="1" x14ac:dyDescent="0.25">
      <c r="A4977" s="159"/>
      <c r="B4977" s="171">
        <v>41781</v>
      </c>
      <c r="C4977" s="165" t="s">
        <v>10818</v>
      </c>
      <c r="D4977" s="166" t="s">
        <v>8368</v>
      </c>
      <c r="E4977" s="167">
        <v>197.62</v>
      </c>
      <c r="F4977" s="164" t="s">
        <v>4931</v>
      </c>
    </row>
    <row r="4978" spans="1:6" hidden="1" x14ac:dyDescent="0.25">
      <c r="A4978" s="159"/>
      <c r="B4978" s="171">
        <v>41783</v>
      </c>
      <c r="C4978" s="165" t="s">
        <v>10819</v>
      </c>
      <c r="D4978" s="166" t="s">
        <v>8368</v>
      </c>
      <c r="E4978" s="167">
        <v>572.92999999999995</v>
      </c>
      <c r="F4978" s="164" t="s">
        <v>4931</v>
      </c>
    </row>
    <row r="4979" spans="1:6" hidden="1" x14ac:dyDescent="0.25">
      <c r="A4979" s="159"/>
      <c r="B4979" s="171">
        <v>41786</v>
      </c>
      <c r="C4979" s="165" t="s">
        <v>10820</v>
      </c>
      <c r="D4979" s="166" t="s">
        <v>8368</v>
      </c>
      <c r="E4979" s="167">
        <v>1243.28</v>
      </c>
      <c r="F4979" s="164" t="s">
        <v>4931</v>
      </c>
    </row>
    <row r="4980" spans="1:6" hidden="1" x14ac:dyDescent="0.25">
      <c r="A4980" s="159"/>
      <c r="B4980" s="171">
        <v>41779</v>
      </c>
      <c r="C4980" s="165" t="s">
        <v>10821</v>
      </c>
      <c r="D4980" s="166" t="s">
        <v>8368</v>
      </c>
      <c r="E4980" s="167">
        <v>67.069999999999993</v>
      </c>
      <c r="F4980" s="164" t="s">
        <v>4931</v>
      </c>
    </row>
    <row r="4981" spans="1:6" hidden="1" x14ac:dyDescent="0.25">
      <c r="A4981" s="159"/>
      <c r="B4981" s="171">
        <v>41780</v>
      </c>
      <c r="C4981" s="165" t="s">
        <v>10822</v>
      </c>
      <c r="D4981" s="166" t="s">
        <v>8368</v>
      </c>
      <c r="E4981" s="167">
        <v>99.25</v>
      </c>
      <c r="F4981" s="164" t="s">
        <v>4931</v>
      </c>
    </row>
    <row r="4982" spans="1:6" hidden="1" x14ac:dyDescent="0.25">
      <c r="A4982" s="159"/>
      <c r="B4982" s="171">
        <v>41782</v>
      </c>
      <c r="C4982" s="165" t="s">
        <v>10823</v>
      </c>
      <c r="D4982" s="166" t="s">
        <v>8368</v>
      </c>
      <c r="E4982" s="167">
        <v>386.3</v>
      </c>
      <c r="F4982" s="164" t="s">
        <v>4931</v>
      </c>
    </row>
    <row r="4983" spans="1:6" hidden="1" x14ac:dyDescent="0.25">
      <c r="A4983" s="159"/>
      <c r="B4983" s="171">
        <v>38130</v>
      </c>
      <c r="C4983" s="165" t="s">
        <v>7082</v>
      </c>
      <c r="D4983" s="166" t="s">
        <v>8368</v>
      </c>
      <c r="E4983" s="167">
        <v>25.12</v>
      </c>
      <c r="F4983" s="164" t="s">
        <v>4897</v>
      </c>
    </row>
    <row r="4984" spans="1:6" hidden="1" x14ac:dyDescent="0.25">
      <c r="A4984" s="159"/>
      <c r="B4984" s="171">
        <v>21123</v>
      </c>
      <c r="C4984" s="165" t="s">
        <v>6648</v>
      </c>
      <c r="D4984" s="166" t="s">
        <v>8368</v>
      </c>
      <c r="E4984" s="167">
        <v>7.13</v>
      </c>
      <c r="F4984" s="164" t="s">
        <v>8337</v>
      </c>
    </row>
    <row r="4985" spans="1:6" hidden="1" x14ac:dyDescent="0.25">
      <c r="A4985" s="159"/>
      <c r="B4985" s="171">
        <v>21124</v>
      </c>
      <c r="C4985" s="165" t="s">
        <v>6649</v>
      </c>
      <c r="D4985" s="166" t="s">
        <v>8368</v>
      </c>
      <c r="E4985" s="167">
        <v>12.64</v>
      </c>
      <c r="F4985" s="164" t="s">
        <v>4897</v>
      </c>
    </row>
    <row r="4986" spans="1:6" hidden="1" x14ac:dyDescent="0.25">
      <c r="A4986" s="159"/>
      <c r="B4986" s="171">
        <v>21125</v>
      </c>
      <c r="C4986" s="165" t="s">
        <v>6650</v>
      </c>
      <c r="D4986" s="166" t="s">
        <v>8368</v>
      </c>
      <c r="E4986" s="167">
        <v>20.29</v>
      </c>
      <c r="F4986" s="164" t="s">
        <v>4897</v>
      </c>
    </row>
    <row r="4987" spans="1:6" hidden="1" x14ac:dyDescent="0.25">
      <c r="A4987" s="159"/>
      <c r="B4987" s="171">
        <v>38028</v>
      </c>
      <c r="C4987" s="165" t="s">
        <v>7037</v>
      </c>
      <c r="D4987" s="166" t="s">
        <v>8368</v>
      </c>
      <c r="E4987" s="167">
        <v>34.43</v>
      </c>
      <c r="F4987" s="164" t="s">
        <v>4897</v>
      </c>
    </row>
    <row r="4988" spans="1:6" hidden="1" x14ac:dyDescent="0.25">
      <c r="A4988" s="159"/>
      <c r="B4988" s="171">
        <v>38029</v>
      </c>
      <c r="C4988" s="165" t="s">
        <v>7038</v>
      </c>
      <c r="D4988" s="166" t="s">
        <v>8368</v>
      </c>
      <c r="E4988" s="167">
        <v>52.49</v>
      </c>
      <c r="F4988" s="164" t="s">
        <v>4897</v>
      </c>
    </row>
    <row r="4989" spans="1:6" hidden="1" x14ac:dyDescent="0.25">
      <c r="A4989" s="159"/>
      <c r="B4989" s="171">
        <v>38030</v>
      </c>
      <c r="C4989" s="165" t="s">
        <v>7039</v>
      </c>
      <c r="D4989" s="166" t="s">
        <v>8368</v>
      </c>
      <c r="E4989" s="167">
        <v>80.62</v>
      </c>
      <c r="F4989" s="164" t="s">
        <v>4897</v>
      </c>
    </row>
    <row r="4990" spans="1:6" hidden="1" x14ac:dyDescent="0.25">
      <c r="A4990" s="159"/>
      <c r="B4990" s="171">
        <v>38031</v>
      </c>
      <c r="C4990" s="165" t="s">
        <v>7040</v>
      </c>
      <c r="D4990" s="166" t="s">
        <v>8368</v>
      </c>
      <c r="E4990" s="167">
        <v>127.75</v>
      </c>
      <c r="F4990" s="164" t="s">
        <v>4897</v>
      </c>
    </row>
    <row r="4991" spans="1:6" ht="20.399999999999999" hidden="1" x14ac:dyDescent="0.25">
      <c r="A4991" s="159"/>
      <c r="B4991" s="171">
        <v>39735</v>
      </c>
      <c r="C4991" s="165" t="s">
        <v>10824</v>
      </c>
      <c r="D4991" s="166" t="s">
        <v>8368</v>
      </c>
      <c r="E4991" s="167">
        <v>58.47</v>
      </c>
      <c r="F4991" s="164" t="s">
        <v>4931</v>
      </c>
    </row>
    <row r="4992" spans="1:6" ht="20.399999999999999" hidden="1" x14ac:dyDescent="0.25">
      <c r="A4992" s="159"/>
      <c r="B4992" s="171">
        <v>39734</v>
      </c>
      <c r="C4992" s="165" t="s">
        <v>10825</v>
      </c>
      <c r="D4992" s="166" t="s">
        <v>8368</v>
      </c>
      <c r="E4992" s="167">
        <v>69.349999999999994</v>
      </c>
      <c r="F4992" s="164" t="s">
        <v>4931</v>
      </c>
    </row>
    <row r="4993" spans="1:6" ht="20.399999999999999" hidden="1" x14ac:dyDescent="0.25">
      <c r="A4993" s="159"/>
      <c r="B4993" s="171">
        <v>39736</v>
      </c>
      <c r="C4993" s="165" t="s">
        <v>10826</v>
      </c>
      <c r="D4993" s="166" t="s">
        <v>8368</v>
      </c>
      <c r="E4993" s="167">
        <v>79.150000000000006</v>
      </c>
      <c r="F4993" s="164" t="s">
        <v>4931</v>
      </c>
    </row>
    <row r="4994" spans="1:6" ht="20.399999999999999" hidden="1" x14ac:dyDescent="0.25">
      <c r="A4994" s="159"/>
      <c r="B4994" s="171">
        <v>39737</v>
      </c>
      <c r="C4994" s="165" t="s">
        <v>10827</v>
      </c>
      <c r="D4994" s="166" t="s">
        <v>8368</v>
      </c>
      <c r="E4994" s="167">
        <v>10.64</v>
      </c>
      <c r="F4994" s="164" t="s">
        <v>4931</v>
      </c>
    </row>
    <row r="4995" spans="1:6" ht="20.399999999999999" hidden="1" x14ac:dyDescent="0.25">
      <c r="A4995" s="159"/>
      <c r="B4995" s="171">
        <v>39738</v>
      </c>
      <c r="C4995" s="165" t="s">
        <v>10828</v>
      </c>
      <c r="D4995" s="166" t="s">
        <v>8368</v>
      </c>
      <c r="E4995" s="167">
        <v>3.85</v>
      </c>
      <c r="F4995" s="164" t="s">
        <v>4931</v>
      </c>
    </row>
    <row r="4996" spans="1:6" ht="20.399999999999999" hidden="1" x14ac:dyDescent="0.25">
      <c r="A4996" s="159"/>
      <c r="B4996" s="171">
        <v>39739</v>
      </c>
      <c r="C4996" s="165" t="s">
        <v>10829</v>
      </c>
      <c r="D4996" s="166" t="s">
        <v>8368</v>
      </c>
      <c r="E4996" s="167">
        <v>54.73</v>
      </c>
      <c r="F4996" s="164" t="s">
        <v>4931</v>
      </c>
    </row>
    <row r="4997" spans="1:6" ht="20.399999999999999" hidden="1" x14ac:dyDescent="0.25">
      <c r="A4997" s="159"/>
      <c r="B4997" s="171">
        <v>39733</v>
      </c>
      <c r="C4997" s="165" t="s">
        <v>10830</v>
      </c>
      <c r="D4997" s="166" t="s">
        <v>8368</v>
      </c>
      <c r="E4997" s="167">
        <v>94.72</v>
      </c>
      <c r="F4997" s="164" t="s">
        <v>4931</v>
      </c>
    </row>
    <row r="4998" spans="1:6" ht="20.399999999999999" hidden="1" x14ac:dyDescent="0.25">
      <c r="A4998" s="159"/>
      <c r="B4998" s="171">
        <v>39854</v>
      </c>
      <c r="C4998" s="165" t="s">
        <v>10831</v>
      </c>
      <c r="D4998" s="166" t="s">
        <v>8368</v>
      </c>
      <c r="E4998" s="167">
        <v>96.06</v>
      </c>
      <c r="F4998" s="164" t="s">
        <v>4931</v>
      </c>
    </row>
    <row r="4999" spans="1:6" ht="20.399999999999999" hidden="1" x14ac:dyDescent="0.25">
      <c r="A4999" s="159"/>
      <c r="B4999" s="171">
        <v>39740</v>
      </c>
      <c r="C4999" s="165" t="s">
        <v>10832</v>
      </c>
      <c r="D4999" s="166" t="s">
        <v>8368</v>
      </c>
      <c r="E4999" s="167">
        <v>52.56</v>
      </c>
      <c r="F4999" s="164" t="s">
        <v>4931</v>
      </c>
    </row>
    <row r="5000" spans="1:6" ht="20.399999999999999" hidden="1" x14ac:dyDescent="0.25">
      <c r="A5000" s="159"/>
      <c r="B5000" s="171">
        <v>39741</v>
      </c>
      <c r="C5000" s="165" t="s">
        <v>10833</v>
      </c>
      <c r="D5000" s="166" t="s">
        <v>8368</v>
      </c>
      <c r="E5000" s="167">
        <v>9.68</v>
      </c>
      <c r="F5000" s="164" t="s">
        <v>4931</v>
      </c>
    </row>
    <row r="5001" spans="1:6" ht="20.399999999999999" hidden="1" x14ac:dyDescent="0.25">
      <c r="A5001" s="159"/>
      <c r="B5001" s="171">
        <v>39853</v>
      </c>
      <c r="C5001" s="165" t="s">
        <v>10834</v>
      </c>
      <c r="D5001" s="166" t="s">
        <v>8368</v>
      </c>
      <c r="E5001" s="167">
        <v>12.72</v>
      </c>
      <c r="F5001" s="164" t="s">
        <v>4931</v>
      </c>
    </row>
    <row r="5002" spans="1:6" ht="20.399999999999999" hidden="1" x14ac:dyDescent="0.25">
      <c r="A5002" s="159"/>
      <c r="B5002" s="171">
        <v>39742</v>
      </c>
      <c r="C5002" s="165" t="s">
        <v>10835</v>
      </c>
      <c r="D5002" s="166" t="s">
        <v>8368</v>
      </c>
      <c r="E5002" s="167">
        <v>42.24</v>
      </c>
      <c r="F5002" s="164" t="s">
        <v>4931</v>
      </c>
    </row>
    <row r="5003" spans="1:6" ht="20.399999999999999" hidden="1" x14ac:dyDescent="0.25">
      <c r="A5003" s="159"/>
      <c r="B5003" s="171">
        <v>39749</v>
      </c>
      <c r="C5003" s="165" t="s">
        <v>10836</v>
      </c>
      <c r="D5003" s="166" t="s">
        <v>8368</v>
      </c>
      <c r="E5003" s="167">
        <v>38.43</v>
      </c>
      <c r="F5003" s="164" t="s">
        <v>4931</v>
      </c>
    </row>
    <row r="5004" spans="1:6" ht="20.399999999999999" hidden="1" x14ac:dyDescent="0.25">
      <c r="A5004" s="159"/>
      <c r="B5004" s="171">
        <v>39751</v>
      </c>
      <c r="C5004" s="165" t="s">
        <v>10837</v>
      </c>
      <c r="D5004" s="166" t="s">
        <v>8368</v>
      </c>
      <c r="E5004" s="167">
        <v>69.84</v>
      </c>
      <c r="F5004" s="164" t="s">
        <v>4931</v>
      </c>
    </row>
    <row r="5005" spans="1:6" ht="20.399999999999999" hidden="1" x14ac:dyDescent="0.25">
      <c r="A5005" s="159"/>
      <c r="B5005" s="171">
        <v>39750</v>
      </c>
      <c r="C5005" s="165" t="s">
        <v>10838</v>
      </c>
      <c r="D5005" s="166" t="s">
        <v>8368</v>
      </c>
      <c r="E5005" s="167">
        <v>58.04</v>
      </c>
      <c r="F5005" s="164" t="s">
        <v>4931</v>
      </c>
    </row>
    <row r="5006" spans="1:6" ht="20.399999999999999" hidden="1" x14ac:dyDescent="0.25">
      <c r="A5006" s="159"/>
      <c r="B5006" s="171">
        <v>39747</v>
      </c>
      <c r="C5006" s="165" t="s">
        <v>10839</v>
      </c>
      <c r="D5006" s="166" t="s">
        <v>8368</v>
      </c>
      <c r="E5006" s="167">
        <v>18.670000000000002</v>
      </c>
      <c r="F5006" s="164" t="s">
        <v>4931</v>
      </c>
    </row>
    <row r="5007" spans="1:6" ht="20.399999999999999" hidden="1" x14ac:dyDescent="0.25">
      <c r="A5007" s="159"/>
      <c r="B5007" s="171">
        <v>39753</v>
      </c>
      <c r="C5007" s="165" t="s">
        <v>10840</v>
      </c>
      <c r="D5007" s="166" t="s">
        <v>8368</v>
      </c>
      <c r="E5007" s="167">
        <v>128.55000000000001</v>
      </c>
      <c r="F5007" s="164" t="s">
        <v>4931</v>
      </c>
    </row>
    <row r="5008" spans="1:6" ht="20.399999999999999" hidden="1" x14ac:dyDescent="0.25">
      <c r="A5008" s="159"/>
      <c r="B5008" s="171">
        <v>39754</v>
      </c>
      <c r="C5008" s="165" t="s">
        <v>10841</v>
      </c>
      <c r="D5008" s="166" t="s">
        <v>8368</v>
      </c>
      <c r="E5008" s="167">
        <v>189.4</v>
      </c>
      <c r="F5008" s="164" t="s">
        <v>4931</v>
      </c>
    </row>
    <row r="5009" spans="1:6" ht="20.399999999999999" hidden="1" x14ac:dyDescent="0.25">
      <c r="A5009" s="159"/>
      <c r="B5009" s="171">
        <v>39748</v>
      </c>
      <c r="C5009" s="165" t="s">
        <v>10842</v>
      </c>
      <c r="D5009" s="166" t="s">
        <v>8368</v>
      </c>
      <c r="E5009" s="167">
        <v>30.21</v>
      </c>
      <c r="F5009" s="164" t="s">
        <v>4931</v>
      </c>
    </row>
    <row r="5010" spans="1:6" ht="20.399999999999999" hidden="1" x14ac:dyDescent="0.25">
      <c r="A5010" s="159"/>
      <c r="B5010" s="171">
        <v>39755</v>
      </c>
      <c r="C5010" s="165" t="s">
        <v>10843</v>
      </c>
      <c r="D5010" s="166" t="s">
        <v>8368</v>
      </c>
      <c r="E5010" s="167">
        <v>287.17</v>
      </c>
      <c r="F5010" s="164" t="s">
        <v>4931</v>
      </c>
    </row>
    <row r="5011" spans="1:6" hidden="1" x14ac:dyDescent="0.25">
      <c r="A5011" s="159"/>
      <c r="B5011" s="171">
        <v>12742</v>
      </c>
      <c r="C5011" s="165" t="s">
        <v>6471</v>
      </c>
      <c r="D5011" s="166" t="s">
        <v>8368</v>
      </c>
      <c r="E5011" s="167">
        <v>227.39</v>
      </c>
      <c r="F5011" s="164" t="s">
        <v>4931</v>
      </c>
    </row>
    <row r="5012" spans="1:6" hidden="1" x14ac:dyDescent="0.25">
      <c r="A5012" s="159"/>
      <c r="B5012" s="171">
        <v>12713</v>
      </c>
      <c r="C5012" s="165" t="s">
        <v>6443</v>
      </c>
      <c r="D5012" s="166" t="s">
        <v>8368</v>
      </c>
      <c r="E5012" s="167">
        <v>12.06</v>
      </c>
      <c r="F5012" s="164" t="s">
        <v>4931</v>
      </c>
    </row>
    <row r="5013" spans="1:6" hidden="1" x14ac:dyDescent="0.25">
      <c r="A5013" s="159"/>
      <c r="B5013" s="171">
        <v>12743</v>
      </c>
      <c r="C5013" s="165" t="s">
        <v>6472</v>
      </c>
      <c r="D5013" s="166" t="s">
        <v>8368</v>
      </c>
      <c r="E5013" s="167">
        <v>20.74</v>
      </c>
      <c r="F5013" s="164" t="s">
        <v>4931</v>
      </c>
    </row>
    <row r="5014" spans="1:6" hidden="1" x14ac:dyDescent="0.25">
      <c r="A5014" s="159"/>
      <c r="B5014" s="171">
        <v>12744</v>
      </c>
      <c r="C5014" s="165" t="s">
        <v>6473</v>
      </c>
      <c r="D5014" s="166" t="s">
        <v>8368</v>
      </c>
      <c r="E5014" s="167">
        <v>26.33</v>
      </c>
      <c r="F5014" s="164" t="s">
        <v>4931</v>
      </c>
    </row>
    <row r="5015" spans="1:6" hidden="1" x14ac:dyDescent="0.25">
      <c r="A5015" s="159"/>
      <c r="B5015" s="171">
        <v>12745</v>
      </c>
      <c r="C5015" s="165" t="s">
        <v>6474</v>
      </c>
      <c r="D5015" s="166" t="s">
        <v>8368</v>
      </c>
      <c r="E5015" s="167">
        <v>38.229999999999997</v>
      </c>
      <c r="F5015" s="164" t="s">
        <v>4931</v>
      </c>
    </row>
    <row r="5016" spans="1:6" hidden="1" x14ac:dyDescent="0.25">
      <c r="A5016" s="159"/>
      <c r="B5016" s="171">
        <v>12746</v>
      </c>
      <c r="C5016" s="165" t="s">
        <v>6475</v>
      </c>
      <c r="D5016" s="166" t="s">
        <v>8368</v>
      </c>
      <c r="E5016" s="167">
        <v>51.63</v>
      </c>
      <c r="F5016" s="164" t="s">
        <v>4931</v>
      </c>
    </row>
    <row r="5017" spans="1:6" hidden="1" x14ac:dyDescent="0.25">
      <c r="A5017" s="159"/>
      <c r="B5017" s="171">
        <v>12747</v>
      </c>
      <c r="C5017" s="165" t="s">
        <v>6476</v>
      </c>
      <c r="D5017" s="166" t="s">
        <v>8368</v>
      </c>
      <c r="E5017" s="167">
        <v>74.87</v>
      </c>
      <c r="F5017" s="164" t="s">
        <v>4931</v>
      </c>
    </row>
    <row r="5018" spans="1:6" hidden="1" x14ac:dyDescent="0.25">
      <c r="A5018" s="159"/>
      <c r="B5018" s="171">
        <v>12748</v>
      </c>
      <c r="C5018" s="165" t="s">
        <v>6477</v>
      </c>
      <c r="D5018" s="166" t="s">
        <v>8368</v>
      </c>
      <c r="E5018" s="167">
        <v>105.49</v>
      </c>
      <c r="F5018" s="164" t="s">
        <v>4931</v>
      </c>
    </row>
    <row r="5019" spans="1:6" hidden="1" x14ac:dyDescent="0.25">
      <c r="A5019" s="159"/>
      <c r="B5019" s="171">
        <v>12749</v>
      </c>
      <c r="C5019" s="165" t="s">
        <v>6478</v>
      </c>
      <c r="D5019" s="166" t="s">
        <v>8368</v>
      </c>
      <c r="E5019" s="167">
        <v>154.21</v>
      </c>
      <c r="F5019" s="164" t="s">
        <v>4931</v>
      </c>
    </row>
    <row r="5020" spans="1:6" hidden="1" x14ac:dyDescent="0.25">
      <c r="A5020" s="159"/>
      <c r="B5020" s="171">
        <v>39726</v>
      </c>
      <c r="C5020" s="165" t="s">
        <v>10844</v>
      </c>
      <c r="D5020" s="166" t="s">
        <v>8368</v>
      </c>
      <c r="E5020" s="167">
        <v>50.65</v>
      </c>
      <c r="F5020" s="164" t="s">
        <v>4931</v>
      </c>
    </row>
    <row r="5021" spans="1:6" hidden="1" x14ac:dyDescent="0.25">
      <c r="A5021" s="159"/>
      <c r="B5021" s="171">
        <v>39728</v>
      </c>
      <c r="C5021" s="165" t="s">
        <v>10845</v>
      </c>
      <c r="D5021" s="166" t="s">
        <v>8368</v>
      </c>
      <c r="E5021" s="167">
        <v>89.02</v>
      </c>
      <c r="F5021" s="164" t="s">
        <v>4931</v>
      </c>
    </row>
    <row r="5022" spans="1:6" hidden="1" x14ac:dyDescent="0.25">
      <c r="A5022" s="159"/>
      <c r="B5022" s="171">
        <v>39727</v>
      </c>
      <c r="C5022" s="165" t="s">
        <v>10846</v>
      </c>
      <c r="D5022" s="166" t="s">
        <v>8368</v>
      </c>
      <c r="E5022" s="167">
        <v>73.260000000000005</v>
      </c>
      <c r="F5022" s="164" t="s">
        <v>4931</v>
      </c>
    </row>
    <row r="5023" spans="1:6" hidden="1" x14ac:dyDescent="0.25">
      <c r="A5023" s="159"/>
      <c r="B5023" s="171">
        <v>39724</v>
      </c>
      <c r="C5023" s="165" t="s">
        <v>10847</v>
      </c>
      <c r="D5023" s="166" t="s">
        <v>8368</v>
      </c>
      <c r="E5023" s="167">
        <v>22.43</v>
      </c>
      <c r="F5023" s="164" t="s">
        <v>4931</v>
      </c>
    </row>
    <row r="5024" spans="1:6" hidden="1" x14ac:dyDescent="0.25">
      <c r="A5024" s="159"/>
      <c r="B5024" s="171">
        <v>39729</v>
      </c>
      <c r="C5024" s="165" t="s">
        <v>10848</v>
      </c>
      <c r="D5024" s="166" t="s">
        <v>8368</v>
      </c>
      <c r="E5024" s="167">
        <v>123.27</v>
      </c>
      <c r="F5024" s="164" t="s">
        <v>4931</v>
      </c>
    </row>
    <row r="5025" spans="1:6" hidden="1" x14ac:dyDescent="0.25">
      <c r="A5025" s="159"/>
      <c r="B5025" s="171">
        <v>39730</v>
      </c>
      <c r="C5025" s="165" t="s">
        <v>10849</v>
      </c>
      <c r="D5025" s="166" t="s">
        <v>8368</v>
      </c>
      <c r="E5025" s="167">
        <v>159.94</v>
      </c>
      <c r="F5025" s="164" t="s">
        <v>4931</v>
      </c>
    </row>
    <row r="5026" spans="1:6" hidden="1" x14ac:dyDescent="0.25">
      <c r="A5026" s="159"/>
      <c r="B5026" s="171">
        <v>39731</v>
      </c>
      <c r="C5026" s="165" t="s">
        <v>10850</v>
      </c>
      <c r="D5026" s="166" t="s">
        <v>8368</v>
      </c>
      <c r="E5026" s="167">
        <v>236.89</v>
      </c>
      <c r="F5026" s="164" t="s">
        <v>4931</v>
      </c>
    </row>
    <row r="5027" spans="1:6" hidden="1" x14ac:dyDescent="0.25">
      <c r="A5027" s="159"/>
      <c r="B5027" s="171">
        <v>39725</v>
      </c>
      <c r="C5027" s="165" t="s">
        <v>10851</v>
      </c>
      <c r="D5027" s="166" t="s">
        <v>8368</v>
      </c>
      <c r="E5027" s="167">
        <v>36.56</v>
      </c>
      <c r="F5027" s="164" t="s">
        <v>4931</v>
      </c>
    </row>
    <row r="5028" spans="1:6" hidden="1" x14ac:dyDescent="0.25">
      <c r="A5028" s="159"/>
      <c r="B5028" s="171">
        <v>39732</v>
      </c>
      <c r="C5028" s="165" t="s">
        <v>10852</v>
      </c>
      <c r="D5028" s="166" t="s">
        <v>8368</v>
      </c>
      <c r="E5028" s="167">
        <v>348.69</v>
      </c>
      <c r="F5028" s="164" t="s">
        <v>4931</v>
      </c>
    </row>
    <row r="5029" spans="1:6" ht="20.399999999999999" hidden="1" x14ac:dyDescent="0.25">
      <c r="A5029" s="159"/>
      <c r="B5029" s="171">
        <v>39660</v>
      </c>
      <c r="C5029" s="165" t="s">
        <v>10853</v>
      </c>
      <c r="D5029" s="166" t="s">
        <v>8368</v>
      </c>
      <c r="E5029" s="167">
        <v>15.89</v>
      </c>
      <c r="F5029" s="164" t="s">
        <v>4931</v>
      </c>
    </row>
    <row r="5030" spans="1:6" ht="20.399999999999999" hidden="1" x14ac:dyDescent="0.25">
      <c r="A5030" s="159"/>
      <c r="B5030" s="171">
        <v>39662</v>
      </c>
      <c r="C5030" s="165" t="s">
        <v>10854</v>
      </c>
      <c r="D5030" s="166" t="s">
        <v>8368</v>
      </c>
      <c r="E5030" s="167">
        <v>7.61</v>
      </c>
      <c r="F5030" s="164" t="s">
        <v>4931</v>
      </c>
    </row>
    <row r="5031" spans="1:6" ht="20.399999999999999" hidden="1" x14ac:dyDescent="0.25">
      <c r="A5031" s="159"/>
      <c r="B5031" s="171">
        <v>39661</v>
      </c>
      <c r="C5031" s="165" t="s">
        <v>10855</v>
      </c>
      <c r="D5031" s="166" t="s">
        <v>8368</v>
      </c>
      <c r="E5031" s="167">
        <v>5.19</v>
      </c>
      <c r="F5031" s="164" t="s">
        <v>4931</v>
      </c>
    </row>
    <row r="5032" spans="1:6" ht="20.399999999999999" hidden="1" x14ac:dyDescent="0.25">
      <c r="A5032" s="159"/>
      <c r="B5032" s="171">
        <v>39666</v>
      </c>
      <c r="C5032" s="165" t="s">
        <v>10856</v>
      </c>
      <c r="D5032" s="166" t="s">
        <v>8368</v>
      </c>
      <c r="E5032" s="167">
        <v>23.9</v>
      </c>
      <c r="F5032" s="164" t="s">
        <v>4931</v>
      </c>
    </row>
    <row r="5033" spans="1:6" ht="20.399999999999999" hidden="1" x14ac:dyDescent="0.25">
      <c r="A5033" s="159"/>
      <c r="B5033" s="171">
        <v>39664</v>
      </c>
      <c r="C5033" s="165" t="s">
        <v>10857</v>
      </c>
      <c r="D5033" s="166" t="s">
        <v>8368</v>
      </c>
      <c r="E5033" s="167">
        <v>11.71</v>
      </c>
      <c r="F5033" s="164" t="s">
        <v>4931</v>
      </c>
    </row>
    <row r="5034" spans="1:6" ht="20.399999999999999" hidden="1" x14ac:dyDescent="0.25">
      <c r="A5034" s="159"/>
      <c r="B5034" s="171">
        <v>39663</v>
      </c>
      <c r="C5034" s="165" t="s">
        <v>10858</v>
      </c>
      <c r="D5034" s="166" t="s">
        <v>8368</v>
      </c>
      <c r="E5034" s="167">
        <v>9.36</v>
      </c>
      <c r="F5034" s="164" t="s">
        <v>4931</v>
      </c>
    </row>
    <row r="5035" spans="1:6" ht="20.399999999999999" hidden="1" x14ac:dyDescent="0.25">
      <c r="A5035" s="159"/>
      <c r="B5035" s="171">
        <v>39665</v>
      </c>
      <c r="C5035" s="165" t="s">
        <v>10859</v>
      </c>
      <c r="D5035" s="166" t="s">
        <v>8368</v>
      </c>
      <c r="E5035" s="167">
        <v>19.760000000000002</v>
      </c>
      <c r="F5035" s="164" t="s">
        <v>4931</v>
      </c>
    </row>
    <row r="5036" spans="1:6" ht="20.399999999999999" hidden="1" x14ac:dyDescent="0.25">
      <c r="A5036" s="159"/>
      <c r="B5036" s="171">
        <v>39752</v>
      </c>
      <c r="C5036" s="165" t="s">
        <v>10860</v>
      </c>
      <c r="D5036" s="166" t="s">
        <v>8368</v>
      </c>
      <c r="E5036" s="167">
        <v>99.37</v>
      </c>
      <c r="F5036" s="164" t="s">
        <v>4931</v>
      </c>
    </row>
    <row r="5037" spans="1:6" hidden="1" x14ac:dyDescent="0.25">
      <c r="A5037" s="159"/>
      <c r="B5037" s="171">
        <v>12583</v>
      </c>
      <c r="C5037" s="165" t="s">
        <v>6441</v>
      </c>
      <c r="D5037" s="166" t="s">
        <v>8368</v>
      </c>
      <c r="E5037" s="167">
        <v>23.44</v>
      </c>
      <c r="F5037" s="164" t="s">
        <v>4931</v>
      </c>
    </row>
    <row r="5038" spans="1:6" hidden="1" x14ac:dyDescent="0.25">
      <c r="A5038" s="159"/>
      <c r="B5038" s="171">
        <v>12584</v>
      </c>
      <c r="C5038" s="165" t="s">
        <v>10861</v>
      </c>
      <c r="D5038" s="166" t="s">
        <v>8368</v>
      </c>
      <c r="E5038" s="167">
        <v>22.56</v>
      </c>
      <c r="F5038" s="164" t="s">
        <v>4931</v>
      </c>
    </row>
    <row r="5039" spans="1:6" hidden="1" x14ac:dyDescent="0.25">
      <c r="A5039" s="159"/>
      <c r="B5039" s="171">
        <v>13159</v>
      </c>
      <c r="C5039" s="165" t="s">
        <v>10862</v>
      </c>
      <c r="D5039" s="166" t="s">
        <v>8368</v>
      </c>
      <c r="E5039" s="167">
        <v>68.33</v>
      </c>
      <c r="F5039" s="164" t="s">
        <v>4931</v>
      </c>
    </row>
    <row r="5040" spans="1:6" hidden="1" x14ac:dyDescent="0.25">
      <c r="A5040" s="159"/>
      <c r="B5040" s="171">
        <v>13168</v>
      </c>
      <c r="C5040" s="165" t="s">
        <v>10863</v>
      </c>
      <c r="D5040" s="166" t="s">
        <v>8368</v>
      </c>
      <c r="E5040" s="167">
        <v>102.75</v>
      </c>
      <c r="F5040" s="164" t="s">
        <v>4931</v>
      </c>
    </row>
    <row r="5041" spans="1:6" hidden="1" x14ac:dyDescent="0.25">
      <c r="A5041" s="159"/>
      <c r="B5041" s="171">
        <v>13173</v>
      </c>
      <c r="C5041" s="165" t="s">
        <v>10864</v>
      </c>
      <c r="D5041" s="166" t="s">
        <v>8368</v>
      </c>
      <c r="E5041" s="167">
        <v>126.69</v>
      </c>
      <c r="F5041" s="164" t="s">
        <v>4931</v>
      </c>
    </row>
    <row r="5042" spans="1:6" hidden="1" x14ac:dyDescent="0.25">
      <c r="A5042" s="159"/>
      <c r="B5042" s="171">
        <v>37449</v>
      </c>
      <c r="C5042" s="165" t="s">
        <v>10865</v>
      </c>
      <c r="D5042" s="166" t="s">
        <v>8368</v>
      </c>
      <c r="E5042" s="167">
        <v>20.95</v>
      </c>
      <c r="F5042" s="164" t="s">
        <v>4931</v>
      </c>
    </row>
    <row r="5043" spans="1:6" hidden="1" x14ac:dyDescent="0.25">
      <c r="A5043" s="159"/>
      <c r="B5043" s="171">
        <v>37450</v>
      </c>
      <c r="C5043" s="165" t="s">
        <v>10866</v>
      </c>
      <c r="D5043" s="166" t="s">
        <v>8368</v>
      </c>
      <c r="E5043" s="167">
        <v>25.53</v>
      </c>
      <c r="F5043" s="164" t="s">
        <v>4931</v>
      </c>
    </row>
    <row r="5044" spans="1:6" hidden="1" x14ac:dyDescent="0.25">
      <c r="A5044" s="159"/>
      <c r="B5044" s="171">
        <v>37451</v>
      </c>
      <c r="C5044" s="165" t="s">
        <v>10867</v>
      </c>
      <c r="D5044" s="166" t="s">
        <v>8368</v>
      </c>
      <c r="E5044" s="167">
        <v>39.1</v>
      </c>
      <c r="F5044" s="164" t="s">
        <v>4931</v>
      </c>
    </row>
    <row r="5045" spans="1:6" hidden="1" x14ac:dyDescent="0.25">
      <c r="A5045" s="159"/>
      <c r="B5045" s="171">
        <v>37452</v>
      </c>
      <c r="C5045" s="165" t="s">
        <v>10868</v>
      </c>
      <c r="D5045" s="166" t="s">
        <v>8368</v>
      </c>
      <c r="E5045" s="167">
        <v>51.87</v>
      </c>
      <c r="F5045" s="164" t="s">
        <v>4931</v>
      </c>
    </row>
    <row r="5046" spans="1:6" hidden="1" x14ac:dyDescent="0.25">
      <c r="A5046" s="159"/>
      <c r="B5046" s="171">
        <v>37453</v>
      </c>
      <c r="C5046" s="165" t="s">
        <v>10869</v>
      </c>
      <c r="D5046" s="166" t="s">
        <v>8368</v>
      </c>
      <c r="E5046" s="167">
        <v>65.09</v>
      </c>
      <c r="F5046" s="164" t="s">
        <v>4931</v>
      </c>
    </row>
    <row r="5047" spans="1:6" hidden="1" x14ac:dyDescent="0.25">
      <c r="A5047" s="159"/>
      <c r="B5047" s="171">
        <v>7778</v>
      </c>
      <c r="C5047" s="165" t="s">
        <v>10870</v>
      </c>
      <c r="D5047" s="166" t="s">
        <v>8368</v>
      </c>
      <c r="E5047" s="167">
        <v>24.44</v>
      </c>
      <c r="F5047" s="164" t="s">
        <v>4931</v>
      </c>
    </row>
    <row r="5048" spans="1:6" hidden="1" x14ac:dyDescent="0.25">
      <c r="A5048" s="159"/>
      <c r="B5048" s="171">
        <v>7796</v>
      </c>
      <c r="C5048" s="165" t="s">
        <v>10871</v>
      </c>
      <c r="D5048" s="166" t="s">
        <v>8368</v>
      </c>
      <c r="E5048" s="167">
        <v>29.43</v>
      </c>
      <c r="F5048" s="164" t="s">
        <v>4931</v>
      </c>
    </row>
    <row r="5049" spans="1:6" hidden="1" x14ac:dyDescent="0.25">
      <c r="A5049" s="159"/>
      <c r="B5049" s="171">
        <v>7781</v>
      </c>
      <c r="C5049" s="165" t="s">
        <v>10872</v>
      </c>
      <c r="D5049" s="166" t="s">
        <v>8368</v>
      </c>
      <c r="E5049" s="167">
        <v>38.9</v>
      </c>
      <c r="F5049" s="164" t="s">
        <v>4931</v>
      </c>
    </row>
    <row r="5050" spans="1:6" hidden="1" x14ac:dyDescent="0.25">
      <c r="A5050" s="159"/>
      <c r="B5050" s="171">
        <v>7795</v>
      </c>
      <c r="C5050" s="165" t="s">
        <v>10873</v>
      </c>
      <c r="D5050" s="166" t="s">
        <v>8368</v>
      </c>
      <c r="E5050" s="167">
        <v>56.36</v>
      </c>
      <c r="F5050" s="164" t="s">
        <v>4931</v>
      </c>
    </row>
    <row r="5051" spans="1:6" hidden="1" x14ac:dyDescent="0.25">
      <c r="A5051" s="159"/>
      <c r="B5051" s="171">
        <v>7791</v>
      </c>
      <c r="C5051" s="165" t="s">
        <v>10874</v>
      </c>
      <c r="D5051" s="166" t="s">
        <v>8368</v>
      </c>
      <c r="E5051" s="167">
        <v>71.819999999999993</v>
      </c>
      <c r="F5051" s="164" t="s">
        <v>4931</v>
      </c>
    </row>
    <row r="5052" spans="1:6" hidden="1" x14ac:dyDescent="0.25">
      <c r="A5052" s="159"/>
      <c r="B5052" s="171">
        <v>7783</v>
      </c>
      <c r="C5052" s="165" t="s">
        <v>10875</v>
      </c>
      <c r="D5052" s="166" t="s">
        <v>8368</v>
      </c>
      <c r="E5052" s="167">
        <v>27.43</v>
      </c>
      <c r="F5052" s="164" t="s">
        <v>4931</v>
      </c>
    </row>
    <row r="5053" spans="1:6" hidden="1" x14ac:dyDescent="0.25">
      <c r="A5053" s="159"/>
      <c r="B5053" s="171">
        <v>7790</v>
      </c>
      <c r="C5053" s="165" t="s">
        <v>10876</v>
      </c>
      <c r="D5053" s="166" t="s">
        <v>8368</v>
      </c>
      <c r="E5053" s="167">
        <v>31.92</v>
      </c>
      <c r="F5053" s="164" t="s">
        <v>4931</v>
      </c>
    </row>
    <row r="5054" spans="1:6" hidden="1" x14ac:dyDescent="0.25">
      <c r="A5054" s="159"/>
      <c r="B5054" s="171">
        <v>7785</v>
      </c>
      <c r="C5054" s="165" t="s">
        <v>10877</v>
      </c>
      <c r="D5054" s="166" t="s">
        <v>8368</v>
      </c>
      <c r="E5054" s="167">
        <v>41.9</v>
      </c>
      <c r="F5054" s="164" t="s">
        <v>4931</v>
      </c>
    </row>
    <row r="5055" spans="1:6" hidden="1" x14ac:dyDescent="0.25">
      <c r="A5055" s="159"/>
      <c r="B5055" s="171">
        <v>7792</v>
      </c>
      <c r="C5055" s="165" t="s">
        <v>10878</v>
      </c>
      <c r="D5055" s="166" t="s">
        <v>8368</v>
      </c>
      <c r="E5055" s="167">
        <v>60.85</v>
      </c>
      <c r="F5055" s="164" t="s">
        <v>4931</v>
      </c>
    </row>
    <row r="5056" spans="1:6" hidden="1" x14ac:dyDescent="0.25">
      <c r="A5056" s="159"/>
      <c r="B5056" s="171">
        <v>7793</v>
      </c>
      <c r="C5056" s="165" t="s">
        <v>10879</v>
      </c>
      <c r="D5056" s="166" t="s">
        <v>8368</v>
      </c>
      <c r="E5056" s="167">
        <v>78.53</v>
      </c>
      <c r="F5056" s="164" t="s">
        <v>4931</v>
      </c>
    </row>
    <row r="5057" spans="1:6" hidden="1" x14ac:dyDescent="0.25">
      <c r="A5057" s="159"/>
      <c r="B5057" s="171">
        <v>12613</v>
      </c>
      <c r="C5057" s="165" t="s">
        <v>6442</v>
      </c>
      <c r="D5057" s="166" t="s">
        <v>8325</v>
      </c>
      <c r="E5057" s="167">
        <v>10.86</v>
      </c>
      <c r="F5057" s="164" t="s">
        <v>4897</v>
      </c>
    </row>
    <row r="5058" spans="1:6" hidden="1" x14ac:dyDescent="0.25">
      <c r="A5058" s="159"/>
      <c r="B5058" s="171">
        <v>1031</v>
      </c>
      <c r="C5058" s="165" t="s">
        <v>10880</v>
      </c>
      <c r="D5058" s="166" t="s">
        <v>8325</v>
      </c>
      <c r="E5058" s="167">
        <v>8.7899999999999991</v>
      </c>
      <c r="F5058" s="164" t="s">
        <v>4897</v>
      </c>
    </row>
    <row r="5059" spans="1:6" ht="20.399999999999999" hidden="1" x14ac:dyDescent="0.25">
      <c r="A5059" s="159"/>
      <c r="B5059" s="171">
        <v>39707</v>
      </c>
      <c r="C5059" s="165" t="s">
        <v>10881</v>
      </c>
      <c r="D5059" s="166" t="s">
        <v>8368</v>
      </c>
      <c r="E5059" s="167">
        <v>2.33</v>
      </c>
      <c r="F5059" s="164" t="s">
        <v>4931</v>
      </c>
    </row>
    <row r="5060" spans="1:6" ht="20.399999999999999" hidden="1" x14ac:dyDescent="0.25">
      <c r="A5060" s="159"/>
      <c r="B5060" s="171">
        <v>39708</v>
      </c>
      <c r="C5060" s="165" t="s">
        <v>10882</v>
      </c>
      <c r="D5060" s="166" t="s">
        <v>8368</v>
      </c>
      <c r="E5060" s="167">
        <v>2.2599999999999998</v>
      </c>
      <c r="F5060" s="164" t="s">
        <v>4931</v>
      </c>
    </row>
    <row r="5061" spans="1:6" ht="20.399999999999999" hidden="1" x14ac:dyDescent="0.25">
      <c r="A5061" s="159"/>
      <c r="B5061" s="171">
        <v>39710</v>
      </c>
      <c r="C5061" s="165" t="s">
        <v>10883</v>
      </c>
      <c r="D5061" s="166" t="s">
        <v>8368</v>
      </c>
      <c r="E5061" s="167">
        <v>1.59</v>
      </c>
      <c r="F5061" s="164" t="s">
        <v>4931</v>
      </c>
    </row>
    <row r="5062" spans="1:6" ht="20.399999999999999" hidden="1" x14ac:dyDescent="0.25">
      <c r="A5062" s="159"/>
      <c r="B5062" s="171">
        <v>39709</v>
      </c>
      <c r="C5062" s="165" t="s">
        <v>10884</v>
      </c>
      <c r="D5062" s="166" t="s">
        <v>8368</v>
      </c>
      <c r="E5062" s="167">
        <v>2.21</v>
      </c>
      <c r="F5062" s="164" t="s">
        <v>4931</v>
      </c>
    </row>
    <row r="5063" spans="1:6" ht="20.399999999999999" hidden="1" x14ac:dyDescent="0.25">
      <c r="A5063" s="159"/>
      <c r="B5063" s="171">
        <v>39711</v>
      </c>
      <c r="C5063" s="165" t="s">
        <v>10885</v>
      </c>
      <c r="D5063" s="166" t="s">
        <v>8368</v>
      </c>
      <c r="E5063" s="167">
        <v>2.48</v>
      </c>
      <c r="F5063" s="164" t="s">
        <v>4931</v>
      </c>
    </row>
    <row r="5064" spans="1:6" ht="20.399999999999999" hidden="1" x14ac:dyDescent="0.25">
      <c r="A5064" s="159"/>
      <c r="B5064" s="171">
        <v>39712</v>
      </c>
      <c r="C5064" s="165" t="s">
        <v>10886</v>
      </c>
      <c r="D5064" s="166" t="s">
        <v>8368</v>
      </c>
      <c r="E5064" s="167">
        <v>0.87</v>
      </c>
      <c r="F5064" s="164" t="s">
        <v>4931</v>
      </c>
    </row>
    <row r="5065" spans="1:6" ht="20.399999999999999" hidden="1" x14ac:dyDescent="0.25">
      <c r="A5065" s="159"/>
      <c r="B5065" s="171">
        <v>39713</v>
      </c>
      <c r="C5065" s="165" t="s">
        <v>10887</v>
      </c>
      <c r="D5065" s="166" t="s">
        <v>8368</v>
      </c>
      <c r="E5065" s="167">
        <v>0.68</v>
      </c>
      <c r="F5065" s="164" t="s">
        <v>4931</v>
      </c>
    </row>
    <row r="5066" spans="1:6" ht="20.399999999999999" hidden="1" x14ac:dyDescent="0.25">
      <c r="A5066" s="159"/>
      <c r="B5066" s="171">
        <v>39714</v>
      </c>
      <c r="C5066" s="165" t="s">
        <v>10888</v>
      </c>
      <c r="D5066" s="166" t="s">
        <v>8368</v>
      </c>
      <c r="E5066" s="167">
        <v>1.57</v>
      </c>
      <c r="F5066" s="164" t="s">
        <v>4931</v>
      </c>
    </row>
    <row r="5067" spans="1:6" ht="20.399999999999999" hidden="1" x14ac:dyDescent="0.25">
      <c r="A5067" s="159"/>
      <c r="B5067" s="171">
        <v>39715</v>
      </c>
      <c r="C5067" s="165" t="s">
        <v>10889</v>
      </c>
      <c r="D5067" s="166" t="s">
        <v>8368</v>
      </c>
      <c r="E5067" s="167">
        <v>1.1200000000000001</v>
      </c>
      <c r="F5067" s="164" t="s">
        <v>4931</v>
      </c>
    </row>
    <row r="5068" spans="1:6" ht="20.399999999999999" hidden="1" x14ac:dyDescent="0.25">
      <c r="A5068" s="159"/>
      <c r="B5068" s="171">
        <v>39716</v>
      </c>
      <c r="C5068" s="165" t="s">
        <v>10890</v>
      </c>
      <c r="D5068" s="166" t="s">
        <v>8368</v>
      </c>
      <c r="E5068" s="167">
        <v>0.85</v>
      </c>
      <c r="F5068" s="164" t="s">
        <v>4931</v>
      </c>
    </row>
    <row r="5069" spans="1:6" ht="20.399999999999999" hidden="1" x14ac:dyDescent="0.25">
      <c r="A5069" s="159"/>
      <c r="B5069" s="171">
        <v>39718</v>
      </c>
      <c r="C5069" s="165" t="s">
        <v>10891</v>
      </c>
      <c r="D5069" s="166" t="s">
        <v>8368</v>
      </c>
      <c r="E5069" s="167">
        <v>1.45</v>
      </c>
      <c r="F5069" s="164" t="s">
        <v>4931</v>
      </c>
    </row>
    <row r="5070" spans="1:6" ht="20.399999999999999" hidden="1" x14ac:dyDescent="0.25">
      <c r="A5070" s="159"/>
      <c r="B5070" s="171">
        <v>9813</v>
      </c>
      <c r="C5070" s="165" t="s">
        <v>10892</v>
      </c>
      <c r="D5070" s="166" t="s">
        <v>8368</v>
      </c>
      <c r="E5070" s="167">
        <v>3.28</v>
      </c>
      <c r="F5070" s="164" t="s">
        <v>4931</v>
      </c>
    </row>
    <row r="5071" spans="1:6" ht="20.399999999999999" hidden="1" x14ac:dyDescent="0.25">
      <c r="A5071" s="159"/>
      <c r="B5071" s="171">
        <v>9815</v>
      </c>
      <c r="C5071" s="165" t="s">
        <v>10893</v>
      </c>
      <c r="D5071" s="166" t="s">
        <v>8368</v>
      </c>
      <c r="E5071" s="167">
        <v>6.47</v>
      </c>
      <c r="F5071" s="164" t="s">
        <v>4931</v>
      </c>
    </row>
    <row r="5072" spans="1:6" ht="20.399999999999999" hidden="1" x14ac:dyDescent="0.25">
      <c r="A5072" s="159"/>
      <c r="B5072" s="171">
        <v>25876</v>
      </c>
      <c r="C5072" s="165" t="s">
        <v>10894</v>
      </c>
      <c r="D5072" s="166" t="s">
        <v>8368</v>
      </c>
      <c r="E5072" s="167">
        <v>3223.14</v>
      </c>
      <c r="F5072" s="164" t="s">
        <v>4931</v>
      </c>
    </row>
    <row r="5073" spans="1:6" ht="20.399999999999999" hidden="1" x14ac:dyDescent="0.25">
      <c r="A5073" s="159"/>
      <c r="B5073" s="171">
        <v>25888</v>
      </c>
      <c r="C5073" s="165" t="s">
        <v>10895</v>
      </c>
      <c r="D5073" s="166" t="s">
        <v>8368</v>
      </c>
      <c r="E5073" s="167">
        <v>78.989999999999995</v>
      </c>
      <c r="F5073" s="164" t="s">
        <v>4931</v>
      </c>
    </row>
    <row r="5074" spans="1:6" ht="20.399999999999999" hidden="1" x14ac:dyDescent="0.25">
      <c r="A5074" s="159"/>
      <c r="B5074" s="171">
        <v>25874</v>
      </c>
      <c r="C5074" s="165" t="s">
        <v>10896</v>
      </c>
      <c r="D5074" s="166" t="s">
        <v>8368</v>
      </c>
      <c r="E5074" s="167">
        <v>5652.91</v>
      </c>
      <c r="F5074" s="164" t="s">
        <v>4931</v>
      </c>
    </row>
    <row r="5075" spans="1:6" ht="20.399999999999999" hidden="1" x14ac:dyDescent="0.25">
      <c r="A5075" s="159"/>
      <c r="B5075" s="171">
        <v>25877</v>
      </c>
      <c r="C5075" s="165" t="s">
        <v>10897</v>
      </c>
      <c r="D5075" s="166" t="s">
        <v>8368</v>
      </c>
      <c r="E5075" s="167">
        <v>7713.61</v>
      </c>
      <c r="F5075" s="164" t="s">
        <v>4931</v>
      </c>
    </row>
    <row r="5076" spans="1:6" ht="20.399999999999999" hidden="1" x14ac:dyDescent="0.25">
      <c r="A5076" s="159"/>
      <c r="B5076" s="171">
        <v>25878</v>
      </c>
      <c r="C5076" s="165" t="s">
        <v>10898</v>
      </c>
      <c r="D5076" s="166" t="s">
        <v>8368</v>
      </c>
      <c r="E5076" s="167">
        <v>169.56</v>
      </c>
      <c r="F5076" s="164" t="s">
        <v>4931</v>
      </c>
    </row>
    <row r="5077" spans="1:6" ht="20.399999999999999" hidden="1" x14ac:dyDescent="0.25">
      <c r="A5077" s="159"/>
      <c r="B5077" s="171">
        <v>25879</v>
      </c>
      <c r="C5077" s="165" t="s">
        <v>10899</v>
      </c>
      <c r="D5077" s="166" t="s">
        <v>8368</v>
      </c>
      <c r="E5077" s="167">
        <v>7317.28</v>
      </c>
      <c r="F5077" s="164" t="s">
        <v>4931</v>
      </c>
    </row>
    <row r="5078" spans="1:6" ht="20.399999999999999" hidden="1" x14ac:dyDescent="0.25">
      <c r="A5078" s="159"/>
      <c r="B5078" s="171">
        <v>25887</v>
      </c>
      <c r="C5078" s="165" t="s">
        <v>10900</v>
      </c>
      <c r="D5078" s="166" t="s">
        <v>8368</v>
      </c>
      <c r="E5078" s="167">
        <v>2923.37</v>
      </c>
      <c r="F5078" s="164" t="s">
        <v>4931</v>
      </c>
    </row>
    <row r="5079" spans="1:6" ht="20.399999999999999" hidden="1" x14ac:dyDescent="0.25">
      <c r="A5079" s="159"/>
      <c r="B5079" s="171">
        <v>25880</v>
      </c>
      <c r="C5079" s="165" t="s">
        <v>10901</v>
      </c>
      <c r="D5079" s="166" t="s">
        <v>8368</v>
      </c>
      <c r="E5079" s="167">
        <v>264.32</v>
      </c>
      <c r="F5079" s="164" t="s">
        <v>4931</v>
      </c>
    </row>
    <row r="5080" spans="1:6" ht="20.399999999999999" hidden="1" x14ac:dyDescent="0.25">
      <c r="A5080" s="159"/>
      <c r="B5080" s="171">
        <v>25881</v>
      </c>
      <c r="C5080" s="165" t="s">
        <v>10902</v>
      </c>
      <c r="D5080" s="166" t="s">
        <v>8368</v>
      </c>
      <c r="E5080" s="167">
        <v>647.66999999999996</v>
      </c>
      <c r="F5080" s="164" t="s">
        <v>4931</v>
      </c>
    </row>
    <row r="5081" spans="1:6" ht="20.399999999999999" hidden="1" x14ac:dyDescent="0.25">
      <c r="A5081" s="159"/>
      <c r="B5081" s="171">
        <v>25882</v>
      </c>
      <c r="C5081" s="165" t="s">
        <v>10903</v>
      </c>
      <c r="D5081" s="166" t="s">
        <v>8368</v>
      </c>
      <c r="E5081" s="167">
        <v>1043.1600000000001</v>
      </c>
      <c r="F5081" s="164" t="s">
        <v>4931</v>
      </c>
    </row>
    <row r="5082" spans="1:6" ht="20.399999999999999" hidden="1" x14ac:dyDescent="0.25">
      <c r="A5082" s="159"/>
      <c r="B5082" s="171">
        <v>25883</v>
      </c>
      <c r="C5082" s="165" t="s">
        <v>10904</v>
      </c>
      <c r="D5082" s="166" t="s">
        <v>8368</v>
      </c>
      <c r="E5082" s="167">
        <v>16.829999999999998</v>
      </c>
      <c r="F5082" s="164" t="s">
        <v>4931</v>
      </c>
    </row>
    <row r="5083" spans="1:6" ht="20.399999999999999" hidden="1" x14ac:dyDescent="0.25">
      <c r="A5083" s="159"/>
      <c r="B5083" s="171">
        <v>25884</v>
      </c>
      <c r="C5083" s="165" t="s">
        <v>10905</v>
      </c>
      <c r="D5083" s="166" t="s">
        <v>8368</v>
      </c>
      <c r="E5083" s="167">
        <v>1831.41</v>
      </c>
      <c r="F5083" s="164" t="s">
        <v>4931</v>
      </c>
    </row>
    <row r="5084" spans="1:6" ht="20.399999999999999" hidden="1" x14ac:dyDescent="0.25">
      <c r="A5084" s="159"/>
      <c r="B5084" s="171">
        <v>25885</v>
      </c>
      <c r="C5084" s="165" t="s">
        <v>10906</v>
      </c>
      <c r="D5084" s="166" t="s">
        <v>8368</v>
      </c>
      <c r="E5084" s="167">
        <v>2723.83</v>
      </c>
      <c r="F5084" s="164" t="s">
        <v>4931</v>
      </c>
    </row>
    <row r="5085" spans="1:6" ht="20.399999999999999" hidden="1" x14ac:dyDescent="0.25">
      <c r="A5085" s="159"/>
      <c r="B5085" s="171">
        <v>25889</v>
      </c>
      <c r="C5085" s="165" t="s">
        <v>10907</v>
      </c>
      <c r="D5085" s="166" t="s">
        <v>8368</v>
      </c>
      <c r="E5085" s="167">
        <v>1365.93</v>
      </c>
      <c r="F5085" s="164" t="s">
        <v>4931</v>
      </c>
    </row>
    <row r="5086" spans="1:6" ht="20.399999999999999" hidden="1" x14ac:dyDescent="0.25">
      <c r="A5086" s="159"/>
      <c r="B5086" s="171">
        <v>25886</v>
      </c>
      <c r="C5086" s="165" t="s">
        <v>10908</v>
      </c>
      <c r="D5086" s="166" t="s">
        <v>8368</v>
      </c>
      <c r="E5086" s="167">
        <v>37.630000000000003</v>
      </c>
      <c r="F5086" s="164" t="s">
        <v>4931</v>
      </c>
    </row>
    <row r="5087" spans="1:6" ht="20.399999999999999" hidden="1" x14ac:dyDescent="0.25">
      <c r="A5087" s="159"/>
      <c r="B5087" s="171">
        <v>25875</v>
      </c>
      <c r="C5087" s="165" t="s">
        <v>10909</v>
      </c>
      <c r="D5087" s="166" t="s">
        <v>8368</v>
      </c>
      <c r="E5087" s="167">
        <v>1782.08</v>
      </c>
      <c r="F5087" s="164" t="s">
        <v>4931</v>
      </c>
    </row>
    <row r="5088" spans="1:6" hidden="1" x14ac:dyDescent="0.25">
      <c r="A5088" s="159"/>
      <c r="B5088" s="171">
        <v>9876</v>
      </c>
      <c r="C5088" s="165" t="s">
        <v>6046</v>
      </c>
      <c r="D5088" s="166" t="s">
        <v>8368</v>
      </c>
      <c r="E5088" s="167">
        <v>10.35</v>
      </c>
      <c r="F5088" s="164" t="s">
        <v>4897</v>
      </c>
    </row>
    <row r="5089" spans="1:6" hidden="1" x14ac:dyDescent="0.25">
      <c r="A5089" s="159"/>
      <c r="B5089" s="171">
        <v>9877</v>
      </c>
      <c r="C5089" s="165" t="s">
        <v>6047</v>
      </c>
      <c r="D5089" s="166" t="s">
        <v>8368</v>
      </c>
      <c r="E5089" s="167">
        <v>37.409999999999997</v>
      </c>
      <c r="F5089" s="164" t="s">
        <v>4897</v>
      </c>
    </row>
    <row r="5090" spans="1:6" hidden="1" x14ac:dyDescent="0.25">
      <c r="A5090" s="159"/>
      <c r="B5090" s="171">
        <v>9878</v>
      </c>
      <c r="C5090" s="165" t="s">
        <v>6048</v>
      </c>
      <c r="D5090" s="166" t="s">
        <v>8368</v>
      </c>
      <c r="E5090" s="167">
        <v>51.93</v>
      </c>
      <c r="F5090" s="164" t="s">
        <v>4897</v>
      </c>
    </row>
    <row r="5091" spans="1:6" hidden="1" x14ac:dyDescent="0.25">
      <c r="A5091" s="159"/>
      <c r="B5091" s="171">
        <v>9879</v>
      </c>
      <c r="C5091" s="165" t="s">
        <v>6049</v>
      </c>
      <c r="D5091" s="166" t="s">
        <v>8368</v>
      </c>
      <c r="E5091" s="167">
        <v>122.58</v>
      </c>
      <c r="F5091" s="164" t="s">
        <v>4897</v>
      </c>
    </row>
    <row r="5092" spans="1:6" ht="20.399999999999999" hidden="1" x14ac:dyDescent="0.25">
      <c r="A5092" s="159"/>
      <c r="B5092" s="171">
        <v>42001</v>
      </c>
      <c r="C5092" s="165" t="s">
        <v>10910</v>
      </c>
      <c r="D5092" s="166" t="s">
        <v>8368</v>
      </c>
      <c r="E5092" s="167">
        <v>318.51</v>
      </c>
      <c r="F5092" s="164" t="s">
        <v>4897</v>
      </c>
    </row>
    <row r="5093" spans="1:6" ht="20.399999999999999" hidden="1" x14ac:dyDescent="0.25">
      <c r="A5093" s="159"/>
      <c r="B5093" s="171">
        <v>41998</v>
      </c>
      <c r="C5093" s="165" t="s">
        <v>10911</v>
      </c>
      <c r="D5093" s="166" t="s">
        <v>8368</v>
      </c>
      <c r="E5093" s="167">
        <v>784.92</v>
      </c>
      <c r="F5093" s="164" t="s">
        <v>4897</v>
      </c>
    </row>
    <row r="5094" spans="1:6" ht="20.399999999999999" hidden="1" x14ac:dyDescent="0.25">
      <c r="A5094" s="159"/>
      <c r="B5094" s="171">
        <v>41999</v>
      </c>
      <c r="C5094" s="165" t="s">
        <v>10912</v>
      </c>
      <c r="D5094" s="166" t="s">
        <v>8368</v>
      </c>
      <c r="E5094" s="167">
        <v>1439.85</v>
      </c>
      <c r="F5094" s="164" t="s">
        <v>4897</v>
      </c>
    </row>
    <row r="5095" spans="1:6" ht="20.399999999999999" hidden="1" x14ac:dyDescent="0.25">
      <c r="A5095" s="159"/>
      <c r="B5095" s="171">
        <v>42000</v>
      </c>
      <c r="C5095" s="165" t="s">
        <v>10913</v>
      </c>
      <c r="D5095" s="166" t="s">
        <v>8368</v>
      </c>
      <c r="E5095" s="167">
        <v>2458.81</v>
      </c>
      <c r="F5095" s="164" t="s">
        <v>4897</v>
      </c>
    </row>
    <row r="5096" spans="1:6" ht="20.399999999999999" hidden="1" x14ac:dyDescent="0.25">
      <c r="A5096" s="159"/>
      <c r="B5096" s="171">
        <v>38053</v>
      </c>
      <c r="C5096" s="165" t="s">
        <v>10914</v>
      </c>
      <c r="D5096" s="166" t="s">
        <v>8368</v>
      </c>
      <c r="E5096" s="167">
        <v>9.99</v>
      </c>
      <c r="F5096" s="164" t="s">
        <v>4931</v>
      </c>
    </row>
    <row r="5097" spans="1:6" ht="20.399999999999999" hidden="1" x14ac:dyDescent="0.25">
      <c r="A5097" s="159"/>
      <c r="B5097" s="171">
        <v>38054</v>
      </c>
      <c r="C5097" s="165" t="s">
        <v>10915</v>
      </c>
      <c r="D5097" s="166" t="s">
        <v>8368</v>
      </c>
      <c r="E5097" s="167">
        <v>17.18</v>
      </c>
      <c r="F5097" s="164" t="s">
        <v>4931</v>
      </c>
    </row>
    <row r="5098" spans="1:6" ht="20.399999999999999" hidden="1" x14ac:dyDescent="0.25">
      <c r="A5098" s="159"/>
      <c r="B5098" s="171">
        <v>38052</v>
      </c>
      <c r="C5098" s="165" t="s">
        <v>10916</v>
      </c>
      <c r="D5098" s="166" t="s">
        <v>8368</v>
      </c>
      <c r="E5098" s="167">
        <v>4.84</v>
      </c>
      <c r="F5098" s="164" t="s">
        <v>4931</v>
      </c>
    </row>
    <row r="5099" spans="1:6" ht="20.399999999999999" hidden="1" x14ac:dyDescent="0.25">
      <c r="A5099" s="159"/>
      <c r="B5099" s="171">
        <v>38051</v>
      </c>
      <c r="C5099" s="165" t="s">
        <v>10917</v>
      </c>
      <c r="D5099" s="166" t="s">
        <v>8368</v>
      </c>
      <c r="E5099" s="167">
        <v>3.01</v>
      </c>
      <c r="F5099" s="164" t="s">
        <v>4931</v>
      </c>
    </row>
    <row r="5100" spans="1:6" hidden="1" x14ac:dyDescent="0.25">
      <c r="A5100" s="159"/>
      <c r="B5100" s="171">
        <v>38787</v>
      </c>
      <c r="C5100" s="165" t="s">
        <v>10918</v>
      </c>
      <c r="D5100" s="166" t="s">
        <v>8368</v>
      </c>
      <c r="E5100" s="167">
        <v>3.8</v>
      </c>
      <c r="F5100" s="164" t="s">
        <v>4931</v>
      </c>
    </row>
    <row r="5101" spans="1:6" hidden="1" x14ac:dyDescent="0.25">
      <c r="A5101" s="159"/>
      <c r="B5101" s="171">
        <v>38825</v>
      </c>
      <c r="C5101" s="165" t="s">
        <v>10919</v>
      </c>
      <c r="D5101" s="166" t="s">
        <v>8368</v>
      </c>
      <c r="E5101" s="167">
        <v>4.9800000000000004</v>
      </c>
      <c r="F5101" s="164" t="s">
        <v>4931</v>
      </c>
    </row>
    <row r="5102" spans="1:6" hidden="1" x14ac:dyDescent="0.25">
      <c r="A5102" s="159"/>
      <c r="B5102" s="171">
        <v>38826</v>
      </c>
      <c r="C5102" s="165" t="s">
        <v>10920</v>
      </c>
      <c r="D5102" s="166" t="s">
        <v>8368</v>
      </c>
      <c r="E5102" s="167">
        <v>7.37</v>
      </c>
      <c r="F5102" s="164" t="s">
        <v>4931</v>
      </c>
    </row>
    <row r="5103" spans="1:6" hidden="1" x14ac:dyDescent="0.25">
      <c r="A5103" s="159"/>
      <c r="B5103" s="171">
        <v>38827</v>
      </c>
      <c r="C5103" s="165" t="s">
        <v>10921</v>
      </c>
      <c r="D5103" s="166" t="s">
        <v>8368</v>
      </c>
      <c r="E5103" s="167">
        <v>11.85</v>
      </c>
      <c r="F5103" s="164" t="s">
        <v>4931</v>
      </c>
    </row>
    <row r="5104" spans="1:6" hidden="1" x14ac:dyDescent="0.25">
      <c r="A5104" s="159"/>
      <c r="B5104" s="171">
        <v>38830</v>
      </c>
      <c r="C5104" s="165" t="s">
        <v>10922</v>
      </c>
      <c r="D5104" s="166" t="s">
        <v>8368</v>
      </c>
      <c r="E5104" s="167">
        <v>16.600000000000001</v>
      </c>
      <c r="F5104" s="164" t="s">
        <v>4931</v>
      </c>
    </row>
    <row r="5105" spans="1:6" hidden="1" x14ac:dyDescent="0.25">
      <c r="A5105" s="159"/>
      <c r="B5105" s="171">
        <v>38828</v>
      </c>
      <c r="C5105" s="165" t="s">
        <v>10923</v>
      </c>
      <c r="D5105" s="166" t="s">
        <v>8368</v>
      </c>
      <c r="E5105" s="167">
        <v>7.32</v>
      </c>
      <c r="F5105" s="164" t="s">
        <v>4931</v>
      </c>
    </row>
    <row r="5106" spans="1:6" hidden="1" x14ac:dyDescent="0.25">
      <c r="A5106" s="159"/>
      <c r="B5106" s="171">
        <v>38829</v>
      </c>
      <c r="C5106" s="165" t="s">
        <v>10924</v>
      </c>
      <c r="D5106" s="166" t="s">
        <v>8368</v>
      </c>
      <c r="E5106" s="167">
        <v>11.99</v>
      </c>
      <c r="F5106" s="164" t="s">
        <v>4931</v>
      </c>
    </row>
    <row r="5107" spans="1:6" hidden="1" x14ac:dyDescent="0.25">
      <c r="A5107" s="159"/>
      <c r="B5107" s="171">
        <v>38831</v>
      </c>
      <c r="C5107" s="165" t="s">
        <v>10925</v>
      </c>
      <c r="D5107" s="166" t="s">
        <v>8368</v>
      </c>
      <c r="E5107" s="167">
        <v>23.15</v>
      </c>
      <c r="F5107" s="164" t="s">
        <v>4931</v>
      </c>
    </row>
    <row r="5108" spans="1:6" hidden="1" x14ac:dyDescent="0.25">
      <c r="A5108" s="159"/>
      <c r="B5108" s="171">
        <v>36274</v>
      </c>
      <c r="C5108" s="165" t="s">
        <v>10926</v>
      </c>
      <c r="D5108" s="166" t="s">
        <v>8368</v>
      </c>
      <c r="E5108" s="167">
        <v>5.33</v>
      </c>
      <c r="F5108" s="164" t="s">
        <v>4931</v>
      </c>
    </row>
    <row r="5109" spans="1:6" hidden="1" x14ac:dyDescent="0.25">
      <c r="A5109" s="159"/>
      <c r="B5109" s="171">
        <v>36278</v>
      </c>
      <c r="C5109" s="165" t="s">
        <v>10927</v>
      </c>
      <c r="D5109" s="166" t="s">
        <v>8368</v>
      </c>
      <c r="E5109" s="167">
        <v>7.23</v>
      </c>
      <c r="F5109" s="164" t="s">
        <v>4931</v>
      </c>
    </row>
    <row r="5110" spans="1:6" hidden="1" x14ac:dyDescent="0.25">
      <c r="A5110" s="159"/>
      <c r="B5110" s="171">
        <v>38977</v>
      </c>
      <c r="C5110" s="165" t="s">
        <v>10928</v>
      </c>
      <c r="D5110" s="166" t="s">
        <v>8368</v>
      </c>
      <c r="E5110" s="167">
        <v>110.02</v>
      </c>
      <c r="F5110" s="164" t="s">
        <v>4931</v>
      </c>
    </row>
    <row r="5111" spans="1:6" hidden="1" x14ac:dyDescent="0.25">
      <c r="A5111" s="159"/>
      <c r="B5111" s="171">
        <v>38971</v>
      </c>
      <c r="C5111" s="165" t="s">
        <v>10929</v>
      </c>
      <c r="D5111" s="166" t="s">
        <v>8368</v>
      </c>
      <c r="E5111" s="167">
        <v>9.06</v>
      </c>
      <c r="F5111" s="164" t="s">
        <v>4931</v>
      </c>
    </row>
    <row r="5112" spans="1:6" hidden="1" x14ac:dyDescent="0.25">
      <c r="A5112" s="159"/>
      <c r="B5112" s="171">
        <v>38972</v>
      </c>
      <c r="C5112" s="165" t="s">
        <v>10930</v>
      </c>
      <c r="D5112" s="166" t="s">
        <v>8368</v>
      </c>
      <c r="E5112" s="167">
        <v>13.8</v>
      </c>
      <c r="F5112" s="164" t="s">
        <v>4931</v>
      </c>
    </row>
    <row r="5113" spans="1:6" hidden="1" x14ac:dyDescent="0.25">
      <c r="A5113" s="159"/>
      <c r="B5113" s="171">
        <v>38973</v>
      </c>
      <c r="C5113" s="165" t="s">
        <v>10931</v>
      </c>
      <c r="D5113" s="166" t="s">
        <v>8368</v>
      </c>
      <c r="E5113" s="167">
        <v>18.260000000000002</v>
      </c>
      <c r="F5113" s="164" t="s">
        <v>4931</v>
      </c>
    </row>
    <row r="5114" spans="1:6" hidden="1" x14ac:dyDescent="0.25">
      <c r="A5114" s="159"/>
      <c r="B5114" s="171">
        <v>38974</v>
      </c>
      <c r="C5114" s="165" t="s">
        <v>10932</v>
      </c>
      <c r="D5114" s="166" t="s">
        <v>8368</v>
      </c>
      <c r="E5114" s="167">
        <v>26.63</v>
      </c>
      <c r="F5114" s="164" t="s">
        <v>4931</v>
      </c>
    </row>
    <row r="5115" spans="1:6" hidden="1" x14ac:dyDescent="0.25">
      <c r="A5115" s="159"/>
      <c r="B5115" s="171">
        <v>38975</v>
      </c>
      <c r="C5115" s="165" t="s">
        <v>10933</v>
      </c>
      <c r="D5115" s="166" t="s">
        <v>8368</v>
      </c>
      <c r="E5115" s="167">
        <v>44.38</v>
      </c>
      <c r="F5115" s="164" t="s">
        <v>4931</v>
      </c>
    </row>
    <row r="5116" spans="1:6" hidden="1" x14ac:dyDescent="0.25">
      <c r="A5116" s="159"/>
      <c r="B5116" s="171">
        <v>38976</v>
      </c>
      <c r="C5116" s="165" t="s">
        <v>10934</v>
      </c>
      <c r="D5116" s="166" t="s">
        <v>8368</v>
      </c>
      <c r="E5116" s="167">
        <v>62.24</v>
      </c>
      <c r="F5116" s="164" t="s">
        <v>4931</v>
      </c>
    </row>
    <row r="5117" spans="1:6" hidden="1" x14ac:dyDescent="0.25">
      <c r="A5117" s="159"/>
      <c r="B5117" s="171">
        <v>38986</v>
      </c>
      <c r="C5117" s="165" t="s">
        <v>10935</v>
      </c>
      <c r="D5117" s="166" t="s">
        <v>8368</v>
      </c>
      <c r="E5117" s="167">
        <v>125.26</v>
      </c>
      <c r="F5117" s="164" t="s">
        <v>4931</v>
      </c>
    </row>
    <row r="5118" spans="1:6" hidden="1" x14ac:dyDescent="0.25">
      <c r="A5118" s="159"/>
      <c r="B5118" s="171">
        <v>38978</v>
      </c>
      <c r="C5118" s="165" t="s">
        <v>10936</v>
      </c>
      <c r="D5118" s="166" t="s">
        <v>8368</v>
      </c>
      <c r="E5118" s="167">
        <v>5.33</v>
      </c>
      <c r="F5118" s="164" t="s">
        <v>4931</v>
      </c>
    </row>
    <row r="5119" spans="1:6" hidden="1" x14ac:dyDescent="0.25">
      <c r="A5119" s="159"/>
      <c r="B5119" s="171">
        <v>38979</v>
      </c>
      <c r="C5119" s="165" t="s">
        <v>10937</v>
      </c>
      <c r="D5119" s="166" t="s">
        <v>8368</v>
      </c>
      <c r="E5119" s="167">
        <v>7.23</v>
      </c>
      <c r="F5119" s="164" t="s">
        <v>4931</v>
      </c>
    </row>
    <row r="5120" spans="1:6" hidden="1" x14ac:dyDescent="0.25">
      <c r="A5120" s="159"/>
      <c r="B5120" s="171">
        <v>38980</v>
      </c>
      <c r="C5120" s="165" t="s">
        <v>10938</v>
      </c>
      <c r="D5120" s="166" t="s">
        <v>8368</v>
      </c>
      <c r="E5120" s="167">
        <v>12.09</v>
      </c>
      <c r="F5120" s="164" t="s">
        <v>4931</v>
      </c>
    </row>
    <row r="5121" spans="1:6" hidden="1" x14ac:dyDescent="0.25">
      <c r="A5121" s="159"/>
      <c r="B5121" s="171">
        <v>38981</v>
      </c>
      <c r="C5121" s="165" t="s">
        <v>10939</v>
      </c>
      <c r="D5121" s="166" t="s">
        <v>8368</v>
      </c>
      <c r="E5121" s="167">
        <v>16.73</v>
      </c>
      <c r="F5121" s="164" t="s">
        <v>4931</v>
      </c>
    </row>
    <row r="5122" spans="1:6" hidden="1" x14ac:dyDescent="0.25">
      <c r="A5122" s="159"/>
      <c r="B5122" s="171">
        <v>38982</v>
      </c>
      <c r="C5122" s="165" t="s">
        <v>10940</v>
      </c>
      <c r="D5122" s="166" t="s">
        <v>8368</v>
      </c>
      <c r="E5122" s="167">
        <v>24.35</v>
      </c>
      <c r="F5122" s="164" t="s">
        <v>4931</v>
      </c>
    </row>
    <row r="5123" spans="1:6" hidden="1" x14ac:dyDescent="0.25">
      <c r="A5123" s="159"/>
      <c r="B5123" s="171">
        <v>38983</v>
      </c>
      <c r="C5123" s="165" t="s">
        <v>10941</v>
      </c>
      <c r="D5123" s="166" t="s">
        <v>8368</v>
      </c>
      <c r="E5123" s="167">
        <v>32.29</v>
      </c>
      <c r="F5123" s="164" t="s">
        <v>4931</v>
      </c>
    </row>
    <row r="5124" spans="1:6" hidden="1" x14ac:dyDescent="0.25">
      <c r="A5124" s="159"/>
      <c r="B5124" s="171">
        <v>38984</v>
      </c>
      <c r="C5124" s="165" t="s">
        <v>10942</v>
      </c>
      <c r="D5124" s="166" t="s">
        <v>8368</v>
      </c>
      <c r="E5124" s="167">
        <v>62.28</v>
      </c>
      <c r="F5124" s="164" t="s">
        <v>4931</v>
      </c>
    </row>
    <row r="5125" spans="1:6" hidden="1" x14ac:dyDescent="0.25">
      <c r="A5125" s="159"/>
      <c r="B5125" s="171">
        <v>38985</v>
      </c>
      <c r="C5125" s="165" t="s">
        <v>10943</v>
      </c>
      <c r="D5125" s="166" t="s">
        <v>8368</v>
      </c>
      <c r="E5125" s="167">
        <v>92.2</v>
      </c>
      <c r="F5125" s="164" t="s">
        <v>4931</v>
      </c>
    </row>
    <row r="5126" spans="1:6" hidden="1" x14ac:dyDescent="0.25">
      <c r="A5126" s="159"/>
      <c r="B5126" s="171">
        <v>9836</v>
      </c>
      <c r="C5126" s="165" t="s">
        <v>6023</v>
      </c>
      <c r="D5126" s="166" t="s">
        <v>8368</v>
      </c>
      <c r="E5126" s="167">
        <v>8.2100000000000009</v>
      </c>
      <c r="F5126" s="164" t="s">
        <v>8337</v>
      </c>
    </row>
    <row r="5127" spans="1:6" hidden="1" x14ac:dyDescent="0.25">
      <c r="A5127" s="159"/>
      <c r="B5127" s="171">
        <v>20065</v>
      </c>
      <c r="C5127" s="165" t="s">
        <v>6563</v>
      </c>
      <c r="D5127" s="166" t="s">
        <v>8368</v>
      </c>
      <c r="E5127" s="167">
        <v>19.47</v>
      </c>
      <c r="F5127" s="164" t="s">
        <v>4897</v>
      </c>
    </row>
    <row r="5128" spans="1:6" hidden="1" x14ac:dyDescent="0.25">
      <c r="A5128" s="159"/>
      <c r="B5128" s="171">
        <v>9835</v>
      </c>
      <c r="C5128" s="165" t="s">
        <v>6022</v>
      </c>
      <c r="D5128" s="166" t="s">
        <v>8368</v>
      </c>
      <c r="E5128" s="167">
        <v>3.11</v>
      </c>
      <c r="F5128" s="164" t="s">
        <v>4897</v>
      </c>
    </row>
    <row r="5129" spans="1:6" hidden="1" x14ac:dyDescent="0.25">
      <c r="A5129" s="159"/>
      <c r="B5129" s="171">
        <v>38032</v>
      </c>
      <c r="C5129" s="165" t="s">
        <v>7041</v>
      </c>
      <c r="D5129" s="166" t="s">
        <v>8368</v>
      </c>
      <c r="E5129" s="167">
        <v>30.59</v>
      </c>
      <c r="F5129" s="164" t="s">
        <v>4931</v>
      </c>
    </row>
    <row r="5130" spans="1:6" hidden="1" x14ac:dyDescent="0.25">
      <c r="A5130" s="159"/>
      <c r="B5130" s="171">
        <v>38033</v>
      </c>
      <c r="C5130" s="165" t="s">
        <v>7042</v>
      </c>
      <c r="D5130" s="166" t="s">
        <v>8368</v>
      </c>
      <c r="E5130" s="167">
        <v>48.16</v>
      </c>
      <c r="F5130" s="164" t="s">
        <v>4931</v>
      </c>
    </row>
    <row r="5131" spans="1:6" hidden="1" x14ac:dyDescent="0.25">
      <c r="A5131" s="159"/>
      <c r="B5131" s="171">
        <v>38034</v>
      </c>
      <c r="C5131" s="165" t="s">
        <v>7043</v>
      </c>
      <c r="D5131" s="166" t="s">
        <v>8368</v>
      </c>
      <c r="E5131" s="167">
        <v>81.37</v>
      </c>
      <c r="F5131" s="164" t="s">
        <v>4931</v>
      </c>
    </row>
    <row r="5132" spans="1:6" hidden="1" x14ac:dyDescent="0.25">
      <c r="A5132" s="159"/>
      <c r="B5132" s="171">
        <v>38035</v>
      </c>
      <c r="C5132" s="165" t="s">
        <v>7044</v>
      </c>
      <c r="D5132" s="166" t="s">
        <v>8368</v>
      </c>
      <c r="E5132" s="167">
        <v>130.19999999999999</v>
      </c>
      <c r="F5132" s="164" t="s">
        <v>4931</v>
      </c>
    </row>
    <row r="5133" spans="1:6" hidden="1" x14ac:dyDescent="0.25">
      <c r="A5133" s="159"/>
      <c r="B5133" s="171">
        <v>38036</v>
      </c>
      <c r="C5133" s="165" t="s">
        <v>7045</v>
      </c>
      <c r="D5133" s="166" t="s">
        <v>8368</v>
      </c>
      <c r="E5133" s="167">
        <v>192.61</v>
      </c>
      <c r="F5133" s="164" t="s">
        <v>4931</v>
      </c>
    </row>
    <row r="5134" spans="1:6" hidden="1" x14ac:dyDescent="0.25">
      <c r="A5134" s="159"/>
      <c r="B5134" s="171">
        <v>38037</v>
      </c>
      <c r="C5134" s="165" t="s">
        <v>7046</v>
      </c>
      <c r="D5134" s="166" t="s">
        <v>8368</v>
      </c>
      <c r="E5134" s="167">
        <v>227.71</v>
      </c>
      <c r="F5134" s="164" t="s">
        <v>4931</v>
      </c>
    </row>
    <row r="5135" spans="1:6" hidden="1" x14ac:dyDescent="0.25">
      <c r="A5135" s="159"/>
      <c r="B5135" s="171">
        <v>9850</v>
      </c>
      <c r="C5135" s="165" t="s">
        <v>10944</v>
      </c>
      <c r="D5135" s="166" t="s">
        <v>8368</v>
      </c>
      <c r="E5135" s="167">
        <v>93.85</v>
      </c>
      <c r="F5135" s="164" t="s">
        <v>4931</v>
      </c>
    </row>
    <row r="5136" spans="1:6" hidden="1" x14ac:dyDescent="0.25">
      <c r="A5136" s="159"/>
      <c r="B5136" s="171">
        <v>9853</v>
      </c>
      <c r="C5136" s="165" t="s">
        <v>10945</v>
      </c>
      <c r="D5136" s="166" t="s">
        <v>8368</v>
      </c>
      <c r="E5136" s="167">
        <v>166.89</v>
      </c>
      <c r="F5136" s="164" t="s">
        <v>4931</v>
      </c>
    </row>
    <row r="5137" spans="1:6" hidden="1" x14ac:dyDescent="0.25">
      <c r="A5137" s="159"/>
      <c r="B5137" s="171">
        <v>9854</v>
      </c>
      <c r="C5137" s="165" t="s">
        <v>10946</v>
      </c>
      <c r="D5137" s="166" t="s">
        <v>8368</v>
      </c>
      <c r="E5137" s="167">
        <v>73.12</v>
      </c>
      <c r="F5137" s="164" t="s">
        <v>4931</v>
      </c>
    </row>
    <row r="5138" spans="1:6" hidden="1" x14ac:dyDescent="0.25">
      <c r="A5138" s="159"/>
      <c r="B5138" s="171">
        <v>9851</v>
      </c>
      <c r="C5138" s="165" t="s">
        <v>10947</v>
      </c>
      <c r="D5138" s="166" t="s">
        <v>8368</v>
      </c>
      <c r="E5138" s="167">
        <v>126.8</v>
      </c>
      <c r="F5138" s="164" t="s">
        <v>4931</v>
      </c>
    </row>
    <row r="5139" spans="1:6" hidden="1" x14ac:dyDescent="0.25">
      <c r="A5139" s="159"/>
      <c r="B5139" s="171">
        <v>9855</v>
      </c>
      <c r="C5139" s="165" t="s">
        <v>10948</v>
      </c>
      <c r="D5139" s="166" t="s">
        <v>8368</v>
      </c>
      <c r="E5139" s="167">
        <v>212.08</v>
      </c>
      <c r="F5139" s="164" t="s">
        <v>4931</v>
      </c>
    </row>
    <row r="5140" spans="1:6" hidden="1" x14ac:dyDescent="0.25">
      <c r="A5140" s="159"/>
      <c r="B5140" s="171">
        <v>9825</v>
      </c>
      <c r="C5140" s="165" t="s">
        <v>6018</v>
      </c>
      <c r="D5140" s="166" t="s">
        <v>8368</v>
      </c>
      <c r="E5140" s="167">
        <v>34.72</v>
      </c>
      <c r="F5140" s="164" t="s">
        <v>4931</v>
      </c>
    </row>
    <row r="5141" spans="1:6" hidden="1" x14ac:dyDescent="0.25">
      <c r="A5141" s="159"/>
      <c r="B5141" s="171">
        <v>9828</v>
      </c>
      <c r="C5141" s="165" t="s">
        <v>10949</v>
      </c>
      <c r="D5141" s="166" t="s">
        <v>8368</v>
      </c>
      <c r="E5141" s="167">
        <v>67.69</v>
      </c>
      <c r="F5141" s="164" t="s">
        <v>4931</v>
      </c>
    </row>
    <row r="5142" spans="1:6" hidden="1" x14ac:dyDescent="0.25">
      <c r="A5142" s="159"/>
      <c r="B5142" s="171">
        <v>9829</v>
      </c>
      <c r="C5142" s="165" t="s">
        <v>6021</v>
      </c>
      <c r="D5142" s="166" t="s">
        <v>8368</v>
      </c>
      <c r="E5142" s="167">
        <v>120.51</v>
      </c>
      <c r="F5142" s="164" t="s">
        <v>4931</v>
      </c>
    </row>
    <row r="5143" spans="1:6" hidden="1" x14ac:dyDescent="0.25">
      <c r="A5143" s="159"/>
      <c r="B5143" s="171">
        <v>9826</v>
      </c>
      <c r="C5143" s="165" t="s">
        <v>6019</v>
      </c>
      <c r="D5143" s="166" t="s">
        <v>8368</v>
      </c>
      <c r="E5143" s="167">
        <v>178.78</v>
      </c>
      <c r="F5143" s="164" t="s">
        <v>4931</v>
      </c>
    </row>
    <row r="5144" spans="1:6" hidden="1" x14ac:dyDescent="0.25">
      <c r="A5144" s="159"/>
      <c r="B5144" s="171">
        <v>9827</v>
      </c>
      <c r="C5144" s="165" t="s">
        <v>6020</v>
      </c>
      <c r="D5144" s="166" t="s">
        <v>8368</v>
      </c>
      <c r="E5144" s="167">
        <v>259.83</v>
      </c>
      <c r="F5144" s="164" t="s">
        <v>4931</v>
      </c>
    </row>
    <row r="5145" spans="1:6" hidden="1" x14ac:dyDescent="0.25">
      <c r="A5145" s="159"/>
      <c r="B5145" s="171">
        <v>36374</v>
      </c>
      <c r="C5145" s="165" t="s">
        <v>6870</v>
      </c>
      <c r="D5145" s="166" t="s">
        <v>8368</v>
      </c>
      <c r="E5145" s="167">
        <v>27.63</v>
      </c>
      <c r="F5145" s="164" t="s">
        <v>4897</v>
      </c>
    </row>
    <row r="5146" spans="1:6" hidden="1" x14ac:dyDescent="0.25">
      <c r="A5146" s="159"/>
      <c r="B5146" s="171">
        <v>36084</v>
      </c>
      <c r="C5146" s="165" t="s">
        <v>6851</v>
      </c>
      <c r="D5146" s="166" t="s">
        <v>8368</v>
      </c>
      <c r="E5146" s="167">
        <v>8.33</v>
      </c>
      <c r="F5146" s="164" t="s">
        <v>8337</v>
      </c>
    </row>
    <row r="5147" spans="1:6" hidden="1" x14ac:dyDescent="0.25">
      <c r="A5147" s="159"/>
      <c r="B5147" s="171">
        <v>36373</v>
      </c>
      <c r="C5147" s="165" t="s">
        <v>6869</v>
      </c>
      <c r="D5147" s="166" t="s">
        <v>8368</v>
      </c>
      <c r="E5147" s="167">
        <v>16.91</v>
      </c>
      <c r="F5147" s="164" t="s">
        <v>4897</v>
      </c>
    </row>
    <row r="5148" spans="1:6" hidden="1" x14ac:dyDescent="0.25">
      <c r="A5148" s="159"/>
      <c r="B5148" s="171">
        <v>36377</v>
      </c>
      <c r="C5148" s="165" t="s">
        <v>6873</v>
      </c>
      <c r="D5148" s="166" t="s">
        <v>8368</v>
      </c>
      <c r="E5148" s="167">
        <v>32.200000000000003</v>
      </c>
      <c r="F5148" s="164" t="s">
        <v>4897</v>
      </c>
    </row>
    <row r="5149" spans="1:6" hidden="1" x14ac:dyDescent="0.25">
      <c r="A5149" s="159"/>
      <c r="B5149" s="171">
        <v>36375</v>
      </c>
      <c r="C5149" s="165" t="s">
        <v>6871</v>
      </c>
      <c r="D5149" s="166" t="s">
        <v>8368</v>
      </c>
      <c r="E5149" s="167">
        <v>9.56</v>
      </c>
      <c r="F5149" s="164" t="s">
        <v>4897</v>
      </c>
    </row>
    <row r="5150" spans="1:6" hidden="1" x14ac:dyDescent="0.25">
      <c r="A5150" s="159"/>
      <c r="B5150" s="171">
        <v>36376</v>
      </c>
      <c r="C5150" s="165" t="s">
        <v>6872</v>
      </c>
      <c r="D5150" s="166" t="s">
        <v>8368</v>
      </c>
      <c r="E5150" s="167">
        <v>19.13</v>
      </c>
      <c r="F5150" s="164" t="s">
        <v>4897</v>
      </c>
    </row>
    <row r="5151" spans="1:6" hidden="1" x14ac:dyDescent="0.25">
      <c r="A5151" s="159"/>
      <c r="B5151" s="171">
        <v>36380</v>
      </c>
      <c r="C5151" s="165" t="s">
        <v>6876</v>
      </c>
      <c r="D5151" s="166" t="s">
        <v>8368</v>
      </c>
      <c r="E5151" s="167">
        <v>42.07</v>
      </c>
      <c r="F5151" s="164" t="s">
        <v>4897</v>
      </c>
    </row>
    <row r="5152" spans="1:6" hidden="1" x14ac:dyDescent="0.25">
      <c r="A5152" s="159"/>
      <c r="B5152" s="171">
        <v>36378</v>
      </c>
      <c r="C5152" s="165" t="s">
        <v>6874</v>
      </c>
      <c r="D5152" s="166" t="s">
        <v>8368</v>
      </c>
      <c r="E5152" s="167">
        <v>12.65</v>
      </c>
      <c r="F5152" s="164" t="s">
        <v>4897</v>
      </c>
    </row>
    <row r="5153" spans="1:6" hidden="1" x14ac:dyDescent="0.25">
      <c r="A5153" s="159"/>
      <c r="B5153" s="171">
        <v>36379</v>
      </c>
      <c r="C5153" s="165" t="s">
        <v>6875</v>
      </c>
      <c r="D5153" s="166" t="s">
        <v>8368</v>
      </c>
      <c r="E5153" s="167">
        <v>25.47</v>
      </c>
      <c r="F5153" s="164" t="s">
        <v>4897</v>
      </c>
    </row>
    <row r="5154" spans="1:6" hidden="1" x14ac:dyDescent="0.25">
      <c r="A5154" s="159"/>
      <c r="B5154" s="171">
        <v>9859</v>
      </c>
      <c r="C5154" s="165" t="s">
        <v>6029</v>
      </c>
      <c r="D5154" s="166" t="s">
        <v>8368</v>
      </c>
      <c r="E5154" s="167">
        <v>4.34</v>
      </c>
      <c r="F5154" s="164" t="s">
        <v>4897</v>
      </c>
    </row>
    <row r="5155" spans="1:6" hidden="1" x14ac:dyDescent="0.25">
      <c r="A5155" s="159"/>
      <c r="B5155" s="171">
        <v>9838</v>
      </c>
      <c r="C5155" s="165" t="s">
        <v>6025</v>
      </c>
      <c r="D5155" s="166" t="s">
        <v>8368</v>
      </c>
      <c r="E5155" s="167">
        <v>5.34</v>
      </c>
      <c r="F5155" s="164" t="s">
        <v>4897</v>
      </c>
    </row>
    <row r="5156" spans="1:6" hidden="1" x14ac:dyDescent="0.25">
      <c r="A5156" s="159"/>
      <c r="B5156" s="171">
        <v>9837</v>
      </c>
      <c r="C5156" s="165" t="s">
        <v>6024</v>
      </c>
      <c r="D5156" s="166" t="s">
        <v>8368</v>
      </c>
      <c r="E5156" s="167">
        <v>7.23</v>
      </c>
      <c r="F5156" s="164" t="s">
        <v>4897</v>
      </c>
    </row>
    <row r="5157" spans="1:6" hidden="1" x14ac:dyDescent="0.25">
      <c r="A5157" s="159"/>
      <c r="B5157" s="171">
        <v>9833</v>
      </c>
      <c r="C5157" s="165" t="s">
        <v>10950</v>
      </c>
      <c r="D5157" s="166" t="s">
        <v>8368</v>
      </c>
      <c r="E5157" s="167">
        <v>9.0399999999999991</v>
      </c>
      <c r="F5157" s="164" t="s">
        <v>4931</v>
      </c>
    </row>
    <row r="5158" spans="1:6" hidden="1" x14ac:dyDescent="0.25">
      <c r="A5158" s="159"/>
      <c r="B5158" s="171">
        <v>9830</v>
      </c>
      <c r="C5158" s="165" t="s">
        <v>10951</v>
      </c>
      <c r="D5158" s="166" t="s">
        <v>8368</v>
      </c>
      <c r="E5158" s="167">
        <v>4.84</v>
      </c>
      <c r="F5158" s="164" t="s">
        <v>4931</v>
      </c>
    </row>
    <row r="5159" spans="1:6" hidden="1" x14ac:dyDescent="0.25">
      <c r="A5159" s="159"/>
      <c r="B5159" s="171">
        <v>9834</v>
      </c>
      <c r="C5159" s="165" t="s">
        <v>10952</v>
      </c>
      <c r="D5159" s="166" t="s">
        <v>8368</v>
      </c>
      <c r="E5159" s="167">
        <v>25.17</v>
      </c>
      <c r="F5159" s="164" t="s">
        <v>4931</v>
      </c>
    </row>
    <row r="5160" spans="1:6" hidden="1" x14ac:dyDescent="0.25">
      <c r="A5160" s="159"/>
      <c r="B5160" s="171">
        <v>9863</v>
      </c>
      <c r="C5160" s="165" t="s">
        <v>6033</v>
      </c>
      <c r="D5160" s="166" t="s">
        <v>8368</v>
      </c>
      <c r="E5160" s="167">
        <v>33.43</v>
      </c>
      <c r="F5160" s="164" t="s">
        <v>4897</v>
      </c>
    </row>
    <row r="5161" spans="1:6" hidden="1" x14ac:dyDescent="0.25">
      <c r="A5161" s="159"/>
      <c r="B5161" s="171">
        <v>9860</v>
      </c>
      <c r="C5161" s="165" t="s">
        <v>6030</v>
      </c>
      <c r="D5161" s="166" t="s">
        <v>8368</v>
      </c>
      <c r="E5161" s="167">
        <v>20.100000000000001</v>
      </c>
      <c r="F5161" s="164" t="s">
        <v>8337</v>
      </c>
    </row>
    <row r="5162" spans="1:6" hidden="1" x14ac:dyDescent="0.25">
      <c r="A5162" s="159"/>
      <c r="B5162" s="171">
        <v>9862</v>
      </c>
      <c r="C5162" s="165" t="s">
        <v>6032</v>
      </c>
      <c r="D5162" s="166" t="s">
        <v>8368</v>
      </c>
      <c r="E5162" s="167">
        <v>14.05</v>
      </c>
      <c r="F5162" s="164" t="s">
        <v>4897</v>
      </c>
    </row>
    <row r="5163" spans="1:6" hidden="1" x14ac:dyDescent="0.25">
      <c r="A5163" s="159"/>
      <c r="B5163" s="171">
        <v>9861</v>
      </c>
      <c r="C5163" s="165" t="s">
        <v>6031</v>
      </c>
      <c r="D5163" s="166" t="s">
        <v>8368</v>
      </c>
      <c r="E5163" s="167">
        <v>11.29</v>
      </c>
      <c r="F5163" s="164" t="s">
        <v>4897</v>
      </c>
    </row>
    <row r="5164" spans="1:6" hidden="1" x14ac:dyDescent="0.25">
      <c r="A5164" s="159"/>
      <c r="B5164" s="171">
        <v>9856</v>
      </c>
      <c r="C5164" s="165" t="s">
        <v>6026</v>
      </c>
      <c r="D5164" s="166" t="s">
        <v>8368</v>
      </c>
      <c r="E5164" s="167">
        <v>3.2</v>
      </c>
      <c r="F5164" s="164" t="s">
        <v>4897</v>
      </c>
    </row>
    <row r="5165" spans="1:6" hidden="1" x14ac:dyDescent="0.25">
      <c r="A5165" s="159"/>
      <c r="B5165" s="171">
        <v>9866</v>
      </c>
      <c r="C5165" s="165" t="s">
        <v>6036</v>
      </c>
      <c r="D5165" s="166" t="s">
        <v>8368</v>
      </c>
      <c r="E5165" s="167">
        <v>8.49</v>
      </c>
      <c r="F5165" s="164" t="s">
        <v>4897</v>
      </c>
    </row>
    <row r="5166" spans="1:6" hidden="1" x14ac:dyDescent="0.25">
      <c r="A5166" s="159"/>
      <c r="B5166" s="171">
        <v>9857</v>
      </c>
      <c r="C5166" s="165" t="s">
        <v>6027</v>
      </c>
      <c r="D5166" s="166" t="s">
        <v>8368</v>
      </c>
      <c r="E5166" s="167">
        <v>43.32</v>
      </c>
      <c r="F5166" s="164" t="s">
        <v>4897</v>
      </c>
    </row>
    <row r="5167" spans="1:6" hidden="1" x14ac:dyDescent="0.25">
      <c r="A5167" s="159"/>
      <c r="B5167" s="171">
        <v>9864</v>
      </c>
      <c r="C5167" s="165" t="s">
        <v>6034</v>
      </c>
      <c r="D5167" s="166" t="s">
        <v>8368</v>
      </c>
      <c r="E5167" s="167">
        <v>51.16</v>
      </c>
      <c r="F5167" s="164" t="s">
        <v>4897</v>
      </c>
    </row>
    <row r="5168" spans="1:6" hidden="1" x14ac:dyDescent="0.25">
      <c r="A5168" s="159"/>
      <c r="B5168" s="171">
        <v>9865</v>
      </c>
      <c r="C5168" s="165" t="s">
        <v>6035</v>
      </c>
      <c r="D5168" s="166" t="s">
        <v>8368</v>
      </c>
      <c r="E5168" s="167">
        <v>72.900000000000006</v>
      </c>
      <c r="F5168" s="164" t="s">
        <v>4897</v>
      </c>
    </row>
    <row r="5169" spans="1:6" hidden="1" x14ac:dyDescent="0.25">
      <c r="A5169" s="159"/>
      <c r="B5169" s="171">
        <v>9858</v>
      </c>
      <c r="C5169" s="165" t="s">
        <v>6028</v>
      </c>
      <c r="D5169" s="166" t="s">
        <v>8368</v>
      </c>
      <c r="E5169" s="167">
        <v>84.28</v>
      </c>
      <c r="F5169" s="164" t="s">
        <v>4897</v>
      </c>
    </row>
    <row r="5170" spans="1:6" hidden="1" x14ac:dyDescent="0.25">
      <c r="A5170" s="159"/>
      <c r="B5170" s="171">
        <v>9841</v>
      </c>
      <c r="C5170" s="165" t="s">
        <v>10953</v>
      </c>
      <c r="D5170" s="166" t="s">
        <v>8368</v>
      </c>
      <c r="E5170" s="167">
        <v>15.76</v>
      </c>
      <c r="F5170" s="164" t="s">
        <v>4897</v>
      </c>
    </row>
    <row r="5171" spans="1:6" hidden="1" x14ac:dyDescent="0.25">
      <c r="A5171" s="159"/>
      <c r="B5171" s="171">
        <v>9840</v>
      </c>
      <c r="C5171" s="165" t="s">
        <v>10954</v>
      </c>
      <c r="D5171" s="166" t="s">
        <v>8368</v>
      </c>
      <c r="E5171" s="167">
        <v>32.78</v>
      </c>
      <c r="F5171" s="164" t="s">
        <v>4897</v>
      </c>
    </row>
    <row r="5172" spans="1:6" hidden="1" x14ac:dyDescent="0.25">
      <c r="A5172" s="159"/>
      <c r="B5172" s="171">
        <v>20067</v>
      </c>
      <c r="C5172" s="165" t="s">
        <v>10955</v>
      </c>
      <c r="D5172" s="166" t="s">
        <v>8368</v>
      </c>
      <c r="E5172" s="167">
        <v>5.65</v>
      </c>
      <c r="F5172" s="164" t="s">
        <v>4897</v>
      </c>
    </row>
    <row r="5173" spans="1:6" hidden="1" x14ac:dyDescent="0.25">
      <c r="A5173" s="159"/>
      <c r="B5173" s="171">
        <v>20068</v>
      </c>
      <c r="C5173" s="165" t="s">
        <v>10956</v>
      </c>
      <c r="D5173" s="166" t="s">
        <v>8368</v>
      </c>
      <c r="E5173" s="167">
        <v>7.52</v>
      </c>
      <c r="F5173" s="164" t="s">
        <v>4897</v>
      </c>
    </row>
    <row r="5174" spans="1:6" hidden="1" x14ac:dyDescent="0.25">
      <c r="A5174" s="159"/>
      <c r="B5174" s="171">
        <v>9839</v>
      </c>
      <c r="C5174" s="165" t="s">
        <v>10957</v>
      </c>
      <c r="D5174" s="166" t="s">
        <v>8368</v>
      </c>
      <c r="E5174" s="167">
        <v>9.57</v>
      </c>
      <c r="F5174" s="164" t="s">
        <v>4897</v>
      </c>
    </row>
    <row r="5175" spans="1:6" hidden="1" x14ac:dyDescent="0.25">
      <c r="A5175" s="159"/>
      <c r="B5175" s="171">
        <v>9870</v>
      </c>
      <c r="C5175" s="165" t="s">
        <v>6040</v>
      </c>
      <c r="D5175" s="166" t="s">
        <v>8368</v>
      </c>
      <c r="E5175" s="167">
        <v>45.24</v>
      </c>
      <c r="F5175" s="164" t="s">
        <v>4897</v>
      </c>
    </row>
    <row r="5176" spans="1:6" hidden="1" x14ac:dyDescent="0.25">
      <c r="A5176" s="159"/>
      <c r="B5176" s="171">
        <v>9867</v>
      </c>
      <c r="C5176" s="165" t="s">
        <v>6037</v>
      </c>
      <c r="D5176" s="166" t="s">
        <v>8368</v>
      </c>
      <c r="E5176" s="167">
        <v>1.89</v>
      </c>
      <c r="F5176" s="164" t="s">
        <v>8337</v>
      </c>
    </row>
    <row r="5177" spans="1:6" hidden="1" x14ac:dyDescent="0.25">
      <c r="A5177" s="159"/>
      <c r="B5177" s="171">
        <v>9868</v>
      </c>
      <c r="C5177" s="165" t="s">
        <v>6038</v>
      </c>
      <c r="D5177" s="166" t="s">
        <v>8368</v>
      </c>
      <c r="E5177" s="167">
        <v>2.5099999999999998</v>
      </c>
      <c r="F5177" s="164" t="s">
        <v>4897</v>
      </c>
    </row>
    <row r="5178" spans="1:6" hidden="1" x14ac:dyDescent="0.25">
      <c r="A5178" s="159"/>
      <c r="B5178" s="171">
        <v>9869</v>
      </c>
      <c r="C5178" s="165" t="s">
        <v>6039</v>
      </c>
      <c r="D5178" s="166" t="s">
        <v>8368</v>
      </c>
      <c r="E5178" s="167">
        <v>5.38</v>
      </c>
      <c r="F5178" s="164" t="s">
        <v>4897</v>
      </c>
    </row>
    <row r="5179" spans="1:6" hidden="1" x14ac:dyDescent="0.25">
      <c r="A5179" s="159"/>
      <c r="B5179" s="171">
        <v>9874</v>
      </c>
      <c r="C5179" s="165" t="s">
        <v>6044</v>
      </c>
      <c r="D5179" s="166" t="s">
        <v>8368</v>
      </c>
      <c r="E5179" s="167">
        <v>7.85</v>
      </c>
      <c r="F5179" s="164" t="s">
        <v>4897</v>
      </c>
    </row>
    <row r="5180" spans="1:6" hidden="1" x14ac:dyDescent="0.25">
      <c r="A5180" s="159"/>
      <c r="B5180" s="171">
        <v>9875</v>
      </c>
      <c r="C5180" s="165" t="s">
        <v>6045</v>
      </c>
      <c r="D5180" s="166" t="s">
        <v>8368</v>
      </c>
      <c r="E5180" s="167">
        <v>9.73</v>
      </c>
      <c r="F5180" s="164" t="s">
        <v>4897</v>
      </c>
    </row>
    <row r="5181" spans="1:6" hidden="1" x14ac:dyDescent="0.25">
      <c r="A5181" s="159"/>
      <c r="B5181" s="171">
        <v>9873</v>
      </c>
      <c r="C5181" s="165" t="s">
        <v>6043</v>
      </c>
      <c r="D5181" s="166" t="s">
        <v>8368</v>
      </c>
      <c r="E5181" s="167">
        <v>15.17</v>
      </c>
      <c r="F5181" s="164" t="s">
        <v>4897</v>
      </c>
    </row>
    <row r="5182" spans="1:6" hidden="1" x14ac:dyDescent="0.25">
      <c r="A5182" s="159"/>
      <c r="B5182" s="171">
        <v>9871</v>
      </c>
      <c r="C5182" s="165" t="s">
        <v>6041</v>
      </c>
      <c r="D5182" s="166" t="s">
        <v>8368</v>
      </c>
      <c r="E5182" s="167">
        <v>21.29</v>
      </c>
      <c r="F5182" s="164" t="s">
        <v>4897</v>
      </c>
    </row>
    <row r="5183" spans="1:6" hidden="1" x14ac:dyDescent="0.25">
      <c r="A5183" s="159"/>
      <c r="B5183" s="171">
        <v>9872</v>
      </c>
      <c r="C5183" s="165" t="s">
        <v>6042</v>
      </c>
      <c r="D5183" s="166" t="s">
        <v>8368</v>
      </c>
      <c r="E5183" s="167">
        <v>26.83</v>
      </c>
      <c r="F5183" s="164" t="s">
        <v>4897</v>
      </c>
    </row>
    <row r="5184" spans="1:6" hidden="1" x14ac:dyDescent="0.25">
      <c r="A5184" s="159"/>
      <c r="B5184" s="171">
        <v>7667</v>
      </c>
      <c r="C5184" s="165" t="s">
        <v>10958</v>
      </c>
      <c r="D5184" s="166" t="s">
        <v>8368</v>
      </c>
      <c r="E5184" s="167">
        <v>1346.28</v>
      </c>
      <c r="F5184" s="164" t="s">
        <v>4897</v>
      </c>
    </row>
    <row r="5185" spans="1:6" hidden="1" x14ac:dyDescent="0.25">
      <c r="A5185" s="159"/>
      <c r="B5185" s="171">
        <v>7660</v>
      </c>
      <c r="C5185" s="165" t="s">
        <v>10959</v>
      </c>
      <c r="D5185" s="166" t="s">
        <v>8368</v>
      </c>
      <c r="E5185" s="167">
        <v>1716.19</v>
      </c>
      <c r="F5185" s="164" t="s">
        <v>4897</v>
      </c>
    </row>
    <row r="5186" spans="1:6" hidden="1" x14ac:dyDescent="0.25">
      <c r="A5186" s="159"/>
      <c r="B5186" s="171">
        <v>7676</v>
      </c>
      <c r="C5186" s="165" t="s">
        <v>10960</v>
      </c>
      <c r="D5186" s="166" t="s">
        <v>8368</v>
      </c>
      <c r="E5186" s="167">
        <v>1735.81</v>
      </c>
      <c r="F5186" s="164" t="s">
        <v>4897</v>
      </c>
    </row>
    <row r="5187" spans="1:6" hidden="1" x14ac:dyDescent="0.25">
      <c r="A5187" s="159"/>
      <c r="B5187" s="171">
        <v>12426</v>
      </c>
      <c r="C5187" s="165" t="s">
        <v>6407</v>
      </c>
      <c r="D5187" s="166" t="s">
        <v>8325</v>
      </c>
      <c r="E5187" s="167">
        <v>22.46</v>
      </c>
      <c r="F5187" s="164" t="s">
        <v>4897</v>
      </c>
    </row>
    <row r="5188" spans="1:6" hidden="1" x14ac:dyDescent="0.25">
      <c r="A5188" s="159"/>
      <c r="B5188" s="171">
        <v>12425</v>
      </c>
      <c r="C5188" s="165" t="s">
        <v>6406</v>
      </c>
      <c r="D5188" s="166" t="s">
        <v>8325</v>
      </c>
      <c r="E5188" s="167">
        <v>30.86</v>
      </c>
      <c r="F5188" s="164" t="s">
        <v>4897</v>
      </c>
    </row>
    <row r="5189" spans="1:6" hidden="1" x14ac:dyDescent="0.25">
      <c r="A5189" s="159"/>
      <c r="B5189" s="171">
        <v>12427</v>
      </c>
      <c r="C5189" s="165" t="s">
        <v>6408</v>
      </c>
      <c r="D5189" s="166" t="s">
        <v>8325</v>
      </c>
      <c r="E5189" s="167">
        <v>128.12</v>
      </c>
      <c r="F5189" s="164" t="s">
        <v>4897</v>
      </c>
    </row>
    <row r="5190" spans="1:6" hidden="1" x14ac:dyDescent="0.25">
      <c r="A5190" s="159"/>
      <c r="B5190" s="171">
        <v>12428</v>
      </c>
      <c r="C5190" s="165" t="s">
        <v>6409</v>
      </c>
      <c r="D5190" s="166" t="s">
        <v>8325</v>
      </c>
      <c r="E5190" s="167">
        <v>82.23</v>
      </c>
      <c r="F5190" s="164" t="s">
        <v>4897</v>
      </c>
    </row>
    <row r="5191" spans="1:6" hidden="1" x14ac:dyDescent="0.25">
      <c r="A5191" s="159"/>
      <c r="B5191" s="171">
        <v>12430</v>
      </c>
      <c r="C5191" s="165" t="s">
        <v>6411</v>
      </c>
      <c r="D5191" s="166" t="s">
        <v>8325</v>
      </c>
      <c r="E5191" s="167">
        <v>27.54</v>
      </c>
      <c r="F5191" s="164" t="s">
        <v>4897</v>
      </c>
    </row>
    <row r="5192" spans="1:6" hidden="1" x14ac:dyDescent="0.25">
      <c r="A5192" s="159"/>
      <c r="B5192" s="171">
        <v>12429</v>
      </c>
      <c r="C5192" s="165" t="s">
        <v>6410</v>
      </c>
      <c r="D5192" s="166" t="s">
        <v>8325</v>
      </c>
      <c r="E5192" s="167">
        <v>207.17</v>
      </c>
      <c r="F5192" s="164" t="s">
        <v>4897</v>
      </c>
    </row>
    <row r="5193" spans="1:6" hidden="1" x14ac:dyDescent="0.25">
      <c r="A5193" s="159"/>
      <c r="B5193" s="171">
        <v>12431</v>
      </c>
      <c r="C5193" s="165" t="s">
        <v>6412</v>
      </c>
      <c r="D5193" s="166" t="s">
        <v>8325</v>
      </c>
      <c r="E5193" s="167">
        <v>352.57</v>
      </c>
      <c r="F5193" s="164" t="s">
        <v>4897</v>
      </c>
    </row>
    <row r="5194" spans="1:6" hidden="1" x14ac:dyDescent="0.25">
      <c r="A5194" s="159"/>
      <c r="B5194" s="171">
        <v>12432</v>
      </c>
      <c r="C5194" s="165" t="s">
        <v>6413</v>
      </c>
      <c r="D5194" s="166" t="s">
        <v>8325</v>
      </c>
      <c r="E5194" s="167">
        <v>72.510000000000005</v>
      </c>
      <c r="F5194" s="164" t="s">
        <v>4897</v>
      </c>
    </row>
    <row r="5195" spans="1:6" hidden="1" x14ac:dyDescent="0.25">
      <c r="A5195" s="159"/>
      <c r="B5195" s="171">
        <v>12434</v>
      </c>
      <c r="C5195" s="165" t="s">
        <v>6415</v>
      </c>
      <c r="D5195" s="166" t="s">
        <v>8325</v>
      </c>
      <c r="E5195" s="167">
        <v>23.63</v>
      </c>
      <c r="F5195" s="164" t="s">
        <v>4897</v>
      </c>
    </row>
    <row r="5196" spans="1:6" hidden="1" x14ac:dyDescent="0.25">
      <c r="A5196" s="159"/>
      <c r="B5196" s="171">
        <v>12433</v>
      </c>
      <c r="C5196" s="165" t="s">
        <v>6414</v>
      </c>
      <c r="D5196" s="166" t="s">
        <v>8325</v>
      </c>
      <c r="E5196" s="167">
        <v>46.16</v>
      </c>
      <c r="F5196" s="164" t="s">
        <v>4897</v>
      </c>
    </row>
    <row r="5197" spans="1:6" hidden="1" x14ac:dyDescent="0.25">
      <c r="A5197" s="159"/>
      <c r="B5197" s="171">
        <v>12435</v>
      </c>
      <c r="C5197" s="165" t="s">
        <v>6416</v>
      </c>
      <c r="D5197" s="166" t="s">
        <v>8325</v>
      </c>
      <c r="E5197" s="167">
        <v>142.86000000000001</v>
      </c>
      <c r="F5197" s="164" t="s">
        <v>4897</v>
      </c>
    </row>
    <row r="5198" spans="1:6" hidden="1" x14ac:dyDescent="0.25">
      <c r="A5198" s="159"/>
      <c r="B5198" s="171">
        <v>12437</v>
      </c>
      <c r="C5198" s="165" t="s">
        <v>6418</v>
      </c>
      <c r="D5198" s="166" t="s">
        <v>8325</v>
      </c>
      <c r="E5198" s="167">
        <v>115.38</v>
      </c>
      <c r="F5198" s="164" t="s">
        <v>4897</v>
      </c>
    </row>
    <row r="5199" spans="1:6" hidden="1" x14ac:dyDescent="0.25">
      <c r="A5199" s="159"/>
      <c r="B5199" s="171">
        <v>12439</v>
      </c>
      <c r="C5199" s="165" t="s">
        <v>6420</v>
      </c>
      <c r="D5199" s="166" t="s">
        <v>8325</v>
      </c>
      <c r="E5199" s="167">
        <v>37.03</v>
      </c>
      <c r="F5199" s="164" t="s">
        <v>4897</v>
      </c>
    </row>
    <row r="5200" spans="1:6" hidden="1" x14ac:dyDescent="0.25">
      <c r="A5200" s="159"/>
      <c r="B5200" s="171">
        <v>12438</v>
      </c>
      <c r="C5200" s="165" t="s">
        <v>6419</v>
      </c>
      <c r="D5200" s="166" t="s">
        <v>8325</v>
      </c>
      <c r="E5200" s="167">
        <v>208.8</v>
      </c>
      <c r="F5200" s="164" t="s">
        <v>4897</v>
      </c>
    </row>
    <row r="5201" spans="1:6" hidden="1" x14ac:dyDescent="0.25">
      <c r="A5201" s="159"/>
      <c r="B5201" s="171">
        <v>12436</v>
      </c>
      <c r="C5201" s="165" t="s">
        <v>6417</v>
      </c>
      <c r="D5201" s="166" t="s">
        <v>8325</v>
      </c>
      <c r="E5201" s="167">
        <v>263.76</v>
      </c>
      <c r="F5201" s="164" t="s">
        <v>4897</v>
      </c>
    </row>
    <row r="5202" spans="1:6" hidden="1" x14ac:dyDescent="0.25">
      <c r="A5202" s="159"/>
      <c r="B5202" s="171">
        <v>36357</v>
      </c>
      <c r="C5202" s="165" t="s">
        <v>10961</v>
      </c>
      <c r="D5202" s="166" t="s">
        <v>8325</v>
      </c>
      <c r="E5202" s="167">
        <v>94.82</v>
      </c>
      <c r="F5202" s="164" t="s">
        <v>4931</v>
      </c>
    </row>
    <row r="5203" spans="1:6" hidden="1" x14ac:dyDescent="0.25">
      <c r="A5203" s="159"/>
      <c r="B5203" s="171">
        <v>12424</v>
      </c>
      <c r="C5203" s="165" t="s">
        <v>6405</v>
      </c>
      <c r="D5203" s="166" t="s">
        <v>8325</v>
      </c>
      <c r="E5203" s="167">
        <v>47.53</v>
      </c>
      <c r="F5203" s="164" t="s">
        <v>4897</v>
      </c>
    </row>
    <row r="5204" spans="1:6" hidden="1" x14ac:dyDescent="0.25">
      <c r="A5204" s="159"/>
      <c r="B5204" s="171">
        <v>12440</v>
      </c>
      <c r="C5204" s="165" t="s">
        <v>6421</v>
      </c>
      <c r="D5204" s="166" t="s">
        <v>8325</v>
      </c>
      <c r="E5204" s="167">
        <v>45.94</v>
      </c>
      <c r="F5204" s="164" t="s">
        <v>4897</v>
      </c>
    </row>
    <row r="5205" spans="1:6" hidden="1" x14ac:dyDescent="0.25">
      <c r="A5205" s="159"/>
      <c r="B5205" s="171">
        <v>9884</v>
      </c>
      <c r="C5205" s="165" t="s">
        <v>6051</v>
      </c>
      <c r="D5205" s="166" t="s">
        <v>8325</v>
      </c>
      <c r="E5205" s="167">
        <v>34.26</v>
      </c>
      <c r="F5205" s="164" t="s">
        <v>4897</v>
      </c>
    </row>
    <row r="5206" spans="1:6" hidden="1" x14ac:dyDescent="0.25">
      <c r="A5206" s="159"/>
      <c r="B5206" s="171">
        <v>9888</v>
      </c>
      <c r="C5206" s="165" t="s">
        <v>6055</v>
      </c>
      <c r="D5206" s="166" t="s">
        <v>8325</v>
      </c>
      <c r="E5206" s="167">
        <v>27.53</v>
      </c>
      <c r="F5206" s="164" t="s">
        <v>4897</v>
      </c>
    </row>
    <row r="5207" spans="1:6" hidden="1" x14ac:dyDescent="0.25">
      <c r="A5207" s="159"/>
      <c r="B5207" s="171">
        <v>9883</v>
      </c>
      <c r="C5207" s="165" t="s">
        <v>6050</v>
      </c>
      <c r="D5207" s="166" t="s">
        <v>8325</v>
      </c>
      <c r="E5207" s="167">
        <v>12.01</v>
      </c>
      <c r="F5207" s="164" t="s">
        <v>4897</v>
      </c>
    </row>
    <row r="5208" spans="1:6" hidden="1" x14ac:dyDescent="0.25">
      <c r="A5208" s="159"/>
      <c r="B5208" s="171">
        <v>9886</v>
      </c>
      <c r="C5208" s="165" t="s">
        <v>6053</v>
      </c>
      <c r="D5208" s="166" t="s">
        <v>8325</v>
      </c>
      <c r="E5208" s="167">
        <v>16.45</v>
      </c>
      <c r="F5208" s="164" t="s">
        <v>4897</v>
      </c>
    </row>
    <row r="5209" spans="1:6" hidden="1" x14ac:dyDescent="0.25">
      <c r="A5209" s="159"/>
      <c r="B5209" s="171">
        <v>9889</v>
      </c>
      <c r="C5209" s="165" t="s">
        <v>6056</v>
      </c>
      <c r="D5209" s="166" t="s">
        <v>8325</v>
      </c>
      <c r="E5209" s="167">
        <v>83.36</v>
      </c>
      <c r="F5209" s="164" t="s">
        <v>4897</v>
      </c>
    </row>
    <row r="5210" spans="1:6" hidden="1" x14ac:dyDescent="0.25">
      <c r="A5210" s="159"/>
      <c r="B5210" s="171">
        <v>9887</v>
      </c>
      <c r="C5210" s="165" t="s">
        <v>6054</v>
      </c>
      <c r="D5210" s="166" t="s">
        <v>8325</v>
      </c>
      <c r="E5210" s="167">
        <v>50.38</v>
      </c>
      <c r="F5210" s="164" t="s">
        <v>4897</v>
      </c>
    </row>
    <row r="5211" spans="1:6" hidden="1" x14ac:dyDescent="0.25">
      <c r="A5211" s="159"/>
      <c r="B5211" s="171">
        <v>9885</v>
      </c>
      <c r="C5211" s="165" t="s">
        <v>6052</v>
      </c>
      <c r="D5211" s="166" t="s">
        <v>8325</v>
      </c>
      <c r="E5211" s="167">
        <v>15.91</v>
      </c>
      <c r="F5211" s="164" t="s">
        <v>4897</v>
      </c>
    </row>
    <row r="5212" spans="1:6" hidden="1" x14ac:dyDescent="0.25">
      <c r="A5212" s="159"/>
      <c r="B5212" s="171">
        <v>9890</v>
      </c>
      <c r="C5212" s="165" t="s">
        <v>6057</v>
      </c>
      <c r="D5212" s="166" t="s">
        <v>8325</v>
      </c>
      <c r="E5212" s="167">
        <v>129.15</v>
      </c>
      <c r="F5212" s="164" t="s">
        <v>4897</v>
      </c>
    </row>
    <row r="5213" spans="1:6" hidden="1" x14ac:dyDescent="0.25">
      <c r="A5213" s="159"/>
      <c r="B5213" s="171">
        <v>9891</v>
      </c>
      <c r="C5213" s="165" t="s">
        <v>6058</v>
      </c>
      <c r="D5213" s="166" t="s">
        <v>8325</v>
      </c>
      <c r="E5213" s="167">
        <v>181.31</v>
      </c>
      <c r="F5213" s="164" t="s">
        <v>4897</v>
      </c>
    </row>
    <row r="5214" spans="1:6" hidden="1" x14ac:dyDescent="0.25">
      <c r="A5214" s="159"/>
      <c r="B5214" s="171">
        <v>39292</v>
      </c>
      <c r="C5214" s="165" t="s">
        <v>10962</v>
      </c>
      <c r="D5214" s="166" t="s">
        <v>8325</v>
      </c>
      <c r="E5214" s="167">
        <v>6.85</v>
      </c>
      <c r="F5214" s="164" t="s">
        <v>4931</v>
      </c>
    </row>
    <row r="5215" spans="1:6" hidden="1" x14ac:dyDescent="0.25">
      <c r="A5215" s="159"/>
      <c r="B5215" s="171">
        <v>39293</v>
      </c>
      <c r="C5215" s="165" t="s">
        <v>10963</v>
      </c>
      <c r="D5215" s="166" t="s">
        <v>8325</v>
      </c>
      <c r="E5215" s="167">
        <v>11.06</v>
      </c>
      <c r="F5215" s="164" t="s">
        <v>4931</v>
      </c>
    </row>
    <row r="5216" spans="1:6" hidden="1" x14ac:dyDescent="0.25">
      <c r="A5216" s="159"/>
      <c r="B5216" s="171">
        <v>39294</v>
      </c>
      <c r="C5216" s="165" t="s">
        <v>10964</v>
      </c>
      <c r="D5216" s="166" t="s">
        <v>8325</v>
      </c>
      <c r="E5216" s="167">
        <v>11.06</v>
      </c>
      <c r="F5216" s="164" t="s">
        <v>4931</v>
      </c>
    </row>
    <row r="5217" spans="1:6" hidden="1" x14ac:dyDescent="0.25">
      <c r="A5217" s="159"/>
      <c r="B5217" s="171">
        <v>39295</v>
      </c>
      <c r="C5217" s="165" t="s">
        <v>10965</v>
      </c>
      <c r="D5217" s="166" t="s">
        <v>8325</v>
      </c>
      <c r="E5217" s="167">
        <v>18.86</v>
      </c>
      <c r="F5217" s="164" t="s">
        <v>4931</v>
      </c>
    </row>
    <row r="5218" spans="1:6" hidden="1" x14ac:dyDescent="0.25">
      <c r="A5218" s="159"/>
      <c r="B5218" s="171">
        <v>36313</v>
      </c>
      <c r="C5218" s="165" t="s">
        <v>10966</v>
      </c>
      <c r="D5218" s="166" t="s">
        <v>8325</v>
      </c>
      <c r="E5218" s="167">
        <v>22.48</v>
      </c>
      <c r="F5218" s="164" t="s">
        <v>4931</v>
      </c>
    </row>
    <row r="5219" spans="1:6" hidden="1" x14ac:dyDescent="0.25">
      <c r="A5219" s="159"/>
      <c r="B5219" s="171">
        <v>36316</v>
      </c>
      <c r="C5219" s="165" t="s">
        <v>10967</v>
      </c>
      <c r="D5219" s="166" t="s">
        <v>8325</v>
      </c>
      <c r="E5219" s="167">
        <v>27.26</v>
      </c>
      <c r="F5219" s="164" t="s">
        <v>4931</v>
      </c>
    </row>
    <row r="5220" spans="1:6" hidden="1" x14ac:dyDescent="0.25">
      <c r="A5220" s="159"/>
      <c r="B5220" s="171">
        <v>64</v>
      </c>
      <c r="C5220" s="165" t="s">
        <v>4933</v>
      </c>
      <c r="D5220" s="166" t="s">
        <v>8325</v>
      </c>
      <c r="E5220" s="167">
        <v>3.56</v>
      </c>
      <c r="F5220" s="164" t="s">
        <v>4931</v>
      </c>
    </row>
    <row r="5221" spans="1:6" hidden="1" x14ac:dyDescent="0.25">
      <c r="A5221" s="159"/>
      <c r="B5221" s="171">
        <v>37423</v>
      </c>
      <c r="C5221" s="165" t="s">
        <v>6927</v>
      </c>
      <c r="D5221" s="166" t="s">
        <v>8325</v>
      </c>
      <c r="E5221" s="167">
        <v>8.8000000000000007</v>
      </c>
      <c r="F5221" s="164" t="s">
        <v>4931</v>
      </c>
    </row>
    <row r="5222" spans="1:6" hidden="1" x14ac:dyDescent="0.25">
      <c r="A5222" s="159"/>
      <c r="B5222" s="171">
        <v>39296</v>
      </c>
      <c r="C5222" s="165" t="s">
        <v>10968</v>
      </c>
      <c r="D5222" s="166" t="s">
        <v>8325</v>
      </c>
      <c r="E5222" s="167">
        <v>5.29</v>
      </c>
      <c r="F5222" s="164" t="s">
        <v>4931</v>
      </c>
    </row>
    <row r="5223" spans="1:6" hidden="1" x14ac:dyDescent="0.25">
      <c r="A5223" s="159"/>
      <c r="B5223" s="171">
        <v>39297</v>
      </c>
      <c r="C5223" s="165" t="s">
        <v>10969</v>
      </c>
      <c r="D5223" s="166" t="s">
        <v>8325</v>
      </c>
      <c r="E5223" s="167">
        <v>7.57</v>
      </c>
      <c r="F5223" s="164" t="s">
        <v>4931</v>
      </c>
    </row>
    <row r="5224" spans="1:6" hidden="1" x14ac:dyDescent="0.25">
      <c r="A5224" s="159"/>
      <c r="B5224" s="171">
        <v>39298</v>
      </c>
      <c r="C5224" s="165" t="s">
        <v>10970</v>
      </c>
      <c r="D5224" s="166" t="s">
        <v>8325</v>
      </c>
      <c r="E5224" s="167">
        <v>13.33</v>
      </c>
      <c r="F5224" s="164" t="s">
        <v>4931</v>
      </c>
    </row>
    <row r="5225" spans="1:6" hidden="1" x14ac:dyDescent="0.25">
      <c r="A5225" s="159"/>
      <c r="B5225" s="171">
        <v>39299</v>
      </c>
      <c r="C5225" s="165" t="s">
        <v>10971</v>
      </c>
      <c r="D5225" s="166" t="s">
        <v>8325</v>
      </c>
      <c r="E5225" s="167">
        <v>22.69</v>
      </c>
      <c r="F5225" s="164" t="s">
        <v>4931</v>
      </c>
    </row>
    <row r="5226" spans="1:6" hidden="1" x14ac:dyDescent="0.25">
      <c r="A5226" s="159"/>
      <c r="B5226" s="171">
        <v>9892</v>
      </c>
      <c r="C5226" s="165" t="s">
        <v>6059</v>
      </c>
      <c r="D5226" s="166" t="s">
        <v>8325</v>
      </c>
      <c r="E5226" s="167">
        <v>3.65</v>
      </c>
      <c r="F5226" s="164" t="s">
        <v>8337</v>
      </c>
    </row>
    <row r="5227" spans="1:6" hidden="1" x14ac:dyDescent="0.25">
      <c r="A5227" s="159"/>
      <c r="B5227" s="171">
        <v>9893</v>
      </c>
      <c r="C5227" s="165" t="s">
        <v>6060</v>
      </c>
      <c r="D5227" s="166" t="s">
        <v>8325</v>
      </c>
      <c r="E5227" s="167">
        <v>39.99</v>
      </c>
      <c r="F5227" s="164" t="s">
        <v>4897</v>
      </c>
    </row>
    <row r="5228" spans="1:6" hidden="1" x14ac:dyDescent="0.25">
      <c r="A5228" s="159"/>
      <c r="B5228" s="171">
        <v>9901</v>
      </c>
      <c r="C5228" s="165" t="s">
        <v>6068</v>
      </c>
      <c r="D5228" s="166" t="s">
        <v>8325</v>
      </c>
      <c r="E5228" s="167">
        <v>17.59</v>
      </c>
      <c r="F5228" s="164" t="s">
        <v>4897</v>
      </c>
    </row>
    <row r="5229" spans="1:6" hidden="1" x14ac:dyDescent="0.25">
      <c r="A5229" s="159"/>
      <c r="B5229" s="171">
        <v>9896</v>
      </c>
      <c r="C5229" s="165" t="s">
        <v>6063</v>
      </c>
      <c r="D5229" s="166" t="s">
        <v>8325</v>
      </c>
      <c r="E5229" s="167">
        <v>15.15</v>
      </c>
      <c r="F5229" s="164" t="s">
        <v>4897</v>
      </c>
    </row>
    <row r="5230" spans="1:6" hidden="1" x14ac:dyDescent="0.25">
      <c r="A5230" s="159"/>
      <c r="B5230" s="171">
        <v>9900</v>
      </c>
      <c r="C5230" s="165" t="s">
        <v>6067</v>
      </c>
      <c r="D5230" s="166" t="s">
        <v>8325</v>
      </c>
      <c r="E5230" s="167">
        <v>9.3800000000000008</v>
      </c>
      <c r="F5230" s="164" t="s">
        <v>4897</v>
      </c>
    </row>
    <row r="5231" spans="1:6" hidden="1" x14ac:dyDescent="0.25">
      <c r="A5231" s="159"/>
      <c r="B5231" s="171">
        <v>9898</v>
      </c>
      <c r="C5231" s="165" t="s">
        <v>6065</v>
      </c>
      <c r="D5231" s="166" t="s">
        <v>8325</v>
      </c>
      <c r="E5231" s="167">
        <v>82.21</v>
      </c>
      <c r="F5231" s="164" t="s">
        <v>4897</v>
      </c>
    </row>
    <row r="5232" spans="1:6" hidden="1" x14ac:dyDescent="0.25">
      <c r="A5232" s="159"/>
      <c r="B5232" s="171">
        <v>9899</v>
      </c>
      <c r="C5232" s="165" t="s">
        <v>6066</v>
      </c>
      <c r="D5232" s="166" t="s">
        <v>8325</v>
      </c>
      <c r="E5232" s="167">
        <v>5.0199999999999996</v>
      </c>
      <c r="F5232" s="164" t="s">
        <v>4897</v>
      </c>
    </row>
    <row r="5233" spans="1:6" hidden="1" x14ac:dyDescent="0.25">
      <c r="A5233" s="159"/>
      <c r="B5233" s="171">
        <v>9902</v>
      </c>
      <c r="C5233" s="165" t="s">
        <v>6069</v>
      </c>
      <c r="D5233" s="166" t="s">
        <v>8325</v>
      </c>
      <c r="E5233" s="167">
        <v>104.16</v>
      </c>
      <c r="F5233" s="164" t="s">
        <v>4897</v>
      </c>
    </row>
    <row r="5234" spans="1:6" hidden="1" x14ac:dyDescent="0.25">
      <c r="A5234" s="159"/>
      <c r="B5234" s="171">
        <v>9908</v>
      </c>
      <c r="C5234" s="165" t="s">
        <v>6073</v>
      </c>
      <c r="D5234" s="166" t="s">
        <v>8325</v>
      </c>
      <c r="E5234" s="167">
        <v>263.8</v>
      </c>
      <c r="F5234" s="164" t="s">
        <v>4897</v>
      </c>
    </row>
    <row r="5235" spans="1:6" hidden="1" x14ac:dyDescent="0.25">
      <c r="A5235" s="159"/>
      <c r="B5235" s="171">
        <v>9905</v>
      </c>
      <c r="C5235" s="165" t="s">
        <v>6070</v>
      </c>
      <c r="D5235" s="166" t="s">
        <v>8325</v>
      </c>
      <c r="E5235" s="167">
        <v>3.54</v>
      </c>
      <c r="F5235" s="164" t="s">
        <v>4897</v>
      </c>
    </row>
    <row r="5236" spans="1:6" hidden="1" x14ac:dyDescent="0.25">
      <c r="A5236" s="159"/>
      <c r="B5236" s="171">
        <v>9906</v>
      </c>
      <c r="C5236" s="165" t="s">
        <v>6071</v>
      </c>
      <c r="D5236" s="166" t="s">
        <v>8325</v>
      </c>
      <c r="E5236" s="167">
        <v>4.18</v>
      </c>
      <c r="F5236" s="164" t="s">
        <v>4897</v>
      </c>
    </row>
    <row r="5237" spans="1:6" hidden="1" x14ac:dyDescent="0.25">
      <c r="A5237" s="159"/>
      <c r="B5237" s="171">
        <v>9895</v>
      </c>
      <c r="C5237" s="165" t="s">
        <v>6062</v>
      </c>
      <c r="D5237" s="166" t="s">
        <v>8325</v>
      </c>
      <c r="E5237" s="167">
        <v>7.07</v>
      </c>
      <c r="F5237" s="164" t="s">
        <v>4897</v>
      </c>
    </row>
    <row r="5238" spans="1:6" hidden="1" x14ac:dyDescent="0.25">
      <c r="A5238" s="159"/>
      <c r="B5238" s="171">
        <v>9894</v>
      </c>
      <c r="C5238" s="165" t="s">
        <v>6061</v>
      </c>
      <c r="D5238" s="166" t="s">
        <v>8325</v>
      </c>
      <c r="E5238" s="167">
        <v>13.82</v>
      </c>
      <c r="F5238" s="164" t="s">
        <v>4897</v>
      </c>
    </row>
    <row r="5239" spans="1:6" hidden="1" x14ac:dyDescent="0.25">
      <c r="A5239" s="159"/>
      <c r="B5239" s="171">
        <v>9897</v>
      </c>
      <c r="C5239" s="165" t="s">
        <v>6064</v>
      </c>
      <c r="D5239" s="166" t="s">
        <v>8325</v>
      </c>
      <c r="E5239" s="167">
        <v>16.25</v>
      </c>
      <c r="F5239" s="164" t="s">
        <v>4897</v>
      </c>
    </row>
    <row r="5240" spans="1:6" hidden="1" x14ac:dyDescent="0.25">
      <c r="A5240" s="159"/>
      <c r="B5240" s="171">
        <v>9910</v>
      </c>
      <c r="C5240" s="165" t="s">
        <v>6075</v>
      </c>
      <c r="D5240" s="166" t="s">
        <v>8325</v>
      </c>
      <c r="E5240" s="167">
        <v>37.6</v>
      </c>
      <c r="F5240" s="164" t="s">
        <v>4897</v>
      </c>
    </row>
    <row r="5241" spans="1:6" hidden="1" x14ac:dyDescent="0.25">
      <c r="A5241" s="159"/>
      <c r="B5241" s="171">
        <v>9909</v>
      </c>
      <c r="C5241" s="165" t="s">
        <v>6074</v>
      </c>
      <c r="D5241" s="166" t="s">
        <v>8325</v>
      </c>
      <c r="E5241" s="167">
        <v>78.14</v>
      </c>
      <c r="F5241" s="164" t="s">
        <v>4897</v>
      </c>
    </row>
    <row r="5242" spans="1:6" hidden="1" x14ac:dyDescent="0.25">
      <c r="A5242" s="159"/>
      <c r="B5242" s="171">
        <v>9907</v>
      </c>
      <c r="C5242" s="165" t="s">
        <v>6072</v>
      </c>
      <c r="D5242" s="166" t="s">
        <v>8325</v>
      </c>
      <c r="E5242" s="167">
        <v>115.99</v>
      </c>
      <c r="F5242" s="164" t="s">
        <v>4897</v>
      </c>
    </row>
    <row r="5243" spans="1:6" ht="20.399999999999999" hidden="1" x14ac:dyDescent="0.25">
      <c r="A5243" s="159"/>
      <c r="B5243" s="171">
        <v>20973</v>
      </c>
      <c r="C5243" s="165" t="s">
        <v>10972</v>
      </c>
      <c r="D5243" s="166" t="s">
        <v>8325</v>
      </c>
      <c r="E5243" s="167">
        <v>110.23</v>
      </c>
      <c r="F5243" s="164" t="s">
        <v>4897</v>
      </c>
    </row>
    <row r="5244" spans="1:6" ht="20.399999999999999" hidden="1" x14ac:dyDescent="0.25">
      <c r="A5244" s="159"/>
      <c r="B5244" s="171">
        <v>20974</v>
      </c>
      <c r="C5244" s="165" t="s">
        <v>10973</v>
      </c>
      <c r="D5244" s="166" t="s">
        <v>8325</v>
      </c>
      <c r="E5244" s="167">
        <v>157.71</v>
      </c>
      <c r="F5244" s="164" t="s">
        <v>4897</v>
      </c>
    </row>
    <row r="5245" spans="1:6" hidden="1" x14ac:dyDescent="0.25">
      <c r="A5245" s="159"/>
      <c r="B5245" s="171">
        <v>37989</v>
      </c>
      <c r="C5245" s="165" t="s">
        <v>7000</v>
      </c>
      <c r="D5245" s="166" t="s">
        <v>8325</v>
      </c>
      <c r="E5245" s="167">
        <v>6.86</v>
      </c>
      <c r="F5245" s="164" t="s">
        <v>4931</v>
      </c>
    </row>
    <row r="5246" spans="1:6" hidden="1" x14ac:dyDescent="0.25">
      <c r="A5246" s="159"/>
      <c r="B5246" s="171">
        <v>37990</v>
      </c>
      <c r="C5246" s="165" t="s">
        <v>7001</v>
      </c>
      <c r="D5246" s="166" t="s">
        <v>8325</v>
      </c>
      <c r="E5246" s="167">
        <v>7.97</v>
      </c>
      <c r="F5246" s="164" t="s">
        <v>4931</v>
      </c>
    </row>
    <row r="5247" spans="1:6" hidden="1" x14ac:dyDescent="0.25">
      <c r="A5247" s="159"/>
      <c r="B5247" s="171">
        <v>37991</v>
      </c>
      <c r="C5247" s="165" t="s">
        <v>7002</v>
      </c>
      <c r="D5247" s="166" t="s">
        <v>8325</v>
      </c>
      <c r="E5247" s="167">
        <v>12.62</v>
      </c>
      <c r="F5247" s="164" t="s">
        <v>4931</v>
      </c>
    </row>
    <row r="5248" spans="1:6" hidden="1" x14ac:dyDescent="0.25">
      <c r="A5248" s="159"/>
      <c r="B5248" s="171">
        <v>37992</v>
      </c>
      <c r="C5248" s="165" t="s">
        <v>7003</v>
      </c>
      <c r="D5248" s="166" t="s">
        <v>8325</v>
      </c>
      <c r="E5248" s="167">
        <v>19.27</v>
      </c>
      <c r="F5248" s="164" t="s">
        <v>4931</v>
      </c>
    </row>
    <row r="5249" spans="1:6" hidden="1" x14ac:dyDescent="0.25">
      <c r="A5249" s="159"/>
      <c r="B5249" s="171">
        <v>37993</v>
      </c>
      <c r="C5249" s="165" t="s">
        <v>7004</v>
      </c>
      <c r="D5249" s="166" t="s">
        <v>8325</v>
      </c>
      <c r="E5249" s="167">
        <v>28.6</v>
      </c>
      <c r="F5249" s="164" t="s">
        <v>4931</v>
      </c>
    </row>
    <row r="5250" spans="1:6" hidden="1" x14ac:dyDescent="0.25">
      <c r="A5250" s="159"/>
      <c r="B5250" s="171">
        <v>37994</v>
      </c>
      <c r="C5250" s="165" t="s">
        <v>7005</v>
      </c>
      <c r="D5250" s="166" t="s">
        <v>8325</v>
      </c>
      <c r="E5250" s="167">
        <v>68.739999999999995</v>
      </c>
      <c r="F5250" s="164" t="s">
        <v>4931</v>
      </c>
    </row>
    <row r="5251" spans="1:6" hidden="1" x14ac:dyDescent="0.25">
      <c r="A5251" s="159"/>
      <c r="B5251" s="171">
        <v>37995</v>
      </c>
      <c r="C5251" s="165" t="s">
        <v>7006</v>
      </c>
      <c r="D5251" s="166" t="s">
        <v>8325</v>
      </c>
      <c r="E5251" s="167">
        <v>99.77</v>
      </c>
      <c r="F5251" s="164" t="s">
        <v>4931</v>
      </c>
    </row>
    <row r="5252" spans="1:6" hidden="1" x14ac:dyDescent="0.25">
      <c r="A5252" s="159"/>
      <c r="B5252" s="171">
        <v>37996</v>
      </c>
      <c r="C5252" s="165" t="s">
        <v>7007</v>
      </c>
      <c r="D5252" s="166" t="s">
        <v>8325</v>
      </c>
      <c r="E5252" s="167">
        <v>147.1</v>
      </c>
      <c r="F5252" s="164" t="s">
        <v>4931</v>
      </c>
    </row>
    <row r="5253" spans="1:6" hidden="1" x14ac:dyDescent="0.25">
      <c r="A5253" s="159"/>
      <c r="B5253" s="171">
        <v>13883</v>
      </c>
      <c r="C5253" s="165" t="s">
        <v>6522</v>
      </c>
      <c r="D5253" s="166" t="s">
        <v>8325</v>
      </c>
      <c r="E5253" s="167">
        <v>81627.8</v>
      </c>
      <c r="F5253" s="164" t="s">
        <v>4931</v>
      </c>
    </row>
    <row r="5254" spans="1:6" hidden="1" x14ac:dyDescent="0.25">
      <c r="A5254" s="159"/>
      <c r="B5254" s="171">
        <v>38604</v>
      </c>
      <c r="C5254" s="165" t="s">
        <v>7174</v>
      </c>
      <c r="D5254" s="166" t="s">
        <v>8325</v>
      </c>
      <c r="E5254" s="167">
        <v>101666.34</v>
      </c>
      <c r="F5254" s="164" t="s">
        <v>4931</v>
      </c>
    </row>
    <row r="5255" spans="1:6" ht="20.399999999999999" hidden="1" x14ac:dyDescent="0.25">
      <c r="A5255" s="159"/>
      <c r="B5255" s="171">
        <v>10601</v>
      </c>
      <c r="C5255" s="165" t="s">
        <v>10974</v>
      </c>
      <c r="D5255" s="166" t="s">
        <v>8325</v>
      </c>
      <c r="E5255" s="167">
        <v>1977613.23</v>
      </c>
      <c r="F5255" s="164" t="s">
        <v>4931</v>
      </c>
    </row>
    <row r="5256" spans="1:6" hidden="1" x14ac:dyDescent="0.25">
      <c r="A5256" s="159"/>
      <c r="B5256" s="171">
        <v>26034</v>
      </c>
      <c r="C5256" s="165" t="s">
        <v>6691</v>
      </c>
      <c r="D5256" s="166" t="s">
        <v>8325</v>
      </c>
      <c r="E5256" s="167">
        <v>5206985.84</v>
      </c>
      <c r="F5256" s="164" t="s">
        <v>4931</v>
      </c>
    </row>
    <row r="5257" spans="1:6" hidden="1" x14ac:dyDescent="0.25">
      <c r="A5257" s="159"/>
      <c r="B5257" s="171">
        <v>13894</v>
      </c>
      <c r="C5257" s="165" t="s">
        <v>6524</v>
      </c>
      <c r="D5257" s="166" t="s">
        <v>8325</v>
      </c>
      <c r="E5257" s="167">
        <v>392649.25</v>
      </c>
      <c r="F5257" s="164" t="s">
        <v>4931</v>
      </c>
    </row>
    <row r="5258" spans="1:6" hidden="1" x14ac:dyDescent="0.25">
      <c r="A5258" s="159"/>
      <c r="B5258" s="171">
        <v>13895</v>
      </c>
      <c r="C5258" s="165" t="s">
        <v>6525</v>
      </c>
      <c r="D5258" s="166" t="s">
        <v>8325</v>
      </c>
      <c r="E5258" s="167">
        <v>527982.35</v>
      </c>
      <c r="F5258" s="164" t="s">
        <v>4931</v>
      </c>
    </row>
    <row r="5259" spans="1:6" hidden="1" x14ac:dyDescent="0.25">
      <c r="A5259" s="159"/>
      <c r="B5259" s="171">
        <v>13892</v>
      </c>
      <c r="C5259" s="165" t="s">
        <v>6523</v>
      </c>
      <c r="D5259" s="166" t="s">
        <v>8325</v>
      </c>
      <c r="E5259" s="167">
        <v>647029.46</v>
      </c>
      <c r="F5259" s="164" t="s">
        <v>4931</v>
      </c>
    </row>
    <row r="5260" spans="1:6" hidden="1" x14ac:dyDescent="0.25">
      <c r="A5260" s="159"/>
      <c r="B5260" s="171">
        <v>9914</v>
      </c>
      <c r="C5260" s="165" t="s">
        <v>6076</v>
      </c>
      <c r="D5260" s="166" t="s">
        <v>8325</v>
      </c>
      <c r="E5260" s="167">
        <v>700000</v>
      </c>
      <c r="F5260" s="164" t="s">
        <v>4931</v>
      </c>
    </row>
    <row r="5261" spans="1:6" ht="20.399999999999999" hidden="1" x14ac:dyDescent="0.25">
      <c r="A5261" s="159"/>
      <c r="B5261" s="171">
        <v>36485</v>
      </c>
      <c r="C5261" s="165" t="s">
        <v>10975</v>
      </c>
      <c r="D5261" s="166" t="s">
        <v>8325</v>
      </c>
      <c r="E5261" s="167">
        <v>372817.95</v>
      </c>
      <c r="F5261" s="164" t="s">
        <v>4931</v>
      </c>
    </row>
    <row r="5262" spans="1:6" hidden="1" x14ac:dyDescent="0.25">
      <c r="A5262" s="159"/>
      <c r="B5262" s="171">
        <v>9912</v>
      </c>
      <c r="C5262" s="165" t="s">
        <v>10976</v>
      </c>
      <c r="D5262" s="166" t="s">
        <v>8325</v>
      </c>
      <c r="E5262" s="167">
        <v>1610000</v>
      </c>
      <c r="F5262" s="164" t="s">
        <v>4931</v>
      </c>
    </row>
    <row r="5263" spans="1:6" ht="20.399999999999999" hidden="1" x14ac:dyDescent="0.25">
      <c r="A5263" s="159"/>
      <c r="B5263" s="171">
        <v>9921</v>
      </c>
      <c r="C5263" s="165" t="s">
        <v>10977</v>
      </c>
      <c r="D5263" s="166" t="s">
        <v>8325</v>
      </c>
      <c r="E5263" s="167">
        <v>830514.15</v>
      </c>
      <c r="F5263" s="164" t="s">
        <v>4931</v>
      </c>
    </row>
    <row r="5264" spans="1:6" ht="20.399999999999999" hidden="1" x14ac:dyDescent="0.25">
      <c r="A5264" s="159"/>
      <c r="B5264" s="171">
        <v>21112</v>
      </c>
      <c r="C5264" s="165" t="s">
        <v>10978</v>
      </c>
      <c r="D5264" s="166" t="s">
        <v>8325</v>
      </c>
      <c r="E5264" s="167">
        <v>166.99</v>
      </c>
      <c r="F5264" s="164" t="s">
        <v>4897</v>
      </c>
    </row>
    <row r="5265" spans="1:6" hidden="1" x14ac:dyDescent="0.25">
      <c r="A5265" s="159"/>
      <c r="B5265" s="171">
        <v>10228</v>
      </c>
      <c r="C5265" s="165" t="s">
        <v>6077</v>
      </c>
      <c r="D5265" s="166" t="s">
        <v>8325</v>
      </c>
      <c r="E5265" s="167">
        <v>194</v>
      </c>
      <c r="F5265" s="164" t="s">
        <v>8337</v>
      </c>
    </row>
    <row r="5266" spans="1:6" hidden="1" x14ac:dyDescent="0.25">
      <c r="A5266" s="159"/>
      <c r="B5266" s="171">
        <v>11781</v>
      </c>
      <c r="C5266" s="165" t="s">
        <v>6298</v>
      </c>
      <c r="D5266" s="166" t="s">
        <v>8325</v>
      </c>
      <c r="E5266" s="167">
        <v>157.16</v>
      </c>
      <c r="F5266" s="164" t="s">
        <v>4897</v>
      </c>
    </row>
    <row r="5267" spans="1:6" hidden="1" x14ac:dyDescent="0.25">
      <c r="A5267" s="159"/>
      <c r="B5267" s="171">
        <v>11746</v>
      </c>
      <c r="C5267" s="165" t="s">
        <v>6283</v>
      </c>
      <c r="D5267" s="166" t="s">
        <v>8325</v>
      </c>
      <c r="E5267" s="167">
        <v>50.11</v>
      </c>
      <c r="F5267" s="164" t="s">
        <v>4897</v>
      </c>
    </row>
    <row r="5268" spans="1:6" hidden="1" x14ac:dyDescent="0.25">
      <c r="A5268" s="159"/>
      <c r="B5268" s="171">
        <v>11751</v>
      </c>
      <c r="C5268" s="165" t="s">
        <v>6288</v>
      </c>
      <c r="D5268" s="166" t="s">
        <v>8325</v>
      </c>
      <c r="E5268" s="167">
        <v>89.99</v>
      </c>
      <c r="F5268" s="164" t="s">
        <v>4897</v>
      </c>
    </row>
    <row r="5269" spans="1:6" hidden="1" x14ac:dyDescent="0.25">
      <c r="A5269" s="159"/>
      <c r="B5269" s="171">
        <v>11750</v>
      </c>
      <c r="C5269" s="165" t="s">
        <v>6287</v>
      </c>
      <c r="D5269" s="166" t="s">
        <v>8325</v>
      </c>
      <c r="E5269" s="167">
        <v>74.680000000000007</v>
      </c>
      <c r="F5269" s="164" t="s">
        <v>4897</v>
      </c>
    </row>
    <row r="5270" spans="1:6" hidden="1" x14ac:dyDescent="0.25">
      <c r="A5270" s="159"/>
      <c r="B5270" s="171">
        <v>11748</v>
      </c>
      <c r="C5270" s="165" t="s">
        <v>6285</v>
      </c>
      <c r="D5270" s="166" t="s">
        <v>8325</v>
      </c>
      <c r="E5270" s="167">
        <v>32.15</v>
      </c>
      <c r="F5270" s="164" t="s">
        <v>4897</v>
      </c>
    </row>
    <row r="5271" spans="1:6" hidden="1" x14ac:dyDescent="0.25">
      <c r="A5271" s="159"/>
      <c r="B5271" s="171">
        <v>11747</v>
      </c>
      <c r="C5271" s="165" t="s">
        <v>6284</v>
      </c>
      <c r="D5271" s="166" t="s">
        <v>8325</v>
      </c>
      <c r="E5271" s="167">
        <v>138.77000000000001</v>
      </c>
      <c r="F5271" s="164" t="s">
        <v>4897</v>
      </c>
    </row>
    <row r="5272" spans="1:6" hidden="1" x14ac:dyDescent="0.25">
      <c r="A5272" s="159"/>
      <c r="B5272" s="171">
        <v>11749</v>
      </c>
      <c r="C5272" s="165" t="s">
        <v>6286</v>
      </c>
      <c r="D5272" s="166" t="s">
        <v>8325</v>
      </c>
      <c r="E5272" s="167">
        <v>37.11</v>
      </c>
      <c r="F5272" s="164" t="s">
        <v>4897</v>
      </c>
    </row>
    <row r="5273" spans="1:6" hidden="1" x14ac:dyDescent="0.25">
      <c r="A5273" s="159"/>
      <c r="B5273" s="171">
        <v>10236</v>
      </c>
      <c r="C5273" s="165" t="s">
        <v>10979</v>
      </c>
      <c r="D5273" s="166" t="s">
        <v>8325</v>
      </c>
      <c r="E5273" s="167">
        <v>56.45</v>
      </c>
      <c r="F5273" s="164" t="s">
        <v>4931</v>
      </c>
    </row>
    <row r="5274" spans="1:6" hidden="1" x14ac:dyDescent="0.25">
      <c r="A5274" s="159"/>
      <c r="B5274" s="171">
        <v>10233</v>
      </c>
      <c r="C5274" s="165" t="s">
        <v>10980</v>
      </c>
      <c r="D5274" s="166" t="s">
        <v>8325</v>
      </c>
      <c r="E5274" s="167">
        <v>52.9</v>
      </c>
      <c r="F5274" s="164" t="s">
        <v>4931</v>
      </c>
    </row>
    <row r="5275" spans="1:6" hidden="1" x14ac:dyDescent="0.25">
      <c r="A5275" s="159"/>
      <c r="B5275" s="171">
        <v>10234</v>
      </c>
      <c r="C5275" s="165" t="s">
        <v>10981</v>
      </c>
      <c r="D5275" s="166" t="s">
        <v>8325</v>
      </c>
      <c r="E5275" s="167">
        <v>33.32</v>
      </c>
      <c r="F5275" s="164" t="s">
        <v>4931</v>
      </c>
    </row>
    <row r="5276" spans="1:6" hidden="1" x14ac:dyDescent="0.25">
      <c r="A5276" s="159"/>
      <c r="B5276" s="171">
        <v>10231</v>
      </c>
      <c r="C5276" s="165" t="s">
        <v>10982</v>
      </c>
      <c r="D5276" s="166" t="s">
        <v>8325</v>
      </c>
      <c r="E5276" s="167">
        <v>152.82</v>
      </c>
      <c r="F5276" s="164" t="s">
        <v>4931</v>
      </c>
    </row>
    <row r="5277" spans="1:6" hidden="1" x14ac:dyDescent="0.25">
      <c r="A5277" s="159"/>
      <c r="B5277" s="171">
        <v>10232</v>
      </c>
      <c r="C5277" s="165" t="s">
        <v>10983</v>
      </c>
      <c r="D5277" s="166" t="s">
        <v>8325</v>
      </c>
      <c r="E5277" s="167">
        <v>85.52</v>
      </c>
      <c r="F5277" s="164" t="s">
        <v>4931</v>
      </c>
    </row>
    <row r="5278" spans="1:6" hidden="1" x14ac:dyDescent="0.25">
      <c r="A5278" s="159"/>
      <c r="B5278" s="171">
        <v>10229</v>
      </c>
      <c r="C5278" s="165" t="s">
        <v>10984</v>
      </c>
      <c r="D5278" s="166" t="s">
        <v>8325</v>
      </c>
      <c r="E5278" s="167">
        <v>30.14</v>
      </c>
      <c r="F5278" s="164" t="s">
        <v>4931</v>
      </c>
    </row>
    <row r="5279" spans="1:6" hidden="1" x14ac:dyDescent="0.25">
      <c r="A5279" s="159"/>
      <c r="B5279" s="171">
        <v>10235</v>
      </c>
      <c r="C5279" s="165" t="s">
        <v>10985</v>
      </c>
      <c r="D5279" s="166" t="s">
        <v>8325</v>
      </c>
      <c r="E5279" s="167">
        <v>209.51</v>
      </c>
      <c r="F5279" s="164" t="s">
        <v>4931</v>
      </c>
    </row>
    <row r="5280" spans="1:6" hidden="1" x14ac:dyDescent="0.25">
      <c r="A5280" s="159"/>
      <c r="B5280" s="171">
        <v>10230</v>
      </c>
      <c r="C5280" s="165" t="s">
        <v>10986</v>
      </c>
      <c r="D5280" s="166" t="s">
        <v>8325</v>
      </c>
      <c r="E5280" s="167">
        <v>368.71</v>
      </c>
      <c r="F5280" s="164" t="s">
        <v>4931</v>
      </c>
    </row>
    <row r="5281" spans="1:6" ht="20.399999999999999" hidden="1" x14ac:dyDescent="0.25">
      <c r="A5281" s="159"/>
      <c r="B5281" s="171">
        <v>10409</v>
      </c>
      <c r="C5281" s="165" t="s">
        <v>10987</v>
      </c>
      <c r="D5281" s="166" t="s">
        <v>8325</v>
      </c>
      <c r="E5281" s="167">
        <v>109.54</v>
      </c>
      <c r="F5281" s="164" t="s">
        <v>4931</v>
      </c>
    </row>
    <row r="5282" spans="1:6" ht="20.399999999999999" hidden="1" x14ac:dyDescent="0.25">
      <c r="A5282" s="159"/>
      <c r="B5282" s="171">
        <v>10411</v>
      </c>
      <c r="C5282" s="165" t="s">
        <v>10988</v>
      </c>
      <c r="D5282" s="166" t="s">
        <v>8325</v>
      </c>
      <c r="E5282" s="167">
        <v>98.02</v>
      </c>
      <c r="F5282" s="164" t="s">
        <v>4931</v>
      </c>
    </row>
    <row r="5283" spans="1:6" ht="20.399999999999999" hidden="1" x14ac:dyDescent="0.25">
      <c r="A5283" s="159"/>
      <c r="B5283" s="171">
        <v>10404</v>
      </c>
      <c r="C5283" s="165" t="s">
        <v>10989</v>
      </c>
      <c r="D5283" s="166" t="s">
        <v>8325</v>
      </c>
      <c r="E5283" s="167">
        <v>39.75</v>
      </c>
      <c r="F5283" s="164" t="s">
        <v>4931</v>
      </c>
    </row>
    <row r="5284" spans="1:6" ht="20.399999999999999" hidden="1" x14ac:dyDescent="0.25">
      <c r="A5284" s="159"/>
      <c r="B5284" s="171">
        <v>10410</v>
      </c>
      <c r="C5284" s="165" t="s">
        <v>10990</v>
      </c>
      <c r="D5284" s="166" t="s">
        <v>8325</v>
      </c>
      <c r="E5284" s="167">
        <v>65.47</v>
      </c>
      <c r="F5284" s="164" t="s">
        <v>4931</v>
      </c>
    </row>
    <row r="5285" spans="1:6" ht="20.399999999999999" hidden="1" x14ac:dyDescent="0.25">
      <c r="A5285" s="159"/>
      <c r="B5285" s="171">
        <v>10405</v>
      </c>
      <c r="C5285" s="165" t="s">
        <v>10991</v>
      </c>
      <c r="D5285" s="166" t="s">
        <v>8325</v>
      </c>
      <c r="E5285" s="167">
        <v>219.46</v>
      </c>
      <c r="F5285" s="164" t="s">
        <v>4931</v>
      </c>
    </row>
    <row r="5286" spans="1:6" ht="20.399999999999999" hidden="1" x14ac:dyDescent="0.25">
      <c r="A5286" s="159"/>
      <c r="B5286" s="171">
        <v>10408</v>
      </c>
      <c r="C5286" s="165" t="s">
        <v>10992</v>
      </c>
      <c r="D5286" s="166" t="s">
        <v>8325</v>
      </c>
      <c r="E5286" s="167">
        <v>153.47</v>
      </c>
      <c r="F5286" s="164" t="s">
        <v>4931</v>
      </c>
    </row>
    <row r="5287" spans="1:6" ht="20.399999999999999" hidden="1" x14ac:dyDescent="0.25">
      <c r="A5287" s="159"/>
      <c r="B5287" s="171">
        <v>10412</v>
      </c>
      <c r="C5287" s="165" t="s">
        <v>10993</v>
      </c>
      <c r="D5287" s="166" t="s">
        <v>8325</v>
      </c>
      <c r="E5287" s="167">
        <v>48.17</v>
      </c>
      <c r="F5287" s="164" t="s">
        <v>4931</v>
      </c>
    </row>
    <row r="5288" spans="1:6" ht="20.399999999999999" hidden="1" x14ac:dyDescent="0.25">
      <c r="A5288" s="159"/>
      <c r="B5288" s="171">
        <v>10406</v>
      </c>
      <c r="C5288" s="165" t="s">
        <v>10994</v>
      </c>
      <c r="D5288" s="166" t="s">
        <v>8325</v>
      </c>
      <c r="E5288" s="167">
        <v>303.12</v>
      </c>
      <c r="F5288" s="164" t="s">
        <v>4931</v>
      </c>
    </row>
    <row r="5289" spans="1:6" ht="20.399999999999999" hidden="1" x14ac:dyDescent="0.25">
      <c r="A5289" s="159"/>
      <c r="B5289" s="171">
        <v>10407</v>
      </c>
      <c r="C5289" s="165" t="s">
        <v>10995</v>
      </c>
      <c r="D5289" s="166" t="s">
        <v>8325</v>
      </c>
      <c r="E5289" s="167">
        <v>470.15</v>
      </c>
      <c r="F5289" s="164" t="s">
        <v>4931</v>
      </c>
    </row>
    <row r="5290" spans="1:6" hidden="1" x14ac:dyDescent="0.25">
      <c r="A5290" s="159"/>
      <c r="B5290" s="171">
        <v>10416</v>
      </c>
      <c r="C5290" s="165" t="s">
        <v>10996</v>
      </c>
      <c r="D5290" s="166" t="s">
        <v>8325</v>
      </c>
      <c r="E5290" s="167">
        <v>58.31</v>
      </c>
      <c r="F5290" s="164" t="s">
        <v>4931</v>
      </c>
    </row>
    <row r="5291" spans="1:6" hidden="1" x14ac:dyDescent="0.25">
      <c r="A5291" s="159"/>
      <c r="B5291" s="171">
        <v>10419</v>
      </c>
      <c r="C5291" s="165" t="s">
        <v>10997</v>
      </c>
      <c r="D5291" s="166" t="s">
        <v>8325</v>
      </c>
      <c r="E5291" s="167">
        <v>50.62</v>
      </c>
      <c r="F5291" s="164" t="s">
        <v>4931</v>
      </c>
    </row>
    <row r="5292" spans="1:6" hidden="1" x14ac:dyDescent="0.25">
      <c r="A5292" s="159"/>
      <c r="B5292" s="171">
        <v>21092</v>
      </c>
      <c r="C5292" s="165" t="s">
        <v>10998</v>
      </c>
      <c r="D5292" s="166" t="s">
        <v>8325</v>
      </c>
      <c r="E5292" s="167">
        <v>28.94</v>
      </c>
      <c r="F5292" s="164" t="s">
        <v>4931</v>
      </c>
    </row>
    <row r="5293" spans="1:6" hidden="1" x14ac:dyDescent="0.25">
      <c r="A5293" s="159"/>
      <c r="B5293" s="171">
        <v>10418</v>
      </c>
      <c r="C5293" s="165" t="s">
        <v>10999</v>
      </c>
      <c r="D5293" s="166" t="s">
        <v>8325</v>
      </c>
      <c r="E5293" s="167">
        <v>33.74</v>
      </c>
      <c r="F5293" s="164" t="s">
        <v>4931</v>
      </c>
    </row>
    <row r="5294" spans="1:6" hidden="1" x14ac:dyDescent="0.25">
      <c r="A5294" s="159"/>
      <c r="B5294" s="171">
        <v>12657</v>
      </c>
      <c r="C5294" s="165" t="s">
        <v>11000</v>
      </c>
      <c r="D5294" s="166" t="s">
        <v>8325</v>
      </c>
      <c r="E5294" s="167">
        <v>136.15</v>
      </c>
      <c r="F5294" s="164" t="s">
        <v>4931</v>
      </c>
    </row>
    <row r="5295" spans="1:6" hidden="1" x14ac:dyDescent="0.25">
      <c r="A5295" s="159"/>
      <c r="B5295" s="171">
        <v>10417</v>
      </c>
      <c r="C5295" s="165" t="s">
        <v>11001</v>
      </c>
      <c r="D5295" s="166" t="s">
        <v>8325</v>
      </c>
      <c r="E5295" s="167">
        <v>84.97</v>
      </c>
      <c r="F5295" s="164" t="s">
        <v>4931</v>
      </c>
    </row>
    <row r="5296" spans="1:6" hidden="1" x14ac:dyDescent="0.25">
      <c r="A5296" s="159"/>
      <c r="B5296" s="171">
        <v>10413</v>
      </c>
      <c r="C5296" s="165" t="s">
        <v>11002</v>
      </c>
      <c r="D5296" s="166" t="s">
        <v>8325</v>
      </c>
      <c r="E5296" s="167">
        <v>30.88</v>
      </c>
      <c r="F5296" s="164" t="s">
        <v>4931</v>
      </c>
    </row>
    <row r="5297" spans="1:6" hidden="1" x14ac:dyDescent="0.25">
      <c r="A5297" s="159"/>
      <c r="B5297" s="171">
        <v>10414</v>
      </c>
      <c r="C5297" s="165" t="s">
        <v>11003</v>
      </c>
      <c r="D5297" s="166" t="s">
        <v>8325</v>
      </c>
      <c r="E5297" s="167">
        <v>185.93</v>
      </c>
      <c r="F5297" s="164" t="s">
        <v>4931</v>
      </c>
    </row>
    <row r="5298" spans="1:6" hidden="1" x14ac:dyDescent="0.25">
      <c r="A5298" s="159"/>
      <c r="B5298" s="171">
        <v>10415</v>
      </c>
      <c r="C5298" s="165" t="s">
        <v>11004</v>
      </c>
      <c r="D5298" s="166" t="s">
        <v>8325</v>
      </c>
      <c r="E5298" s="167">
        <v>322.69</v>
      </c>
      <c r="F5298" s="164" t="s">
        <v>4931</v>
      </c>
    </row>
    <row r="5299" spans="1:6" hidden="1" x14ac:dyDescent="0.25">
      <c r="A5299" s="159"/>
      <c r="B5299" s="171">
        <v>38643</v>
      </c>
      <c r="C5299" s="165" t="s">
        <v>7180</v>
      </c>
      <c r="D5299" s="166" t="s">
        <v>8325</v>
      </c>
      <c r="E5299" s="167">
        <v>43.47</v>
      </c>
      <c r="F5299" s="164" t="s">
        <v>4897</v>
      </c>
    </row>
    <row r="5300" spans="1:6" hidden="1" x14ac:dyDescent="0.25">
      <c r="A5300" s="159"/>
      <c r="B5300" s="171">
        <v>6157</v>
      </c>
      <c r="C5300" s="165" t="s">
        <v>5840</v>
      </c>
      <c r="D5300" s="166" t="s">
        <v>8325</v>
      </c>
      <c r="E5300" s="167">
        <v>59.39</v>
      </c>
      <c r="F5300" s="164" t="s">
        <v>4897</v>
      </c>
    </row>
    <row r="5301" spans="1:6" hidden="1" x14ac:dyDescent="0.25">
      <c r="A5301" s="159"/>
      <c r="B5301" s="171">
        <v>37588</v>
      </c>
      <c r="C5301" s="165" t="s">
        <v>6953</v>
      </c>
      <c r="D5301" s="166" t="s">
        <v>8325</v>
      </c>
      <c r="E5301" s="167">
        <v>20.329999999999998</v>
      </c>
      <c r="F5301" s="164" t="s">
        <v>4897</v>
      </c>
    </row>
    <row r="5302" spans="1:6" hidden="1" x14ac:dyDescent="0.25">
      <c r="A5302" s="159"/>
      <c r="B5302" s="171">
        <v>6152</v>
      </c>
      <c r="C5302" s="165" t="s">
        <v>5837</v>
      </c>
      <c r="D5302" s="166" t="s">
        <v>8325</v>
      </c>
      <c r="E5302" s="167">
        <v>2.68</v>
      </c>
      <c r="F5302" s="164" t="s">
        <v>4897</v>
      </c>
    </row>
    <row r="5303" spans="1:6" hidden="1" x14ac:dyDescent="0.25">
      <c r="A5303" s="159"/>
      <c r="B5303" s="171">
        <v>6158</v>
      </c>
      <c r="C5303" s="165" t="s">
        <v>5841</v>
      </c>
      <c r="D5303" s="166" t="s">
        <v>8325</v>
      </c>
      <c r="E5303" s="167">
        <v>3.24</v>
      </c>
      <c r="F5303" s="164" t="s">
        <v>4897</v>
      </c>
    </row>
    <row r="5304" spans="1:6" hidden="1" x14ac:dyDescent="0.25">
      <c r="A5304" s="159"/>
      <c r="B5304" s="171">
        <v>6153</v>
      </c>
      <c r="C5304" s="165" t="s">
        <v>11005</v>
      </c>
      <c r="D5304" s="166" t="s">
        <v>8325</v>
      </c>
      <c r="E5304" s="167">
        <v>2.52</v>
      </c>
      <c r="F5304" s="164" t="s">
        <v>4897</v>
      </c>
    </row>
    <row r="5305" spans="1:6" hidden="1" x14ac:dyDescent="0.25">
      <c r="A5305" s="159"/>
      <c r="B5305" s="171">
        <v>6156</v>
      </c>
      <c r="C5305" s="165" t="s">
        <v>5839</v>
      </c>
      <c r="D5305" s="166" t="s">
        <v>8325</v>
      </c>
      <c r="E5305" s="167">
        <v>3.2</v>
      </c>
      <c r="F5305" s="164" t="s">
        <v>4897</v>
      </c>
    </row>
    <row r="5306" spans="1:6" hidden="1" x14ac:dyDescent="0.25">
      <c r="A5306" s="159"/>
      <c r="B5306" s="171">
        <v>6154</v>
      </c>
      <c r="C5306" s="165" t="s">
        <v>5838</v>
      </c>
      <c r="D5306" s="166" t="s">
        <v>8325</v>
      </c>
      <c r="E5306" s="167">
        <v>6.02</v>
      </c>
      <c r="F5306" s="164" t="s">
        <v>4897</v>
      </c>
    </row>
    <row r="5307" spans="1:6" hidden="1" x14ac:dyDescent="0.25">
      <c r="A5307" s="159"/>
      <c r="B5307" s="171">
        <v>6155</v>
      </c>
      <c r="C5307" s="165" t="s">
        <v>11006</v>
      </c>
      <c r="D5307" s="166" t="s">
        <v>8325</v>
      </c>
      <c r="E5307" s="167">
        <v>12.45</v>
      </c>
      <c r="F5307" s="164" t="s">
        <v>4897</v>
      </c>
    </row>
    <row r="5308" spans="1:6" hidden="1" x14ac:dyDescent="0.25">
      <c r="A5308" s="159"/>
      <c r="B5308" s="171">
        <v>3115</v>
      </c>
      <c r="C5308" s="165" t="s">
        <v>5367</v>
      </c>
      <c r="D5308" s="166" t="s">
        <v>8325</v>
      </c>
      <c r="E5308" s="167">
        <v>15.55</v>
      </c>
      <c r="F5308" s="164" t="s">
        <v>4897</v>
      </c>
    </row>
    <row r="5309" spans="1:6" hidden="1" x14ac:dyDescent="0.25">
      <c r="A5309" s="159"/>
      <c r="B5309" s="171">
        <v>3116</v>
      </c>
      <c r="C5309" s="165" t="s">
        <v>5368</v>
      </c>
      <c r="D5309" s="166" t="s">
        <v>8325</v>
      </c>
      <c r="E5309" s="167">
        <v>16.02</v>
      </c>
      <c r="F5309" s="164" t="s">
        <v>4897</v>
      </c>
    </row>
    <row r="5310" spans="1:6" hidden="1" x14ac:dyDescent="0.25">
      <c r="A5310" s="159"/>
      <c r="B5310" s="171">
        <v>38166</v>
      </c>
      <c r="C5310" s="165" t="s">
        <v>7090</v>
      </c>
      <c r="D5310" s="166" t="s">
        <v>8325</v>
      </c>
      <c r="E5310" s="167">
        <v>32.79</v>
      </c>
      <c r="F5310" s="164" t="s">
        <v>4897</v>
      </c>
    </row>
    <row r="5311" spans="1:6" hidden="1" x14ac:dyDescent="0.25">
      <c r="A5311" s="159"/>
      <c r="B5311" s="171">
        <v>38108</v>
      </c>
      <c r="C5311" s="165" t="s">
        <v>7063</v>
      </c>
      <c r="D5311" s="166" t="s">
        <v>8325</v>
      </c>
      <c r="E5311" s="167">
        <v>27.86</v>
      </c>
      <c r="F5311" s="164" t="s">
        <v>4897</v>
      </c>
    </row>
    <row r="5312" spans="1:6" ht="20.399999999999999" hidden="1" x14ac:dyDescent="0.25">
      <c r="A5312" s="159"/>
      <c r="B5312" s="171">
        <v>38087</v>
      </c>
      <c r="C5312" s="165" t="s">
        <v>11007</v>
      </c>
      <c r="D5312" s="166" t="s">
        <v>8325</v>
      </c>
      <c r="E5312" s="167">
        <v>35.83</v>
      </c>
      <c r="F5312" s="164" t="s">
        <v>4897</v>
      </c>
    </row>
    <row r="5313" spans="1:6" hidden="1" x14ac:dyDescent="0.25">
      <c r="A5313" s="159"/>
      <c r="B5313" s="171">
        <v>38109</v>
      </c>
      <c r="C5313" s="165" t="s">
        <v>7064</v>
      </c>
      <c r="D5313" s="166" t="s">
        <v>8325</v>
      </c>
      <c r="E5313" s="167">
        <v>44.53</v>
      </c>
      <c r="F5313" s="164" t="s">
        <v>4897</v>
      </c>
    </row>
    <row r="5314" spans="1:6" ht="20.399999999999999" hidden="1" x14ac:dyDescent="0.25">
      <c r="A5314" s="159"/>
      <c r="B5314" s="171">
        <v>38088</v>
      </c>
      <c r="C5314" s="165" t="s">
        <v>11008</v>
      </c>
      <c r="D5314" s="166" t="s">
        <v>8325</v>
      </c>
      <c r="E5314" s="167">
        <v>46.82</v>
      </c>
      <c r="F5314" s="164" t="s">
        <v>4897</v>
      </c>
    </row>
    <row r="5315" spans="1:6" hidden="1" x14ac:dyDescent="0.25">
      <c r="A5315" s="159"/>
      <c r="B5315" s="171">
        <v>38110</v>
      </c>
      <c r="C5315" s="165" t="s">
        <v>7065</v>
      </c>
      <c r="D5315" s="166" t="s">
        <v>8325</v>
      </c>
      <c r="E5315" s="167">
        <v>17.13</v>
      </c>
      <c r="F5315" s="164" t="s">
        <v>4897</v>
      </c>
    </row>
    <row r="5316" spans="1:6" ht="20.399999999999999" hidden="1" x14ac:dyDescent="0.25">
      <c r="A5316" s="159"/>
      <c r="B5316" s="171">
        <v>38089</v>
      </c>
      <c r="C5316" s="165" t="s">
        <v>11009</v>
      </c>
      <c r="D5316" s="166" t="s">
        <v>8325</v>
      </c>
      <c r="E5316" s="167">
        <v>29.85</v>
      </c>
      <c r="F5316" s="164" t="s">
        <v>4897</v>
      </c>
    </row>
    <row r="5317" spans="1:6" hidden="1" x14ac:dyDescent="0.25">
      <c r="A5317" s="159"/>
      <c r="B5317" s="171">
        <v>38111</v>
      </c>
      <c r="C5317" s="165" t="s">
        <v>7066</v>
      </c>
      <c r="D5317" s="166" t="s">
        <v>8325</v>
      </c>
      <c r="E5317" s="167">
        <v>19.149999999999999</v>
      </c>
      <c r="F5317" s="164" t="s">
        <v>4897</v>
      </c>
    </row>
    <row r="5318" spans="1:6" ht="20.399999999999999" hidden="1" x14ac:dyDescent="0.25">
      <c r="A5318" s="159"/>
      <c r="B5318" s="171">
        <v>38090</v>
      </c>
      <c r="C5318" s="165" t="s">
        <v>11010</v>
      </c>
      <c r="D5318" s="166" t="s">
        <v>8325</v>
      </c>
      <c r="E5318" s="167">
        <v>30.85</v>
      </c>
      <c r="F5318" s="164" t="s">
        <v>4897</v>
      </c>
    </row>
    <row r="5319" spans="1:6" hidden="1" x14ac:dyDescent="0.25">
      <c r="A5319" s="159"/>
      <c r="B5319" s="171">
        <v>11786</v>
      </c>
      <c r="C5319" s="165" t="s">
        <v>6300</v>
      </c>
      <c r="D5319" s="166" t="s">
        <v>8325</v>
      </c>
      <c r="E5319" s="167">
        <v>247.76</v>
      </c>
      <c r="F5319" s="164" t="s">
        <v>4897</v>
      </c>
    </row>
    <row r="5320" spans="1:6" hidden="1" x14ac:dyDescent="0.25">
      <c r="A5320" s="159"/>
      <c r="B5320" s="171">
        <v>13726</v>
      </c>
      <c r="C5320" s="165" t="s">
        <v>11011</v>
      </c>
      <c r="D5320" s="166" t="s">
        <v>8325</v>
      </c>
      <c r="E5320" s="167">
        <v>30285.71</v>
      </c>
      <c r="F5320" s="164" t="s">
        <v>4931</v>
      </c>
    </row>
    <row r="5321" spans="1:6" hidden="1" x14ac:dyDescent="0.25">
      <c r="A5321" s="159"/>
      <c r="B5321" s="171">
        <v>38400</v>
      </c>
      <c r="C5321" s="165" t="s">
        <v>7125</v>
      </c>
      <c r="D5321" s="166" t="s">
        <v>8325</v>
      </c>
      <c r="E5321" s="167">
        <v>9.67</v>
      </c>
      <c r="F5321" s="164" t="s">
        <v>4897</v>
      </c>
    </row>
    <row r="5322" spans="1:6" hidden="1" x14ac:dyDescent="0.25">
      <c r="A5322" s="159"/>
      <c r="B5322" s="171">
        <v>12627</v>
      </c>
      <c r="C5322" s="165" t="s">
        <v>11012</v>
      </c>
      <c r="D5322" s="166" t="s">
        <v>8325</v>
      </c>
      <c r="E5322" s="167">
        <v>0.37</v>
      </c>
      <c r="F5322" s="164" t="s">
        <v>4931</v>
      </c>
    </row>
    <row r="5323" spans="1:6" hidden="1" x14ac:dyDescent="0.25">
      <c r="A5323" s="159"/>
      <c r="B5323" s="171">
        <v>6138</v>
      </c>
      <c r="C5323" s="165" t="s">
        <v>5829</v>
      </c>
      <c r="D5323" s="166" t="s">
        <v>8325</v>
      </c>
      <c r="E5323" s="167">
        <v>1.35</v>
      </c>
      <c r="F5323" s="164" t="s">
        <v>4897</v>
      </c>
    </row>
    <row r="5324" spans="1:6" hidden="1" x14ac:dyDescent="0.25">
      <c r="A5324" s="159"/>
      <c r="B5324" s="171">
        <v>39996</v>
      </c>
      <c r="C5324" s="165" t="s">
        <v>11013</v>
      </c>
      <c r="D5324" s="166" t="s">
        <v>8368</v>
      </c>
      <c r="E5324" s="167">
        <v>1.78</v>
      </c>
      <c r="F5324" s="164" t="s">
        <v>4931</v>
      </c>
    </row>
    <row r="5325" spans="1:6" hidden="1" x14ac:dyDescent="0.25">
      <c r="A5325" s="159"/>
      <c r="B5325" s="171">
        <v>10478</v>
      </c>
      <c r="C5325" s="165" t="s">
        <v>11014</v>
      </c>
      <c r="D5325" s="166" t="s">
        <v>8370</v>
      </c>
      <c r="E5325" s="167">
        <v>24.44</v>
      </c>
      <c r="F5325" s="164" t="s">
        <v>4897</v>
      </c>
    </row>
    <row r="5326" spans="1:6" hidden="1" x14ac:dyDescent="0.25">
      <c r="A5326" s="159"/>
      <c r="B5326" s="171">
        <v>40514</v>
      </c>
      <c r="C5326" s="165" t="s">
        <v>7547</v>
      </c>
      <c r="D5326" s="166" t="s">
        <v>8370</v>
      </c>
      <c r="E5326" s="167">
        <v>21.65</v>
      </c>
      <c r="F5326" s="164" t="s">
        <v>8337</v>
      </c>
    </row>
    <row r="5327" spans="1:6" hidden="1" x14ac:dyDescent="0.25">
      <c r="A5327" s="159"/>
      <c r="B5327" s="171">
        <v>10475</v>
      </c>
      <c r="C5327" s="165" t="s">
        <v>6090</v>
      </c>
      <c r="D5327" s="166" t="s">
        <v>8370</v>
      </c>
      <c r="E5327" s="167">
        <v>21.5</v>
      </c>
      <c r="F5327" s="164" t="s">
        <v>4897</v>
      </c>
    </row>
    <row r="5328" spans="1:6" hidden="1" x14ac:dyDescent="0.25">
      <c r="A5328" s="159"/>
      <c r="B5328" s="171">
        <v>10481</v>
      </c>
      <c r="C5328" s="165" t="s">
        <v>11015</v>
      </c>
      <c r="D5328" s="166" t="s">
        <v>8370</v>
      </c>
      <c r="E5328" s="167">
        <v>23.45</v>
      </c>
      <c r="F5328" s="164" t="s">
        <v>4897</v>
      </c>
    </row>
    <row r="5329" spans="1:6" hidden="1" x14ac:dyDescent="0.25">
      <c r="A5329" s="159"/>
      <c r="B5329" s="171">
        <v>4031</v>
      </c>
      <c r="C5329" s="165" t="s">
        <v>5595</v>
      </c>
      <c r="D5329" s="166" t="s">
        <v>8330</v>
      </c>
      <c r="E5329" s="167">
        <v>23.13</v>
      </c>
      <c r="F5329" s="164" t="s">
        <v>4897</v>
      </c>
    </row>
    <row r="5330" spans="1:6" hidden="1" x14ac:dyDescent="0.25">
      <c r="A5330" s="159"/>
      <c r="B5330" s="171">
        <v>4030</v>
      </c>
      <c r="C5330" s="165" t="s">
        <v>5594</v>
      </c>
      <c r="D5330" s="166" t="s">
        <v>8330</v>
      </c>
      <c r="E5330" s="167">
        <v>4.92</v>
      </c>
      <c r="F5330" s="164" t="s">
        <v>4897</v>
      </c>
    </row>
    <row r="5331" spans="1:6" hidden="1" x14ac:dyDescent="0.25">
      <c r="A5331" s="159"/>
      <c r="B5331" s="171">
        <v>39399</v>
      </c>
      <c r="C5331" s="165" t="s">
        <v>7298</v>
      </c>
      <c r="D5331" s="166" t="s">
        <v>8325</v>
      </c>
      <c r="E5331" s="167">
        <v>838.67</v>
      </c>
      <c r="F5331" s="164" t="s">
        <v>4931</v>
      </c>
    </row>
    <row r="5332" spans="1:6" hidden="1" x14ac:dyDescent="0.25">
      <c r="A5332" s="159"/>
      <c r="B5332" s="171">
        <v>39400</v>
      </c>
      <c r="C5332" s="165" t="s">
        <v>7299</v>
      </c>
      <c r="D5332" s="166" t="s">
        <v>8325</v>
      </c>
      <c r="E5332" s="167">
        <v>911.6</v>
      </c>
      <c r="F5332" s="164" t="s">
        <v>4931</v>
      </c>
    </row>
    <row r="5333" spans="1:6" hidden="1" x14ac:dyDescent="0.25">
      <c r="A5333" s="159"/>
      <c r="B5333" s="171">
        <v>39401</v>
      </c>
      <c r="C5333" s="165" t="s">
        <v>7300</v>
      </c>
      <c r="D5333" s="166" t="s">
        <v>8325</v>
      </c>
      <c r="E5333" s="167">
        <v>1022.59</v>
      </c>
      <c r="F5333" s="164" t="s">
        <v>4931</v>
      </c>
    </row>
    <row r="5334" spans="1:6" hidden="1" x14ac:dyDescent="0.25">
      <c r="A5334" s="159"/>
      <c r="B5334" s="171">
        <v>11652</v>
      </c>
      <c r="C5334" s="165" t="s">
        <v>11016</v>
      </c>
      <c r="D5334" s="166" t="s">
        <v>8325</v>
      </c>
      <c r="E5334" s="167">
        <v>2200</v>
      </c>
      <c r="F5334" s="164" t="s">
        <v>4931</v>
      </c>
    </row>
    <row r="5335" spans="1:6" hidden="1" x14ac:dyDescent="0.25">
      <c r="A5335" s="159"/>
      <c r="B5335" s="171">
        <v>13896</v>
      </c>
      <c r="C5335" s="165" t="s">
        <v>11017</v>
      </c>
      <c r="D5335" s="166" t="s">
        <v>8325</v>
      </c>
      <c r="E5335" s="167">
        <v>1973.59</v>
      </c>
      <c r="F5335" s="164" t="s">
        <v>4931</v>
      </c>
    </row>
    <row r="5336" spans="1:6" hidden="1" x14ac:dyDescent="0.25">
      <c r="A5336" s="159"/>
      <c r="B5336" s="171">
        <v>13475</v>
      </c>
      <c r="C5336" s="165" t="s">
        <v>11018</v>
      </c>
      <c r="D5336" s="166" t="s">
        <v>8325</v>
      </c>
      <c r="E5336" s="167">
        <v>2404.0700000000002</v>
      </c>
      <c r="F5336" s="164" t="s">
        <v>4931</v>
      </c>
    </row>
    <row r="5337" spans="1:6" hidden="1" x14ac:dyDescent="0.25">
      <c r="A5337" s="159"/>
      <c r="B5337" s="171">
        <v>25971</v>
      </c>
      <c r="C5337" s="165" t="s">
        <v>11019</v>
      </c>
      <c r="D5337" s="166" t="s">
        <v>8325</v>
      </c>
      <c r="E5337" s="167">
        <v>1953174.08</v>
      </c>
      <c r="F5337" s="164" t="s">
        <v>4931</v>
      </c>
    </row>
    <row r="5338" spans="1:6" hidden="1" x14ac:dyDescent="0.25">
      <c r="A5338" s="159"/>
      <c r="B5338" s="171">
        <v>25970</v>
      </c>
      <c r="C5338" s="165" t="s">
        <v>11020</v>
      </c>
      <c r="D5338" s="166" t="s">
        <v>8325</v>
      </c>
      <c r="E5338" s="167">
        <v>822263.62</v>
      </c>
      <c r="F5338" s="164" t="s">
        <v>4931</v>
      </c>
    </row>
    <row r="5339" spans="1:6" hidden="1" x14ac:dyDescent="0.25">
      <c r="A5339" s="159"/>
      <c r="B5339" s="171">
        <v>13476</v>
      </c>
      <c r="C5339" s="165" t="s">
        <v>11021</v>
      </c>
      <c r="D5339" s="166" t="s">
        <v>8325</v>
      </c>
      <c r="E5339" s="167">
        <v>828222.11</v>
      </c>
      <c r="F5339" s="164" t="s">
        <v>4931</v>
      </c>
    </row>
    <row r="5340" spans="1:6" hidden="1" x14ac:dyDescent="0.25">
      <c r="A5340" s="159"/>
      <c r="B5340" s="171">
        <v>10488</v>
      </c>
      <c r="C5340" s="165" t="s">
        <v>11022</v>
      </c>
      <c r="D5340" s="166" t="s">
        <v>8325</v>
      </c>
      <c r="E5340" s="167">
        <v>1003400</v>
      </c>
      <c r="F5340" s="164" t="s">
        <v>4931</v>
      </c>
    </row>
    <row r="5341" spans="1:6" ht="20.399999999999999" hidden="1" x14ac:dyDescent="0.25">
      <c r="A5341" s="159"/>
      <c r="B5341" s="171">
        <v>13606</v>
      </c>
      <c r="C5341" s="165" t="s">
        <v>11023</v>
      </c>
      <c r="D5341" s="166" t="s">
        <v>8325</v>
      </c>
      <c r="E5341" s="167">
        <v>888998.05</v>
      </c>
      <c r="F5341" s="164" t="s">
        <v>4931</v>
      </c>
    </row>
    <row r="5342" spans="1:6" hidden="1" x14ac:dyDescent="0.25">
      <c r="A5342" s="159"/>
      <c r="B5342" s="171">
        <v>10489</v>
      </c>
      <c r="C5342" s="165" t="s">
        <v>6091</v>
      </c>
      <c r="D5342" s="166" t="s">
        <v>8332</v>
      </c>
      <c r="E5342" s="167">
        <v>9.57</v>
      </c>
      <c r="F5342" s="164" t="s">
        <v>4897</v>
      </c>
    </row>
    <row r="5343" spans="1:6" hidden="1" x14ac:dyDescent="0.25">
      <c r="A5343" s="159"/>
      <c r="B5343" s="171">
        <v>41073</v>
      </c>
      <c r="C5343" s="165" t="s">
        <v>7500</v>
      </c>
      <c r="D5343" s="166" t="s">
        <v>8412</v>
      </c>
      <c r="E5343" s="167">
        <v>1676.47</v>
      </c>
      <c r="F5343" s="164" t="s">
        <v>4897</v>
      </c>
    </row>
    <row r="5344" spans="1:6" hidden="1" x14ac:dyDescent="0.25">
      <c r="A5344" s="159"/>
      <c r="B5344" s="171">
        <v>34391</v>
      </c>
      <c r="C5344" s="165" t="s">
        <v>11024</v>
      </c>
      <c r="D5344" s="166" t="s">
        <v>8330</v>
      </c>
      <c r="E5344" s="167">
        <v>446.74</v>
      </c>
      <c r="F5344" s="164" t="s">
        <v>4897</v>
      </c>
    </row>
    <row r="5345" spans="1:6" hidden="1" x14ac:dyDescent="0.25">
      <c r="A5345" s="159"/>
      <c r="B5345" s="171">
        <v>10496</v>
      </c>
      <c r="C5345" s="165" t="s">
        <v>11025</v>
      </c>
      <c r="D5345" s="166" t="s">
        <v>8330</v>
      </c>
      <c r="E5345" s="167">
        <v>388.88</v>
      </c>
      <c r="F5345" s="164" t="s">
        <v>4897</v>
      </c>
    </row>
    <row r="5346" spans="1:6" hidden="1" x14ac:dyDescent="0.25">
      <c r="A5346" s="159"/>
      <c r="B5346" s="171">
        <v>10497</v>
      </c>
      <c r="C5346" s="165" t="s">
        <v>11026</v>
      </c>
      <c r="D5346" s="166" t="s">
        <v>8330</v>
      </c>
      <c r="E5346" s="167">
        <v>1011.11</v>
      </c>
      <c r="F5346" s="164" t="s">
        <v>4897</v>
      </c>
    </row>
    <row r="5347" spans="1:6" hidden="1" x14ac:dyDescent="0.25">
      <c r="A5347" s="159"/>
      <c r="B5347" s="171">
        <v>10504</v>
      </c>
      <c r="C5347" s="165" t="s">
        <v>11027</v>
      </c>
      <c r="D5347" s="166" t="s">
        <v>8330</v>
      </c>
      <c r="E5347" s="167">
        <v>1182.22</v>
      </c>
      <c r="F5347" s="164" t="s">
        <v>4897</v>
      </c>
    </row>
    <row r="5348" spans="1:6" hidden="1" x14ac:dyDescent="0.25">
      <c r="A5348" s="159"/>
      <c r="B5348" s="171">
        <v>34390</v>
      </c>
      <c r="C5348" s="165" t="s">
        <v>6715</v>
      </c>
      <c r="D5348" s="166" t="s">
        <v>8330</v>
      </c>
      <c r="E5348" s="167">
        <v>348.44</v>
      </c>
      <c r="F5348" s="164" t="s">
        <v>4897</v>
      </c>
    </row>
    <row r="5349" spans="1:6" hidden="1" x14ac:dyDescent="0.25">
      <c r="A5349" s="159"/>
      <c r="B5349" s="171">
        <v>34389</v>
      </c>
      <c r="C5349" s="165" t="s">
        <v>6714</v>
      </c>
      <c r="D5349" s="166" t="s">
        <v>8330</v>
      </c>
      <c r="E5349" s="167">
        <v>108.88</v>
      </c>
      <c r="F5349" s="164" t="s">
        <v>4897</v>
      </c>
    </row>
    <row r="5350" spans="1:6" hidden="1" x14ac:dyDescent="0.25">
      <c r="A5350" s="159"/>
      <c r="B5350" s="171">
        <v>34388</v>
      </c>
      <c r="C5350" s="165" t="s">
        <v>6713</v>
      </c>
      <c r="D5350" s="166" t="s">
        <v>8330</v>
      </c>
      <c r="E5350" s="167">
        <v>154.75</v>
      </c>
      <c r="F5350" s="164" t="s">
        <v>4897</v>
      </c>
    </row>
    <row r="5351" spans="1:6" hidden="1" x14ac:dyDescent="0.25">
      <c r="A5351" s="159"/>
      <c r="B5351" s="171">
        <v>34387</v>
      </c>
      <c r="C5351" s="165" t="s">
        <v>6712</v>
      </c>
      <c r="D5351" s="166" t="s">
        <v>8330</v>
      </c>
      <c r="E5351" s="167">
        <v>251.22</v>
      </c>
      <c r="F5351" s="164" t="s">
        <v>4897</v>
      </c>
    </row>
    <row r="5352" spans="1:6" hidden="1" x14ac:dyDescent="0.25">
      <c r="A5352" s="159"/>
      <c r="B5352" s="171">
        <v>11188</v>
      </c>
      <c r="C5352" s="165" t="s">
        <v>6206</v>
      </c>
      <c r="D5352" s="166" t="s">
        <v>8330</v>
      </c>
      <c r="E5352" s="167">
        <v>124.44</v>
      </c>
      <c r="F5352" s="164" t="s">
        <v>4897</v>
      </c>
    </row>
    <row r="5353" spans="1:6" hidden="1" x14ac:dyDescent="0.25">
      <c r="A5353" s="159"/>
      <c r="B5353" s="171">
        <v>11189</v>
      </c>
      <c r="C5353" s="165" t="s">
        <v>6207</v>
      </c>
      <c r="D5353" s="166" t="s">
        <v>8330</v>
      </c>
      <c r="E5353" s="167">
        <v>186.66</v>
      </c>
      <c r="F5353" s="164" t="s">
        <v>4897</v>
      </c>
    </row>
    <row r="5354" spans="1:6" hidden="1" x14ac:dyDescent="0.25">
      <c r="A5354" s="159"/>
      <c r="B5354" s="171">
        <v>21107</v>
      </c>
      <c r="C5354" s="165" t="s">
        <v>6640</v>
      </c>
      <c r="D5354" s="166" t="s">
        <v>8330</v>
      </c>
      <c r="E5354" s="167">
        <v>134.33000000000001</v>
      </c>
      <c r="F5354" s="164" t="s">
        <v>4897</v>
      </c>
    </row>
    <row r="5355" spans="1:6" hidden="1" x14ac:dyDescent="0.25">
      <c r="A5355" s="159"/>
      <c r="B5355" s="171">
        <v>34386</v>
      </c>
      <c r="C5355" s="165" t="s">
        <v>6711</v>
      </c>
      <c r="D5355" s="166" t="s">
        <v>8330</v>
      </c>
      <c r="E5355" s="167">
        <v>233.33</v>
      </c>
      <c r="F5355" s="164" t="s">
        <v>4897</v>
      </c>
    </row>
    <row r="5356" spans="1:6" hidden="1" x14ac:dyDescent="0.25">
      <c r="A5356" s="159"/>
      <c r="B5356" s="171">
        <v>10490</v>
      </c>
      <c r="C5356" s="165" t="s">
        <v>6092</v>
      </c>
      <c r="D5356" s="166" t="s">
        <v>8330</v>
      </c>
      <c r="E5356" s="167">
        <v>70</v>
      </c>
      <c r="F5356" s="164" t="s">
        <v>8337</v>
      </c>
    </row>
    <row r="5357" spans="1:6" hidden="1" x14ac:dyDescent="0.25">
      <c r="A5357" s="159"/>
      <c r="B5357" s="171">
        <v>10492</v>
      </c>
      <c r="C5357" s="165" t="s">
        <v>6094</v>
      </c>
      <c r="D5357" s="166" t="s">
        <v>8330</v>
      </c>
      <c r="E5357" s="167">
        <v>93.33</v>
      </c>
      <c r="F5357" s="164" t="s">
        <v>4897</v>
      </c>
    </row>
    <row r="5358" spans="1:6" hidden="1" x14ac:dyDescent="0.25">
      <c r="A5358" s="159"/>
      <c r="B5358" s="171">
        <v>10493</v>
      </c>
      <c r="C5358" s="165" t="s">
        <v>6095</v>
      </c>
      <c r="D5358" s="166" t="s">
        <v>8330</v>
      </c>
      <c r="E5358" s="167">
        <v>108.88</v>
      </c>
      <c r="F5358" s="164" t="s">
        <v>4897</v>
      </c>
    </row>
    <row r="5359" spans="1:6" hidden="1" x14ac:dyDescent="0.25">
      <c r="A5359" s="159"/>
      <c r="B5359" s="171">
        <v>10491</v>
      </c>
      <c r="C5359" s="165" t="s">
        <v>6093</v>
      </c>
      <c r="D5359" s="166" t="s">
        <v>8330</v>
      </c>
      <c r="E5359" s="167">
        <v>132.22</v>
      </c>
      <c r="F5359" s="164" t="s">
        <v>4897</v>
      </c>
    </row>
    <row r="5360" spans="1:6" hidden="1" x14ac:dyDescent="0.25">
      <c r="A5360" s="159"/>
      <c r="B5360" s="171">
        <v>34385</v>
      </c>
      <c r="C5360" s="165" t="s">
        <v>6710</v>
      </c>
      <c r="D5360" s="166" t="s">
        <v>8330</v>
      </c>
      <c r="E5360" s="167">
        <v>192.88</v>
      </c>
      <c r="F5360" s="164" t="s">
        <v>4897</v>
      </c>
    </row>
    <row r="5361" spans="1:6" hidden="1" x14ac:dyDescent="0.25">
      <c r="A5361" s="159"/>
      <c r="B5361" s="171">
        <v>10499</v>
      </c>
      <c r="C5361" s="165" t="s">
        <v>6097</v>
      </c>
      <c r="D5361" s="166" t="s">
        <v>8330</v>
      </c>
      <c r="E5361" s="167">
        <v>77.77</v>
      </c>
      <c r="F5361" s="164" t="s">
        <v>4897</v>
      </c>
    </row>
    <row r="5362" spans="1:6" hidden="1" x14ac:dyDescent="0.25">
      <c r="A5362" s="159"/>
      <c r="B5362" s="171">
        <v>34384</v>
      </c>
      <c r="C5362" s="165" t="s">
        <v>6709</v>
      </c>
      <c r="D5362" s="166" t="s">
        <v>8330</v>
      </c>
      <c r="E5362" s="167">
        <v>233.33</v>
      </c>
      <c r="F5362" s="164" t="s">
        <v>4897</v>
      </c>
    </row>
    <row r="5363" spans="1:6" hidden="1" x14ac:dyDescent="0.25">
      <c r="A5363" s="159"/>
      <c r="B5363" s="171">
        <v>11185</v>
      </c>
      <c r="C5363" s="165" t="s">
        <v>6204</v>
      </c>
      <c r="D5363" s="166" t="s">
        <v>8330</v>
      </c>
      <c r="E5363" s="167">
        <v>241.11</v>
      </c>
      <c r="F5363" s="164" t="s">
        <v>4897</v>
      </c>
    </row>
    <row r="5364" spans="1:6" hidden="1" x14ac:dyDescent="0.25">
      <c r="A5364" s="159"/>
      <c r="B5364" s="171">
        <v>10507</v>
      </c>
      <c r="C5364" s="165" t="s">
        <v>6103</v>
      </c>
      <c r="D5364" s="166" t="s">
        <v>8330</v>
      </c>
      <c r="E5364" s="167">
        <v>217.27</v>
      </c>
      <c r="F5364" s="164" t="s">
        <v>4897</v>
      </c>
    </row>
    <row r="5365" spans="1:6" hidden="1" x14ac:dyDescent="0.25">
      <c r="A5365" s="159"/>
      <c r="B5365" s="171">
        <v>10505</v>
      </c>
      <c r="C5365" s="165" t="s">
        <v>6101</v>
      </c>
      <c r="D5365" s="166" t="s">
        <v>8330</v>
      </c>
      <c r="E5365" s="167">
        <v>128.19999999999999</v>
      </c>
      <c r="F5365" s="164" t="s">
        <v>4897</v>
      </c>
    </row>
    <row r="5366" spans="1:6" hidden="1" x14ac:dyDescent="0.25">
      <c r="A5366" s="159"/>
      <c r="B5366" s="171">
        <v>10506</v>
      </c>
      <c r="C5366" s="165" t="s">
        <v>6102</v>
      </c>
      <c r="D5366" s="166" t="s">
        <v>8330</v>
      </c>
      <c r="E5366" s="167">
        <v>167.36</v>
      </c>
      <c r="F5366" s="164" t="s">
        <v>4897</v>
      </c>
    </row>
    <row r="5367" spans="1:6" hidden="1" x14ac:dyDescent="0.25">
      <c r="A5367" s="159"/>
      <c r="B5367" s="171">
        <v>5031</v>
      </c>
      <c r="C5367" s="165" t="s">
        <v>11028</v>
      </c>
      <c r="D5367" s="166" t="s">
        <v>8330</v>
      </c>
      <c r="E5367" s="167">
        <v>235</v>
      </c>
      <c r="F5367" s="164" t="s">
        <v>8337</v>
      </c>
    </row>
    <row r="5368" spans="1:6" hidden="1" x14ac:dyDescent="0.25">
      <c r="A5368" s="159"/>
      <c r="B5368" s="171">
        <v>10502</v>
      </c>
      <c r="C5368" s="165" t="s">
        <v>6099</v>
      </c>
      <c r="D5368" s="166" t="s">
        <v>8330</v>
      </c>
      <c r="E5368" s="167">
        <v>273.83</v>
      </c>
      <c r="F5368" s="164" t="s">
        <v>4897</v>
      </c>
    </row>
    <row r="5369" spans="1:6" hidden="1" x14ac:dyDescent="0.25">
      <c r="A5369" s="159"/>
      <c r="B5369" s="171">
        <v>10501</v>
      </c>
      <c r="C5369" s="165" t="s">
        <v>6098</v>
      </c>
      <c r="D5369" s="166" t="s">
        <v>8330</v>
      </c>
      <c r="E5369" s="167">
        <v>154.69999999999999</v>
      </c>
      <c r="F5369" s="164" t="s">
        <v>4897</v>
      </c>
    </row>
    <row r="5370" spans="1:6" hidden="1" x14ac:dyDescent="0.25">
      <c r="A5370" s="159"/>
      <c r="B5370" s="171">
        <v>10503</v>
      </c>
      <c r="C5370" s="165" t="s">
        <v>6100</v>
      </c>
      <c r="D5370" s="166" t="s">
        <v>8330</v>
      </c>
      <c r="E5370" s="167">
        <v>209</v>
      </c>
      <c r="F5370" s="164" t="s">
        <v>4897</v>
      </c>
    </row>
    <row r="5371" spans="1:6" hidden="1" x14ac:dyDescent="0.25">
      <c r="A5371" s="159"/>
      <c r="B5371" s="171">
        <v>40270</v>
      </c>
      <c r="C5371" s="165" t="s">
        <v>11029</v>
      </c>
      <c r="D5371" s="166" t="s">
        <v>8368</v>
      </c>
      <c r="E5371" s="167">
        <v>45.38</v>
      </c>
      <c r="F5371" s="164" t="s">
        <v>4931</v>
      </c>
    </row>
    <row r="5372" spans="1:6" hidden="1" x14ac:dyDescent="0.25">
      <c r="A5372" s="159"/>
      <c r="B5372" s="171">
        <v>20213</v>
      </c>
      <c r="C5372" s="165" t="s">
        <v>11030</v>
      </c>
      <c r="D5372" s="166" t="s">
        <v>8368</v>
      </c>
      <c r="E5372" s="167">
        <v>11.78</v>
      </c>
      <c r="F5372" s="164" t="s">
        <v>4897</v>
      </c>
    </row>
    <row r="5373" spans="1:6" hidden="1" x14ac:dyDescent="0.25">
      <c r="A5373" s="159"/>
      <c r="B5373" s="171">
        <v>20211</v>
      </c>
      <c r="C5373" s="165" t="s">
        <v>11031</v>
      </c>
      <c r="D5373" s="166" t="s">
        <v>8368</v>
      </c>
      <c r="E5373" s="167">
        <v>17.41</v>
      </c>
      <c r="F5373" s="164" t="s">
        <v>4897</v>
      </c>
    </row>
    <row r="5374" spans="1:6" hidden="1" x14ac:dyDescent="0.25">
      <c r="A5374" s="159"/>
      <c r="B5374" s="171">
        <v>4472</v>
      </c>
      <c r="C5374" s="165" t="s">
        <v>11032</v>
      </c>
      <c r="D5374" s="166" t="s">
        <v>8368</v>
      </c>
      <c r="E5374" s="167">
        <v>29.95</v>
      </c>
      <c r="F5374" s="164" t="s">
        <v>4897</v>
      </c>
    </row>
    <row r="5375" spans="1:6" hidden="1" x14ac:dyDescent="0.25">
      <c r="A5375" s="159"/>
      <c r="B5375" s="171">
        <v>35272</v>
      </c>
      <c r="C5375" s="165" t="s">
        <v>11033</v>
      </c>
      <c r="D5375" s="166" t="s">
        <v>8368</v>
      </c>
      <c r="E5375" s="167">
        <v>39.33</v>
      </c>
      <c r="F5375" s="164" t="s">
        <v>4897</v>
      </c>
    </row>
    <row r="5376" spans="1:6" hidden="1" x14ac:dyDescent="0.25">
      <c r="A5376" s="159"/>
      <c r="B5376" s="171">
        <v>4425</v>
      </c>
      <c r="C5376" s="165" t="s">
        <v>11034</v>
      </c>
      <c r="D5376" s="166" t="s">
        <v>8368</v>
      </c>
      <c r="E5376" s="167">
        <v>22</v>
      </c>
      <c r="F5376" s="164" t="s">
        <v>8337</v>
      </c>
    </row>
    <row r="5377" spans="1:6" hidden="1" x14ac:dyDescent="0.25">
      <c r="A5377" s="159"/>
      <c r="B5377" s="171">
        <v>4481</v>
      </c>
      <c r="C5377" s="165" t="s">
        <v>11035</v>
      </c>
      <c r="D5377" s="166" t="s">
        <v>8368</v>
      </c>
      <c r="E5377" s="167">
        <v>40.53</v>
      </c>
      <c r="F5377" s="164" t="s">
        <v>4897</v>
      </c>
    </row>
    <row r="5378" spans="1:6" hidden="1" x14ac:dyDescent="0.25">
      <c r="A5378" s="159"/>
      <c r="B5378" s="171">
        <v>34345</v>
      </c>
      <c r="C5378" s="165" t="s">
        <v>6701</v>
      </c>
      <c r="D5378" s="166" t="s">
        <v>8332</v>
      </c>
      <c r="E5378" s="167">
        <v>9.1</v>
      </c>
      <c r="F5378" s="164" t="s">
        <v>4897</v>
      </c>
    </row>
    <row r="5379" spans="1:6" hidden="1" x14ac:dyDescent="0.25">
      <c r="A5379" s="159"/>
      <c r="B5379" s="171">
        <v>41096</v>
      </c>
      <c r="C5379" s="165" t="s">
        <v>7522</v>
      </c>
      <c r="D5379" s="166" t="s">
        <v>8412</v>
      </c>
      <c r="E5379" s="167">
        <v>1597.12</v>
      </c>
      <c r="F5379" s="164" t="s">
        <v>4897</v>
      </c>
    </row>
    <row r="5380" spans="1:6" hidden="1" x14ac:dyDescent="0.25">
      <c r="A5380" s="159"/>
      <c r="B5380" s="171">
        <v>41776</v>
      </c>
      <c r="C5380" s="165" t="s">
        <v>7563</v>
      </c>
      <c r="D5380" s="166" t="s">
        <v>8332</v>
      </c>
      <c r="E5380" s="167">
        <v>11.23</v>
      </c>
      <c r="F5380" s="164" t="s">
        <v>4897</v>
      </c>
    </row>
    <row r="5381" spans="1:6" hidden="1" x14ac:dyDescent="0.25">
      <c r="A5381" s="159"/>
      <c r="B5381" s="171">
        <v>4487</v>
      </c>
      <c r="C5381" s="165" t="s">
        <v>11036</v>
      </c>
      <c r="D5381" s="166" t="s">
        <v>8368</v>
      </c>
      <c r="E5381" s="167">
        <v>19.66</v>
      </c>
      <c r="F5381" s="164" t="s">
        <v>4897</v>
      </c>
    </row>
    <row r="5382" spans="1:6" hidden="1" x14ac:dyDescent="0.25">
      <c r="A5382" s="159"/>
      <c r="B5382" s="171">
        <v>11157</v>
      </c>
      <c r="C5382" s="165" t="s">
        <v>6199</v>
      </c>
      <c r="D5382" s="166" t="s">
        <v>9525</v>
      </c>
      <c r="E5382" s="167">
        <v>115.49</v>
      </c>
      <c r="F5382" s="164" t="s">
        <v>4897</v>
      </c>
    </row>
    <row r="5383" spans="1:6" x14ac:dyDescent="0.25">
      <c r="A5383" s="159"/>
      <c r="B5383" s="171"/>
      <c r="C5383" s="165"/>
      <c r="D5383" s="166"/>
      <c r="E5383" s="167"/>
      <c r="F5383" s="164"/>
    </row>
    <row r="5384" spans="1:6" x14ac:dyDescent="0.25">
      <c r="A5384" s="159"/>
      <c r="B5384" s="171"/>
      <c r="C5384" s="165"/>
      <c r="D5384" s="166"/>
      <c r="E5384" s="167"/>
      <c r="F5384" s="164"/>
    </row>
    <row r="5385" spans="1:6" x14ac:dyDescent="0.25">
      <c r="A5385" s="159"/>
      <c r="B5385" s="171"/>
      <c r="C5385" s="165"/>
      <c r="D5385" s="166"/>
      <c r="E5385" s="167"/>
      <c r="F5385" s="164"/>
    </row>
    <row r="5386" spans="1:6" x14ac:dyDescent="0.25">
      <c r="A5386" s="159"/>
      <c r="B5386" s="171"/>
      <c r="C5386" s="165"/>
      <c r="D5386" s="166"/>
      <c r="E5386" s="167"/>
      <c r="F5386" s="164"/>
    </row>
    <row r="5387" spans="1:6" x14ac:dyDescent="0.25">
      <c r="A5387" s="159"/>
      <c r="B5387" s="171"/>
      <c r="C5387" s="165"/>
      <c r="D5387" s="166"/>
      <c r="E5387" s="167"/>
      <c r="F5387" s="164"/>
    </row>
    <row r="5388" spans="1:6" x14ac:dyDescent="0.25">
      <c r="A5388" s="159"/>
      <c r="B5388" s="171"/>
      <c r="C5388" s="165"/>
      <c r="D5388" s="166"/>
      <c r="E5388" s="167"/>
      <c r="F5388" s="164"/>
    </row>
    <row r="5389" spans="1:6" x14ac:dyDescent="0.25">
      <c r="A5389" s="159"/>
      <c r="B5389" s="171"/>
      <c r="C5389" s="165"/>
      <c r="D5389" s="166"/>
      <c r="E5389" s="167"/>
      <c r="F5389" s="164"/>
    </row>
    <row r="5390" spans="1:6" x14ac:dyDescent="0.25">
      <c r="A5390" s="159"/>
      <c r="B5390" s="171"/>
      <c r="C5390" s="165"/>
      <c r="D5390" s="166"/>
      <c r="E5390" s="167"/>
      <c r="F5390" s="164"/>
    </row>
    <row r="5391" spans="1:6" x14ac:dyDescent="0.25">
      <c r="A5391" s="159"/>
      <c r="B5391" s="171"/>
      <c r="C5391" s="165"/>
      <c r="D5391" s="166"/>
      <c r="E5391" s="167"/>
      <c r="F5391" s="164"/>
    </row>
    <row r="5392" spans="1:6" x14ac:dyDescent="0.25">
      <c r="A5392" s="159"/>
      <c r="B5392" s="171"/>
      <c r="C5392" s="165"/>
      <c r="D5392" s="166"/>
      <c r="E5392" s="167"/>
      <c r="F5392" s="164"/>
    </row>
    <row r="5393" spans="1:6" x14ac:dyDescent="0.25">
      <c r="A5393" s="159"/>
      <c r="B5393" s="171"/>
      <c r="C5393" s="165"/>
      <c r="D5393" s="166"/>
      <c r="E5393" s="167"/>
      <c r="F5393" s="164"/>
    </row>
    <row r="5394" spans="1:6" x14ac:dyDescent="0.25">
      <c r="A5394" s="159"/>
      <c r="B5394" s="171"/>
      <c r="C5394" s="165"/>
      <c r="D5394" s="166"/>
      <c r="E5394" s="167"/>
      <c r="F5394" s="164"/>
    </row>
    <row r="5395" spans="1:6" x14ac:dyDescent="0.25">
      <c r="A5395" s="159"/>
      <c r="B5395" s="171"/>
      <c r="C5395" s="165"/>
      <c r="D5395" s="166"/>
      <c r="E5395" s="167"/>
      <c r="F5395" s="164"/>
    </row>
    <row r="5396" spans="1:6" x14ac:dyDescent="0.25">
      <c r="A5396" s="159"/>
      <c r="B5396" s="171"/>
      <c r="C5396" s="165"/>
      <c r="D5396" s="166"/>
      <c r="E5396" s="167"/>
      <c r="F5396" s="164"/>
    </row>
    <row r="5397" spans="1:6" x14ac:dyDescent="0.25">
      <c r="A5397" s="159"/>
      <c r="B5397" s="171"/>
      <c r="C5397" s="165"/>
      <c r="D5397" s="166"/>
      <c r="E5397" s="167"/>
      <c r="F5397" s="164"/>
    </row>
    <row r="5398" spans="1:6" x14ac:dyDescent="0.25">
      <c r="A5398" s="159"/>
      <c r="B5398" s="171"/>
      <c r="C5398" s="165"/>
      <c r="D5398" s="166"/>
      <c r="E5398" s="167"/>
      <c r="F5398" s="164"/>
    </row>
    <row r="5399" spans="1:6" x14ac:dyDescent="0.25">
      <c r="A5399" s="159"/>
      <c r="B5399" s="171"/>
      <c r="C5399" s="165"/>
      <c r="D5399" s="166"/>
      <c r="E5399" s="167"/>
      <c r="F5399" s="164"/>
    </row>
    <row r="5400" spans="1:6" x14ac:dyDescent="0.25">
      <c r="A5400" s="159"/>
      <c r="B5400" s="171"/>
      <c r="C5400" s="165"/>
      <c r="D5400" s="166"/>
      <c r="E5400" s="167"/>
      <c r="F5400" s="164"/>
    </row>
    <row r="5401" spans="1:6" x14ac:dyDescent="0.25">
      <c r="A5401" s="159"/>
      <c r="B5401" s="171"/>
      <c r="C5401" s="165"/>
      <c r="D5401" s="166"/>
      <c r="E5401" s="167"/>
      <c r="F5401" s="164"/>
    </row>
    <row r="5402" spans="1:6" x14ac:dyDescent="0.25">
      <c r="A5402" s="159"/>
      <c r="B5402" s="171"/>
      <c r="C5402" s="165"/>
      <c r="D5402" s="166"/>
      <c r="E5402" s="167"/>
      <c r="F5402" s="164"/>
    </row>
    <row r="5403" spans="1:6" x14ac:dyDescent="0.25">
      <c r="A5403" s="159"/>
      <c r="B5403" s="171"/>
      <c r="C5403" s="165"/>
      <c r="D5403" s="166"/>
      <c r="E5403" s="167"/>
      <c r="F5403" s="164"/>
    </row>
    <row r="5404" spans="1:6" x14ac:dyDescent="0.25">
      <c r="A5404" s="159"/>
      <c r="B5404" s="171"/>
      <c r="C5404" s="165"/>
      <c r="D5404" s="166"/>
      <c r="E5404" s="167"/>
      <c r="F5404" s="164"/>
    </row>
    <row r="5405" spans="1:6" x14ac:dyDescent="0.25">
      <c r="A5405" s="159"/>
      <c r="B5405" s="171"/>
      <c r="C5405" s="165"/>
      <c r="D5405" s="166"/>
      <c r="E5405" s="167"/>
      <c r="F5405" s="164"/>
    </row>
    <row r="5406" spans="1:6" x14ac:dyDescent="0.25">
      <c r="A5406" s="159"/>
      <c r="B5406" s="171"/>
      <c r="C5406" s="165"/>
      <c r="D5406" s="166"/>
      <c r="E5406" s="167"/>
      <c r="F5406" s="164"/>
    </row>
    <row r="5407" spans="1:6" x14ac:dyDescent="0.25">
      <c r="A5407" s="159"/>
      <c r="B5407" s="171"/>
      <c r="C5407" s="165"/>
      <c r="D5407" s="166"/>
      <c r="E5407" s="167"/>
      <c r="F5407" s="164"/>
    </row>
    <row r="5408" spans="1:6" x14ac:dyDescent="0.25">
      <c r="A5408" s="159"/>
      <c r="B5408" s="171"/>
      <c r="C5408" s="165"/>
      <c r="D5408" s="166"/>
      <c r="E5408" s="167"/>
      <c r="F5408" s="164"/>
    </row>
    <row r="5409" spans="1:6" x14ac:dyDescent="0.25">
      <c r="A5409" s="159"/>
      <c r="B5409" s="171"/>
      <c r="C5409" s="165"/>
      <c r="D5409" s="166"/>
      <c r="E5409" s="167"/>
      <c r="F5409" s="164"/>
    </row>
    <row r="5410" spans="1:6" x14ac:dyDescent="0.25">
      <c r="A5410" s="159"/>
      <c r="B5410" s="171"/>
      <c r="C5410" s="165"/>
      <c r="D5410" s="166"/>
      <c r="E5410" s="167"/>
      <c r="F5410" s="164"/>
    </row>
    <row r="5411" spans="1:6" x14ac:dyDescent="0.25">
      <c r="A5411" s="159"/>
      <c r="B5411" s="171"/>
      <c r="C5411" s="165"/>
      <c r="D5411" s="166"/>
      <c r="E5411" s="167"/>
      <c r="F5411" s="164"/>
    </row>
    <row r="5412" spans="1:6" x14ac:dyDescent="0.25">
      <c r="A5412" s="159"/>
      <c r="B5412" s="171"/>
      <c r="C5412" s="165"/>
      <c r="D5412" s="166"/>
      <c r="E5412" s="167"/>
      <c r="F5412" s="164"/>
    </row>
    <row r="5413" spans="1:6" x14ac:dyDescent="0.25">
      <c r="A5413" s="159"/>
      <c r="B5413" s="171"/>
      <c r="C5413" s="165"/>
      <c r="D5413" s="166"/>
      <c r="E5413" s="167"/>
      <c r="F5413" s="164"/>
    </row>
    <row r="5414" spans="1:6" x14ac:dyDescent="0.25">
      <c r="A5414" s="159"/>
      <c r="B5414" s="171"/>
      <c r="C5414" s="165"/>
      <c r="D5414" s="166"/>
      <c r="E5414" s="167"/>
      <c r="F5414" s="164"/>
    </row>
    <row r="5415" spans="1:6" x14ac:dyDescent="0.25">
      <c r="A5415" s="159"/>
      <c r="B5415" s="171"/>
      <c r="C5415" s="165"/>
      <c r="D5415" s="166"/>
      <c r="E5415" s="167"/>
      <c r="F5415" s="164"/>
    </row>
    <row r="5416" spans="1:6" x14ac:dyDescent="0.25">
      <c r="A5416" s="159"/>
      <c r="B5416" s="171"/>
      <c r="C5416" s="165"/>
      <c r="D5416" s="166"/>
      <c r="E5416" s="167"/>
      <c r="F5416" s="164"/>
    </row>
    <row r="5417" spans="1:6" x14ac:dyDescent="0.25">
      <c r="A5417" s="159"/>
      <c r="B5417" s="171"/>
      <c r="C5417" s="165"/>
      <c r="D5417" s="166"/>
      <c r="E5417" s="167"/>
      <c r="F5417" s="164"/>
    </row>
    <row r="5418" spans="1:6" x14ac:dyDescent="0.25">
      <c r="A5418" s="159"/>
      <c r="B5418" s="171"/>
      <c r="C5418" s="165"/>
      <c r="D5418" s="166"/>
      <c r="E5418" s="167"/>
      <c r="F5418" s="164"/>
    </row>
    <row r="5419" spans="1:6" x14ac:dyDescent="0.25">
      <c r="A5419" s="159"/>
      <c r="B5419" s="171"/>
      <c r="C5419" s="165"/>
      <c r="D5419" s="166"/>
      <c r="E5419" s="167"/>
      <c r="F5419" s="164"/>
    </row>
    <row r="5420" spans="1:6" x14ac:dyDescent="0.25">
      <c r="A5420" s="159"/>
      <c r="B5420" s="171"/>
      <c r="C5420" s="165"/>
      <c r="D5420" s="166"/>
      <c r="E5420" s="167"/>
      <c r="F5420" s="164"/>
    </row>
    <row r="5421" spans="1:6" x14ac:dyDescent="0.25">
      <c r="A5421" s="159"/>
      <c r="B5421" s="171"/>
      <c r="C5421" s="165"/>
      <c r="D5421" s="166"/>
      <c r="E5421" s="167"/>
      <c r="F5421" s="164"/>
    </row>
    <row r="5422" spans="1:6" x14ac:dyDescent="0.25">
      <c r="A5422" s="159"/>
      <c r="B5422" s="171"/>
      <c r="C5422" s="165"/>
      <c r="D5422" s="166"/>
      <c r="E5422" s="167"/>
      <c r="F5422" s="164"/>
    </row>
    <row r="5423" spans="1:6" x14ac:dyDescent="0.25">
      <c r="A5423" s="159"/>
      <c r="B5423" s="171"/>
      <c r="C5423" s="165"/>
      <c r="D5423" s="166"/>
      <c r="E5423" s="167"/>
      <c r="F5423" s="164"/>
    </row>
    <row r="5424" spans="1:6" x14ac:dyDescent="0.25">
      <c r="A5424" s="159"/>
      <c r="B5424" s="171"/>
      <c r="C5424" s="165"/>
      <c r="D5424" s="166"/>
      <c r="E5424" s="167"/>
      <c r="F5424" s="164"/>
    </row>
    <row r="5425" spans="1:6" x14ac:dyDescent="0.25">
      <c r="A5425" s="159"/>
      <c r="B5425" s="171"/>
      <c r="C5425" s="165"/>
      <c r="D5425" s="166"/>
      <c r="E5425" s="167"/>
      <c r="F5425" s="164"/>
    </row>
    <row r="5426" spans="1:6" x14ac:dyDescent="0.25">
      <c r="A5426" s="159"/>
      <c r="B5426" s="171"/>
      <c r="C5426" s="165"/>
      <c r="D5426" s="166"/>
      <c r="E5426" s="167"/>
      <c r="F5426" s="164"/>
    </row>
    <row r="5427" spans="1:6" x14ac:dyDescent="0.25">
      <c r="A5427" s="159"/>
      <c r="B5427" s="171"/>
      <c r="C5427" s="165"/>
      <c r="D5427" s="166"/>
      <c r="E5427" s="167"/>
      <c r="F5427" s="164"/>
    </row>
    <row r="5428" spans="1:6" x14ac:dyDescent="0.25">
      <c r="A5428" s="159"/>
      <c r="B5428" s="171"/>
      <c r="C5428" s="165"/>
      <c r="D5428" s="166"/>
      <c r="E5428" s="167"/>
      <c r="F5428" s="164"/>
    </row>
    <row r="5429" spans="1:6" x14ac:dyDescent="0.25">
      <c r="A5429" s="159"/>
      <c r="B5429" s="171"/>
      <c r="C5429" s="165"/>
      <c r="D5429" s="166"/>
      <c r="E5429" s="167"/>
      <c r="F5429" s="164"/>
    </row>
    <row r="5430" spans="1:6" x14ac:dyDescent="0.25">
      <c r="A5430" s="159"/>
      <c r="B5430" s="171"/>
      <c r="C5430" s="165"/>
      <c r="D5430" s="166"/>
      <c r="E5430" s="167"/>
      <c r="F5430" s="164"/>
    </row>
    <row r="5431" spans="1:6" x14ac:dyDescent="0.25">
      <c r="A5431" s="159"/>
      <c r="B5431" s="171"/>
      <c r="C5431" s="165"/>
      <c r="D5431" s="166"/>
      <c r="E5431" s="167"/>
      <c r="F5431" s="164"/>
    </row>
    <row r="5432" spans="1:6" x14ac:dyDescent="0.25">
      <c r="A5432" s="159"/>
      <c r="B5432" s="171"/>
      <c r="C5432" s="165"/>
      <c r="D5432" s="166"/>
      <c r="E5432" s="167"/>
      <c r="F5432" s="164"/>
    </row>
    <row r="5433" spans="1:6" x14ac:dyDescent="0.25">
      <c r="A5433" s="159"/>
      <c r="B5433" s="171"/>
      <c r="C5433" s="165"/>
      <c r="D5433" s="166"/>
      <c r="E5433" s="167"/>
      <c r="F5433" s="164"/>
    </row>
    <row r="5434" spans="1:6" x14ac:dyDescent="0.25">
      <c r="A5434" s="159"/>
      <c r="B5434" s="171"/>
      <c r="C5434" s="165"/>
      <c r="D5434" s="166"/>
      <c r="E5434" s="167"/>
      <c r="F5434" s="164"/>
    </row>
    <row r="5435" spans="1:6" x14ac:dyDescent="0.25">
      <c r="A5435" s="159"/>
      <c r="B5435" s="171"/>
      <c r="C5435" s="165"/>
      <c r="D5435" s="166"/>
      <c r="E5435" s="167"/>
      <c r="F5435" s="164"/>
    </row>
    <row r="5436" spans="1:6" x14ac:dyDescent="0.25">
      <c r="A5436" s="159"/>
      <c r="B5436" s="171"/>
      <c r="C5436" s="165"/>
      <c r="D5436" s="166"/>
      <c r="E5436" s="167"/>
      <c r="F5436" s="164"/>
    </row>
    <row r="5437" spans="1:6" x14ac:dyDescent="0.25">
      <c r="A5437" s="159"/>
      <c r="B5437" s="171"/>
      <c r="C5437" s="165"/>
      <c r="D5437" s="166"/>
      <c r="E5437" s="167"/>
      <c r="F5437" s="164"/>
    </row>
    <row r="5438" spans="1:6" x14ac:dyDescent="0.25">
      <c r="A5438" s="159"/>
      <c r="B5438" s="171"/>
      <c r="C5438" s="165"/>
      <c r="D5438" s="166"/>
      <c r="E5438" s="167"/>
      <c r="F5438" s="164"/>
    </row>
    <row r="5439" spans="1:6" x14ac:dyDescent="0.25">
      <c r="A5439" s="159"/>
      <c r="B5439" s="171"/>
      <c r="C5439" s="165"/>
      <c r="D5439" s="166"/>
      <c r="E5439" s="167"/>
      <c r="F5439" s="164"/>
    </row>
    <row r="5440" spans="1:6" x14ac:dyDescent="0.25">
      <c r="A5440" s="159"/>
      <c r="B5440" s="171"/>
      <c r="C5440" s="165"/>
      <c r="D5440" s="166"/>
      <c r="E5440" s="167"/>
      <c r="F5440" s="164"/>
    </row>
    <row r="5441" spans="1:6" x14ac:dyDescent="0.25">
      <c r="A5441" s="159"/>
      <c r="B5441" s="171"/>
      <c r="C5441" s="165"/>
      <c r="D5441" s="166"/>
      <c r="E5441" s="167"/>
      <c r="F5441" s="164"/>
    </row>
    <row r="5442" spans="1:6" x14ac:dyDescent="0.25">
      <c r="A5442" s="159"/>
      <c r="B5442" s="171"/>
      <c r="C5442" s="165"/>
      <c r="D5442" s="166"/>
      <c r="E5442" s="167"/>
      <c r="F5442" s="164"/>
    </row>
    <row r="5443" spans="1:6" x14ac:dyDescent="0.25">
      <c r="A5443" s="159"/>
      <c r="B5443" s="171"/>
      <c r="C5443" s="165"/>
      <c r="D5443" s="166"/>
      <c r="E5443" s="167"/>
      <c r="F5443" s="164"/>
    </row>
    <row r="5444" spans="1:6" x14ac:dyDescent="0.25">
      <c r="A5444" s="159"/>
      <c r="B5444" s="171"/>
      <c r="C5444" s="165"/>
      <c r="D5444" s="166"/>
      <c r="E5444" s="167"/>
      <c r="F5444" s="164"/>
    </row>
    <row r="5445" spans="1:6" x14ac:dyDescent="0.25">
      <c r="A5445" s="159"/>
      <c r="B5445" s="171"/>
      <c r="C5445" s="165"/>
      <c r="D5445" s="166"/>
      <c r="E5445" s="167"/>
      <c r="F5445" s="164"/>
    </row>
    <row r="5446" spans="1:6" x14ac:dyDescent="0.25">
      <c r="A5446" s="159"/>
      <c r="B5446" s="171"/>
      <c r="C5446" s="165"/>
      <c r="D5446" s="166"/>
      <c r="E5446" s="167"/>
      <c r="F5446" s="164"/>
    </row>
    <row r="5447" spans="1:6" x14ac:dyDescent="0.25">
      <c r="A5447" s="159"/>
      <c r="B5447" s="171"/>
      <c r="C5447" s="165"/>
      <c r="D5447" s="166"/>
      <c r="E5447" s="167"/>
      <c r="F5447" s="164"/>
    </row>
    <row r="5448" spans="1:6" x14ac:dyDescent="0.25">
      <c r="A5448" s="159"/>
      <c r="B5448" s="171"/>
      <c r="C5448" s="165"/>
      <c r="D5448" s="166"/>
      <c r="E5448" s="167"/>
      <c r="F5448" s="164"/>
    </row>
    <row r="5449" spans="1:6" x14ac:dyDescent="0.25">
      <c r="A5449" s="159"/>
      <c r="B5449" s="171"/>
      <c r="C5449" s="165"/>
      <c r="D5449" s="166"/>
      <c r="E5449" s="167"/>
      <c r="F5449" s="164"/>
    </row>
    <row r="5450" spans="1:6" x14ac:dyDescent="0.25">
      <c r="A5450" s="159"/>
      <c r="B5450" s="171"/>
      <c r="C5450" s="165"/>
      <c r="D5450" s="166"/>
      <c r="E5450" s="167"/>
      <c r="F5450" s="164"/>
    </row>
    <row r="5451" spans="1:6" x14ac:dyDescent="0.25">
      <c r="A5451" s="159"/>
      <c r="B5451" s="171"/>
      <c r="C5451" s="165"/>
      <c r="D5451" s="166"/>
      <c r="E5451" s="167"/>
      <c r="F5451" s="164"/>
    </row>
    <row r="5452" spans="1:6" x14ac:dyDescent="0.25">
      <c r="A5452" s="159"/>
      <c r="B5452" s="171"/>
      <c r="C5452" s="165"/>
      <c r="D5452" s="166"/>
      <c r="E5452" s="167"/>
      <c r="F5452" s="164"/>
    </row>
    <row r="5453" spans="1:6" x14ac:dyDescent="0.25">
      <c r="A5453" s="159"/>
      <c r="B5453" s="171"/>
      <c r="C5453" s="165"/>
      <c r="D5453" s="166"/>
      <c r="E5453" s="167"/>
      <c r="F5453" s="164"/>
    </row>
    <row r="5454" spans="1:6" x14ac:dyDescent="0.25">
      <c r="A5454" s="159"/>
      <c r="B5454" s="171"/>
      <c r="C5454" s="165"/>
      <c r="D5454" s="166"/>
      <c r="E5454" s="167"/>
      <c r="F5454" s="164"/>
    </row>
    <row r="5455" spans="1:6" x14ac:dyDescent="0.25">
      <c r="A5455" s="159"/>
      <c r="B5455" s="171"/>
      <c r="C5455" s="165"/>
      <c r="D5455" s="166"/>
      <c r="E5455" s="167"/>
      <c r="F5455" s="164"/>
    </row>
    <row r="5456" spans="1:6" x14ac:dyDescent="0.25">
      <c r="A5456" s="159"/>
      <c r="B5456" s="171"/>
      <c r="C5456" s="165"/>
      <c r="D5456" s="166"/>
      <c r="E5456" s="167"/>
      <c r="F5456" s="164"/>
    </row>
    <row r="5457" spans="1:6" x14ac:dyDescent="0.25">
      <c r="A5457" s="159"/>
      <c r="B5457" s="171"/>
      <c r="C5457" s="165"/>
      <c r="D5457" s="166"/>
      <c r="E5457" s="167"/>
      <c r="F5457" s="164"/>
    </row>
    <row r="5458" spans="1:6" x14ac:dyDescent="0.25">
      <c r="A5458" s="159"/>
      <c r="B5458" s="171"/>
      <c r="C5458" s="165"/>
      <c r="D5458" s="166"/>
      <c r="E5458" s="167"/>
      <c r="F5458" s="164"/>
    </row>
    <row r="5459" spans="1:6" x14ac:dyDescent="0.25">
      <c r="A5459" s="159"/>
      <c r="B5459" s="171"/>
      <c r="C5459" s="165"/>
      <c r="D5459" s="166"/>
      <c r="E5459" s="167"/>
      <c r="F5459" s="164"/>
    </row>
    <row r="5460" spans="1:6" x14ac:dyDescent="0.25">
      <c r="A5460" s="159"/>
      <c r="B5460" s="171"/>
      <c r="C5460" s="165"/>
      <c r="D5460" s="166"/>
      <c r="E5460" s="167"/>
      <c r="F5460" s="164"/>
    </row>
    <row r="5461" spans="1:6" x14ac:dyDescent="0.25">
      <c r="A5461" s="159"/>
      <c r="B5461" s="171"/>
      <c r="C5461" s="165"/>
      <c r="D5461" s="166"/>
      <c r="E5461" s="167"/>
      <c r="F5461" s="164"/>
    </row>
    <row r="5462" spans="1:6" x14ac:dyDescent="0.25">
      <c r="A5462" s="159"/>
      <c r="B5462" s="171"/>
      <c r="C5462" s="165"/>
      <c r="D5462" s="166"/>
      <c r="E5462" s="167"/>
      <c r="F5462" s="164"/>
    </row>
    <row r="5463" spans="1:6" x14ac:dyDescent="0.25">
      <c r="A5463" s="159"/>
      <c r="B5463" s="171"/>
      <c r="C5463" s="165"/>
      <c r="D5463" s="166"/>
      <c r="E5463" s="167"/>
      <c r="F5463" s="164"/>
    </row>
    <row r="5464" spans="1:6" x14ac:dyDescent="0.25">
      <c r="A5464" s="159"/>
      <c r="B5464" s="171"/>
      <c r="C5464" s="165"/>
      <c r="D5464" s="166"/>
      <c r="E5464" s="167"/>
      <c r="F5464" s="164"/>
    </row>
    <row r="5465" spans="1:6" x14ac:dyDescent="0.25">
      <c r="A5465" s="159"/>
      <c r="B5465" s="171"/>
      <c r="C5465" s="165"/>
      <c r="D5465" s="166"/>
      <c r="E5465" s="167"/>
      <c r="F5465" s="164"/>
    </row>
    <row r="5466" spans="1:6" x14ac:dyDescent="0.25">
      <c r="A5466" s="159"/>
      <c r="B5466" s="171"/>
      <c r="C5466" s="165"/>
      <c r="D5466" s="166"/>
      <c r="E5466" s="167"/>
      <c r="F5466" s="164"/>
    </row>
    <row r="5467" spans="1:6" x14ac:dyDescent="0.25">
      <c r="A5467" s="159"/>
      <c r="B5467" s="171"/>
      <c r="C5467" s="165"/>
      <c r="D5467" s="166"/>
      <c r="E5467" s="167"/>
      <c r="F5467" s="164"/>
    </row>
    <row r="5468" spans="1:6" x14ac:dyDescent="0.25">
      <c r="A5468" s="159"/>
      <c r="B5468" s="171"/>
      <c r="C5468" s="165"/>
      <c r="D5468" s="166"/>
      <c r="E5468" s="167"/>
      <c r="F5468" s="164"/>
    </row>
    <row r="5469" spans="1:6" x14ac:dyDescent="0.25">
      <c r="A5469" s="159"/>
      <c r="B5469" s="171"/>
      <c r="C5469" s="165"/>
      <c r="D5469" s="166"/>
      <c r="E5469" s="167"/>
      <c r="F5469" s="164"/>
    </row>
    <row r="5470" spans="1:6" x14ac:dyDescent="0.25">
      <c r="A5470" s="159"/>
      <c r="B5470" s="171"/>
      <c r="C5470" s="165"/>
      <c r="D5470" s="166"/>
      <c r="E5470" s="167"/>
      <c r="F5470" s="164"/>
    </row>
    <row r="5471" spans="1:6" x14ac:dyDescent="0.25">
      <c r="A5471" s="159"/>
      <c r="B5471" s="171"/>
      <c r="C5471" s="165"/>
      <c r="D5471" s="166"/>
      <c r="E5471" s="167"/>
      <c r="F5471" s="164"/>
    </row>
    <row r="5472" spans="1:6" x14ac:dyDescent="0.25">
      <c r="A5472" s="159"/>
      <c r="B5472" s="171"/>
      <c r="C5472" s="165"/>
      <c r="D5472" s="166"/>
      <c r="E5472" s="167"/>
      <c r="F5472" s="164"/>
    </row>
    <row r="5473" spans="1:6" x14ac:dyDescent="0.25">
      <c r="A5473" s="159"/>
      <c r="B5473" s="171"/>
      <c r="C5473" s="165"/>
      <c r="D5473" s="166"/>
      <c r="E5473" s="167"/>
      <c r="F5473" s="164"/>
    </row>
    <row r="5474" spans="1:6" x14ac:dyDescent="0.25">
      <c r="A5474" s="159"/>
      <c r="B5474" s="171"/>
      <c r="C5474" s="165"/>
      <c r="D5474" s="166"/>
      <c r="E5474" s="167"/>
      <c r="F5474" s="164"/>
    </row>
    <row r="5475" spans="1:6" x14ac:dyDescent="0.25">
      <c r="A5475" s="159"/>
      <c r="B5475" s="171"/>
      <c r="C5475" s="165"/>
      <c r="D5475" s="166"/>
      <c r="E5475" s="167"/>
      <c r="F5475" s="164"/>
    </row>
    <row r="5476" spans="1:6" x14ac:dyDescent="0.25">
      <c r="A5476" s="159"/>
      <c r="B5476" s="171"/>
      <c r="C5476" s="165"/>
      <c r="D5476" s="166"/>
      <c r="E5476" s="167"/>
      <c r="F5476" s="164"/>
    </row>
    <row r="5477" spans="1:6" x14ac:dyDescent="0.25">
      <c r="A5477" s="159"/>
      <c r="B5477" s="171"/>
      <c r="C5477" s="165"/>
      <c r="D5477" s="166"/>
      <c r="E5477" s="167"/>
      <c r="F5477" s="164"/>
    </row>
    <row r="5478" spans="1:6" x14ac:dyDescent="0.25">
      <c r="A5478" s="159"/>
      <c r="B5478" s="171"/>
      <c r="C5478" s="165"/>
      <c r="D5478" s="166"/>
      <c r="E5478" s="167"/>
      <c r="F5478" s="164"/>
    </row>
    <row r="5479" spans="1:6" x14ac:dyDescent="0.25">
      <c r="A5479" s="159"/>
      <c r="B5479" s="171"/>
      <c r="C5479" s="165"/>
      <c r="D5479" s="166"/>
      <c r="E5479" s="167"/>
      <c r="F5479" s="164"/>
    </row>
    <row r="5480" spans="1:6" x14ac:dyDescent="0.25">
      <c r="A5480" s="159"/>
      <c r="B5480" s="171"/>
      <c r="C5480" s="165"/>
      <c r="D5480" s="166"/>
      <c r="E5480" s="167"/>
      <c r="F5480" s="164"/>
    </row>
    <row r="5481" spans="1:6" x14ac:dyDescent="0.25">
      <c r="A5481" s="159"/>
      <c r="B5481" s="171"/>
      <c r="C5481" s="165"/>
      <c r="D5481" s="166"/>
      <c r="E5481" s="167"/>
      <c r="F5481" s="164"/>
    </row>
    <row r="5482" spans="1:6" x14ac:dyDescent="0.25">
      <c r="A5482" s="159"/>
      <c r="B5482" s="171"/>
      <c r="C5482" s="165"/>
      <c r="D5482" s="166"/>
      <c r="E5482" s="167"/>
      <c r="F5482" s="164"/>
    </row>
    <row r="5483" spans="1:6" x14ac:dyDescent="0.25">
      <c r="A5483" s="159"/>
      <c r="B5483" s="171"/>
      <c r="C5483" s="165"/>
      <c r="D5483" s="166"/>
      <c r="E5483" s="167"/>
      <c r="F5483" s="164"/>
    </row>
    <row r="5484" spans="1:6" x14ac:dyDescent="0.25">
      <c r="A5484" s="159"/>
      <c r="B5484" s="171"/>
      <c r="C5484" s="165"/>
      <c r="D5484" s="166"/>
      <c r="E5484" s="167"/>
      <c r="F5484" s="164"/>
    </row>
    <row r="5485" spans="1:6" x14ac:dyDescent="0.25">
      <c r="A5485" s="159"/>
      <c r="B5485" s="171"/>
      <c r="C5485" s="165"/>
      <c r="D5485" s="166"/>
      <c r="E5485" s="167"/>
      <c r="F5485" s="164"/>
    </row>
    <row r="5486" spans="1:6" x14ac:dyDescent="0.25">
      <c r="A5486" s="159"/>
      <c r="B5486" s="171"/>
      <c r="C5486" s="165"/>
      <c r="D5486" s="166"/>
      <c r="E5486" s="167"/>
      <c r="F5486" s="164"/>
    </row>
    <row r="5487" spans="1:6" x14ac:dyDescent="0.25">
      <c r="A5487" s="159"/>
      <c r="B5487" s="171"/>
      <c r="C5487" s="165"/>
      <c r="D5487" s="166"/>
      <c r="E5487" s="167"/>
      <c r="F5487" s="164"/>
    </row>
    <row r="5488" spans="1:6" x14ac:dyDescent="0.25">
      <c r="A5488" s="159"/>
      <c r="B5488" s="171"/>
      <c r="C5488" s="165"/>
      <c r="D5488" s="166"/>
      <c r="E5488" s="167"/>
      <c r="F5488" s="164"/>
    </row>
    <row r="5489" spans="1:6" x14ac:dyDescent="0.25">
      <c r="A5489" s="159"/>
      <c r="B5489" s="171"/>
      <c r="C5489" s="165"/>
      <c r="D5489" s="166"/>
      <c r="E5489" s="167"/>
      <c r="F5489" s="164"/>
    </row>
    <row r="5490" spans="1:6" x14ac:dyDescent="0.25">
      <c r="A5490" s="159"/>
      <c r="B5490" s="171"/>
      <c r="C5490" s="165"/>
      <c r="D5490" s="166"/>
      <c r="E5490" s="167"/>
      <c r="F5490" s="164"/>
    </row>
    <row r="5491" spans="1:6" x14ac:dyDescent="0.25">
      <c r="A5491" s="159"/>
      <c r="B5491" s="171"/>
      <c r="C5491" s="165"/>
      <c r="D5491" s="166"/>
      <c r="E5491" s="167"/>
      <c r="F5491" s="164"/>
    </row>
    <row r="5492" spans="1:6" x14ac:dyDescent="0.25">
      <c r="A5492" s="159"/>
      <c r="B5492" s="171"/>
      <c r="C5492" s="165"/>
      <c r="D5492" s="166"/>
      <c r="E5492" s="167"/>
      <c r="F5492" s="164"/>
    </row>
    <row r="5493" spans="1:6" x14ac:dyDescent="0.25">
      <c r="A5493" s="159"/>
      <c r="B5493" s="171"/>
      <c r="C5493" s="165"/>
      <c r="D5493" s="166"/>
      <c r="E5493" s="167"/>
      <c r="F5493" s="164"/>
    </row>
    <row r="5494" spans="1:6" x14ac:dyDescent="0.25">
      <c r="A5494" s="159"/>
      <c r="B5494" s="171"/>
      <c r="C5494" s="165"/>
      <c r="D5494" s="166"/>
      <c r="E5494" s="167"/>
      <c r="F5494" s="164"/>
    </row>
    <row r="5495" spans="1:6" x14ac:dyDescent="0.25">
      <c r="A5495" s="159"/>
      <c r="B5495" s="171"/>
      <c r="C5495" s="165"/>
      <c r="D5495" s="166"/>
      <c r="E5495" s="167"/>
      <c r="F5495" s="164"/>
    </row>
    <row r="5496" spans="1:6" x14ac:dyDescent="0.25">
      <c r="A5496" s="159"/>
      <c r="B5496" s="171"/>
      <c r="C5496" s="165"/>
      <c r="D5496" s="166"/>
      <c r="E5496" s="167"/>
      <c r="F5496" s="164"/>
    </row>
    <row r="5497" spans="1:6" x14ac:dyDescent="0.25">
      <c r="A5497" s="159"/>
      <c r="B5497" s="171"/>
      <c r="C5497" s="165"/>
      <c r="D5497" s="166"/>
      <c r="E5497" s="167"/>
      <c r="F5497" s="164"/>
    </row>
    <row r="5498" spans="1:6" x14ac:dyDescent="0.25">
      <c r="A5498" s="159"/>
      <c r="B5498" s="171"/>
      <c r="C5498" s="165"/>
      <c r="D5498" s="166"/>
      <c r="E5498" s="167"/>
      <c r="F5498" s="164"/>
    </row>
    <row r="5499" spans="1:6" x14ac:dyDescent="0.25">
      <c r="A5499" s="159"/>
      <c r="B5499" s="171"/>
      <c r="C5499" s="165"/>
      <c r="D5499" s="166"/>
      <c r="E5499" s="167"/>
      <c r="F5499" s="164"/>
    </row>
    <row r="5500" spans="1:6" x14ac:dyDescent="0.25">
      <c r="A5500" s="159"/>
      <c r="B5500" s="171"/>
      <c r="C5500" s="165"/>
      <c r="D5500" s="166"/>
      <c r="E5500" s="167"/>
      <c r="F5500" s="164"/>
    </row>
    <row r="5501" spans="1:6" x14ac:dyDescent="0.25">
      <c r="A5501" s="159"/>
      <c r="B5501" s="171"/>
      <c r="C5501" s="165"/>
      <c r="D5501" s="166"/>
      <c r="E5501" s="167"/>
      <c r="F5501" s="164"/>
    </row>
    <row r="5502" spans="1:6" x14ac:dyDescent="0.25">
      <c r="A5502" s="159"/>
      <c r="B5502" s="171"/>
      <c r="C5502" s="165"/>
      <c r="D5502" s="166"/>
      <c r="E5502" s="167"/>
      <c r="F5502" s="164"/>
    </row>
    <row r="5503" spans="1:6" x14ac:dyDescent="0.25">
      <c r="A5503" s="159"/>
      <c r="B5503" s="171"/>
      <c r="C5503" s="165"/>
      <c r="D5503" s="166"/>
      <c r="E5503" s="167"/>
      <c r="F5503" s="164"/>
    </row>
    <row r="5504" spans="1:6" x14ac:dyDescent="0.25">
      <c r="A5504" s="159"/>
      <c r="B5504" s="171"/>
      <c r="C5504" s="165"/>
      <c r="D5504" s="166"/>
      <c r="E5504" s="167"/>
      <c r="F5504" s="164"/>
    </row>
    <row r="5505" spans="1:6" x14ac:dyDescent="0.25">
      <c r="A5505" s="159"/>
      <c r="B5505" s="171"/>
      <c r="C5505" s="165"/>
      <c r="D5505" s="166"/>
      <c r="E5505" s="167"/>
      <c r="F5505" s="164"/>
    </row>
    <row r="5506" spans="1:6" x14ac:dyDescent="0.25">
      <c r="A5506" s="159"/>
      <c r="B5506" s="171"/>
      <c r="C5506" s="165"/>
      <c r="D5506" s="166"/>
      <c r="E5506" s="167"/>
      <c r="F5506" s="164"/>
    </row>
    <row r="5507" spans="1:6" x14ac:dyDescent="0.25">
      <c r="A5507" s="159"/>
      <c r="B5507" s="171"/>
      <c r="C5507" s="165"/>
      <c r="D5507" s="166"/>
      <c r="E5507" s="167"/>
      <c r="F5507" s="164"/>
    </row>
    <row r="5508" spans="1:6" x14ac:dyDescent="0.25">
      <c r="A5508" s="159"/>
      <c r="B5508" s="171"/>
      <c r="C5508" s="165"/>
      <c r="D5508" s="166"/>
      <c r="E5508" s="167"/>
      <c r="F5508" s="164"/>
    </row>
    <row r="5509" spans="1:6" x14ac:dyDescent="0.25">
      <c r="A5509" s="159"/>
      <c r="B5509" s="171"/>
      <c r="C5509" s="165"/>
      <c r="D5509" s="166"/>
      <c r="E5509" s="167"/>
      <c r="F5509" s="164"/>
    </row>
    <row r="5510" spans="1:6" x14ac:dyDescent="0.25">
      <c r="A5510" s="159"/>
      <c r="B5510" s="171"/>
      <c r="C5510" s="165"/>
      <c r="D5510" s="166"/>
      <c r="E5510" s="167"/>
      <c r="F5510" s="164"/>
    </row>
    <row r="5511" spans="1:6" x14ac:dyDescent="0.25">
      <c r="A5511" s="159"/>
      <c r="B5511" s="171"/>
      <c r="C5511" s="165"/>
      <c r="D5511" s="166"/>
      <c r="E5511" s="167"/>
      <c r="F5511" s="164"/>
    </row>
    <row r="5512" spans="1:6" x14ac:dyDescent="0.25">
      <c r="A5512" s="159"/>
      <c r="B5512" s="171"/>
      <c r="C5512" s="165"/>
      <c r="D5512" s="166"/>
      <c r="E5512" s="167"/>
      <c r="F5512" s="164"/>
    </row>
    <row r="5513" spans="1:6" x14ac:dyDescent="0.25">
      <c r="A5513" s="159"/>
      <c r="B5513" s="171"/>
      <c r="C5513" s="165"/>
      <c r="D5513" s="166"/>
      <c r="E5513" s="167"/>
      <c r="F5513" s="164"/>
    </row>
    <row r="5514" spans="1:6" x14ac:dyDescent="0.25">
      <c r="A5514" s="159"/>
      <c r="B5514" s="171"/>
      <c r="C5514" s="165"/>
      <c r="D5514" s="166"/>
      <c r="E5514" s="167"/>
      <c r="F5514" s="164"/>
    </row>
    <row r="5515" spans="1:6" x14ac:dyDescent="0.25">
      <c r="A5515" s="159"/>
      <c r="B5515" s="171"/>
      <c r="C5515" s="165"/>
      <c r="D5515" s="166"/>
      <c r="E5515" s="167"/>
      <c r="F5515" s="164"/>
    </row>
    <row r="5516" spans="1:6" x14ac:dyDescent="0.25">
      <c r="A5516" s="159"/>
      <c r="B5516" s="171"/>
      <c r="C5516" s="165"/>
      <c r="D5516" s="166"/>
      <c r="E5516" s="167"/>
      <c r="F5516" s="164"/>
    </row>
    <row r="5517" spans="1:6" x14ac:dyDescent="0.25">
      <c r="A5517" s="159"/>
      <c r="B5517" s="171"/>
      <c r="C5517" s="165"/>
      <c r="D5517" s="166"/>
      <c r="E5517" s="167"/>
      <c r="F5517" s="164"/>
    </row>
    <row r="5518" spans="1:6" x14ac:dyDescent="0.25">
      <c r="A5518" s="159"/>
      <c r="B5518" s="171"/>
      <c r="C5518" s="165"/>
      <c r="D5518" s="166"/>
      <c r="E5518" s="167"/>
      <c r="F5518" s="164"/>
    </row>
    <row r="5519" spans="1:6" x14ac:dyDescent="0.25">
      <c r="A5519" s="159"/>
      <c r="B5519" s="171"/>
      <c r="C5519" s="165"/>
      <c r="D5519" s="166"/>
      <c r="E5519" s="167"/>
      <c r="F5519" s="164"/>
    </row>
    <row r="5520" spans="1:6" x14ac:dyDescent="0.25">
      <c r="A5520" s="159"/>
      <c r="B5520" s="171"/>
      <c r="C5520" s="165"/>
      <c r="D5520" s="166"/>
      <c r="E5520" s="167"/>
      <c r="F5520" s="164"/>
    </row>
    <row r="5521" spans="1:6" x14ac:dyDescent="0.25">
      <c r="A5521" s="159"/>
      <c r="B5521" s="171"/>
      <c r="C5521" s="165"/>
      <c r="D5521" s="166"/>
      <c r="E5521" s="167"/>
      <c r="F5521" s="164"/>
    </row>
    <row r="5522" spans="1:6" x14ac:dyDescent="0.25">
      <c r="A5522" s="159"/>
      <c r="B5522" s="171"/>
      <c r="C5522" s="165"/>
      <c r="D5522" s="166"/>
      <c r="E5522" s="167"/>
      <c r="F5522" s="164"/>
    </row>
    <row r="5523" spans="1:6" x14ac:dyDescent="0.25">
      <c r="A5523" s="159"/>
      <c r="B5523" s="171"/>
      <c r="C5523" s="165"/>
      <c r="D5523" s="166"/>
      <c r="E5523" s="167"/>
      <c r="F5523" s="164"/>
    </row>
    <row r="5524" spans="1:6" x14ac:dyDescent="0.25">
      <c r="A5524" s="159"/>
      <c r="B5524" s="171"/>
      <c r="C5524" s="165"/>
      <c r="D5524" s="166"/>
      <c r="E5524" s="167"/>
      <c r="F5524" s="164"/>
    </row>
    <row r="5525" spans="1:6" x14ac:dyDescent="0.25">
      <c r="A5525" s="159"/>
      <c r="B5525" s="171"/>
      <c r="C5525" s="165"/>
      <c r="D5525" s="166"/>
      <c r="E5525" s="167"/>
      <c r="F5525" s="164"/>
    </row>
    <row r="5526" spans="1:6" x14ac:dyDescent="0.25">
      <c r="A5526" s="159"/>
      <c r="B5526" s="171"/>
      <c r="C5526" s="165"/>
      <c r="D5526" s="166"/>
      <c r="E5526" s="167"/>
      <c r="F5526" s="164"/>
    </row>
    <row r="5527" spans="1:6" x14ac:dyDescent="0.25">
      <c r="A5527" s="159"/>
      <c r="B5527" s="171"/>
      <c r="C5527" s="165"/>
      <c r="D5527" s="166"/>
      <c r="E5527" s="167"/>
      <c r="F5527" s="164"/>
    </row>
    <row r="5528" spans="1:6" x14ac:dyDescent="0.25">
      <c r="A5528" s="159"/>
      <c r="B5528" s="171"/>
      <c r="C5528" s="165"/>
      <c r="D5528" s="166"/>
      <c r="E5528" s="167"/>
      <c r="F5528" s="164"/>
    </row>
    <row r="5529" spans="1:6" x14ac:dyDescent="0.25">
      <c r="A5529" s="159"/>
      <c r="B5529" s="171"/>
      <c r="C5529" s="165"/>
      <c r="D5529" s="166"/>
      <c r="E5529" s="167"/>
      <c r="F5529" s="164"/>
    </row>
    <row r="5530" spans="1:6" x14ac:dyDescent="0.25">
      <c r="A5530" s="159"/>
      <c r="B5530" s="171"/>
      <c r="C5530" s="165"/>
      <c r="D5530" s="166"/>
      <c r="E5530" s="167"/>
      <c r="F5530" s="164"/>
    </row>
    <row r="5531" spans="1:6" x14ac:dyDescent="0.25">
      <c r="A5531" s="159"/>
      <c r="B5531" s="171"/>
      <c r="C5531" s="165"/>
      <c r="D5531" s="166"/>
      <c r="E5531" s="167"/>
      <c r="F5531" s="164"/>
    </row>
    <row r="5532" spans="1:6" x14ac:dyDescent="0.25">
      <c r="A5532" s="159"/>
      <c r="B5532" s="171"/>
      <c r="C5532" s="165"/>
      <c r="D5532" s="166"/>
      <c r="E5532" s="167"/>
      <c r="F5532" s="164"/>
    </row>
    <row r="5533" spans="1:6" x14ac:dyDescent="0.25">
      <c r="A5533" s="159"/>
      <c r="B5533" s="171"/>
      <c r="C5533" s="165"/>
      <c r="D5533" s="166"/>
      <c r="E5533" s="167"/>
      <c r="F5533" s="164"/>
    </row>
    <row r="5534" spans="1:6" x14ac:dyDescent="0.25">
      <c r="A5534" s="159"/>
      <c r="B5534" s="171"/>
      <c r="C5534" s="165"/>
      <c r="D5534" s="166"/>
      <c r="E5534" s="167"/>
      <c r="F5534" s="164"/>
    </row>
    <row r="5535" spans="1:6" x14ac:dyDescent="0.25">
      <c r="A5535" s="159"/>
      <c r="B5535" s="171"/>
      <c r="C5535" s="165"/>
      <c r="D5535" s="166"/>
      <c r="E5535" s="167"/>
      <c r="F5535" s="164"/>
    </row>
    <row r="5536" spans="1:6" x14ac:dyDescent="0.25">
      <c r="A5536" s="159"/>
      <c r="B5536" s="171"/>
      <c r="C5536" s="165"/>
      <c r="D5536" s="166"/>
      <c r="E5536" s="167"/>
      <c r="F5536" s="164"/>
    </row>
    <row r="5537" spans="1:6" x14ac:dyDescent="0.25">
      <c r="A5537" s="159"/>
      <c r="B5537" s="171"/>
      <c r="C5537" s="165"/>
      <c r="D5537" s="166"/>
      <c r="E5537" s="167"/>
      <c r="F5537" s="164"/>
    </row>
    <row r="5538" spans="1:6" x14ac:dyDescent="0.25">
      <c r="A5538" s="159"/>
      <c r="B5538" s="171"/>
      <c r="C5538" s="165"/>
      <c r="D5538" s="166"/>
      <c r="E5538" s="167"/>
      <c r="F5538" s="164"/>
    </row>
    <row r="5539" spans="1:6" x14ac:dyDescent="0.25">
      <c r="A5539" s="159"/>
      <c r="B5539" s="171"/>
      <c r="C5539" s="165"/>
      <c r="D5539" s="166"/>
      <c r="E5539" s="167"/>
      <c r="F5539" s="164"/>
    </row>
    <row r="5540" spans="1:6" x14ac:dyDescent="0.25">
      <c r="A5540" s="159"/>
      <c r="B5540" s="171"/>
      <c r="C5540" s="165"/>
      <c r="D5540" s="166"/>
      <c r="E5540" s="167"/>
      <c r="F5540" s="164"/>
    </row>
    <row r="5541" spans="1:6" x14ac:dyDescent="0.25">
      <c r="A5541" s="159"/>
      <c r="B5541" s="171"/>
      <c r="C5541" s="165"/>
      <c r="D5541" s="166"/>
      <c r="E5541" s="167"/>
      <c r="F5541" s="164"/>
    </row>
    <row r="5542" spans="1:6" x14ac:dyDescent="0.25">
      <c r="A5542" s="159"/>
      <c r="B5542" s="171"/>
      <c r="C5542" s="165"/>
      <c r="D5542" s="166"/>
      <c r="E5542" s="167"/>
      <c r="F5542" s="164"/>
    </row>
    <row r="5543" spans="1:6" x14ac:dyDescent="0.25">
      <c r="A5543" s="159"/>
      <c r="B5543" s="171"/>
      <c r="C5543" s="165"/>
      <c r="D5543" s="166"/>
      <c r="E5543" s="167"/>
      <c r="F5543" s="164"/>
    </row>
    <row r="5544" spans="1:6" x14ac:dyDescent="0.25">
      <c r="A5544" s="159"/>
      <c r="B5544" s="171"/>
      <c r="C5544" s="165"/>
      <c r="D5544" s="166"/>
      <c r="E5544" s="167"/>
      <c r="F5544" s="164"/>
    </row>
    <row r="5545" spans="1:6" x14ac:dyDescent="0.25">
      <c r="A5545" s="159"/>
      <c r="B5545" s="171"/>
      <c r="C5545" s="165"/>
      <c r="D5545" s="166"/>
      <c r="E5545" s="167"/>
      <c r="F5545" s="164"/>
    </row>
    <row r="5546" spans="1:6" x14ac:dyDescent="0.25">
      <c r="A5546" s="159"/>
      <c r="B5546" s="171"/>
      <c r="C5546" s="165"/>
      <c r="D5546" s="166"/>
      <c r="E5546" s="167"/>
      <c r="F5546" s="164"/>
    </row>
    <row r="5547" spans="1:6" x14ac:dyDescent="0.25">
      <c r="A5547" s="159"/>
      <c r="B5547" s="171"/>
      <c r="C5547" s="165"/>
      <c r="D5547" s="166"/>
      <c r="E5547" s="167"/>
      <c r="F5547" s="164"/>
    </row>
    <row r="5548" spans="1:6" x14ac:dyDescent="0.25">
      <c r="A5548" s="159"/>
      <c r="B5548" s="171"/>
      <c r="C5548" s="165"/>
      <c r="D5548" s="166"/>
      <c r="E5548" s="167"/>
      <c r="F5548" s="164"/>
    </row>
    <row r="5549" spans="1:6" x14ac:dyDescent="0.25">
      <c r="A5549" s="159"/>
      <c r="B5549" s="171"/>
      <c r="C5549" s="165"/>
      <c r="D5549" s="166"/>
      <c r="E5549" s="167"/>
      <c r="F5549" s="164"/>
    </row>
    <row r="5550" spans="1:6" x14ac:dyDescent="0.25">
      <c r="A5550" s="159"/>
      <c r="B5550" s="171"/>
      <c r="C5550" s="165"/>
      <c r="D5550" s="166"/>
      <c r="E5550" s="167"/>
      <c r="F5550" s="164"/>
    </row>
    <row r="5551" spans="1:6" x14ac:dyDescent="0.25">
      <c r="A5551" s="159"/>
      <c r="B5551" s="171"/>
      <c r="C5551" s="165"/>
      <c r="D5551" s="166"/>
      <c r="E5551" s="167"/>
      <c r="F5551" s="164"/>
    </row>
    <row r="5552" spans="1:6" x14ac:dyDescent="0.25">
      <c r="A5552" s="159"/>
      <c r="B5552" s="171"/>
      <c r="C5552" s="165"/>
      <c r="D5552" s="166"/>
      <c r="E5552" s="167"/>
      <c r="F5552" s="164"/>
    </row>
    <row r="5553" spans="1:6" x14ac:dyDescent="0.25">
      <c r="A5553" s="159"/>
      <c r="B5553" s="171"/>
      <c r="C5553" s="165"/>
      <c r="D5553" s="166"/>
      <c r="E5553" s="167"/>
      <c r="F5553" s="164"/>
    </row>
    <row r="5554" spans="1:6" x14ac:dyDescent="0.25">
      <c r="A5554" s="159"/>
      <c r="B5554" s="171"/>
      <c r="C5554" s="165"/>
      <c r="D5554" s="166"/>
      <c r="E5554" s="167"/>
      <c r="F5554" s="164"/>
    </row>
    <row r="5555" spans="1:6" x14ac:dyDescent="0.25">
      <c r="A5555" s="159"/>
      <c r="B5555" s="171"/>
      <c r="C5555" s="165"/>
      <c r="D5555" s="166"/>
      <c r="E5555" s="167"/>
      <c r="F5555" s="164"/>
    </row>
    <row r="5556" spans="1:6" x14ac:dyDescent="0.25">
      <c r="A5556" s="159"/>
      <c r="B5556" s="171"/>
      <c r="C5556" s="165"/>
      <c r="D5556" s="166"/>
      <c r="E5556" s="167"/>
      <c r="F5556" s="164"/>
    </row>
    <row r="5557" spans="1:6" x14ac:dyDescent="0.25">
      <c r="A5557" s="159"/>
      <c r="B5557" s="171"/>
      <c r="C5557" s="165"/>
      <c r="D5557" s="166"/>
      <c r="E5557" s="167"/>
      <c r="F5557" s="164"/>
    </row>
    <row r="5558" spans="1:6" x14ac:dyDescent="0.25">
      <c r="A5558" s="159"/>
      <c r="B5558" s="171"/>
      <c r="C5558" s="165"/>
      <c r="D5558" s="166"/>
      <c r="E5558" s="167"/>
      <c r="F5558" s="164"/>
    </row>
    <row r="5559" spans="1:6" x14ac:dyDescent="0.25">
      <c r="A5559" s="159"/>
      <c r="B5559" s="171"/>
      <c r="C5559" s="165"/>
      <c r="D5559" s="166"/>
      <c r="E5559" s="167"/>
      <c r="F5559" s="164"/>
    </row>
    <row r="5560" spans="1:6" x14ac:dyDescent="0.25">
      <c r="A5560" s="159"/>
      <c r="B5560" s="171"/>
      <c r="C5560" s="165"/>
      <c r="D5560" s="166"/>
      <c r="E5560" s="167"/>
      <c r="F5560" s="164"/>
    </row>
    <row r="5561" spans="1:6" x14ac:dyDescent="0.25">
      <c r="A5561" s="159"/>
      <c r="B5561" s="171"/>
      <c r="C5561" s="165"/>
      <c r="D5561" s="166"/>
      <c r="E5561" s="167"/>
      <c r="F5561" s="164"/>
    </row>
    <row r="5562" spans="1:6" x14ac:dyDescent="0.25">
      <c r="A5562" s="159"/>
      <c r="B5562" s="171"/>
      <c r="C5562" s="165"/>
      <c r="D5562" s="166"/>
      <c r="E5562" s="167"/>
      <c r="F5562" s="164"/>
    </row>
    <row r="5563" spans="1:6" x14ac:dyDescent="0.25">
      <c r="A5563" s="159"/>
      <c r="B5563" s="171"/>
      <c r="C5563" s="165"/>
      <c r="D5563" s="166"/>
      <c r="E5563" s="167"/>
      <c r="F5563" s="164"/>
    </row>
    <row r="5564" spans="1:6" x14ac:dyDescent="0.25">
      <c r="A5564" s="159"/>
      <c r="B5564" s="171"/>
      <c r="C5564" s="165"/>
      <c r="D5564" s="166"/>
      <c r="E5564" s="167"/>
      <c r="F5564" s="164"/>
    </row>
    <row r="5565" spans="1:6" x14ac:dyDescent="0.25">
      <c r="A5565" s="159"/>
      <c r="B5565" s="171"/>
      <c r="C5565" s="165"/>
      <c r="D5565" s="166"/>
      <c r="E5565" s="167"/>
      <c r="F5565" s="164"/>
    </row>
    <row r="5566" spans="1:6" x14ac:dyDescent="0.25">
      <c r="A5566" s="159"/>
      <c r="B5566" s="171"/>
      <c r="C5566" s="165"/>
      <c r="D5566" s="166"/>
      <c r="E5566" s="167"/>
      <c r="F5566" s="164"/>
    </row>
    <row r="5567" spans="1:6" x14ac:dyDescent="0.25">
      <c r="A5567" s="159"/>
      <c r="B5567" s="171"/>
      <c r="C5567" s="165"/>
      <c r="D5567" s="166"/>
      <c r="E5567" s="167"/>
      <c r="F5567" s="164"/>
    </row>
    <row r="5568" spans="1:6" x14ac:dyDescent="0.25">
      <c r="A5568" s="159"/>
      <c r="B5568" s="171"/>
      <c r="C5568" s="165"/>
      <c r="D5568" s="166"/>
      <c r="E5568" s="167"/>
      <c r="F5568" s="164"/>
    </row>
    <row r="5569" spans="1:6" x14ac:dyDescent="0.25">
      <c r="A5569" s="159"/>
      <c r="B5569" s="171"/>
      <c r="C5569" s="165"/>
      <c r="D5569" s="166"/>
      <c r="E5569" s="167"/>
      <c r="F5569" s="164"/>
    </row>
    <row r="5570" spans="1:6" x14ac:dyDescent="0.25">
      <c r="A5570" s="159"/>
      <c r="B5570" s="171"/>
      <c r="C5570" s="165"/>
      <c r="D5570" s="166"/>
      <c r="E5570" s="167"/>
      <c r="F5570" s="164"/>
    </row>
    <row r="5571" spans="1:6" x14ac:dyDescent="0.25">
      <c r="A5571" s="159"/>
      <c r="B5571" s="171"/>
      <c r="C5571" s="165"/>
      <c r="D5571" s="166"/>
      <c r="E5571" s="167"/>
      <c r="F5571" s="164"/>
    </row>
    <row r="5572" spans="1:6" x14ac:dyDescent="0.25">
      <c r="A5572" s="159"/>
      <c r="B5572" s="171"/>
      <c r="C5572" s="165"/>
      <c r="D5572" s="166"/>
      <c r="E5572" s="167"/>
      <c r="F5572" s="164"/>
    </row>
    <row r="5573" spans="1:6" x14ac:dyDescent="0.25">
      <c r="A5573" s="159"/>
      <c r="B5573" s="171"/>
      <c r="C5573" s="165"/>
      <c r="D5573" s="166"/>
      <c r="E5573" s="167"/>
      <c r="F5573" s="164"/>
    </row>
    <row r="5574" spans="1:6" x14ac:dyDescent="0.25">
      <c r="A5574" s="159"/>
      <c r="B5574" s="171"/>
      <c r="C5574" s="165"/>
      <c r="D5574" s="166"/>
      <c r="E5574" s="167"/>
      <c r="F5574" s="164"/>
    </row>
    <row r="5575" spans="1:6" x14ac:dyDescent="0.25">
      <c r="A5575" s="159"/>
      <c r="B5575" s="171"/>
      <c r="C5575" s="165"/>
      <c r="D5575" s="166"/>
      <c r="E5575" s="167"/>
      <c r="F5575" s="164"/>
    </row>
    <row r="5576" spans="1:6" x14ac:dyDescent="0.25">
      <c r="A5576" s="159"/>
      <c r="B5576" s="171"/>
      <c r="C5576" s="165"/>
      <c r="D5576" s="166"/>
      <c r="E5576" s="167"/>
      <c r="F5576" s="164"/>
    </row>
    <row r="5577" spans="1:6" x14ac:dyDescent="0.25">
      <c r="A5577" s="159"/>
      <c r="B5577" s="171"/>
      <c r="C5577" s="165"/>
      <c r="D5577" s="166"/>
      <c r="E5577" s="167"/>
      <c r="F5577" s="164"/>
    </row>
    <row r="5578" spans="1:6" x14ac:dyDescent="0.25">
      <c r="A5578" s="159"/>
      <c r="B5578" s="171"/>
      <c r="C5578" s="165"/>
      <c r="D5578" s="166"/>
      <c r="E5578" s="167"/>
      <c r="F5578" s="164"/>
    </row>
    <row r="5579" spans="1:6" x14ac:dyDescent="0.25">
      <c r="A5579" s="159"/>
      <c r="B5579" s="171"/>
      <c r="C5579" s="165"/>
      <c r="D5579" s="166"/>
      <c r="E5579" s="167"/>
      <c r="F5579" s="164"/>
    </row>
    <row r="5580" spans="1:6" x14ac:dyDescent="0.25">
      <c r="A5580" s="159"/>
      <c r="B5580" s="171"/>
      <c r="C5580" s="165"/>
      <c r="D5580" s="166"/>
      <c r="E5580" s="167"/>
      <c r="F5580" s="164"/>
    </row>
    <row r="5581" spans="1:6" x14ac:dyDescent="0.25">
      <c r="A5581" s="159"/>
      <c r="B5581" s="171"/>
      <c r="C5581" s="165"/>
      <c r="D5581" s="166"/>
      <c r="E5581" s="167"/>
      <c r="F5581" s="164"/>
    </row>
    <row r="5582" spans="1:6" x14ac:dyDescent="0.25">
      <c r="A5582" s="159"/>
      <c r="B5582" s="171"/>
      <c r="C5582" s="165"/>
      <c r="D5582" s="166"/>
      <c r="E5582" s="167"/>
      <c r="F5582" s="164"/>
    </row>
    <row r="5583" spans="1:6" x14ac:dyDescent="0.25">
      <c r="A5583" s="159"/>
      <c r="B5583" s="171"/>
      <c r="C5583" s="165"/>
      <c r="D5583" s="166"/>
      <c r="E5583" s="167"/>
      <c r="F5583" s="164"/>
    </row>
    <row r="5584" spans="1:6" x14ac:dyDescent="0.25">
      <c r="A5584" s="159"/>
      <c r="B5584" s="171"/>
      <c r="C5584" s="165"/>
      <c r="D5584" s="166"/>
      <c r="E5584" s="167"/>
      <c r="F5584" s="164"/>
    </row>
    <row r="5585" spans="1:6" x14ac:dyDescent="0.25">
      <c r="A5585" s="159"/>
      <c r="B5585" s="171"/>
      <c r="C5585" s="165"/>
      <c r="D5585" s="166"/>
      <c r="E5585" s="167"/>
      <c r="F5585" s="164"/>
    </row>
    <row r="5586" spans="1:6" x14ac:dyDescent="0.25">
      <c r="A5586" s="159"/>
      <c r="B5586" s="171"/>
      <c r="C5586" s="165"/>
      <c r="D5586" s="166"/>
      <c r="E5586" s="167"/>
      <c r="F5586" s="164"/>
    </row>
    <row r="5587" spans="1:6" x14ac:dyDescent="0.25">
      <c r="A5587" s="159"/>
      <c r="B5587" s="171"/>
      <c r="C5587" s="165"/>
      <c r="D5587" s="166"/>
      <c r="E5587" s="167"/>
      <c r="F5587" s="164"/>
    </row>
    <row r="5588" spans="1:6" x14ac:dyDescent="0.25">
      <c r="A5588" s="159"/>
      <c r="B5588" s="171"/>
      <c r="C5588" s="165"/>
      <c r="D5588" s="166"/>
      <c r="E5588" s="167"/>
      <c r="F5588" s="164"/>
    </row>
    <row r="5589" spans="1:6" x14ac:dyDescent="0.25">
      <c r="A5589" s="159"/>
      <c r="B5589" s="171"/>
      <c r="C5589" s="165"/>
      <c r="D5589" s="166"/>
      <c r="E5589" s="167"/>
      <c r="F5589" s="164"/>
    </row>
    <row r="5590" spans="1:6" x14ac:dyDescent="0.25">
      <c r="A5590" s="159"/>
      <c r="B5590" s="171"/>
      <c r="C5590" s="165"/>
      <c r="D5590" s="166"/>
      <c r="E5590" s="167"/>
      <c r="F5590" s="164"/>
    </row>
    <row r="5591" spans="1:6" x14ac:dyDescent="0.25">
      <c r="A5591" s="159"/>
      <c r="B5591" s="171"/>
      <c r="C5591" s="165"/>
      <c r="D5591" s="166"/>
      <c r="E5591" s="167"/>
      <c r="F5591" s="164"/>
    </row>
    <row r="5592" spans="1:6" x14ac:dyDescent="0.25">
      <c r="A5592" s="159"/>
      <c r="B5592" s="171"/>
      <c r="C5592" s="165"/>
      <c r="D5592" s="166"/>
      <c r="E5592" s="167"/>
      <c r="F5592" s="164"/>
    </row>
    <row r="5593" spans="1:6" x14ac:dyDescent="0.25">
      <c r="A5593" s="159"/>
      <c r="B5593" s="171"/>
      <c r="C5593" s="165"/>
      <c r="D5593" s="166"/>
      <c r="E5593" s="167"/>
      <c r="F5593" s="164"/>
    </row>
    <row r="5594" spans="1:6" x14ac:dyDescent="0.25">
      <c r="A5594" s="159"/>
      <c r="B5594" s="171"/>
      <c r="C5594" s="165"/>
      <c r="D5594" s="166"/>
      <c r="E5594" s="167"/>
      <c r="F5594" s="164"/>
    </row>
    <row r="5595" spans="1:6" x14ac:dyDescent="0.25">
      <c r="A5595" s="159"/>
      <c r="B5595" s="171"/>
      <c r="C5595" s="165"/>
      <c r="D5595" s="166"/>
      <c r="E5595" s="167"/>
      <c r="F5595" s="164"/>
    </row>
    <row r="5596" spans="1:6" x14ac:dyDescent="0.25">
      <c r="A5596" s="159"/>
      <c r="B5596" s="171"/>
      <c r="C5596" s="165"/>
      <c r="D5596" s="166"/>
      <c r="E5596" s="167"/>
      <c r="F5596" s="164"/>
    </row>
    <row r="5597" spans="1:6" x14ac:dyDescent="0.25">
      <c r="A5597" s="159"/>
      <c r="B5597" s="171"/>
      <c r="C5597" s="165"/>
      <c r="D5597" s="166"/>
      <c r="E5597" s="167"/>
      <c r="F5597" s="164"/>
    </row>
    <row r="5598" spans="1:6" x14ac:dyDescent="0.25">
      <c r="A5598" s="159"/>
      <c r="B5598" s="171"/>
      <c r="C5598" s="165"/>
      <c r="D5598" s="166"/>
      <c r="E5598" s="167"/>
      <c r="F5598" s="164"/>
    </row>
    <row r="5599" spans="1:6" x14ac:dyDescent="0.25">
      <c r="A5599" s="159"/>
      <c r="B5599" s="171"/>
      <c r="C5599" s="165"/>
      <c r="D5599" s="166"/>
      <c r="E5599" s="167"/>
      <c r="F5599" s="164"/>
    </row>
    <row r="5600" spans="1:6" x14ac:dyDescent="0.25">
      <c r="A5600" s="159"/>
      <c r="B5600" s="171"/>
      <c r="C5600" s="165"/>
      <c r="D5600" s="166"/>
      <c r="E5600" s="167"/>
      <c r="F5600" s="164"/>
    </row>
    <row r="5601" spans="1:6" x14ac:dyDescent="0.25">
      <c r="A5601" s="159"/>
      <c r="B5601" s="171"/>
      <c r="C5601" s="165"/>
      <c r="D5601" s="166"/>
      <c r="E5601" s="167"/>
      <c r="F5601" s="164"/>
    </row>
    <row r="5602" spans="1:6" x14ac:dyDescent="0.25">
      <c r="A5602" s="159"/>
      <c r="B5602" s="171"/>
      <c r="C5602" s="165"/>
      <c r="D5602" s="166"/>
      <c r="E5602" s="167"/>
      <c r="F5602" s="164"/>
    </row>
    <row r="5603" spans="1:6" x14ac:dyDescent="0.25">
      <c r="A5603" s="159"/>
      <c r="B5603" s="171"/>
      <c r="C5603" s="165"/>
      <c r="D5603" s="166"/>
      <c r="E5603" s="167"/>
      <c r="F5603" s="164"/>
    </row>
    <row r="5604" spans="1:6" x14ac:dyDescent="0.25">
      <c r="A5604" s="159"/>
      <c r="B5604" s="171"/>
      <c r="C5604" s="165"/>
      <c r="D5604" s="166"/>
      <c r="E5604" s="167"/>
      <c r="F5604" s="164"/>
    </row>
    <row r="5605" spans="1:6" x14ac:dyDescent="0.25">
      <c r="A5605" s="159"/>
      <c r="B5605" s="171"/>
      <c r="C5605" s="165"/>
      <c r="D5605" s="166"/>
      <c r="E5605" s="167"/>
      <c r="F5605" s="164"/>
    </row>
    <row r="5606" spans="1:6" x14ac:dyDescent="0.25">
      <c r="A5606" s="159"/>
      <c r="B5606" s="171"/>
      <c r="C5606" s="165"/>
      <c r="D5606" s="166"/>
      <c r="E5606" s="167"/>
      <c r="F5606" s="164"/>
    </row>
    <row r="5607" spans="1:6" x14ac:dyDescent="0.25">
      <c r="A5607" s="159"/>
      <c r="B5607" s="171"/>
      <c r="C5607" s="165"/>
      <c r="D5607" s="166"/>
      <c r="E5607" s="167"/>
      <c r="F5607" s="164"/>
    </row>
    <row r="5608" spans="1:6" x14ac:dyDescent="0.25">
      <c r="A5608" s="159"/>
      <c r="B5608" s="171"/>
      <c r="C5608" s="165"/>
      <c r="D5608" s="166"/>
      <c r="E5608" s="167"/>
      <c r="F5608" s="164"/>
    </row>
    <row r="5609" spans="1:6" x14ac:dyDescent="0.25">
      <c r="A5609" s="159"/>
      <c r="B5609" s="171"/>
      <c r="C5609" s="165"/>
      <c r="D5609" s="166"/>
      <c r="E5609" s="167"/>
      <c r="F5609" s="164"/>
    </row>
    <row r="5610" spans="1:6" x14ac:dyDescent="0.25">
      <c r="A5610" s="159"/>
      <c r="B5610" s="171"/>
      <c r="C5610" s="165"/>
      <c r="D5610" s="166"/>
      <c r="E5610" s="167"/>
      <c r="F5610" s="164"/>
    </row>
    <row r="5611" spans="1:6" x14ac:dyDescent="0.25">
      <c r="A5611" s="159"/>
      <c r="B5611" s="171"/>
      <c r="C5611" s="165"/>
      <c r="D5611" s="166"/>
      <c r="E5611" s="167"/>
      <c r="F5611" s="164"/>
    </row>
    <row r="5612" spans="1:6" x14ac:dyDescent="0.25">
      <c r="A5612" s="159"/>
      <c r="B5612" s="171"/>
      <c r="C5612" s="165"/>
      <c r="D5612" s="166"/>
      <c r="E5612" s="167"/>
      <c r="F5612" s="164"/>
    </row>
    <row r="5613" spans="1:6" x14ac:dyDescent="0.25">
      <c r="A5613" s="159"/>
      <c r="B5613" s="171"/>
      <c r="C5613" s="165"/>
      <c r="D5613" s="166"/>
      <c r="E5613" s="167"/>
      <c r="F5613" s="164"/>
    </row>
    <row r="5614" spans="1:6" x14ac:dyDescent="0.25">
      <c r="A5614" s="159"/>
      <c r="B5614" s="171"/>
      <c r="C5614" s="165"/>
      <c r="D5614" s="166"/>
      <c r="E5614" s="167"/>
      <c r="F5614" s="164"/>
    </row>
    <row r="5615" spans="1:6" x14ac:dyDescent="0.25">
      <c r="A5615" s="159"/>
      <c r="B5615" s="171"/>
      <c r="C5615" s="165"/>
      <c r="D5615" s="166"/>
      <c r="E5615" s="167"/>
      <c r="F5615" s="164"/>
    </row>
    <row r="5616" spans="1:6" x14ac:dyDescent="0.25">
      <c r="A5616" s="159"/>
      <c r="B5616" s="171"/>
      <c r="C5616" s="165"/>
      <c r="D5616" s="166"/>
      <c r="E5616" s="167"/>
      <c r="F5616" s="164"/>
    </row>
    <row r="5617" spans="1:6" x14ac:dyDescent="0.25">
      <c r="A5617" s="159"/>
      <c r="B5617" s="171"/>
      <c r="C5617" s="165"/>
      <c r="D5617" s="166"/>
      <c r="E5617" s="167"/>
      <c r="F5617" s="164"/>
    </row>
    <row r="5618" spans="1:6" x14ac:dyDescent="0.25">
      <c r="A5618" s="159"/>
      <c r="B5618" s="171"/>
      <c r="C5618" s="165"/>
      <c r="D5618" s="166"/>
      <c r="E5618" s="167"/>
      <c r="F5618" s="164"/>
    </row>
    <row r="5619" spans="1:6" x14ac:dyDescent="0.25">
      <c r="A5619" s="159"/>
      <c r="B5619" s="171"/>
      <c r="C5619" s="165"/>
      <c r="D5619" s="166"/>
      <c r="E5619" s="167"/>
      <c r="F5619" s="164"/>
    </row>
    <row r="5620" spans="1:6" x14ac:dyDescent="0.25">
      <c r="A5620" s="159"/>
      <c r="B5620" s="171"/>
      <c r="C5620" s="165"/>
      <c r="D5620" s="166"/>
      <c r="E5620" s="167"/>
      <c r="F5620" s="164"/>
    </row>
    <row r="5621" spans="1:6" x14ac:dyDescent="0.25">
      <c r="A5621" s="159"/>
      <c r="B5621" s="171"/>
      <c r="C5621" s="165"/>
      <c r="D5621" s="166"/>
      <c r="E5621" s="167"/>
      <c r="F5621" s="164"/>
    </row>
    <row r="5622" spans="1:6" x14ac:dyDescent="0.25">
      <c r="A5622" s="159"/>
      <c r="B5622" s="171"/>
      <c r="C5622" s="165"/>
      <c r="D5622" s="166"/>
      <c r="E5622" s="167"/>
      <c r="F5622" s="164"/>
    </row>
    <row r="5623" spans="1:6" x14ac:dyDescent="0.25">
      <c r="A5623" s="159"/>
      <c r="B5623" s="171"/>
      <c r="C5623" s="165"/>
      <c r="D5623" s="166"/>
      <c r="E5623" s="167"/>
      <c r="F5623" s="164"/>
    </row>
    <row r="5624" spans="1:6" x14ac:dyDescent="0.25">
      <c r="A5624" s="159"/>
      <c r="B5624" s="171"/>
      <c r="C5624" s="165"/>
      <c r="D5624" s="166"/>
      <c r="E5624" s="167"/>
      <c r="F5624" s="164"/>
    </row>
    <row r="5625" spans="1:6" x14ac:dyDescent="0.25">
      <c r="A5625" s="159"/>
      <c r="B5625" s="171"/>
      <c r="C5625" s="165"/>
      <c r="D5625" s="166"/>
      <c r="E5625" s="167"/>
      <c r="F5625" s="164"/>
    </row>
    <row r="5626" spans="1:6" x14ac:dyDescent="0.25">
      <c r="A5626" s="159"/>
      <c r="B5626" s="171"/>
      <c r="C5626" s="165"/>
      <c r="D5626" s="166"/>
      <c r="E5626" s="167"/>
      <c r="F5626" s="164"/>
    </row>
    <row r="5627" spans="1:6" x14ac:dyDescent="0.25">
      <c r="A5627" s="159"/>
      <c r="B5627" s="171"/>
      <c r="C5627" s="165"/>
      <c r="D5627" s="166"/>
      <c r="E5627" s="167"/>
      <c r="F5627" s="164"/>
    </row>
    <row r="5628" spans="1:6" x14ac:dyDescent="0.25">
      <c r="A5628" s="159"/>
      <c r="B5628" s="171"/>
      <c r="C5628" s="165"/>
      <c r="D5628" s="166"/>
      <c r="E5628" s="167"/>
      <c r="F5628" s="164"/>
    </row>
    <row r="5629" spans="1:6" x14ac:dyDescent="0.25">
      <c r="A5629" s="159"/>
      <c r="B5629" s="171"/>
      <c r="C5629" s="165"/>
      <c r="D5629" s="166"/>
      <c r="E5629" s="167"/>
      <c r="F5629" s="164"/>
    </row>
    <row r="5630" spans="1:6" x14ac:dyDescent="0.25">
      <c r="A5630" s="159"/>
      <c r="B5630" s="171"/>
      <c r="C5630" s="165"/>
      <c r="D5630" s="166"/>
      <c r="E5630" s="167"/>
      <c r="F5630" s="164"/>
    </row>
    <row r="5631" spans="1:6" x14ac:dyDescent="0.25">
      <c r="A5631" s="159"/>
      <c r="B5631" s="171"/>
      <c r="C5631" s="165"/>
      <c r="D5631" s="166"/>
      <c r="E5631" s="167"/>
      <c r="F5631" s="164"/>
    </row>
    <row r="5632" spans="1:6" x14ac:dyDescent="0.25">
      <c r="A5632" s="159"/>
      <c r="B5632" s="171"/>
      <c r="C5632" s="165"/>
      <c r="D5632" s="166"/>
      <c r="E5632" s="167"/>
      <c r="F5632" s="164"/>
    </row>
    <row r="5633" spans="1:6" x14ac:dyDescent="0.25">
      <c r="A5633" s="159"/>
      <c r="B5633" s="171"/>
      <c r="C5633" s="165"/>
      <c r="D5633" s="166"/>
      <c r="E5633" s="167"/>
      <c r="F5633" s="164"/>
    </row>
    <row r="5634" spans="1:6" x14ac:dyDescent="0.25">
      <c r="A5634" s="159"/>
      <c r="B5634" s="171"/>
      <c r="C5634" s="165"/>
      <c r="D5634" s="166"/>
      <c r="E5634" s="167"/>
      <c r="F5634" s="164"/>
    </row>
    <row r="5635" spans="1:6" x14ac:dyDescent="0.25">
      <c r="A5635" s="159"/>
      <c r="B5635" s="171"/>
      <c r="C5635" s="165"/>
      <c r="D5635" s="166"/>
      <c r="E5635" s="167"/>
      <c r="F5635" s="164"/>
    </row>
    <row r="5636" spans="1:6" x14ac:dyDescent="0.25">
      <c r="A5636" s="159"/>
      <c r="B5636" s="171"/>
      <c r="C5636" s="165"/>
      <c r="D5636" s="166"/>
      <c r="E5636" s="167"/>
      <c r="F5636" s="164"/>
    </row>
    <row r="5637" spans="1:6" x14ac:dyDescent="0.25">
      <c r="A5637" s="159"/>
      <c r="B5637" s="171"/>
      <c r="C5637" s="165"/>
      <c r="D5637" s="166"/>
      <c r="E5637" s="167"/>
      <c r="F5637" s="164"/>
    </row>
    <row r="5638" spans="1:6" x14ac:dyDescent="0.25">
      <c r="A5638" s="159"/>
      <c r="B5638" s="171"/>
      <c r="C5638" s="165"/>
      <c r="D5638" s="166"/>
      <c r="E5638" s="167"/>
      <c r="F5638" s="164"/>
    </row>
    <row r="5639" spans="1:6" x14ac:dyDescent="0.25">
      <c r="A5639" s="159"/>
      <c r="B5639" s="171"/>
      <c r="C5639" s="165"/>
      <c r="D5639" s="166"/>
      <c r="E5639" s="167"/>
      <c r="F5639" s="164"/>
    </row>
    <row r="5640" spans="1:6" x14ac:dyDescent="0.25">
      <c r="A5640" s="159"/>
      <c r="B5640" s="171"/>
      <c r="C5640" s="165"/>
      <c r="D5640" s="166"/>
      <c r="E5640" s="167"/>
      <c r="F5640" s="164"/>
    </row>
    <row r="5641" spans="1:6" x14ac:dyDescent="0.25">
      <c r="A5641" s="159"/>
      <c r="B5641" s="171"/>
      <c r="C5641" s="165"/>
      <c r="D5641" s="166"/>
      <c r="E5641" s="167"/>
      <c r="F5641" s="164"/>
    </row>
    <row r="5642" spans="1:6" x14ac:dyDescent="0.25">
      <c r="A5642" s="159"/>
      <c r="B5642" s="171"/>
      <c r="C5642" s="165"/>
      <c r="D5642" s="166"/>
      <c r="E5642" s="167"/>
      <c r="F5642" s="164"/>
    </row>
    <row r="5643" spans="1:6" x14ac:dyDescent="0.25">
      <c r="A5643" s="159"/>
      <c r="B5643" s="171"/>
      <c r="C5643" s="165"/>
      <c r="D5643" s="166"/>
      <c r="E5643" s="167"/>
      <c r="F5643" s="164"/>
    </row>
    <row r="5644" spans="1:6" x14ac:dyDescent="0.25">
      <c r="A5644" s="159"/>
      <c r="B5644" s="171"/>
      <c r="C5644" s="165"/>
      <c r="D5644" s="166"/>
      <c r="E5644" s="167"/>
      <c r="F5644" s="164"/>
    </row>
    <row r="5645" spans="1:6" x14ac:dyDescent="0.25">
      <c r="A5645" s="159"/>
      <c r="B5645" s="171"/>
      <c r="C5645" s="165"/>
      <c r="D5645" s="166"/>
      <c r="E5645" s="167"/>
      <c r="F5645" s="164"/>
    </row>
    <row r="5646" spans="1:6" x14ac:dyDescent="0.25">
      <c r="A5646" s="159"/>
      <c r="B5646" s="171"/>
      <c r="C5646" s="165"/>
      <c r="D5646" s="166"/>
      <c r="E5646" s="167"/>
      <c r="F5646" s="164"/>
    </row>
    <row r="5647" spans="1:6" x14ac:dyDescent="0.25">
      <c r="A5647" s="159"/>
      <c r="B5647" s="171"/>
      <c r="C5647" s="165"/>
      <c r="D5647" s="166"/>
      <c r="E5647" s="167"/>
      <c r="F5647" s="164"/>
    </row>
    <row r="5648" spans="1:6" x14ac:dyDescent="0.25">
      <c r="A5648" s="159"/>
      <c r="B5648" s="171"/>
      <c r="C5648" s="165"/>
      <c r="D5648" s="166"/>
      <c r="E5648" s="167"/>
      <c r="F5648" s="164"/>
    </row>
    <row r="5649" spans="1:6" x14ac:dyDescent="0.25">
      <c r="A5649" s="159"/>
      <c r="B5649" s="171"/>
      <c r="C5649" s="165"/>
      <c r="D5649" s="166"/>
      <c r="E5649" s="167"/>
      <c r="F5649" s="164"/>
    </row>
    <row r="5650" spans="1:6" x14ac:dyDescent="0.25">
      <c r="A5650" s="159"/>
      <c r="B5650" s="171"/>
      <c r="C5650" s="165"/>
      <c r="D5650" s="166"/>
      <c r="E5650" s="167"/>
      <c r="F5650" s="164"/>
    </row>
    <row r="5651" spans="1:6" x14ac:dyDescent="0.25">
      <c r="A5651" s="159"/>
      <c r="B5651" s="171"/>
      <c r="C5651" s="165"/>
      <c r="D5651" s="166"/>
      <c r="E5651" s="167"/>
      <c r="F5651" s="164"/>
    </row>
    <row r="5652" spans="1:6" x14ac:dyDescent="0.25">
      <c r="A5652" s="159"/>
      <c r="B5652" s="171"/>
      <c r="C5652" s="165"/>
      <c r="D5652" s="166"/>
      <c r="E5652" s="167"/>
      <c r="F5652" s="164"/>
    </row>
    <row r="5653" spans="1:6" x14ac:dyDescent="0.25">
      <c r="A5653" s="159"/>
      <c r="B5653" s="171"/>
      <c r="C5653" s="165"/>
      <c r="D5653" s="166"/>
      <c r="E5653" s="167"/>
      <c r="F5653" s="164"/>
    </row>
    <row r="5654" spans="1:6" x14ac:dyDescent="0.25">
      <c r="A5654" s="159"/>
      <c r="B5654" s="171"/>
      <c r="C5654" s="165"/>
      <c r="D5654" s="166"/>
      <c r="E5654" s="167"/>
      <c r="F5654" s="164"/>
    </row>
    <row r="5655" spans="1:6" x14ac:dyDescent="0.25">
      <c r="A5655" s="159"/>
      <c r="B5655" s="171"/>
      <c r="C5655" s="165"/>
      <c r="D5655" s="166"/>
      <c r="E5655" s="167"/>
      <c r="F5655" s="164"/>
    </row>
    <row r="5656" spans="1:6" x14ac:dyDescent="0.25">
      <c r="A5656" s="159"/>
      <c r="B5656" s="171"/>
      <c r="C5656" s="165"/>
      <c r="D5656" s="166"/>
      <c r="E5656" s="167"/>
      <c r="F5656" s="164"/>
    </row>
    <row r="5657" spans="1:6" x14ac:dyDescent="0.25">
      <c r="A5657" s="159"/>
      <c r="B5657" s="171"/>
      <c r="C5657" s="165"/>
      <c r="D5657" s="166"/>
      <c r="E5657" s="167"/>
      <c r="F5657" s="164"/>
    </row>
    <row r="5658" spans="1:6" x14ac:dyDescent="0.25">
      <c r="A5658" s="159"/>
      <c r="B5658" s="171"/>
      <c r="C5658" s="165"/>
      <c r="D5658" s="166"/>
      <c r="E5658" s="167"/>
      <c r="F5658" s="164"/>
    </row>
    <row r="5659" spans="1:6" x14ac:dyDescent="0.25">
      <c r="A5659" s="159"/>
      <c r="B5659" s="171"/>
      <c r="C5659" s="165"/>
      <c r="D5659" s="166"/>
      <c r="E5659" s="167"/>
      <c r="F5659" s="164"/>
    </row>
    <row r="5660" spans="1:6" x14ac:dyDescent="0.25">
      <c r="A5660" s="159"/>
      <c r="B5660" s="171"/>
      <c r="C5660" s="165"/>
      <c r="D5660" s="166"/>
      <c r="E5660" s="167"/>
      <c r="F5660" s="164"/>
    </row>
    <row r="5661" spans="1:6" x14ac:dyDescent="0.25">
      <c r="A5661" s="159"/>
      <c r="B5661" s="171"/>
      <c r="C5661" s="165"/>
      <c r="D5661" s="166"/>
      <c r="E5661" s="167"/>
      <c r="F5661" s="164"/>
    </row>
    <row r="5662" spans="1:6" x14ac:dyDescent="0.25">
      <c r="A5662" s="159"/>
      <c r="B5662" s="171"/>
      <c r="C5662" s="165"/>
      <c r="D5662" s="166"/>
      <c r="E5662" s="167"/>
      <c r="F5662" s="164"/>
    </row>
    <row r="5663" spans="1:6" x14ac:dyDescent="0.25">
      <c r="A5663" s="159"/>
      <c r="B5663" s="171"/>
      <c r="C5663" s="165"/>
      <c r="D5663" s="166"/>
      <c r="E5663" s="167"/>
      <c r="F5663" s="164"/>
    </row>
    <row r="5664" spans="1:6" x14ac:dyDescent="0.25">
      <c r="A5664" s="159"/>
      <c r="B5664" s="171"/>
      <c r="C5664" s="165"/>
      <c r="D5664" s="166"/>
      <c r="E5664" s="167"/>
      <c r="F5664" s="164"/>
    </row>
    <row r="5665" spans="1:6" x14ac:dyDescent="0.25">
      <c r="A5665" s="159"/>
      <c r="B5665" s="171"/>
      <c r="C5665" s="165"/>
      <c r="D5665" s="166"/>
      <c r="E5665" s="167"/>
      <c r="F5665" s="164"/>
    </row>
    <row r="5666" spans="1:6" x14ac:dyDescent="0.25">
      <c r="A5666" s="159"/>
      <c r="B5666" s="171"/>
      <c r="C5666" s="165"/>
      <c r="D5666" s="166"/>
      <c r="E5666" s="167"/>
      <c r="F5666" s="164"/>
    </row>
    <row r="5667" spans="1:6" x14ac:dyDescent="0.25">
      <c r="A5667" s="159"/>
      <c r="B5667" s="171"/>
      <c r="C5667" s="165"/>
      <c r="D5667" s="166"/>
      <c r="E5667" s="167"/>
      <c r="F5667" s="164"/>
    </row>
    <row r="5668" spans="1:6" x14ac:dyDescent="0.25">
      <c r="A5668" s="159"/>
      <c r="B5668" s="171"/>
      <c r="C5668" s="165"/>
      <c r="D5668" s="166"/>
      <c r="E5668" s="167"/>
      <c r="F5668" s="164"/>
    </row>
    <row r="5669" spans="1:6" x14ac:dyDescent="0.25">
      <c r="A5669" s="159"/>
      <c r="B5669" s="171"/>
      <c r="C5669" s="165"/>
      <c r="D5669" s="166"/>
      <c r="E5669" s="167"/>
      <c r="F5669" s="164"/>
    </row>
    <row r="5670" spans="1:6" x14ac:dyDescent="0.25">
      <c r="A5670" s="159"/>
      <c r="B5670" s="171"/>
      <c r="C5670" s="165"/>
      <c r="D5670" s="166"/>
      <c r="E5670" s="167"/>
      <c r="F5670" s="164"/>
    </row>
    <row r="5671" spans="1:6" x14ac:dyDescent="0.25">
      <c r="A5671" s="159"/>
      <c r="B5671" s="171"/>
      <c r="C5671" s="165"/>
      <c r="D5671" s="166"/>
      <c r="E5671" s="167"/>
      <c r="F5671" s="164"/>
    </row>
    <row r="5672" spans="1:6" x14ac:dyDescent="0.25">
      <c r="A5672" s="159"/>
      <c r="B5672" s="171"/>
      <c r="C5672" s="165"/>
      <c r="D5672" s="166"/>
      <c r="E5672" s="167"/>
      <c r="F5672" s="164"/>
    </row>
    <row r="5673" spans="1:6" x14ac:dyDescent="0.25">
      <c r="A5673" s="159"/>
      <c r="B5673" s="171"/>
      <c r="C5673" s="165"/>
      <c r="D5673" s="166"/>
      <c r="E5673" s="167"/>
      <c r="F5673" s="164"/>
    </row>
    <row r="5674" spans="1:6" x14ac:dyDescent="0.25">
      <c r="A5674" s="159"/>
      <c r="B5674" s="171"/>
      <c r="C5674" s="165"/>
      <c r="D5674" s="166"/>
      <c r="E5674" s="167"/>
      <c r="F5674" s="164"/>
    </row>
    <row r="5675" spans="1:6" x14ac:dyDescent="0.25">
      <c r="A5675" s="159"/>
      <c r="B5675" s="171"/>
      <c r="C5675" s="165"/>
      <c r="D5675" s="166"/>
      <c r="E5675" s="167"/>
      <c r="F5675" s="164"/>
    </row>
    <row r="5676" spans="1:6" x14ac:dyDescent="0.25">
      <c r="A5676" s="159"/>
      <c r="B5676" s="171"/>
      <c r="C5676" s="165"/>
      <c r="D5676" s="166"/>
      <c r="E5676" s="167"/>
      <c r="F5676" s="164"/>
    </row>
    <row r="5677" spans="1:6" x14ac:dyDescent="0.25">
      <c r="A5677" s="159"/>
      <c r="B5677" s="171"/>
      <c r="C5677" s="165"/>
      <c r="D5677" s="166"/>
      <c r="E5677" s="167"/>
      <c r="F5677" s="164"/>
    </row>
    <row r="5678" spans="1:6" x14ac:dyDescent="0.25">
      <c r="A5678" s="159"/>
      <c r="B5678" s="171"/>
      <c r="C5678" s="165"/>
      <c r="D5678" s="166"/>
      <c r="E5678" s="167"/>
      <c r="F5678" s="164"/>
    </row>
    <row r="5679" spans="1:6" x14ac:dyDescent="0.25">
      <c r="A5679" s="159"/>
      <c r="B5679" s="171"/>
      <c r="C5679" s="165"/>
      <c r="D5679" s="166"/>
      <c r="E5679" s="167"/>
      <c r="F5679" s="164"/>
    </row>
    <row r="5680" spans="1:6" x14ac:dyDescent="0.25">
      <c r="A5680" s="159"/>
      <c r="B5680" s="171"/>
      <c r="C5680" s="165"/>
      <c r="D5680" s="166"/>
      <c r="E5680" s="167"/>
      <c r="F5680" s="164"/>
    </row>
    <row r="5681" spans="1:6" x14ac:dyDescent="0.25">
      <c r="A5681" s="159"/>
      <c r="B5681" s="171"/>
      <c r="C5681" s="165"/>
      <c r="D5681" s="166"/>
      <c r="E5681" s="167"/>
      <c r="F5681" s="164"/>
    </row>
    <row r="5682" spans="1:6" x14ac:dyDescent="0.25">
      <c r="A5682" s="159"/>
      <c r="B5682" s="171"/>
      <c r="C5682" s="165"/>
      <c r="D5682" s="166"/>
      <c r="E5682" s="167"/>
      <c r="F5682" s="164"/>
    </row>
    <row r="5683" spans="1:6" x14ac:dyDescent="0.25">
      <c r="A5683" s="159"/>
      <c r="B5683" s="171"/>
      <c r="C5683" s="165"/>
      <c r="D5683" s="166"/>
      <c r="E5683" s="167"/>
      <c r="F5683" s="164"/>
    </row>
    <row r="5684" spans="1:6" x14ac:dyDescent="0.25">
      <c r="A5684" s="159"/>
      <c r="B5684" s="171"/>
      <c r="C5684" s="165"/>
      <c r="D5684" s="166"/>
      <c r="E5684" s="167"/>
      <c r="F5684" s="164"/>
    </row>
    <row r="5685" spans="1:6" x14ac:dyDescent="0.25">
      <c r="A5685" s="159"/>
      <c r="B5685" s="171"/>
      <c r="C5685" s="165"/>
      <c r="D5685" s="166"/>
      <c r="E5685" s="167"/>
      <c r="F5685" s="164"/>
    </row>
    <row r="5686" spans="1:6" x14ac:dyDescent="0.25">
      <c r="A5686" s="159"/>
      <c r="B5686" s="171"/>
      <c r="C5686" s="165"/>
      <c r="D5686" s="166"/>
      <c r="E5686" s="167"/>
      <c r="F5686" s="164"/>
    </row>
    <row r="5687" spans="1:6" x14ac:dyDescent="0.25">
      <c r="A5687" s="159"/>
      <c r="B5687" s="171"/>
      <c r="C5687" s="165"/>
      <c r="D5687" s="166"/>
      <c r="E5687" s="167"/>
      <c r="F5687" s="164"/>
    </row>
    <row r="5688" spans="1:6" x14ac:dyDescent="0.25">
      <c r="A5688" s="159"/>
      <c r="B5688" s="171"/>
      <c r="C5688" s="165"/>
      <c r="D5688" s="166"/>
      <c r="E5688" s="167"/>
      <c r="F5688" s="164"/>
    </row>
    <row r="5689" spans="1:6" x14ac:dyDescent="0.25">
      <c r="A5689" s="159"/>
      <c r="B5689" s="171"/>
      <c r="C5689" s="165"/>
      <c r="D5689" s="166"/>
      <c r="E5689" s="167"/>
      <c r="F5689" s="164"/>
    </row>
    <row r="5690" spans="1:6" x14ac:dyDescent="0.25">
      <c r="A5690" s="159"/>
      <c r="B5690" s="171"/>
      <c r="C5690" s="165"/>
      <c r="D5690" s="166"/>
      <c r="E5690" s="167"/>
      <c r="F5690" s="164"/>
    </row>
    <row r="5691" spans="1:6" x14ac:dyDescent="0.25">
      <c r="A5691" s="159"/>
      <c r="B5691" s="171"/>
      <c r="C5691" s="165"/>
      <c r="D5691" s="166"/>
      <c r="E5691" s="167"/>
      <c r="F5691" s="164"/>
    </row>
    <row r="5692" spans="1:6" x14ac:dyDescent="0.25">
      <c r="A5692" s="159"/>
      <c r="B5692" s="171"/>
      <c r="C5692" s="165"/>
      <c r="D5692" s="166"/>
      <c r="E5692" s="167"/>
      <c r="F5692" s="164"/>
    </row>
    <row r="5693" spans="1:6" x14ac:dyDescent="0.25">
      <c r="A5693" s="159"/>
      <c r="B5693" s="171"/>
      <c r="C5693" s="165"/>
      <c r="D5693" s="166"/>
      <c r="E5693" s="167"/>
      <c r="F5693" s="164"/>
    </row>
    <row r="5694" spans="1:6" x14ac:dyDescent="0.25">
      <c r="A5694" s="159"/>
      <c r="B5694" s="171"/>
      <c r="C5694" s="165"/>
      <c r="D5694" s="166"/>
      <c r="E5694" s="167"/>
      <c r="F5694" s="164"/>
    </row>
    <row r="5695" spans="1:6" x14ac:dyDescent="0.25">
      <c r="A5695" s="159"/>
      <c r="B5695" s="171"/>
      <c r="C5695" s="165"/>
      <c r="D5695" s="166"/>
      <c r="E5695" s="167"/>
      <c r="F5695" s="164"/>
    </row>
    <row r="5696" spans="1:6" x14ac:dyDescent="0.25">
      <c r="A5696" s="159"/>
      <c r="B5696" s="171"/>
      <c r="C5696" s="165"/>
      <c r="D5696" s="166"/>
      <c r="E5696" s="167"/>
      <c r="F5696" s="164"/>
    </row>
    <row r="5697" spans="1:6" x14ac:dyDescent="0.25">
      <c r="A5697" s="159"/>
      <c r="B5697" s="171"/>
      <c r="C5697" s="165"/>
      <c r="D5697" s="166"/>
      <c r="E5697" s="167"/>
      <c r="F5697" s="164"/>
    </row>
    <row r="5698" spans="1:6" x14ac:dyDescent="0.25">
      <c r="A5698" s="159"/>
      <c r="B5698" s="171"/>
      <c r="C5698" s="165"/>
      <c r="D5698" s="166"/>
      <c r="E5698" s="167"/>
      <c r="F5698" s="164"/>
    </row>
    <row r="5699" spans="1:6" x14ac:dyDescent="0.25">
      <c r="A5699" s="159"/>
      <c r="B5699" s="171"/>
      <c r="C5699" s="165"/>
      <c r="D5699" s="166"/>
      <c r="E5699" s="167"/>
      <c r="F5699" s="164"/>
    </row>
    <row r="5700" spans="1:6" x14ac:dyDescent="0.25">
      <c r="A5700" s="159"/>
      <c r="B5700" s="171"/>
      <c r="C5700" s="165"/>
      <c r="D5700" s="166"/>
      <c r="E5700" s="167"/>
      <c r="F5700" s="164"/>
    </row>
    <row r="5701" spans="1:6" x14ac:dyDescent="0.25">
      <c r="A5701" s="159"/>
      <c r="B5701" s="171"/>
      <c r="C5701" s="165"/>
      <c r="D5701" s="166"/>
      <c r="E5701" s="167"/>
      <c r="F5701" s="164"/>
    </row>
    <row r="5702" spans="1:6" x14ac:dyDescent="0.25">
      <c r="A5702" s="159"/>
      <c r="B5702" s="171"/>
      <c r="C5702" s="165"/>
      <c r="D5702" s="166"/>
      <c r="E5702" s="167"/>
      <c r="F5702" s="164"/>
    </row>
    <row r="5703" spans="1:6" x14ac:dyDescent="0.25">
      <c r="A5703" s="159"/>
      <c r="B5703" s="171"/>
      <c r="C5703" s="165"/>
      <c r="D5703" s="166"/>
      <c r="E5703" s="167"/>
      <c r="F5703" s="164"/>
    </row>
    <row r="5704" spans="1:6" x14ac:dyDescent="0.25">
      <c r="A5704" s="159"/>
      <c r="B5704" s="171"/>
      <c r="C5704" s="165"/>
      <c r="D5704" s="166"/>
      <c r="E5704" s="167"/>
      <c r="F5704" s="164"/>
    </row>
    <row r="5705" spans="1:6" x14ac:dyDescent="0.25">
      <c r="A5705" s="159"/>
      <c r="B5705" s="171"/>
      <c r="C5705" s="165"/>
      <c r="D5705" s="166"/>
      <c r="E5705" s="167"/>
      <c r="F5705" s="164"/>
    </row>
    <row r="5706" spans="1:6" x14ac:dyDescent="0.25">
      <c r="A5706" s="159"/>
      <c r="B5706" s="171"/>
      <c r="C5706" s="165"/>
      <c r="D5706" s="166"/>
      <c r="E5706" s="167"/>
      <c r="F5706" s="164"/>
    </row>
    <row r="5707" spans="1:6" x14ac:dyDescent="0.25">
      <c r="A5707" s="159"/>
      <c r="B5707" s="171"/>
      <c r="C5707" s="165"/>
      <c r="D5707" s="166"/>
      <c r="E5707" s="167"/>
      <c r="F5707" s="164"/>
    </row>
    <row r="5708" spans="1:6" x14ac:dyDescent="0.25">
      <c r="A5708" s="159"/>
      <c r="B5708" s="171"/>
      <c r="C5708" s="165"/>
      <c r="D5708" s="166"/>
      <c r="E5708" s="167"/>
      <c r="F5708" s="164"/>
    </row>
    <row r="5709" spans="1:6" x14ac:dyDescent="0.25">
      <c r="A5709" s="159"/>
      <c r="B5709" s="171"/>
      <c r="C5709" s="165"/>
      <c r="D5709" s="166"/>
      <c r="E5709" s="167"/>
      <c r="F5709" s="164"/>
    </row>
    <row r="5710" spans="1:6" x14ac:dyDescent="0.25">
      <c r="A5710" s="159"/>
      <c r="B5710" s="171"/>
      <c r="C5710" s="165"/>
      <c r="D5710" s="166"/>
      <c r="E5710" s="167"/>
      <c r="F5710" s="164"/>
    </row>
    <row r="5711" spans="1:6" x14ac:dyDescent="0.25">
      <c r="A5711" s="159"/>
      <c r="B5711" s="171"/>
      <c r="C5711" s="165"/>
      <c r="D5711" s="166"/>
      <c r="E5711" s="167"/>
      <c r="F5711" s="164"/>
    </row>
    <row r="5712" spans="1:6" x14ac:dyDescent="0.25">
      <c r="A5712" s="159"/>
      <c r="B5712" s="171"/>
      <c r="C5712" s="165"/>
      <c r="D5712" s="166"/>
      <c r="E5712" s="167"/>
      <c r="F5712" s="164"/>
    </row>
    <row r="5713" spans="1:6" x14ac:dyDescent="0.25">
      <c r="A5713" s="159"/>
      <c r="B5713" s="171"/>
      <c r="C5713" s="165"/>
      <c r="D5713" s="166"/>
      <c r="E5713" s="167"/>
      <c r="F5713" s="164"/>
    </row>
    <row r="5714" spans="1:6" x14ac:dyDescent="0.25">
      <c r="A5714" s="159"/>
      <c r="B5714" s="171"/>
      <c r="C5714" s="165"/>
      <c r="D5714" s="166"/>
      <c r="E5714" s="167"/>
      <c r="F5714" s="164"/>
    </row>
    <row r="5715" spans="1:6" x14ac:dyDescent="0.25">
      <c r="A5715" s="159"/>
      <c r="B5715" s="171"/>
      <c r="C5715" s="165"/>
      <c r="D5715" s="166"/>
      <c r="E5715" s="167"/>
      <c r="F5715" s="164"/>
    </row>
    <row r="5716" spans="1:6" x14ac:dyDescent="0.25">
      <c r="A5716" s="159"/>
      <c r="B5716" s="171"/>
      <c r="C5716" s="165"/>
      <c r="D5716" s="166"/>
      <c r="E5716" s="167"/>
      <c r="F5716" s="164"/>
    </row>
    <row r="5717" spans="1:6" x14ac:dyDescent="0.25">
      <c r="A5717" s="159"/>
      <c r="B5717" s="171"/>
      <c r="C5717" s="165"/>
      <c r="D5717" s="166"/>
      <c r="E5717" s="167"/>
      <c r="F5717" s="164"/>
    </row>
    <row r="5718" spans="1:6" x14ac:dyDescent="0.25">
      <c r="A5718" s="159"/>
      <c r="B5718" s="171"/>
      <c r="C5718" s="165"/>
      <c r="D5718" s="166"/>
      <c r="E5718" s="167"/>
      <c r="F5718" s="164"/>
    </row>
    <row r="5719" spans="1:6" x14ac:dyDescent="0.25">
      <c r="A5719" s="159"/>
      <c r="B5719" s="171"/>
      <c r="C5719" s="165"/>
      <c r="D5719" s="166"/>
      <c r="E5719" s="167"/>
      <c r="F5719" s="164"/>
    </row>
    <row r="5720" spans="1:6" x14ac:dyDescent="0.25">
      <c r="A5720" s="159"/>
      <c r="B5720" s="171"/>
      <c r="C5720" s="165"/>
      <c r="D5720" s="166"/>
      <c r="E5720" s="167"/>
      <c r="F5720" s="164"/>
    </row>
    <row r="5721" spans="1:6" x14ac:dyDescent="0.25">
      <c r="A5721" s="159"/>
      <c r="B5721" s="171"/>
      <c r="C5721" s="165"/>
      <c r="D5721" s="166"/>
      <c r="E5721" s="167"/>
      <c r="F5721" s="164"/>
    </row>
    <row r="5722" spans="1:6" x14ac:dyDescent="0.25">
      <c r="A5722" s="159"/>
      <c r="B5722" s="171"/>
      <c r="C5722" s="165"/>
      <c r="D5722" s="166"/>
      <c r="E5722" s="167"/>
      <c r="F5722" s="164"/>
    </row>
    <row r="5723" spans="1:6" x14ac:dyDescent="0.25">
      <c r="A5723" s="159"/>
      <c r="B5723" s="171"/>
      <c r="C5723" s="165"/>
      <c r="D5723" s="166"/>
      <c r="E5723" s="167"/>
      <c r="F5723" s="164"/>
    </row>
    <row r="5724" spans="1:6" x14ac:dyDescent="0.25">
      <c r="A5724" s="159"/>
      <c r="B5724" s="171"/>
      <c r="C5724" s="165"/>
      <c r="D5724" s="166"/>
      <c r="E5724" s="167"/>
      <c r="F5724" s="164"/>
    </row>
    <row r="5725" spans="1:6" x14ac:dyDescent="0.25">
      <c r="A5725" s="159"/>
      <c r="B5725" s="171"/>
      <c r="C5725" s="165"/>
      <c r="D5725" s="166"/>
      <c r="E5725" s="167"/>
      <c r="F5725" s="164"/>
    </row>
    <row r="5726" spans="1:6" x14ac:dyDescent="0.25">
      <c r="A5726" s="159"/>
      <c r="B5726" s="171"/>
      <c r="C5726" s="165"/>
      <c r="D5726" s="166"/>
      <c r="E5726" s="167"/>
      <c r="F5726" s="164"/>
    </row>
    <row r="5727" spans="1:6" x14ac:dyDescent="0.25">
      <c r="A5727" s="159"/>
      <c r="B5727" s="171"/>
      <c r="C5727" s="165"/>
      <c r="D5727" s="166"/>
      <c r="E5727" s="167"/>
      <c r="F5727" s="164"/>
    </row>
    <row r="5728" spans="1:6" x14ac:dyDescent="0.25">
      <c r="A5728" s="159"/>
      <c r="B5728" s="171"/>
      <c r="C5728" s="165"/>
      <c r="D5728" s="166"/>
      <c r="E5728" s="167"/>
      <c r="F5728" s="164"/>
    </row>
    <row r="5729" spans="1:6" x14ac:dyDescent="0.25">
      <c r="A5729" s="159"/>
      <c r="B5729" s="171"/>
      <c r="C5729" s="165"/>
      <c r="D5729" s="166"/>
      <c r="E5729" s="167"/>
      <c r="F5729" s="164"/>
    </row>
    <row r="5730" spans="1:6" x14ac:dyDescent="0.25">
      <c r="A5730" s="159"/>
      <c r="B5730" s="171"/>
      <c r="C5730" s="165"/>
      <c r="D5730" s="166"/>
      <c r="E5730" s="167"/>
      <c r="F5730" s="164"/>
    </row>
    <row r="5731" spans="1:6" x14ac:dyDescent="0.25">
      <c r="A5731" s="159"/>
      <c r="B5731" s="171"/>
      <c r="C5731" s="165"/>
      <c r="D5731" s="166"/>
      <c r="E5731" s="167"/>
      <c r="F5731" s="164"/>
    </row>
    <row r="5732" spans="1:6" x14ac:dyDescent="0.25">
      <c r="A5732" s="159"/>
      <c r="B5732" s="171"/>
      <c r="C5732" s="165"/>
      <c r="D5732" s="166"/>
      <c r="E5732" s="167"/>
      <c r="F5732" s="164"/>
    </row>
    <row r="5733" spans="1:6" x14ac:dyDescent="0.25">
      <c r="A5733" s="159"/>
      <c r="B5733" s="171"/>
      <c r="C5733" s="165"/>
      <c r="D5733" s="166"/>
      <c r="E5733" s="167"/>
      <c r="F5733" s="164"/>
    </row>
    <row r="5734" spans="1:6" x14ac:dyDescent="0.25">
      <c r="A5734" s="159"/>
      <c r="B5734" s="171"/>
      <c r="C5734" s="165"/>
      <c r="D5734" s="166"/>
      <c r="E5734" s="167"/>
      <c r="F5734" s="164"/>
    </row>
    <row r="5735" spans="1:6" x14ac:dyDescent="0.25">
      <c r="A5735" s="159"/>
      <c r="B5735" s="171"/>
      <c r="C5735" s="165"/>
      <c r="D5735" s="166"/>
      <c r="E5735" s="167"/>
      <c r="F5735" s="164"/>
    </row>
    <row r="5736" spans="1:6" x14ac:dyDescent="0.25">
      <c r="A5736" s="159"/>
      <c r="B5736" s="171"/>
      <c r="C5736" s="165"/>
      <c r="D5736" s="166"/>
      <c r="E5736" s="167"/>
      <c r="F5736" s="164"/>
    </row>
    <row r="5737" spans="1:6" x14ac:dyDescent="0.25">
      <c r="A5737" s="159"/>
      <c r="B5737" s="171"/>
      <c r="C5737" s="165"/>
      <c r="D5737" s="166"/>
      <c r="E5737" s="167"/>
      <c r="F5737" s="164"/>
    </row>
    <row r="5738" spans="1:6" x14ac:dyDescent="0.25">
      <c r="A5738" s="159"/>
      <c r="B5738" s="171"/>
      <c r="C5738" s="165"/>
      <c r="D5738" s="166"/>
      <c r="E5738" s="167"/>
      <c r="F5738" s="164"/>
    </row>
    <row r="5739" spans="1:6" x14ac:dyDescent="0.25">
      <c r="A5739" s="159"/>
      <c r="B5739" s="171"/>
      <c r="C5739" s="165"/>
      <c r="D5739" s="166"/>
      <c r="E5739" s="167"/>
      <c r="F5739" s="164"/>
    </row>
    <row r="5740" spans="1:6" x14ac:dyDescent="0.25">
      <c r="A5740" s="159"/>
      <c r="B5740" s="171"/>
      <c r="C5740" s="165"/>
      <c r="D5740" s="166"/>
      <c r="E5740" s="167"/>
      <c r="F5740" s="164"/>
    </row>
    <row r="5741" spans="1:6" x14ac:dyDescent="0.25">
      <c r="A5741" s="159"/>
      <c r="B5741" s="171"/>
      <c r="C5741" s="165"/>
      <c r="D5741" s="166"/>
      <c r="E5741" s="167"/>
      <c r="F5741" s="164"/>
    </row>
    <row r="5742" spans="1:6" x14ac:dyDescent="0.25">
      <c r="A5742" s="159"/>
      <c r="B5742" s="171"/>
      <c r="C5742" s="165"/>
      <c r="D5742" s="166"/>
      <c r="E5742" s="167"/>
      <c r="F5742" s="164"/>
    </row>
    <row r="5743" spans="1:6" x14ac:dyDescent="0.25">
      <c r="A5743" s="159"/>
      <c r="B5743" s="171"/>
      <c r="C5743" s="165"/>
      <c r="D5743" s="166"/>
      <c r="E5743" s="167"/>
      <c r="F5743" s="164"/>
    </row>
    <row r="5744" spans="1:6" x14ac:dyDescent="0.25">
      <c r="A5744" s="159"/>
      <c r="B5744" s="171"/>
      <c r="C5744" s="165"/>
      <c r="D5744" s="166"/>
      <c r="E5744" s="167"/>
      <c r="F5744" s="164"/>
    </row>
    <row r="5745" spans="1:6" x14ac:dyDescent="0.25">
      <c r="A5745" s="159"/>
      <c r="B5745" s="171"/>
      <c r="C5745" s="165"/>
      <c r="D5745" s="166"/>
      <c r="E5745" s="167"/>
      <c r="F5745" s="164"/>
    </row>
    <row r="5746" spans="1:6" x14ac:dyDescent="0.25">
      <c r="A5746" s="159"/>
      <c r="B5746" s="171"/>
      <c r="C5746" s="165"/>
      <c r="D5746" s="166"/>
      <c r="E5746" s="167"/>
      <c r="F5746" s="164"/>
    </row>
    <row r="5747" spans="1:6" x14ac:dyDescent="0.25">
      <c r="A5747" s="159"/>
      <c r="B5747" s="171"/>
      <c r="C5747" s="165"/>
      <c r="D5747" s="166"/>
      <c r="E5747" s="167"/>
      <c r="F5747" s="164"/>
    </row>
    <row r="5748" spans="1:6" x14ac:dyDescent="0.25">
      <c r="A5748" s="159"/>
      <c r="B5748" s="171"/>
      <c r="C5748" s="165"/>
      <c r="D5748" s="166"/>
      <c r="E5748" s="167"/>
      <c r="F5748" s="164"/>
    </row>
    <row r="5749" spans="1:6" x14ac:dyDescent="0.25">
      <c r="A5749" s="159"/>
      <c r="B5749" s="171"/>
      <c r="C5749" s="165"/>
      <c r="D5749" s="166"/>
      <c r="E5749" s="167"/>
      <c r="F5749" s="164"/>
    </row>
    <row r="5750" spans="1:6" x14ac:dyDescent="0.25">
      <c r="A5750" s="159"/>
      <c r="B5750" s="171"/>
      <c r="C5750" s="165"/>
      <c r="D5750" s="166"/>
      <c r="E5750" s="167"/>
      <c r="F5750" s="164"/>
    </row>
    <row r="5751" spans="1:6" x14ac:dyDescent="0.25">
      <c r="A5751" s="159"/>
      <c r="B5751" s="171"/>
      <c r="C5751" s="165"/>
      <c r="D5751" s="166"/>
      <c r="E5751" s="167"/>
      <c r="F5751" s="164"/>
    </row>
    <row r="5752" spans="1:6" x14ac:dyDescent="0.25">
      <c r="A5752" s="159"/>
      <c r="B5752" s="171"/>
      <c r="C5752" s="165"/>
      <c r="D5752" s="166"/>
      <c r="E5752" s="167"/>
      <c r="F5752" s="164"/>
    </row>
    <row r="5753" spans="1:6" x14ac:dyDescent="0.25">
      <c r="A5753" s="159"/>
      <c r="B5753" s="171"/>
      <c r="C5753" s="165"/>
      <c r="D5753" s="166"/>
      <c r="E5753" s="167"/>
      <c r="F5753" s="164"/>
    </row>
    <row r="5754" spans="1:6" x14ac:dyDescent="0.25">
      <c r="A5754" s="159"/>
      <c r="B5754" s="171"/>
      <c r="C5754" s="165"/>
      <c r="D5754" s="166"/>
      <c r="E5754" s="167"/>
      <c r="F5754" s="164"/>
    </row>
    <row r="5755" spans="1:6" x14ac:dyDescent="0.25">
      <c r="A5755" s="159"/>
      <c r="B5755" s="171"/>
      <c r="C5755" s="165"/>
      <c r="D5755" s="166"/>
      <c r="E5755" s="167"/>
      <c r="F5755" s="164"/>
    </row>
    <row r="5756" spans="1:6" x14ac:dyDescent="0.25">
      <c r="A5756" s="159"/>
      <c r="B5756" s="171"/>
      <c r="C5756" s="165"/>
      <c r="D5756" s="166"/>
      <c r="E5756" s="167"/>
      <c r="F5756" s="164"/>
    </row>
    <row r="5757" spans="1:6" x14ac:dyDescent="0.25">
      <c r="A5757" s="159"/>
      <c r="B5757" s="171"/>
      <c r="C5757" s="165"/>
      <c r="D5757" s="166"/>
      <c r="E5757" s="167"/>
      <c r="F5757" s="164"/>
    </row>
    <row r="5758" spans="1:6" x14ac:dyDescent="0.25">
      <c r="A5758" s="159"/>
      <c r="B5758" s="171"/>
      <c r="C5758" s="165"/>
      <c r="D5758" s="166"/>
      <c r="E5758" s="167"/>
      <c r="F5758" s="164"/>
    </row>
    <row r="5759" spans="1:6" x14ac:dyDescent="0.25">
      <c r="A5759" s="159"/>
      <c r="B5759" s="171"/>
      <c r="C5759" s="165"/>
      <c r="D5759" s="166"/>
      <c r="E5759" s="167"/>
      <c r="F5759" s="164"/>
    </row>
    <row r="5760" spans="1:6" x14ac:dyDescent="0.25">
      <c r="A5760" s="159"/>
      <c r="B5760" s="171"/>
      <c r="C5760" s="165"/>
      <c r="D5760" s="166"/>
      <c r="E5760" s="167"/>
      <c r="F5760" s="164"/>
    </row>
    <row r="5761" spans="1:6" x14ac:dyDescent="0.25">
      <c r="A5761" s="159"/>
      <c r="B5761" s="171"/>
      <c r="C5761" s="165"/>
      <c r="D5761" s="166"/>
      <c r="E5761" s="167"/>
      <c r="F5761" s="164"/>
    </row>
    <row r="5762" spans="1:6" x14ac:dyDescent="0.25">
      <c r="A5762" s="159"/>
      <c r="B5762" s="171"/>
      <c r="C5762" s="165"/>
      <c r="D5762" s="166"/>
      <c r="E5762" s="167"/>
      <c r="F5762" s="164"/>
    </row>
    <row r="5763" spans="1:6" x14ac:dyDescent="0.25">
      <c r="A5763" s="159"/>
      <c r="B5763" s="171"/>
      <c r="C5763" s="165"/>
      <c r="D5763" s="166"/>
      <c r="E5763" s="167"/>
      <c r="F5763" s="164"/>
    </row>
  </sheetData>
  <autoFilter ref="A9:K5382" xr:uid="{00000000-0009-0000-0000-000007000000}">
    <filterColumn colId="2">
      <filters>
        <filter val="DISPOSITIVO DPS CLASSE II, 1 POLO, TENSAO MAXIMA DE 175 V, CORRENTE MAXIMA DE *20* KA (TIPO AC)"/>
        <filter val="DISPOSITIVO DPS CLASSE II, 1 POLO, TENSAO MAXIMA DE 175 V, CORRENTE MAXIMA DE *30* KA (TIPO AC)"/>
        <filter val="DISPOSITIVO DPS CLASSE II, 1 POLO, TENSAO MAXIMA DE 175 V, CORRENTE MAXIMA DE *45* KA (TIPO AC)"/>
        <filter val="DISPOSITIVO DPS CLASSE II, 1 POLO, TENSAO MAXIMA DE 175 V, CORRENTE MAXIMA DE *90* KA (TIPO AC)"/>
        <filter val="DISPOSITIVO DPS CLASSE II, 1 POLO, TENSAO MAXIMA DE 275 V, CORRENTE MAXIMA DE *20* KA (TIPO AC)"/>
        <filter val="DISPOSITIVO DPS CLASSE II, 1 POLO, TENSAO MAXIMA DE 275 V, CORRENTE MAXIMA DE *30* KA (TIPO AC)"/>
        <filter val="DISPOSITIVO DPS CLASSE II, 1 POLO, TENSAO MAXIMA DE 275 V, CORRENTE MAXIMA DE *45* KA (TIPO AC)"/>
        <filter val="DISPOSITIVO DPS CLASSE II, 1 POLO, TENSAO MAXIMA DE 275 V, CORRENTE MAXIMA DE *90* KA (TIPO AC)"/>
        <filter val="DISPOSITIVO DPS CLASSE II, 1 POLO, TENSAO MAXIMA DE 385 V, CORRENTE MAXIMA DE *20* KA (TIPO AC)"/>
        <filter val="DISPOSITIVO DPS CLASSE II, 1 POLO, TENSAO MAXIMA DE 385 V, CORRENTE MAXIMA DE *30* KA (TIPO AC)"/>
        <filter val="DISPOSITIVO DPS CLASSE II, 1 POLO, TENSAO MAXIMA DE 385 V, CORRENTE MAXIMA DE *45* KA (TIPO AC)"/>
        <filter val="DISPOSITIVO DPS CLASSE II, 1 POLO, TENSAO MAXIMA DE 385 V, CORRENTE MAXIMA DE *90* KA (TIPO AC)"/>
        <filter val="DISPOSITIVO DPS CLASSE II, 1 POLO, TENSAO MAXIMA DE 460 V, CORRENTE MAXIMA DE *20* KA (TIPO AC)"/>
        <filter val="DISPOSITIVO DPS CLASSE II, 1 POLO, TENSAO MAXIMA DE 460 V, CORRENTE MAXIMA DE *30* KA (TIPO AC)"/>
        <filter val="DISPOSITIVO DPS CLASSE II, 1 POLO, TENSAO MAXIMA DE 460 V, CORRENTE MAXIMA DE *45* KA (TIPO AC)"/>
        <filter val="DISPOSITIVO DPS CLASSE II, 1 POLO, TENSAO MAXIMA DE 460 V, CORRENTE MAXIMA DE *90* KA (TIPO AC)"/>
      </filters>
    </filterColumn>
  </autoFilter>
  <mergeCells count="13">
    <mergeCell ref="A7:F7"/>
    <mergeCell ref="A8:A9"/>
    <mergeCell ref="B8:B9"/>
    <mergeCell ref="C8:C9"/>
    <mergeCell ref="D8:D9"/>
    <mergeCell ref="E8:E9"/>
    <mergeCell ref="F8:F9"/>
    <mergeCell ref="A1:C6"/>
    <mergeCell ref="D1:F2"/>
    <mergeCell ref="D3:E3"/>
    <mergeCell ref="D4:E4"/>
    <mergeCell ref="D5:E5"/>
    <mergeCell ref="D6:E6"/>
  </mergeCells>
  <pageMargins left="0.78740157499999996" right="0.78740157499999996" top="0.984251969" bottom="0.984251969" header="0.49212598499999999" footer="0.49212598499999999"/>
  <pageSetup paperSize="9" scale="46" orientation="portrait" r:id="rId1"/>
  <headerFooter alignWithMargins="0"/>
  <rowBreaks count="1" manualBreakCount="1">
    <brk id="5134" max="5" man="1"/>
  </rowBreaks>
  <drawing r:id="rId2"/>
  <legacyDrawing r:id="rId3"/>
  <oleObjects>
    <mc:AlternateContent xmlns:mc="http://schemas.openxmlformats.org/markup-compatibility/2006">
      <mc:Choice Requires="x14">
        <oleObject progId="Figura" shapeId="10066" r:id="rId4">
          <objectPr defaultSize="0" autoPict="0" r:id="rId5">
            <anchor moveWithCells="1" sizeWithCells="1">
              <from>
                <xdr:col>4</xdr:col>
                <xdr:colOff>518160</xdr:colOff>
                <xdr:row>1</xdr:row>
                <xdr:rowOff>274320</xdr:rowOff>
              </from>
              <to>
                <xdr:col>5</xdr:col>
                <xdr:colOff>266700</xdr:colOff>
                <xdr:row>1</xdr:row>
                <xdr:rowOff>152400</xdr:rowOff>
              </to>
            </anchor>
          </objectPr>
        </oleObject>
      </mc:Choice>
      <mc:Fallback>
        <oleObject progId="Figura" shapeId="2049" r:id="rId4"/>
      </mc:Fallback>
    </mc:AlternateContent>
    <mc:AlternateContent xmlns:mc="http://schemas.openxmlformats.org/markup-compatibility/2006">
      <mc:Choice Requires="x14">
        <oleObject progId="Figura" shapeId="10067" r:id="rId6">
          <objectPr defaultSize="0" autoPict="0" r:id="rId5">
            <anchor moveWithCells="1" sizeWithCells="1">
              <from>
                <xdr:col>4</xdr:col>
                <xdr:colOff>594360</xdr:colOff>
                <xdr:row>1</xdr:row>
                <xdr:rowOff>289560</xdr:rowOff>
              </from>
              <to>
                <xdr:col>5</xdr:col>
                <xdr:colOff>312420</xdr:colOff>
                <xdr:row>1</xdr:row>
                <xdr:rowOff>152400</xdr:rowOff>
              </to>
            </anchor>
          </objectPr>
        </oleObject>
      </mc:Choice>
      <mc:Fallback>
        <oleObject progId="Figura" shapeId="2050" r:id="rId6"/>
      </mc:Fallback>
    </mc:AlternateContent>
    <mc:AlternateContent xmlns:mc="http://schemas.openxmlformats.org/markup-compatibility/2006">
      <mc:Choice Requires="x14">
        <oleObject progId="Figura" shapeId="10068" r:id="rId7">
          <objectPr defaultSize="0" autoPict="0" r:id="rId5">
            <anchor moveWithCells="1" sizeWithCells="1">
              <from>
                <xdr:col>4</xdr:col>
                <xdr:colOff>518160</xdr:colOff>
                <xdr:row>1</xdr:row>
                <xdr:rowOff>274320</xdr:rowOff>
              </from>
              <to>
                <xdr:col>5</xdr:col>
                <xdr:colOff>266700</xdr:colOff>
                <xdr:row>1</xdr:row>
                <xdr:rowOff>152400</xdr:rowOff>
              </to>
            </anchor>
          </objectPr>
        </oleObject>
      </mc:Choice>
      <mc:Fallback>
        <oleObject progId="Figura" shapeId="2051" r:id="rId7"/>
      </mc:Fallback>
    </mc:AlternateContent>
    <mc:AlternateContent xmlns:mc="http://schemas.openxmlformats.org/markup-compatibility/2006">
      <mc:Choice Requires="x14">
        <oleObject progId="Figura" shapeId="10069" r:id="rId8">
          <objectPr defaultSize="0" autoPict="0" r:id="rId5">
            <anchor moveWithCells="1" sizeWithCells="1">
              <from>
                <xdr:col>4</xdr:col>
                <xdr:colOff>594360</xdr:colOff>
                <xdr:row>1</xdr:row>
                <xdr:rowOff>289560</xdr:rowOff>
              </from>
              <to>
                <xdr:col>5</xdr:col>
                <xdr:colOff>312420</xdr:colOff>
                <xdr:row>1</xdr:row>
                <xdr:rowOff>152400</xdr:rowOff>
              </to>
            </anchor>
          </objectPr>
        </oleObject>
      </mc:Choice>
      <mc:Fallback>
        <oleObject progId="Figura" shapeId="2052" r:id="rId8"/>
      </mc:Fallback>
    </mc:AlternateContent>
    <mc:AlternateContent xmlns:mc="http://schemas.openxmlformats.org/markup-compatibility/2006">
      <mc:Choice Requires="x14">
        <oleObject progId="Figura" shapeId="10070" r:id="rId9">
          <objectPr defaultSize="0" autoPict="0" r:id="rId5">
            <anchor moveWithCells="1" sizeWithCells="1">
              <from>
                <xdr:col>4</xdr:col>
                <xdr:colOff>518160</xdr:colOff>
                <xdr:row>1</xdr:row>
                <xdr:rowOff>274320</xdr:rowOff>
              </from>
              <to>
                <xdr:col>5</xdr:col>
                <xdr:colOff>266700</xdr:colOff>
                <xdr:row>1</xdr:row>
                <xdr:rowOff>152400</xdr:rowOff>
              </to>
            </anchor>
          </objectPr>
        </oleObject>
      </mc:Choice>
      <mc:Fallback>
        <oleObject progId="Figura" shapeId="2053" r:id="rId9"/>
      </mc:Fallback>
    </mc:AlternateContent>
    <mc:AlternateContent xmlns:mc="http://schemas.openxmlformats.org/markup-compatibility/2006">
      <mc:Choice Requires="x14">
        <oleObject progId="Figura" shapeId="10071" r:id="rId10">
          <objectPr defaultSize="0" autoPict="0" r:id="rId5">
            <anchor moveWithCells="1" sizeWithCells="1">
              <from>
                <xdr:col>4</xdr:col>
                <xdr:colOff>594360</xdr:colOff>
                <xdr:row>1</xdr:row>
                <xdr:rowOff>289560</xdr:rowOff>
              </from>
              <to>
                <xdr:col>5</xdr:col>
                <xdr:colOff>312420</xdr:colOff>
                <xdr:row>1</xdr:row>
                <xdr:rowOff>152400</xdr:rowOff>
              </to>
            </anchor>
          </objectPr>
        </oleObject>
      </mc:Choice>
      <mc:Fallback>
        <oleObject progId="Figura" shapeId="2054" r:id="rId10"/>
      </mc:Fallback>
    </mc:AlternateContent>
    <mc:AlternateContent xmlns:mc="http://schemas.openxmlformats.org/markup-compatibility/2006">
      <mc:Choice Requires="x14">
        <oleObject progId="Figura" shapeId="10064" r:id="rId11">
          <objectPr defaultSize="0" autoPict="0" r:id="rId5">
            <anchor moveWithCells="1" sizeWithCells="1">
              <from>
                <xdr:col>4</xdr:col>
                <xdr:colOff>518160</xdr:colOff>
                <xdr:row>1</xdr:row>
                <xdr:rowOff>274320</xdr:rowOff>
              </from>
              <to>
                <xdr:col>5</xdr:col>
                <xdr:colOff>266700</xdr:colOff>
                <xdr:row>1</xdr:row>
                <xdr:rowOff>152400</xdr:rowOff>
              </to>
            </anchor>
          </objectPr>
        </oleObject>
      </mc:Choice>
      <mc:Fallback>
        <oleObject progId="Figura" shapeId="2055" r:id="rId11"/>
      </mc:Fallback>
    </mc:AlternateContent>
    <mc:AlternateContent xmlns:mc="http://schemas.openxmlformats.org/markup-compatibility/2006">
      <mc:Choice Requires="x14">
        <oleObject progId="Figura" shapeId="10065" r:id="rId12">
          <objectPr defaultSize="0" autoPict="0" r:id="rId5">
            <anchor moveWithCells="1" sizeWithCells="1">
              <from>
                <xdr:col>4</xdr:col>
                <xdr:colOff>594360</xdr:colOff>
                <xdr:row>1</xdr:row>
                <xdr:rowOff>289560</xdr:rowOff>
              </from>
              <to>
                <xdr:col>5</xdr:col>
                <xdr:colOff>312420</xdr:colOff>
                <xdr:row>1</xdr:row>
                <xdr:rowOff>152400</xdr:rowOff>
              </to>
            </anchor>
          </objectPr>
        </oleObject>
      </mc:Choice>
      <mc:Fallback>
        <oleObject progId="Figura" shapeId="2056"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EB1FD-A574-4F8D-89D8-19DBB034DA71}">
  <sheetPr>
    <tabColor rgb="FFFF0000"/>
  </sheetPr>
  <dimension ref="A1:J6439"/>
  <sheetViews>
    <sheetView view="pageBreakPreview" topLeftCell="A2647" zoomScaleNormal="100" zoomScaleSheetLayoutView="100" workbookViewId="0">
      <selection activeCell="B2660" sqref="B2660"/>
    </sheetView>
  </sheetViews>
  <sheetFormatPr defaultRowHeight="14.4" x14ac:dyDescent="0.3"/>
  <cols>
    <col min="1" max="1" width="14.109375" bestFit="1" customWidth="1"/>
    <col min="2" max="2" width="16.33203125" customWidth="1"/>
    <col min="3" max="3" width="75.88671875" customWidth="1"/>
    <col min="4" max="4" width="7.5546875" bestFit="1" customWidth="1"/>
    <col min="5" max="6" width="22.88671875" customWidth="1"/>
    <col min="7" max="7" width="69.88671875" bestFit="1" customWidth="1"/>
  </cols>
  <sheetData>
    <row r="1" spans="1:10" x14ac:dyDescent="0.3">
      <c r="A1" s="595"/>
      <c r="B1" s="596"/>
      <c r="C1" s="597"/>
      <c r="D1" s="566"/>
      <c r="E1" s="567"/>
      <c r="F1" s="567"/>
      <c r="G1" s="144" t="s">
        <v>7564</v>
      </c>
      <c r="H1" s="145"/>
      <c r="I1" s="145"/>
      <c r="J1" s="146"/>
    </row>
    <row r="2" spans="1:10" ht="15" thickBot="1" x14ac:dyDescent="0.35">
      <c r="A2" s="598"/>
      <c r="B2" s="599"/>
      <c r="C2" s="600"/>
      <c r="D2" s="604"/>
      <c r="E2" s="605"/>
      <c r="F2" s="605"/>
      <c r="G2" s="147" t="s">
        <v>7565</v>
      </c>
      <c r="H2" s="148"/>
      <c r="I2" s="148" t="s">
        <v>7566</v>
      </c>
      <c r="J2" s="149"/>
    </row>
    <row r="3" spans="1:10" x14ac:dyDescent="0.3">
      <c r="A3" s="598"/>
      <c r="B3" s="599"/>
      <c r="C3" s="600"/>
      <c r="D3" s="572" t="s">
        <v>1131</v>
      </c>
      <c r="E3" s="606"/>
      <c r="F3" s="122" t="s">
        <v>1132</v>
      </c>
      <c r="G3" s="150" t="s">
        <v>8323</v>
      </c>
      <c r="H3" s="148"/>
      <c r="I3" s="148"/>
      <c r="J3" s="149"/>
    </row>
    <row r="4" spans="1:10" ht="15" thickBot="1" x14ac:dyDescent="0.35">
      <c r="A4" s="598"/>
      <c r="B4" s="599"/>
      <c r="C4" s="600"/>
      <c r="D4" s="607"/>
      <c r="E4" s="608"/>
      <c r="F4" s="124" t="s">
        <v>7567</v>
      </c>
      <c r="G4" s="147" t="s">
        <v>7568</v>
      </c>
      <c r="H4" s="148"/>
      <c r="I4" s="148"/>
      <c r="J4" s="149"/>
    </row>
    <row r="5" spans="1:10" x14ac:dyDescent="0.3">
      <c r="A5" s="598"/>
      <c r="B5" s="599"/>
      <c r="C5" s="600"/>
      <c r="D5" s="609" t="s">
        <v>7569</v>
      </c>
      <c r="E5" s="610"/>
      <c r="F5" s="151" t="s">
        <v>7570</v>
      </c>
      <c r="G5" s="152" t="s">
        <v>7571</v>
      </c>
      <c r="H5" s="153"/>
      <c r="I5" s="150" t="s">
        <v>7572</v>
      </c>
      <c r="J5" s="149"/>
    </row>
    <row r="6" spans="1:10" ht="15" thickBot="1" x14ac:dyDescent="0.35">
      <c r="A6" s="601"/>
      <c r="B6" s="602"/>
      <c r="C6" s="603"/>
      <c r="D6" s="581">
        <v>43221</v>
      </c>
      <c r="E6" s="583"/>
      <c r="F6" s="154">
        <f ca="1">TODAY()</f>
        <v>43334</v>
      </c>
      <c r="G6" s="152"/>
      <c r="H6" s="153"/>
      <c r="I6" s="153"/>
      <c r="J6" s="149"/>
    </row>
    <row r="7" spans="1:10" ht="15" thickBot="1" x14ac:dyDescent="0.35">
      <c r="A7" s="584" t="s">
        <v>7573</v>
      </c>
      <c r="B7" s="585"/>
      <c r="C7" s="611"/>
      <c r="D7" s="611"/>
      <c r="E7" s="611"/>
      <c r="F7" s="611"/>
      <c r="G7" s="155"/>
      <c r="H7" s="156"/>
      <c r="I7" s="156"/>
      <c r="J7" s="157"/>
    </row>
    <row r="8" spans="1:10" x14ac:dyDescent="0.3">
      <c r="A8" s="612" t="s">
        <v>7574</v>
      </c>
      <c r="B8" s="614" t="s">
        <v>80</v>
      </c>
      <c r="C8" s="616" t="s">
        <v>81</v>
      </c>
      <c r="D8" s="618" t="s">
        <v>82</v>
      </c>
      <c r="E8" s="624" t="s">
        <v>7575</v>
      </c>
      <c r="F8" s="622"/>
      <c r="G8" s="158"/>
      <c r="H8" s="116"/>
      <c r="I8" s="116"/>
      <c r="J8" s="116"/>
    </row>
    <row r="9" spans="1:10" ht="15" thickBot="1" x14ac:dyDescent="0.35">
      <c r="A9" s="613"/>
      <c r="B9" s="615"/>
      <c r="C9" s="617"/>
      <c r="D9" s="619"/>
      <c r="E9" s="625"/>
      <c r="F9" s="623"/>
      <c r="G9" s="158"/>
      <c r="H9" s="116"/>
      <c r="I9" s="116"/>
      <c r="J9" s="116"/>
    </row>
    <row r="10" spans="1:10" ht="20.399999999999999" x14ac:dyDescent="0.3">
      <c r="A10" s="159" t="str">
        <f t="shared" ref="A10:A73" si="0">CONCATENATE("SN-",B10)</f>
        <v>SN-97141</v>
      </c>
      <c r="B10" s="160">
        <v>97141</v>
      </c>
      <c r="C10" s="161" t="s">
        <v>11037</v>
      </c>
      <c r="D10" s="162" t="s">
        <v>566</v>
      </c>
      <c r="E10" s="460">
        <v>4.58</v>
      </c>
      <c r="F10" s="164" t="s">
        <v>11038</v>
      </c>
      <c r="G10" s="143"/>
      <c r="H10" s="116"/>
      <c r="I10" s="116"/>
      <c r="J10" s="116"/>
    </row>
    <row r="11" spans="1:10" ht="20.399999999999999" x14ac:dyDescent="0.3">
      <c r="A11" s="159" t="str">
        <f t="shared" si="0"/>
        <v>SN-97142</v>
      </c>
      <c r="B11" s="160">
        <v>97142</v>
      </c>
      <c r="C11" s="165" t="s">
        <v>11039</v>
      </c>
      <c r="D11" s="166" t="s">
        <v>566</v>
      </c>
      <c r="E11" s="461">
        <v>5.07</v>
      </c>
      <c r="F11" s="164" t="s">
        <v>11038</v>
      </c>
      <c r="G11" s="143"/>
      <c r="H11" s="116"/>
      <c r="I11" s="116"/>
      <c r="J11" s="116"/>
    </row>
    <row r="12" spans="1:10" ht="20.399999999999999" x14ac:dyDescent="0.3">
      <c r="A12" s="159" t="str">
        <f t="shared" si="0"/>
        <v>SN-97143</v>
      </c>
      <c r="B12" s="160">
        <v>97143</v>
      </c>
      <c r="C12" s="165" t="s">
        <v>11040</v>
      </c>
      <c r="D12" s="166" t="s">
        <v>566</v>
      </c>
      <c r="E12" s="461">
        <v>6.35</v>
      </c>
      <c r="F12" s="164" t="s">
        <v>11038</v>
      </c>
      <c r="G12" s="168"/>
      <c r="H12" s="116"/>
      <c r="I12" s="116"/>
      <c r="J12" s="116"/>
    </row>
    <row r="13" spans="1:10" ht="20.399999999999999" x14ac:dyDescent="0.3">
      <c r="A13" s="159" t="str">
        <f t="shared" si="0"/>
        <v>SN-97144</v>
      </c>
      <c r="B13" s="160">
        <v>97144</v>
      </c>
      <c r="C13" s="165" t="s">
        <v>11041</v>
      </c>
      <c r="D13" s="166" t="s">
        <v>566</v>
      </c>
      <c r="E13" s="461">
        <v>7.61</v>
      </c>
      <c r="F13" s="164" t="s">
        <v>11038</v>
      </c>
      <c r="G13" s="168"/>
      <c r="H13" s="116"/>
      <c r="I13" s="116"/>
      <c r="J13" s="116"/>
    </row>
    <row r="14" spans="1:10" ht="20.399999999999999" x14ac:dyDescent="0.3">
      <c r="A14" s="159" t="str">
        <f t="shared" si="0"/>
        <v>SN-97145</v>
      </c>
      <c r="B14" s="160">
        <v>97145</v>
      </c>
      <c r="C14" s="165" t="s">
        <v>11042</v>
      </c>
      <c r="D14" s="166" t="s">
        <v>566</v>
      </c>
      <c r="E14" s="461">
        <v>8.89</v>
      </c>
      <c r="F14" s="164" t="s">
        <v>11038</v>
      </c>
      <c r="G14" s="168"/>
      <c r="H14" s="116"/>
      <c r="I14" s="116"/>
      <c r="J14" s="116"/>
    </row>
    <row r="15" spans="1:10" ht="20.399999999999999" x14ac:dyDescent="0.3">
      <c r="A15" s="159" t="str">
        <f t="shared" si="0"/>
        <v>SN-97146</v>
      </c>
      <c r="B15" s="160">
        <v>97146</v>
      </c>
      <c r="C15" s="165" t="s">
        <v>11043</v>
      </c>
      <c r="D15" s="166" t="s">
        <v>566</v>
      </c>
      <c r="E15" s="461">
        <v>10.16</v>
      </c>
      <c r="F15" s="164" t="s">
        <v>11038</v>
      </c>
      <c r="G15" s="168"/>
      <c r="H15" s="116"/>
      <c r="I15" s="116"/>
      <c r="J15" s="116"/>
    </row>
    <row r="16" spans="1:10" ht="20.399999999999999" x14ac:dyDescent="0.3">
      <c r="A16" s="159" t="str">
        <f t="shared" si="0"/>
        <v>SN-97147</v>
      </c>
      <c r="B16" s="160">
        <v>97147</v>
      </c>
      <c r="C16" s="165" t="s">
        <v>11044</v>
      </c>
      <c r="D16" s="166" t="s">
        <v>566</v>
      </c>
      <c r="E16" s="461">
        <v>11.44</v>
      </c>
      <c r="F16" s="164" t="s">
        <v>11038</v>
      </c>
      <c r="G16" s="168"/>
      <c r="H16" s="116"/>
      <c r="I16" s="116"/>
      <c r="J16" s="116"/>
    </row>
    <row r="17" spans="1:7" ht="20.399999999999999" x14ac:dyDescent="0.3">
      <c r="A17" s="159" t="str">
        <f t="shared" si="0"/>
        <v>SN-97148</v>
      </c>
      <c r="B17" s="160">
        <v>97148</v>
      </c>
      <c r="C17" s="165" t="s">
        <v>11045</v>
      </c>
      <c r="D17" s="166" t="s">
        <v>566</v>
      </c>
      <c r="E17" s="461">
        <v>12.73</v>
      </c>
      <c r="F17" s="164" t="s">
        <v>11038</v>
      </c>
      <c r="G17" s="168"/>
    </row>
    <row r="18" spans="1:7" ht="20.399999999999999" x14ac:dyDescent="0.3">
      <c r="A18" s="159" t="str">
        <f t="shared" si="0"/>
        <v>SN-97149</v>
      </c>
      <c r="B18" s="160">
        <v>97149</v>
      </c>
      <c r="C18" s="165" t="s">
        <v>11046</v>
      </c>
      <c r="D18" s="166" t="s">
        <v>566</v>
      </c>
      <c r="E18" s="461">
        <v>14.02</v>
      </c>
      <c r="F18" s="164" t="s">
        <v>11038</v>
      </c>
      <c r="G18" s="168"/>
    </row>
    <row r="19" spans="1:7" ht="20.399999999999999" x14ac:dyDescent="0.3">
      <c r="A19" s="159" t="str">
        <f t="shared" si="0"/>
        <v>SN-97150</v>
      </c>
      <c r="B19" s="160">
        <v>97150</v>
      </c>
      <c r="C19" s="165" t="s">
        <v>11047</v>
      </c>
      <c r="D19" s="166" t="s">
        <v>566</v>
      </c>
      <c r="E19" s="461">
        <v>17.489999999999998</v>
      </c>
      <c r="F19" s="164" t="s">
        <v>11038</v>
      </c>
      <c r="G19" s="168"/>
    </row>
    <row r="20" spans="1:7" ht="20.399999999999999" x14ac:dyDescent="0.3">
      <c r="A20" s="159" t="str">
        <f t="shared" si="0"/>
        <v>SN-97151</v>
      </c>
      <c r="B20" s="160">
        <v>97151</v>
      </c>
      <c r="C20" s="165" t="s">
        <v>11048</v>
      </c>
      <c r="D20" s="166" t="s">
        <v>566</v>
      </c>
      <c r="E20" s="461">
        <v>20.36</v>
      </c>
      <c r="F20" s="164" t="s">
        <v>11038</v>
      </c>
      <c r="G20" s="168"/>
    </row>
    <row r="21" spans="1:7" ht="20.399999999999999" x14ac:dyDescent="0.3">
      <c r="A21" s="159" t="str">
        <f t="shared" si="0"/>
        <v>SN-97152</v>
      </c>
      <c r="B21" s="160">
        <v>97152</v>
      </c>
      <c r="C21" s="165" t="s">
        <v>11049</v>
      </c>
      <c r="D21" s="166" t="s">
        <v>566</v>
      </c>
      <c r="E21" s="461">
        <v>23.14</v>
      </c>
      <c r="F21" s="164" t="s">
        <v>11038</v>
      </c>
      <c r="G21" s="168"/>
    </row>
    <row r="22" spans="1:7" ht="20.399999999999999" x14ac:dyDescent="0.3">
      <c r="A22" s="159" t="str">
        <f t="shared" si="0"/>
        <v>SN-97153</v>
      </c>
      <c r="B22" s="160">
        <v>97153</v>
      </c>
      <c r="C22" s="165" t="s">
        <v>11050</v>
      </c>
      <c r="D22" s="166" t="s">
        <v>566</v>
      </c>
      <c r="E22" s="461">
        <v>25.98</v>
      </c>
      <c r="F22" s="164" t="s">
        <v>11038</v>
      </c>
      <c r="G22" s="168"/>
    </row>
    <row r="23" spans="1:7" ht="20.399999999999999" x14ac:dyDescent="0.3">
      <c r="A23" s="159" t="str">
        <f t="shared" si="0"/>
        <v>SN-97154</v>
      </c>
      <c r="B23" s="160">
        <v>97154</v>
      </c>
      <c r="C23" s="165" t="s">
        <v>11051</v>
      </c>
      <c r="D23" s="166" t="s">
        <v>566</v>
      </c>
      <c r="E23" s="461">
        <v>28.83</v>
      </c>
      <c r="F23" s="164" t="s">
        <v>11038</v>
      </c>
      <c r="G23" s="168"/>
    </row>
    <row r="24" spans="1:7" ht="20.399999999999999" x14ac:dyDescent="0.3">
      <c r="A24" s="159" t="str">
        <f t="shared" si="0"/>
        <v>SN-97155</v>
      </c>
      <c r="B24" s="160">
        <v>97155</v>
      </c>
      <c r="C24" s="165" t="s">
        <v>11052</v>
      </c>
      <c r="D24" s="166" t="s">
        <v>566</v>
      </c>
      <c r="E24" s="461">
        <v>31.71</v>
      </c>
      <c r="F24" s="164" t="s">
        <v>11038</v>
      </c>
      <c r="G24" s="168"/>
    </row>
    <row r="25" spans="1:7" ht="20.399999999999999" x14ac:dyDescent="0.3">
      <c r="A25" s="159" t="str">
        <f t="shared" si="0"/>
        <v>SN-97156</v>
      </c>
      <c r="B25" s="160">
        <v>97156</v>
      </c>
      <c r="C25" s="165" t="s">
        <v>11053</v>
      </c>
      <c r="D25" s="166" t="s">
        <v>566</v>
      </c>
      <c r="E25" s="461">
        <v>37.630000000000003</v>
      </c>
      <c r="F25" s="164" t="s">
        <v>11038</v>
      </c>
      <c r="G25" s="168"/>
    </row>
    <row r="26" spans="1:7" ht="20.399999999999999" x14ac:dyDescent="0.3">
      <c r="A26" s="159" t="str">
        <f t="shared" si="0"/>
        <v>SN-97157</v>
      </c>
      <c r="B26" s="160">
        <v>97157</v>
      </c>
      <c r="C26" s="165" t="s">
        <v>11054</v>
      </c>
      <c r="D26" s="166" t="s">
        <v>566</v>
      </c>
      <c r="E26" s="461">
        <v>2.83</v>
      </c>
      <c r="F26" s="164" t="s">
        <v>11038</v>
      </c>
      <c r="G26" s="168"/>
    </row>
    <row r="27" spans="1:7" ht="20.399999999999999" x14ac:dyDescent="0.3">
      <c r="A27" s="159" t="str">
        <f t="shared" si="0"/>
        <v>SN-97158</v>
      </c>
      <c r="B27" s="160">
        <v>97158</v>
      </c>
      <c r="C27" s="165" t="s">
        <v>11055</v>
      </c>
      <c r="D27" s="166" t="s">
        <v>566</v>
      </c>
      <c r="E27" s="461">
        <v>3.15</v>
      </c>
      <c r="F27" s="164" t="s">
        <v>11038</v>
      </c>
      <c r="G27" s="168"/>
    </row>
    <row r="28" spans="1:7" ht="20.399999999999999" x14ac:dyDescent="0.3">
      <c r="A28" s="159" t="str">
        <f t="shared" si="0"/>
        <v>SN-97159</v>
      </c>
      <c r="B28" s="160">
        <v>97159</v>
      </c>
      <c r="C28" s="165" t="s">
        <v>11056</v>
      </c>
      <c r="D28" s="166" t="s">
        <v>566</v>
      </c>
      <c r="E28" s="461">
        <v>3.94</v>
      </c>
      <c r="F28" s="164" t="s">
        <v>11038</v>
      </c>
      <c r="G28" s="168"/>
    </row>
    <row r="29" spans="1:7" ht="20.399999999999999" x14ac:dyDescent="0.3">
      <c r="A29" s="159" t="str">
        <f t="shared" si="0"/>
        <v>SN-97160</v>
      </c>
      <c r="B29" s="160">
        <v>97160</v>
      </c>
      <c r="C29" s="165" t="s">
        <v>11057</v>
      </c>
      <c r="D29" s="166" t="s">
        <v>566</v>
      </c>
      <c r="E29" s="461">
        <v>4.71</v>
      </c>
      <c r="F29" s="164" t="s">
        <v>11038</v>
      </c>
      <c r="G29" s="168"/>
    </row>
    <row r="30" spans="1:7" ht="20.399999999999999" x14ac:dyDescent="0.3">
      <c r="A30" s="159" t="str">
        <f t="shared" si="0"/>
        <v>SN-97161</v>
      </c>
      <c r="B30" s="160">
        <v>97161</v>
      </c>
      <c r="C30" s="165" t="s">
        <v>11058</v>
      </c>
      <c r="D30" s="166" t="s">
        <v>566</v>
      </c>
      <c r="E30" s="461">
        <v>5.51</v>
      </c>
      <c r="F30" s="164" t="s">
        <v>11038</v>
      </c>
      <c r="G30" s="168"/>
    </row>
    <row r="31" spans="1:7" ht="20.399999999999999" x14ac:dyDescent="0.3">
      <c r="A31" s="159" t="str">
        <f t="shared" si="0"/>
        <v>SN-97162</v>
      </c>
      <c r="B31" s="160">
        <v>97162</v>
      </c>
      <c r="C31" s="165" t="s">
        <v>11059</v>
      </c>
      <c r="D31" s="166" t="s">
        <v>566</v>
      </c>
      <c r="E31" s="461">
        <v>6.31</v>
      </c>
      <c r="F31" s="164" t="s">
        <v>11038</v>
      </c>
      <c r="G31" s="143"/>
    </row>
    <row r="32" spans="1:7" ht="20.399999999999999" x14ac:dyDescent="0.3">
      <c r="A32" s="159" t="str">
        <f t="shared" si="0"/>
        <v>SN-97163</v>
      </c>
      <c r="B32" s="160">
        <v>97163</v>
      </c>
      <c r="C32" s="165" t="s">
        <v>11060</v>
      </c>
      <c r="D32" s="166" t="s">
        <v>566</v>
      </c>
      <c r="E32" s="461">
        <v>7.11</v>
      </c>
      <c r="F32" s="164" t="s">
        <v>11038</v>
      </c>
      <c r="G32" s="168"/>
    </row>
    <row r="33" spans="1:7" ht="20.399999999999999" x14ac:dyDescent="0.3">
      <c r="A33" s="159" t="str">
        <f t="shared" si="0"/>
        <v>SN-97164</v>
      </c>
      <c r="B33" s="160">
        <v>97164</v>
      </c>
      <c r="C33" s="165" t="s">
        <v>11061</v>
      </c>
      <c r="D33" s="166" t="s">
        <v>566</v>
      </c>
      <c r="E33" s="461">
        <v>7.9</v>
      </c>
      <c r="F33" s="164" t="s">
        <v>11038</v>
      </c>
      <c r="G33" s="168"/>
    </row>
    <row r="34" spans="1:7" ht="20.399999999999999" x14ac:dyDescent="0.3">
      <c r="A34" s="159" t="str">
        <f t="shared" si="0"/>
        <v>SN-97165</v>
      </c>
      <c r="B34" s="160">
        <v>97165</v>
      </c>
      <c r="C34" s="165" t="s">
        <v>11062</v>
      </c>
      <c r="D34" s="166" t="s">
        <v>566</v>
      </c>
      <c r="E34" s="461">
        <v>8.6999999999999993</v>
      </c>
      <c r="F34" s="164" t="s">
        <v>11038</v>
      </c>
      <c r="G34" s="168"/>
    </row>
    <row r="35" spans="1:7" ht="20.399999999999999" x14ac:dyDescent="0.3">
      <c r="A35" s="159" t="str">
        <f t="shared" si="0"/>
        <v>SN-97166</v>
      </c>
      <c r="B35" s="160">
        <v>97166</v>
      </c>
      <c r="C35" s="165" t="s">
        <v>11063</v>
      </c>
      <c r="D35" s="166" t="s">
        <v>566</v>
      </c>
      <c r="E35" s="461">
        <v>10.85</v>
      </c>
      <c r="F35" s="164" t="s">
        <v>11038</v>
      </c>
      <c r="G35" s="168"/>
    </row>
    <row r="36" spans="1:7" ht="20.399999999999999" x14ac:dyDescent="0.3">
      <c r="A36" s="159" t="str">
        <f t="shared" si="0"/>
        <v>SN-97167</v>
      </c>
      <c r="B36" s="160">
        <v>97167</v>
      </c>
      <c r="C36" s="165" t="s">
        <v>11064</v>
      </c>
      <c r="D36" s="166" t="s">
        <v>566</v>
      </c>
      <c r="E36" s="461">
        <v>12.65</v>
      </c>
      <c r="F36" s="164" t="s">
        <v>11038</v>
      </c>
      <c r="G36" s="168"/>
    </row>
    <row r="37" spans="1:7" ht="20.399999999999999" x14ac:dyDescent="0.3">
      <c r="A37" s="159" t="str">
        <f t="shared" si="0"/>
        <v>SN-97168</v>
      </c>
      <c r="B37" s="160">
        <v>97168</v>
      </c>
      <c r="C37" s="165" t="s">
        <v>11065</v>
      </c>
      <c r="D37" s="166" t="s">
        <v>566</v>
      </c>
      <c r="E37" s="461">
        <v>14.34</v>
      </c>
      <c r="F37" s="164" t="s">
        <v>11038</v>
      </c>
      <c r="G37" s="168"/>
    </row>
    <row r="38" spans="1:7" ht="20.399999999999999" x14ac:dyDescent="0.3">
      <c r="A38" s="159" t="str">
        <f t="shared" si="0"/>
        <v>SN-97169</v>
      </c>
      <c r="B38" s="160">
        <v>97169</v>
      </c>
      <c r="C38" s="165" t="s">
        <v>11066</v>
      </c>
      <c r="D38" s="166" t="s">
        <v>566</v>
      </c>
      <c r="E38" s="461">
        <v>16.09</v>
      </c>
      <c r="F38" s="164" t="s">
        <v>11038</v>
      </c>
      <c r="G38" s="168"/>
    </row>
    <row r="39" spans="1:7" ht="20.399999999999999" x14ac:dyDescent="0.3">
      <c r="A39" s="159" t="str">
        <f t="shared" si="0"/>
        <v>SN-97170</v>
      </c>
      <c r="B39" s="160">
        <v>97170</v>
      </c>
      <c r="C39" s="165" t="s">
        <v>11067</v>
      </c>
      <c r="D39" s="166" t="s">
        <v>566</v>
      </c>
      <c r="E39" s="461">
        <v>17.87</v>
      </c>
      <c r="F39" s="164" t="s">
        <v>11038</v>
      </c>
      <c r="G39" s="168"/>
    </row>
    <row r="40" spans="1:7" ht="20.399999999999999" x14ac:dyDescent="0.3">
      <c r="A40" s="159" t="str">
        <f t="shared" si="0"/>
        <v>SN-97171</v>
      </c>
      <c r="B40" s="160">
        <v>97171</v>
      </c>
      <c r="C40" s="165" t="s">
        <v>11068</v>
      </c>
      <c r="D40" s="166" t="s">
        <v>566</v>
      </c>
      <c r="E40" s="461">
        <v>19.66</v>
      </c>
      <c r="F40" s="164" t="s">
        <v>11038</v>
      </c>
      <c r="G40" s="168"/>
    </row>
    <row r="41" spans="1:7" ht="20.399999999999999" x14ac:dyDescent="0.3">
      <c r="A41" s="159" t="str">
        <f t="shared" si="0"/>
        <v>SN-97172</v>
      </c>
      <c r="B41" s="160">
        <v>97172</v>
      </c>
      <c r="C41" s="165" t="s">
        <v>11069</v>
      </c>
      <c r="D41" s="166" t="s">
        <v>566</v>
      </c>
      <c r="E41" s="461">
        <v>23.42</v>
      </c>
      <c r="F41" s="164" t="s">
        <v>11038</v>
      </c>
      <c r="G41" s="168"/>
    </row>
    <row r="42" spans="1:7" ht="20.399999999999999" x14ac:dyDescent="0.3">
      <c r="A42" s="159" t="str">
        <f t="shared" si="0"/>
        <v>SN-97173</v>
      </c>
      <c r="B42" s="160">
        <v>97173</v>
      </c>
      <c r="C42" s="165" t="s">
        <v>11070</v>
      </c>
      <c r="D42" s="166" t="s">
        <v>566</v>
      </c>
      <c r="E42" s="461">
        <v>19.96</v>
      </c>
      <c r="F42" s="164" t="s">
        <v>11038</v>
      </c>
      <c r="G42" s="168"/>
    </row>
    <row r="43" spans="1:7" ht="20.399999999999999" x14ac:dyDescent="0.3">
      <c r="A43" s="159" t="str">
        <f t="shared" si="0"/>
        <v>SN-97174</v>
      </c>
      <c r="B43" s="160">
        <v>97174</v>
      </c>
      <c r="C43" s="165" t="s">
        <v>11071</v>
      </c>
      <c r="D43" s="166" t="s">
        <v>566</v>
      </c>
      <c r="E43" s="461">
        <v>23.1</v>
      </c>
      <c r="F43" s="164" t="s">
        <v>11038</v>
      </c>
      <c r="G43" s="168"/>
    </row>
    <row r="44" spans="1:7" ht="20.399999999999999" x14ac:dyDescent="0.3">
      <c r="A44" s="159" t="str">
        <f t="shared" si="0"/>
        <v>SN-97175</v>
      </c>
      <c r="B44" s="160">
        <v>97175</v>
      </c>
      <c r="C44" s="165" t="s">
        <v>11072</v>
      </c>
      <c r="D44" s="166" t="s">
        <v>566</v>
      </c>
      <c r="E44" s="461">
        <v>26.25</v>
      </c>
      <c r="F44" s="164" t="s">
        <v>11038</v>
      </c>
      <c r="G44" s="168"/>
    </row>
    <row r="45" spans="1:7" ht="20.399999999999999" x14ac:dyDescent="0.3">
      <c r="A45" s="159" t="str">
        <f t="shared" si="0"/>
        <v>SN-97176</v>
      </c>
      <c r="B45" s="160">
        <v>97176</v>
      </c>
      <c r="C45" s="165" t="s">
        <v>11073</v>
      </c>
      <c r="D45" s="166" t="s">
        <v>566</v>
      </c>
      <c r="E45" s="461">
        <v>29.4</v>
      </c>
      <c r="F45" s="164" t="s">
        <v>11038</v>
      </c>
      <c r="G45" s="168"/>
    </row>
    <row r="46" spans="1:7" ht="20.399999999999999" x14ac:dyDescent="0.3">
      <c r="A46" s="159" t="str">
        <f t="shared" si="0"/>
        <v>SN-97177</v>
      </c>
      <c r="B46" s="160">
        <v>97177</v>
      </c>
      <c r="C46" s="165" t="s">
        <v>11074</v>
      </c>
      <c r="D46" s="166" t="s">
        <v>566</v>
      </c>
      <c r="E46" s="461">
        <v>35.700000000000003</v>
      </c>
      <c r="F46" s="164" t="s">
        <v>11038</v>
      </c>
      <c r="G46" s="168"/>
    </row>
    <row r="47" spans="1:7" ht="20.399999999999999" x14ac:dyDescent="0.3">
      <c r="A47" s="159" t="str">
        <f t="shared" si="0"/>
        <v>SN-97178</v>
      </c>
      <c r="B47" s="160">
        <v>97178</v>
      </c>
      <c r="C47" s="165" t="s">
        <v>11075</v>
      </c>
      <c r="D47" s="166" t="s">
        <v>566</v>
      </c>
      <c r="E47" s="461">
        <v>42.01</v>
      </c>
      <c r="F47" s="164" t="s">
        <v>11038</v>
      </c>
      <c r="G47" s="168"/>
    </row>
    <row r="48" spans="1:7" ht="20.399999999999999" x14ac:dyDescent="0.3">
      <c r="A48" s="159" t="str">
        <f t="shared" si="0"/>
        <v>SN-97179</v>
      </c>
      <c r="B48" s="160">
        <v>97179</v>
      </c>
      <c r="C48" s="165" t="s">
        <v>11076</v>
      </c>
      <c r="D48" s="166" t="s">
        <v>566</v>
      </c>
      <c r="E48" s="461">
        <v>48.3</v>
      </c>
      <c r="F48" s="164" t="s">
        <v>11038</v>
      </c>
      <c r="G48" s="168"/>
    </row>
    <row r="49" spans="1:7" ht="20.399999999999999" x14ac:dyDescent="0.3">
      <c r="A49" s="159" t="str">
        <f t="shared" si="0"/>
        <v>SN-97180</v>
      </c>
      <c r="B49" s="160">
        <v>97180</v>
      </c>
      <c r="C49" s="165" t="s">
        <v>11077</v>
      </c>
      <c r="D49" s="166" t="s">
        <v>566</v>
      </c>
      <c r="E49" s="461">
        <v>54.6</v>
      </c>
      <c r="F49" s="164" t="s">
        <v>11038</v>
      </c>
      <c r="G49" s="168"/>
    </row>
    <row r="50" spans="1:7" ht="20.399999999999999" x14ac:dyDescent="0.3">
      <c r="A50" s="159" t="str">
        <f t="shared" si="0"/>
        <v>SN-97181</v>
      </c>
      <c r="B50" s="160">
        <v>97181</v>
      </c>
      <c r="C50" s="165" t="s">
        <v>11078</v>
      </c>
      <c r="D50" s="166" t="s">
        <v>566</v>
      </c>
      <c r="E50" s="461">
        <v>63.77</v>
      </c>
      <c r="F50" s="164" t="s">
        <v>11038</v>
      </c>
      <c r="G50" s="168"/>
    </row>
    <row r="51" spans="1:7" ht="20.399999999999999" x14ac:dyDescent="0.3">
      <c r="A51" s="159" t="str">
        <f t="shared" si="0"/>
        <v>SN-97182</v>
      </c>
      <c r="B51" s="160">
        <v>97182</v>
      </c>
      <c r="C51" s="165" t="s">
        <v>11079</v>
      </c>
      <c r="D51" s="166" t="s">
        <v>566</v>
      </c>
      <c r="E51" s="461">
        <v>70.36</v>
      </c>
      <c r="F51" s="164" t="s">
        <v>11038</v>
      </c>
      <c r="G51" s="168"/>
    </row>
    <row r="52" spans="1:7" ht="20.399999999999999" x14ac:dyDescent="0.3">
      <c r="A52" s="159" t="str">
        <f t="shared" si="0"/>
        <v>SN-97183</v>
      </c>
      <c r="B52" s="160">
        <v>97183</v>
      </c>
      <c r="C52" s="165" t="s">
        <v>11080</v>
      </c>
      <c r="D52" s="166" t="s">
        <v>566</v>
      </c>
      <c r="E52" s="461">
        <v>16.329999999999998</v>
      </c>
      <c r="F52" s="164" t="s">
        <v>11038</v>
      </c>
      <c r="G52" s="168"/>
    </row>
    <row r="53" spans="1:7" ht="20.399999999999999" x14ac:dyDescent="0.3">
      <c r="A53" s="159" t="str">
        <f t="shared" si="0"/>
        <v>SN-97184</v>
      </c>
      <c r="B53" s="160">
        <v>97184</v>
      </c>
      <c r="C53" s="165" t="s">
        <v>11081</v>
      </c>
      <c r="D53" s="166" t="s">
        <v>566</v>
      </c>
      <c r="E53" s="461">
        <v>18.940000000000001</v>
      </c>
      <c r="F53" s="164" t="s">
        <v>11038</v>
      </c>
      <c r="G53" s="168"/>
    </row>
    <row r="54" spans="1:7" ht="20.399999999999999" x14ac:dyDescent="0.3">
      <c r="A54" s="159" t="str">
        <f t="shared" si="0"/>
        <v>SN-97185</v>
      </c>
      <c r="B54" s="160">
        <v>97185</v>
      </c>
      <c r="C54" s="165" t="s">
        <v>11082</v>
      </c>
      <c r="D54" s="166" t="s">
        <v>566</v>
      </c>
      <c r="E54" s="461">
        <v>21.56</v>
      </c>
      <c r="F54" s="164" t="s">
        <v>11038</v>
      </c>
      <c r="G54" s="168"/>
    </row>
    <row r="55" spans="1:7" ht="20.399999999999999" x14ac:dyDescent="0.3">
      <c r="A55" s="159" t="str">
        <f t="shared" si="0"/>
        <v>SN-97186</v>
      </c>
      <c r="B55" s="160">
        <v>97186</v>
      </c>
      <c r="C55" s="165" t="s">
        <v>11083</v>
      </c>
      <c r="D55" s="166" t="s">
        <v>566</v>
      </c>
      <c r="E55" s="461">
        <v>24.17</v>
      </c>
      <c r="F55" s="164" t="s">
        <v>11038</v>
      </c>
      <c r="G55" s="168"/>
    </row>
    <row r="56" spans="1:7" ht="20.399999999999999" x14ac:dyDescent="0.3">
      <c r="A56" s="159" t="str">
        <f t="shared" si="0"/>
        <v>SN-97187</v>
      </c>
      <c r="B56" s="160">
        <v>97187</v>
      </c>
      <c r="C56" s="165" t="s">
        <v>11074</v>
      </c>
      <c r="D56" s="166" t="s">
        <v>566</v>
      </c>
      <c r="E56" s="461">
        <v>29.4</v>
      </c>
      <c r="F56" s="164" t="s">
        <v>11038</v>
      </c>
      <c r="G56" s="168"/>
    </row>
    <row r="57" spans="1:7" ht="20.399999999999999" x14ac:dyDescent="0.3">
      <c r="A57" s="159" t="str">
        <f t="shared" si="0"/>
        <v>SN-97188</v>
      </c>
      <c r="B57" s="160">
        <v>97188</v>
      </c>
      <c r="C57" s="165" t="s">
        <v>11084</v>
      </c>
      <c r="D57" s="166" t="s">
        <v>566</v>
      </c>
      <c r="E57" s="461">
        <v>34.64</v>
      </c>
      <c r="F57" s="164" t="s">
        <v>11038</v>
      </c>
      <c r="G57" s="168"/>
    </row>
    <row r="58" spans="1:7" ht="20.399999999999999" x14ac:dyDescent="0.3">
      <c r="A58" s="159" t="str">
        <f t="shared" si="0"/>
        <v>SN-97189</v>
      </c>
      <c r="B58" s="160">
        <v>97189</v>
      </c>
      <c r="C58" s="165" t="s">
        <v>11085</v>
      </c>
      <c r="D58" s="166" t="s">
        <v>566</v>
      </c>
      <c r="E58" s="461">
        <v>39.86</v>
      </c>
      <c r="F58" s="164" t="s">
        <v>11038</v>
      </c>
      <c r="G58" s="168"/>
    </row>
    <row r="59" spans="1:7" ht="20.399999999999999" x14ac:dyDescent="0.3">
      <c r="A59" s="159" t="str">
        <f t="shared" si="0"/>
        <v>SN-97190</v>
      </c>
      <c r="B59" s="160">
        <v>97190</v>
      </c>
      <c r="C59" s="165" t="s">
        <v>11086</v>
      </c>
      <c r="D59" s="166" t="s">
        <v>566</v>
      </c>
      <c r="E59" s="461">
        <v>45.08</v>
      </c>
      <c r="F59" s="164" t="s">
        <v>11038</v>
      </c>
      <c r="G59" s="168"/>
    </row>
    <row r="60" spans="1:7" ht="20.399999999999999" x14ac:dyDescent="0.3">
      <c r="A60" s="159" t="str">
        <f t="shared" si="0"/>
        <v>SN-97191</v>
      </c>
      <c r="B60" s="160">
        <v>97191</v>
      </c>
      <c r="C60" s="165" t="s">
        <v>11087</v>
      </c>
      <c r="D60" s="166" t="s">
        <v>566</v>
      </c>
      <c r="E60" s="461">
        <v>52.56</v>
      </c>
      <c r="F60" s="164" t="s">
        <v>11038</v>
      </c>
      <c r="G60" s="168"/>
    </row>
    <row r="61" spans="1:7" ht="20.399999999999999" x14ac:dyDescent="0.3">
      <c r="A61" s="159" t="str">
        <f t="shared" si="0"/>
        <v>SN-97192</v>
      </c>
      <c r="B61" s="160">
        <v>97192</v>
      </c>
      <c r="C61" s="165" t="s">
        <v>11088</v>
      </c>
      <c r="D61" s="166" t="s">
        <v>566</v>
      </c>
      <c r="E61" s="461">
        <v>58.02</v>
      </c>
      <c r="F61" s="164" t="s">
        <v>11038</v>
      </c>
      <c r="G61" s="168"/>
    </row>
    <row r="62" spans="1:7" ht="20.399999999999999" x14ac:dyDescent="0.3">
      <c r="A62" s="159" t="str">
        <f t="shared" si="0"/>
        <v>SN-90694</v>
      </c>
      <c r="B62" s="160">
        <v>90694</v>
      </c>
      <c r="C62" s="165" t="s">
        <v>11089</v>
      </c>
      <c r="D62" s="166" t="s">
        <v>566</v>
      </c>
      <c r="E62" s="461">
        <v>18.82</v>
      </c>
      <c r="F62" s="164" t="s">
        <v>11038</v>
      </c>
      <c r="G62" s="168"/>
    </row>
    <row r="63" spans="1:7" ht="20.399999999999999" x14ac:dyDescent="0.3">
      <c r="A63" s="159" t="str">
        <f t="shared" si="0"/>
        <v>SN-90695</v>
      </c>
      <c r="B63" s="160">
        <v>90695</v>
      </c>
      <c r="C63" s="165" t="s">
        <v>11090</v>
      </c>
      <c r="D63" s="166" t="s">
        <v>566</v>
      </c>
      <c r="E63" s="461">
        <v>39.1</v>
      </c>
      <c r="F63" s="164" t="s">
        <v>11038</v>
      </c>
      <c r="G63" s="168"/>
    </row>
    <row r="64" spans="1:7" ht="20.399999999999999" x14ac:dyDescent="0.3">
      <c r="A64" s="159" t="str">
        <f t="shared" si="0"/>
        <v>SN-90696</v>
      </c>
      <c r="B64" s="160">
        <v>90696</v>
      </c>
      <c r="C64" s="165" t="s">
        <v>11091</v>
      </c>
      <c r="D64" s="166" t="s">
        <v>566</v>
      </c>
      <c r="E64" s="461">
        <v>60.34</v>
      </c>
      <c r="F64" s="164" t="s">
        <v>11038</v>
      </c>
      <c r="G64" s="168"/>
    </row>
    <row r="65" spans="1:7" ht="20.399999999999999" x14ac:dyDescent="0.3">
      <c r="A65" s="159" t="str">
        <f t="shared" si="0"/>
        <v>SN-90697</v>
      </c>
      <c r="B65" s="160">
        <v>90697</v>
      </c>
      <c r="C65" s="165" t="s">
        <v>11092</v>
      </c>
      <c r="D65" s="166" t="s">
        <v>566</v>
      </c>
      <c r="E65" s="461">
        <v>101.11</v>
      </c>
      <c r="F65" s="164" t="s">
        <v>11038</v>
      </c>
      <c r="G65" s="168"/>
    </row>
    <row r="66" spans="1:7" ht="20.399999999999999" x14ac:dyDescent="0.3">
      <c r="A66" s="159" t="str">
        <f t="shared" si="0"/>
        <v>SN-90698</v>
      </c>
      <c r="B66" s="160">
        <v>90698</v>
      </c>
      <c r="C66" s="165" t="s">
        <v>11093</v>
      </c>
      <c r="D66" s="166" t="s">
        <v>566</v>
      </c>
      <c r="E66" s="461">
        <v>162.61000000000001</v>
      </c>
      <c r="F66" s="164" t="s">
        <v>11038</v>
      </c>
      <c r="G66" s="168"/>
    </row>
    <row r="67" spans="1:7" ht="20.399999999999999" x14ac:dyDescent="0.3">
      <c r="A67" s="159" t="str">
        <f t="shared" si="0"/>
        <v>SN-90699</v>
      </c>
      <c r="B67" s="160">
        <v>90699</v>
      </c>
      <c r="C67" s="165" t="s">
        <v>11094</v>
      </c>
      <c r="D67" s="166" t="s">
        <v>566</v>
      </c>
      <c r="E67" s="461">
        <v>201.28</v>
      </c>
      <c r="F67" s="164" t="s">
        <v>11038</v>
      </c>
      <c r="G67" s="168"/>
    </row>
    <row r="68" spans="1:7" ht="20.399999999999999" x14ac:dyDescent="0.3">
      <c r="A68" s="159" t="str">
        <f t="shared" si="0"/>
        <v>SN-90700</v>
      </c>
      <c r="B68" s="160">
        <v>90700</v>
      </c>
      <c r="C68" s="165" t="s">
        <v>11095</v>
      </c>
      <c r="D68" s="166" t="s">
        <v>566</v>
      </c>
      <c r="E68" s="461">
        <v>266.39</v>
      </c>
      <c r="F68" s="164" t="s">
        <v>11038</v>
      </c>
      <c r="G68" s="168"/>
    </row>
    <row r="69" spans="1:7" ht="20.399999999999999" x14ac:dyDescent="0.3">
      <c r="A69" s="159" t="str">
        <f t="shared" si="0"/>
        <v>SN-90701</v>
      </c>
      <c r="B69" s="160">
        <v>90701</v>
      </c>
      <c r="C69" s="165" t="s">
        <v>11096</v>
      </c>
      <c r="D69" s="166" t="s">
        <v>566</v>
      </c>
      <c r="E69" s="461">
        <v>36.44</v>
      </c>
      <c r="F69" s="164" t="s">
        <v>11038</v>
      </c>
      <c r="G69" s="168"/>
    </row>
    <row r="70" spans="1:7" ht="20.399999999999999" x14ac:dyDescent="0.3">
      <c r="A70" s="159" t="str">
        <f t="shared" si="0"/>
        <v>SN-90702</v>
      </c>
      <c r="B70" s="160">
        <v>90702</v>
      </c>
      <c r="C70" s="165" t="s">
        <v>11097</v>
      </c>
      <c r="D70" s="166" t="s">
        <v>566</v>
      </c>
      <c r="E70" s="461">
        <v>55.44</v>
      </c>
      <c r="F70" s="164" t="s">
        <v>11038</v>
      </c>
      <c r="G70" s="168"/>
    </row>
    <row r="71" spans="1:7" ht="20.399999999999999" x14ac:dyDescent="0.3">
      <c r="A71" s="159" t="str">
        <f t="shared" si="0"/>
        <v>SN-90703</v>
      </c>
      <c r="B71" s="160">
        <v>90703</v>
      </c>
      <c r="C71" s="165" t="s">
        <v>11098</v>
      </c>
      <c r="D71" s="166" t="s">
        <v>566</v>
      </c>
      <c r="E71" s="461">
        <v>91.87</v>
      </c>
      <c r="F71" s="164" t="s">
        <v>11038</v>
      </c>
      <c r="G71" s="168"/>
    </row>
    <row r="72" spans="1:7" ht="20.399999999999999" x14ac:dyDescent="0.3">
      <c r="A72" s="159" t="str">
        <f t="shared" si="0"/>
        <v>SN-90704</v>
      </c>
      <c r="B72" s="160">
        <v>90704</v>
      </c>
      <c r="C72" s="165" t="s">
        <v>11099</v>
      </c>
      <c r="D72" s="166" t="s">
        <v>566</v>
      </c>
      <c r="E72" s="461">
        <v>144.30000000000001</v>
      </c>
      <c r="F72" s="164" t="s">
        <v>11038</v>
      </c>
      <c r="G72" s="168"/>
    </row>
    <row r="73" spans="1:7" ht="20.399999999999999" x14ac:dyDescent="0.3">
      <c r="A73" s="159" t="str">
        <f t="shared" si="0"/>
        <v>SN-90705</v>
      </c>
      <c r="B73" s="160">
        <v>90705</v>
      </c>
      <c r="C73" s="165" t="s">
        <v>11100</v>
      </c>
      <c r="D73" s="166" t="s">
        <v>566</v>
      </c>
      <c r="E73" s="461">
        <v>211.94</v>
      </c>
      <c r="F73" s="164" t="s">
        <v>11038</v>
      </c>
      <c r="G73" s="168"/>
    </row>
    <row r="74" spans="1:7" ht="20.399999999999999" x14ac:dyDescent="0.3">
      <c r="A74" s="159" t="str">
        <f t="shared" ref="A74:A137" si="1">CONCATENATE("SN-",B74)</f>
        <v>SN-90706</v>
      </c>
      <c r="B74" s="160">
        <v>90706</v>
      </c>
      <c r="C74" s="165" t="s">
        <v>11101</v>
      </c>
      <c r="D74" s="166" t="s">
        <v>566</v>
      </c>
      <c r="E74" s="461">
        <v>257.72000000000003</v>
      </c>
      <c r="F74" s="164" t="s">
        <v>11038</v>
      </c>
      <c r="G74" s="168"/>
    </row>
    <row r="75" spans="1:7" ht="30.6" x14ac:dyDescent="0.3">
      <c r="A75" s="159" t="str">
        <f t="shared" si="1"/>
        <v>SN-90708</v>
      </c>
      <c r="B75" s="160">
        <v>90708</v>
      </c>
      <c r="C75" s="165" t="s">
        <v>11102</v>
      </c>
      <c r="D75" s="166" t="s">
        <v>566</v>
      </c>
      <c r="E75" s="461">
        <v>415.93</v>
      </c>
      <c r="F75" s="164" t="s">
        <v>11038</v>
      </c>
      <c r="G75" s="168"/>
    </row>
    <row r="76" spans="1:7" ht="20.399999999999999" x14ac:dyDescent="0.3">
      <c r="A76" s="159" t="str">
        <f t="shared" si="1"/>
        <v>SN-90709</v>
      </c>
      <c r="B76" s="160">
        <v>90709</v>
      </c>
      <c r="C76" s="165" t="s">
        <v>11103</v>
      </c>
      <c r="D76" s="166" t="s">
        <v>566</v>
      </c>
      <c r="E76" s="461">
        <v>19.940000000000001</v>
      </c>
      <c r="F76" s="164" t="s">
        <v>11038</v>
      </c>
      <c r="G76" s="168"/>
    </row>
    <row r="77" spans="1:7" ht="20.399999999999999" x14ac:dyDescent="0.3">
      <c r="A77" s="159" t="str">
        <f t="shared" si="1"/>
        <v>SN-90710</v>
      </c>
      <c r="B77" s="160">
        <v>90710</v>
      </c>
      <c r="C77" s="165" t="s">
        <v>11104</v>
      </c>
      <c r="D77" s="166" t="s">
        <v>566</v>
      </c>
      <c r="E77" s="461">
        <v>40.22</v>
      </c>
      <c r="F77" s="164" t="s">
        <v>11038</v>
      </c>
      <c r="G77" s="168"/>
    </row>
    <row r="78" spans="1:7" ht="20.399999999999999" x14ac:dyDescent="0.3">
      <c r="A78" s="159" t="str">
        <f t="shared" si="1"/>
        <v>SN-90711</v>
      </c>
      <c r="B78" s="160">
        <v>90711</v>
      </c>
      <c r="C78" s="165" t="s">
        <v>11105</v>
      </c>
      <c r="D78" s="166" t="s">
        <v>566</v>
      </c>
      <c r="E78" s="461">
        <v>61.45</v>
      </c>
      <c r="F78" s="164" t="s">
        <v>11038</v>
      </c>
      <c r="G78" s="168"/>
    </row>
    <row r="79" spans="1:7" ht="20.399999999999999" x14ac:dyDescent="0.3">
      <c r="A79" s="159" t="str">
        <f t="shared" si="1"/>
        <v>SN-90712</v>
      </c>
      <c r="B79" s="160">
        <v>90712</v>
      </c>
      <c r="C79" s="165" t="s">
        <v>11106</v>
      </c>
      <c r="D79" s="166" t="s">
        <v>566</v>
      </c>
      <c r="E79" s="461">
        <v>102.22</v>
      </c>
      <c r="F79" s="164" t="s">
        <v>11038</v>
      </c>
      <c r="G79" s="168"/>
    </row>
    <row r="80" spans="1:7" ht="20.399999999999999" x14ac:dyDescent="0.3">
      <c r="A80" s="159" t="str">
        <f t="shared" si="1"/>
        <v>SN-90713</v>
      </c>
      <c r="B80" s="160">
        <v>90713</v>
      </c>
      <c r="C80" s="165" t="s">
        <v>11107</v>
      </c>
      <c r="D80" s="166" t="s">
        <v>566</v>
      </c>
      <c r="E80" s="461">
        <v>163.72</v>
      </c>
      <c r="F80" s="164" t="s">
        <v>11038</v>
      </c>
      <c r="G80" s="168"/>
    </row>
    <row r="81" spans="1:7" ht="20.399999999999999" x14ac:dyDescent="0.3">
      <c r="A81" s="159" t="str">
        <f t="shared" si="1"/>
        <v>SN-90714</v>
      </c>
      <c r="B81" s="160">
        <v>90714</v>
      </c>
      <c r="C81" s="165" t="s">
        <v>11108</v>
      </c>
      <c r="D81" s="166" t="s">
        <v>566</v>
      </c>
      <c r="E81" s="461">
        <v>202.39</v>
      </c>
      <c r="F81" s="164" t="s">
        <v>11038</v>
      </c>
      <c r="G81" s="168"/>
    </row>
    <row r="82" spans="1:7" ht="20.399999999999999" x14ac:dyDescent="0.3">
      <c r="A82" s="159" t="str">
        <f t="shared" si="1"/>
        <v>SN-90715</v>
      </c>
      <c r="B82" s="160">
        <v>90715</v>
      </c>
      <c r="C82" s="165" t="s">
        <v>11109</v>
      </c>
      <c r="D82" s="166" t="s">
        <v>566</v>
      </c>
      <c r="E82" s="461">
        <v>269.22000000000003</v>
      </c>
      <c r="F82" s="164" t="s">
        <v>11038</v>
      </c>
      <c r="G82" s="168"/>
    </row>
    <row r="83" spans="1:7" ht="20.399999999999999" x14ac:dyDescent="0.3">
      <c r="A83" s="159" t="str">
        <f t="shared" si="1"/>
        <v>SN-90716</v>
      </c>
      <c r="B83" s="160">
        <v>90716</v>
      </c>
      <c r="C83" s="165" t="s">
        <v>11110</v>
      </c>
      <c r="D83" s="166" t="s">
        <v>566</v>
      </c>
      <c r="E83" s="461">
        <v>37.549999999999997</v>
      </c>
      <c r="F83" s="164" t="s">
        <v>11038</v>
      </c>
      <c r="G83" s="168"/>
    </row>
    <row r="84" spans="1:7" ht="20.399999999999999" x14ac:dyDescent="0.3">
      <c r="A84" s="159" t="str">
        <f t="shared" si="1"/>
        <v>SN-90717</v>
      </c>
      <c r="B84" s="160">
        <v>90717</v>
      </c>
      <c r="C84" s="165" t="s">
        <v>11111</v>
      </c>
      <c r="D84" s="166" t="s">
        <v>566</v>
      </c>
      <c r="E84" s="461">
        <v>56.56</v>
      </c>
      <c r="F84" s="164" t="s">
        <v>11038</v>
      </c>
      <c r="G84" s="168"/>
    </row>
    <row r="85" spans="1:7" ht="20.399999999999999" x14ac:dyDescent="0.3">
      <c r="A85" s="159" t="str">
        <f t="shared" si="1"/>
        <v>SN-90718</v>
      </c>
      <c r="B85" s="160">
        <v>90718</v>
      </c>
      <c r="C85" s="165" t="s">
        <v>11112</v>
      </c>
      <c r="D85" s="166" t="s">
        <v>566</v>
      </c>
      <c r="E85" s="461">
        <v>92.97</v>
      </c>
      <c r="F85" s="164" t="s">
        <v>11038</v>
      </c>
      <c r="G85" s="168"/>
    </row>
    <row r="86" spans="1:7" ht="20.399999999999999" x14ac:dyDescent="0.3">
      <c r="A86" s="159" t="str">
        <f t="shared" si="1"/>
        <v>SN-90719</v>
      </c>
      <c r="B86" s="160">
        <v>90719</v>
      </c>
      <c r="C86" s="165" t="s">
        <v>11113</v>
      </c>
      <c r="D86" s="166" t="s">
        <v>566</v>
      </c>
      <c r="E86" s="461">
        <v>145.41999999999999</v>
      </c>
      <c r="F86" s="164" t="s">
        <v>11038</v>
      </c>
      <c r="G86" s="168"/>
    </row>
    <row r="87" spans="1:7" ht="20.399999999999999" x14ac:dyDescent="0.3">
      <c r="A87" s="159" t="str">
        <f t="shared" si="1"/>
        <v>SN-90720</v>
      </c>
      <c r="B87" s="160">
        <v>90720</v>
      </c>
      <c r="C87" s="165" t="s">
        <v>11114</v>
      </c>
      <c r="D87" s="166" t="s">
        <v>566</v>
      </c>
      <c r="E87" s="461">
        <v>213.05</v>
      </c>
      <c r="F87" s="164" t="s">
        <v>11038</v>
      </c>
      <c r="G87" s="168"/>
    </row>
    <row r="88" spans="1:7" ht="20.399999999999999" x14ac:dyDescent="0.3">
      <c r="A88" s="159" t="str">
        <f t="shared" si="1"/>
        <v>SN-90721</v>
      </c>
      <c r="B88" s="160">
        <v>90721</v>
      </c>
      <c r="C88" s="165" t="s">
        <v>11115</v>
      </c>
      <c r="D88" s="166" t="s">
        <v>566</v>
      </c>
      <c r="E88" s="461">
        <v>260.54000000000002</v>
      </c>
      <c r="F88" s="164" t="s">
        <v>11038</v>
      </c>
      <c r="G88" s="168"/>
    </row>
    <row r="89" spans="1:7" ht="30.6" x14ac:dyDescent="0.3">
      <c r="A89" s="159" t="str">
        <f t="shared" si="1"/>
        <v>SN-90723</v>
      </c>
      <c r="B89" s="160">
        <v>90723</v>
      </c>
      <c r="C89" s="165" t="s">
        <v>11116</v>
      </c>
      <c r="D89" s="166" t="s">
        <v>566</v>
      </c>
      <c r="E89" s="461">
        <v>417.72</v>
      </c>
      <c r="F89" s="164" t="s">
        <v>11038</v>
      </c>
      <c r="G89" s="168"/>
    </row>
    <row r="90" spans="1:7" ht="21.6" x14ac:dyDescent="0.3">
      <c r="A90" s="159" t="str">
        <f t="shared" si="1"/>
        <v>SN-90724</v>
      </c>
      <c r="B90" s="160">
        <v>90724</v>
      </c>
      <c r="C90" s="165" t="s">
        <v>11117</v>
      </c>
      <c r="D90" s="166" t="s">
        <v>513</v>
      </c>
      <c r="E90" s="461">
        <v>13.23</v>
      </c>
      <c r="F90" s="164" t="s">
        <v>11118</v>
      </c>
      <c r="G90" s="168"/>
    </row>
    <row r="91" spans="1:7" ht="21.6" x14ac:dyDescent="0.3">
      <c r="A91" s="159" t="str">
        <f t="shared" si="1"/>
        <v>SN-90725</v>
      </c>
      <c r="B91" s="160">
        <v>90725</v>
      </c>
      <c r="C91" s="165" t="s">
        <v>11119</v>
      </c>
      <c r="D91" s="166" t="s">
        <v>513</v>
      </c>
      <c r="E91" s="461">
        <v>16.38</v>
      </c>
      <c r="F91" s="164" t="s">
        <v>11118</v>
      </c>
      <c r="G91" s="168"/>
    </row>
    <row r="92" spans="1:7" ht="21.6" x14ac:dyDescent="0.3">
      <c r="A92" s="159" t="str">
        <f t="shared" si="1"/>
        <v>SN-90726</v>
      </c>
      <c r="B92" s="160">
        <v>90726</v>
      </c>
      <c r="C92" s="165" t="s">
        <v>11120</v>
      </c>
      <c r="D92" s="166" t="s">
        <v>513</v>
      </c>
      <c r="E92" s="461">
        <v>19.53</v>
      </c>
      <c r="F92" s="164" t="s">
        <v>11118</v>
      </c>
      <c r="G92" s="168"/>
    </row>
    <row r="93" spans="1:7" ht="21.6" x14ac:dyDescent="0.3">
      <c r="A93" s="159" t="str">
        <f t="shared" si="1"/>
        <v>SN-90727</v>
      </c>
      <c r="B93" s="160">
        <v>90727</v>
      </c>
      <c r="C93" s="165" t="s">
        <v>11121</v>
      </c>
      <c r="D93" s="166" t="s">
        <v>513</v>
      </c>
      <c r="E93" s="461">
        <v>22.68</v>
      </c>
      <c r="F93" s="164" t="s">
        <v>11118</v>
      </c>
      <c r="G93" s="168"/>
    </row>
    <row r="94" spans="1:7" ht="21.6" x14ac:dyDescent="0.3">
      <c r="A94" s="159" t="str">
        <f t="shared" si="1"/>
        <v>SN-90728</v>
      </c>
      <c r="B94" s="160">
        <v>90728</v>
      </c>
      <c r="C94" s="165" t="s">
        <v>11122</v>
      </c>
      <c r="D94" s="166" t="s">
        <v>513</v>
      </c>
      <c r="E94" s="461">
        <v>25.84</v>
      </c>
      <c r="F94" s="164" t="s">
        <v>11118</v>
      </c>
      <c r="G94" s="168"/>
    </row>
    <row r="95" spans="1:7" ht="21.6" x14ac:dyDescent="0.3">
      <c r="A95" s="159" t="str">
        <f t="shared" si="1"/>
        <v>SN-90729</v>
      </c>
      <c r="B95" s="160">
        <v>90729</v>
      </c>
      <c r="C95" s="165" t="s">
        <v>11123</v>
      </c>
      <c r="D95" s="166" t="s">
        <v>513</v>
      </c>
      <c r="E95" s="461">
        <v>29</v>
      </c>
      <c r="F95" s="164" t="s">
        <v>11118</v>
      </c>
      <c r="G95" s="168"/>
    </row>
    <row r="96" spans="1:7" ht="21.6" x14ac:dyDescent="0.3">
      <c r="A96" s="159" t="str">
        <f t="shared" si="1"/>
        <v>SN-90730</v>
      </c>
      <c r="B96" s="160">
        <v>90730</v>
      </c>
      <c r="C96" s="165" t="s">
        <v>11124</v>
      </c>
      <c r="D96" s="166" t="s">
        <v>513</v>
      </c>
      <c r="E96" s="461">
        <v>32.17</v>
      </c>
      <c r="F96" s="164" t="s">
        <v>11118</v>
      </c>
      <c r="G96" s="168"/>
    </row>
    <row r="97" spans="1:7" ht="21.6" x14ac:dyDescent="0.3">
      <c r="A97" s="159" t="str">
        <f t="shared" si="1"/>
        <v>SN-90731</v>
      </c>
      <c r="B97" s="160">
        <v>90731</v>
      </c>
      <c r="C97" s="165" t="s">
        <v>11125</v>
      </c>
      <c r="D97" s="166" t="s">
        <v>513</v>
      </c>
      <c r="E97" s="461">
        <v>35.33</v>
      </c>
      <c r="F97" s="164" t="s">
        <v>11118</v>
      </c>
      <c r="G97" s="168"/>
    </row>
    <row r="98" spans="1:7" ht="21.6" x14ac:dyDescent="0.3">
      <c r="A98" s="159" t="str">
        <f t="shared" si="1"/>
        <v>SN-90732</v>
      </c>
      <c r="B98" s="160">
        <v>90732</v>
      </c>
      <c r="C98" s="165" t="s">
        <v>11126</v>
      </c>
      <c r="D98" s="166" t="s">
        <v>513</v>
      </c>
      <c r="E98" s="461">
        <v>44.79</v>
      </c>
      <c r="F98" s="164" t="s">
        <v>11118</v>
      </c>
      <c r="G98" s="168"/>
    </row>
    <row r="99" spans="1:7" ht="21.6" x14ac:dyDescent="0.3">
      <c r="A99" s="159" t="str">
        <f t="shared" si="1"/>
        <v>SN-90733</v>
      </c>
      <c r="B99" s="160">
        <v>90733</v>
      </c>
      <c r="C99" s="165" t="s">
        <v>11127</v>
      </c>
      <c r="D99" s="166" t="s">
        <v>566</v>
      </c>
      <c r="E99" s="461">
        <v>1.39</v>
      </c>
      <c r="F99" s="164" t="s">
        <v>11118</v>
      </c>
      <c r="G99" s="168"/>
    </row>
    <row r="100" spans="1:7" ht="21.6" x14ac:dyDescent="0.3">
      <c r="A100" s="159" t="str">
        <f t="shared" si="1"/>
        <v>SN-90734</v>
      </c>
      <c r="B100" s="160">
        <v>90734</v>
      </c>
      <c r="C100" s="165" t="s">
        <v>11128</v>
      </c>
      <c r="D100" s="166" t="s">
        <v>566</v>
      </c>
      <c r="E100" s="461">
        <v>1.69</v>
      </c>
      <c r="F100" s="164" t="s">
        <v>11118</v>
      </c>
      <c r="G100" s="168"/>
    </row>
    <row r="101" spans="1:7" ht="21.6" x14ac:dyDescent="0.3">
      <c r="A101" s="159" t="str">
        <f t="shared" si="1"/>
        <v>SN-90735</v>
      </c>
      <c r="B101" s="160">
        <v>90735</v>
      </c>
      <c r="C101" s="165" t="s">
        <v>11129</v>
      </c>
      <c r="D101" s="166" t="s">
        <v>566</v>
      </c>
      <c r="E101" s="461">
        <v>2.0099999999999998</v>
      </c>
      <c r="F101" s="164" t="s">
        <v>11118</v>
      </c>
      <c r="G101" s="168"/>
    </row>
    <row r="102" spans="1:7" ht="21.6" x14ac:dyDescent="0.3">
      <c r="A102" s="159" t="str">
        <f t="shared" si="1"/>
        <v>SN-90736</v>
      </c>
      <c r="B102" s="160">
        <v>90736</v>
      </c>
      <c r="C102" s="165" t="s">
        <v>11130</v>
      </c>
      <c r="D102" s="166" t="s">
        <v>566</v>
      </c>
      <c r="E102" s="461">
        <v>2.33</v>
      </c>
      <c r="F102" s="164" t="s">
        <v>11118</v>
      </c>
      <c r="G102" s="168"/>
    </row>
    <row r="103" spans="1:7" ht="21.6" x14ac:dyDescent="0.3">
      <c r="A103" s="159" t="str">
        <f t="shared" si="1"/>
        <v>SN-90737</v>
      </c>
      <c r="B103" s="160">
        <v>90737</v>
      </c>
      <c r="C103" s="165" t="s">
        <v>11131</v>
      </c>
      <c r="D103" s="166" t="s">
        <v>566</v>
      </c>
      <c r="E103" s="461">
        <v>2.64</v>
      </c>
      <c r="F103" s="164" t="s">
        <v>11118</v>
      </c>
      <c r="G103" s="168"/>
    </row>
    <row r="104" spans="1:7" ht="21.6" x14ac:dyDescent="0.3">
      <c r="A104" s="159" t="str">
        <f t="shared" si="1"/>
        <v>SN-90738</v>
      </c>
      <c r="B104" s="160">
        <v>90738</v>
      </c>
      <c r="C104" s="165" t="s">
        <v>11132</v>
      </c>
      <c r="D104" s="166" t="s">
        <v>566</v>
      </c>
      <c r="E104" s="461">
        <v>2.95</v>
      </c>
      <c r="F104" s="164" t="s">
        <v>11118</v>
      </c>
      <c r="G104" s="168"/>
    </row>
    <row r="105" spans="1:7" ht="20.399999999999999" x14ac:dyDescent="0.3">
      <c r="A105" s="159" t="str">
        <f t="shared" si="1"/>
        <v>SN-90739</v>
      </c>
      <c r="B105" s="160">
        <v>90739</v>
      </c>
      <c r="C105" s="165" t="s">
        <v>11133</v>
      </c>
      <c r="D105" s="166" t="s">
        <v>566</v>
      </c>
      <c r="E105" s="461">
        <v>8.32</v>
      </c>
      <c r="F105" s="164" t="s">
        <v>11038</v>
      </c>
      <c r="G105" s="168"/>
    </row>
    <row r="106" spans="1:7" ht="21.6" x14ac:dyDescent="0.3">
      <c r="A106" s="159" t="str">
        <f t="shared" si="1"/>
        <v>SN-90740</v>
      </c>
      <c r="B106" s="160">
        <v>90740</v>
      </c>
      <c r="C106" s="165" t="s">
        <v>11134</v>
      </c>
      <c r="D106" s="166" t="s">
        <v>566</v>
      </c>
      <c r="E106" s="461">
        <v>3.11</v>
      </c>
      <c r="F106" s="164" t="s">
        <v>11118</v>
      </c>
      <c r="G106" s="168"/>
    </row>
    <row r="107" spans="1:7" ht="21.6" x14ac:dyDescent="0.3">
      <c r="A107" s="159" t="str">
        <f t="shared" si="1"/>
        <v>SN-90741</v>
      </c>
      <c r="B107" s="160">
        <v>90741</v>
      </c>
      <c r="C107" s="165" t="s">
        <v>11135</v>
      </c>
      <c r="D107" s="166" t="s">
        <v>566</v>
      </c>
      <c r="E107" s="461">
        <v>3.42</v>
      </c>
      <c r="F107" s="164" t="s">
        <v>11118</v>
      </c>
      <c r="G107" s="168"/>
    </row>
    <row r="108" spans="1:7" ht="21.6" x14ac:dyDescent="0.3">
      <c r="A108" s="159" t="str">
        <f t="shared" si="1"/>
        <v>SN-90742</v>
      </c>
      <c r="B108" s="160">
        <v>90742</v>
      </c>
      <c r="C108" s="165" t="s">
        <v>11136</v>
      </c>
      <c r="D108" s="166" t="s">
        <v>566</v>
      </c>
      <c r="E108" s="461">
        <v>3.74</v>
      </c>
      <c r="F108" s="164" t="s">
        <v>11118</v>
      </c>
      <c r="G108" s="168"/>
    </row>
    <row r="109" spans="1:7" ht="21.6" x14ac:dyDescent="0.3">
      <c r="A109" s="159" t="str">
        <f t="shared" si="1"/>
        <v>SN-90743</v>
      </c>
      <c r="B109" s="160">
        <v>90743</v>
      </c>
      <c r="C109" s="165" t="s">
        <v>11137</v>
      </c>
      <c r="D109" s="166" t="s">
        <v>566</v>
      </c>
      <c r="E109" s="461">
        <v>4.04</v>
      </c>
      <c r="F109" s="164" t="s">
        <v>11118</v>
      </c>
      <c r="G109" s="168"/>
    </row>
    <row r="110" spans="1:7" ht="21.6" x14ac:dyDescent="0.3">
      <c r="A110" s="159" t="str">
        <f t="shared" si="1"/>
        <v>SN-90744</v>
      </c>
      <c r="B110" s="160">
        <v>90744</v>
      </c>
      <c r="C110" s="165" t="s">
        <v>11138</v>
      </c>
      <c r="D110" s="166" t="s">
        <v>566</v>
      </c>
      <c r="E110" s="461">
        <v>4.3600000000000003</v>
      </c>
      <c r="F110" s="164" t="s">
        <v>11118</v>
      </c>
      <c r="G110" s="168"/>
    </row>
    <row r="111" spans="1:7" ht="20.399999999999999" x14ac:dyDescent="0.3">
      <c r="A111" s="159" t="str">
        <f t="shared" si="1"/>
        <v>SN-90745</v>
      </c>
      <c r="B111" s="160">
        <v>90745</v>
      </c>
      <c r="C111" s="165" t="s">
        <v>11139</v>
      </c>
      <c r="D111" s="166" t="s">
        <v>566</v>
      </c>
      <c r="E111" s="461">
        <v>11.91</v>
      </c>
      <c r="F111" s="164" t="s">
        <v>11038</v>
      </c>
      <c r="G111" s="168"/>
    </row>
    <row r="112" spans="1:7" ht="30.6" x14ac:dyDescent="0.3">
      <c r="A112" s="159" t="str">
        <f t="shared" si="1"/>
        <v>SN-90746</v>
      </c>
      <c r="B112" s="160">
        <v>90746</v>
      </c>
      <c r="C112" s="165" t="s">
        <v>11140</v>
      </c>
      <c r="D112" s="166" t="s">
        <v>566</v>
      </c>
      <c r="E112" s="461">
        <v>1.89</v>
      </c>
      <c r="F112" s="164" t="s">
        <v>11118</v>
      </c>
      <c r="G112" s="168"/>
    </row>
    <row r="113" spans="1:7" ht="30.6" x14ac:dyDescent="0.3">
      <c r="A113" s="159" t="str">
        <f t="shared" si="1"/>
        <v>SN-90747</v>
      </c>
      <c r="B113" s="160">
        <v>90747</v>
      </c>
      <c r="C113" s="165" t="s">
        <v>11141</v>
      </c>
      <c r="D113" s="166" t="s">
        <v>566</v>
      </c>
      <c r="E113" s="461">
        <v>9.41</v>
      </c>
      <c r="F113" s="164" t="s">
        <v>11038</v>
      </c>
      <c r="G113" s="168"/>
    </row>
    <row r="114" spans="1:7" ht="21.6" x14ac:dyDescent="0.3">
      <c r="A114" s="159" t="str">
        <f t="shared" si="1"/>
        <v>SN-90748</v>
      </c>
      <c r="B114" s="160">
        <v>90748</v>
      </c>
      <c r="C114" s="165" t="s">
        <v>11142</v>
      </c>
      <c r="D114" s="166" t="s">
        <v>566</v>
      </c>
      <c r="E114" s="461">
        <v>2.5099999999999998</v>
      </c>
      <c r="F114" s="164" t="s">
        <v>11118</v>
      </c>
      <c r="G114" s="168"/>
    </row>
    <row r="115" spans="1:7" ht="21.6" x14ac:dyDescent="0.3">
      <c r="A115" s="159" t="str">
        <f t="shared" si="1"/>
        <v>SN-90749</v>
      </c>
      <c r="B115" s="160">
        <v>90749</v>
      </c>
      <c r="C115" s="165" t="s">
        <v>11143</v>
      </c>
      <c r="D115" s="166" t="s">
        <v>566</v>
      </c>
      <c r="E115" s="461">
        <v>2.81</v>
      </c>
      <c r="F115" s="164" t="s">
        <v>11118</v>
      </c>
      <c r="G115" s="168"/>
    </row>
    <row r="116" spans="1:7" ht="21.6" x14ac:dyDescent="0.3">
      <c r="A116" s="159" t="str">
        <f t="shared" si="1"/>
        <v>SN-90750</v>
      </c>
      <c r="B116" s="160">
        <v>90750</v>
      </c>
      <c r="C116" s="165" t="s">
        <v>11144</v>
      </c>
      <c r="D116" s="166" t="s">
        <v>566</v>
      </c>
      <c r="E116" s="461">
        <v>3.12</v>
      </c>
      <c r="F116" s="164" t="s">
        <v>11118</v>
      </c>
      <c r="G116" s="168"/>
    </row>
    <row r="117" spans="1:7" ht="21.6" x14ac:dyDescent="0.3">
      <c r="A117" s="159" t="str">
        <f t="shared" si="1"/>
        <v>SN-90751</v>
      </c>
      <c r="B117" s="160">
        <v>90751</v>
      </c>
      <c r="C117" s="165" t="s">
        <v>11145</v>
      </c>
      <c r="D117" s="166" t="s">
        <v>566</v>
      </c>
      <c r="E117" s="461">
        <v>3.44</v>
      </c>
      <c r="F117" s="164" t="s">
        <v>11118</v>
      </c>
      <c r="G117" s="168"/>
    </row>
    <row r="118" spans="1:7" ht="21.6" x14ac:dyDescent="0.3">
      <c r="A118" s="159" t="str">
        <f t="shared" si="1"/>
        <v>SN-90752</v>
      </c>
      <c r="B118" s="160">
        <v>90752</v>
      </c>
      <c r="C118" s="165" t="s">
        <v>11146</v>
      </c>
      <c r="D118" s="166" t="s">
        <v>566</v>
      </c>
      <c r="E118" s="461">
        <v>3.75</v>
      </c>
      <c r="F118" s="164" t="s">
        <v>11118</v>
      </c>
      <c r="G118" s="168"/>
    </row>
    <row r="119" spans="1:7" ht="21.6" x14ac:dyDescent="0.3">
      <c r="A119" s="159" t="str">
        <f t="shared" si="1"/>
        <v>SN-90753</v>
      </c>
      <c r="B119" s="160">
        <v>90753</v>
      </c>
      <c r="C119" s="165" t="s">
        <v>11147</v>
      </c>
      <c r="D119" s="166" t="s">
        <v>566</v>
      </c>
      <c r="E119" s="461">
        <v>4.0599999999999996</v>
      </c>
      <c r="F119" s="164" t="s">
        <v>11118</v>
      </c>
      <c r="G119" s="168"/>
    </row>
    <row r="120" spans="1:7" ht="20.399999999999999" x14ac:dyDescent="0.3">
      <c r="A120" s="159" t="str">
        <f t="shared" si="1"/>
        <v>SN-90754</v>
      </c>
      <c r="B120" s="160">
        <v>90754</v>
      </c>
      <c r="C120" s="165" t="s">
        <v>11148</v>
      </c>
      <c r="D120" s="166" t="s">
        <v>566</v>
      </c>
      <c r="E120" s="461">
        <v>11.15</v>
      </c>
      <c r="F120" s="164" t="s">
        <v>11038</v>
      </c>
      <c r="G120" s="168"/>
    </row>
    <row r="121" spans="1:7" ht="21.6" x14ac:dyDescent="0.3">
      <c r="A121" s="159" t="str">
        <f t="shared" si="1"/>
        <v>SN-90755</v>
      </c>
      <c r="B121" s="160">
        <v>90755</v>
      </c>
      <c r="C121" s="165" t="s">
        <v>11149</v>
      </c>
      <c r="D121" s="166" t="s">
        <v>566</v>
      </c>
      <c r="E121" s="461">
        <v>4.22</v>
      </c>
      <c r="F121" s="164" t="s">
        <v>11118</v>
      </c>
      <c r="G121" s="168"/>
    </row>
    <row r="122" spans="1:7" ht="21.6" x14ac:dyDescent="0.3">
      <c r="A122" s="159" t="str">
        <f t="shared" si="1"/>
        <v>SN-90756</v>
      </c>
      <c r="B122" s="160">
        <v>90756</v>
      </c>
      <c r="C122" s="165" t="s">
        <v>11150</v>
      </c>
      <c r="D122" s="166" t="s">
        <v>566</v>
      </c>
      <c r="E122" s="461">
        <v>4.54</v>
      </c>
      <c r="F122" s="164" t="s">
        <v>11118</v>
      </c>
      <c r="G122" s="168"/>
    </row>
    <row r="123" spans="1:7" ht="21.6" x14ac:dyDescent="0.3">
      <c r="A123" s="159" t="str">
        <f t="shared" si="1"/>
        <v>SN-90757</v>
      </c>
      <c r="B123" s="160">
        <v>90757</v>
      </c>
      <c r="C123" s="165" t="s">
        <v>11151</v>
      </c>
      <c r="D123" s="166" t="s">
        <v>566</v>
      </c>
      <c r="E123" s="461">
        <v>4.84</v>
      </c>
      <c r="F123" s="164" t="s">
        <v>11118</v>
      </c>
      <c r="G123" s="168"/>
    </row>
    <row r="124" spans="1:7" ht="21.6" x14ac:dyDescent="0.3">
      <c r="A124" s="159" t="str">
        <f t="shared" si="1"/>
        <v>SN-90758</v>
      </c>
      <c r="B124" s="160">
        <v>90758</v>
      </c>
      <c r="C124" s="165" t="s">
        <v>11152</v>
      </c>
      <c r="D124" s="166" t="s">
        <v>566</v>
      </c>
      <c r="E124" s="461">
        <v>5.16</v>
      </c>
      <c r="F124" s="164" t="s">
        <v>11118</v>
      </c>
      <c r="G124" s="168"/>
    </row>
    <row r="125" spans="1:7" ht="21.6" x14ac:dyDescent="0.3">
      <c r="A125" s="159" t="str">
        <f t="shared" si="1"/>
        <v>SN-90759</v>
      </c>
      <c r="B125" s="160">
        <v>90759</v>
      </c>
      <c r="C125" s="165" t="s">
        <v>11153</v>
      </c>
      <c r="D125" s="166" t="s">
        <v>566</v>
      </c>
      <c r="E125" s="461">
        <v>5.47</v>
      </c>
      <c r="F125" s="164" t="s">
        <v>11118</v>
      </c>
      <c r="G125" s="168"/>
    </row>
    <row r="126" spans="1:7" ht="20.399999999999999" x14ac:dyDescent="0.3">
      <c r="A126" s="159" t="str">
        <f t="shared" si="1"/>
        <v>SN-90760</v>
      </c>
      <c r="B126" s="160">
        <v>90760</v>
      </c>
      <c r="C126" s="165" t="s">
        <v>11154</v>
      </c>
      <c r="D126" s="166" t="s">
        <v>566</v>
      </c>
      <c r="E126" s="461">
        <v>14.73</v>
      </c>
      <c r="F126" s="164" t="s">
        <v>11038</v>
      </c>
      <c r="G126" s="168"/>
    </row>
    <row r="127" spans="1:7" ht="30.6" x14ac:dyDescent="0.3">
      <c r="A127" s="159" t="str">
        <f t="shared" si="1"/>
        <v>SN-90761</v>
      </c>
      <c r="B127" s="160">
        <v>90761</v>
      </c>
      <c r="C127" s="165" t="s">
        <v>11155</v>
      </c>
      <c r="D127" s="166" t="s">
        <v>566</v>
      </c>
      <c r="E127" s="461">
        <v>2.3199999999999998</v>
      </c>
      <c r="F127" s="164" t="s">
        <v>11118</v>
      </c>
      <c r="G127" s="168"/>
    </row>
    <row r="128" spans="1:7" ht="30.6" x14ac:dyDescent="0.3">
      <c r="A128" s="159" t="str">
        <f t="shared" si="1"/>
        <v>SN-90762</v>
      </c>
      <c r="B128" s="160">
        <v>90762</v>
      </c>
      <c r="C128" s="165" t="s">
        <v>11156</v>
      </c>
      <c r="D128" s="166" t="s">
        <v>566</v>
      </c>
      <c r="E128" s="461">
        <v>11.2</v>
      </c>
      <c r="F128" s="164" t="s">
        <v>11038</v>
      </c>
      <c r="G128" s="168"/>
    </row>
    <row r="129" spans="1:7" ht="30.6" x14ac:dyDescent="0.3">
      <c r="A129" s="159" t="str">
        <f t="shared" si="1"/>
        <v>SN-94869</v>
      </c>
      <c r="B129" s="160">
        <v>94869</v>
      </c>
      <c r="C129" s="165" t="s">
        <v>11157</v>
      </c>
      <c r="D129" s="166" t="s">
        <v>566</v>
      </c>
      <c r="E129" s="461">
        <v>71.38</v>
      </c>
      <c r="F129" s="164" t="s">
        <v>11038</v>
      </c>
      <c r="G129" s="168"/>
    </row>
    <row r="130" spans="1:7" ht="30.6" x14ac:dyDescent="0.3">
      <c r="A130" s="159" t="str">
        <f t="shared" si="1"/>
        <v>SN-94870</v>
      </c>
      <c r="B130" s="160">
        <v>94870</v>
      </c>
      <c r="C130" s="165" t="s">
        <v>11158</v>
      </c>
      <c r="D130" s="166" t="s">
        <v>566</v>
      </c>
      <c r="E130" s="461">
        <v>0.46</v>
      </c>
      <c r="F130" s="164" t="s">
        <v>11118</v>
      </c>
      <c r="G130" s="168"/>
    </row>
    <row r="131" spans="1:7" ht="30.6" x14ac:dyDescent="0.3">
      <c r="A131" s="159" t="str">
        <f t="shared" si="1"/>
        <v>SN-94871</v>
      </c>
      <c r="B131" s="160">
        <v>94871</v>
      </c>
      <c r="C131" s="165" t="s">
        <v>11159</v>
      </c>
      <c r="D131" s="166" t="s">
        <v>566</v>
      </c>
      <c r="E131" s="461">
        <v>105.57</v>
      </c>
      <c r="F131" s="164" t="s">
        <v>11038</v>
      </c>
      <c r="G131" s="168"/>
    </row>
    <row r="132" spans="1:7" ht="30.6" x14ac:dyDescent="0.3">
      <c r="A132" s="159" t="str">
        <f t="shared" si="1"/>
        <v>SN-94872</v>
      </c>
      <c r="B132" s="160">
        <v>94872</v>
      </c>
      <c r="C132" s="165" t="s">
        <v>11160</v>
      </c>
      <c r="D132" s="166" t="s">
        <v>566</v>
      </c>
      <c r="E132" s="461">
        <v>0.81</v>
      </c>
      <c r="F132" s="164" t="s">
        <v>11118</v>
      </c>
      <c r="G132" s="168"/>
    </row>
    <row r="133" spans="1:7" ht="30.6" x14ac:dyDescent="0.3">
      <c r="A133" s="159" t="str">
        <f t="shared" si="1"/>
        <v>SN-94875</v>
      </c>
      <c r="B133" s="160">
        <v>94875</v>
      </c>
      <c r="C133" s="165" t="s">
        <v>11161</v>
      </c>
      <c r="D133" s="166" t="s">
        <v>566</v>
      </c>
      <c r="E133" s="461">
        <v>617.19000000000005</v>
      </c>
      <c r="F133" s="164" t="s">
        <v>11038</v>
      </c>
      <c r="G133" s="168"/>
    </row>
    <row r="134" spans="1:7" ht="30.6" x14ac:dyDescent="0.3">
      <c r="A134" s="159" t="str">
        <f t="shared" si="1"/>
        <v>SN-94876</v>
      </c>
      <c r="B134" s="160">
        <v>94876</v>
      </c>
      <c r="C134" s="165" t="s">
        <v>11162</v>
      </c>
      <c r="D134" s="166" t="s">
        <v>566</v>
      </c>
      <c r="E134" s="461">
        <v>14.25</v>
      </c>
      <c r="F134" s="164" t="s">
        <v>11038</v>
      </c>
      <c r="G134" s="168"/>
    </row>
    <row r="135" spans="1:7" ht="30.6" x14ac:dyDescent="0.3">
      <c r="A135" s="159" t="str">
        <f t="shared" si="1"/>
        <v>SN-94878</v>
      </c>
      <c r="B135" s="160">
        <v>94878</v>
      </c>
      <c r="C135" s="165" t="s">
        <v>11163</v>
      </c>
      <c r="D135" s="166" t="s">
        <v>566</v>
      </c>
      <c r="E135" s="461">
        <v>16.73</v>
      </c>
      <c r="F135" s="164" t="s">
        <v>11038</v>
      </c>
      <c r="G135" s="168"/>
    </row>
    <row r="136" spans="1:7" ht="30.6" x14ac:dyDescent="0.3">
      <c r="A136" s="159" t="str">
        <f t="shared" si="1"/>
        <v>SN-94879</v>
      </c>
      <c r="B136" s="160">
        <v>94879</v>
      </c>
      <c r="C136" s="165" t="s">
        <v>11164</v>
      </c>
      <c r="D136" s="166" t="s">
        <v>566</v>
      </c>
      <c r="E136" s="461">
        <v>934.8</v>
      </c>
      <c r="F136" s="164" t="s">
        <v>11038</v>
      </c>
      <c r="G136" s="168"/>
    </row>
    <row r="137" spans="1:7" ht="30.6" x14ac:dyDescent="0.3">
      <c r="A137" s="159" t="str">
        <f t="shared" si="1"/>
        <v>SN-94880</v>
      </c>
      <c r="B137" s="160">
        <v>94880</v>
      </c>
      <c r="C137" s="165" t="s">
        <v>11165</v>
      </c>
      <c r="D137" s="166" t="s">
        <v>566</v>
      </c>
      <c r="E137" s="461">
        <v>20.48</v>
      </c>
      <c r="F137" s="164" t="s">
        <v>11038</v>
      </c>
      <c r="G137" s="168"/>
    </row>
    <row r="138" spans="1:7" ht="30.6" x14ac:dyDescent="0.3">
      <c r="A138" s="159" t="str">
        <f t="shared" ref="A138:A201" si="2">CONCATENATE("SN-",B138)</f>
        <v>SN-94881</v>
      </c>
      <c r="B138" s="160">
        <v>94881</v>
      </c>
      <c r="C138" s="165" t="s">
        <v>11166</v>
      </c>
      <c r="D138" s="166" t="s">
        <v>566</v>
      </c>
      <c r="E138" s="461">
        <v>1332.49</v>
      </c>
      <c r="F138" s="164" t="s">
        <v>11038</v>
      </c>
      <c r="G138" s="168"/>
    </row>
    <row r="139" spans="1:7" ht="30.6" x14ac:dyDescent="0.3">
      <c r="A139" s="159" t="str">
        <f t="shared" si="2"/>
        <v>SN-94882</v>
      </c>
      <c r="B139" s="160">
        <v>94882</v>
      </c>
      <c r="C139" s="165" t="s">
        <v>11167</v>
      </c>
      <c r="D139" s="166" t="s">
        <v>566</v>
      </c>
      <c r="E139" s="461">
        <v>24.3</v>
      </c>
      <c r="F139" s="164" t="s">
        <v>11038</v>
      </c>
      <c r="G139" s="168"/>
    </row>
    <row r="140" spans="1:7" ht="30.6" x14ac:dyDescent="0.3">
      <c r="A140" s="159" t="str">
        <f t="shared" si="2"/>
        <v>SN-94884</v>
      </c>
      <c r="B140" s="160">
        <v>94884</v>
      </c>
      <c r="C140" s="165" t="s">
        <v>11168</v>
      </c>
      <c r="D140" s="166" t="s">
        <v>566</v>
      </c>
      <c r="E140" s="461">
        <v>32.03</v>
      </c>
      <c r="F140" s="164" t="s">
        <v>11038</v>
      </c>
      <c r="G140" s="168"/>
    </row>
    <row r="141" spans="1:7" ht="30.6" x14ac:dyDescent="0.3">
      <c r="A141" s="159" t="str">
        <f t="shared" si="2"/>
        <v>SN-94885</v>
      </c>
      <c r="B141" s="160">
        <v>94885</v>
      </c>
      <c r="C141" s="165" t="s">
        <v>11169</v>
      </c>
      <c r="D141" s="166" t="s">
        <v>566</v>
      </c>
      <c r="E141" s="461">
        <v>71.52</v>
      </c>
      <c r="F141" s="164" t="s">
        <v>11038</v>
      </c>
      <c r="G141" s="168"/>
    </row>
    <row r="142" spans="1:7" ht="30.6" x14ac:dyDescent="0.3">
      <c r="A142" s="159" t="str">
        <f t="shared" si="2"/>
        <v>SN-94886</v>
      </c>
      <c r="B142" s="160">
        <v>94886</v>
      </c>
      <c r="C142" s="165" t="s">
        <v>11170</v>
      </c>
      <c r="D142" s="166" t="s">
        <v>566</v>
      </c>
      <c r="E142" s="461">
        <v>0.6</v>
      </c>
      <c r="F142" s="164" t="s">
        <v>11118</v>
      </c>
      <c r="G142" s="168"/>
    </row>
    <row r="143" spans="1:7" ht="30.6" x14ac:dyDescent="0.3">
      <c r="A143" s="159" t="str">
        <f t="shared" si="2"/>
        <v>SN-94887</v>
      </c>
      <c r="B143" s="160">
        <v>94887</v>
      </c>
      <c r="C143" s="165" t="s">
        <v>11171</v>
      </c>
      <c r="D143" s="166" t="s">
        <v>566</v>
      </c>
      <c r="E143" s="461">
        <v>105.79</v>
      </c>
      <c r="F143" s="164" t="s">
        <v>11038</v>
      </c>
      <c r="G143" s="168"/>
    </row>
    <row r="144" spans="1:7" ht="30.6" x14ac:dyDescent="0.3">
      <c r="A144" s="159" t="str">
        <f t="shared" si="2"/>
        <v>SN-94888</v>
      </c>
      <c r="B144" s="160">
        <v>94888</v>
      </c>
      <c r="C144" s="165" t="s">
        <v>11172</v>
      </c>
      <c r="D144" s="166" t="s">
        <v>566</v>
      </c>
      <c r="E144" s="461">
        <v>1.03</v>
      </c>
      <c r="F144" s="164" t="s">
        <v>11118</v>
      </c>
      <c r="G144" s="168"/>
    </row>
    <row r="145" spans="1:7" ht="30.6" x14ac:dyDescent="0.3">
      <c r="A145" s="159" t="str">
        <f t="shared" si="2"/>
        <v>SN-94891</v>
      </c>
      <c r="B145" s="160">
        <v>94891</v>
      </c>
      <c r="C145" s="165" t="s">
        <v>11173</v>
      </c>
      <c r="D145" s="166" t="s">
        <v>566</v>
      </c>
      <c r="E145" s="461">
        <v>619.49</v>
      </c>
      <c r="F145" s="164" t="s">
        <v>11038</v>
      </c>
      <c r="G145" s="168"/>
    </row>
    <row r="146" spans="1:7" ht="30.6" x14ac:dyDescent="0.3">
      <c r="A146" s="159" t="str">
        <f t="shared" si="2"/>
        <v>SN-94892</v>
      </c>
      <c r="B146" s="160">
        <v>94892</v>
      </c>
      <c r="C146" s="165" t="s">
        <v>11174</v>
      </c>
      <c r="D146" s="166" t="s">
        <v>566</v>
      </c>
      <c r="E146" s="461">
        <v>16.55</v>
      </c>
      <c r="F146" s="164" t="s">
        <v>11038</v>
      </c>
      <c r="G146" s="168"/>
    </row>
    <row r="147" spans="1:7" ht="30.6" x14ac:dyDescent="0.3">
      <c r="A147" s="159" t="str">
        <f t="shared" si="2"/>
        <v>SN-94894</v>
      </c>
      <c r="B147" s="160">
        <v>94894</v>
      </c>
      <c r="C147" s="165" t="s">
        <v>11175</v>
      </c>
      <c r="D147" s="166" t="s">
        <v>566</v>
      </c>
      <c r="E147" s="461">
        <v>19.22</v>
      </c>
      <c r="F147" s="164" t="s">
        <v>11038</v>
      </c>
      <c r="G147" s="168"/>
    </row>
    <row r="148" spans="1:7" ht="30.6" x14ac:dyDescent="0.3">
      <c r="A148" s="159" t="str">
        <f t="shared" si="2"/>
        <v>SN-94895</v>
      </c>
      <c r="B148" s="160">
        <v>94895</v>
      </c>
      <c r="C148" s="165" t="s">
        <v>11176</v>
      </c>
      <c r="D148" s="166" t="s">
        <v>566</v>
      </c>
      <c r="E148" s="461">
        <v>937.54</v>
      </c>
      <c r="F148" s="164" t="s">
        <v>11038</v>
      </c>
      <c r="G148" s="168"/>
    </row>
    <row r="149" spans="1:7" ht="30.6" x14ac:dyDescent="0.3">
      <c r="A149" s="159" t="str">
        <f t="shared" si="2"/>
        <v>SN-94896</v>
      </c>
      <c r="B149" s="160">
        <v>94896</v>
      </c>
      <c r="C149" s="165" t="s">
        <v>11177</v>
      </c>
      <c r="D149" s="166" t="s">
        <v>566</v>
      </c>
      <c r="E149" s="461">
        <v>23.22</v>
      </c>
      <c r="F149" s="164" t="s">
        <v>11038</v>
      </c>
      <c r="G149" s="168"/>
    </row>
    <row r="150" spans="1:7" ht="30.6" x14ac:dyDescent="0.3">
      <c r="A150" s="159" t="str">
        <f t="shared" si="2"/>
        <v>SN-94897</v>
      </c>
      <c r="B150" s="160">
        <v>94897</v>
      </c>
      <c r="C150" s="165" t="s">
        <v>11178</v>
      </c>
      <c r="D150" s="166" t="s">
        <v>566</v>
      </c>
      <c r="E150" s="461">
        <v>1335.41</v>
      </c>
      <c r="F150" s="164" t="s">
        <v>11038</v>
      </c>
      <c r="G150" s="168"/>
    </row>
    <row r="151" spans="1:7" ht="30.6" x14ac:dyDescent="0.3">
      <c r="A151" s="159" t="str">
        <f t="shared" si="2"/>
        <v>SN-94898</v>
      </c>
      <c r="B151" s="160">
        <v>94898</v>
      </c>
      <c r="C151" s="165" t="s">
        <v>11179</v>
      </c>
      <c r="D151" s="166" t="s">
        <v>566</v>
      </c>
      <c r="E151" s="461">
        <v>27.22</v>
      </c>
      <c r="F151" s="164" t="s">
        <v>11038</v>
      </c>
      <c r="G151" s="168"/>
    </row>
    <row r="152" spans="1:7" ht="30.6" x14ac:dyDescent="0.3">
      <c r="A152" s="159" t="str">
        <f t="shared" si="2"/>
        <v>SN-94900</v>
      </c>
      <c r="B152" s="160">
        <v>94900</v>
      </c>
      <c r="C152" s="165" t="s">
        <v>11180</v>
      </c>
      <c r="D152" s="166" t="s">
        <v>566</v>
      </c>
      <c r="E152" s="461">
        <v>35.25</v>
      </c>
      <c r="F152" s="164" t="s">
        <v>11038</v>
      </c>
      <c r="G152" s="168"/>
    </row>
    <row r="153" spans="1:7" ht="21.6" x14ac:dyDescent="0.3">
      <c r="A153" s="159" t="str">
        <f t="shared" si="2"/>
        <v>SN-97121</v>
      </c>
      <c r="B153" s="160">
        <v>97121</v>
      </c>
      <c r="C153" s="165" t="s">
        <v>11181</v>
      </c>
      <c r="D153" s="166" t="s">
        <v>566</v>
      </c>
      <c r="E153" s="461">
        <v>1.04</v>
      </c>
      <c r="F153" s="164" t="s">
        <v>11118</v>
      </c>
      <c r="G153" s="168"/>
    </row>
    <row r="154" spans="1:7" ht="21.6" x14ac:dyDescent="0.3">
      <c r="A154" s="159" t="str">
        <f t="shared" si="2"/>
        <v>SN-97122</v>
      </c>
      <c r="B154" s="160">
        <v>97122</v>
      </c>
      <c r="C154" s="165" t="s">
        <v>11182</v>
      </c>
      <c r="D154" s="166" t="s">
        <v>566</v>
      </c>
      <c r="E154" s="461">
        <v>1.44</v>
      </c>
      <c r="F154" s="164" t="s">
        <v>11118</v>
      </c>
      <c r="G154" s="168"/>
    </row>
    <row r="155" spans="1:7" ht="21.6" x14ac:dyDescent="0.3">
      <c r="A155" s="159" t="str">
        <f t="shared" si="2"/>
        <v>SN-97123</v>
      </c>
      <c r="B155" s="160">
        <v>97123</v>
      </c>
      <c r="C155" s="165" t="s">
        <v>11183</v>
      </c>
      <c r="D155" s="166" t="s">
        <v>566</v>
      </c>
      <c r="E155" s="461">
        <v>1.83</v>
      </c>
      <c r="F155" s="164" t="s">
        <v>11118</v>
      </c>
      <c r="G155" s="168"/>
    </row>
    <row r="156" spans="1:7" ht="21.6" x14ac:dyDescent="0.3">
      <c r="A156" s="159" t="str">
        <f t="shared" si="2"/>
        <v>SN-97124</v>
      </c>
      <c r="B156" s="160">
        <v>97124</v>
      </c>
      <c r="C156" s="165" t="s">
        <v>11184</v>
      </c>
      <c r="D156" s="166" t="s">
        <v>566</v>
      </c>
      <c r="E156" s="461">
        <v>0.45</v>
      </c>
      <c r="F156" s="164" t="s">
        <v>11118</v>
      </c>
      <c r="G156" s="168"/>
    </row>
    <row r="157" spans="1:7" ht="21.6" x14ac:dyDescent="0.3">
      <c r="A157" s="159" t="str">
        <f t="shared" si="2"/>
        <v>SN-97125</v>
      </c>
      <c r="B157" s="160">
        <v>97125</v>
      </c>
      <c r="C157" s="165" t="s">
        <v>11185</v>
      </c>
      <c r="D157" s="166" t="s">
        <v>566</v>
      </c>
      <c r="E157" s="461">
        <v>0.65</v>
      </c>
      <c r="F157" s="164" t="s">
        <v>11118</v>
      </c>
      <c r="G157" s="168"/>
    </row>
    <row r="158" spans="1:7" ht="21.6" x14ac:dyDescent="0.3">
      <c r="A158" s="159" t="str">
        <f t="shared" si="2"/>
        <v>SN-97126</v>
      </c>
      <c r="B158" s="160">
        <v>97126</v>
      </c>
      <c r="C158" s="165" t="s">
        <v>11186</v>
      </c>
      <c r="D158" s="166" t="s">
        <v>566</v>
      </c>
      <c r="E158" s="461">
        <v>0.82</v>
      </c>
      <c r="F158" s="164" t="s">
        <v>11118</v>
      </c>
      <c r="G158" s="168"/>
    </row>
    <row r="159" spans="1:7" ht="20.399999999999999" x14ac:dyDescent="0.3">
      <c r="A159" s="159" t="str">
        <f t="shared" si="2"/>
        <v>SN-92833</v>
      </c>
      <c r="B159" s="160">
        <v>92833</v>
      </c>
      <c r="C159" s="165" t="s">
        <v>11187</v>
      </c>
      <c r="D159" s="166" t="s">
        <v>566</v>
      </c>
      <c r="E159" s="461">
        <v>92.22</v>
      </c>
      <c r="F159" s="164" t="s">
        <v>11038</v>
      </c>
      <c r="G159" s="168"/>
    </row>
    <row r="160" spans="1:7" ht="20.399999999999999" x14ac:dyDescent="0.3">
      <c r="A160" s="159" t="str">
        <f t="shared" si="2"/>
        <v>SN-92834</v>
      </c>
      <c r="B160" s="160">
        <v>92834</v>
      </c>
      <c r="C160" s="165" t="s">
        <v>11188</v>
      </c>
      <c r="D160" s="166" t="s">
        <v>566</v>
      </c>
      <c r="E160" s="461">
        <v>4.97</v>
      </c>
      <c r="F160" s="164" t="s">
        <v>11038</v>
      </c>
      <c r="G160" s="168"/>
    </row>
    <row r="161" spans="1:7" ht="20.399999999999999" x14ac:dyDescent="0.3">
      <c r="A161" s="159" t="str">
        <f t="shared" si="2"/>
        <v>SN-92835</v>
      </c>
      <c r="B161" s="160">
        <v>92835</v>
      </c>
      <c r="C161" s="165" t="s">
        <v>11189</v>
      </c>
      <c r="D161" s="166" t="s">
        <v>566</v>
      </c>
      <c r="E161" s="461">
        <v>121.23</v>
      </c>
      <c r="F161" s="164" t="s">
        <v>11038</v>
      </c>
      <c r="G161" s="168"/>
    </row>
    <row r="162" spans="1:7" ht="20.399999999999999" x14ac:dyDescent="0.3">
      <c r="A162" s="159" t="str">
        <f t="shared" si="2"/>
        <v>SN-92836</v>
      </c>
      <c r="B162" s="160">
        <v>92836</v>
      </c>
      <c r="C162" s="165" t="s">
        <v>11190</v>
      </c>
      <c r="D162" s="166" t="s">
        <v>566</v>
      </c>
      <c r="E162" s="461">
        <v>6.35</v>
      </c>
      <c r="F162" s="164" t="s">
        <v>11038</v>
      </c>
      <c r="G162" s="168"/>
    </row>
    <row r="163" spans="1:7" ht="20.399999999999999" x14ac:dyDescent="0.3">
      <c r="A163" s="159" t="str">
        <f t="shared" si="2"/>
        <v>SN-92837</v>
      </c>
      <c r="B163" s="160">
        <v>92837</v>
      </c>
      <c r="C163" s="165" t="s">
        <v>11191</v>
      </c>
      <c r="D163" s="166" t="s">
        <v>566</v>
      </c>
      <c r="E163" s="461">
        <v>152.77000000000001</v>
      </c>
      <c r="F163" s="164" t="s">
        <v>11038</v>
      </c>
      <c r="G163" s="168"/>
    </row>
    <row r="164" spans="1:7" ht="20.399999999999999" x14ac:dyDescent="0.3">
      <c r="A164" s="159" t="str">
        <f t="shared" si="2"/>
        <v>SN-92838</v>
      </c>
      <c r="B164" s="160">
        <v>92838</v>
      </c>
      <c r="C164" s="165" t="s">
        <v>11192</v>
      </c>
      <c r="D164" s="166" t="s">
        <v>566</v>
      </c>
      <c r="E164" s="461">
        <v>7.61</v>
      </c>
      <c r="F164" s="164" t="s">
        <v>11038</v>
      </c>
      <c r="G164" s="168"/>
    </row>
    <row r="165" spans="1:7" ht="20.399999999999999" x14ac:dyDescent="0.3">
      <c r="A165" s="159" t="str">
        <f t="shared" si="2"/>
        <v>SN-92839</v>
      </c>
      <c r="B165" s="160">
        <v>92839</v>
      </c>
      <c r="C165" s="165" t="s">
        <v>11193</v>
      </c>
      <c r="D165" s="166" t="s">
        <v>566</v>
      </c>
      <c r="E165" s="461">
        <v>200.32</v>
      </c>
      <c r="F165" s="164" t="s">
        <v>11038</v>
      </c>
      <c r="G165" s="168"/>
    </row>
    <row r="166" spans="1:7" ht="20.399999999999999" x14ac:dyDescent="0.3">
      <c r="A166" s="159" t="str">
        <f t="shared" si="2"/>
        <v>SN-92840</v>
      </c>
      <c r="B166" s="160">
        <v>92840</v>
      </c>
      <c r="C166" s="165" t="s">
        <v>11194</v>
      </c>
      <c r="D166" s="166" t="s">
        <v>566</v>
      </c>
      <c r="E166" s="461">
        <v>9.0299999999999994</v>
      </c>
      <c r="F166" s="164" t="s">
        <v>11038</v>
      </c>
      <c r="G166" s="168"/>
    </row>
    <row r="167" spans="1:7" ht="20.399999999999999" x14ac:dyDescent="0.3">
      <c r="A167" s="159" t="str">
        <f t="shared" si="2"/>
        <v>SN-92841</v>
      </c>
      <c r="B167" s="160">
        <v>92841</v>
      </c>
      <c r="C167" s="165" t="s">
        <v>11195</v>
      </c>
      <c r="D167" s="166" t="s">
        <v>566</v>
      </c>
      <c r="E167" s="461">
        <v>226.74</v>
      </c>
      <c r="F167" s="164" t="s">
        <v>11038</v>
      </c>
      <c r="G167" s="168"/>
    </row>
    <row r="168" spans="1:7" ht="20.399999999999999" x14ac:dyDescent="0.3">
      <c r="A168" s="159" t="str">
        <f t="shared" si="2"/>
        <v>SN-92842</v>
      </c>
      <c r="B168" s="160">
        <v>92842</v>
      </c>
      <c r="C168" s="165" t="s">
        <v>11196</v>
      </c>
      <c r="D168" s="166" t="s">
        <v>566</v>
      </c>
      <c r="E168" s="461">
        <v>10.3</v>
      </c>
      <c r="F168" s="164" t="s">
        <v>11038</v>
      </c>
      <c r="G168" s="168"/>
    </row>
    <row r="169" spans="1:7" ht="20.399999999999999" x14ac:dyDescent="0.3">
      <c r="A169" s="159" t="str">
        <f t="shared" si="2"/>
        <v>SN-92844</v>
      </c>
      <c r="B169" s="160">
        <v>92844</v>
      </c>
      <c r="C169" s="165" t="s">
        <v>11197</v>
      </c>
      <c r="D169" s="166" t="s">
        <v>566</v>
      </c>
      <c r="E169" s="461">
        <v>11.72</v>
      </c>
      <c r="F169" s="164" t="s">
        <v>11038</v>
      </c>
      <c r="G169" s="168"/>
    </row>
    <row r="170" spans="1:7" ht="20.399999999999999" x14ac:dyDescent="0.3">
      <c r="A170" s="159" t="str">
        <f t="shared" si="2"/>
        <v>SN-92846</v>
      </c>
      <c r="B170" s="160">
        <v>92846</v>
      </c>
      <c r="C170" s="165" t="s">
        <v>11198</v>
      </c>
      <c r="D170" s="166" t="s">
        <v>566</v>
      </c>
      <c r="E170" s="461">
        <v>12.99</v>
      </c>
      <c r="F170" s="164" t="s">
        <v>11038</v>
      </c>
      <c r="G170" s="168"/>
    </row>
    <row r="171" spans="1:7" ht="20.399999999999999" x14ac:dyDescent="0.3">
      <c r="A171" s="159" t="str">
        <f t="shared" si="2"/>
        <v>SN-92847</v>
      </c>
      <c r="B171" s="160">
        <v>92847</v>
      </c>
      <c r="C171" s="165" t="s">
        <v>11199</v>
      </c>
      <c r="D171" s="166" t="s">
        <v>566</v>
      </c>
      <c r="E171" s="461">
        <v>394.89</v>
      </c>
      <c r="F171" s="164" t="s">
        <v>11038</v>
      </c>
      <c r="G171" s="168"/>
    </row>
    <row r="172" spans="1:7" ht="20.399999999999999" x14ac:dyDescent="0.3">
      <c r="A172" s="159" t="str">
        <f t="shared" si="2"/>
        <v>SN-92848</v>
      </c>
      <c r="B172" s="160">
        <v>92848</v>
      </c>
      <c r="C172" s="165" t="s">
        <v>11200</v>
      </c>
      <c r="D172" s="166" t="s">
        <v>566</v>
      </c>
      <c r="E172" s="461">
        <v>14.43</v>
      </c>
      <c r="F172" s="164" t="s">
        <v>11038</v>
      </c>
      <c r="G172" s="168"/>
    </row>
    <row r="173" spans="1:7" ht="20.399999999999999" x14ac:dyDescent="0.3">
      <c r="A173" s="159" t="str">
        <f t="shared" si="2"/>
        <v>SN-92849</v>
      </c>
      <c r="B173" s="160">
        <v>92849</v>
      </c>
      <c r="C173" s="165" t="s">
        <v>11201</v>
      </c>
      <c r="D173" s="166" t="s">
        <v>566</v>
      </c>
      <c r="E173" s="461">
        <v>96.53</v>
      </c>
      <c r="F173" s="164" t="s">
        <v>11038</v>
      </c>
      <c r="G173" s="168"/>
    </row>
    <row r="174" spans="1:7" ht="20.399999999999999" x14ac:dyDescent="0.3">
      <c r="A174" s="159" t="str">
        <f t="shared" si="2"/>
        <v>SN-92850</v>
      </c>
      <c r="B174" s="160">
        <v>92850</v>
      </c>
      <c r="C174" s="165" t="s">
        <v>11202</v>
      </c>
      <c r="D174" s="166" t="s">
        <v>566</v>
      </c>
      <c r="E174" s="461">
        <v>9.41</v>
      </c>
      <c r="F174" s="164" t="s">
        <v>11038</v>
      </c>
      <c r="G174" s="168"/>
    </row>
    <row r="175" spans="1:7" ht="20.399999999999999" x14ac:dyDescent="0.3">
      <c r="A175" s="159" t="str">
        <f t="shared" si="2"/>
        <v>SN-92851</v>
      </c>
      <c r="B175" s="160">
        <v>92851</v>
      </c>
      <c r="C175" s="165" t="s">
        <v>11203</v>
      </c>
      <c r="D175" s="166" t="s">
        <v>566</v>
      </c>
      <c r="E175" s="461">
        <v>126.58</v>
      </c>
      <c r="F175" s="164" t="s">
        <v>11038</v>
      </c>
      <c r="G175" s="168"/>
    </row>
    <row r="176" spans="1:7" ht="20.399999999999999" x14ac:dyDescent="0.3">
      <c r="A176" s="159" t="str">
        <f t="shared" si="2"/>
        <v>SN-92852</v>
      </c>
      <c r="B176" s="160">
        <v>92852</v>
      </c>
      <c r="C176" s="165" t="s">
        <v>11204</v>
      </c>
      <c r="D176" s="166" t="s">
        <v>566</v>
      </c>
      <c r="E176" s="461">
        <v>11.87</v>
      </c>
      <c r="F176" s="164" t="s">
        <v>11038</v>
      </c>
      <c r="G176" s="168"/>
    </row>
    <row r="177" spans="1:7" ht="20.399999999999999" x14ac:dyDescent="0.3">
      <c r="A177" s="159" t="str">
        <f t="shared" si="2"/>
        <v>SN-92853</v>
      </c>
      <c r="B177" s="160">
        <v>92853</v>
      </c>
      <c r="C177" s="165" t="s">
        <v>11205</v>
      </c>
      <c r="D177" s="166" t="s">
        <v>566</v>
      </c>
      <c r="E177" s="461">
        <v>159.43</v>
      </c>
      <c r="F177" s="164" t="s">
        <v>11038</v>
      </c>
      <c r="G177" s="168"/>
    </row>
    <row r="178" spans="1:7" ht="20.399999999999999" x14ac:dyDescent="0.3">
      <c r="A178" s="159" t="str">
        <f t="shared" si="2"/>
        <v>SN-92854</v>
      </c>
      <c r="B178" s="160">
        <v>92854</v>
      </c>
      <c r="C178" s="165" t="s">
        <v>11206</v>
      </c>
      <c r="D178" s="166" t="s">
        <v>566</v>
      </c>
      <c r="E178" s="461">
        <v>14.47</v>
      </c>
      <c r="F178" s="164" t="s">
        <v>11038</v>
      </c>
      <c r="G178" s="168"/>
    </row>
    <row r="179" spans="1:7" ht="20.399999999999999" x14ac:dyDescent="0.3">
      <c r="A179" s="159" t="str">
        <f t="shared" si="2"/>
        <v>SN-92855</v>
      </c>
      <c r="B179" s="160">
        <v>92855</v>
      </c>
      <c r="C179" s="165" t="s">
        <v>11207</v>
      </c>
      <c r="D179" s="166" t="s">
        <v>566</v>
      </c>
      <c r="E179" s="461">
        <v>208.11</v>
      </c>
      <c r="F179" s="164" t="s">
        <v>11038</v>
      </c>
      <c r="G179" s="168"/>
    </row>
    <row r="180" spans="1:7" ht="20.399999999999999" x14ac:dyDescent="0.3">
      <c r="A180" s="159" t="str">
        <f t="shared" si="2"/>
        <v>SN-92856</v>
      </c>
      <c r="B180" s="160">
        <v>92856</v>
      </c>
      <c r="C180" s="165" t="s">
        <v>11208</v>
      </c>
      <c r="D180" s="166" t="s">
        <v>566</v>
      </c>
      <c r="E180" s="461">
        <v>17.05</v>
      </c>
      <c r="F180" s="164" t="s">
        <v>11038</v>
      </c>
      <c r="G180" s="168"/>
    </row>
    <row r="181" spans="1:7" ht="20.399999999999999" x14ac:dyDescent="0.3">
      <c r="A181" s="159" t="str">
        <f t="shared" si="2"/>
        <v>SN-92857</v>
      </c>
      <c r="B181" s="160">
        <v>92857</v>
      </c>
      <c r="C181" s="165" t="s">
        <v>11209</v>
      </c>
      <c r="D181" s="166" t="s">
        <v>566</v>
      </c>
      <c r="E181" s="461">
        <v>235.67</v>
      </c>
      <c r="F181" s="164" t="s">
        <v>11038</v>
      </c>
      <c r="G181" s="168"/>
    </row>
    <row r="182" spans="1:7" ht="20.399999999999999" x14ac:dyDescent="0.3">
      <c r="A182" s="159" t="str">
        <f t="shared" si="2"/>
        <v>SN-92858</v>
      </c>
      <c r="B182" s="160">
        <v>92858</v>
      </c>
      <c r="C182" s="165" t="s">
        <v>11210</v>
      </c>
      <c r="D182" s="166" t="s">
        <v>566</v>
      </c>
      <c r="E182" s="461">
        <v>19.5</v>
      </c>
      <c r="F182" s="164" t="s">
        <v>11038</v>
      </c>
      <c r="G182" s="168"/>
    </row>
    <row r="183" spans="1:7" ht="20.399999999999999" x14ac:dyDescent="0.3">
      <c r="A183" s="159" t="str">
        <f t="shared" si="2"/>
        <v>SN-92860</v>
      </c>
      <c r="B183" s="160">
        <v>92860</v>
      </c>
      <c r="C183" s="165" t="s">
        <v>11211</v>
      </c>
      <c r="D183" s="166" t="s">
        <v>566</v>
      </c>
      <c r="E183" s="461">
        <v>22.14</v>
      </c>
      <c r="F183" s="164" t="s">
        <v>11038</v>
      </c>
      <c r="G183" s="168"/>
    </row>
    <row r="184" spans="1:7" ht="20.399999999999999" x14ac:dyDescent="0.3">
      <c r="A184" s="159" t="str">
        <f t="shared" si="2"/>
        <v>SN-92862</v>
      </c>
      <c r="B184" s="160">
        <v>92862</v>
      </c>
      <c r="C184" s="165" t="s">
        <v>11212</v>
      </c>
      <c r="D184" s="166" t="s">
        <v>566</v>
      </c>
      <c r="E184" s="461">
        <v>24.73</v>
      </c>
      <c r="F184" s="164" t="s">
        <v>11038</v>
      </c>
      <c r="G184" s="168"/>
    </row>
    <row r="185" spans="1:7" ht="20.399999999999999" x14ac:dyDescent="0.3">
      <c r="A185" s="159" t="str">
        <f t="shared" si="2"/>
        <v>SN-92863</v>
      </c>
      <c r="B185" s="160">
        <v>92863</v>
      </c>
      <c r="C185" s="165" t="s">
        <v>11213</v>
      </c>
      <c r="D185" s="166" t="s">
        <v>566</v>
      </c>
      <c r="E185" s="461">
        <v>407.41</v>
      </c>
      <c r="F185" s="164" t="s">
        <v>11038</v>
      </c>
      <c r="G185" s="168"/>
    </row>
    <row r="186" spans="1:7" ht="20.399999999999999" x14ac:dyDescent="0.3">
      <c r="A186" s="159" t="str">
        <f t="shared" si="2"/>
        <v>SN-92864</v>
      </c>
      <c r="B186" s="160">
        <v>92864</v>
      </c>
      <c r="C186" s="165" t="s">
        <v>11214</v>
      </c>
      <c r="D186" s="166" t="s">
        <v>566</v>
      </c>
      <c r="E186" s="461">
        <v>27.32</v>
      </c>
      <c r="F186" s="164" t="s">
        <v>11038</v>
      </c>
      <c r="G186" s="168"/>
    </row>
    <row r="187" spans="1:7" ht="20.399999999999999" x14ac:dyDescent="0.3">
      <c r="A187" s="159" t="str">
        <f t="shared" si="2"/>
        <v>SN-92210</v>
      </c>
      <c r="B187" s="160">
        <v>92210</v>
      </c>
      <c r="C187" s="165" t="s">
        <v>11215</v>
      </c>
      <c r="D187" s="166" t="s">
        <v>566</v>
      </c>
      <c r="E187" s="461">
        <v>77.12</v>
      </c>
      <c r="F187" s="164" t="s">
        <v>11038</v>
      </c>
      <c r="G187" s="168"/>
    </row>
    <row r="188" spans="1:7" ht="20.399999999999999" x14ac:dyDescent="0.3">
      <c r="A188" s="159" t="str">
        <f t="shared" si="2"/>
        <v>SN-92211</v>
      </c>
      <c r="B188" s="160">
        <v>92211</v>
      </c>
      <c r="C188" s="165" t="s">
        <v>11216</v>
      </c>
      <c r="D188" s="166" t="s">
        <v>566</v>
      </c>
      <c r="E188" s="461">
        <v>98.84</v>
      </c>
      <c r="F188" s="164" t="s">
        <v>11038</v>
      </c>
      <c r="G188" s="168"/>
    </row>
    <row r="189" spans="1:7" ht="20.399999999999999" x14ac:dyDescent="0.3">
      <c r="A189" s="159" t="str">
        <f t="shared" si="2"/>
        <v>SN-92212</v>
      </c>
      <c r="B189" s="160">
        <v>92212</v>
      </c>
      <c r="C189" s="165" t="s">
        <v>11217</v>
      </c>
      <c r="D189" s="166" t="s">
        <v>566</v>
      </c>
      <c r="E189" s="461">
        <v>126.2</v>
      </c>
      <c r="F189" s="164" t="s">
        <v>11038</v>
      </c>
      <c r="G189" s="168"/>
    </row>
    <row r="190" spans="1:7" ht="20.399999999999999" x14ac:dyDescent="0.3">
      <c r="A190" s="159" t="str">
        <f t="shared" si="2"/>
        <v>SN-92213</v>
      </c>
      <c r="B190" s="160">
        <v>92213</v>
      </c>
      <c r="C190" s="165" t="s">
        <v>11218</v>
      </c>
      <c r="D190" s="166" t="s">
        <v>566</v>
      </c>
      <c r="E190" s="461">
        <v>166.9</v>
      </c>
      <c r="F190" s="164" t="s">
        <v>11038</v>
      </c>
      <c r="G190" s="168"/>
    </row>
    <row r="191" spans="1:7" ht="20.399999999999999" x14ac:dyDescent="0.3">
      <c r="A191" s="159" t="str">
        <f t="shared" si="2"/>
        <v>SN-92214</v>
      </c>
      <c r="B191" s="160">
        <v>92214</v>
      </c>
      <c r="C191" s="165" t="s">
        <v>11219</v>
      </c>
      <c r="D191" s="166" t="s">
        <v>566</v>
      </c>
      <c r="E191" s="461">
        <v>190.6</v>
      </c>
      <c r="F191" s="164" t="s">
        <v>11038</v>
      </c>
      <c r="G191" s="168"/>
    </row>
    <row r="192" spans="1:7" ht="20.399999999999999" x14ac:dyDescent="0.3">
      <c r="A192" s="159" t="str">
        <f t="shared" si="2"/>
        <v>SN-92215</v>
      </c>
      <c r="B192" s="160">
        <v>92215</v>
      </c>
      <c r="C192" s="165" t="s">
        <v>11220</v>
      </c>
      <c r="D192" s="166" t="s">
        <v>566</v>
      </c>
      <c r="E192" s="461">
        <v>230.33</v>
      </c>
      <c r="F192" s="164" t="s">
        <v>11038</v>
      </c>
      <c r="G192" s="168"/>
    </row>
    <row r="193" spans="1:7" ht="20.399999999999999" x14ac:dyDescent="0.3">
      <c r="A193" s="159" t="str">
        <f t="shared" si="2"/>
        <v>SN-92216</v>
      </c>
      <c r="B193" s="160">
        <v>92216</v>
      </c>
      <c r="C193" s="165" t="s">
        <v>11221</v>
      </c>
      <c r="D193" s="166" t="s">
        <v>566</v>
      </c>
      <c r="E193" s="461">
        <v>258.33</v>
      </c>
      <c r="F193" s="164" t="s">
        <v>11038</v>
      </c>
      <c r="G193" s="168"/>
    </row>
    <row r="194" spans="1:7" ht="20.399999999999999" x14ac:dyDescent="0.3">
      <c r="A194" s="159" t="str">
        <f t="shared" si="2"/>
        <v>SN-92219</v>
      </c>
      <c r="B194" s="160">
        <v>92219</v>
      </c>
      <c r="C194" s="165" t="s">
        <v>11222</v>
      </c>
      <c r="D194" s="166" t="s">
        <v>566</v>
      </c>
      <c r="E194" s="461">
        <v>82.64</v>
      </c>
      <c r="F194" s="164" t="s">
        <v>11038</v>
      </c>
      <c r="G194" s="168"/>
    </row>
    <row r="195" spans="1:7" ht="20.399999999999999" x14ac:dyDescent="0.3">
      <c r="A195" s="159" t="str">
        <f t="shared" si="2"/>
        <v>SN-92220</v>
      </c>
      <c r="B195" s="160">
        <v>92220</v>
      </c>
      <c r="C195" s="165" t="s">
        <v>11223</v>
      </c>
      <c r="D195" s="166" t="s">
        <v>566</v>
      </c>
      <c r="E195" s="461">
        <v>105.7</v>
      </c>
      <c r="F195" s="164" t="s">
        <v>11038</v>
      </c>
      <c r="G195" s="168"/>
    </row>
    <row r="196" spans="1:7" ht="20.399999999999999" x14ac:dyDescent="0.3">
      <c r="A196" s="159" t="str">
        <f t="shared" si="2"/>
        <v>SN-92221</v>
      </c>
      <c r="B196" s="160">
        <v>92221</v>
      </c>
      <c r="C196" s="165" t="s">
        <v>11224</v>
      </c>
      <c r="D196" s="166" t="s">
        <v>566</v>
      </c>
      <c r="E196" s="461">
        <v>134.22999999999999</v>
      </c>
      <c r="F196" s="164" t="s">
        <v>11038</v>
      </c>
      <c r="G196" s="168"/>
    </row>
    <row r="197" spans="1:7" ht="20.399999999999999" x14ac:dyDescent="0.3">
      <c r="A197" s="159" t="str">
        <f t="shared" si="2"/>
        <v>SN-92222</v>
      </c>
      <c r="B197" s="160">
        <v>92222</v>
      </c>
      <c r="C197" s="165" t="s">
        <v>11225</v>
      </c>
      <c r="D197" s="166" t="s">
        <v>566</v>
      </c>
      <c r="E197" s="461">
        <v>176.25</v>
      </c>
      <c r="F197" s="164" t="s">
        <v>11038</v>
      </c>
      <c r="G197" s="168"/>
    </row>
    <row r="198" spans="1:7" ht="20.399999999999999" x14ac:dyDescent="0.3">
      <c r="A198" s="159" t="str">
        <f t="shared" si="2"/>
        <v>SN-92223</v>
      </c>
      <c r="B198" s="160">
        <v>92223</v>
      </c>
      <c r="C198" s="165" t="s">
        <v>11226</v>
      </c>
      <c r="D198" s="166" t="s">
        <v>566</v>
      </c>
      <c r="E198" s="461">
        <v>201.03</v>
      </c>
      <c r="F198" s="164" t="s">
        <v>11038</v>
      </c>
      <c r="G198" s="168"/>
    </row>
    <row r="199" spans="1:7" ht="20.399999999999999" x14ac:dyDescent="0.3">
      <c r="A199" s="159" t="str">
        <f t="shared" si="2"/>
        <v>SN-92224</v>
      </c>
      <c r="B199" s="160">
        <v>92224</v>
      </c>
      <c r="C199" s="165" t="s">
        <v>11227</v>
      </c>
      <c r="D199" s="166" t="s">
        <v>566</v>
      </c>
      <c r="E199" s="461">
        <v>241.89</v>
      </c>
      <c r="F199" s="164" t="s">
        <v>11038</v>
      </c>
      <c r="G199" s="168"/>
    </row>
    <row r="200" spans="1:7" ht="20.399999999999999" x14ac:dyDescent="0.3">
      <c r="A200" s="159" t="str">
        <f t="shared" si="2"/>
        <v>SN-92226</v>
      </c>
      <c r="B200" s="160">
        <v>92226</v>
      </c>
      <c r="C200" s="165" t="s">
        <v>11228</v>
      </c>
      <c r="D200" s="166" t="s">
        <v>566</v>
      </c>
      <c r="E200" s="461">
        <v>271.29000000000002</v>
      </c>
      <c r="F200" s="164" t="s">
        <v>11038</v>
      </c>
      <c r="G200" s="168"/>
    </row>
    <row r="201" spans="1:7" ht="20.399999999999999" x14ac:dyDescent="0.3">
      <c r="A201" s="159" t="str">
        <f t="shared" si="2"/>
        <v>SN-92808</v>
      </c>
      <c r="B201" s="160">
        <v>92808</v>
      </c>
      <c r="C201" s="165" t="s">
        <v>11229</v>
      </c>
      <c r="D201" s="166" t="s">
        <v>566</v>
      </c>
      <c r="E201" s="461">
        <v>22.42</v>
      </c>
      <c r="F201" s="164" t="s">
        <v>11038</v>
      </c>
      <c r="G201" s="168"/>
    </row>
    <row r="202" spans="1:7" ht="20.399999999999999" x14ac:dyDescent="0.3">
      <c r="A202" s="159" t="str">
        <f t="shared" ref="A202:A265" si="3">CONCATENATE("SN-",B202)</f>
        <v>SN-92809</v>
      </c>
      <c r="B202" s="160">
        <v>92809</v>
      </c>
      <c r="C202" s="165" t="s">
        <v>11230</v>
      </c>
      <c r="D202" s="166" t="s">
        <v>566</v>
      </c>
      <c r="E202" s="461">
        <v>28.78</v>
      </c>
      <c r="F202" s="164" t="s">
        <v>11038</v>
      </c>
      <c r="G202" s="168"/>
    </row>
    <row r="203" spans="1:7" ht="20.399999999999999" x14ac:dyDescent="0.3">
      <c r="A203" s="159" t="str">
        <f t="shared" si="3"/>
        <v>SN-92810</v>
      </c>
      <c r="B203" s="160">
        <v>92810</v>
      </c>
      <c r="C203" s="165" t="s">
        <v>11231</v>
      </c>
      <c r="D203" s="166" t="s">
        <v>566</v>
      </c>
      <c r="E203" s="461">
        <v>35.01</v>
      </c>
      <c r="F203" s="164" t="s">
        <v>11038</v>
      </c>
      <c r="G203" s="168"/>
    </row>
    <row r="204" spans="1:7" ht="20.399999999999999" x14ac:dyDescent="0.3">
      <c r="A204" s="159" t="str">
        <f t="shared" si="3"/>
        <v>SN-92811</v>
      </c>
      <c r="B204" s="160">
        <v>92811</v>
      </c>
      <c r="C204" s="165" t="s">
        <v>11232</v>
      </c>
      <c r="D204" s="166" t="s">
        <v>566</v>
      </c>
      <c r="E204" s="461">
        <v>41.74</v>
      </c>
      <c r="F204" s="164" t="s">
        <v>11038</v>
      </c>
      <c r="G204" s="168"/>
    </row>
    <row r="205" spans="1:7" ht="20.399999999999999" x14ac:dyDescent="0.3">
      <c r="A205" s="159" t="str">
        <f t="shared" si="3"/>
        <v>SN-92812</v>
      </c>
      <c r="B205" s="160">
        <v>92812</v>
      </c>
      <c r="C205" s="165" t="s">
        <v>11233</v>
      </c>
      <c r="D205" s="166" t="s">
        <v>566</v>
      </c>
      <c r="E205" s="461">
        <v>48.35</v>
      </c>
      <c r="F205" s="164" t="s">
        <v>11038</v>
      </c>
      <c r="G205" s="168"/>
    </row>
    <row r="206" spans="1:7" ht="20.399999999999999" x14ac:dyDescent="0.3">
      <c r="A206" s="159" t="str">
        <f t="shared" si="3"/>
        <v>SN-92813</v>
      </c>
      <c r="B206" s="160">
        <v>92813</v>
      </c>
      <c r="C206" s="165" t="s">
        <v>11234</v>
      </c>
      <c r="D206" s="166" t="s">
        <v>566</v>
      </c>
      <c r="E206" s="461">
        <v>56.17</v>
      </c>
      <c r="F206" s="164" t="s">
        <v>11038</v>
      </c>
      <c r="G206" s="168"/>
    </row>
    <row r="207" spans="1:7" ht="20.399999999999999" x14ac:dyDescent="0.3">
      <c r="A207" s="159" t="str">
        <f t="shared" si="3"/>
        <v>SN-92814</v>
      </c>
      <c r="B207" s="160">
        <v>92814</v>
      </c>
      <c r="C207" s="165" t="s">
        <v>11235</v>
      </c>
      <c r="D207" s="166" t="s">
        <v>566</v>
      </c>
      <c r="E207" s="461">
        <v>64.36</v>
      </c>
      <c r="F207" s="164" t="s">
        <v>11038</v>
      </c>
      <c r="G207" s="168"/>
    </row>
    <row r="208" spans="1:7" ht="20.399999999999999" x14ac:dyDescent="0.3">
      <c r="A208" s="159" t="str">
        <f t="shared" si="3"/>
        <v>SN-92815</v>
      </c>
      <c r="B208" s="160">
        <v>92815</v>
      </c>
      <c r="C208" s="165" t="s">
        <v>11236</v>
      </c>
      <c r="D208" s="166" t="s">
        <v>566</v>
      </c>
      <c r="E208" s="461">
        <v>73.81</v>
      </c>
      <c r="F208" s="164" t="s">
        <v>11038</v>
      </c>
      <c r="G208" s="168"/>
    </row>
    <row r="209" spans="1:7" ht="20.399999999999999" x14ac:dyDescent="0.3">
      <c r="A209" s="159" t="str">
        <f t="shared" si="3"/>
        <v>SN-92816</v>
      </c>
      <c r="B209" s="160">
        <v>92816</v>
      </c>
      <c r="C209" s="165" t="s">
        <v>11237</v>
      </c>
      <c r="D209" s="166" t="s">
        <v>566</v>
      </c>
      <c r="E209" s="461">
        <v>353.86</v>
      </c>
      <c r="F209" s="164" t="s">
        <v>11038</v>
      </c>
      <c r="G209" s="168"/>
    </row>
    <row r="210" spans="1:7" ht="20.399999999999999" x14ac:dyDescent="0.3">
      <c r="A210" s="159" t="str">
        <f t="shared" si="3"/>
        <v>SN-92817</v>
      </c>
      <c r="B210" s="160">
        <v>92817</v>
      </c>
      <c r="C210" s="165" t="s">
        <v>11238</v>
      </c>
      <c r="D210" s="166" t="s">
        <v>566</v>
      </c>
      <c r="E210" s="461">
        <v>92.36</v>
      </c>
      <c r="F210" s="164" t="s">
        <v>11038</v>
      </c>
      <c r="G210" s="168"/>
    </row>
    <row r="211" spans="1:7" ht="20.399999999999999" x14ac:dyDescent="0.3">
      <c r="A211" s="159" t="str">
        <f t="shared" si="3"/>
        <v>SN-92818</v>
      </c>
      <c r="B211" s="160">
        <v>92818</v>
      </c>
      <c r="C211" s="165" t="s">
        <v>11239</v>
      </c>
      <c r="D211" s="166" t="s">
        <v>566</v>
      </c>
      <c r="E211" s="461">
        <v>513.28</v>
      </c>
      <c r="F211" s="164" t="s">
        <v>11038</v>
      </c>
      <c r="G211" s="168"/>
    </row>
    <row r="212" spans="1:7" ht="20.399999999999999" x14ac:dyDescent="0.3">
      <c r="A212" s="159" t="str">
        <f t="shared" si="3"/>
        <v>SN-92819</v>
      </c>
      <c r="B212" s="160">
        <v>92819</v>
      </c>
      <c r="C212" s="165" t="s">
        <v>11240</v>
      </c>
      <c r="D212" s="166" t="s">
        <v>566</v>
      </c>
      <c r="E212" s="461">
        <v>124.31</v>
      </c>
      <c r="F212" s="164" t="s">
        <v>11038</v>
      </c>
      <c r="G212" s="168"/>
    </row>
    <row r="213" spans="1:7" ht="20.399999999999999" x14ac:dyDescent="0.3">
      <c r="A213" s="159" t="str">
        <f t="shared" si="3"/>
        <v>SN-92820</v>
      </c>
      <c r="B213" s="160">
        <v>92820</v>
      </c>
      <c r="C213" s="165" t="s">
        <v>11241</v>
      </c>
      <c r="D213" s="166" t="s">
        <v>566</v>
      </c>
      <c r="E213" s="461">
        <v>26.73</v>
      </c>
      <c r="F213" s="164" t="s">
        <v>11038</v>
      </c>
      <c r="G213" s="168"/>
    </row>
    <row r="214" spans="1:7" ht="20.399999999999999" x14ac:dyDescent="0.3">
      <c r="A214" s="159" t="str">
        <f t="shared" si="3"/>
        <v>SN-92821</v>
      </c>
      <c r="B214" s="160">
        <v>92821</v>
      </c>
      <c r="C214" s="165" t="s">
        <v>11242</v>
      </c>
      <c r="D214" s="166" t="s">
        <v>566</v>
      </c>
      <c r="E214" s="461">
        <v>34.299999999999997</v>
      </c>
      <c r="F214" s="164" t="s">
        <v>11038</v>
      </c>
      <c r="G214" s="168"/>
    </row>
    <row r="215" spans="1:7" ht="20.399999999999999" x14ac:dyDescent="0.3">
      <c r="A215" s="159" t="str">
        <f t="shared" si="3"/>
        <v>SN-92822</v>
      </c>
      <c r="B215" s="160">
        <v>92822</v>
      </c>
      <c r="C215" s="165" t="s">
        <v>11243</v>
      </c>
      <c r="D215" s="166" t="s">
        <v>566</v>
      </c>
      <c r="E215" s="461">
        <v>41.87</v>
      </c>
      <c r="F215" s="164" t="s">
        <v>11038</v>
      </c>
      <c r="G215" s="168"/>
    </row>
    <row r="216" spans="1:7" ht="20.399999999999999" x14ac:dyDescent="0.3">
      <c r="A216" s="159" t="str">
        <f t="shared" si="3"/>
        <v>SN-92824</v>
      </c>
      <c r="B216" s="160">
        <v>92824</v>
      </c>
      <c r="C216" s="165" t="s">
        <v>11244</v>
      </c>
      <c r="D216" s="166" t="s">
        <v>566</v>
      </c>
      <c r="E216" s="461">
        <v>49.77</v>
      </c>
      <c r="F216" s="164" t="s">
        <v>11038</v>
      </c>
      <c r="G216" s="168"/>
    </row>
    <row r="217" spans="1:7" ht="20.399999999999999" x14ac:dyDescent="0.3">
      <c r="A217" s="159" t="str">
        <f t="shared" si="3"/>
        <v>SN-92825</v>
      </c>
      <c r="B217" s="160">
        <v>92825</v>
      </c>
      <c r="C217" s="165" t="s">
        <v>11245</v>
      </c>
      <c r="D217" s="166" t="s">
        <v>566</v>
      </c>
      <c r="E217" s="461">
        <v>57.7</v>
      </c>
      <c r="F217" s="164" t="s">
        <v>11038</v>
      </c>
      <c r="G217" s="168"/>
    </row>
    <row r="218" spans="1:7" ht="20.399999999999999" x14ac:dyDescent="0.3">
      <c r="A218" s="159" t="str">
        <f t="shared" si="3"/>
        <v>SN-92826</v>
      </c>
      <c r="B218" s="160">
        <v>92826</v>
      </c>
      <c r="C218" s="165" t="s">
        <v>11246</v>
      </c>
      <c r="D218" s="166" t="s">
        <v>566</v>
      </c>
      <c r="E218" s="461">
        <v>66.599999999999994</v>
      </c>
      <c r="F218" s="164" t="s">
        <v>11038</v>
      </c>
      <c r="G218" s="168"/>
    </row>
    <row r="219" spans="1:7" ht="20.399999999999999" x14ac:dyDescent="0.3">
      <c r="A219" s="159" t="str">
        <f t="shared" si="3"/>
        <v>SN-92827</v>
      </c>
      <c r="B219" s="160">
        <v>92827</v>
      </c>
      <c r="C219" s="165" t="s">
        <v>11247</v>
      </c>
      <c r="D219" s="166" t="s">
        <v>566</v>
      </c>
      <c r="E219" s="461">
        <v>75.92</v>
      </c>
      <c r="F219" s="164" t="s">
        <v>11038</v>
      </c>
      <c r="G219" s="168"/>
    </row>
    <row r="220" spans="1:7" ht="20.399999999999999" x14ac:dyDescent="0.3">
      <c r="A220" s="159" t="str">
        <f t="shared" si="3"/>
        <v>SN-92828</v>
      </c>
      <c r="B220" s="160">
        <v>92828</v>
      </c>
      <c r="C220" s="165" t="s">
        <v>11248</v>
      </c>
      <c r="D220" s="166" t="s">
        <v>566</v>
      </c>
      <c r="E220" s="461">
        <v>86.77</v>
      </c>
      <c r="F220" s="164" t="s">
        <v>11038</v>
      </c>
      <c r="G220" s="168"/>
    </row>
    <row r="221" spans="1:7" ht="20.399999999999999" x14ac:dyDescent="0.3">
      <c r="A221" s="159" t="str">
        <f t="shared" si="3"/>
        <v>SN-92829</v>
      </c>
      <c r="B221" s="160">
        <v>92829</v>
      </c>
      <c r="C221" s="165" t="s">
        <v>11249</v>
      </c>
      <c r="D221" s="166" t="s">
        <v>566</v>
      </c>
      <c r="E221" s="461">
        <v>369.13</v>
      </c>
      <c r="F221" s="164" t="s">
        <v>11038</v>
      </c>
      <c r="G221" s="168"/>
    </row>
    <row r="222" spans="1:7" ht="20.399999999999999" x14ac:dyDescent="0.3">
      <c r="A222" s="159" t="str">
        <f t="shared" si="3"/>
        <v>SN-92830</v>
      </c>
      <c r="B222" s="160">
        <v>92830</v>
      </c>
      <c r="C222" s="165" t="s">
        <v>11250</v>
      </c>
      <c r="D222" s="166" t="s">
        <v>566</v>
      </c>
      <c r="E222" s="461">
        <v>107.63</v>
      </c>
      <c r="F222" s="164" t="s">
        <v>11038</v>
      </c>
      <c r="G222" s="168"/>
    </row>
    <row r="223" spans="1:7" ht="20.399999999999999" x14ac:dyDescent="0.3">
      <c r="A223" s="159" t="str">
        <f t="shared" si="3"/>
        <v>SN-92831</v>
      </c>
      <c r="B223" s="160">
        <v>92831</v>
      </c>
      <c r="C223" s="165" t="s">
        <v>11251</v>
      </c>
      <c r="D223" s="166" t="s">
        <v>566</v>
      </c>
      <c r="E223" s="461">
        <v>532.04999999999995</v>
      </c>
      <c r="F223" s="164" t="s">
        <v>11038</v>
      </c>
      <c r="G223" s="168"/>
    </row>
    <row r="224" spans="1:7" ht="20.399999999999999" x14ac:dyDescent="0.3">
      <c r="A224" s="159" t="str">
        <f t="shared" si="3"/>
        <v>SN-92832</v>
      </c>
      <c r="B224" s="160">
        <v>92832</v>
      </c>
      <c r="C224" s="165" t="s">
        <v>11252</v>
      </c>
      <c r="D224" s="166" t="s">
        <v>566</v>
      </c>
      <c r="E224" s="461">
        <v>143.08000000000001</v>
      </c>
      <c r="F224" s="164" t="s">
        <v>11038</v>
      </c>
      <c r="G224" s="168"/>
    </row>
    <row r="225" spans="1:7" ht="20.399999999999999" x14ac:dyDescent="0.3">
      <c r="A225" s="159" t="str">
        <f t="shared" si="3"/>
        <v>SN-95565</v>
      </c>
      <c r="B225" s="160">
        <v>95565</v>
      </c>
      <c r="C225" s="165" t="s">
        <v>11253</v>
      </c>
      <c r="D225" s="166" t="s">
        <v>566</v>
      </c>
      <c r="E225" s="461">
        <v>67.53</v>
      </c>
      <c r="F225" s="164" t="s">
        <v>11038</v>
      </c>
      <c r="G225" s="168"/>
    </row>
    <row r="226" spans="1:7" ht="20.399999999999999" x14ac:dyDescent="0.3">
      <c r="A226" s="159" t="str">
        <f t="shared" si="3"/>
        <v>SN-95566</v>
      </c>
      <c r="B226" s="160">
        <v>95566</v>
      </c>
      <c r="C226" s="165" t="s">
        <v>11254</v>
      </c>
      <c r="D226" s="166" t="s">
        <v>566</v>
      </c>
      <c r="E226" s="461">
        <v>71.709999999999994</v>
      </c>
      <c r="F226" s="164" t="s">
        <v>11038</v>
      </c>
      <c r="G226" s="168"/>
    </row>
    <row r="227" spans="1:7" ht="20.399999999999999" x14ac:dyDescent="0.3">
      <c r="A227" s="159" t="str">
        <f t="shared" si="3"/>
        <v>SN-95567</v>
      </c>
      <c r="B227" s="160">
        <v>95567</v>
      </c>
      <c r="C227" s="165" t="s">
        <v>11255</v>
      </c>
      <c r="D227" s="166" t="s">
        <v>566</v>
      </c>
      <c r="E227" s="461">
        <v>52.09</v>
      </c>
      <c r="F227" s="164" t="s">
        <v>11038</v>
      </c>
      <c r="G227" s="168"/>
    </row>
    <row r="228" spans="1:7" ht="20.399999999999999" x14ac:dyDescent="0.3">
      <c r="A228" s="159" t="str">
        <f t="shared" si="3"/>
        <v>SN-95568</v>
      </c>
      <c r="B228" s="160">
        <v>95568</v>
      </c>
      <c r="C228" s="165" t="s">
        <v>11256</v>
      </c>
      <c r="D228" s="166" t="s">
        <v>566</v>
      </c>
      <c r="E228" s="461">
        <v>68.03</v>
      </c>
      <c r="F228" s="164" t="s">
        <v>11038</v>
      </c>
      <c r="G228" s="168"/>
    </row>
    <row r="229" spans="1:7" ht="20.399999999999999" x14ac:dyDescent="0.3">
      <c r="A229" s="159" t="str">
        <f t="shared" si="3"/>
        <v>SN-95569</v>
      </c>
      <c r="B229" s="160">
        <v>95569</v>
      </c>
      <c r="C229" s="165" t="s">
        <v>11257</v>
      </c>
      <c r="D229" s="166" t="s">
        <v>566</v>
      </c>
      <c r="E229" s="461">
        <v>92.08</v>
      </c>
      <c r="F229" s="164" t="s">
        <v>11038</v>
      </c>
      <c r="G229" s="168"/>
    </row>
    <row r="230" spans="1:7" ht="20.399999999999999" x14ac:dyDescent="0.3">
      <c r="A230" s="159" t="str">
        <f t="shared" si="3"/>
        <v>SN-95570</v>
      </c>
      <c r="B230" s="160">
        <v>95570</v>
      </c>
      <c r="C230" s="165" t="s">
        <v>11258</v>
      </c>
      <c r="D230" s="166" t="s">
        <v>566</v>
      </c>
      <c r="E230" s="461">
        <v>56.27</v>
      </c>
      <c r="F230" s="164" t="s">
        <v>11038</v>
      </c>
      <c r="G230" s="168"/>
    </row>
    <row r="231" spans="1:7" ht="20.399999999999999" x14ac:dyDescent="0.3">
      <c r="A231" s="159" t="str">
        <f t="shared" si="3"/>
        <v>SN-95571</v>
      </c>
      <c r="B231" s="160">
        <v>95571</v>
      </c>
      <c r="C231" s="165" t="s">
        <v>11259</v>
      </c>
      <c r="D231" s="166" t="s">
        <v>566</v>
      </c>
      <c r="E231" s="461">
        <v>73.38</v>
      </c>
      <c r="F231" s="164" t="s">
        <v>11038</v>
      </c>
      <c r="G231" s="168"/>
    </row>
    <row r="232" spans="1:7" ht="20.399999999999999" x14ac:dyDescent="0.3">
      <c r="A232" s="159" t="str">
        <f t="shared" si="3"/>
        <v>SN-95572</v>
      </c>
      <c r="B232" s="160">
        <v>95572</v>
      </c>
      <c r="C232" s="165" t="s">
        <v>11260</v>
      </c>
      <c r="D232" s="166" t="s">
        <v>566</v>
      </c>
      <c r="E232" s="461">
        <v>98.74</v>
      </c>
      <c r="F232" s="164" t="s">
        <v>11038</v>
      </c>
      <c r="G232" s="168"/>
    </row>
    <row r="233" spans="1:7" ht="21.6" x14ac:dyDescent="0.3">
      <c r="A233" s="159" t="str">
        <f t="shared" si="3"/>
        <v>SN-73606</v>
      </c>
      <c r="B233" s="160">
        <v>73606</v>
      </c>
      <c r="C233" s="165" t="s">
        <v>7658</v>
      </c>
      <c r="D233" s="166" t="s">
        <v>513</v>
      </c>
      <c r="E233" s="461">
        <v>92.67</v>
      </c>
      <c r="F233" s="164" t="s">
        <v>11118</v>
      </c>
      <c r="G233" s="168"/>
    </row>
    <row r="234" spans="1:7" ht="21.6" x14ac:dyDescent="0.3">
      <c r="A234" s="159" t="str">
        <f t="shared" si="3"/>
        <v>SN-73607</v>
      </c>
      <c r="B234" s="160">
        <v>73607</v>
      </c>
      <c r="C234" s="165" t="s">
        <v>7659</v>
      </c>
      <c r="D234" s="166" t="s">
        <v>513</v>
      </c>
      <c r="E234" s="461">
        <v>61.78</v>
      </c>
      <c r="F234" s="164" t="s">
        <v>11118</v>
      </c>
      <c r="G234" s="168"/>
    </row>
    <row r="235" spans="1:7" x14ac:dyDescent="0.3">
      <c r="A235" s="159" t="str">
        <f t="shared" si="3"/>
        <v>SN-83623</v>
      </c>
      <c r="B235" s="160">
        <v>83623</v>
      </c>
      <c r="C235" s="165" t="s">
        <v>11261</v>
      </c>
      <c r="D235" s="166" t="s">
        <v>566</v>
      </c>
      <c r="E235" s="461">
        <v>234.55</v>
      </c>
      <c r="F235" s="164" t="s">
        <v>11038</v>
      </c>
      <c r="G235" s="168"/>
    </row>
    <row r="236" spans="1:7" x14ac:dyDescent="0.3">
      <c r="A236" s="159" t="str">
        <f t="shared" si="3"/>
        <v>SN-83624</v>
      </c>
      <c r="B236" s="160">
        <v>83624</v>
      </c>
      <c r="C236" s="165" t="s">
        <v>11262</v>
      </c>
      <c r="D236" s="166" t="s">
        <v>566</v>
      </c>
      <c r="E236" s="461">
        <v>165.01</v>
      </c>
      <c r="F236" s="164" t="s">
        <v>11038</v>
      </c>
      <c r="G236" s="168"/>
    </row>
    <row r="237" spans="1:7" x14ac:dyDescent="0.3">
      <c r="A237" s="159" t="str">
        <f t="shared" si="3"/>
        <v>SN-83626</v>
      </c>
      <c r="B237" s="160">
        <v>83626</v>
      </c>
      <c r="C237" s="165" t="s">
        <v>11263</v>
      </c>
      <c r="D237" s="166" t="s">
        <v>566</v>
      </c>
      <c r="E237" s="461">
        <v>130.25</v>
      </c>
      <c r="F237" s="164" t="s">
        <v>11038</v>
      </c>
      <c r="G237" s="168"/>
    </row>
    <row r="238" spans="1:7" ht="20.399999999999999" x14ac:dyDescent="0.3">
      <c r="A238" s="159" t="str">
        <f t="shared" si="3"/>
        <v>SN-83627</v>
      </c>
      <c r="B238" s="160">
        <v>83627</v>
      </c>
      <c r="C238" s="165" t="s">
        <v>11264</v>
      </c>
      <c r="D238" s="166" t="s">
        <v>513</v>
      </c>
      <c r="E238" s="461">
        <v>434.31</v>
      </c>
      <c r="F238" s="164" t="s">
        <v>11038</v>
      </c>
      <c r="G238" s="168"/>
    </row>
    <row r="239" spans="1:7" ht="21.6" x14ac:dyDescent="0.3">
      <c r="A239" s="159" t="str">
        <f t="shared" si="3"/>
        <v>SN-83724</v>
      </c>
      <c r="B239" s="160">
        <v>83724</v>
      </c>
      <c r="C239" s="165" t="s">
        <v>11265</v>
      </c>
      <c r="D239" s="166" t="s">
        <v>496</v>
      </c>
      <c r="E239" s="461">
        <v>0.97</v>
      </c>
      <c r="F239" s="164" t="s">
        <v>11118</v>
      </c>
      <c r="G239" s="168"/>
    </row>
    <row r="240" spans="1:7" ht="20.399999999999999" x14ac:dyDescent="0.3">
      <c r="A240" s="159" t="str">
        <f t="shared" si="3"/>
        <v>SN-83725</v>
      </c>
      <c r="B240" s="160">
        <v>83725</v>
      </c>
      <c r="C240" s="165" t="s">
        <v>11266</v>
      </c>
      <c r="D240" s="166" t="s">
        <v>496</v>
      </c>
      <c r="E240" s="461">
        <v>0.71</v>
      </c>
      <c r="F240" s="164" t="s">
        <v>11038</v>
      </c>
      <c r="G240" s="168"/>
    </row>
    <row r="241" spans="1:7" ht="20.399999999999999" x14ac:dyDescent="0.3">
      <c r="A241" s="159" t="str">
        <f t="shared" si="3"/>
        <v>SN-83726</v>
      </c>
      <c r="B241" s="160">
        <v>83726</v>
      </c>
      <c r="C241" s="165" t="s">
        <v>11267</v>
      </c>
      <c r="D241" s="166" t="s">
        <v>496</v>
      </c>
      <c r="E241" s="461">
        <v>0.5</v>
      </c>
      <c r="F241" s="164" t="s">
        <v>11038</v>
      </c>
      <c r="G241" s="168"/>
    </row>
    <row r="242" spans="1:7" ht="21.6" x14ac:dyDescent="0.3">
      <c r="A242" s="159" t="str">
        <f t="shared" si="3"/>
        <v>SN-97127</v>
      </c>
      <c r="B242" s="160">
        <v>97127</v>
      </c>
      <c r="C242" s="165" t="s">
        <v>11268</v>
      </c>
      <c r="D242" s="166" t="s">
        <v>566</v>
      </c>
      <c r="E242" s="461">
        <v>2.63</v>
      </c>
      <c r="F242" s="164" t="s">
        <v>11118</v>
      </c>
      <c r="G242" s="168"/>
    </row>
    <row r="243" spans="1:7" ht="20.399999999999999" x14ac:dyDescent="0.3">
      <c r="A243" s="159" t="str">
        <f t="shared" si="3"/>
        <v>SN-97128</v>
      </c>
      <c r="B243" s="160">
        <v>97128</v>
      </c>
      <c r="C243" s="165" t="s">
        <v>11269</v>
      </c>
      <c r="D243" s="166" t="s">
        <v>566</v>
      </c>
      <c r="E243" s="461">
        <v>5.51</v>
      </c>
      <c r="F243" s="164" t="s">
        <v>11038</v>
      </c>
      <c r="G243" s="168"/>
    </row>
    <row r="244" spans="1:7" ht="20.399999999999999" x14ac:dyDescent="0.3">
      <c r="A244" s="159" t="str">
        <f t="shared" si="3"/>
        <v>SN-97129</v>
      </c>
      <c r="B244" s="160">
        <v>97129</v>
      </c>
      <c r="C244" s="165" t="s">
        <v>11270</v>
      </c>
      <c r="D244" s="166" t="s">
        <v>566</v>
      </c>
      <c r="E244" s="461">
        <v>6.78</v>
      </c>
      <c r="F244" s="164" t="s">
        <v>11038</v>
      </c>
      <c r="G244" s="168"/>
    </row>
    <row r="245" spans="1:7" ht="20.399999999999999" x14ac:dyDescent="0.3">
      <c r="A245" s="159" t="str">
        <f t="shared" si="3"/>
        <v>SN-97130</v>
      </c>
      <c r="B245" s="160">
        <v>97130</v>
      </c>
      <c r="C245" s="165" t="s">
        <v>11271</v>
      </c>
      <c r="D245" s="166" t="s">
        <v>566</v>
      </c>
      <c r="E245" s="461">
        <v>8.0399999999999991</v>
      </c>
      <c r="F245" s="164" t="s">
        <v>11038</v>
      </c>
      <c r="G245" s="168"/>
    </row>
    <row r="246" spans="1:7" ht="20.399999999999999" x14ac:dyDescent="0.3">
      <c r="A246" s="159" t="str">
        <f t="shared" si="3"/>
        <v>SN-97131</v>
      </c>
      <c r="B246" s="160">
        <v>97131</v>
      </c>
      <c r="C246" s="165" t="s">
        <v>11272</v>
      </c>
      <c r="D246" s="166" t="s">
        <v>566</v>
      </c>
      <c r="E246" s="461">
        <v>9.31</v>
      </c>
      <c r="F246" s="164" t="s">
        <v>11038</v>
      </c>
      <c r="G246" s="168"/>
    </row>
    <row r="247" spans="1:7" ht="20.399999999999999" x14ac:dyDescent="0.3">
      <c r="A247" s="159" t="str">
        <f t="shared" si="3"/>
        <v>SN-97132</v>
      </c>
      <c r="B247" s="160">
        <v>97132</v>
      </c>
      <c r="C247" s="165" t="s">
        <v>11273</v>
      </c>
      <c r="D247" s="166" t="s">
        <v>566</v>
      </c>
      <c r="E247" s="461">
        <v>10.56</v>
      </c>
      <c r="F247" s="164" t="s">
        <v>11038</v>
      </c>
      <c r="G247" s="168"/>
    </row>
    <row r="248" spans="1:7" ht="20.399999999999999" x14ac:dyDescent="0.3">
      <c r="A248" s="159" t="str">
        <f t="shared" si="3"/>
        <v>SN-97133</v>
      </c>
      <c r="B248" s="160">
        <v>97133</v>
      </c>
      <c r="C248" s="165" t="s">
        <v>11274</v>
      </c>
      <c r="D248" s="166" t="s">
        <v>566</v>
      </c>
      <c r="E248" s="461">
        <v>13.11</v>
      </c>
      <c r="F248" s="164" t="s">
        <v>11038</v>
      </c>
      <c r="G248" s="168"/>
    </row>
    <row r="249" spans="1:7" ht="21.6" x14ac:dyDescent="0.3">
      <c r="A249" s="159" t="str">
        <f t="shared" si="3"/>
        <v>SN-97134</v>
      </c>
      <c r="B249" s="160">
        <v>97134</v>
      </c>
      <c r="C249" s="165" t="s">
        <v>11275</v>
      </c>
      <c r="D249" s="166" t="s">
        <v>566</v>
      </c>
      <c r="E249" s="461">
        <v>1.19</v>
      </c>
      <c r="F249" s="164" t="s">
        <v>11118</v>
      </c>
      <c r="G249" s="168"/>
    </row>
    <row r="250" spans="1:7" ht="20.399999999999999" x14ac:dyDescent="0.3">
      <c r="A250" s="159" t="str">
        <f t="shared" si="3"/>
        <v>SN-97135</v>
      </c>
      <c r="B250" s="160">
        <v>97135</v>
      </c>
      <c r="C250" s="165" t="s">
        <v>11276</v>
      </c>
      <c r="D250" s="166" t="s">
        <v>566</v>
      </c>
      <c r="E250" s="461">
        <v>2.86</v>
      </c>
      <c r="F250" s="164" t="s">
        <v>11038</v>
      </c>
      <c r="G250" s="168"/>
    </row>
    <row r="251" spans="1:7" ht="20.399999999999999" x14ac:dyDescent="0.3">
      <c r="A251" s="159" t="str">
        <f t="shared" si="3"/>
        <v>SN-97136</v>
      </c>
      <c r="B251" s="160">
        <v>97136</v>
      </c>
      <c r="C251" s="165" t="s">
        <v>11277</v>
      </c>
      <c r="D251" s="166" t="s">
        <v>566</v>
      </c>
      <c r="E251" s="461">
        <v>3.52</v>
      </c>
      <c r="F251" s="164" t="s">
        <v>11038</v>
      </c>
      <c r="G251" s="168"/>
    </row>
    <row r="252" spans="1:7" ht="20.399999999999999" x14ac:dyDescent="0.3">
      <c r="A252" s="159" t="str">
        <f t="shared" si="3"/>
        <v>SN-97137</v>
      </c>
      <c r="B252" s="160">
        <v>97137</v>
      </c>
      <c r="C252" s="165" t="s">
        <v>11278</v>
      </c>
      <c r="D252" s="166" t="s">
        <v>566</v>
      </c>
      <c r="E252" s="461">
        <v>4.18</v>
      </c>
      <c r="F252" s="164" t="s">
        <v>11038</v>
      </c>
      <c r="G252" s="168"/>
    </row>
    <row r="253" spans="1:7" ht="20.399999999999999" x14ac:dyDescent="0.3">
      <c r="A253" s="159" t="str">
        <f t="shared" si="3"/>
        <v>SN-97138</v>
      </c>
      <c r="B253" s="160">
        <v>97138</v>
      </c>
      <c r="C253" s="165" t="s">
        <v>11279</v>
      </c>
      <c r="D253" s="166" t="s">
        <v>566</v>
      </c>
      <c r="E253" s="461">
        <v>4.8499999999999996</v>
      </c>
      <c r="F253" s="164" t="s">
        <v>11038</v>
      </c>
      <c r="G253" s="168"/>
    </row>
    <row r="254" spans="1:7" ht="20.399999999999999" x14ac:dyDescent="0.3">
      <c r="A254" s="159" t="str">
        <f t="shared" si="3"/>
        <v>SN-97139</v>
      </c>
      <c r="B254" s="160">
        <v>97139</v>
      </c>
      <c r="C254" s="165" t="s">
        <v>11280</v>
      </c>
      <c r="D254" s="166" t="s">
        <v>566</v>
      </c>
      <c r="E254" s="461">
        <v>5.5</v>
      </c>
      <c r="F254" s="164" t="s">
        <v>11038</v>
      </c>
      <c r="G254" s="168"/>
    </row>
    <row r="255" spans="1:7" ht="20.399999999999999" x14ac:dyDescent="0.3">
      <c r="A255" s="159" t="str">
        <f t="shared" si="3"/>
        <v>SN-97140</v>
      </c>
      <c r="B255" s="160">
        <v>97140</v>
      </c>
      <c r="C255" s="165" t="s">
        <v>11281</v>
      </c>
      <c r="D255" s="166" t="s">
        <v>566</v>
      </c>
      <c r="E255" s="461">
        <v>6.83</v>
      </c>
      <c r="F255" s="164" t="s">
        <v>11038</v>
      </c>
      <c r="G255" s="168"/>
    </row>
    <row r="256" spans="1:7" x14ac:dyDescent="0.3">
      <c r="A256" s="159" t="str">
        <f t="shared" si="3"/>
        <v>SN-83520</v>
      </c>
      <c r="B256" s="160">
        <v>83520</v>
      </c>
      <c r="C256" s="165" t="s">
        <v>7705</v>
      </c>
      <c r="D256" s="166" t="s">
        <v>513</v>
      </c>
      <c r="E256" s="461">
        <v>98.76</v>
      </c>
      <c r="F256" s="164" t="s">
        <v>11038</v>
      </c>
      <c r="G256" s="168"/>
    </row>
    <row r="257" spans="1:7" x14ac:dyDescent="0.3">
      <c r="A257" s="159" t="str">
        <f t="shared" si="3"/>
        <v>SN-83531</v>
      </c>
      <c r="B257" s="160">
        <v>83531</v>
      </c>
      <c r="C257" s="165" t="s">
        <v>11282</v>
      </c>
      <c r="D257" s="166" t="s">
        <v>513</v>
      </c>
      <c r="E257" s="461">
        <v>272.77999999999997</v>
      </c>
      <c r="F257" s="164" t="s">
        <v>11038</v>
      </c>
      <c r="G257" s="168"/>
    </row>
    <row r="258" spans="1:7" x14ac:dyDescent="0.3">
      <c r="A258" s="159" t="str">
        <f t="shared" si="3"/>
        <v>SN-83535</v>
      </c>
      <c r="B258" s="160">
        <v>83535</v>
      </c>
      <c r="C258" s="165" t="s">
        <v>11283</v>
      </c>
      <c r="D258" s="166" t="s">
        <v>513</v>
      </c>
      <c r="E258" s="461">
        <v>224.94</v>
      </c>
      <c r="F258" s="164" t="s">
        <v>11038</v>
      </c>
      <c r="G258" s="168"/>
    </row>
    <row r="259" spans="1:7" ht="21.6" x14ac:dyDescent="0.3">
      <c r="A259" s="159" t="str">
        <f t="shared" si="3"/>
        <v>SN-73884/1</v>
      </c>
      <c r="B259" s="160" t="s">
        <v>11284</v>
      </c>
      <c r="C259" s="165" t="s">
        <v>8035</v>
      </c>
      <c r="D259" s="166" t="s">
        <v>513</v>
      </c>
      <c r="E259" s="461">
        <v>28.96</v>
      </c>
      <c r="F259" s="164" t="s">
        <v>11118</v>
      </c>
      <c r="G259" s="168"/>
    </row>
    <row r="260" spans="1:7" x14ac:dyDescent="0.3">
      <c r="A260" s="159" t="str">
        <f t="shared" si="3"/>
        <v>SN-73884/2</v>
      </c>
      <c r="B260" s="160" t="s">
        <v>11285</v>
      </c>
      <c r="C260" s="165" t="s">
        <v>8036</v>
      </c>
      <c r="D260" s="166" t="s">
        <v>513</v>
      </c>
      <c r="E260" s="461">
        <v>52.55</v>
      </c>
      <c r="F260" s="164" t="s">
        <v>11038</v>
      </c>
      <c r="G260" s="168"/>
    </row>
    <row r="261" spans="1:7" x14ac:dyDescent="0.3">
      <c r="A261" s="159" t="str">
        <f t="shared" si="3"/>
        <v>SN-73884/3</v>
      </c>
      <c r="B261" s="160" t="s">
        <v>11286</v>
      </c>
      <c r="C261" s="165" t="s">
        <v>8037</v>
      </c>
      <c r="D261" s="166" t="s">
        <v>513</v>
      </c>
      <c r="E261" s="461">
        <v>65.7</v>
      </c>
      <c r="F261" s="164" t="s">
        <v>11038</v>
      </c>
      <c r="G261" s="168"/>
    </row>
    <row r="262" spans="1:7" x14ac:dyDescent="0.3">
      <c r="A262" s="159" t="str">
        <f t="shared" si="3"/>
        <v>SN-73884/4</v>
      </c>
      <c r="B262" s="160" t="s">
        <v>11287</v>
      </c>
      <c r="C262" s="165" t="s">
        <v>8038</v>
      </c>
      <c r="D262" s="166" t="s">
        <v>513</v>
      </c>
      <c r="E262" s="461">
        <v>390.61</v>
      </c>
      <c r="F262" s="164" t="s">
        <v>11038</v>
      </c>
      <c r="G262" s="168"/>
    </row>
    <row r="263" spans="1:7" x14ac:dyDescent="0.3">
      <c r="A263" s="159" t="str">
        <f t="shared" si="3"/>
        <v>SN-73884/5</v>
      </c>
      <c r="B263" s="160" t="s">
        <v>11288</v>
      </c>
      <c r="C263" s="165" t="s">
        <v>8039</v>
      </c>
      <c r="D263" s="166" t="s">
        <v>513</v>
      </c>
      <c r="E263" s="461">
        <v>455.72</v>
      </c>
      <c r="F263" s="164" t="s">
        <v>11038</v>
      </c>
      <c r="G263" s="168"/>
    </row>
    <row r="264" spans="1:7" x14ac:dyDescent="0.3">
      <c r="A264" s="159" t="str">
        <f t="shared" si="3"/>
        <v>SN-73884/6</v>
      </c>
      <c r="B264" s="160" t="s">
        <v>11289</v>
      </c>
      <c r="C264" s="165" t="s">
        <v>8040</v>
      </c>
      <c r="D264" s="166" t="s">
        <v>513</v>
      </c>
      <c r="E264" s="461">
        <v>553.37</v>
      </c>
      <c r="F264" s="164" t="s">
        <v>11038</v>
      </c>
      <c r="G264" s="168"/>
    </row>
    <row r="265" spans="1:7" x14ac:dyDescent="0.3">
      <c r="A265" s="159" t="str">
        <f t="shared" si="3"/>
        <v>SN-73884/7</v>
      </c>
      <c r="B265" s="160" t="s">
        <v>11290</v>
      </c>
      <c r="C265" s="165" t="s">
        <v>8041</v>
      </c>
      <c r="D265" s="166" t="s">
        <v>513</v>
      </c>
      <c r="E265" s="461">
        <v>618.48</v>
      </c>
      <c r="F265" s="164" t="s">
        <v>11038</v>
      </c>
      <c r="G265" s="168"/>
    </row>
    <row r="266" spans="1:7" x14ac:dyDescent="0.3">
      <c r="A266" s="159" t="str">
        <f t="shared" ref="A266:A329" si="4">CONCATENATE("SN-",B266)</f>
        <v>SN-73884/8</v>
      </c>
      <c r="B266" s="160" t="s">
        <v>11291</v>
      </c>
      <c r="C266" s="165" t="s">
        <v>8042</v>
      </c>
      <c r="D266" s="166" t="s">
        <v>513</v>
      </c>
      <c r="E266" s="461">
        <v>651.04</v>
      </c>
      <c r="F266" s="164" t="s">
        <v>11038</v>
      </c>
      <c r="G266" s="168"/>
    </row>
    <row r="267" spans="1:7" x14ac:dyDescent="0.3">
      <c r="A267" s="159" t="str">
        <f t="shared" si="4"/>
        <v>SN-73884/9</v>
      </c>
      <c r="B267" s="160" t="s">
        <v>11292</v>
      </c>
      <c r="C267" s="165" t="s">
        <v>8043</v>
      </c>
      <c r="D267" s="166" t="s">
        <v>513</v>
      </c>
      <c r="E267" s="461">
        <v>716.13</v>
      </c>
      <c r="F267" s="164" t="s">
        <v>11038</v>
      </c>
      <c r="G267" s="168"/>
    </row>
    <row r="268" spans="1:7" x14ac:dyDescent="0.3">
      <c r="A268" s="159" t="str">
        <f t="shared" si="4"/>
        <v>SN-73884/10</v>
      </c>
      <c r="B268" s="160" t="s">
        <v>11293</v>
      </c>
      <c r="C268" s="165" t="s">
        <v>8044</v>
      </c>
      <c r="D268" s="166" t="s">
        <v>513</v>
      </c>
      <c r="E268" s="461">
        <v>748.69</v>
      </c>
      <c r="F268" s="164" t="s">
        <v>11038</v>
      </c>
      <c r="G268" s="168"/>
    </row>
    <row r="269" spans="1:7" x14ac:dyDescent="0.3">
      <c r="A269" s="159" t="str">
        <f t="shared" si="4"/>
        <v>SN-73884/11</v>
      </c>
      <c r="B269" s="160" t="s">
        <v>11294</v>
      </c>
      <c r="C269" s="165" t="s">
        <v>8045</v>
      </c>
      <c r="D269" s="166" t="s">
        <v>513</v>
      </c>
      <c r="E269" s="461">
        <v>813.8</v>
      </c>
      <c r="F269" s="164" t="s">
        <v>11038</v>
      </c>
      <c r="G269" s="168"/>
    </row>
    <row r="270" spans="1:7" x14ac:dyDescent="0.3">
      <c r="A270" s="159" t="str">
        <f t="shared" si="4"/>
        <v>SN-73884/12</v>
      </c>
      <c r="B270" s="160" t="s">
        <v>11295</v>
      </c>
      <c r="C270" s="165" t="s">
        <v>8046</v>
      </c>
      <c r="D270" s="166" t="s">
        <v>513</v>
      </c>
      <c r="E270" s="461">
        <v>878.89</v>
      </c>
      <c r="F270" s="164" t="s">
        <v>11038</v>
      </c>
      <c r="G270" s="168"/>
    </row>
    <row r="271" spans="1:7" x14ac:dyDescent="0.3">
      <c r="A271" s="159" t="str">
        <f t="shared" si="4"/>
        <v>SN-73884/13</v>
      </c>
      <c r="B271" s="160" t="s">
        <v>11296</v>
      </c>
      <c r="C271" s="165" t="s">
        <v>8047</v>
      </c>
      <c r="D271" s="166" t="s">
        <v>513</v>
      </c>
      <c r="E271" s="461">
        <v>977.25</v>
      </c>
      <c r="F271" s="164" t="s">
        <v>11038</v>
      </c>
      <c r="G271" s="168"/>
    </row>
    <row r="272" spans="1:7" x14ac:dyDescent="0.3">
      <c r="A272" s="159" t="str">
        <f t="shared" si="4"/>
        <v>SN-73884/14</v>
      </c>
      <c r="B272" s="160" t="s">
        <v>11297</v>
      </c>
      <c r="C272" s="165" t="s">
        <v>8048</v>
      </c>
      <c r="D272" s="166" t="s">
        <v>513</v>
      </c>
      <c r="E272" s="461">
        <v>977.25</v>
      </c>
      <c r="F272" s="164" t="s">
        <v>11038</v>
      </c>
      <c r="G272" s="168"/>
    </row>
    <row r="273" spans="1:7" x14ac:dyDescent="0.3">
      <c r="A273" s="159" t="str">
        <f t="shared" si="4"/>
        <v>SN-73884/15</v>
      </c>
      <c r="B273" s="160" t="s">
        <v>11298</v>
      </c>
      <c r="C273" s="165" t="s">
        <v>8049</v>
      </c>
      <c r="D273" s="166" t="s">
        <v>513</v>
      </c>
      <c r="E273" s="461">
        <v>986.16</v>
      </c>
      <c r="F273" s="164" t="s">
        <v>11038</v>
      </c>
      <c r="G273" s="168"/>
    </row>
    <row r="274" spans="1:7" x14ac:dyDescent="0.3">
      <c r="A274" s="159" t="str">
        <f t="shared" si="4"/>
        <v>SN-73884/16</v>
      </c>
      <c r="B274" s="160" t="s">
        <v>11299</v>
      </c>
      <c r="C274" s="165" t="s">
        <v>8050</v>
      </c>
      <c r="D274" s="166" t="s">
        <v>513</v>
      </c>
      <c r="E274" s="461">
        <v>1116.8499999999999</v>
      </c>
      <c r="F274" s="164" t="s">
        <v>11038</v>
      </c>
      <c r="G274" s="168"/>
    </row>
    <row r="275" spans="1:7" ht="21.6" x14ac:dyDescent="0.3">
      <c r="A275" s="159" t="str">
        <f t="shared" si="4"/>
        <v>SN-73885/1</v>
      </c>
      <c r="B275" s="160" t="s">
        <v>11300</v>
      </c>
      <c r="C275" s="165" t="s">
        <v>8051</v>
      </c>
      <c r="D275" s="166" t="s">
        <v>513</v>
      </c>
      <c r="E275" s="461">
        <v>16.39</v>
      </c>
      <c r="F275" s="164" t="s">
        <v>11118</v>
      </c>
      <c r="G275" s="168"/>
    </row>
    <row r="276" spans="1:7" x14ac:dyDescent="0.3">
      <c r="A276" s="159" t="str">
        <f t="shared" si="4"/>
        <v>SN-73885/2</v>
      </c>
      <c r="B276" s="160" t="s">
        <v>11301</v>
      </c>
      <c r="C276" s="165" t="s">
        <v>8052</v>
      </c>
      <c r="D276" s="166" t="s">
        <v>513</v>
      </c>
      <c r="E276" s="461">
        <v>19.7</v>
      </c>
      <c r="F276" s="164" t="s">
        <v>11038</v>
      </c>
      <c r="G276" s="168"/>
    </row>
    <row r="277" spans="1:7" x14ac:dyDescent="0.3">
      <c r="A277" s="159" t="str">
        <f t="shared" si="4"/>
        <v>SN-73885/3</v>
      </c>
      <c r="B277" s="160" t="s">
        <v>11302</v>
      </c>
      <c r="C277" s="165" t="s">
        <v>8053</v>
      </c>
      <c r="D277" s="166" t="s">
        <v>513</v>
      </c>
      <c r="E277" s="461">
        <v>22.33</v>
      </c>
      <c r="F277" s="164" t="s">
        <v>11038</v>
      </c>
      <c r="G277" s="168"/>
    </row>
    <row r="278" spans="1:7" x14ac:dyDescent="0.3">
      <c r="A278" s="159" t="str">
        <f t="shared" si="4"/>
        <v>SN-73885/4</v>
      </c>
      <c r="B278" s="160" t="s">
        <v>11303</v>
      </c>
      <c r="C278" s="165" t="s">
        <v>8054</v>
      </c>
      <c r="D278" s="166" t="s">
        <v>513</v>
      </c>
      <c r="E278" s="461">
        <v>143.22</v>
      </c>
      <c r="F278" s="164" t="s">
        <v>11038</v>
      </c>
      <c r="G278" s="168"/>
    </row>
    <row r="279" spans="1:7" x14ac:dyDescent="0.3">
      <c r="A279" s="159" t="str">
        <f t="shared" si="4"/>
        <v>SN-73885/5</v>
      </c>
      <c r="B279" s="160" t="s">
        <v>11304</v>
      </c>
      <c r="C279" s="165" t="s">
        <v>8055</v>
      </c>
      <c r="D279" s="166" t="s">
        <v>513</v>
      </c>
      <c r="E279" s="461">
        <v>185.54</v>
      </c>
      <c r="F279" s="164" t="s">
        <v>11038</v>
      </c>
      <c r="G279" s="168"/>
    </row>
    <row r="280" spans="1:7" x14ac:dyDescent="0.3">
      <c r="A280" s="159" t="str">
        <f t="shared" si="4"/>
        <v>SN-73885/6</v>
      </c>
      <c r="B280" s="160" t="s">
        <v>11305</v>
      </c>
      <c r="C280" s="165" t="s">
        <v>8056</v>
      </c>
      <c r="D280" s="166" t="s">
        <v>513</v>
      </c>
      <c r="E280" s="461">
        <v>218.08</v>
      </c>
      <c r="F280" s="164" t="s">
        <v>11038</v>
      </c>
      <c r="G280" s="168"/>
    </row>
    <row r="281" spans="1:7" x14ac:dyDescent="0.3">
      <c r="A281" s="159" t="str">
        <f t="shared" si="4"/>
        <v>SN-73885/7</v>
      </c>
      <c r="B281" s="160" t="s">
        <v>11306</v>
      </c>
      <c r="C281" s="165" t="s">
        <v>8057</v>
      </c>
      <c r="D281" s="166" t="s">
        <v>513</v>
      </c>
      <c r="E281" s="461">
        <v>237.62</v>
      </c>
      <c r="F281" s="164" t="s">
        <v>11038</v>
      </c>
      <c r="G281" s="168"/>
    </row>
    <row r="282" spans="1:7" x14ac:dyDescent="0.3">
      <c r="A282" s="159" t="str">
        <f t="shared" si="4"/>
        <v>SN-73885/8</v>
      </c>
      <c r="B282" s="160" t="s">
        <v>11307</v>
      </c>
      <c r="C282" s="165" t="s">
        <v>8058</v>
      </c>
      <c r="D282" s="166" t="s">
        <v>513</v>
      </c>
      <c r="E282" s="461">
        <v>260.41000000000003</v>
      </c>
      <c r="F282" s="164" t="s">
        <v>11038</v>
      </c>
      <c r="G282" s="168"/>
    </row>
    <row r="283" spans="1:7" x14ac:dyDescent="0.3">
      <c r="A283" s="159" t="str">
        <f t="shared" si="4"/>
        <v>SN-73885/9</v>
      </c>
      <c r="B283" s="160" t="s">
        <v>11308</v>
      </c>
      <c r="C283" s="165" t="s">
        <v>8059</v>
      </c>
      <c r="D283" s="166" t="s">
        <v>513</v>
      </c>
      <c r="E283" s="461">
        <v>286.45</v>
      </c>
      <c r="F283" s="164" t="s">
        <v>11038</v>
      </c>
      <c r="G283" s="168"/>
    </row>
    <row r="284" spans="1:7" x14ac:dyDescent="0.3">
      <c r="A284" s="159" t="str">
        <f t="shared" si="4"/>
        <v>SN-73885/10</v>
      </c>
      <c r="B284" s="160" t="s">
        <v>11309</v>
      </c>
      <c r="C284" s="165" t="s">
        <v>8060</v>
      </c>
      <c r="D284" s="166" t="s">
        <v>513</v>
      </c>
      <c r="E284" s="461">
        <v>309.24</v>
      </c>
      <c r="F284" s="164" t="s">
        <v>11038</v>
      </c>
      <c r="G284" s="168"/>
    </row>
    <row r="285" spans="1:7" x14ac:dyDescent="0.3">
      <c r="A285" s="159" t="str">
        <f t="shared" si="4"/>
        <v>SN-73885/11</v>
      </c>
      <c r="B285" s="160" t="s">
        <v>11310</v>
      </c>
      <c r="C285" s="165" t="s">
        <v>8061</v>
      </c>
      <c r="D285" s="166" t="s">
        <v>513</v>
      </c>
      <c r="E285" s="461">
        <v>325.52</v>
      </c>
      <c r="F285" s="164" t="s">
        <v>11038</v>
      </c>
      <c r="G285" s="168"/>
    </row>
    <row r="286" spans="1:7" x14ac:dyDescent="0.3">
      <c r="A286" s="159" t="str">
        <f t="shared" si="4"/>
        <v>SN-73885/12</v>
      </c>
      <c r="B286" s="160" t="s">
        <v>11311</v>
      </c>
      <c r="C286" s="165" t="s">
        <v>8062</v>
      </c>
      <c r="D286" s="166" t="s">
        <v>513</v>
      </c>
      <c r="E286" s="461">
        <v>371.09</v>
      </c>
      <c r="F286" s="164" t="s">
        <v>11038</v>
      </c>
      <c r="G286" s="168"/>
    </row>
    <row r="287" spans="1:7" ht="20.399999999999999" x14ac:dyDescent="0.3">
      <c r="A287" s="159" t="str">
        <f t="shared" si="4"/>
        <v>SN-92235</v>
      </c>
      <c r="B287" s="160">
        <v>92235</v>
      </c>
      <c r="C287" s="165" t="s">
        <v>11312</v>
      </c>
      <c r="D287" s="166" t="s">
        <v>701</v>
      </c>
      <c r="E287" s="461">
        <v>48.49</v>
      </c>
      <c r="F287" s="164" t="s">
        <v>11038</v>
      </c>
      <c r="G287" s="168"/>
    </row>
    <row r="288" spans="1:7" ht="20.399999999999999" x14ac:dyDescent="0.3">
      <c r="A288" s="159" t="str">
        <f t="shared" si="4"/>
        <v>SN-93206</v>
      </c>
      <c r="B288" s="160">
        <v>93206</v>
      </c>
      <c r="C288" s="165" t="s">
        <v>11313</v>
      </c>
      <c r="D288" s="166" t="s">
        <v>701</v>
      </c>
      <c r="E288" s="461">
        <v>683.13</v>
      </c>
      <c r="F288" s="164" t="s">
        <v>11038</v>
      </c>
      <c r="G288" s="168"/>
    </row>
    <row r="289" spans="1:7" ht="20.399999999999999" x14ac:dyDescent="0.3">
      <c r="A289" s="159" t="str">
        <f t="shared" si="4"/>
        <v>SN-93207</v>
      </c>
      <c r="B289" s="160">
        <v>93207</v>
      </c>
      <c r="C289" s="165" t="s">
        <v>11314</v>
      </c>
      <c r="D289" s="166" t="s">
        <v>701</v>
      </c>
      <c r="E289" s="461">
        <v>652.75</v>
      </c>
      <c r="F289" s="164" t="s">
        <v>11038</v>
      </c>
      <c r="G289" s="168"/>
    </row>
    <row r="290" spans="1:7" ht="20.399999999999999" x14ac:dyDescent="0.3">
      <c r="A290" s="159" t="str">
        <f t="shared" si="4"/>
        <v>SN-93208</v>
      </c>
      <c r="B290" s="160">
        <v>93208</v>
      </c>
      <c r="C290" s="165" t="s">
        <v>11315</v>
      </c>
      <c r="D290" s="166" t="s">
        <v>701</v>
      </c>
      <c r="E290" s="461">
        <v>504.74</v>
      </c>
      <c r="F290" s="164" t="s">
        <v>11038</v>
      </c>
      <c r="G290" s="168"/>
    </row>
    <row r="291" spans="1:7" x14ac:dyDescent="0.3">
      <c r="A291" s="159" t="str">
        <f t="shared" si="4"/>
        <v>SN-93209</v>
      </c>
      <c r="B291" s="160">
        <v>93209</v>
      </c>
      <c r="C291" s="165" t="s">
        <v>11316</v>
      </c>
      <c r="D291" s="166" t="s">
        <v>701</v>
      </c>
      <c r="E291" s="461">
        <v>544.96</v>
      </c>
      <c r="F291" s="164" t="s">
        <v>11038</v>
      </c>
      <c r="G291" s="168"/>
    </row>
    <row r="292" spans="1:7" ht="20.399999999999999" x14ac:dyDescent="0.3">
      <c r="A292" s="159" t="str">
        <f t="shared" si="4"/>
        <v>SN-93210</v>
      </c>
      <c r="B292" s="160">
        <v>93210</v>
      </c>
      <c r="C292" s="165" t="s">
        <v>11317</v>
      </c>
      <c r="D292" s="166" t="s">
        <v>701</v>
      </c>
      <c r="E292" s="461">
        <v>358.06</v>
      </c>
      <c r="F292" s="164" t="s">
        <v>11038</v>
      </c>
      <c r="G292" s="168"/>
    </row>
    <row r="293" spans="1:7" ht="20.399999999999999" x14ac:dyDescent="0.3">
      <c r="A293" s="159" t="str">
        <f t="shared" si="4"/>
        <v>SN-93211</v>
      </c>
      <c r="B293" s="160">
        <v>93211</v>
      </c>
      <c r="C293" s="165" t="s">
        <v>11318</v>
      </c>
      <c r="D293" s="166" t="s">
        <v>701</v>
      </c>
      <c r="E293" s="461">
        <v>354.67</v>
      </c>
      <c r="F293" s="164" t="s">
        <v>11038</v>
      </c>
      <c r="G293" s="168"/>
    </row>
    <row r="294" spans="1:7" ht="20.399999999999999" x14ac:dyDescent="0.3">
      <c r="A294" s="159" t="str">
        <f t="shared" si="4"/>
        <v>SN-93212</v>
      </c>
      <c r="B294" s="160">
        <v>93212</v>
      </c>
      <c r="C294" s="165" t="s">
        <v>11319</v>
      </c>
      <c r="D294" s="166" t="s">
        <v>701</v>
      </c>
      <c r="E294" s="461">
        <v>595.52</v>
      </c>
      <c r="F294" s="164" t="s">
        <v>11038</v>
      </c>
      <c r="G294" s="168"/>
    </row>
    <row r="295" spans="1:7" x14ac:dyDescent="0.3">
      <c r="A295" s="159" t="str">
        <f t="shared" si="4"/>
        <v>SN-93213</v>
      </c>
      <c r="B295" s="160">
        <v>93213</v>
      </c>
      <c r="C295" s="165" t="s">
        <v>11320</v>
      </c>
      <c r="D295" s="166" t="s">
        <v>701</v>
      </c>
      <c r="E295" s="461">
        <v>636.14</v>
      </c>
      <c r="F295" s="164" t="s">
        <v>11038</v>
      </c>
      <c r="G295" s="168"/>
    </row>
    <row r="296" spans="1:7" ht="20.399999999999999" x14ac:dyDescent="0.3">
      <c r="A296" s="159" t="str">
        <f t="shared" si="4"/>
        <v>SN-93214</v>
      </c>
      <c r="B296" s="160">
        <v>93214</v>
      </c>
      <c r="C296" s="165" t="s">
        <v>11321</v>
      </c>
      <c r="D296" s="166" t="s">
        <v>513</v>
      </c>
      <c r="E296" s="461">
        <v>3451.04</v>
      </c>
      <c r="F296" s="164" t="s">
        <v>11038</v>
      </c>
      <c r="G296" s="168"/>
    </row>
    <row r="297" spans="1:7" ht="20.399999999999999" x14ac:dyDescent="0.3">
      <c r="A297" s="159" t="str">
        <f t="shared" si="4"/>
        <v>SN-93243</v>
      </c>
      <c r="B297" s="160">
        <v>93243</v>
      </c>
      <c r="C297" s="165" t="s">
        <v>11322</v>
      </c>
      <c r="D297" s="166" t="s">
        <v>513</v>
      </c>
      <c r="E297" s="461">
        <v>5293.69</v>
      </c>
      <c r="F297" s="164" t="s">
        <v>11038</v>
      </c>
      <c r="G297" s="168"/>
    </row>
    <row r="298" spans="1:7" x14ac:dyDescent="0.3">
      <c r="A298" s="159" t="str">
        <f t="shared" si="4"/>
        <v>SN-93582</v>
      </c>
      <c r="B298" s="160">
        <v>93582</v>
      </c>
      <c r="C298" s="165" t="s">
        <v>11323</v>
      </c>
      <c r="D298" s="166" t="s">
        <v>701</v>
      </c>
      <c r="E298" s="461">
        <v>181.09</v>
      </c>
      <c r="F298" s="164" t="s">
        <v>11038</v>
      </c>
      <c r="G298" s="168"/>
    </row>
    <row r="299" spans="1:7" ht="20.399999999999999" x14ac:dyDescent="0.3">
      <c r="A299" s="159" t="str">
        <f t="shared" si="4"/>
        <v>SN-93583</v>
      </c>
      <c r="B299" s="160">
        <v>93583</v>
      </c>
      <c r="C299" s="165" t="s">
        <v>11324</v>
      </c>
      <c r="D299" s="166" t="s">
        <v>701</v>
      </c>
      <c r="E299" s="461">
        <v>303.58999999999997</v>
      </c>
      <c r="F299" s="164" t="s">
        <v>11038</v>
      </c>
      <c r="G299" s="168"/>
    </row>
    <row r="300" spans="1:7" ht="20.399999999999999" x14ac:dyDescent="0.3">
      <c r="A300" s="159" t="str">
        <f t="shared" si="4"/>
        <v>SN-93584</v>
      </c>
      <c r="B300" s="160">
        <v>93584</v>
      </c>
      <c r="C300" s="165" t="s">
        <v>11325</v>
      </c>
      <c r="D300" s="166" t="s">
        <v>701</v>
      </c>
      <c r="E300" s="461">
        <v>521.80999999999995</v>
      </c>
      <c r="F300" s="164" t="s">
        <v>11038</v>
      </c>
      <c r="G300" s="143"/>
    </row>
    <row r="301" spans="1:7" ht="20.399999999999999" x14ac:dyDescent="0.3">
      <c r="A301" s="159" t="str">
        <f t="shared" si="4"/>
        <v>SN-93585</v>
      </c>
      <c r="B301" s="160">
        <v>93585</v>
      </c>
      <c r="C301" s="165" t="s">
        <v>11326</v>
      </c>
      <c r="D301" s="166" t="s">
        <v>701</v>
      </c>
      <c r="E301" s="461">
        <v>698.5</v>
      </c>
      <c r="F301" s="164" t="s">
        <v>11038</v>
      </c>
      <c r="G301" s="168"/>
    </row>
    <row r="302" spans="1:7" ht="20.399999999999999" x14ac:dyDescent="0.3">
      <c r="A302" s="159" t="str">
        <f t="shared" si="4"/>
        <v>SN-98441</v>
      </c>
      <c r="B302" s="160">
        <v>98441</v>
      </c>
      <c r="C302" s="165" t="s">
        <v>11327</v>
      </c>
      <c r="D302" s="166" t="s">
        <v>701</v>
      </c>
      <c r="E302" s="461">
        <v>75.88</v>
      </c>
      <c r="F302" s="164" t="s">
        <v>11038</v>
      </c>
      <c r="G302" s="143"/>
    </row>
    <row r="303" spans="1:7" ht="20.399999999999999" x14ac:dyDescent="0.3">
      <c r="A303" s="159" t="str">
        <f t="shared" si="4"/>
        <v>SN-98442</v>
      </c>
      <c r="B303" s="160">
        <v>98442</v>
      </c>
      <c r="C303" s="165" t="s">
        <v>11328</v>
      </c>
      <c r="D303" s="166" t="s">
        <v>701</v>
      </c>
      <c r="E303" s="461">
        <v>77.77</v>
      </c>
      <c r="F303" s="164" t="s">
        <v>11038</v>
      </c>
      <c r="G303" s="143"/>
    </row>
    <row r="304" spans="1:7" ht="20.399999999999999" x14ac:dyDescent="0.3">
      <c r="A304" s="159" t="str">
        <f t="shared" si="4"/>
        <v>SN-98443</v>
      </c>
      <c r="B304" s="160">
        <v>98443</v>
      </c>
      <c r="C304" s="165" t="s">
        <v>11329</v>
      </c>
      <c r="D304" s="166" t="s">
        <v>701</v>
      </c>
      <c r="E304" s="461">
        <v>65.25</v>
      </c>
      <c r="F304" s="164" t="s">
        <v>11038</v>
      </c>
      <c r="G304" s="168"/>
    </row>
    <row r="305" spans="1:7" ht="20.399999999999999" x14ac:dyDescent="0.3">
      <c r="A305" s="159" t="str">
        <f t="shared" si="4"/>
        <v>SN-98444</v>
      </c>
      <c r="B305" s="160">
        <v>98444</v>
      </c>
      <c r="C305" s="165" t="s">
        <v>11330</v>
      </c>
      <c r="D305" s="166" t="s">
        <v>701</v>
      </c>
      <c r="E305" s="461">
        <v>66.599999999999994</v>
      </c>
      <c r="F305" s="164" t="s">
        <v>11038</v>
      </c>
      <c r="G305" s="168"/>
    </row>
    <row r="306" spans="1:7" ht="20.399999999999999" x14ac:dyDescent="0.3">
      <c r="A306" s="159" t="str">
        <f t="shared" si="4"/>
        <v>SN-98445</v>
      </c>
      <c r="B306" s="160">
        <v>98445</v>
      </c>
      <c r="C306" s="165" t="s">
        <v>11331</v>
      </c>
      <c r="D306" s="166" t="s">
        <v>701</v>
      </c>
      <c r="E306" s="461">
        <v>92.64</v>
      </c>
      <c r="F306" s="164" t="s">
        <v>11038</v>
      </c>
      <c r="G306" s="168"/>
    </row>
    <row r="307" spans="1:7" ht="20.399999999999999" x14ac:dyDescent="0.3">
      <c r="A307" s="159" t="str">
        <f t="shared" si="4"/>
        <v>SN-98446</v>
      </c>
      <c r="B307" s="160">
        <v>98446</v>
      </c>
      <c r="C307" s="165" t="s">
        <v>11332</v>
      </c>
      <c r="D307" s="166" t="s">
        <v>701</v>
      </c>
      <c r="E307" s="461">
        <v>120.92</v>
      </c>
      <c r="F307" s="164" t="s">
        <v>11038</v>
      </c>
      <c r="G307" s="168"/>
    </row>
    <row r="308" spans="1:7" ht="20.399999999999999" x14ac:dyDescent="0.3">
      <c r="A308" s="159" t="str">
        <f t="shared" si="4"/>
        <v>SN-98447</v>
      </c>
      <c r="B308" s="160">
        <v>98447</v>
      </c>
      <c r="C308" s="165" t="s">
        <v>11333</v>
      </c>
      <c r="D308" s="166" t="s">
        <v>701</v>
      </c>
      <c r="E308" s="461">
        <v>77.849999999999994</v>
      </c>
      <c r="F308" s="164" t="s">
        <v>11038</v>
      </c>
      <c r="G308" s="168"/>
    </row>
    <row r="309" spans="1:7" ht="20.399999999999999" x14ac:dyDescent="0.3">
      <c r="A309" s="159" t="str">
        <f t="shared" si="4"/>
        <v>SN-98448</v>
      </c>
      <c r="B309" s="160">
        <v>98448</v>
      </c>
      <c r="C309" s="165" t="s">
        <v>11334</v>
      </c>
      <c r="D309" s="166" t="s">
        <v>701</v>
      </c>
      <c r="E309" s="461">
        <v>99.63</v>
      </c>
      <c r="F309" s="164" t="s">
        <v>11038</v>
      </c>
      <c r="G309" s="168"/>
    </row>
    <row r="310" spans="1:7" ht="20.399999999999999" x14ac:dyDescent="0.3">
      <c r="A310" s="159" t="str">
        <f t="shared" si="4"/>
        <v>SN-98449</v>
      </c>
      <c r="B310" s="160">
        <v>98449</v>
      </c>
      <c r="C310" s="165" t="s">
        <v>11335</v>
      </c>
      <c r="D310" s="166" t="s">
        <v>701</v>
      </c>
      <c r="E310" s="461">
        <v>95.73</v>
      </c>
      <c r="F310" s="164" t="s">
        <v>11038</v>
      </c>
      <c r="G310" s="168"/>
    </row>
    <row r="311" spans="1:7" ht="20.399999999999999" x14ac:dyDescent="0.3">
      <c r="A311" s="159" t="str">
        <f t="shared" si="4"/>
        <v>SN-98450</v>
      </c>
      <c r="B311" s="160">
        <v>98450</v>
      </c>
      <c r="C311" s="165" t="s">
        <v>11336</v>
      </c>
      <c r="D311" s="166" t="s">
        <v>701</v>
      </c>
      <c r="E311" s="461">
        <v>98.48</v>
      </c>
      <c r="F311" s="164" t="s">
        <v>11038</v>
      </c>
      <c r="G311" s="168"/>
    </row>
    <row r="312" spans="1:7" ht="20.399999999999999" x14ac:dyDescent="0.3">
      <c r="A312" s="159" t="str">
        <f t="shared" si="4"/>
        <v>SN-98451</v>
      </c>
      <c r="B312" s="160">
        <v>98451</v>
      </c>
      <c r="C312" s="165" t="s">
        <v>11337</v>
      </c>
      <c r="D312" s="166" t="s">
        <v>701</v>
      </c>
      <c r="E312" s="461">
        <v>83.47</v>
      </c>
      <c r="F312" s="164" t="s">
        <v>11038</v>
      </c>
      <c r="G312" s="168"/>
    </row>
    <row r="313" spans="1:7" ht="20.399999999999999" x14ac:dyDescent="0.3">
      <c r="A313" s="159" t="str">
        <f t="shared" si="4"/>
        <v>SN-98452</v>
      </c>
      <c r="B313" s="160">
        <v>98452</v>
      </c>
      <c r="C313" s="165" t="s">
        <v>11338</v>
      </c>
      <c r="D313" s="166" t="s">
        <v>701</v>
      </c>
      <c r="E313" s="461">
        <v>85.14</v>
      </c>
      <c r="F313" s="164" t="s">
        <v>11038</v>
      </c>
      <c r="G313" s="168"/>
    </row>
    <row r="314" spans="1:7" ht="20.399999999999999" x14ac:dyDescent="0.3">
      <c r="A314" s="159" t="str">
        <f t="shared" si="4"/>
        <v>SN-98453</v>
      </c>
      <c r="B314" s="160">
        <v>98453</v>
      </c>
      <c r="C314" s="165" t="s">
        <v>11339</v>
      </c>
      <c r="D314" s="166" t="s">
        <v>701</v>
      </c>
      <c r="E314" s="461">
        <v>115.73</v>
      </c>
      <c r="F314" s="164" t="s">
        <v>11038</v>
      </c>
      <c r="G314" s="168"/>
    </row>
    <row r="315" spans="1:7" ht="20.399999999999999" x14ac:dyDescent="0.3">
      <c r="A315" s="159" t="str">
        <f t="shared" si="4"/>
        <v>SN-98454</v>
      </c>
      <c r="B315" s="160">
        <v>98454</v>
      </c>
      <c r="C315" s="165" t="s">
        <v>11340</v>
      </c>
      <c r="D315" s="166" t="s">
        <v>701</v>
      </c>
      <c r="E315" s="461">
        <v>151.88</v>
      </c>
      <c r="F315" s="164" t="s">
        <v>11038</v>
      </c>
      <c r="G315" s="168"/>
    </row>
    <row r="316" spans="1:7" ht="20.399999999999999" x14ac:dyDescent="0.3">
      <c r="A316" s="159" t="str">
        <f t="shared" si="4"/>
        <v>SN-98455</v>
      </c>
      <c r="B316" s="160">
        <v>98455</v>
      </c>
      <c r="C316" s="165" t="s">
        <v>11341</v>
      </c>
      <c r="D316" s="166" t="s">
        <v>701</v>
      </c>
      <c r="E316" s="461">
        <v>99.31</v>
      </c>
      <c r="F316" s="164" t="s">
        <v>11038</v>
      </c>
      <c r="G316" s="168"/>
    </row>
    <row r="317" spans="1:7" ht="20.399999999999999" x14ac:dyDescent="0.3">
      <c r="A317" s="159" t="str">
        <f t="shared" si="4"/>
        <v>SN-98456</v>
      </c>
      <c r="B317" s="160">
        <v>98456</v>
      </c>
      <c r="C317" s="165" t="s">
        <v>11342</v>
      </c>
      <c r="D317" s="166" t="s">
        <v>701</v>
      </c>
      <c r="E317" s="461">
        <v>128.44</v>
      </c>
      <c r="F317" s="164" t="s">
        <v>11038</v>
      </c>
      <c r="G317" s="168"/>
    </row>
    <row r="318" spans="1:7" x14ac:dyDescent="0.3">
      <c r="A318" s="159" t="str">
        <f t="shared" si="4"/>
        <v>SN-98458</v>
      </c>
      <c r="B318" s="160">
        <v>98458</v>
      </c>
      <c r="C318" s="165" t="s">
        <v>11343</v>
      </c>
      <c r="D318" s="166" t="s">
        <v>701</v>
      </c>
      <c r="E318" s="461">
        <v>72.72</v>
      </c>
      <c r="F318" s="164" t="s">
        <v>11038</v>
      </c>
      <c r="G318" s="168"/>
    </row>
    <row r="319" spans="1:7" x14ac:dyDescent="0.3">
      <c r="A319" s="159" t="str">
        <f t="shared" si="4"/>
        <v>SN-98459</v>
      </c>
      <c r="B319" s="160">
        <v>98459</v>
      </c>
      <c r="C319" s="165" t="s">
        <v>11344</v>
      </c>
      <c r="D319" s="166" t="s">
        <v>701</v>
      </c>
      <c r="E319" s="461">
        <v>74.42</v>
      </c>
      <c r="F319" s="164" t="s">
        <v>11038</v>
      </c>
      <c r="G319" s="168"/>
    </row>
    <row r="320" spans="1:7" x14ac:dyDescent="0.3">
      <c r="A320" s="159" t="str">
        <f t="shared" si="4"/>
        <v>SN-98460</v>
      </c>
      <c r="B320" s="160">
        <v>98460</v>
      </c>
      <c r="C320" s="165" t="s">
        <v>11345</v>
      </c>
      <c r="D320" s="166" t="s">
        <v>701</v>
      </c>
      <c r="E320" s="461">
        <v>85.66</v>
      </c>
      <c r="F320" s="164" t="s">
        <v>11038</v>
      </c>
      <c r="G320" s="168"/>
    </row>
    <row r="321" spans="1:7" x14ac:dyDescent="0.3">
      <c r="A321" s="159" t="str">
        <f t="shared" si="4"/>
        <v>SN-98461</v>
      </c>
      <c r="B321" s="160">
        <v>98461</v>
      </c>
      <c r="C321" s="165" t="s">
        <v>11346</v>
      </c>
      <c r="D321" s="166" t="s">
        <v>513</v>
      </c>
      <c r="E321" s="461">
        <v>2928.44</v>
      </c>
      <c r="F321" s="164" t="s">
        <v>11038</v>
      </c>
      <c r="G321" s="168"/>
    </row>
    <row r="322" spans="1:7" x14ac:dyDescent="0.3">
      <c r="A322" s="159" t="str">
        <f t="shared" si="4"/>
        <v>SN-98462</v>
      </c>
      <c r="B322" s="160">
        <v>98462</v>
      </c>
      <c r="C322" s="165" t="s">
        <v>11347</v>
      </c>
      <c r="D322" s="166" t="s">
        <v>513</v>
      </c>
      <c r="E322" s="461">
        <v>4377.41</v>
      </c>
      <c r="F322" s="164" t="s">
        <v>11038</v>
      </c>
      <c r="G322" s="168"/>
    </row>
    <row r="323" spans="1:7" x14ac:dyDescent="0.3">
      <c r="A323" s="159" t="str">
        <f t="shared" si="4"/>
        <v>SN-74209/1</v>
      </c>
      <c r="B323" s="160" t="s">
        <v>11348</v>
      </c>
      <c r="C323" s="165" t="s">
        <v>8168</v>
      </c>
      <c r="D323" s="166" t="s">
        <v>701</v>
      </c>
      <c r="E323" s="461">
        <v>310.87</v>
      </c>
      <c r="F323" s="164" t="s">
        <v>11038</v>
      </c>
      <c r="G323" s="168"/>
    </row>
    <row r="324" spans="1:7" ht="20.399999999999999" x14ac:dyDescent="0.3">
      <c r="A324" s="159" t="str">
        <f t="shared" si="4"/>
        <v>SN-73847/1</v>
      </c>
      <c r="B324" s="160" t="s">
        <v>11349</v>
      </c>
      <c r="C324" s="165" t="s">
        <v>11350</v>
      </c>
      <c r="D324" s="166" t="s">
        <v>6105</v>
      </c>
      <c r="E324" s="461">
        <v>394.53</v>
      </c>
      <c r="F324" s="164" t="s">
        <v>11038</v>
      </c>
      <c r="G324" s="168"/>
    </row>
    <row r="325" spans="1:7" ht="20.399999999999999" x14ac:dyDescent="0.3">
      <c r="A325" s="159" t="str">
        <f t="shared" si="4"/>
        <v>SN-5631</v>
      </c>
      <c r="B325" s="160">
        <v>5631</v>
      </c>
      <c r="C325" s="165" t="s">
        <v>11351</v>
      </c>
      <c r="D325" s="166" t="s">
        <v>7576</v>
      </c>
      <c r="E325" s="461">
        <v>124.49</v>
      </c>
      <c r="F325" s="164" t="s">
        <v>11038</v>
      </c>
      <c r="G325" s="168"/>
    </row>
    <row r="326" spans="1:7" ht="30.6" x14ac:dyDescent="0.3">
      <c r="A326" s="159" t="str">
        <f t="shared" si="4"/>
        <v>SN-5678</v>
      </c>
      <c r="B326" s="160">
        <v>5678</v>
      </c>
      <c r="C326" s="165" t="s">
        <v>11352</v>
      </c>
      <c r="D326" s="166" t="s">
        <v>7576</v>
      </c>
      <c r="E326" s="461">
        <v>91.99</v>
      </c>
      <c r="F326" s="164" t="s">
        <v>11038</v>
      </c>
      <c r="G326" s="168"/>
    </row>
    <row r="327" spans="1:7" ht="30.6" x14ac:dyDescent="0.3">
      <c r="A327" s="159" t="str">
        <f t="shared" si="4"/>
        <v>SN-5680</v>
      </c>
      <c r="B327" s="160">
        <v>5680</v>
      </c>
      <c r="C327" s="165" t="s">
        <v>11353</v>
      </c>
      <c r="D327" s="166" t="s">
        <v>7576</v>
      </c>
      <c r="E327" s="461">
        <v>84.89</v>
      </c>
      <c r="F327" s="164" t="s">
        <v>11038</v>
      </c>
      <c r="G327" s="168"/>
    </row>
    <row r="328" spans="1:7" ht="20.399999999999999" x14ac:dyDescent="0.3">
      <c r="A328" s="159" t="str">
        <f t="shared" si="4"/>
        <v>SN-5684</v>
      </c>
      <c r="B328" s="160">
        <v>5684</v>
      </c>
      <c r="C328" s="165" t="s">
        <v>11354</v>
      </c>
      <c r="D328" s="166" t="s">
        <v>7576</v>
      </c>
      <c r="E328" s="461">
        <v>84.9</v>
      </c>
      <c r="F328" s="164" t="s">
        <v>11038</v>
      </c>
      <c r="G328" s="168"/>
    </row>
    <row r="329" spans="1:7" ht="20.399999999999999" x14ac:dyDescent="0.3">
      <c r="A329" s="159" t="str">
        <f t="shared" si="4"/>
        <v>SN-5689</v>
      </c>
      <c r="B329" s="160">
        <v>5689</v>
      </c>
      <c r="C329" s="165" t="s">
        <v>11355</v>
      </c>
      <c r="D329" s="166" t="s">
        <v>7576</v>
      </c>
      <c r="E329" s="461">
        <v>2.86</v>
      </c>
      <c r="F329" s="164" t="s">
        <v>11038</v>
      </c>
      <c r="G329" s="168"/>
    </row>
    <row r="330" spans="1:7" x14ac:dyDescent="0.3">
      <c r="A330" s="159" t="str">
        <f t="shared" ref="A330:A393" si="5">CONCATENATE("SN-",B330)</f>
        <v>SN-5795</v>
      </c>
      <c r="B330" s="160">
        <v>5795</v>
      </c>
      <c r="C330" s="165" t="s">
        <v>11356</v>
      </c>
      <c r="D330" s="166" t="s">
        <v>7576</v>
      </c>
      <c r="E330" s="461">
        <v>12.16</v>
      </c>
      <c r="F330" s="164" t="s">
        <v>11038</v>
      </c>
      <c r="G330" s="168"/>
    </row>
    <row r="331" spans="1:7" ht="20.399999999999999" x14ac:dyDescent="0.3">
      <c r="A331" s="159" t="str">
        <f t="shared" si="5"/>
        <v>SN-5811</v>
      </c>
      <c r="B331" s="160">
        <v>5811</v>
      </c>
      <c r="C331" s="165" t="s">
        <v>11357</v>
      </c>
      <c r="D331" s="166" t="s">
        <v>7576</v>
      </c>
      <c r="E331" s="461">
        <v>155.88</v>
      </c>
      <c r="F331" s="164" t="s">
        <v>11038</v>
      </c>
      <c r="G331" s="168"/>
    </row>
    <row r="332" spans="1:7" x14ac:dyDescent="0.3">
      <c r="A332" s="159" t="str">
        <f t="shared" si="5"/>
        <v>SN-5823</v>
      </c>
      <c r="B332" s="160">
        <v>5823</v>
      </c>
      <c r="C332" s="165" t="s">
        <v>11358</v>
      </c>
      <c r="D332" s="166" t="s">
        <v>7576</v>
      </c>
      <c r="E332" s="461">
        <v>146.96</v>
      </c>
      <c r="F332" s="164" t="s">
        <v>11038</v>
      </c>
      <c r="G332" s="168"/>
    </row>
    <row r="333" spans="1:7" ht="30.6" x14ac:dyDescent="0.3">
      <c r="A333" s="159" t="str">
        <f t="shared" si="5"/>
        <v>SN-5824</v>
      </c>
      <c r="B333" s="160">
        <v>5824</v>
      </c>
      <c r="C333" s="165" t="s">
        <v>11359</v>
      </c>
      <c r="D333" s="166" t="s">
        <v>7576</v>
      </c>
      <c r="E333" s="461">
        <v>123.5</v>
      </c>
      <c r="F333" s="164" t="s">
        <v>11038</v>
      </c>
      <c r="G333" s="168"/>
    </row>
    <row r="334" spans="1:7" ht="20.399999999999999" x14ac:dyDescent="0.3">
      <c r="A334" s="159" t="str">
        <f t="shared" si="5"/>
        <v>SN-5835</v>
      </c>
      <c r="B334" s="160">
        <v>5835</v>
      </c>
      <c r="C334" s="165" t="s">
        <v>11360</v>
      </c>
      <c r="D334" s="166" t="s">
        <v>7576</v>
      </c>
      <c r="E334" s="461">
        <v>181.81</v>
      </c>
      <c r="F334" s="164" t="s">
        <v>11038</v>
      </c>
      <c r="G334" s="168"/>
    </row>
    <row r="335" spans="1:7" ht="20.399999999999999" x14ac:dyDescent="0.3">
      <c r="A335" s="159" t="str">
        <f t="shared" si="5"/>
        <v>SN-5839</v>
      </c>
      <c r="B335" s="160">
        <v>5839</v>
      </c>
      <c r="C335" s="165" t="s">
        <v>11361</v>
      </c>
      <c r="D335" s="166" t="s">
        <v>7576</v>
      </c>
      <c r="E335" s="461">
        <v>4.2300000000000004</v>
      </c>
      <c r="F335" s="164" t="s">
        <v>11038</v>
      </c>
      <c r="G335" s="168"/>
    </row>
    <row r="336" spans="1:7" ht="21.6" x14ac:dyDescent="0.3">
      <c r="A336" s="159" t="str">
        <f t="shared" si="5"/>
        <v>SN-5843</v>
      </c>
      <c r="B336" s="160">
        <v>5843</v>
      </c>
      <c r="C336" s="165" t="s">
        <v>11362</v>
      </c>
      <c r="D336" s="166" t="s">
        <v>7576</v>
      </c>
      <c r="E336" s="461">
        <v>92.39</v>
      </c>
      <c r="F336" s="164" t="s">
        <v>11118</v>
      </c>
      <c r="G336" s="168"/>
    </row>
    <row r="337" spans="1:7" x14ac:dyDescent="0.3">
      <c r="A337" s="159" t="str">
        <f t="shared" si="5"/>
        <v>SN-5847</v>
      </c>
      <c r="B337" s="160">
        <v>5847</v>
      </c>
      <c r="C337" s="165" t="s">
        <v>11363</v>
      </c>
      <c r="D337" s="166" t="s">
        <v>7576</v>
      </c>
      <c r="E337" s="461">
        <v>160.68</v>
      </c>
      <c r="F337" s="164" t="s">
        <v>11038</v>
      </c>
      <c r="G337" s="168"/>
    </row>
    <row r="338" spans="1:7" ht="20.399999999999999" x14ac:dyDescent="0.3">
      <c r="A338" s="159" t="str">
        <f t="shared" si="5"/>
        <v>SN-5851</v>
      </c>
      <c r="B338" s="160">
        <v>5851</v>
      </c>
      <c r="C338" s="165" t="s">
        <v>11364</v>
      </c>
      <c r="D338" s="166" t="s">
        <v>7576</v>
      </c>
      <c r="E338" s="461">
        <v>151.62</v>
      </c>
      <c r="F338" s="164" t="s">
        <v>11038</v>
      </c>
      <c r="G338" s="168"/>
    </row>
    <row r="339" spans="1:7" x14ac:dyDescent="0.3">
      <c r="A339" s="159" t="str">
        <f t="shared" si="5"/>
        <v>SN-5855</v>
      </c>
      <c r="B339" s="160">
        <v>5855</v>
      </c>
      <c r="C339" s="165" t="s">
        <v>11365</v>
      </c>
      <c r="D339" s="166" t="s">
        <v>7576</v>
      </c>
      <c r="E339" s="461">
        <v>398.36</v>
      </c>
      <c r="F339" s="164" t="s">
        <v>11038</v>
      </c>
      <c r="G339" s="168"/>
    </row>
    <row r="340" spans="1:7" ht="20.399999999999999" x14ac:dyDescent="0.3">
      <c r="A340" s="159" t="str">
        <f t="shared" si="5"/>
        <v>SN-5863</v>
      </c>
      <c r="B340" s="160">
        <v>5863</v>
      </c>
      <c r="C340" s="165" t="s">
        <v>11366</v>
      </c>
      <c r="D340" s="166" t="s">
        <v>7576</v>
      </c>
      <c r="E340" s="461">
        <v>10.08</v>
      </c>
      <c r="F340" s="164" t="s">
        <v>11038</v>
      </c>
      <c r="G340" s="168"/>
    </row>
    <row r="341" spans="1:7" ht="20.399999999999999" x14ac:dyDescent="0.3">
      <c r="A341" s="159" t="str">
        <f t="shared" si="5"/>
        <v>SN-5867</v>
      </c>
      <c r="B341" s="160">
        <v>5867</v>
      </c>
      <c r="C341" s="165" t="s">
        <v>11367</v>
      </c>
      <c r="D341" s="166" t="s">
        <v>7576</v>
      </c>
      <c r="E341" s="461">
        <v>82.13</v>
      </c>
      <c r="F341" s="164" t="s">
        <v>11038</v>
      </c>
      <c r="G341" s="168"/>
    </row>
    <row r="342" spans="1:7" ht="30.6" x14ac:dyDescent="0.3">
      <c r="A342" s="159" t="str">
        <f t="shared" si="5"/>
        <v>SN-5875</v>
      </c>
      <c r="B342" s="160">
        <v>5875</v>
      </c>
      <c r="C342" s="165" t="s">
        <v>11368</v>
      </c>
      <c r="D342" s="166" t="s">
        <v>7576</v>
      </c>
      <c r="E342" s="461">
        <v>84.17</v>
      </c>
      <c r="F342" s="164" t="s">
        <v>11038</v>
      </c>
      <c r="G342" s="168"/>
    </row>
    <row r="343" spans="1:7" ht="20.399999999999999" x14ac:dyDescent="0.3">
      <c r="A343" s="159" t="str">
        <f t="shared" si="5"/>
        <v>SN-5879</v>
      </c>
      <c r="B343" s="160">
        <v>5879</v>
      </c>
      <c r="C343" s="165" t="s">
        <v>11369</v>
      </c>
      <c r="D343" s="166" t="s">
        <v>7576</v>
      </c>
      <c r="E343" s="461">
        <v>67.27</v>
      </c>
      <c r="F343" s="164" t="s">
        <v>11038</v>
      </c>
      <c r="G343" s="143"/>
    </row>
    <row r="344" spans="1:7" ht="20.399999999999999" x14ac:dyDescent="0.3">
      <c r="A344" s="159" t="str">
        <f t="shared" si="5"/>
        <v>SN-5882</v>
      </c>
      <c r="B344" s="160">
        <v>5882</v>
      </c>
      <c r="C344" s="165" t="s">
        <v>11370</v>
      </c>
      <c r="D344" s="166" t="s">
        <v>7576</v>
      </c>
      <c r="E344" s="461">
        <v>68.98</v>
      </c>
      <c r="F344" s="164" t="s">
        <v>11038</v>
      </c>
      <c r="G344" s="168"/>
    </row>
    <row r="345" spans="1:7" ht="20.399999999999999" x14ac:dyDescent="0.3">
      <c r="A345" s="159" t="str">
        <f t="shared" si="5"/>
        <v>SN-5890</v>
      </c>
      <c r="B345" s="160">
        <v>5890</v>
      </c>
      <c r="C345" s="165" t="s">
        <v>11371</v>
      </c>
      <c r="D345" s="166" t="s">
        <v>7576</v>
      </c>
      <c r="E345" s="461">
        <v>124.19</v>
      </c>
      <c r="F345" s="164" t="s">
        <v>11038</v>
      </c>
      <c r="G345" s="168"/>
    </row>
    <row r="346" spans="1:7" ht="20.399999999999999" x14ac:dyDescent="0.3">
      <c r="A346" s="159" t="str">
        <f t="shared" si="5"/>
        <v>SN-5894</v>
      </c>
      <c r="B346" s="160">
        <v>5894</v>
      </c>
      <c r="C346" s="165" t="s">
        <v>11372</v>
      </c>
      <c r="D346" s="166" t="s">
        <v>7576</v>
      </c>
      <c r="E346" s="461">
        <v>121.86</v>
      </c>
      <c r="F346" s="164" t="s">
        <v>11038</v>
      </c>
      <c r="G346" s="168"/>
    </row>
    <row r="347" spans="1:7" ht="20.399999999999999" x14ac:dyDescent="0.3">
      <c r="A347" s="159" t="str">
        <f t="shared" si="5"/>
        <v>SN-5901</v>
      </c>
      <c r="B347" s="160">
        <v>5901</v>
      </c>
      <c r="C347" s="165" t="s">
        <v>11373</v>
      </c>
      <c r="D347" s="166" t="s">
        <v>7576</v>
      </c>
      <c r="E347" s="461">
        <v>156.13999999999999</v>
      </c>
      <c r="F347" s="164" t="s">
        <v>11038</v>
      </c>
      <c r="G347" s="168"/>
    </row>
    <row r="348" spans="1:7" ht="20.399999999999999" x14ac:dyDescent="0.3">
      <c r="A348" s="159" t="str">
        <f t="shared" si="5"/>
        <v>SN-5909</v>
      </c>
      <c r="B348" s="160">
        <v>5909</v>
      </c>
      <c r="C348" s="165" t="s">
        <v>11374</v>
      </c>
      <c r="D348" s="166" t="s">
        <v>7576</v>
      </c>
      <c r="E348" s="461">
        <v>18.41</v>
      </c>
      <c r="F348" s="164" t="s">
        <v>11038</v>
      </c>
      <c r="G348" s="168"/>
    </row>
    <row r="349" spans="1:7" x14ac:dyDescent="0.3">
      <c r="A349" s="159" t="str">
        <f t="shared" si="5"/>
        <v>SN-5921</v>
      </c>
      <c r="B349" s="160">
        <v>5921</v>
      </c>
      <c r="C349" s="165" t="s">
        <v>11375</v>
      </c>
      <c r="D349" s="166" t="s">
        <v>7576</v>
      </c>
      <c r="E349" s="461">
        <v>2.2400000000000002</v>
      </c>
      <c r="F349" s="164" t="s">
        <v>11038</v>
      </c>
      <c r="G349" s="168"/>
    </row>
    <row r="350" spans="1:7" ht="20.399999999999999" x14ac:dyDescent="0.3">
      <c r="A350" s="159" t="str">
        <f t="shared" si="5"/>
        <v>SN-5928</v>
      </c>
      <c r="B350" s="160">
        <v>5928</v>
      </c>
      <c r="C350" s="165" t="s">
        <v>11376</v>
      </c>
      <c r="D350" s="166" t="s">
        <v>7576</v>
      </c>
      <c r="E350" s="461">
        <v>129.97</v>
      </c>
      <c r="F350" s="164" t="s">
        <v>11038</v>
      </c>
      <c r="G350" s="168"/>
    </row>
    <row r="351" spans="1:7" ht="21.6" x14ac:dyDescent="0.3">
      <c r="A351" s="159" t="str">
        <f t="shared" si="5"/>
        <v>SN-5932</v>
      </c>
      <c r="B351" s="160">
        <v>5932</v>
      </c>
      <c r="C351" s="165" t="s">
        <v>11377</v>
      </c>
      <c r="D351" s="166" t="s">
        <v>7576</v>
      </c>
      <c r="E351" s="461">
        <v>147.6</v>
      </c>
      <c r="F351" s="164" t="s">
        <v>11118</v>
      </c>
      <c r="G351" s="168"/>
    </row>
    <row r="352" spans="1:7" ht="21.6" x14ac:dyDescent="0.3">
      <c r="A352" s="159" t="str">
        <f t="shared" si="5"/>
        <v>SN-5940</v>
      </c>
      <c r="B352" s="160">
        <v>5940</v>
      </c>
      <c r="C352" s="165" t="s">
        <v>11378</v>
      </c>
      <c r="D352" s="166" t="s">
        <v>7576</v>
      </c>
      <c r="E352" s="461">
        <v>126.78</v>
      </c>
      <c r="F352" s="164" t="s">
        <v>11118</v>
      </c>
      <c r="G352" s="168"/>
    </row>
    <row r="353" spans="1:7" ht="21.6" x14ac:dyDescent="0.3">
      <c r="A353" s="159" t="str">
        <f t="shared" si="5"/>
        <v>SN-5944</v>
      </c>
      <c r="B353" s="160">
        <v>5944</v>
      </c>
      <c r="C353" s="165" t="s">
        <v>11379</v>
      </c>
      <c r="D353" s="166" t="s">
        <v>7576</v>
      </c>
      <c r="E353" s="461">
        <v>179.99</v>
      </c>
      <c r="F353" s="164" t="s">
        <v>11118</v>
      </c>
      <c r="G353" s="168"/>
    </row>
    <row r="354" spans="1:7" ht="20.399999999999999" x14ac:dyDescent="0.3">
      <c r="A354" s="159" t="str">
        <f t="shared" si="5"/>
        <v>SN-5953</v>
      </c>
      <c r="B354" s="160">
        <v>5953</v>
      </c>
      <c r="C354" s="165" t="s">
        <v>11380</v>
      </c>
      <c r="D354" s="166" t="s">
        <v>7576</v>
      </c>
      <c r="E354" s="461">
        <v>34.21</v>
      </c>
      <c r="F354" s="164" t="s">
        <v>11038</v>
      </c>
      <c r="G354" s="168"/>
    </row>
    <row r="355" spans="1:7" ht="20.399999999999999" x14ac:dyDescent="0.3">
      <c r="A355" s="159" t="str">
        <f t="shared" si="5"/>
        <v>SN-6259</v>
      </c>
      <c r="B355" s="160">
        <v>6259</v>
      </c>
      <c r="C355" s="165" t="s">
        <v>11381</v>
      </c>
      <c r="D355" s="166" t="s">
        <v>7576</v>
      </c>
      <c r="E355" s="461">
        <v>128.66999999999999</v>
      </c>
      <c r="F355" s="164" t="s">
        <v>11038</v>
      </c>
      <c r="G355" s="168"/>
    </row>
    <row r="356" spans="1:7" ht="20.399999999999999" x14ac:dyDescent="0.3">
      <c r="A356" s="159" t="str">
        <f t="shared" si="5"/>
        <v>SN-6879</v>
      </c>
      <c r="B356" s="160">
        <v>6879</v>
      </c>
      <c r="C356" s="165" t="s">
        <v>11382</v>
      </c>
      <c r="D356" s="166" t="s">
        <v>7576</v>
      </c>
      <c r="E356" s="461">
        <v>118.4</v>
      </c>
      <c r="F356" s="164" t="s">
        <v>11038</v>
      </c>
      <c r="G356" s="168"/>
    </row>
    <row r="357" spans="1:7" x14ac:dyDescent="0.3">
      <c r="A357" s="159" t="str">
        <f t="shared" si="5"/>
        <v>SN-7030</v>
      </c>
      <c r="B357" s="160">
        <v>7030</v>
      </c>
      <c r="C357" s="165" t="s">
        <v>11383</v>
      </c>
      <c r="D357" s="166" t="s">
        <v>7576</v>
      </c>
      <c r="E357" s="461">
        <v>158.38</v>
      </c>
      <c r="F357" s="164" t="s">
        <v>11038</v>
      </c>
      <c r="G357" s="168"/>
    </row>
    <row r="358" spans="1:7" ht="21.6" x14ac:dyDescent="0.3">
      <c r="A358" s="159" t="str">
        <f t="shared" si="5"/>
        <v>SN-7042</v>
      </c>
      <c r="B358" s="160">
        <v>7042</v>
      </c>
      <c r="C358" s="165" t="s">
        <v>11384</v>
      </c>
      <c r="D358" s="166" t="s">
        <v>7576</v>
      </c>
      <c r="E358" s="461">
        <v>4.26</v>
      </c>
      <c r="F358" s="164" t="s">
        <v>11118</v>
      </c>
      <c r="G358" s="168"/>
    </row>
    <row r="359" spans="1:7" ht="20.399999999999999" x14ac:dyDescent="0.3">
      <c r="A359" s="159" t="str">
        <f t="shared" si="5"/>
        <v>SN-7049</v>
      </c>
      <c r="B359" s="160">
        <v>7049</v>
      </c>
      <c r="C359" s="165" t="s">
        <v>11385</v>
      </c>
      <c r="D359" s="166" t="s">
        <v>7576</v>
      </c>
      <c r="E359" s="461">
        <v>119.11</v>
      </c>
      <c r="F359" s="164" t="s">
        <v>11038</v>
      </c>
      <c r="G359" s="168"/>
    </row>
    <row r="360" spans="1:7" ht="20.399999999999999" x14ac:dyDescent="0.3">
      <c r="A360" s="159" t="str">
        <f t="shared" si="5"/>
        <v>SN-67826</v>
      </c>
      <c r="B360" s="160">
        <v>67826</v>
      </c>
      <c r="C360" s="165" t="s">
        <v>11386</v>
      </c>
      <c r="D360" s="166" t="s">
        <v>7576</v>
      </c>
      <c r="E360" s="461">
        <v>133.16999999999999</v>
      </c>
      <c r="F360" s="164" t="s">
        <v>11038</v>
      </c>
      <c r="G360" s="168"/>
    </row>
    <row r="361" spans="1:7" x14ac:dyDescent="0.3">
      <c r="A361" s="159" t="str">
        <f t="shared" si="5"/>
        <v>SN-73417</v>
      </c>
      <c r="B361" s="160">
        <v>73417</v>
      </c>
      <c r="C361" s="165" t="s">
        <v>11387</v>
      </c>
      <c r="D361" s="166" t="s">
        <v>7576</v>
      </c>
      <c r="E361" s="461">
        <v>105.16</v>
      </c>
      <c r="F361" s="164" t="s">
        <v>11038</v>
      </c>
      <c r="G361" s="168"/>
    </row>
    <row r="362" spans="1:7" ht="20.399999999999999" x14ac:dyDescent="0.3">
      <c r="A362" s="159" t="str">
        <f t="shared" si="5"/>
        <v>SN-73436</v>
      </c>
      <c r="B362" s="160">
        <v>73436</v>
      </c>
      <c r="C362" s="165" t="s">
        <v>11388</v>
      </c>
      <c r="D362" s="166" t="s">
        <v>7576</v>
      </c>
      <c r="E362" s="461">
        <v>113.56</v>
      </c>
      <c r="F362" s="164" t="s">
        <v>11038</v>
      </c>
      <c r="G362" s="168"/>
    </row>
    <row r="363" spans="1:7" ht="30.6" x14ac:dyDescent="0.3">
      <c r="A363" s="159" t="str">
        <f t="shared" si="5"/>
        <v>SN-73467</v>
      </c>
      <c r="B363" s="160">
        <v>73467</v>
      </c>
      <c r="C363" s="165" t="s">
        <v>11389</v>
      </c>
      <c r="D363" s="166" t="s">
        <v>7576</v>
      </c>
      <c r="E363" s="461">
        <v>126.19</v>
      </c>
      <c r="F363" s="164" t="s">
        <v>11038</v>
      </c>
      <c r="G363" s="168"/>
    </row>
    <row r="364" spans="1:7" ht="21.6" x14ac:dyDescent="0.3">
      <c r="A364" s="159" t="str">
        <f t="shared" si="5"/>
        <v>SN-73536</v>
      </c>
      <c r="B364" s="160">
        <v>73536</v>
      </c>
      <c r="C364" s="165" t="s">
        <v>11390</v>
      </c>
      <c r="D364" s="166" t="s">
        <v>7576</v>
      </c>
      <c r="E364" s="461">
        <v>3.58</v>
      </c>
      <c r="F364" s="164" t="s">
        <v>11118</v>
      </c>
      <c r="G364" s="168"/>
    </row>
    <row r="365" spans="1:7" ht="30.6" x14ac:dyDescent="0.3">
      <c r="A365" s="159" t="str">
        <f t="shared" si="5"/>
        <v>SN-83362</v>
      </c>
      <c r="B365" s="160">
        <v>83362</v>
      </c>
      <c r="C365" s="165" t="s">
        <v>11391</v>
      </c>
      <c r="D365" s="166" t="s">
        <v>7576</v>
      </c>
      <c r="E365" s="461">
        <v>159.65</v>
      </c>
      <c r="F365" s="164" t="s">
        <v>11038</v>
      </c>
      <c r="G365" s="168"/>
    </row>
    <row r="366" spans="1:7" ht="20.399999999999999" x14ac:dyDescent="0.3">
      <c r="A366" s="159" t="str">
        <f t="shared" si="5"/>
        <v>SN-83765</v>
      </c>
      <c r="B366" s="160">
        <v>83765</v>
      </c>
      <c r="C366" s="165" t="s">
        <v>11392</v>
      </c>
      <c r="D366" s="166" t="s">
        <v>7576</v>
      </c>
      <c r="E366" s="461">
        <v>59.19</v>
      </c>
      <c r="F366" s="164" t="s">
        <v>11038</v>
      </c>
      <c r="G366" s="168"/>
    </row>
    <row r="367" spans="1:7" ht="21.6" x14ac:dyDescent="0.3">
      <c r="A367" s="159" t="str">
        <f t="shared" si="5"/>
        <v>SN-87445</v>
      </c>
      <c r="B367" s="160">
        <v>87445</v>
      </c>
      <c r="C367" s="165" t="s">
        <v>11393</v>
      </c>
      <c r="D367" s="166" t="s">
        <v>7576</v>
      </c>
      <c r="E367" s="461">
        <v>3.08</v>
      </c>
      <c r="F367" s="164" t="s">
        <v>11118</v>
      </c>
      <c r="G367" s="168"/>
    </row>
    <row r="368" spans="1:7" ht="20.399999999999999" x14ac:dyDescent="0.3">
      <c r="A368" s="159" t="str">
        <f t="shared" si="5"/>
        <v>SN-88386</v>
      </c>
      <c r="B368" s="160">
        <v>88386</v>
      </c>
      <c r="C368" s="165" t="s">
        <v>11394</v>
      </c>
      <c r="D368" s="166" t="s">
        <v>7576</v>
      </c>
      <c r="E368" s="461">
        <v>3.11</v>
      </c>
      <c r="F368" s="164" t="s">
        <v>11038</v>
      </c>
      <c r="G368" s="168"/>
    </row>
    <row r="369" spans="1:7" ht="20.399999999999999" x14ac:dyDescent="0.3">
      <c r="A369" s="159" t="str">
        <f t="shared" si="5"/>
        <v>SN-88393</v>
      </c>
      <c r="B369" s="160">
        <v>88393</v>
      </c>
      <c r="C369" s="165" t="s">
        <v>11395</v>
      </c>
      <c r="D369" s="166" t="s">
        <v>7576</v>
      </c>
      <c r="E369" s="461">
        <v>4.1500000000000004</v>
      </c>
      <c r="F369" s="164" t="s">
        <v>11038</v>
      </c>
      <c r="G369" s="168"/>
    </row>
    <row r="370" spans="1:7" ht="20.399999999999999" x14ac:dyDescent="0.3">
      <c r="A370" s="159" t="str">
        <f t="shared" si="5"/>
        <v>SN-88399</v>
      </c>
      <c r="B370" s="160">
        <v>88399</v>
      </c>
      <c r="C370" s="165" t="s">
        <v>11396</v>
      </c>
      <c r="D370" s="166" t="s">
        <v>7576</v>
      </c>
      <c r="E370" s="461">
        <v>2.44</v>
      </c>
      <c r="F370" s="164" t="s">
        <v>11038</v>
      </c>
      <c r="G370" s="168"/>
    </row>
    <row r="371" spans="1:7" ht="20.399999999999999" x14ac:dyDescent="0.3">
      <c r="A371" s="159" t="str">
        <f t="shared" si="5"/>
        <v>SN-88418</v>
      </c>
      <c r="B371" s="160">
        <v>88418</v>
      </c>
      <c r="C371" s="165" t="s">
        <v>11397</v>
      </c>
      <c r="D371" s="166" t="s">
        <v>7576</v>
      </c>
      <c r="E371" s="461">
        <v>11.77</v>
      </c>
      <c r="F371" s="164" t="s">
        <v>11038</v>
      </c>
      <c r="G371" s="168"/>
    </row>
    <row r="372" spans="1:7" ht="20.399999999999999" x14ac:dyDescent="0.3">
      <c r="A372" s="159" t="str">
        <f t="shared" si="5"/>
        <v>SN-88433</v>
      </c>
      <c r="B372" s="160">
        <v>88433</v>
      </c>
      <c r="C372" s="165" t="s">
        <v>11398</v>
      </c>
      <c r="D372" s="166" t="s">
        <v>7576</v>
      </c>
      <c r="E372" s="461">
        <v>14.88</v>
      </c>
      <c r="F372" s="164" t="s">
        <v>11038</v>
      </c>
      <c r="G372" s="168"/>
    </row>
    <row r="373" spans="1:7" ht="20.399999999999999" x14ac:dyDescent="0.3">
      <c r="A373" s="159" t="str">
        <f t="shared" si="5"/>
        <v>SN-88830</v>
      </c>
      <c r="B373" s="160">
        <v>88830</v>
      </c>
      <c r="C373" s="165" t="s">
        <v>11399</v>
      </c>
      <c r="D373" s="166" t="s">
        <v>7576</v>
      </c>
      <c r="E373" s="461">
        <v>1.1100000000000001</v>
      </c>
      <c r="F373" s="164" t="s">
        <v>11038</v>
      </c>
      <c r="G373" s="168"/>
    </row>
    <row r="374" spans="1:7" x14ac:dyDescent="0.3">
      <c r="A374" s="159" t="str">
        <f t="shared" si="5"/>
        <v>SN-88843</v>
      </c>
      <c r="B374" s="160">
        <v>88843</v>
      </c>
      <c r="C374" s="165" t="s">
        <v>11400</v>
      </c>
      <c r="D374" s="166" t="s">
        <v>7576</v>
      </c>
      <c r="E374" s="461">
        <v>126.81</v>
      </c>
      <c r="F374" s="164" t="s">
        <v>11038</v>
      </c>
      <c r="G374" s="168"/>
    </row>
    <row r="375" spans="1:7" ht="20.399999999999999" x14ac:dyDescent="0.3">
      <c r="A375" s="159" t="str">
        <f t="shared" si="5"/>
        <v>SN-88907</v>
      </c>
      <c r="B375" s="160">
        <v>88907</v>
      </c>
      <c r="C375" s="165" t="s">
        <v>11401</v>
      </c>
      <c r="D375" s="166" t="s">
        <v>7576</v>
      </c>
      <c r="E375" s="461">
        <v>151.76</v>
      </c>
      <c r="F375" s="164" t="s">
        <v>11038</v>
      </c>
      <c r="G375" s="168"/>
    </row>
    <row r="376" spans="1:7" ht="20.399999999999999" x14ac:dyDescent="0.3">
      <c r="A376" s="159" t="str">
        <f t="shared" si="5"/>
        <v>SN-89021</v>
      </c>
      <c r="B376" s="160">
        <v>89021</v>
      </c>
      <c r="C376" s="165" t="s">
        <v>11402</v>
      </c>
      <c r="D376" s="166" t="s">
        <v>7576</v>
      </c>
      <c r="E376" s="461">
        <v>1.41</v>
      </c>
      <c r="F376" s="164" t="s">
        <v>11038</v>
      </c>
      <c r="G376" s="168"/>
    </row>
    <row r="377" spans="1:7" x14ac:dyDescent="0.3">
      <c r="A377" s="159" t="str">
        <f t="shared" si="5"/>
        <v>SN-89028</v>
      </c>
      <c r="B377" s="160">
        <v>89028</v>
      </c>
      <c r="C377" s="165" t="s">
        <v>11403</v>
      </c>
      <c r="D377" s="166" t="s">
        <v>7576</v>
      </c>
      <c r="E377" s="461">
        <v>146.69</v>
      </c>
      <c r="F377" s="164" t="s">
        <v>11038</v>
      </c>
      <c r="G377" s="168"/>
    </row>
    <row r="378" spans="1:7" x14ac:dyDescent="0.3">
      <c r="A378" s="159" t="str">
        <f t="shared" si="5"/>
        <v>SN-89032</v>
      </c>
      <c r="B378" s="160">
        <v>89032</v>
      </c>
      <c r="C378" s="165" t="s">
        <v>11404</v>
      </c>
      <c r="D378" s="166" t="s">
        <v>7576</v>
      </c>
      <c r="E378" s="461">
        <v>112.56</v>
      </c>
      <c r="F378" s="164" t="s">
        <v>11038</v>
      </c>
      <c r="G378" s="168"/>
    </row>
    <row r="379" spans="1:7" ht="21.6" x14ac:dyDescent="0.3">
      <c r="A379" s="159" t="str">
        <f t="shared" si="5"/>
        <v>SN-89035</v>
      </c>
      <c r="B379" s="160">
        <v>89035</v>
      </c>
      <c r="C379" s="165" t="s">
        <v>11405</v>
      </c>
      <c r="D379" s="166" t="s">
        <v>7576</v>
      </c>
      <c r="E379" s="461">
        <v>69.180000000000007</v>
      </c>
      <c r="F379" s="164" t="s">
        <v>11118</v>
      </c>
      <c r="G379" s="168"/>
    </row>
    <row r="380" spans="1:7" ht="20.399999999999999" x14ac:dyDescent="0.3">
      <c r="A380" s="159" t="str">
        <f t="shared" si="5"/>
        <v>SN-89225</v>
      </c>
      <c r="B380" s="160">
        <v>89225</v>
      </c>
      <c r="C380" s="165" t="s">
        <v>11406</v>
      </c>
      <c r="D380" s="166" t="s">
        <v>7576</v>
      </c>
      <c r="E380" s="461">
        <v>3.38</v>
      </c>
      <c r="F380" s="164" t="s">
        <v>11038</v>
      </c>
      <c r="G380" s="168"/>
    </row>
    <row r="381" spans="1:7" ht="20.399999999999999" x14ac:dyDescent="0.3">
      <c r="A381" s="159" t="str">
        <f t="shared" si="5"/>
        <v>SN-89234</v>
      </c>
      <c r="B381" s="160">
        <v>89234</v>
      </c>
      <c r="C381" s="165" t="s">
        <v>11407</v>
      </c>
      <c r="D381" s="166" t="s">
        <v>7576</v>
      </c>
      <c r="E381" s="461">
        <v>284.73</v>
      </c>
      <c r="F381" s="164" t="s">
        <v>11038</v>
      </c>
      <c r="G381" s="168"/>
    </row>
    <row r="382" spans="1:7" ht="20.399999999999999" x14ac:dyDescent="0.3">
      <c r="A382" s="159" t="str">
        <f t="shared" si="5"/>
        <v>SN-89242</v>
      </c>
      <c r="B382" s="160">
        <v>89242</v>
      </c>
      <c r="C382" s="165" t="s">
        <v>11408</v>
      </c>
      <c r="D382" s="166" t="s">
        <v>7576</v>
      </c>
      <c r="E382" s="461">
        <v>677.03</v>
      </c>
      <c r="F382" s="164" t="s">
        <v>11038</v>
      </c>
      <c r="G382" s="168"/>
    </row>
    <row r="383" spans="1:7" ht="20.399999999999999" x14ac:dyDescent="0.3">
      <c r="A383" s="159" t="str">
        <f t="shared" si="5"/>
        <v>SN-89250</v>
      </c>
      <c r="B383" s="160">
        <v>89250</v>
      </c>
      <c r="C383" s="165" t="s">
        <v>11409</v>
      </c>
      <c r="D383" s="166" t="s">
        <v>7576</v>
      </c>
      <c r="E383" s="461">
        <v>563.66999999999996</v>
      </c>
      <c r="F383" s="164" t="s">
        <v>11038</v>
      </c>
      <c r="G383" s="168"/>
    </row>
    <row r="384" spans="1:7" ht="20.399999999999999" x14ac:dyDescent="0.3">
      <c r="A384" s="159" t="str">
        <f t="shared" si="5"/>
        <v>SN-89257</v>
      </c>
      <c r="B384" s="160">
        <v>89257</v>
      </c>
      <c r="C384" s="165" t="s">
        <v>11410</v>
      </c>
      <c r="D384" s="166" t="s">
        <v>7576</v>
      </c>
      <c r="E384" s="461">
        <v>158.09</v>
      </c>
      <c r="F384" s="164" t="s">
        <v>11038</v>
      </c>
      <c r="G384" s="168"/>
    </row>
    <row r="385" spans="1:7" ht="20.399999999999999" x14ac:dyDescent="0.3">
      <c r="A385" s="159" t="str">
        <f t="shared" si="5"/>
        <v>SN-89272</v>
      </c>
      <c r="B385" s="160">
        <v>89272</v>
      </c>
      <c r="C385" s="165" t="s">
        <v>11411</v>
      </c>
      <c r="D385" s="166" t="s">
        <v>7576</v>
      </c>
      <c r="E385" s="461">
        <v>144.49</v>
      </c>
      <c r="F385" s="164" t="s">
        <v>11038</v>
      </c>
      <c r="G385" s="168"/>
    </row>
    <row r="386" spans="1:7" ht="21.6" x14ac:dyDescent="0.3">
      <c r="A386" s="159" t="str">
        <f t="shared" si="5"/>
        <v>SN-89278</v>
      </c>
      <c r="B386" s="160">
        <v>89278</v>
      </c>
      <c r="C386" s="165" t="s">
        <v>11412</v>
      </c>
      <c r="D386" s="166" t="s">
        <v>7576</v>
      </c>
      <c r="E386" s="461">
        <v>7.4</v>
      </c>
      <c r="F386" s="164" t="s">
        <v>11118</v>
      </c>
      <c r="G386" s="168"/>
    </row>
    <row r="387" spans="1:7" x14ac:dyDescent="0.3">
      <c r="A387" s="159" t="str">
        <f t="shared" si="5"/>
        <v>SN-89843</v>
      </c>
      <c r="B387" s="160">
        <v>89843</v>
      </c>
      <c r="C387" s="165" t="s">
        <v>11413</v>
      </c>
      <c r="D387" s="166" t="s">
        <v>7576</v>
      </c>
      <c r="E387" s="461">
        <v>132.57</v>
      </c>
      <c r="F387" s="164" t="s">
        <v>11038</v>
      </c>
      <c r="G387" s="168"/>
    </row>
    <row r="388" spans="1:7" ht="20.399999999999999" x14ac:dyDescent="0.3">
      <c r="A388" s="159" t="str">
        <f t="shared" si="5"/>
        <v>SN-89876</v>
      </c>
      <c r="B388" s="160">
        <v>89876</v>
      </c>
      <c r="C388" s="165" t="s">
        <v>11414</v>
      </c>
      <c r="D388" s="166" t="s">
        <v>7576</v>
      </c>
      <c r="E388" s="461">
        <v>203.82</v>
      </c>
      <c r="F388" s="164" t="s">
        <v>11038</v>
      </c>
      <c r="G388" s="168"/>
    </row>
    <row r="389" spans="1:7" ht="20.399999999999999" x14ac:dyDescent="0.3">
      <c r="A389" s="159" t="str">
        <f t="shared" si="5"/>
        <v>SN-89883</v>
      </c>
      <c r="B389" s="160">
        <v>89883</v>
      </c>
      <c r="C389" s="165" t="s">
        <v>11415</v>
      </c>
      <c r="D389" s="166" t="s">
        <v>7576</v>
      </c>
      <c r="E389" s="461">
        <v>227.37</v>
      </c>
      <c r="F389" s="164" t="s">
        <v>11038</v>
      </c>
      <c r="G389" s="168"/>
    </row>
    <row r="390" spans="1:7" ht="20.399999999999999" x14ac:dyDescent="0.3">
      <c r="A390" s="159" t="str">
        <f t="shared" si="5"/>
        <v>SN-90586</v>
      </c>
      <c r="B390" s="160">
        <v>90586</v>
      </c>
      <c r="C390" s="165" t="s">
        <v>11416</v>
      </c>
      <c r="D390" s="166" t="s">
        <v>7576</v>
      </c>
      <c r="E390" s="461">
        <v>1.07</v>
      </c>
      <c r="F390" s="164" t="s">
        <v>11038</v>
      </c>
      <c r="G390" s="168"/>
    </row>
    <row r="391" spans="1:7" x14ac:dyDescent="0.3">
      <c r="A391" s="159" t="str">
        <f t="shared" si="5"/>
        <v>SN-90625</v>
      </c>
      <c r="B391" s="160">
        <v>90625</v>
      </c>
      <c r="C391" s="165" t="s">
        <v>11417</v>
      </c>
      <c r="D391" s="166" t="s">
        <v>7576</v>
      </c>
      <c r="E391" s="461">
        <v>3.96</v>
      </c>
      <c r="F391" s="164" t="s">
        <v>11038</v>
      </c>
      <c r="G391" s="168"/>
    </row>
    <row r="392" spans="1:7" ht="20.399999999999999" x14ac:dyDescent="0.3">
      <c r="A392" s="159" t="str">
        <f t="shared" si="5"/>
        <v>SN-90631</v>
      </c>
      <c r="B392" s="160">
        <v>90631</v>
      </c>
      <c r="C392" s="165" t="s">
        <v>11418</v>
      </c>
      <c r="D392" s="166" t="s">
        <v>7576</v>
      </c>
      <c r="E392" s="461">
        <v>77.489999999999995</v>
      </c>
      <c r="F392" s="164" t="s">
        <v>11038</v>
      </c>
      <c r="G392" s="168"/>
    </row>
    <row r="393" spans="1:7" ht="20.399999999999999" x14ac:dyDescent="0.3">
      <c r="A393" s="159" t="str">
        <f t="shared" si="5"/>
        <v>SN-90637</v>
      </c>
      <c r="B393" s="160">
        <v>90637</v>
      </c>
      <c r="C393" s="165" t="s">
        <v>11419</v>
      </c>
      <c r="D393" s="166" t="s">
        <v>7576</v>
      </c>
      <c r="E393" s="461">
        <v>10.28</v>
      </c>
      <c r="F393" s="164" t="s">
        <v>11038</v>
      </c>
      <c r="G393" s="168"/>
    </row>
    <row r="394" spans="1:7" ht="21.6" x14ac:dyDescent="0.3">
      <c r="A394" s="159" t="str">
        <f t="shared" ref="A394:A457" si="6">CONCATENATE("SN-",B394)</f>
        <v>SN-90643</v>
      </c>
      <c r="B394" s="160">
        <v>90643</v>
      </c>
      <c r="C394" s="165" t="s">
        <v>11420</v>
      </c>
      <c r="D394" s="166" t="s">
        <v>7576</v>
      </c>
      <c r="E394" s="461">
        <v>16.09</v>
      </c>
      <c r="F394" s="164" t="s">
        <v>11118</v>
      </c>
      <c r="G394" s="168"/>
    </row>
    <row r="395" spans="1:7" ht="20.399999999999999" x14ac:dyDescent="0.3">
      <c r="A395" s="159" t="str">
        <f t="shared" si="6"/>
        <v>SN-90650</v>
      </c>
      <c r="B395" s="160">
        <v>90650</v>
      </c>
      <c r="C395" s="165" t="s">
        <v>11421</v>
      </c>
      <c r="D395" s="166" t="s">
        <v>7576</v>
      </c>
      <c r="E395" s="461">
        <v>5.6</v>
      </c>
      <c r="F395" s="164" t="s">
        <v>11038</v>
      </c>
      <c r="G395" s="168"/>
    </row>
    <row r="396" spans="1:7" x14ac:dyDescent="0.3">
      <c r="A396" s="159" t="str">
        <f t="shared" si="6"/>
        <v>SN-90656</v>
      </c>
      <c r="B396" s="160">
        <v>90656</v>
      </c>
      <c r="C396" s="165" t="s">
        <v>11422</v>
      </c>
      <c r="D396" s="166" t="s">
        <v>7576</v>
      </c>
      <c r="E396" s="461">
        <v>10.130000000000001</v>
      </c>
      <c r="F396" s="164" t="s">
        <v>11038</v>
      </c>
      <c r="G396" s="168"/>
    </row>
    <row r="397" spans="1:7" x14ac:dyDescent="0.3">
      <c r="A397" s="159" t="str">
        <f t="shared" si="6"/>
        <v>SN-90662</v>
      </c>
      <c r="B397" s="160">
        <v>90662</v>
      </c>
      <c r="C397" s="165" t="s">
        <v>11423</v>
      </c>
      <c r="D397" s="166" t="s">
        <v>7576</v>
      </c>
      <c r="E397" s="461">
        <v>10.65</v>
      </c>
      <c r="F397" s="164" t="s">
        <v>11038</v>
      </c>
      <c r="G397" s="168"/>
    </row>
    <row r="398" spans="1:7" ht="20.399999999999999" x14ac:dyDescent="0.3">
      <c r="A398" s="159" t="str">
        <f t="shared" si="6"/>
        <v>SN-90668</v>
      </c>
      <c r="B398" s="160">
        <v>90668</v>
      </c>
      <c r="C398" s="165" t="s">
        <v>11424</v>
      </c>
      <c r="D398" s="166" t="s">
        <v>7576</v>
      </c>
      <c r="E398" s="461">
        <v>16.52</v>
      </c>
      <c r="F398" s="164" t="s">
        <v>11038</v>
      </c>
      <c r="G398" s="168"/>
    </row>
    <row r="399" spans="1:7" ht="30.6" x14ac:dyDescent="0.3">
      <c r="A399" s="159" t="str">
        <f t="shared" si="6"/>
        <v>SN-90674</v>
      </c>
      <c r="B399" s="160">
        <v>90674</v>
      </c>
      <c r="C399" s="165" t="s">
        <v>11425</v>
      </c>
      <c r="D399" s="166" t="s">
        <v>7576</v>
      </c>
      <c r="E399" s="461">
        <v>409.6</v>
      </c>
      <c r="F399" s="164" t="s">
        <v>11038</v>
      </c>
      <c r="G399" s="168"/>
    </row>
    <row r="400" spans="1:7" ht="30.6" x14ac:dyDescent="0.3">
      <c r="A400" s="159" t="str">
        <f t="shared" si="6"/>
        <v>SN-90680</v>
      </c>
      <c r="B400" s="160">
        <v>90680</v>
      </c>
      <c r="C400" s="165" t="s">
        <v>11426</v>
      </c>
      <c r="D400" s="166" t="s">
        <v>7576</v>
      </c>
      <c r="E400" s="461">
        <v>221.31</v>
      </c>
      <c r="F400" s="164" t="s">
        <v>11038</v>
      </c>
      <c r="G400" s="168"/>
    </row>
    <row r="401" spans="1:7" ht="20.399999999999999" x14ac:dyDescent="0.3">
      <c r="A401" s="159" t="str">
        <f t="shared" si="6"/>
        <v>SN-90686</v>
      </c>
      <c r="B401" s="160">
        <v>90686</v>
      </c>
      <c r="C401" s="165" t="s">
        <v>11427</v>
      </c>
      <c r="D401" s="166" t="s">
        <v>7576</v>
      </c>
      <c r="E401" s="461">
        <v>109.25</v>
      </c>
      <c r="F401" s="164" t="s">
        <v>11038</v>
      </c>
      <c r="G401" s="168"/>
    </row>
    <row r="402" spans="1:7" ht="21.6" x14ac:dyDescent="0.3">
      <c r="A402" s="159" t="str">
        <f t="shared" si="6"/>
        <v>SN-90692</v>
      </c>
      <c r="B402" s="160">
        <v>90692</v>
      </c>
      <c r="C402" s="165" t="s">
        <v>11428</v>
      </c>
      <c r="D402" s="166" t="s">
        <v>7576</v>
      </c>
      <c r="E402" s="461">
        <v>63.47</v>
      </c>
      <c r="F402" s="164" t="s">
        <v>11118</v>
      </c>
      <c r="G402" s="168"/>
    </row>
    <row r="403" spans="1:7" ht="20.399999999999999" x14ac:dyDescent="0.3">
      <c r="A403" s="159" t="str">
        <f t="shared" si="6"/>
        <v>SN-90964</v>
      </c>
      <c r="B403" s="160">
        <v>90964</v>
      </c>
      <c r="C403" s="165" t="s">
        <v>11429</v>
      </c>
      <c r="D403" s="166" t="s">
        <v>7576</v>
      </c>
      <c r="E403" s="461">
        <v>15.76</v>
      </c>
      <c r="F403" s="164" t="s">
        <v>11038</v>
      </c>
      <c r="G403" s="168"/>
    </row>
    <row r="404" spans="1:7" ht="20.399999999999999" x14ac:dyDescent="0.3">
      <c r="A404" s="159" t="str">
        <f t="shared" si="6"/>
        <v>SN-90972</v>
      </c>
      <c r="B404" s="160">
        <v>90972</v>
      </c>
      <c r="C404" s="165" t="s">
        <v>11430</v>
      </c>
      <c r="D404" s="166" t="s">
        <v>7576</v>
      </c>
      <c r="E404" s="461">
        <v>44.22</v>
      </c>
      <c r="F404" s="164" t="s">
        <v>11038</v>
      </c>
      <c r="G404" s="168"/>
    </row>
    <row r="405" spans="1:7" ht="20.399999999999999" x14ac:dyDescent="0.3">
      <c r="A405" s="159" t="str">
        <f t="shared" si="6"/>
        <v>SN-90979</v>
      </c>
      <c r="B405" s="160">
        <v>90979</v>
      </c>
      <c r="C405" s="165" t="s">
        <v>11431</v>
      </c>
      <c r="D405" s="166" t="s">
        <v>7576</v>
      </c>
      <c r="E405" s="461">
        <v>114.35</v>
      </c>
      <c r="F405" s="164" t="s">
        <v>11038</v>
      </c>
      <c r="G405" s="168"/>
    </row>
    <row r="406" spans="1:7" ht="20.399999999999999" x14ac:dyDescent="0.3">
      <c r="A406" s="159" t="str">
        <f t="shared" si="6"/>
        <v>SN-90991</v>
      </c>
      <c r="B406" s="160">
        <v>90991</v>
      </c>
      <c r="C406" s="165" t="s">
        <v>11432</v>
      </c>
      <c r="D406" s="166" t="s">
        <v>7576</v>
      </c>
      <c r="E406" s="461">
        <v>121.35</v>
      </c>
      <c r="F406" s="164" t="s">
        <v>11038</v>
      </c>
      <c r="G406" s="168"/>
    </row>
    <row r="407" spans="1:7" ht="20.399999999999999" x14ac:dyDescent="0.3">
      <c r="A407" s="159" t="str">
        <f t="shared" si="6"/>
        <v>SN-90999</v>
      </c>
      <c r="B407" s="160">
        <v>90999</v>
      </c>
      <c r="C407" s="165" t="s">
        <v>11433</v>
      </c>
      <c r="D407" s="166" t="s">
        <v>7576</v>
      </c>
      <c r="E407" s="461">
        <v>58.95</v>
      </c>
      <c r="F407" s="164" t="s">
        <v>11038</v>
      </c>
      <c r="G407" s="168"/>
    </row>
    <row r="408" spans="1:7" ht="20.399999999999999" x14ac:dyDescent="0.3">
      <c r="A408" s="159" t="str">
        <f t="shared" si="6"/>
        <v>SN-91031</v>
      </c>
      <c r="B408" s="160">
        <v>91031</v>
      </c>
      <c r="C408" s="165" t="s">
        <v>11434</v>
      </c>
      <c r="D408" s="166" t="s">
        <v>7576</v>
      </c>
      <c r="E408" s="461">
        <v>153.13</v>
      </c>
      <c r="F408" s="164" t="s">
        <v>11038</v>
      </c>
      <c r="G408" s="168"/>
    </row>
    <row r="409" spans="1:7" ht="20.399999999999999" x14ac:dyDescent="0.3">
      <c r="A409" s="159" t="str">
        <f t="shared" si="6"/>
        <v>SN-91277</v>
      </c>
      <c r="B409" s="160">
        <v>91277</v>
      </c>
      <c r="C409" s="165" t="s">
        <v>11435</v>
      </c>
      <c r="D409" s="166" t="s">
        <v>7576</v>
      </c>
      <c r="E409" s="461">
        <v>4.38</v>
      </c>
      <c r="F409" s="164" t="s">
        <v>11038</v>
      </c>
      <c r="G409" s="168"/>
    </row>
    <row r="410" spans="1:7" ht="21.6" x14ac:dyDescent="0.3">
      <c r="A410" s="159" t="str">
        <f t="shared" si="6"/>
        <v>SN-91283</v>
      </c>
      <c r="B410" s="160">
        <v>91283</v>
      </c>
      <c r="C410" s="165" t="s">
        <v>11436</v>
      </c>
      <c r="D410" s="166" t="s">
        <v>7576</v>
      </c>
      <c r="E410" s="461">
        <v>9.44</v>
      </c>
      <c r="F410" s="164" t="s">
        <v>11118</v>
      </c>
      <c r="G410" s="168"/>
    </row>
    <row r="411" spans="1:7" ht="20.399999999999999" x14ac:dyDescent="0.3">
      <c r="A411" s="159" t="str">
        <f t="shared" si="6"/>
        <v>SN-91386</v>
      </c>
      <c r="B411" s="160">
        <v>91386</v>
      </c>
      <c r="C411" s="165" t="s">
        <v>11437</v>
      </c>
      <c r="D411" s="166" t="s">
        <v>7576</v>
      </c>
      <c r="E411" s="461">
        <v>160.72</v>
      </c>
      <c r="F411" s="164" t="s">
        <v>11038</v>
      </c>
      <c r="G411" s="168"/>
    </row>
    <row r="412" spans="1:7" ht="20.399999999999999" x14ac:dyDescent="0.3">
      <c r="A412" s="159" t="str">
        <f t="shared" si="6"/>
        <v>SN-91533</v>
      </c>
      <c r="B412" s="160">
        <v>91533</v>
      </c>
      <c r="C412" s="165" t="s">
        <v>11438</v>
      </c>
      <c r="D412" s="166" t="s">
        <v>7576</v>
      </c>
      <c r="E412" s="461">
        <v>16.66</v>
      </c>
      <c r="F412" s="164" t="s">
        <v>11038</v>
      </c>
      <c r="G412" s="168"/>
    </row>
    <row r="413" spans="1:7" ht="20.399999999999999" x14ac:dyDescent="0.3">
      <c r="A413" s="159" t="str">
        <f t="shared" si="6"/>
        <v>SN-91634</v>
      </c>
      <c r="B413" s="160">
        <v>91634</v>
      </c>
      <c r="C413" s="165" t="s">
        <v>11439</v>
      </c>
      <c r="D413" s="166" t="s">
        <v>7576</v>
      </c>
      <c r="E413" s="461">
        <v>114.25</v>
      </c>
      <c r="F413" s="164" t="s">
        <v>11038</v>
      </c>
      <c r="G413" s="168"/>
    </row>
    <row r="414" spans="1:7" ht="30.6" x14ac:dyDescent="0.3">
      <c r="A414" s="159" t="str">
        <f t="shared" si="6"/>
        <v>SN-91645</v>
      </c>
      <c r="B414" s="160">
        <v>91645</v>
      </c>
      <c r="C414" s="165" t="s">
        <v>11440</v>
      </c>
      <c r="D414" s="166" t="s">
        <v>7576</v>
      </c>
      <c r="E414" s="461">
        <v>246.45</v>
      </c>
      <c r="F414" s="164" t="s">
        <v>11038</v>
      </c>
      <c r="G414" s="168"/>
    </row>
    <row r="415" spans="1:7" ht="20.399999999999999" x14ac:dyDescent="0.3">
      <c r="A415" s="159" t="str">
        <f t="shared" si="6"/>
        <v>SN-91692</v>
      </c>
      <c r="B415" s="160">
        <v>91692</v>
      </c>
      <c r="C415" s="165" t="s">
        <v>11441</v>
      </c>
      <c r="D415" s="166" t="s">
        <v>7576</v>
      </c>
      <c r="E415" s="461">
        <v>14.27</v>
      </c>
      <c r="F415" s="164" t="s">
        <v>11038</v>
      </c>
      <c r="G415" s="168"/>
    </row>
    <row r="416" spans="1:7" ht="20.399999999999999" x14ac:dyDescent="0.3">
      <c r="A416" s="159" t="str">
        <f t="shared" si="6"/>
        <v>SN-92043</v>
      </c>
      <c r="B416" s="160">
        <v>92043</v>
      </c>
      <c r="C416" s="165" t="s">
        <v>11442</v>
      </c>
      <c r="D416" s="166" t="s">
        <v>7576</v>
      </c>
      <c r="E416" s="461">
        <v>7.37</v>
      </c>
      <c r="F416" s="164" t="s">
        <v>11038</v>
      </c>
      <c r="G416" s="168"/>
    </row>
    <row r="417" spans="1:7" ht="30.6" x14ac:dyDescent="0.3">
      <c r="A417" s="159" t="str">
        <f t="shared" si="6"/>
        <v>SN-92106</v>
      </c>
      <c r="B417" s="160">
        <v>92106</v>
      </c>
      <c r="C417" s="165" t="s">
        <v>11443</v>
      </c>
      <c r="D417" s="166" t="s">
        <v>7576</v>
      </c>
      <c r="E417" s="461">
        <v>159.69</v>
      </c>
      <c r="F417" s="164" t="s">
        <v>11038</v>
      </c>
      <c r="G417" s="168"/>
    </row>
    <row r="418" spans="1:7" ht="20.399999999999999" x14ac:dyDescent="0.3">
      <c r="A418" s="159" t="str">
        <f t="shared" si="6"/>
        <v>SN-92112</v>
      </c>
      <c r="B418" s="160">
        <v>92112</v>
      </c>
      <c r="C418" s="165" t="s">
        <v>11444</v>
      </c>
      <c r="D418" s="166" t="s">
        <v>7576</v>
      </c>
      <c r="E418" s="461">
        <v>2.0499999999999998</v>
      </c>
      <c r="F418" s="164" t="s">
        <v>11038</v>
      </c>
      <c r="G418" s="168"/>
    </row>
    <row r="419" spans="1:7" ht="21.6" x14ac:dyDescent="0.3">
      <c r="A419" s="159" t="str">
        <f t="shared" si="6"/>
        <v>SN-92118</v>
      </c>
      <c r="B419" s="160">
        <v>92118</v>
      </c>
      <c r="C419" s="165" t="s">
        <v>7922</v>
      </c>
      <c r="D419" s="166" t="s">
        <v>7576</v>
      </c>
      <c r="E419" s="461">
        <v>0.19</v>
      </c>
      <c r="F419" s="164" t="s">
        <v>11118</v>
      </c>
      <c r="G419" s="168"/>
    </row>
    <row r="420" spans="1:7" ht="21.6" x14ac:dyDescent="0.3">
      <c r="A420" s="159" t="str">
        <f t="shared" si="6"/>
        <v>SN-92138</v>
      </c>
      <c r="B420" s="160">
        <v>92138</v>
      </c>
      <c r="C420" s="165" t="s">
        <v>11445</v>
      </c>
      <c r="D420" s="166" t="s">
        <v>7576</v>
      </c>
      <c r="E420" s="461">
        <v>113.95</v>
      </c>
      <c r="F420" s="164" t="s">
        <v>11118</v>
      </c>
      <c r="G420" s="168"/>
    </row>
    <row r="421" spans="1:7" ht="21.6" x14ac:dyDescent="0.3">
      <c r="A421" s="159" t="str">
        <f t="shared" si="6"/>
        <v>SN-92145</v>
      </c>
      <c r="B421" s="160">
        <v>92145</v>
      </c>
      <c r="C421" s="165" t="s">
        <v>11446</v>
      </c>
      <c r="D421" s="166" t="s">
        <v>7576</v>
      </c>
      <c r="E421" s="461">
        <v>77.95</v>
      </c>
      <c r="F421" s="164" t="s">
        <v>11118</v>
      </c>
      <c r="G421" s="168"/>
    </row>
    <row r="422" spans="1:7" ht="30.6" x14ac:dyDescent="0.3">
      <c r="A422" s="159" t="str">
        <f t="shared" si="6"/>
        <v>SN-92242</v>
      </c>
      <c r="B422" s="160">
        <v>92242</v>
      </c>
      <c r="C422" s="165" t="s">
        <v>11447</v>
      </c>
      <c r="D422" s="166" t="s">
        <v>7576</v>
      </c>
      <c r="E422" s="461">
        <v>215.11</v>
      </c>
      <c r="F422" s="164" t="s">
        <v>11038</v>
      </c>
      <c r="G422" s="168"/>
    </row>
    <row r="423" spans="1:7" ht="20.399999999999999" x14ac:dyDescent="0.3">
      <c r="A423" s="159" t="str">
        <f t="shared" si="6"/>
        <v>SN-92716</v>
      </c>
      <c r="B423" s="160">
        <v>92716</v>
      </c>
      <c r="C423" s="165" t="s">
        <v>11448</v>
      </c>
      <c r="D423" s="166" t="s">
        <v>7576</v>
      </c>
      <c r="E423" s="461">
        <v>15.52</v>
      </c>
      <c r="F423" s="164" t="s">
        <v>11038</v>
      </c>
      <c r="G423" s="168"/>
    </row>
    <row r="424" spans="1:7" ht="20.399999999999999" x14ac:dyDescent="0.3">
      <c r="A424" s="159" t="str">
        <f t="shared" si="6"/>
        <v>SN-92960</v>
      </c>
      <c r="B424" s="160">
        <v>92960</v>
      </c>
      <c r="C424" s="165" t="s">
        <v>11449</v>
      </c>
      <c r="D424" s="166" t="s">
        <v>7576</v>
      </c>
      <c r="E424" s="461">
        <v>15.13</v>
      </c>
      <c r="F424" s="164" t="s">
        <v>11038</v>
      </c>
      <c r="G424" s="168"/>
    </row>
    <row r="425" spans="1:7" x14ac:dyDescent="0.3">
      <c r="A425" s="159" t="str">
        <f t="shared" si="6"/>
        <v>SN-92966</v>
      </c>
      <c r="B425" s="160">
        <v>92966</v>
      </c>
      <c r="C425" s="165" t="s">
        <v>11450</v>
      </c>
      <c r="D425" s="166" t="s">
        <v>7576</v>
      </c>
      <c r="E425" s="461">
        <v>12.2</v>
      </c>
      <c r="F425" s="164" t="s">
        <v>11038</v>
      </c>
      <c r="G425" s="168"/>
    </row>
    <row r="426" spans="1:7" ht="30.6" x14ac:dyDescent="0.3">
      <c r="A426" s="159" t="str">
        <f t="shared" si="6"/>
        <v>SN-93224</v>
      </c>
      <c r="B426" s="160">
        <v>93224</v>
      </c>
      <c r="C426" s="165" t="s">
        <v>11451</v>
      </c>
      <c r="D426" s="166" t="s">
        <v>7576</v>
      </c>
      <c r="E426" s="461">
        <v>598.35</v>
      </c>
      <c r="F426" s="164" t="s">
        <v>11038</v>
      </c>
      <c r="G426" s="168"/>
    </row>
    <row r="427" spans="1:7" ht="21.6" x14ac:dyDescent="0.3">
      <c r="A427" s="159" t="str">
        <f t="shared" si="6"/>
        <v>SN-93233</v>
      </c>
      <c r="B427" s="160">
        <v>93233</v>
      </c>
      <c r="C427" s="165" t="s">
        <v>11452</v>
      </c>
      <c r="D427" s="166" t="s">
        <v>7576</v>
      </c>
      <c r="E427" s="461">
        <v>4.01</v>
      </c>
      <c r="F427" s="164" t="s">
        <v>11118</v>
      </c>
      <c r="G427" s="168"/>
    </row>
    <row r="428" spans="1:7" x14ac:dyDescent="0.3">
      <c r="A428" s="159" t="str">
        <f t="shared" si="6"/>
        <v>SN-93272</v>
      </c>
      <c r="B428" s="160">
        <v>93272</v>
      </c>
      <c r="C428" s="165" t="s">
        <v>11453</v>
      </c>
      <c r="D428" s="166" t="s">
        <v>7576</v>
      </c>
      <c r="E428" s="461">
        <v>66.06</v>
      </c>
      <c r="F428" s="164" t="s">
        <v>11038</v>
      </c>
      <c r="G428" s="168"/>
    </row>
    <row r="429" spans="1:7" ht="20.399999999999999" x14ac:dyDescent="0.3">
      <c r="A429" s="159" t="str">
        <f t="shared" si="6"/>
        <v>SN-93281</v>
      </c>
      <c r="B429" s="160">
        <v>93281</v>
      </c>
      <c r="C429" s="165" t="s">
        <v>11454</v>
      </c>
      <c r="D429" s="166" t="s">
        <v>7576</v>
      </c>
      <c r="E429" s="461">
        <v>11.63</v>
      </c>
      <c r="F429" s="164" t="s">
        <v>11038</v>
      </c>
      <c r="G429" s="168"/>
    </row>
    <row r="430" spans="1:7" ht="20.399999999999999" x14ac:dyDescent="0.3">
      <c r="A430" s="159" t="str">
        <f t="shared" si="6"/>
        <v>SN-93287</v>
      </c>
      <c r="B430" s="160">
        <v>93287</v>
      </c>
      <c r="C430" s="165" t="s">
        <v>11455</v>
      </c>
      <c r="D430" s="166" t="s">
        <v>7576</v>
      </c>
      <c r="E430" s="461">
        <v>253.23</v>
      </c>
      <c r="F430" s="164" t="s">
        <v>11038</v>
      </c>
      <c r="G430" s="168"/>
    </row>
    <row r="431" spans="1:7" ht="20.399999999999999" x14ac:dyDescent="0.3">
      <c r="A431" s="159" t="str">
        <f t="shared" si="6"/>
        <v>SN-93402</v>
      </c>
      <c r="B431" s="160">
        <v>93402</v>
      </c>
      <c r="C431" s="165" t="s">
        <v>11456</v>
      </c>
      <c r="D431" s="166" t="s">
        <v>7576</v>
      </c>
      <c r="E431" s="461">
        <v>127.77</v>
      </c>
      <c r="F431" s="164" t="s">
        <v>11038</v>
      </c>
      <c r="G431" s="168"/>
    </row>
    <row r="432" spans="1:7" ht="30.6" x14ac:dyDescent="0.3">
      <c r="A432" s="159" t="str">
        <f t="shared" si="6"/>
        <v>SN-93408</v>
      </c>
      <c r="B432" s="160">
        <v>93408</v>
      </c>
      <c r="C432" s="165" t="s">
        <v>11457</v>
      </c>
      <c r="D432" s="166" t="s">
        <v>7576</v>
      </c>
      <c r="E432" s="461">
        <v>54.34</v>
      </c>
      <c r="F432" s="164" t="s">
        <v>11038</v>
      </c>
      <c r="G432" s="168"/>
    </row>
    <row r="433" spans="1:7" ht="20.399999999999999" x14ac:dyDescent="0.3">
      <c r="A433" s="159" t="str">
        <f t="shared" si="6"/>
        <v>SN-93415</v>
      </c>
      <c r="B433" s="160">
        <v>93415</v>
      </c>
      <c r="C433" s="165" t="s">
        <v>11458</v>
      </c>
      <c r="D433" s="166" t="s">
        <v>7576</v>
      </c>
      <c r="E433" s="461">
        <v>8.1199999999999992</v>
      </c>
      <c r="F433" s="164" t="s">
        <v>11038</v>
      </c>
      <c r="G433" s="168"/>
    </row>
    <row r="434" spans="1:7" x14ac:dyDescent="0.3">
      <c r="A434" s="159" t="str">
        <f t="shared" si="6"/>
        <v>SN-93421</v>
      </c>
      <c r="B434" s="160">
        <v>93421</v>
      </c>
      <c r="C434" s="165" t="s">
        <v>11459</v>
      </c>
      <c r="D434" s="166" t="s">
        <v>7576</v>
      </c>
      <c r="E434" s="461">
        <v>41.76</v>
      </c>
      <c r="F434" s="164" t="s">
        <v>11038</v>
      </c>
      <c r="G434" s="168"/>
    </row>
    <row r="435" spans="1:7" x14ac:dyDescent="0.3">
      <c r="A435" s="159" t="str">
        <f t="shared" si="6"/>
        <v>SN-93427</v>
      </c>
      <c r="B435" s="160">
        <v>93427</v>
      </c>
      <c r="C435" s="165" t="s">
        <v>11460</v>
      </c>
      <c r="D435" s="166" t="s">
        <v>7576</v>
      </c>
      <c r="E435" s="461">
        <v>95.53</v>
      </c>
      <c r="F435" s="164" t="s">
        <v>11038</v>
      </c>
      <c r="G435" s="168"/>
    </row>
    <row r="436" spans="1:7" x14ac:dyDescent="0.3">
      <c r="A436" s="159" t="str">
        <f t="shared" si="6"/>
        <v>SN-93433</v>
      </c>
      <c r="B436" s="160">
        <v>93433</v>
      </c>
      <c r="C436" s="165" t="s">
        <v>11461</v>
      </c>
      <c r="D436" s="166" t="s">
        <v>7576</v>
      </c>
      <c r="E436" s="461">
        <v>1938.77</v>
      </c>
      <c r="F436" s="164" t="s">
        <v>11038</v>
      </c>
      <c r="G436" s="168"/>
    </row>
    <row r="437" spans="1:7" x14ac:dyDescent="0.3">
      <c r="A437" s="159" t="str">
        <f t="shared" si="6"/>
        <v>SN-93439</v>
      </c>
      <c r="B437" s="160">
        <v>93439</v>
      </c>
      <c r="C437" s="165" t="s">
        <v>11462</v>
      </c>
      <c r="D437" s="166" t="s">
        <v>7576</v>
      </c>
      <c r="E437" s="461">
        <v>87.17</v>
      </c>
      <c r="F437" s="164" t="s">
        <v>11038</v>
      </c>
      <c r="G437" s="168"/>
    </row>
    <row r="438" spans="1:7" x14ac:dyDescent="0.3">
      <c r="A438" s="159" t="str">
        <f t="shared" si="6"/>
        <v>SN-95121</v>
      </c>
      <c r="B438" s="160">
        <v>95121</v>
      </c>
      <c r="C438" s="165" t="s">
        <v>11463</v>
      </c>
      <c r="D438" s="166" t="s">
        <v>7576</v>
      </c>
      <c r="E438" s="461">
        <v>175.27</v>
      </c>
      <c r="F438" s="164" t="s">
        <v>11038</v>
      </c>
      <c r="G438" s="168"/>
    </row>
    <row r="439" spans="1:7" x14ac:dyDescent="0.3">
      <c r="A439" s="159" t="str">
        <f t="shared" si="6"/>
        <v>SN-95127</v>
      </c>
      <c r="B439" s="160">
        <v>95127</v>
      </c>
      <c r="C439" s="165" t="s">
        <v>11464</v>
      </c>
      <c r="D439" s="166" t="s">
        <v>7576</v>
      </c>
      <c r="E439" s="461">
        <v>118.71</v>
      </c>
      <c r="F439" s="164" t="s">
        <v>11038</v>
      </c>
      <c r="G439" s="168"/>
    </row>
    <row r="440" spans="1:7" x14ac:dyDescent="0.3">
      <c r="A440" s="159" t="str">
        <f t="shared" si="6"/>
        <v>SN-95133</v>
      </c>
      <c r="B440" s="160">
        <v>95133</v>
      </c>
      <c r="C440" s="165" t="s">
        <v>11465</v>
      </c>
      <c r="D440" s="166" t="s">
        <v>7576</v>
      </c>
      <c r="E440" s="461">
        <v>88.53</v>
      </c>
      <c r="F440" s="164" t="s">
        <v>11038</v>
      </c>
      <c r="G440" s="168"/>
    </row>
    <row r="441" spans="1:7" x14ac:dyDescent="0.3">
      <c r="A441" s="159" t="str">
        <f t="shared" si="6"/>
        <v>SN-95139</v>
      </c>
      <c r="B441" s="160">
        <v>95139</v>
      </c>
      <c r="C441" s="165" t="s">
        <v>11466</v>
      </c>
      <c r="D441" s="166" t="s">
        <v>7576</v>
      </c>
      <c r="E441" s="461">
        <v>0.06</v>
      </c>
      <c r="F441" s="164" t="s">
        <v>11038</v>
      </c>
      <c r="G441" s="168"/>
    </row>
    <row r="442" spans="1:7" x14ac:dyDescent="0.3">
      <c r="A442" s="159" t="str">
        <f t="shared" si="6"/>
        <v>SN-95212</v>
      </c>
      <c r="B442" s="160">
        <v>95212</v>
      </c>
      <c r="C442" s="165" t="s">
        <v>11467</v>
      </c>
      <c r="D442" s="166" t="s">
        <v>7576</v>
      </c>
      <c r="E442" s="461">
        <v>72.78</v>
      </c>
      <c r="F442" s="164" t="s">
        <v>11038</v>
      </c>
      <c r="G442" s="168"/>
    </row>
    <row r="443" spans="1:7" x14ac:dyDescent="0.3">
      <c r="A443" s="159" t="str">
        <f t="shared" si="6"/>
        <v>SN-95218</v>
      </c>
      <c r="B443" s="160">
        <v>95218</v>
      </c>
      <c r="C443" s="165" t="s">
        <v>11468</v>
      </c>
      <c r="D443" s="166" t="s">
        <v>7576</v>
      </c>
      <c r="E443" s="461">
        <v>15.96</v>
      </c>
      <c r="F443" s="164" t="s">
        <v>11038</v>
      </c>
      <c r="G443" s="168"/>
    </row>
    <row r="444" spans="1:7" x14ac:dyDescent="0.3">
      <c r="A444" s="159" t="str">
        <f t="shared" si="6"/>
        <v>SN-95258</v>
      </c>
      <c r="B444" s="160">
        <v>95258</v>
      </c>
      <c r="C444" s="165" t="s">
        <v>7951</v>
      </c>
      <c r="D444" s="166" t="s">
        <v>7576</v>
      </c>
      <c r="E444" s="461">
        <v>11.94</v>
      </c>
      <c r="F444" s="164" t="s">
        <v>11038</v>
      </c>
      <c r="G444" s="168"/>
    </row>
    <row r="445" spans="1:7" x14ac:dyDescent="0.3">
      <c r="A445" s="159" t="str">
        <f t="shared" si="6"/>
        <v>SN-95264</v>
      </c>
      <c r="B445" s="160">
        <v>95264</v>
      </c>
      <c r="C445" s="165" t="s">
        <v>11469</v>
      </c>
      <c r="D445" s="166" t="s">
        <v>7576</v>
      </c>
      <c r="E445" s="461">
        <v>3.14</v>
      </c>
      <c r="F445" s="164" t="s">
        <v>11038</v>
      </c>
      <c r="G445" s="168"/>
    </row>
    <row r="446" spans="1:7" ht="20.399999999999999" x14ac:dyDescent="0.3">
      <c r="A446" s="159" t="str">
        <f t="shared" si="6"/>
        <v>SN-95270</v>
      </c>
      <c r="B446" s="160">
        <v>95270</v>
      </c>
      <c r="C446" s="165" t="s">
        <v>11470</v>
      </c>
      <c r="D446" s="166" t="s">
        <v>7576</v>
      </c>
      <c r="E446" s="461">
        <v>4.2300000000000004</v>
      </c>
      <c r="F446" s="164" t="s">
        <v>11038</v>
      </c>
      <c r="G446" s="168"/>
    </row>
    <row r="447" spans="1:7" ht="20.399999999999999" x14ac:dyDescent="0.3">
      <c r="A447" s="159" t="str">
        <f t="shared" si="6"/>
        <v>SN-95276</v>
      </c>
      <c r="B447" s="160">
        <v>95276</v>
      </c>
      <c r="C447" s="165" t="s">
        <v>11471</v>
      </c>
      <c r="D447" s="166" t="s">
        <v>7576</v>
      </c>
      <c r="E447" s="461">
        <v>1.99</v>
      </c>
      <c r="F447" s="164" t="s">
        <v>11038</v>
      </c>
      <c r="G447" s="168"/>
    </row>
    <row r="448" spans="1:7" x14ac:dyDescent="0.3">
      <c r="A448" s="159" t="str">
        <f t="shared" si="6"/>
        <v>SN-95282</v>
      </c>
      <c r="B448" s="160">
        <v>95282</v>
      </c>
      <c r="C448" s="165" t="s">
        <v>11472</v>
      </c>
      <c r="D448" s="166" t="s">
        <v>7576</v>
      </c>
      <c r="E448" s="461">
        <v>4.21</v>
      </c>
      <c r="F448" s="164" t="s">
        <v>11038</v>
      </c>
      <c r="G448" s="168"/>
    </row>
    <row r="449" spans="1:7" ht="20.399999999999999" x14ac:dyDescent="0.3">
      <c r="A449" s="159" t="str">
        <f t="shared" si="6"/>
        <v>SN-95620</v>
      </c>
      <c r="B449" s="160">
        <v>95620</v>
      </c>
      <c r="C449" s="165" t="s">
        <v>11473</v>
      </c>
      <c r="D449" s="166" t="s">
        <v>7576</v>
      </c>
      <c r="E449" s="461">
        <v>11.64</v>
      </c>
      <c r="F449" s="164" t="s">
        <v>11038</v>
      </c>
      <c r="G449" s="168"/>
    </row>
    <row r="450" spans="1:7" ht="20.399999999999999" x14ac:dyDescent="0.3">
      <c r="A450" s="159" t="str">
        <f t="shared" si="6"/>
        <v>SN-95631</v>
      </c>
      <c r="B450" s="160">
        <v>95631</v>
      </c>
      <c r="C450" s="165" t="s">
        <v>11474</v>
      </c>
      <c r="D450" s="166" t="s">
        <v>7576</v>
      </c>
      <c r="E450" s="461">
        <v>122.77</v>
      </c>
      <c r="F450" s="164" t="s">
        <v>11038</v>
      </c>
      <c r="G450" s="168"/>
    </row>
    <row r="451" spans="1:7" ht="20.399999999999999" x14ac:dyDescent="0.3">
      <c r="A451" s="159" t="str">
        <f t="shared" si="6"/>
        <v>SN-95702</v>
      </c>
      <c r="B451" s="160">
        <v>95702</v>
      </c>
      <c r="C451" s="165" t="s">
        <v>11475</v>
      </c>
      <c r="D451" s="166" t="s">
        <v>7576</v>
      </c>
      <c r="E451" s="461">
        <v>19.68</v>
      </c>
      <c r="F451" s="164" t="s">
        <v>11038</v>
      </c>
      <c r="G451" s="168"/>
    </row>
    <row r="452" spans="1:7" ht="20.399999999999999" x14ac:dyDescent="0.3">
      <c r="A452" s="159" t="str">
        <f t="shared" si="6"/>
        <v>SN-95708</v>
      </c>
      <c r="B452" s="160">
        <v>95708</v>
      </c>
      <c r="C452" s="165" t="s">
        <v>11476</v>
      </c>
      <c r="D452" s="166" t="s">
        <v>7576</v>
      </c>
      <c r="E452" s="461">
        <v>85.48</v>
      </c>
      <c r="F452" s="164" t="s">
        <v>11038</v>
      </c>
      <c r="G452" s="168"/>
    </row>
    <row r="453" spans="1:7" ht="20.399999999999999" x14ac:dyDescent="0.3">
      <c r="A453" s="159" t="str">
        <f t="shared" si="6"/>
        <v>SN-95714</v>
      </c>
      <c r="B453" s="160">
        <v>95714</v>
      </c>
      <c r="C453" s="165" t="s">
        <v>11477</v>
      </c>
      <c r="D453" s="166" t="s">
        <v>7576</v>
      </c>
      <c r="E453" s="461">
        <v>155.22</v>
      </c>
      <c r="F453" s="164" t="s">
        <v>11038</v>
      </c>
      <c r="G453" s="168"/>
    </row>
    <row r="454" spans="1:7" ht="20.399999999999999" x14ac:dyDescent="0.3">
      <c r="A454" s="159" t="str">
        <f t="shared" si="6"/>
        <v>SN-95720</v>
      </c>
      <c r="B454" s="160">
        <v>95720</v>
      </c>
      <c r="C454" s="165" t="s">
        <v>11478</v>
      </c>
      <c r="D454" s="166" t="s">
        <v>7576</v>
      </c>
      <c r="E454" s="461">
        <v>152.69999999999999</v>
      </c>
      <c r="F454" s="164" t="s">
        <v>11038</v>
      </c>
      <c r="G454" s="168"/>
    </row>
    <row r="455" spans="1:7" ht="20.399999999999999" x14ac:dyDescent="0.3">
      <c r="A455" s="159" t="str">
        <f t="shared" si="6"/>
        <v>SN-95872</v>
      </c>
      <c r="B455" s="160">
        <v>95872</v>
      </c>
      <c r="C455" s="165" t="s">
        <v>11479</v>
      </c>
      <c r="D455" s="166" t="s">
        <v>7576</v>
      </c>
      <c r="E455" s="461">
        <v>162.12</v>
      </c>
      <c r="F455" s="164" t="s">
        <v>11038</v>
      </c>
      <c r="G455" s="168"/>
    </row>
    <row r="456" spans="1:7" ht="20.399999999999999" x14ac:dyDescent="0.3">
      <c r="A456" s="159" t="str">
        <f t="shared" si="6"/>
        <v>SN-96013</v>
      </c>
      <c r="B456" s="160">
        <v>96013</v>
      </c>
      <c r="C456" s="165" t="s">
        <v>11480</v>
      </c>
      <c r="D456" s="166" t="s">
        <v>7576</v>
      </c>
      <c r="E456" s="461">
        <v>96.18</v>
      </c>
      <c r="F456" s="164" t="s">
        <v>11038</v>
      </c>
      <c r="G456" s="168"/>
    </row>
    <row r="457" spans="1:7" x14ac:dyDescent="0.3">
      <c r="A457" s="159" t="str">
        <f t="shared" si="6"/>
        <v>SN-96020</v>
      </c>
      <c r="B457" s="160">
        <v>96020</v>
      </c>
      <c r="C457" s="165" t="s">
        <v>11481</v>
      </c>
      <c r="D457" s="166" t="s">
        <v>7576</v>
      </c>
      <c r="E457" s="461">
        <v>95.96</v>
      </c>
      <c r="F457" s="164" t="s">
        <v>11038</v>
      </c>
      <c r="G457" s="168"/>
    </row>
    <row r="458" spans="1:7" x14ac:dyDescent="0.3">
      <c r="A458" s="159" t="str">
        <f t="shared" ref="A458:A521" si="7">CONCATENATE("SN-",B458)</f>
        <v>SN-96028</v>
      </c>
      <c r="B458" s="160">
        <v>96028</v>
      </c>
      <c r="C458" s="165" t="s">
        <v>11482</v>
      </c>
      <c r="D458" s="166" t="s">
        <v>7576</v>
      </c>
      <c r="E458" s="461">
        <v>72.75</v>
      </c>
      <c r="F458" s="164" t="s">
        <v>11038</v>
      </c>
      <c r="G458" s="168"/>
    </row>
    <row r="459" spans="1:7" ht="20.399999999999999" x14ac:dyDescent="0.3">
      <c r="A459" s="159" t="str">
        <f t="shared" si="7"/>
        <v>SN-96035</v>
      </c>
      <c r="B459" s="160">
        <v>96035</v>
      </c>
      <c r="C459" s="165" t="s">
        <v>11483</v>
      </c>
      <c r="D459" s="166" t="s">
        <v>7576</v>
      </c>
      <c r="E459" s="461">
        <v>167.35</v>
      </c>
      <c r="F459" s="164" t="s">
        <v>11038</v>
      </c>
      <c r="G459" s="168"/>
    </row>
    <row r="460" spans="1:7" ht="20.399999999999999" x14ac:dyDescent="0.3">
      <c r="A460" s="159" t="str">
        <f t="shared" si="7"/>
        <v>SN-96157</v>
      </c>
      <c r="B460" s="160">
        <v>96157</v>
      </c>
      <c r="C460" s="165" t="s">
        <v>11484</v>
      </c>
      <c r="D460" s="166" t="s">
        <v>7576</v>
      </c>
      <c r="E460" s="461">
        <v>72.97</v>
      </c>
      <c r="F460" s="164" t="s">
        <v>11038</v>
      </c>
      <c r="G460" s="168"/>
    </row>
    <row r="461" spans="1:7" ht="20.399999999999999" x14ac:dyDescent="0.3">
      <c r="A461" s="159" t="str">
        <f t="shared" si="7"/>
        <v>SN-96158</v>
      </c>
      <c r="B461" s="160">
        <v>96158</v>
      </c>
      <c r="C461" s="165" t="s">
        <v>11485</v>
      </c>
      <c r="D461" s="166" t="s">
        <v>7576</v>
      </c>
      <c r="E461" s="461">
        <v>69.37</v>
      </c>
      <c r="F461" s="164" t="s">
        <v>11038</v>
      </c>
      <c r="G461" s="168"/>
    </row>
    <row r="462" spans="1:7" ht="21.6" x14ac:dyDescent="0.3">
      <c r="A462" s="159" t="str">
        <f t="shared" si="7"/>
        <v>SN-96245</v>
      </c>
      <c r="B462" s="160">
        <v>96245</v>
      </c>
      <c r="C462" s="165" t="s">
        <v>11486</v>
      </c>
      <c r="D462" s="166" t="s">
        <v>7576</v>
      </c>
      <c r="E462" s="461">
        <v>59.39</v>
      </c>
      <c r="F462" s="164" t="s">
        <v>11118</v>
      </c>
      <c r="G462" s="168"/>
    </row>
    <row r="463" spans="1:7" ht="20.399999999999999" x14ac:dyDescent="0.3">
      <c r="A463" s="159" t="str">
        <f t="shared" si="7"/>
        <v>SN-96303</v>
      </c>
      <c r="B463" s="160">
        <v>96303</v>
      </c>
      <c r="C463" s="165" t="s">
        <v>11487</v>
      </c>
      <c r="D463" s="166" t="s">
        <v>7576</v>
      </c>
      <c r="E463" s="461">
        <v>152.76</v>
      </c>
      <c r="F463" s="164" t="s">
        <v>11038</v>
      </c>
      <c r="G463" s="168"/>
    </row>
    <row r="464" spans="1:7" ht="20.399999999999999" x14ac:dyDescent="0.3">
      <c r="A464" s="159" t="str">
        <f t="shared" si="7"/>
        <v>SN-96309</v>
      </c>
      <c r="B464" s="160">
        <v>96309</v>
      </c>
      <c r="C464" s="165" t="s">
        <v>11488</v>
      </c>
      <c r="D464" s="166" t="s">
        <v>7576</v>
      </c>
      <c r="E464" s="461">
        <v>0.81</v>
      </c>
      <c r="F464" s="164" t="s">
        <v>11038</v>
      </c>
      <c r="G464" s="168"/>
    </row>
    <row r="465" spans="1:7" ht="20.399999999999999" x14ac:dyDescent="0.3">
      <c r="A465" s="159" t="str">
        <f t="shared" si="7"/>
        <v>SN-96463</v>
      </c>
      <c r="B465" s="160">
        <v>96463</v>
      </c>
      <c r="C465" s="165" t="s">
        <v>11489</v>
      </c>
      <c r="D465" s="166" t="s">
        <v>7576</v>
      </c>
      <c r="E465" s="461">
        <v>121.12</v>
      </c>
      <c r="F465" s="164" t="s">
        <v>11038</v>
      </c>
      <c r="G465" s="168"/>
    </row>
    <row r="466" spans="1:7" ht="20.399999999999999" x14ac:dyDescent="0.3">
      <c r="A466" s="159" t="str">
        <f t="shared" si="7"/>
        <v>SN-5632</v>
      </c>
      <c r="B466" s="160">
        <v>5632</v>
      </c>
      <c r="C466" s="165" t="s">
        <v>11490</v>
      </c>
      <c r="D466" s="166" t="s">
        <v>7577</v>
      </c>
      <c r="E466" s="461">
        <v>43.25</v>
      </c>
      <c r="F466" s="164" t="s">
        <v>11038</v>
      </c>
      <c r="G466" s="168"/>
    </row>
    <row r="467" spans="1:7" ht="30.6" x14ac:dyDescent="0.3">
      <c r="A467" s="159" t="str">
        <f t="shared" si="7"/>
        <v>SN-5679</v>
      </c>
      <c r="B467" s="160">
        <v>5679</v>
      </c>
      <c r="C467" s="165" t="s">
        <v>11491</v>
      </c>
      <c r="D467" s="166" t="s">
        <v>7577</v>
      </c>
      <c r="E467" s="461">
        <v>31.47</v>
      </c>
      <c r="F467" s="164" t="s">
        <v>11038</v>
      </c>
      <c r="G467" s="168"/>
    </row>
    <row r="468" spans="1:7" ht="30.6" x14ac:dyDescent="0.3">
      <c r="A468" s="159" t="str">
        <f t="shared" si="7"/>
        <v>SN-5681</v>
      </c>
      <c r="B468" s="160">
        <v>5681</v>
      </c>
      <c r="C468" s="165" t="s">
        <v>11492</v>
      </c>
      <c r="D468" s="166" t="s">
        <v>7577</v>
      </c>
      <c r="E468" s="461">
        <v>29.57</v>
      </c>
      <c r="F468" s="164" t="s">
        <v>11038</v>
      </c>
      <c r="G468" s="168"/>
    </row>
    <row r="469" spans="1:7" ht="20.399999999999999" x14ac:dyDescent="0.3">
      <c r="A469" s="159" t="str">
        <f t="shared" si="7"/>
        <v>SN-5685</v>
      </c>
      <c r="B469" s="160">
        <v>5685</v>
      </c>
      <c r="C469" s="165" t="s">
        <v>11493</v>
      </c>
      <c r="D469" s="166" t="s">
        <v>7577</v>
      </c>
      <c r="E469" s="461">
        <v>30.46</v>
      </c>
      <c r="F469" s="164" t="s">
        <v>11038</v>
      </c>
      <c r="G469" s="168"/>
    </row>
    <row r="470" spans="1:7" ht="20.399999999999999" x14ac:dyDescent="0.3">
      <c r="A470" s="159" t="str">
        <f t="shared" si="7"/>
        <v>SN-5690</v>
      </c>
      <c r="B470" s="160">
        <v>5690</v>
      </c>
      <c r="C470" s="165" t="s">
        <v>11494</v>
      </c>
      <c r="D470" s="166" t="s">
        <v>7577</v>
      </c>
      <c r="E470" s="461">
        <v>1.85</v>
      </c>
      <c r="F470" s="164" t="s">
        <v>11038</v>
      </c>
      <c r="G470" s="168"/>
    </row>
    <row r="471" spans="1:7" ht="21.6" x14ac:dyDescent="0.3">
      <c r="A471" s="159" t="str">
        <f t="shared" si="7"/>
        <v>SN-5806</v>
      </c>
      <c r="B471" s="160">
        <v>5806</v>
      </c>
      <c r="C471" s="165" t="s">
        <v>11495</v>
      </c>
      <c r="D471" s="166" t="s">
        <v>7577</v>
      </c>
      <c r="E471" s="461">
        <v>0.14000000000000001</v>
      </c>
      <c r="F471" s="164" t="s">
        <v>11118</v>
      </c>
      <c r="G471" s="168"/>
    </row>
    <row r="472" spans="1:7" ht="30.6" x14ac:dyDescent="0.3">
      <c r="A472" s="159" t="str">
        <f t="shared" si="7"/>
        <v>SN-5826</v>
      </c>
      <c r="B472" s="160">
        <v>5826</v>
      </c>
      <c r="C472" s="165" t="s">
        <v>11496</v>
      </c>
      <c r="D472" s="166" t="s">
        <v>7577</v>
      </c>
      <c r="E472" s="461">
        <v>21.9</v>
      </c>
      <c r="F472" s="164" t="s">
        <v>11038</v>
      </c>
      <c r="G472" s="168"/>
    </row>
    <row r="473" spans="1:7" x14ac:dyDescent="0.3">
      <c r="A473" s="159" t="str">
        <f t="shared" si="7"/>
        <v>SN-5829</v>
      </c>
      <c r="B473" s="160">
        <v>5829</v>
      </c>
      <c r="C473" s="165" t="s">
        <v>11497</v>
      </c>
      <c r="D473" s="166" t="s">
        <v>7577</v>
      </c>
      <c r="E473" s="461">
        <v>100.78</v>
      </c>
      <c r="F473" s="164" t="s">
        <v>11038</v>
      </c>
      <c r="G473" s="168"/>
    </row>
    <row r="474" spans="1:7" ht="20.399999999999999" x14ac:dyDescent="0.3">
      <c r="A474" s="159" t="str">
        <f t="shared" si="7"/>
        <v>SN-5837</v>
      </c>
      <c r="B474" s="160">
        <v>5837</v>
      </c>
      <c r="C474" s="165" t="s">
        <v>11498</v>
      </c>
      <c r="D474" s="166" t="s">
        <v>7577</v>
      </c>
      <c r="E474" s="461">
        <v>67.67</v>
      </c>
      <c r="F474" s="164" t="s">
        <v>11038</v>
      </c>
      <c r="G474" s="168"/>
    </row>
    <row r="475" spans="1:7" ht="20.399999999999999" x14ac:dyDescent="0.3">
      <c r="A475" s="159" t="str">
        <f t="shared" si="7"/>
        <v>SN-5841</v>
      </c>
      <c r="B475" s="160">
        <v>5841</v>
      </c>
      <c r="C475" s="165" t="s">
        <v>11499</v>
      </c>
      <c r="D475" s="166" t="s">
        <v>7577</v>
      </c>
      <c r="E475" s="461">
        <v>2.12</v>
      </c>
      <c r="F475" s="164" t="s">
        <v>11038</v>
      </c>
      <c r="G475" s="168"/>
    </row>
    <row r="476" spans="1:7" ht="21.6" x14ac:dyDescent="0.3">
      <c r="A476" s="159" t="str">
        <f t="shared" si="7"/>
        <v>SN-5845</v>
      </c>
      <c r="B476" s="160">
        <v>5845</v>
      </c>
      <c r="C476" s="165" t="s">
        <v>11500</v>
      </c>
      <c r="D476" s="166" t="s">
        <v>7577</v>
      </c>
      <c r="E476" s="461">
        <v>25.17</v>
      </c>
      <c r="F476" s="164" t="s">
        <v>11118</v>
      </c>
      <c r="G476" s="168"/>
    </row>
    <row r="477" spans="1:7" x14ac:dyDescent="0.3">
      <c r="A477" s="159" t="str">
        <f t="shared" si="7"/>
        <v>SN-5849</v>
      </c>
      <c r="B477" s="160">
        <v>5849</v>
      </c>
      <c r="C477" s="165" t="s">
        <v>11501</v>
      </c>
      <c r="D477" s="166" t="s">
        <v>7577</v>
      </c>
      <c r="E477" s="461">
        <v>43.02</v>
      </c>
      <c r="F477" s="164" t="s">
        <v>11038</v>
      </c>
      <c r="G477" s="168"/>
    </row>
    <row r="478" spans="1:7" ht="20.399999999999999" x14ac:dyDescent="0.3">
      <c r="A478" s="159" t="str">
        <f t="shared" si="7"/>
        <v>SN-5853</v>
      </c>
      <c r="B478" s="160">
        <v>5853</v>
      </c>
      <c r="C478" s="165" t="s">
        <v>11502</v>
      </c>
      <c r="D478" s="166" t="s">
        <v>7577</v>
      </c>
      <c r="E478" s="461">
        <v>43.2</v>
      </c>
      <c r="F478" s="164" t="s">
        <v>11038</v>
      </c>
      <c r="G478" s="168"/>
    </row>
    <row r="479" spans="1:7" x14ac:dyDescent="0.3">
      <c r="A479" s="159" t="str">
        <f t="shared" si="7"/>
        <v>SN-5857</v>
      </c>
      <c r="B479" s="160">
        <v>5857</v>
      </c>
      <c r="C479" s="165" t="s">
        <v>11503</v>
      </c>
      <c r="D479" s="166" t="s">
        <v>7577</v>
      </c>
      <c r="E479" s="461">
        <v>111.4</v>
      </c>
      <c r="F479" s="164" t="s">
        <v>11038</v>
      </c>
      <c r="G479" s="168"/>
    </row>
    <row r="480" spans="1:7" ht="20.399999999999999" x14ac:dyDescent="0.3">
      <c r="A480" s="159" t="str">
        <f t="shared" si="7"/>
        <v>SN-5865</v>
      </c>
      <c r="B480" s="160">
        <v>5865</v>
      </c>
      <c r="C480" s="165" t="s">
        <v>11504</v>
      </c>
      <c r="D480" s="166" t="s">
        <v>7577</v>
      </c>
      <c r="E480" s="461">
        <v>5.0599999999999996</v>
      </c>
      <c r="F480" s="164" t="s">
        <v>11038</v>
      </c>
      <c r="G480" s="168"/>
    </row>
    <row r="481" spans="1:7" ht="20.399999999999999" x14ac:dyDescent="0.3">
      <c r="A481" s="159" t="str">
        <f t="shared" si="7"/>
        <v>SN-5869</v>
      </c>
      <c r="B481" s="160">
        <v>5869</v>
      </c>
      <c r="C481" s="165" t="s">
        <v>11505</v>
      </c>
      <c r="D481" s="166" t="s">
        <v>7577</v>
      </c>
      <c r="E481" s="461">
        <v>34.28</v>
      </c>
      <c r="F481" s="164" t="s">
        <v>11038</v>
      </c>
      <c r="G481" s="168"/>
    </row>
    <row r="482" spans="1:7" ht="30.6" x14ac:dyDescent="0.3">
      <c r="A482" s="159" t="str">
        <f t="shared" si="7"/>
        <v>SN-5877</v>
      </c>
      <c r="B482" s="160">
        <v>5877</v>
      </c>
      <c r="C482" s="165" t="s">
        <v>11506</v>
      </c>
      <c r="D482" s="166" t="s">
        <v>7577</v>
      </c>
      <c r="E482" s="461">
        <v>30.87</v>
      </c>
      <c r="F482" s="164" t="s">
        <v>11038</v>
      </c>
      <c r="G482" s="168"/>
    </row>
    <row r="483" spans="1:7" ht="20.399999999999999" x14ac:dyDescent="0.3">
      <c r="A483" s="159" t="str">
        <f t="shared" si="7"/>
        <v>SN-5881</v>
      </c>
      <c r="B483" s="160">
        <v>5881</v>
      </c>
      <c r="C483" s="165" t="s">
        <v>11507</v>
      </c>
      <c r="D483" s="166" t="s">
        <v>7577</v>
      </c>
      <c r="E483" s="461">
        <v>36.61</v>
      </c>
      <c r="F483" s="164" t="s">
        <v>11038</v>
      </c>
      <c r="G483" s="168"/>
    </row>
    <row r="484" spans="1:7" ht="20.399999999999999" x14ac:dyDescent="0.3">
      <c r="A484" s="159" t="str">
        <f t="shared" si="7"/>
        <v>SN-5884</v>
      </c>
      <c r="B484" s="160">
        <v>5884</v>
      </c>
      <c r="C484" s="165" t="s">
        <v>11508</v>
      </c>
      <c r="D484" s="166" t="s">
        <v>7577</v>
      </c>
      <c r="E484" s="461">
        <v>29.63</v>
      </c>
      <c r="F484" s="164" t="s">
        <v>11038</v>
      </c>
      <c r="G484" s="168"/>
    </row>
    <row r="485" spans="1:7" ht="20.399999999999999" x14ac:dyDescent="0.3">
      <c r="A485" s="159" t="str">
        <f t="shared" si="7"/>
        <v>SN-5892</v>
      </c>
      <c r="B485" s="160">
        <v>5892</v>
      </c>
      <c r="C485" s="165" t="s">
        <v>11509</v>
      </c>
      <c r="D485" s="166" t="s">
        <v>7577</v>
      </c>
      <c r="E485" s="461">
        <v>23.03</v>
      </c>
      <c r="F485" s="164" t="s">
        <v>11038</v>
      </c>
      <c r="G485" s="168"/>
    </row>
    <row r="486" spans="1:7" ht="20.399999999999999" x14ac:dyDescent="0.3">
      <c r="A486" s="159" t="str">
        <f t="shared" si="7"/>
        <v>SN-5896</v>
      </c>
      <c r="B486" s="160">
        <v>5896</v>
      </c>
      <c r="C486" s="165" t="s">
        <v>11510</v>
      </c>
      <c r="D486" s="166" t="s">
        <v>7577</v>
      </c>
      <c r="E486" s="461">
        <v>21.18</v>
      </c>
      <c r="F486" s="164" t="s">
        <v>11038</v>
      </c>
      <c r="G486" s="168"/>
    </row>
    <row r="487" spans="1:7" ht="20.399999999999999" x14ac:dyDescent="0.3">
      <c r="A487" s="159" t="str">
        <f t="shared" si="7"/>
        <v>SN-5903</v>
      </c>
      <c r="B487" s="160">
        <v>5903</v>
      </c>
      <c r="C487" s="165" t="s">
        <v>11511</v>
      </c>
      <c r="D487" s="166" t="s">
        <v>7577</v>
      </c>
      <c r="E487" s="461">
        <v>27.86</v>
      </c>
      <c r="F487" s="164" t="s">
        <v>11038</v>
      </c>
      <c r="G487" s="168"/>
    </row>
    <row r="488" spans="1:7" ht="20.399999999999999" x14ac:dyDescent="0.3">
      <c r="A488" s="159" t="str">
        <f t="shared" si="7"/>
        <v>SN-5911</v>
      </c>
      <c r="B488" s="160">
        <v>5911</v>
      </c>
      <c r="C488" s="165" t="s">
        <v>11512</v>
      </c>
      <c r="D488" s="166" t="s">
        <v>7577</v>
      </c>
      <c r="E488" s="461">
        <v>14.64</v>
      </c>
      <c r="F488" s="164" t="s">
        <v>11038</v>
      </c>
      <c r="G488" s="168"/>
    </row>
    <row r="489" spans="1:7" x14ac:dyDescent="0.3">
      <c r="A489" s="159" t="str">
        <f t="shared" si="7"/>
        <v>SN-5923</v>
      </c>
      <c r="B489" s="160">
        <v>5923</v>
      </c>
      <c r="C489" s="165" t="s">
        <v>11513</v>
      </c>
      <c r="D489" s="166" t="s">
        <v>7577</v>
      </c>
      <c r="E489" s="461">
        <v>1.45</v>
      </c>
      <c r="F489" s="164" t="s">
        <v>11038</v>
      </c>
      <c r="G489" s="168"/>
    </row>
    <row r="490" spans="1:7" ht="20.399999999999999" x14ac:dyDescent="0.3">
      <c r="A490" s="159" t="str">
        <f t="shared" si="7"/>
        <v>SN-5930</v>
      </c>
      <c r="B490" s="160">
        <v>5930</v>
      </c>
      <c r="C490" s="165" t="s">
        <v>11514</v>
      </c>
      <c r="D490" s="166" t="s">
        <v>7577</v>
      </c>
      <c r="E490" s="461">
        <v>25.05</v>
      </c>
      <c r="F490" s="164" t="s">
        <v>11038</v>
      </c>
      <c r="G490" s="168"/>
    </row>
    <row r="491" spans="1:7" ht="21.6" x14ac:dyDescent="0.3">
      <c r="A491" s="159" t="str">
        <f t="shared" si="7"/>
        <v>SN-5934</v>
      </c>
      <c r="B491" s="160">
        <v>5934</v>
      </c>
      <c r="C491" s="165" t="s">
        <v>11515</v>
      </c>
      <c r="D491" s="166" t="s">
        <v>7577</v>
      </c>
      <c r="E491" s="461">
        <v>48.96</v>
      </c>
      <c r="F491" s="164" t="s">
        <v>11118</v>
      </c>
      <c r="G491" s="168"/>
    </row>
    <row r="492" spans="1:7" ht="21.6" x14ac:dyDescent="0.3">
      <c r="A492" s="159" t="str">
        <f t="shared" si="7"/>
        <v>SN-5942</v>
      </c>
      <c r="B492" s="160">
        <v>5942</v>
      </c>
      <c r="C492" s="165" t="s">
        <v>11516</v>
      </c>
      <c r="D492" s="166" t="s">
        <v>7577</v>
      </c>
      <c r="E492" s="461">
        <v>39.68</v>
      </c>
      <c r="F492" s="164" t="s">
        <v>11118</v>
      </c>
      <c r="G492" s="168"/>
    </row>
    <row r="493" spans="1:7" ht="21.6" x14ac:dyDescent="0.3">
      <c r="A493" s="159" t="str">
        <f t="shared" si="7"/>
        <v>SN-5946</v>
      </c>
      <c r="B493" s="160">
        <v>5946</v>
      </c>
      <c r="C493" s="165" t="s">
        <v>11517</v>
      </c>
      <c r="D493" s="166" t="s">
        <v>7577</v>
      </c>
      <c r="E493" s="461">
        <v>50.01</v>
      </c>
      <c r="F493" s="164" t="s">
        <v>11118</v>
      </c>
      <c r="G493" s="168"/>
    </row>
    <row r="494" spans="1:7" x14ac:dyDescent="0.3">
      <c r="A494" s="159" t="str">
        <f t="shared" si="7"/>
        <v>SN-5952</v>
      </c>
      <c r="B494" s="160">
        <v>5952</v>
      </c>
      <c r="C494" s="165" t="s">
        <v>11518</v>
      </c>
      <c r="D494" s="166" t="s">
        <v>7577</v>
      </c>
      <c r="E494" s="461">
        <v>11.21</v>
      </c>
      <c r="F494" s="164" t="s">
        <v>11038</v>
      </c>
      <c r="G494" s="168"/>
    </row>
    <row r="495" spans="1:7" ht="20.399999999999999" x14ac:dyDescent="0.3">
      <c r="A495" s="159" t="str">
        <f t="shared" si="7"/>
        <v>SN-5954</v>
      </c>
      <c r="B495" s="160">
        <v>5954</v>
      </c>
      <c r="C495" s="165" t="s">
        <v>11519</v>
      </c>
      <c r="D495" s="166" t="s">
        <v>7577</v>
      </c>
      <c r="E495" s="461">
        <v>2.42</v>
      </c>
      <c r="F495" s="164" t="s">
        <v>11038</v>
      </c>
      <c r="G495" s="168"/>
    </row>
    <row r="496" spans="1:7" ht="20.399999999999999" x14ac:dyDescent="0.3">
      <c r="A496" s="159" t="str">
        <f t="shared" si="7"/>
        <v>SN-5961</v>
      </c>
      <c r="B496" s="160">
        <v>5961</v>
      </c>
      <c r="C496" s="165" t="s">
        <v>11520</v>
      </c>
      <c r="D496" s="166" t="s">
        <v>7577</v>
      </c>
      <c r="E496" s="461">
        <v>27.06</v>
      </c>
      <c r="F496" s="164" t="s">
        <v>11038</v>
      </c>
      <c r="G496" s="168"/>
    </row>
    <row r="497" spans="1:7" ht="20.399999999999999" x14ac:dyDescent="0.3">
      <c r="A497" s="159" t="str">
        <f t="shared" si="7"/>
        <v>SN-6260</v>
      </c>
      <c r="B497" s="160">
        <v>6260</v>
      </c>
      <c r="C497" s="165" t="s">
        <v>11521</v>
      </c>
      <c r="D497" s="166" t="s">
        <v>7577</v>
      </c>
      <c r="E497" s="461">
        <v>24.18</v>
      </c>
      <c r="F497" s="164" t="s">
        <v>11038</v>
      </c>
      <c r="G497" s="168"/>
    </row>
    <row r="498" spans="1:7" ht="20.399999999999999" x14ac:dyDescent="0.3">
      <c r="A498" s="159" t="str">
        <f t="shared" si="7"/>
        <v>SN-6880</v>
      </c>
      <c r="B498" s="160">
        <v>6880</v>
      </c>
      <c r="C498" s="165" t="s">
        <v>11522</v>
      </c>
      <c r="D498" s="166" t="s">
        <v>7577</v>
      </c>
      <c r="E498" s="461">
        <v>39.909999999999997</v>
      </c>
      <c r="F498" s="164" t="s">
        <v>11038</v>
      </c>
      <c r="G498" s="168"/>
    </row>
    <row r="499" spans="1:7" x14ac:dyDescent="0.3">
      <c r="A499" s="159" t="str">
        <f t="shared" si="7"/>
        <v>SN-7031</v>
      </c>
      <c r="B499" s="160">
        <v>7031</v>
      </c>
      <c r="C499" s="165" t="s">
        <v>11523</v>
      </c>
      <c r="D499" s="166" t="s">
        <v>7577</v>
      </c>
      <c r="E499" s="461">
        <v>3.21</v>
      </c>
      <c r="F499" s="164" t="s">
        <v>11038</v>
      </c>
      <c r="G499" s="168"/>
    </row>
    <row r="500" spans="1:7" ht="21.6" x14ac:dyDescent="0.3">
      <c r="A500" s="159" t="str">
        <f t="shared" si="7"/>
        <v>SN-7043</v>
      </c>
      <c r="B500" s="160">
        <v>7043</v>
      </c>
      <c r="C500" s="165" t="s">
        <v>11524</v>
      </c>
      <c r="D500" s="166" t="s">
        <v>7577</v>
      </c>
      <c r="E500" s="461">
        <v>0.18</v>
      </c>
      <c r="F500" s="164" t="s">
        <v>11118</v>
      </c>
      <c r="G500" s="168"/>
    </row>
    <row r="501" spans="1:7" ht="20.399999999999999" x14ac:dyDescent="0.3">
      <c r="A501" s="159" t="str">
        <f t="shared" si="7"/>
        <v>SN-7050</v>
      </c>
      <c r="B501" s="160">
        <v>7050</v>
      </c>
      <c r="C501" s="165" t="s">
        <v>11525</v>
      </c>
      <c r="D501" s="166" t="s">
        <v>7577</v>
      </c>
      <c r="E501" s="461">
        <v>36.94</v>
      </c>
      <c r="F501" s="164" t="s">
        <v>11038</v>
      </c>
      <c r="G501" s="168"/>
    </row>
    <row r="502" spans="1:7" ht="20.399999999999999" x14ac:dyDescent="0.3">
      <c r="A502" s="159" t="str">
        <f t="shared" si="7"/>
        <v>SN-67827</v>
      </c>
      <c r="B502" s="160">
        <v>67827</v>
      </c>
      <c r="C502" s="165" t="s">
        <v>11526</v>
      </c>
      <c r="D502" s="166" t="s">
        <v>7577</v>
      </c>
      <c r="E502" s="461">
        <v>26.31</v>
      </c>
      <c r="F502" s="164" t="s">
        <v>11038</v>
      </c>
      <c r="G502" s="168"/>
    </row>
    <row r="503" spans="1:7" x14ac:dyDescent="0.3">
      <c r="A503" s="159" t="str">
        <f t="shared" si="7"/>
        <v>SN-73395</v>
      </c>
      <c r="B503" s="160">
        <v>73395</v>
      </c>
      <c r="C503" s="165" t="s">
        <v>11527</v>
      </c>
      <c r="D503" s="166" t="s">
        <v>7577</v>
      </c>
      <c r="E503" s="461">
        <v>4.18</v>
      </c>
      <c r="F503" s="164" t="s">
        <v>11038</v>
      </c>
      <c r="G503" s="168"/>
    </row>
    <row r="504" spans="1:7" ht="20.399999999999999" x14ac:dyDescent="0.3">
      <c r="A504" s="159" t="str">
        <f t="shared" si="7"/>
        <v>SN-83766</v>
      </c>
      <c r="B504" s="160">
        <v>83766</v>
      </c>
      <c r="C504" s="165" t="s">
        <v>11528</v>
      </c>
      <c r="D504" s="166" t="s">
        <v>7577</v>
      </c>
      <c r="E504" s="461">
        <v>22.9</v>
      </c>
      <c r="F504" s="164" t="s">
        <v>11038</v>
      </c>
      <c r="G504" s="168"/>
    </row>
    <row r="505" spans="1:7" ht="20.399999999999999" x14ac:dyDescent="0.3">
      <c r="A505" s="159" t="str">
        <f t="shared" si="7"/>
        <v>SN-84013</v>
      </c>
      <c r="B505" s="160">
        <v>84013</v>
      </c>
      <c r="C505" s="165" t="s">
        <v>11529</v>
      </c>
      <c r="D505" s="166" t="s">
        <v>7577</v>
      </c>
      <c r="E505" s="461">
        <v>41.92</v>
      </c>
      <c r="F505" s="164" t="s">
        <v>11038</v>
      </c>
      <c r="G505" s="168"/>
    </row>
    <row r="506" spans="1:7" ht="21.6" x14ac:dyDescent="0.3">
      <c r="A506" s="159" t="str">
        <f t="shared" si="7"/>
        <v>SN-87446</v>
      </c>
      <c r="B506" s="160">
        <v>87446</v>
      </c>
      <c r="C506" s="165" t="s">
        <v>11530</v>
      </c>
      <c r="D506" s="166" t="s">
        <v>7577</v>
      </c>
      <c r="E506" s="461">
        <v>0.41</v>
      </c>
      <c r="F506" s="164" t="s">
        <v>11118</v>
      </c>
      <c r="G506" s="168"/>
    </row>
    <row r="507" spans="1:7" ht="21.6" x14ac:dyDescent="0.3">
      <c r="A507" s="159" t="str">
        <f t="shared" si="7"/>
        <v>SN-88392</v>
      </c>
      <c r="B507" s="160">
        <v>88392</v>
      </c>
      <c r="C507" s="165" t="s">
        <v>11531</v>
      </c>
      <c r="D507" s="166" t="s">
        <v>7577</v>
      </c>
      <c r="E507" s="461">
        <v>0.81</v>
      </c>
      <c r="F507" s="164" t="s">
        <v>11118</v>
      </c>
      <c r="G507" s="168"/>
    </row>
    <row r="508" spans="1:7" ht="21.6" x14ac:dyDescent="0.3">
      <c r="A508" s="159" t="str">
        <f t="shared" si="7"/>
        <v>SN-88398</v>
      </c>
      <c r="B508" s="160">
        <v>88398</v>
      </c>
      <c r="C508" s="165" t="s">
        <v>11532</v>
      </c>
      <c r="D508" s="166" t="s">
        <v>7577</v>
      </c>
      <c r="E508" s="461">
        <v>0.96</v>
      </c>
      <c r="F508" s="164" t="s">
        <v>11118</v>
      </c>
      <c r="G508" s="168"/>
    </row>
    <row r="509" spans="1:7" ht="21.6" x14ac:dyDescent="0.3">
      <c r="A509" s="159" t="str">
        <f t="shared" si="7"/>
        <v>SN-88404</v>
      </c>
      <c r="B509" s="160">
        <v>88404</v>
      </c>
      <c r="C509" s="165" t="s">
        <v>11533</v>
      </c>
      <c r="D509" s="166" t="s">
        <v>7577</v>
      </c>
      <c r="E509" s="461">
        <v>0.77</v>
      </c>
      <c r="F509" s="164" t="s">
        <v>11118</v>
      </c>
      <c r="G509" s="168"/>
    </row>
    <row r="510" spans="1:7" ht="21.6" x14ac:dyDescent="0.3">
      <c r="A510" s="159" t="str">
        <f t="shared" si="7"/>
        <v>SN-88430</v>
      </c>
      <c r="B510" s="160">
        <v>88430</v>
      </c>
      <c r="C510" s="165" t="s">
        <v>11534</v>
      </c>
      <c r="D510" s="166" t="s">
        <v>7577</v>
      </c>
      <c r="E510" s="461">
        <v>5.04</v>
      </c>
      <c r="F510" s="164" t="s">
        <v>11118</v>
      </c>
      <c r="G510" s="168"/>
    </row>
    <row r="511" spans="1:7" ht="21.6" x14ac:dyDescent="0.3">
      <c r="A511" s="159" t="str">
        <f t="shared" si="7"/>
        <v>SN-88438</v>
      </c>
      <c r="B511" s="160">
        <v>88438</v>
      </c>
      <c r="C511" s="165" t="s">
        <v>11535</v>
      </c>
      <c r="D511" s="166" t="s">
        <v>7577</v>
      </c>
      <c r="E511" s="461">
        <v>6.68</v>
      </c>
      <c r="F511" s="164" t="s">
        <v>11118</v>
      </c>
      <c r="G511" s="168"/>
    </row>
    <row r="512" spans="1:7" ht="20.399999999999999" x14ac:dyDescent="0.3">
      <c r="A512" s="159" t="str">
        <f t="shared" si="7"/>
        <v>SN-88831</v>
      </c>
      <c r="B512" s="160">
        <v>88831</v>
      </c>
      <c r="C512" s="165" t="s">
        <v>11536</v>
      </c>
      <c r="D512" s="166" t="s">
        <v>7577</v>
      </c>
      <c r="E512" s="461">
        <v>0.3</v>
      </c>
      <c r="F512" s="164" t="s">
        <v>11537</v>
      </c>
      <c r="G512" s="168"/>
    </row>
    <row r="513" spans="1:7" x14ac:dyDescent="0.3">
      <c r="A513" s="159" t="str">
        <f t="shared" si="7"/>
        <v>SN-88844</v>
      </c>
      <c r="B513" s="160">
        <v>88844</v>
      </c>
      <c r="C513" s="165" t="s">
        <v>11538</v>
      </c>
      <c r="D513" s="166" t="s">
        <v>7577</v>
      </c>
      <c r="E513" s="461">
        <v>37.42</v>
      </c>
      <c r="F513" s="164" t="s">
        <v>11038</v>
      </c>
      <c r="G513" s="168"/>
    </row>
    <row r="514" spans="1:7" ht="20.399999999999999" x14ac:dyDescent="0.3">
      <c r="A514" s="159" t="str">
        <f t="shared" si="7"/>
        <v>SN-88908</v>
      </c>
      <c r="B514" s="160">
        <v>88908</v>
      </c>
      <c r="C514" s="165" t="s">
        <v>11539</v>
      </c>
      <c r="D514" s="166" t="s">
        <v>7577</v>
      </c>
      <c r="E514" s="461">
        <v>46.51</v>
      </c>
      <c r="F514" s="164" t="s">
        <v>11038</v>
      </c>
      <c r="G514" s="168"/>
    </row>
    <row r="515" spans="1:7" ht="20.399999999999999" x14ac:dyDescent="0.3">
      <c r="A515" s="159" t="str">
        <f t="shared" si="7"/>
        <v>SN-89022</v>
      </c>
      <c r="B515" s="160">
        <v>89022</v>
      </c>
      <c r="C515" s="165" t="s">
        <v>11540</v>
      </c>
      <c r="D515" s="166" t="s">
        <v>7577</v>
      </c>
      <c r="E515" s="461">
        <v>0.27</v>
      </c>
      <c r="F515" s="164" t="s">
        <v>11038</v>
      </c>
      <c r="G515" s="168"/>
    </row>
    <row r="516" spans="1:7" x14ac:dyDescent="0.3">
      <c r="A516" s="159" t="str">
        <f t="shared" si="7"/>
        <v>SN-89027</v>
      </c>
      <c r="B516" s="160">
        <v>89027</v>
      </c>
      <c r="C516" s="165" t="s">
        <v>11541</v>
      </c>
      <c r="D516" s="166" t="s">
        <v>7577</v>
      </c>
      <c r="E516" s="461">
        <v>2.61</v>
      </c>
      <c r="F516" s="164" t="s">
        <v>11038</v>
      </c>
      <c r="G516" s="168"/>
    </row>
    <row r="517" spans="1:7" x14ac:dyDescent="0.3">
      <c r="A517" s="159" t="str">
        <f t="shared" si="7"/>
        <v>SN-89031</v>
      </c>
      <c r="B517" s="160">
        <v>89031</v>
      </c>
      <c r="C517" s="165" t="s">
        <v>11542</v>
      </c>
      <c r="D517" s="166" t="s">
        <v>7577</v>
      </c>
      <c r="E517" s="461">
        <v>36.35</v>
      </c>
      <c r="F517" s="164" t="s">
        <v>11038</v>
      </c>
      <c r="G517" s="168"/>
    </row>
    <row r="518" spans="1:7" ht="21.6" x14ac:dyDescent="0.3">
      <c r="A518" s="159" t="str">
        <f t="shared" si="7"/>
        <v>SN-89036</v>
      </c>
      <c r="B518" s="160">
        <v>89036</v>
      </c>
      <c r="C518" s="165" t="s">
        <v>11543</v>
      </c>
      <c r="D518" s="166" t="s">
        <v>7577</v>
      </c>
      <c r="E518" s="461">
        <v>21.98</v>
      </c>
      <c r="F518" s="164" t="s">
        <v>11118</v>
      </c>
      <c r="G518" s="168"/>
    </row>
    <row r="519" spans="1:7" x14ac:dyDescent="0.3">
      <c r="A519" s="159" t="str">
        <f t="shared" si="7"/>
        <v>SN-89218</v>
      </c>
      <c r="B519" s="160">
        <v>89218</v>
      </c>
      <c r="C519" s="165" t="s">
        <v>11544</v>
      </c>
      <c r="D519" s="166" t="s">
        <v>7577</v>
      </c>
      <c r="E519" s="461">
        <v>44.11</v>
      </c>
      <c r="F519" s="164" t="s">
        <v>11038</v>
      </c>
      <c r="G519" s="168"/>
    </row>
    <row r="520" spans="1:7" ht="21.6" x14ac:dyDescent="0.3">
      <c r="A520" s="159" t="str">
        <f t="shared" si="7"/>
        <v>SN-89226</v>
      </c>
      <c r="B520" s="160">
        <v>89226</v>
      </c>
      <c r="C520" s="165" t="s">
        <v>11545</v>
      </c>
      <c r="D520" s="166" t="s">
        <v>7577</v>
      </c>
      <c r="E520" s="461">
        <v>1.25</v>
      </c>
      <c r="F520" s="164" t="s">
        <v>11118</v>
      </c>
      <c r="G520" s="168"/>
    </row>
    <row r="521" spans="1:7" ht="20.399999999999999" x14ac:dyDescent="0.3">
      <c r="A521" s="159" t="str">
        <f t="shared" si="7"/>
        <v>SN-89235</v>
      </c>
      <c r="B521" s="160">
        <v>89235</v>
      </c>
      <c r="C521" s="165" t="s">
        <v>11546</v>
      </c>
      <c r="D521" s="166" t="s">
        <v>7577</v>
      </c>
      <c r="E521" s="461">
        <v>86.56</v>
      </c>
      <c r="F521" s="164" t="s">
        <v>11038</v>
      </c>
      <c r="G521" s="168"/>
    </row>
    <row r="522" spans="1:7" ht="20.399999999999999" x14ac:dyDescent="0.3">
      <c r="A522" s="159" t="str">
        <f t="shared" ref="A522:A585" si="8">CONCATENATE("SN-",B522)</f>
        <v>SN-89243</v>
      </c>
      <c r="B522" s="160">
        <v>89243</v>
      </c>
      <c r="C522" s="165" t="s">
        <v>11547</v>
      </c>
      <c r="D522" s="166" t="s">
        <v>7577</v>
      </c>
      <c r="E522" s="461">
        <v>183.78</v>
      </c>
      <c r="F522" s="164" t="s">
        <v>11038</v>
      </c>
      <c r="G522" s="168"/>
    </row>
    <row r="523" spans="1:7" ht="20.399999999999999" x14ac:dyDescent="0.3">
      <c r="A523" s="159" t="str">
        <f t="shared" si="8"/>
        <v>SN-89251</v>
      </c>
      <c r="B523" s="160">
        <v>89251</v>
      </c>
      <c r="C523" s="165" t="s">
        <v>11548</v>
      </c>
      <c r="D523" s="166" t="s">
        <v>7577</v>
      </c>
      <c r="E523" s="461">
        <v>161.5</v>
      </c>
      <c r="F523" s="164" t="s">
        <v>11038</v>
      </c>
      <c r="G523" s="168"/>
    </row>
    <row r="524" spans="1:7" ht="20.399999999999999" x14ac:dyDescent="0.3">
      <c r="A524" s="159" t="str">
        <f t="shared" si="8"/>
        <v>SN-89258</v>
      </c>
      <c r="B524" s="160">
        <v>89258</v>
      </c>
      <c r="C524" s="165" t="s">
        <v>11549</v>
      </c>
      <c r="D524" s="166" t="s">
        <v>7577</v>
      </c>
      <c r="E524" s="461">
        <v>57.95</v>
      </c>
      <c r="F524" s="164" t="s">
        <v>11038</v>
      </c>
      <c r="G524" s="168"/>
    </row>
    <row r="525" spans="1:7" ht="20.399999999999999" x14ac:dyDescent="0.3">
      <c r="A525" s="159" t="str">
        <f t="shared" si="8"/>
        <v>SN-89273</v>
      </c>
      <c r="B525" s="160">
        <v>89273</v>
      </c>
      <c r="C525" s="165" t="s">
        <v>11550</v>
      </c>
      <c r="D525" s="166" t="s">
        <v>7577</v>
      </c>
      <c r="E525" s="461">
        <v>44.8</v>
      </c>
      <c r="F525" s="164" t="s">
        <v>11038</v>
      </c>
      <c r="G525" s="168"/>
    </row>
    <row r="526" spans="1:7" ht="21.6" x14ac:dyDescent="0.3">
      <c r="A526" s="159" t="str">
        <f t="shared" si="8"/>
        <v>SN-89279</v>
      </c>
      <c r="B526" s="160">
        <v>89279</v>
      </c>
      <c r="C526" s="165" t="s">
        <v>11551</v>
      </c>
      <c r="D526" s="166" t="s">
        <v>7577</v>
      </c>
      <c r="E526" s="461">
        <v>1.52</v>
      </c>
      <c r="F526" s="164" t="s">
        <v>11118</v>
      </c>
      <c r="G526" s="168"/>
    </row>
    <row r="527" spans="1:7" ht="20.399999999999999" x14ac:dyDescent="0.3">
      <c r="A527" s="159" t="str">
        <f t="shared" si="8"/>
        <v>SN-89877</v>
      </c>
      <c r="B527" s="160">
        <v>89877</v>
      </c>
      <c r="C527" s="165" t="s">
        <v>11552</v>
      </c>
      <c r="D527" s="166" t="s">
        <v>7577</v>
      </c>
      <c r="E527" s="461">
        <v>36.47</v>
      </c>
      <c r="F527" s="164" t="s">
        <v>11038</v>
      </c>
      <c r="G527" s="168"/>
    </row>
    <row r="528" spans="1:7" ht="20.399999999999999" x14ac:dyDescent="0.3">
      <c r="A528" s="159" t="str">
        <f t="shared" si="8"/>
        <v>SN-89884</v>
      </c>
      <c r="B528" s="160">
        <v>89884</v>
      </c>
      <c r="C528" s="165" t="s">
        <v>11553</v>
      </c>
      <c r="D528" s="166" t="s">
        <v>7577</v>
      </c>
      <c r="E528" s="461">
        <v>37.78</v>
      </c>
      <c r="F528" s="164" t="s">
        <v>11038</v>
      </c>
      <c r="G528" s="168"/>
    </row>
    <row r="529" spans="1:7" ht="20.399999999999999" x14ac:dyDescent="0.3">
      <c r="A529" s="159" t="str">
        <f t="shared" si="8"/>
        <v>SN-90587</v>
      </c>
      <c r="B529" s="160">
        <v>90587</v>
      </c>
      <c r="C529" s="165" t="s">
        <v>11554</v>
      </c>
      <c r="D529" s="166" t="s">
        <v>7577</v>
      </c>
      <c r="E529" s="461">
        <v>0.3</v>
      </c>
      <c r="F529" s="164" t="s">
        <v>11038</v>
      </c>
      <c r="G529" s="168"/>
    </row>
    <row r="530" spans="1:7" x14ac:dyDescent="0.3">
      <c r="A530" s="159" t="str">
        <f t="shared" si="8"/>
        <v>SN-90626</v>
      </c>
      <c r="B530" s="160">
        <v>90626</v>
      </c>
      <c r="C530" s="165" t="s">
        <v>11555</v>
      </c>
      <c r="D530" s="166" t="s">
        <v>7577</v>
      </c>
      <c r="E530" s="461">
        <v>1.23</v>
      </c>
      <c r="F530" s="164" t="s">
        <v>11038</v>
      </c>
      <c r="G530" s="168"/>
    </row>
    <row r="531" spans="1:7" ht="20.399999999999999" x14ac:dyDescent="0.3">
      <c r="A531" s="159" t="str">
        <f t="shared" si="8"/>
        <v>SN-90632</v>
      </c>
      <c r="B531" s="160">
        <v>90632</v>
      </c>
      <c r="C531" s="165" t="s">
        <v>11556</v>
      </c>
      <c r="D531" s="166" t="s">
        <v>7577</v>
      </c>
      <c r="E531" s="461">
        <v>42.23</v>
      </c>
      <c r="F531" s="164" t="s">
        <v>11038</v>
      </c>
      <c r="G531" s="168"/>
    </row>
    <row r="532" spans="1:7" ht="21.6" x14ac:dyDescent="0.3">
      <c r="A532" s="159" t="str">
        <f t="shared" si="8"/>
        <v>SN-90638</v>
      </c>
      <c r="B532" s="160">
        <v>90638</v>
      </c>
      <c r="C532" s="165" t="s">
        <v>11557</v>
      </c>
      <c r="D532" s="166" t="s">
        <v>7577</v>
      </c>
      <c r="E532" s="461">
        <v>3.88</v>
      </c>
      <c r="F532" s="164" t="s">
        <v>11118</v>
      </c>
      <c r="G532" s="168"/>
    </row>
    <row r="533" spans="1:7" ht="21.6" x14ac:dyDescent="0.3">
      <c r="A533" s="159" t="str">
        <f t="shared" si="8"/>
        <v>SN-90644</v>
      </c>
      <c r="B533" s="160">
        <v>90644</v>
      </c>
      <c r="C533" s="165" t="s">
        <v>11558</v>
      </c>
      <c r="D533" s="166" t="s">
        <v>7577</v>
      </c>
      <c r="E533" s="461">
        <v>5.79</v>
      </c>
      <c r="F533" s="164" t="s">
        <v>11118</v>
      </c>
      <c r="G533" s="168"/>
    </row>
    <row r="534" spans="1:7" ht="21.6" x14ac:dyDescent="0.3">
      <c r="A534" s="159" t="str">
        <f t="shared" si="8"/>
        <v>SN-90651</v>
      </c>
      <c r="B534" s="160">
        <v>90651</v>
      </c>
      <c r="C534" s="165" t="s">
        <v>11559</v>
      </c>
      <c r="D534" s="166" t="s">
        <v>7577</v>
      </c>
      <c r="E534" s="461">
        <v>0.55000000000000004</v>
      </c>
      <c r="F534" s="164" t="s">
        <v>11118</v>
      </c>
      <c r="G534" s="168"/>
    </row>
    <row r="535" spans="1:7" ht="21.6" x14ac:dyDescent="0.3">
      <c r="A535" s="159" t="str">
        <f t="shared" si="8"/>
        <v>SN-90657</v>
      </c>
      <c r="B535" s="160">
        <v>90657</v>
      </c>
      <c r="C535" s="165" t="s">
        <v>11560</v>
      </c>
      <c r="D535" s="166" t="s">
        <v>7577</v>
      </c>
      <c r="E535" s="461">
        <v>3.77</v>
      </c>
      <c r="F535" s="164" t="s">
        <v>11118</v>
      </c>
      <c r="G535" s="168"/>
    </row>
    <row r="536" spans="1:7" ht="21.6" x14ac:dyDescent="0.3">
      <c r="A536" s="159" t="str">
        <f t="shared" si="8"/>
        <v>SN-90663</v>
      </c>
      <c r="B536" s="160">
        <v>90663</v>
      </c>
      <c r="C536" s="165" t="s">
        <v>11561</v>
      </c>
      <c r="D536" s="166" t="s">
        <v>7577</v>
      </c>
      <c r="E536" s="461">
        <v>4.04</v>
      </c>
      <c r="F536" s="164" t="s">
        <v>11118</v>
      </c>
      <c r="G536" s="168"/>
    </row>
    <row r="537" spans="1:7" ht="20.399999999999999" x14ac:dyDescent="0.3">
      <c r="A537" s="159" t="str">
        <f t="shared" si="8"/>
        <v>SN-90669</v>
      </c>
      <c r="B537" s="160">
        <v>90669</v>
      </c>
      <c r="C537" s="165" t="s">
        <v>11562</v>
      </c>
      <c r="D537" s="166" t="s">
        <v>7577</v>
      </c>
      <c r="E537" s="461">
        <v>3.8</v>
      </c>
      <c r="F537" s="164" t="s">
        <v>11038</v>
      </c>
      <c r="G537" s="168"/>
    </row>
    <row r="538" spans="1:7" ht="30.6" x14ac:dyDescent="0.3">
      <c r="A538" s="159" t="str">
        <f t="shared" si="8"/>
        <v>SN-90675</v>
      </c>
      <c r="B538" s="160">
        <v>90675</v>
      </c>
      <c r="C538" s="165" t="s">
        <v>11563</v>
      </c>
      <c r="D538" s="166" t="s">
        <v>7577</v>
      </c>
      <c r="E538" s="461">
        <v>148.38999999999999</v>
      </c>
      <c r="F538" s="164" t="s">
        <v>11038</v>
      </c>
      <c r="G538" s="168"/>
    </row>
    <row r="539" spans="1:7" ht="30.6" x14ac:dyDescent="0.3">
      <c r="A539" s="159" t="str">
        <f t="shared" si="8"/>
        <v>SN-90681</v>
      </c>
      <c r="B539" s="160">
        <v>90681</v>
      </c>
      <c r="C539" s="165" t="s">
        <v>11564</v>
      </c>
      <c r="D539" s="166" t="s">
        <v>7577</v>
      </c>
      <c r="E539" s="461">
        <v>86.44</v>
      </c>
      <c r="F539" s="164" t="s">
        <v>11038</v>
      </c>
      <c r="G539" s="168"/>
    </row>
    <row r="540" spans="1:7" ht="20.399999999999999" x14ac:dyDescent="0.3">
      <c r="A540" s="159" t="str">
        <f t="shared" si="8"/>
        <v>SN-90687</v>
      </c>
      <c r="B540" s="160">
        <v>90687</v>
      </c>
      <c r="C540" s="165" t="s">
        <v>11565</v>
      </c>
      <c r="D540" s="166" t="s">
        <v>7577</v>
      </c>
      <c r="E540" s="461">
        <v>42.6</v>
      </c>
      <c r="F540" s="164" t="s">
        <v>11038</v>
      </c>
      <c r="G540" s="168"/>
    </row>
    <row r="541" spans="1:7" ht="21.6" x14ac:dyDescent="0.3">
      <c r="A541" s="159" t="str">
        <f t="shared" si="8"/>
        <v>SN-90693</v>
      </c>
      <c r="B541" s="160">
        <v>90693</v>
      </c>
      <c r="C541" s="165" t="s">
        <v>11566</v>
      </c>
      <c r="D541" s="166" t="s">
        <v>7577</v>
      </c>
      <c r="E541" s="461">
        <v>26.76</v>
      </c>
      <c r="F541" s="164" t="s">
        <v>11118</v>
      </c>
      <c r="G541" s="168"/>
    </row>
    <row r="542" spans="1:7" ht="20.399999999999999" x14ac:dyDescent="0.3">
      <c r="A542" s="159" t="str">
        <f t="shared" si="8"/>
        <v>SN-90965</v>
      </c>
      <c r="B542" s="160">
        <v>90965</v>
      </c>
      <c r="C542" s="165" t="s">
        <v>11567</v>
      </c>
      <c r="D542" s="166" t="s">
        <v>7577</v>
      </c>
      <c r="E542" s="461">
        <v>3.23</v>
      </c>
      <c r="F542" s="164" t="s">
        <v>11038</v>
      </c>
      <c r="G542" s="168"/>
    </row>
    <row r="543" spans="1:7" ht="20.399999999999999" x14ac:dyDescent="0.3">
      <c r="A543" s="159" t="str">
        <f t="shared" si="8"/>
        <v>SN-90973</v>
      </c>
      <c r="B543" s="160">
        <v>90973</v>
      </c>
      <c r="C543" s="165" t="s">
        <v>11568</v>
      </c>
      <c r="D543" s="166" t="s">
        <v>7577</v>
      </c>
      <c r="E543" s="461">
        <v>3.24</v>
      </c>
      <c r="F543" s="164" t="s">
        <v>11038</v>
      </c>
      <c r="G543" s="168"/>
    </row>
    <row r="544" spans="1:7" ht="20.399999999999999" x14ac:dyDescent="0.3">
      <c r="A544" s="159" t="str">
        <f t="shared" si="8"/>
        <v>SN-90982</v>
      </c>
      <c r="B544" s="160">
        <v>90982</v>
      </c>
      <c r="C544" s="165" t="s">
        <v>11569</v>
      </c>
      <c r="D544" s="166" t="s">
        <v>7577</v>
      </c>
      <c r="E544" s="461">
        <v>8.25</v>
      </c>
      <c r="F544" s="164" t="s">
        <v>11038</v>
      </c>
      <c r="G544" s="168"/>
    </row>
    <row r="545" spans="1:7" ht="20.399999999999999" x14ac:dyDescent="0.3">
      <c r="A545" s="159" t="str">
        <f t="shared" si="8"/>
        <v>SN-91001</v>
      </c>
      <c r="B545" s="160">
        <v>91001</v>
      </c>
      <c r="C545" s="165" t="s">
        <v>11570</v>
      </c>
      <c r="D545" s="166" t="s">
        <v>7577</v>
      </c>
      <c r="E545" s="461">
        <v>3.85</v>
      </c>
      <c r="F545" s="164" t="s">
        <v>11038</v>
      </c>
      <c r="G545" s="168"/>
    </row>
    <row r="546" spans="1:7" ht="20.399999999999999" x14ac:dyDescent="0.3">
      <c r="A546" s="159" t="str">
        <f t="shared" si="8"/>
        <v>SN-91032</v>
      </c>
      <c r="B546" s="160">
        <v>91032</v>
      </c>
      <c r="C546" s="165" t="s">
        <v>11571</v>
      </c>
      <c r="D546" s="166" t="s">
        <v>7577</v>
      </c>
      <c r="E546" s="461">
        <v>26.34</v>
      </c>
      <c r="F546" s="164" t="s">
        <v>11038</v>
      </c>
      <c r="G546" s="168"/>
    </row>
    <row r="547" spans="1:7" ht="20.399999999999999" x14ac:dyDescent="0.3">
      <c r="A547" s="159" t="str">
        <f t="shared" si="8"/>
        <v>SN-91278</v>
      </c>
      <c r="B547" s="160">
        <v>91278</v>
      </c>
      <c r="C547" s="165" t="s">
        <v>11572</v>
      </c>
      <c r="D547" s="166" t="s">
        <v>7577</v>
      </c>
      <c r="E547" s="461">
        <v>0.54</v>
      </c>
      <c r="F547" s="164" t="s">
        <v>11038</v>
      </c>
      <c r="G547" s="168"/>
    </row>
    <row r="548" spans="1:7" ht="21.6" x14ac:dyDescent="0.3">
      <c r="A548" s="159" t="str">
        <f t="shared" si="8"/>
        <v>SN-91285</v>
      </c>
      <c r="B548" s="160">
        <v>91285</v>
      </c>
      <c r="C548" s="165" t="s">
        <v>11573</v>
      </c>
      <c r="D548" s="166" t="s">
        <v>7577</v>
      </c>
      <c r="E548" s="461">
        <v>0.75</v>
      </c>
      <c r="F548" s="164" t="s">
        <v>11118</v>
      </c>
      <c r="G548" s="168"/>
    </row>
    <row r="549" spans="1:7" ht="20.399999999999999" x14ac:dyDescent="0.3">
      <c r="A549" s="159" t="str">
        <f t="shared" si="8"/>
        <v>SN-91387</v>
      </c>
      <c r="B549" s="160">
        <v>91387</v>
      </c>
      <c r="C549" s="165" t="s">
        <v>11574</v>
      </c>
      <c r="D549" s="166" t="s">
        <v>7577</v>
      </c>
      <c r="E549" s="461">
        <v>29.15</v>
      </c>
      <c r="F549" s="164" t="s">
        <v>11038</v>
      </c>
      <c r="G549" s="168"/>
    </row>
    <row r="550" spans="1:7" ht="30.6" x14ac:dyDescent="0.3">
      <c r="A550" s="159" t="str">
        <f t="shared" si="8"/>
        <v>SN-91395</v>
      </c>
      <c r="B550" s="160">
        <v>91395</v>
      </c>
      <c r="C550" s="165" t="s">
        <v>11575</v>
      </c>
      <c r="D550" s="166" t="s">
        <v>7577</v>
      </c>
      <c r="E550" s="461">
        <v>23.91</v>
      </c>
      <c r="F550" s="164" t="s">
        <v>11038</v>
      </c>
      <c r="G550" s="168"/>
    </row>
    <row r="551" spans="1:7" ht="30.6" x14ac:dyDescent="0.3">
      <c r="A551" s="159" t="str">
        <f t="shared" si="8"/>
        <v>SN-91486</v>
      </c>
      <c r="B551" s="160">
        <v>91486</v>
      </c>
      <c r="C551" s="165" t="s">
        <v>11576</v>
      </c>
      <c r="D551" s="166" t="s">
        <v>7577</v>
      </c>
      <c r="E551" s="461">
        <v>28.58</v>
      </c>
      <c r="F551" s="164" t="s">
        <v>11038</v>
      </c>
      <c r="G551" s="168"/>
    </row>
    <row r="552" spans="1:7" ht="20.399999999999999" x14ac:dyDescent="0.3">
      <c r="A552" s="159" t="str">
        <f t="shared" si="8"/>
        <v>SN-91534</v>
      </c>
      <c r="B552" s="160">
        <v>91534</v>
      </c>
      <c r="C552" s="165" t="s">
        <v>11577</v>
      </c>
      <c r="D552" s="166" t="s">
        <v>7577</v>
      </c>
      <c r="E552" s="461">
        <v>13.46</v>
      </c>
      <c r="F552" s="164" t="s">
        <v>11038</v>
      </c>
      <c r="G552" s="168"/>
    </row>
    <row r="553" spans="1:7" ht="20.399999999999999" x14ac:dyDescent="0.3">
      <c r="A553" s="159" t="str">
        <f t="shared" si="8"/>
        <v>SN-91635</v>
      </c>
      <c r="B553" s="160">
        <v>91635</v>
      </c>
      <c r="C553" s="165" t="s">
        <v>11578</v>
      </c>
      <c r="D553" s="166" t="s">
        <v>7577</v>
      </c>
      <c r="E553" s="461">
        <v>24.08</v>
      </c>
      <c r="F553" s="164" t="s">
        <v>11038</v>
      </c>
      <c r="G553" s="168"/>
    </row>
    <row r="554" spans="1:7" ht="30.6" x14ac:dyDescent="0.3">
      <c r="A554" s="159" t="str">
        <f t="shared" si="8"/>
        <v>SN-91646</v>
      </c>
      <c r="B554" s="160">
        <v>91646</v>
      </c>
      <c r="C554" s="165" t="s">
        <v>11579</v>
      </c>
      <c r="D554" s="166" t="s">
        <v>7577</v>
      </c>
      <c r="E554" s="461">
        <v>42.8</v>
      </c>
      <c r="F554" s="164" t="s">
        <v>11038</v>
      </c>
      <c r="G554" s="168"/>
    </row>
    <row r="555" spans="1:7" ht="21.6" x14ac:dyDescent="0.3">
      <c r="A555" s="159" t="str">
        <f t="shared" si="8"/>
        <v>SN-91693</v>
      </c>
      <c r="B555" s="160">
        <v>91693</v>
      </c>
      <c r="C555" s="165" t="s">
        <v>11580</v>
      </c>
      <c r="D555" s="166" t="s">
        <v>7577</v>
      </c>
      <c r="E555" s="461">
        <v>12.74</v>
      </c>
      <c r="F555" s="164" t="s">
        <v>11118</v>
      </c>
      <c r="G555" s="168"/>
    </row>
    <row r="556" spans="1:7" x14ac:dyDescent="0.3">
      <c r="A556" s="159" t="str">
        <f t="shared" si="8"/>
        <v>SN-92044</v>
      </c>
      <c r="B556" s="160">
        <v>92044</v>
      </c>
      <c r="C556" s="165" t="s">
        <v>11581</v>
      </c>
      <c r="D556" s="166" t="s">
        <v>7577</v>
      </c>
      <c r="E556" s="461">
        <v>4.3499999999999996</v>
      </c>
      <c r="F556" s="164" t="s">
        <v>11038</v>
      </c>
      <c r="G556" s="168"/>
    </row>
    <row r="557" spans="1:7" ht="30.6" x14ac:dyDescent="0.3">
      <c r="A557" s="159" t="str">
        <f t="shared" si="8"/>
        <v>SN-92107</v>
      </c>
      <c r="B557" s="160">
        <v>92107</v>
      </c>
      <c r="C557" s="165" t="s">
        <v>11582</v>
      </c>
      <c r="D557" s="166" t="s">
        <v>7577</v>
      </c>
      <c r="E557" s="461">
        <v>29.43</v>
      </c>
      <c r="F557" s="164" t="s">
        <v>11038</v>
      </c>
      <c r="G557" s="168"/>
    </row>
    <row r="558" spans="1:7" ht="21.6" x14ac:dyDescent="0.3">
      <c r="A558" s="159" t="str">
        <f t="shared" si="8"/>
        <v>SN-92113</v>
      </c>
      <c r="B558" s="160">
        <v>92113</v>
      </c>
      <c r="C558" s="165" t="s">
        <v>11583</v>
      </c>
      <c r="D558" s="166" t="s">
        <v>7577</v>
      </c>
      <c r="E558" s="461">
        <v>0.9</v>
      </c>
      <c r="F558" s="164" t="s">
        <v>11118</v>
      </c>
      <c r="G558" s="168"/>
    </row>
    <row r="559" spans="1:7" ht="21.6" x14ac:dyDescent="0.3">
      <c r="A559" s="159" t="str">
        <f t="shared" si="8"/>
        <v>SN-92119</v>
      </c>
      <c r="B559" s="160">
        <v>92119</v>
      </c>
      <c r="C559" s="165" t="s">
        <v>7923</v>
      </c>
      <c r="D559" s="166" t="s">
        <v>7577</v>
      </c>
      <c r="E559" s="461">
        <v>0.09</v>
      </c>
      <c r="F559" s="164" t="s">
        <v>11118</v>
      </c>
      <c r="G559" s="168"/>
    </row>
    <row r="560" spans="1:7" ht="21.6" x14ac:dyDescent="0.3">
      <c r="A560" s="159" t="str">
        <f t="shared" si="8"/>
        <v>SN-92139</v>
      </c>
      <c r="B560" s="160">
        <v>92139</v>
      </c>
      <c r="C560" s="165" t="s">
        <v>11584</v>
      </c>
      <c r="D560" s="166" t="s">
        <v>7577</v>
      </c>
      <c r="E560" s="461">
        <v>21.25</v>
      </c>
      <c r="F560" s="164" t="s">
        <v>11118</v>
      </c>
      <c r="G560" s="168"/>
    </row>
    <row r="561" spans="1:7" ht="21.6" x14ac:dyDescent="0.3">
      <c r="A561" s="159" t="str">
        <f t="shared" si="8"/>
        <v>SN-92146</v>
      </c>
      <c r="B561" s="160">
        <v>92146</v>
      </c>
      <c r="C561" s="165" t="s">
        <v>11585</v>
      </c>
      <c r="D561" s="166" t="s">
        <v>7577</v>
      </c>
      <c r="E561" s="461">
        <v>14.62</v>
      </c>
      <c r="F561" s="164" t="s">
        <v>11118</v>
      </c>
      <c r="G561" s="168"/>
    </row>
    <row r="562" spans="1:7" ht="30.6" x14ac:dyDescent="0.3">
      <c r="A562" s="159" t="str">
        <f t="shared" si="8"/>
        <v>SN-92243</v>
      </c>
      <c r="B562" s="160">
        <v>92243</v>
      </c>
      <c r="C562" s="165" t="s">
        <v>11586</v>
      </c>
      <c r="D562" s="166" t="s">
        <v>7577</v>
      </c>
      <c r="E562" s="461">
        <v>35.14</v>
      </c>
      <c r="F562" s="164" t="s">
        <v>11038</v>
      </c>
      <c r="G562" s="168"/>
    </row>
    <row r="563" spans="1:7" ht="20.399999999999999" x14ac:dyDescent="0.3">
      <c r="A563" s="159" t="str">
        <f t="shared" si="8"/>
        <v>SN-92717</v>
      </c>
      <c r="B563" s="160">
        <v>92717</v>
      </c>
      <c r="C563" s="165" t="s">
        <v>11587</v>
      </c>
      <c r="D563" s="166" t="s">
        <v>7577</v>
      </c>
      <c r="E563" s="461">
        <v>0.19</v>
      </c>
      <c r="F563" s="164" t="s">
        <v>11537</v>
      </c>
      <c r="G563" s="168"/>
    </row>
    <row r="564" spans="1:7" ht="20.399999999999999" x14ac:dyDescent="0.3">
      <c r="A564" s="159" t="str">
        <f t="shared" si="8"/>
        <v>SN-92961</v>
      </c>
      <c r="B564" s="160">
        <v>92961</v>
      </c>
      <c r="C564" s="165" t="s">
        <v>11588</v>
      </c>
      <c r="D564" s="166" t="s">
        <v>7577</v>
      </c>
      <c r="E564" s="461">
        <v>4.55</v>
      </c>
      <c r="F564" s="164" t="s">
        <v>11038</v>
      </c>
      <c r="G564" s="168"/>
    </row>
    <row r="565" spans="1:7" x14ac:dyDescent="0.3">
      <c r="A565" s="159" t="str">
        <f t="shared" si="8"/>
        <v>SN-92967</v>
      </c>
      <c r="B565" s="160">
        <v>92967</v>
      </c>
      <c r="C565" s="165" t="s">
        <v>11589</v>
      </c>
      <c r="D565" s="166" t="s">
        <v>7577</v>
      </c>
      <c r="E565" s="461">
        <v>11.23</v>
      </c>
      <c r="F565" s="164" t="s">
        <v>11038</v>
      </c>
      <c r="G565" s="168"/>
    </row>
    <row r="566" spans="1:7" ht="30.6" x14ac:dyDescent="0.3">
      <c r="A566" s="159" t="str">
        <f t="shared" si="8"/>
        <v>SN-93225</v>
      </c>
      <c r="B566" s="160">
        <v>93225</v>
      </c>
      <c r="C566" s="165" t="s">
        <v>11590</v>
      </c>
      <c r="D566" s="166" t="s">
        <v>7577</v>
      </c>
      <c r="E566" s="461">
        <v>223.72</v>
      </c>
      <c r="F566" s="164" t="s">
        <v>11038</v>
      </c>
      <c r="G566" s="168"/>
    </row>
    <row r="567" spans="1:7" ht="21.6" x14ac:dyDescent="0.3">
      <c r="A567" s="159" t="str">
        <f t="shared" si="8"/>
        <v>SN-93234</v>
      </c>
      <c r="B567" s="160">
        <v>93234</v>
      </c>
      <c r="C567" s="165" t="s">
        <v>11591</v>
      </c>
      <c r="D567" s="166" t="s">
        <v>7577</v>
      </c>
      <c r="E567" s="461">
        <v>0.38</v>
      </c>
      <c r="F567" s="164" t="s">
        <v>11118</v>
      </c>
      <c r="G567" s="168"/>
    </row>
    <row r="568" spans="1:7" ht="20.399999999999999" x14ac:dyDescent="0.3">
      <c r="A568" s="159" t="str">
        <f t="shared" si="8"/>
        <v>SN-93244</v>
      </c>
      <c r="B568" s="160">
        <v>93244</v>
      </c>
      <c r="C568" s="165" t="s">
        <v>11592</v>
      </c>
      <c r="D568" s="166" t="s">
        <v>7577</v>
      </c>
      <c r="E568" s="461">
        <v>31.12</v>
      </c>
      <c r="F568" s="164" t="s">
        <v>11038</v>
      </c>
      <c r="G568" s="168"/>
    </row>
    <row r="569" spans="1:7" x14ac:dyDescent="0.3">
      <c r="A569" s="159" t="str">
        <f t="shared" si="8"/>
        <v>SN-93274</v>
      </c>
      <c r="B569" s="160">
        <v>93274</v>
      </c>
      <c r="C569" s="165" t="s">
        <v>11593</v>
      </c>
      <c r="D569" s="166" t="s">
        <v>7577</v>
      </c>
      <c r="E569" s="461">
        <v>37.869999999999997</v>
      </c>
      <c r="F569" s="164" t="s">
        <v>11038</v>
      </c>
      <c r="G569" s="168"/>
    </row>
    <row r="570" spans="1:7" ht="20.399999999999999" x14ac:dyDescent="0.3">
      <c r="A570" s="159" t="str">
        <f t="shared" si="8"/>
        <v>SN-93282</v>
      </c>
      <c r="B570" s="160">
        <v>93282</v>
      </c>
      <c r="C570" s="165" t="s">
        <v>11594</v>
      </c>
      <c r="D570" s="166" t="s">
        <v>7577</v>
      </c>
      <c r="E570" s="461">
        <v>11.02</v>
      </c>
      <c r="F570" s="164" t="s">
        <v>11038</v>
      </c>
      <c r="G570" s="168"/>
    </row>
    <row r="571" spans="1:7" ht="20.399999999999999" x14ac:dyDescent="0.3">
      <c r="A571" s="159" t="str">
        <f t="shared" si="8"/>
        <v>SN-93288</v>
      </c>
      <c r="B571" s="160">
        <v>93288</v>
      </c>
      <c r="C571" s="165" t="s">
        <v>11595</v>
      </c>
      <c r="D571" s="166" t="s">
        <v>7577</v>
      </c>
      <c r="E571" s="461">
        <v>75.819999999999993</v>
      </c>
      <c r="F571" s="164" t="s">
        <v>11038</v>
      </c>
      <c r="G571" s="168"/>
    </row>
    <row r="572" spans="1:7" ht="20.399999999999999" x14ac:dyDescent="0.3">
      <c r="A572" s="159" t="str">
        <f t="shared" si="8"/>
        <v>SN-93403</v>
      </c>
      <c r="B572" s="160">
        <v>93403</v>
      </c>
      <c r="C572" s="165" t="s">
        <v>11596</v>
      </c>
      <c r="D572" s="166" t="s">
        <v>7577</v>
      </c>
      <c r="E572" s="461">
        <v>24.08</v>
      </c>
      <c r="F572" s="164" t="s">
        <v>11038</v>
      </c>
      <c r="G572" s="168"/>
    </row>
    <row r="573" spans="1:7" ht="30.6" x14ac:dyDescent="0.3">
      <c r="A573" s="159" t="str">
        <f t="shared" si="8"/>
        <v>SN-93409</v>
      </c>
      <c r="B573" s="160">
        <v>93409</v>
      </c>
      <c r="C573" s="165" t="s">
        <v>11597</v>
      </c>
      <c r="D573" s="166" t="s">
        <v>7577</v>
      </c>
      <c r="E573" s="461">
        <v>20.43</v>
      </c>
      <c r="F573" s="164" t="s">
        <v>11038</v>
      </c>
      <c r="G573" s="168"/>
    </row>
    <row r="574" spans="1:7" ht="20.399999999999999" x14ac:dyDescent="0.3">
      <c r="A574" s="159" t="str">
        <f t="shared" si="8"/>
        <v>SN-93416</v>
      </c>
      <c r="B574" s="160">
        <v>93416</v>
      </c>
      <c r="C574" s="165" t="s">
        <v>11598</v>
      </c>
      <c r="D574" s="166" t="s">
        <v>7577</v>
      </c>
      <c r="E574" s="461">
        <v>0.2</v>
      </c>
      <c r="F574" s="164" t="s">
        <v>11038</v>
      </c>
      <c r="G574" s="168"/>
    </row>
    <row r="575" spans="1:7" x14ac:dyDescent="0.3">
      <c r="A575" s="159" t="str">
        <f t="shared" si="8"/>
        <v>SN-93422</v>
      </c>
      <c r="B575" s="160">
        <v>93422</v>
      </c>
      <c r="C575" s="165" t="s">
        <v>11599</v>
      </c>
      <c r="D575" s="166" t="s">
        <v>7577</v>
      </c>
      <c r="E575" s="461">
        <v>2.63</v>
      </c>
      <c r="F575" s="164" t="s">
        <v>11038</v>
      </c>
      <c r="G575" s="168"/>
    </row>
    <row r="576" spans="1:7" x14ac:dyDescent="0.3">
      <c r="A576" s="159" t="str">
        <f t="shared" si="8"/>
        <v>SN-93428</v>
      </c>
      <c r="B576" s="160">
        <v>93428</v>
      </c>
      <c r="C576" s="165" t="s">
        <v>11600</v>
      </c>
      <c r="D576" s="166" t="s">
        <v>7577</v>
      </c>
      <c r="E576" s="461">
        <v>3.72</v>
      </c>
      <c r="F576" s="164" t="s">
        <v>11038</v>
      </c>
      <c r="G576" s="168"/>
    </row>
    <row r="577" spans="1:7" x14ac:dyDescent="0.3">
      <c r="A577" s="159" t="str">
        <f t="shared" si="8"/>
        <v>SN-93434</v>
      </c>
      <c r="B577" s="160">
        <v>93434</v>
      </c>
      <c r="C577" s="165" t="s">
        <v>11601</v>
      </c>
      <c r="D577" s="166" t="s">
        <v>7577</v>
      </c>
      <c r="E577" s="461">
        <v>145.65</v>
      </c>
      <c r="F577" s="164" t="s">
        <v>11038</v>
      </c>
      <c r="G577" s="168"/>
    </row>
    <row r="578" spans="1:7" x14ac:dyDescent="0.3">
      <c r="A578" s="159" t="str">
        <f t="shared" si="8"/>
        <v>SN-93440</v>
      </c>
      <c r="B578" s="160">
        <v>93440</v>
      </c>
      <c r="C578" s="165" t="s">
        <v>11602</v>
      </c>
      <c r="D578" s="166" t="s">
        <v>7577</v>
      </c>
      <c r="E578" s="461">
        <v>64.069999999999993</v>
      </c>
      <c r="F578" s="164" t="s">
        <v>11038</v>
      </c>
      <c r="G578" s="168"/>
    </row>
    <row r="579" spans="1:7" x14ac:dyDescent="0.3">
      <c r="A579" s="159" t="str">
        <f t="shared" si="8"/>
        <v>SN-95122</v>
      </c>
      <c r="B579" s="160">
        <v>95122</v>
      </c>
      <c r="C579" s="165" t="s">
        <v>11603</v>
      </c>
      <c r="D579" s="166" t="s">
        <v>7577</v>
      </c>
      <c r="E579" s="461">
        <v>103.79</v>
      </c>
      <c r="F579" s="164" t="s">
        <v>11038</v>
      </c>
      <c r="G579" s="168"/>
    </row>
    <row r="580" spans="1:7" x14ac:dyDescent="0.3">
      <c r="A580" s="159" t="str">
        <f t="shared" si="8"/>
        <v>SN-95128</v>
      </c>
      <c r="B580" s="160">
        <v>95128</v>
      </c>
      <c r="C580" s="165" t="s">
        <v>11604</v>
      </c>
      <c r="D580" s="166" t="s">
        <v>7577</v>
      </c>
      <c r="E580" s="461">
        <v>25.67</v>
      </c>
      <c r="F580" s="164" t="s">
        <v>11038</v>
      </c>
      <c r="G580" s="168"/>
    </row>
    <row r="581" spans="1:7" x14ac:dyDescent="0.3">
      <c r="A581" s="159" t="str">
        <f t="shared" si="8"/>
        <v>SN-95140</v>
      </c>
      <c r="B581" s="160">
        <v>95140</v>
      </c>
      <c r="C581" s="165" t="s">
        <v>11605</v>
      </c>
      <c r="D581" s="166" t="s">
        <v>7577</v>
      </c>
      <c r="E581" s="461">
        <v>0.04</v>
      </c>
      <c r="F581" s="164" t="s">
        <v>11038</v>
      </c>
      <c r="G581" s="168"/>
    </row>
    <row r="582" spans="1:7" x14ac:dyDescent="0.3">
      <c r="A582" s="159" t="str">
        <f t="shared" si="8"/>
        <v>SN-95213</v>
      </c>
      <c r="B582" s="160">
        <v>95213</v>
      </c>
      <c r="C582" s="165" t="s">
        <v>11606</v>
      </c>
      <c r="D582" s="166" t="s">
        <v>7577</v>
      </c>
      <c r="E582" s="461">
        <v>41.42</v>
      </c>
      <c r="F582" s="164" t="s">
        <v>11038</v>
      </c>
      <c r="G582" s="168"/>
    </row>
    <row r="583" spans="1:7" ht="21.6" x14ac:dyDescent="0.3">
      <c r="A583" s="159" t="str">
        <f t="shared" si="8"/>
        <v>SN-95219</v>
      </c>
      <c r="B583" s="160">
        <v>95219</v>
      </c>
      <c r="C583" s="165" t="s">
        <v>11607</v>
      </c>
      <c r="D583" s="166" t="s">
        <v>7577</v>
      </c>
      <c r="E583" s="461">
        <v>15.35</v>
      </c>
      <c r="F583" s="164" t="s">
        <v>11118</v>
      </c>
      <c r="G583" s="168"/>
    </row>
    <row r="584" spans="1:7" x14ac:dyDescent="0.3">
      <c r="A584" s="159" t="str">
        <f t="shared" si="8"/>
        <v>SN-95259</v>
      </c>
      <c r="B584" s="160">
        <v>95259</v>
      </c>
      <c r="C584" s="165" t="s">
        <v>7952</v>
      </c>
      <c r="D584" s="166" t="s">
        <v>7577</v>
      </c>
      <c r="E584" s="461">
        <v>11.1</v>
      </c>
      <c r="F584" s="164" t="s">
        <v>11038</v>
      </c>
      <c r="G584" s="168"/>
    </row>
    <row r="585" spans="1:7" x14ac:dyDescent="0.3">
      <c r="A585" s="159" t="str">
        <f t="shared" si="8"/>
        <v>SN-95265</v>
      </c>
      <c r="B585" s="160">
        <v>95265</v>
      </c>
      <c r="C585" s="165" t="s">
        <v>11608</v>
      </c>
      <c r="D585" s="166" t="s">
        <v>7577</v>
      </c>
      <c r="E585" s="461">
        <v>0.65</v>
      </c>
      <c r="F585" s="164" t="s">
        <v>11038</v>
      </c>
      <c r="G585" s="168"/>
    </row>
    <row r="586" spans="1:7" ht="20.399999999999999" x14ac:dyDescent="0.3">
      <c r="A586" s="159" t="str">
        <f t="shared" ref="A586:A649" si="9">CONCATENATE("SN-",B586)</f>
        <v>SN-95271</v>
      </c>
      <c r="B586" s="160">
        <v>95271</v>
      </c>
      <c r="C586" s="165" t="s">
        <v>11609</v>
      </c>
      <c r="D586" s="166" t="s">
        <v>7577</v>
      </c>
      <c r="E586" s="461">
        <v>0.49</v>
      </c>
      <c r="F586" s="164" t="s">
        <v>11038</v>
      </c>
      <c r="G586" s="143"/>
    </row>
    <row r="587" spans="1:7" ht="20.399999999999999" x14ac:dyDescent="0.3">
      <c r="A587" s="159" t="str">
        <f t="shared" si="9"/>
        <v>SN-95277</v>
      </c>
      <c r="B587" s="160">
        <v>95277</v>
      </c>
      <c r="C587" s="165" t="s">
        <v>11610</v>
      </c>
      <c r="D587" s="166" t="s">
        <v>7577</v>
      </c>
      <c r="E587" s="461">
        <v>0.49</v>
      </c>
      <c r="F587" s="164" t="s">
        <v>11038</v>
      </c>
      <c r="G587" s="168"/>
    </row>
    <row r="588" spans="1:7" x14ac:dyDescent="0.3">
      <c r="A588" s="159" t="str">
        <f t="shared" si="9"/>
        <v>SN-95283</v>
      </c>
      <c r="B588" s="160">
        <v>95283</v>
      </c>
      <c r="C588" s="165" t="s">
        <v>11611</v>
      </c>
      <c r="D588" s="166" t="s">
        <v>7577</v>
      </c>
      <c r="E588" s="461">
        <v>0.53</v>
      </c>
      <c r="F588" s="164" t="s">
        <v>11038</v>
      </c>
      <c r="G588" s="168"/>
    </row>
    <row r="589" spans="1:7" ht="20.399999999999999" x14ac:dyDescent="0.3">
      <c r="A589" s="159" t="str">
        <f t="shared" si="9"/>
        <v>SN-95621</v>
      </c>
      <c r="B589" s="160">
        <v>95621</v>
      </c>
      <c r="C589" s="165" t="s">
        <v>11612</v>
      </c>
      <c r="D589" s="166" t="s">
        <v>7577</v>
      </c>
      <c r="E589" s="461">
        <v>10.95</v>
      </c>
      <c r="F589" s="164" t="s">
        <v>11038</v>
      </c>
      <c r="G589" s="168"/>
    </row>
    <row r="590" spans="1:7" ht="20.399999999999999" x14ac:dyDescent="0.3">
      <c r="A590" s="159" t="str">
        <f t="shared" si="9"/>
        <v>SN-95632</v>
      </c>
      <c r="B590" s="160">
        <v>95632</v>
      </c>
      <c r="C590" s="165" t="s">
        <v>11613</v>
      </c>
      <c r="D590" s="166" t="s">
        <v>7577</v>
      </c>
      <c r="E590" s="461">
        <v>38.78</v>
      </c>
      <c r="F590" s="164" t="s">
        <v>11038</v>
      </c>
      <c r="G590" s="168"/>
    </row>
    <row r="591" spans="1:7" ht="20.399999999999999" x14ac:dyDescent="0.3">
      <c r="A591" s="159" t="str">
        <f t="shared" si="9"/>
        <v>SN-95703</v>
      </c>
      <c r="B591" s="160">
        <v>95703</v>
      </c>
      <c r="C591" s="165" t="s">
        <v>11614</v>
      </c>
      <c r="D591" s="166" t="s">
        <v>7577</v>
      </c>
      <c r="E591" s="461">
        <v>15.4</v>
      </c>
      <c r="F591" s="164" t="s">
        <v>11038</v>
      </c>
      <c r="G591" s="168"/>
    </row>
    <row r="592" spans="1:7" ht="20.399999999999999" x14ac:dyDescent="0.3">
      <c r="A592" s="159" t="str">
        <f t="shared" si="9"/>
        <v>SN-95709</v>
      </c>
      <c r="B592" s="160">
        <v>95709</v>
      </c>
      <c r="C592" s="165" t="s">
        <v>11615</v>
      </c>
      <c r="D592" s="166" t="s">
        <v>7577</v>
      </c>
      <c r="E592" s="461">
        <v>41</v>
      </c>
      <c r="F592" s="164" t="s">
        <v>11038</v>
      </c>
      <c r="G592" s="168"/>
    </row>
    <row r="593" spans="1:7" ht="20.399999999999999" x14ac:dyDescent="0.3">
      <c r="A593" s="159" t="str">
        <f t="shared" si="9"/>
        <v>SN-95715</v>
      </c>
      <c r="B593" s="160">
        <v>95715</v>
      </c>
      <c r="C593" s="165" t="s">
        <v>11616</v>
      </c>
      <c r="D593" s="166" t="s">
        <v>7577</v>
      </c>
      <c r="E593" s="461">
        <v>48.24</v>
      </c>
      <c r="F593" s="164" t="s">
        <v>11038</v>
      </c>
      <c r="G593" s="168"/>
    </row>
    <row r="594" spans="1:7" ht="20.399999999999999" x14ac:dyDescent="0.3">
      <c r="A594" s="159" t="str">
        <f t="shared" si="9"/>
        <v>SN-95721</v>
      </c>
      <c r="B594" s="160">
        <v>95721</v>
      </c>
      <c r="C594" s="165" t="s">
        <v>11617</v>
      </c>
      <c r="D594" s="166" t="s">
        <v>7577</v>
      </c>
      <c r="E594" s="461">
        <v>46.98</v>
      </c>
      <c r="F594" s="164" t="s">
        <v>11038</v>
      </c>
      <c r="G594" s="168"/>
    </row>
    <row r="595" spans="1:7" x14ac:dyDescent="0.3">
      <c r="A595" s="159" t="str">
        <f t="shared" si="9"/>
        <v>SN-95873</v>
      </c>
      <c r="B595" s="160">
        <v>95873</v>
      </c>
      <c r="C595" s="165" t="s">
        <v>11618</v>
      </c>
      <c r="D595" s="166" t="s">
        <v>7577</v>
      </c>
      <c r="E595" s="461">
        <v>5.96</v>
      </c>
      <c r="F595" s="164" t="s">
        <v>11038</v>
      </c>
      <c r="G595" s="168"/>
    </row>
    <row r="596" spans="1:7" ht="20.399999999999999" x14ac:dyDescent="0.3">
      <c r="A596" s="159" t="str">
        <f t="shared" si="9"/>
        <v>SN-96014</v>
      </c>
      <c r="B596" s="160">
        <v>96014</v>
      </c>
      <c r="C596" s="165" t="s">
        <v>11619</v>
      </c>
      <c r="D596" s="166" t="s">
        <v>7577</v>
      </c>
      <c r="E596" s="461">
        <v>27.2</v>
      </c>
      <c r="F596" s="164" t="s">
        <v>11038</v>
      </c>
      <c r="G596" s="168"/>
    </row>
    <row r="597" spans="1:7" x14ac:dyDescent="0.3">
      <c r="A597" s="159" t="str">
        <f t="shared" si="9"/>
        <v>SN-96021</v>
      </c>
      <c r="B597" s="160">
        <v>96021</v>
      </c>
      <c r="C597" s="165" t="s">
        <v>11620</v>
      </c>
      <c r="D597" s="166" t="s">
        <v>7577</v>
      </c>
      <c r="E597" s="461">
        <v>27.08</v>
      </c>
      <c r="F597" s="164" t="s">
        <v>11038</v>
      </c>
      <c r="G597" s="143"/>
    </row>
    <row r="598" spans="1:7" x14ac:dyDescent="0.3">
      <c r="A598" s="159" t="str">
        <f t="shared" si="9"/>
        <v>SN-96029</v>
      </c>
      <c r="B598" s="160">
        <v>96029</v>
      </c>
      <c r="C598" s="165" t="s">
        <v>11621</v>
      </c>
      <c r="D598" s="166" t="s">
        <v>7577</v>
      </c>
      <c r="E598" s="461">
        <v>23.89</v>
      </c>
      <c r="F598" s="164" t="s">
        <v>11038</v>
      </c>
      <c r="G598" s="143"/>
    </row>
    <row r="599" spans="1:7" ht="20.399999999999999" x14ac:dyDescent="0.3">
      <c r="A599" s="159" t="str">
        <f t="shared" si="9"/>
        <v>SN-96036</v>
      </c>
      <c r="B599" s="160">
        <v>96036</v>
      </c>
      <c r="C599" s="165" t="s">
        <v>11622</v>
      </c>
      <c r="D599" s="166" t="s">
        <v>7577</v>
      </c>
      <c r="E599" s="461">
        <v>32</v>
      </c>
      <c r="F599" s="164" t="s">
        <v>11038</v>
      </c>
      <c r="G599" s="168"/>
    </row>
    <row r="600" spans="1:7" ht="20.399999999999999" x14ac:dyDescent="0.3">
      <c r="A600" s="159" t="str">
        <f t="shared" si="9"/>
        <v>SN-96155</v>
      </c>
      <c r="B600" s="160">
        <v>96155</v>
      </c>
      <c r="C600" s="165" t="s">
        <v>11623</v>
      </c>
      <c r="D600" s="166" t="s">
        <v>7577</v>
      </c>
      <c r="E600" s="461">
        <v>24.01</v>
      </c>
      <c r="F600" s="164" t="s">
        <v>11038</v>
      </c>
      <c r="G600" s="168"/>
    </row>
    <row r="601" spans="1:7" ht="20.399999999999999" x14ac:dyDescent="0.3">
      <c r="A601" s="159" t="str">
        <f t="shared" si="9"/>
        <v>SN-96156</v>
      </c>
      <c r="B601" s="160">
        <v>96156</v>
      </c>
      <c r="C601" s="165" t="s">
        <v>11624</v>
      </c>
      <c r="D601" s="166" t="s">
        <v>7577</v>
      </c>
      <c r="E601" s="461">
        <v>29.64</v>
      </c>
      <c r="F601" s="164" t="s">
        <v>11038</v>
      </c>
      <c r="G601" s="168"/>
    </row>
    <row r="602" spans="1:7" x14ac:dyDescent="0.3">
      <c r="A602" s="159" t="str">
        <f t="shared" si="9"/>
        <v>SN-96159</v>
      </c>
      <c r="B602" s="160">
        <v>96159</v>
      </c>
      <c r="C602" s="165" t="s">
        <v>11625</v>
      </c>
      <c r="D602" s="166" t="s">
        <v>7577</v>
      </c>
      <c r="E602" s="461">
        <v>37.26</v>
      </c>
      <c r="F602" s="164" t="s">
        <v>11038</v>
      </c>
      <c r="G602" s="168"/>
    </row>
    <row r="603" spans="1:7" ht="21.6" x14ac:dyDescent="0.3">
      <c r="A603" s="159" t="str">
        <f t="shared" si="9"/>
        <v>SN-96246</v>
      </c>
      <c r="B603" s="160">
        <v>96246</v>
      </c>
      <c r="C603" s="165" t="s">
        <v>11626</v>
      </c>
      <c r="D603" s="166" t="s">
        <v>7577</v>
      </c>
      <c r="E603" s="461">
        <v>29.81</v>
      </c>
      <c r="F603" s="164" t="s">
        <v>11118</v>
      </c>
      <c r="G603" s="168"/>
    </row>
    <row r="604" spans="1:7" ht="20.399999999999999" x14ac:dyDescent="0.3">
      <c r="A604" s="159" t="str">
        <f t="shared" si="9"/>
        <v>SN-96302</v>
      </c>
      <c r="B604" s="160">
        <v>96302</v>
      </c>
      <c r="C604" s="165" t="s">
        <v>11627</v>
      </c>
      <c r="D604" s="166" t="s">
        <v>7577</v>
      </c>
      <c r="E604" s="461">
        <v>56.91</v>
      </c>
      <c r="F604" s="164" t="s">
        <v>11038</v>
      </c>
      <c r="G604" s="168"/>
    </row>
    <row r="605" spans="1:7" ht="20.399999999999999" x14ac:dyDescent="0.3">
      <c r="A605" s="159" t="str">
        <f t="shared" si="9"/>
        <v>SN-96308</v>
      </c>
      <c r="B605" s="160">
        <v>96308</v>
      </c>
      <c r="C605" s="165" t="s">
        <v>11628</v>
      </c>
      <c r="D605" s="166" t="s">
        <v>7577</v>
      </c>
      <c r="E605" s="461">
        <v>0.11</v>
      </c>
      <c r="F605" s="164" t="s">
        <v>11038</v>
      </c>
      <c r="G605" s="168"/>
    </row>
    <row r="606" spans="1:7" ht="20.399999999999999" x14ac:dyDescent="0.3">
      <c r="A606" s="159" t="str">
        <f t="shared" si="9"/>
        <v>SN-96464</v>
      </c>
      <c r="B606" s="160">
        <v>96464</v>
      </c>
      <c r="C606" s="165" t="s">
        <v>11629</v>
      </c>
      <c r="D606" s="166" t="s">
        <v>7577</v>
      </c>
      <c r="E606" s="461">
        <v>41.52</v>
      </c>
      <c r="F606" s="164" t="s">
        <v>11038</v>
      </c>
      <c r="G606" s="168"/>
    </row>
    <row r="607" spans="1:7" ht="20.399999999999999" x14ac:dyDescent="0.3">
      <c r="A607" s="159" t="str">
        <f t="shared" si="9"/>
        <v>SN-5089</v>
      </c>
      <c r="B607" s="160">
        <v>5089</v>
      </c>
      <c r="C607" s="165" t="s">
        <v>11630</v>
      </c>
      <c r="D607" s="166" t="s">
        <v>89</v>
      </c>
      <c r="E607" s="461">
        <v>17.3</v>
      </c>
      <c r="F607" s="164" t="s">
        <v>11038</v>
      </c>
      <c r="G607" s="168"/>
    </row>
    <row r="608" spans="1:7" ht="20.399999999999999" x14ac:dyDescent="0.3">
      <c r="A608" s="159" t="str">
        <f t="shared" si="9"/>
        <v>SN-5627</v>
      </c>
      <c r="B608" s="160">
        <v>5627</v>
      </c>
      <c r="C608" s="165" t="s">
        <v>11631</v>
      </c>
      <c r="D608" s="166" t="s">
        <v>89</v>
      </c>
      <c r="E608" s="461">
        <v>23.01</v>
      </c>
      <c r="F608" s="164" t="s">
        <v>11038</v>
      </c>
      <c r="G608" s="168"/>
    </row>
    <row r="609" spans="1:7" ht="20.399999999999999" x14ac:dyDescent="0.3">
      <c r="A609" s="159" t="str">
        <f t="shared" si="9"/>
        <v>SN-5628</v>
      </c>
      <c r="B609" s="160">
        <v>5628</v>
      </c>
      <c r="C609" s="165" t="s">
        <v>11632</v>
      </c>
      <c r="D609" s="166" t="s">
        <v>89</v>
      </c>
      <c r="E609" s="461">
        <v>5.91</v>
      </c>
      <c r="F609" s="164" t="s">
        <v>11038</v>
      </c>
      <c r="G609" s="168"/>
    </row>
    <row r="610" spans="1:7" ht="20.399999999999999" x14ac:dyDescent="0.3">
      <c r="A610" s="159" t="str">
        <f t="shared" si="9"/>
        <v>SN-5629</v>
      </c>
      <c r="B610" s="160">
        <v>5629</v>
      </c>
      <c r="C610" s="165" t="s">
        <v>11633</v>
      </c>
      <c r="D610" s="166" t="s">
        <v>89</v>
      </c>
      <c r="E610" s="461">
        <v>28.76</v>
      </c>
      <c r="F610" s="164" t="s">
        <v>11038</v>
      </c>
      <c r="G610" s="168"/>
    </row>
    <row r="611" spans="1:7" ht="20.399999999999999" x14ac:dyDescent="0.3">
      <c r="A611" s="159" t="str">
        <f t="shared" si="9"/>
        <v>SN-5630</v>
      </c>
      <c r="B611" s="160">
        <v>5630</v>
      </c>
      <c r="C611" s="165" t="s">
        <v>11634</v>
      </c>
      <c r="D611" s="166" t="s">
        <v>89</v>
      </c>
      <c r="E611" s="461">
        <v>52.48</v>
      </c>
      <c r="F611" s="164" t="s">
        <v>11537</v>
      </c>
      <c r="G611" s="168"/>
    </row>
    <row r="612" spans="1:7" ht="20.399999999999999" x14ac:dyDescent="0.3">
      <c r="A612" s="159" t="str">
        <f t="shared" si="9"/>
        <v>SN-5658</v>
      </c>
      <c r="B612" s="160">
        <v>5658</v>
      </c>
      <c r="C612" s="165" t="s">
        <v>11635</v>
      </c>
      <c r="D612" s="166" t="s">
        <v>89</v>
      </c>
      <c r="E612" s="461">
        <v>1.01</v>
      </c>
      <c r="F612" s="164" t="s">
        <v>11038</v>
      </c>
      <c r="G612" s="143"/>
    </row>
    <row r="613" spans="1:7" ht="30.6" x14ac:dyDescent="0.3">
      <c r="A613" s="159" t="str">
        <f t="shared" si="9"/>
        <v>SN-5664</v>
      </c>
      <c r="B613" s="160">
        <v>5664</v>
      </c>
      <c r="C613" s="165" t="s">
        <v>11636</v>
      </c>
      <c r="D613" s="166" t="s">
        <v>89</v>
      </c>
      <c r="E613" s="461">
        <v>17.05</v>
      </c>
      <c r="F613" s="164" t="s">
        <v>11038</v>
      </c>
      <c r="G613" s="168"/>
    </row>
    <row r="614" spans="1:7" ht="30.6" x14ac:dyDescent="0.3">
      <c r="A614" s="159" t="str">
        <f t="shared" si="9"/>
        <v>SN-5667</v>
      </c>
      <c r="B614" s="160">
        <v>5667</v>
      </c>
      <c r="C614" s="165" t="s">
        <v>11637</v>
      </c>
      <c r="D614" s="166" t="s">
        <v>89</v>
      </c>
      <c r="E614" s="461">
        <v>15.16</v>
      </c>
      <c r="F614" s="164" t="s">
        <v>11038</v>
      </c>
      <c r="G614" s="168"/>
    </row>
    <row r="615" spans="1:7" ht="30.6" x14ac:dyDescent="0.3">
      <c r="A615" s="159" t="str">
        <f t="shared" si="9"/>
        <v>SN-5668</v>
      </c>
      <c r="B615" s="160">
        <v>5668</v>
      </c>
      <c r="C615" s="165" t="s">
        <v>11638</v>
      </c>
      <c r="D615" s="166" t="s">
        <v>89</v>
      </c>
      <c r="E615" s="461">
        <v>40.159999999999997</v>
      </c>
      <c r="F615" s="164" t="s">
        <v>11537</v>
      </c>
      <c r="G615" s="168"/>
    </row>
    <row r="616" spans="1:7" ht="20.399999999999999" x14ac:dyDescent="0.3">
      <c r="A616" s="159" t="str">
        <f t="shared" si="9"/>
        <v>SN-5674</v>
      </c>
      <c r="B616" s="160">
        <v>5674</v>
      </c>
      <c r="C616" s="165" t="s">
        <v>11639</v>
      </c>
      <c r="D616" s="166" t="s">
        <v>89</v>
      </c>
      <c r="E616" s="461">
        <v>16.64</v>
      </c>
      <c r="F616" s="164" t="s">
        <v>11038</v>
      </c>
      <c r="G616" s="168"/>
    </row>
    <row r="617" spans="1:7" ht="21.6" x14ac:dyDescent="0.3">
      <c r="A617" s="159" t="str">
        <f t="shared" si="9"/>
        <v>SN-5692</v>
      </c>
      <c r="B617" s="160">
        <v>5692</v>
      </c>
      <c r="C617" s="165" t="s">
        <v>11640</v>
      </c>
      <c r="D617" s="166" t="s">
        <v>89</v>
      </c>
      <c r="E617" s="461">
        <v>0.14000000000000001</v>
      </c>
      <c r="F617" s="164" t="s">
        <v>11118</v>
      </c>
      <c r="G617" s="168"/>
    </row>
    <row r="618" spans="1:7" ht="20.399999999999999" x14ac:dyDescent="0.3">
      <c r="A618" s="159" t="str">
        <f t="shared" si="9"/>
        <v>SN-5693</v>
      </c>
      <c r="B618" s="160">
        <v>5693</v>
      </c>
      <c r="C618" s="165" t="s">
        <v>11641</v>
      </c>
      <c r="D618" s="166" t="s">
        <v>89</v>
      </c>
      <c r="E618" s="461">
        <v>3.3</v>
      </c>
      <c r="F618" s="164" t="s">
        <v>11537</v>
      </c>
      <c r="G618" s="143"/>
    </row>
    <row r="619" spans="1:7" ht="20.399999999999999" x14ac:dyDescent="0.3">
      <c r="A619" s="159" t="str">
        <f t="shared" si="9"/>
        <v>SN-5695</v>
      </c>
      <c r="B619" s="160">
        <v>5695</v>
      </c>
      <c r="C619" s="165" t="s">
        <v>11642</v>
      </c>
      <c r="D619" s="166" t="s">
        <v>89</v>
      </c>
      <c r="E619" s="461">
        <v>21.57</v>
      </c>
      <c r="F619" s="164" t="s">
        <v>11038</v>
      </c>
      <c r="G619" s="143"/>
    </row>
    <row r="620" spans="1:7" x14ac:dyDescent="0.3">
      <c r="A620" s="159" t="str">
        <f t="shared" si="9"/>
        <v>SN-5703</v>
      </c>
      <c r="B620" s="160">
        <v>5703</v>
      </c>
      <c r="C620" s="165" t="s">
        <v>11643</v>
      </c>
      <c r="D620" s="166" t="s">
        <v>89</v>
      </c>
      <c r="E620" s="461">
        <v>11.18</v>
      </c>
      <c r="F620" s="164" t="s">
        <v>11038</v>
      </c>
      <c r="G620" s="168"/>
    </row>
    <row r="621" spans="1:7" ht="30.6" x14ac:dyDescent="0.3">
      <c r="A621" s="159" t="str">
        <f t="shared" si="9"/>
        <v>SN-5705</v>
      </c>
      <c r="B621" s="160">
        <v>5705</v>
      </c>
      <c r="C621" s="165" t="s">
        <v>11644</v>
      </c>
      <c r="D621" s="166" t="s">
        <v>89</v>
      </c>
      <c r="E621" s="461">
        <v>13.46</v>
      </c>
      <c r="F621" s="164" t="s">
        <v>11038</v>
      </c>
      <c r="G621" s="168"/>
    </row>
    <row r="622" spans="1:7" x14ac:dyDescent="0.3">
      <c r="A622" s="159" t="str">
        <f t="shared" si="9"/>
        <v>SN-5707</v>
      </c>
      <c r="B622" s="160">
        <v>5707</v>
      </c>
      <c r="C622" s="165" t="s">
        <v>11645</v>
      </c>
      <c r="D622" s="166" t="s">
        <v>89</v>
      </c>
      <c r="E622" s="461">
        <v>41.52</v>
      </c>
      <c r="F622" s="164" t="s">
        <v>11038</v>
      </c>
      <c r="G622" s="168"/>
    </row>
    <row r="623" spans="1:7" ht="20.399999999999999" x14ac:dyDescent="0.3">
      <c r="A623" s="159" t="str">
        <f t="shared" si="9"/>
        <v>SN-5710</v>
      </c>
      <c r="B623" s="160">
        <v>5710</v>
      </c>
      <c r="C623" s="165" t="s">
        <v>11646</v>
      </c>
      <c r="D623" s="166" t="s">
        <v>89</v>
      </c>
      <c r="E623" s="461">
        <v>64.510000000000005</v>
      </c>
      <c r="F623" s="164" t="s">
        <v>11038</v>
      </c>
      <c r="G623" s="168"/>
    </row>
    <row r="624" spans="1:7" ht="20.399999999999999" x14ac:dyDescent="0.3">
      <c r="A624" s="159" t="str">
        <f t="shared" si="9"/>
        <v>SN-5711</v>
      </c>
      <c r="B624" s="160">
        <v>5711</v>
      </c>
      <c r="C624" s="165" t="s">
        <v>11647</v>
      </c>
      <c r="D624" s="166" t="s">
        <v>89</v>
      </c>
      <c r="E624" s="461">
        <v>49.63</v>
      </c>
      <c r="F624" s="164" t="s">
        <v>11537</v>
      </c>
      <c r="G624" s="168"/>
    </row>
    <row r="625" spans="1:7" x14ac:dyDescent="0.3">
      <c r="A625" s="159" t="str">
        <f t="shared" si="9"/>
        <v>SN-5714</v>
      </c>
      <c r="B625" s="160">
        <v>5714</v>
      </c>
      <c r="C625" s="165" t="s">
        <v>11648</v>
      </c>
      <c r="D625" s="166" t="s">
        <v>89</v>
      </c>
      <c r="E625" s="461">
        <v>7.57</v>
      </c>
      <c r="F625" s="164" t="s">
        <v>11537</v>
      </c>
      <c r="G625" s="168"/>
    </row>
    <row r="626" spans="1:7" x14ac:dyDescent="0.3">
      <c r="A626" s="159" t="str">
        <f t="shared" si="9"/>
        <v>SN-5715</v>
      </c>
      <c r="B626" s="160">
        <v>5715</v>
      </c>
      <c r="C626" s="165" t="s">
        <v>11649</v>
      </c>
      <c r="D626" s="166" t="s">
        <v>89</v>
      </c>
      <c r="E626" s="461">
        <v>39.630000000000003</v>
      </c>
      <c r="F626" s="164" t="s">
        <v>11537</v>
      </c>
      <c r="G626" s="168"/>
    </row>
    <row r="627" spans="1:7" ht="20.399999999999999" x14ac:dyDescent="0.3">
      <c r="A627" s="159" t="str">
        <f t="shared" si="9"/>
        <v>SN-5718</v>
      </c>
      <c r="B627" s="160">
        <v>5718</v>
      </c>
      <c r="C627" s="165" t="s">
        <v>11650</v>
      </c>
      <c r="D627" s="166" t="s">
        <v>89</v>
      </c>
      <c r="E627" s="461">
        <v>80.36</v>
      </c>
      <c r="F627" s="164" t="s">
        <v>11537</v>
      </c>
      <c r="G627" s="168"/>
    </row>
    <row r="628" spans="1:7" ht="20.399999999999999" x14ac:dyDescent="0.3">
      <c r="A628" s="159" t="str">
        <f t="shared" si="9"/>
        <v>SN-5721</v>
      </c>
      <c r="B628" s="160">
        <v>5721</v>
      </c>
      <c r="C628" s="165" t="s">
        <v>11651</v>
      </c>
      <c r="D628" s="166" t="s">
        <v>89</v>
      </c>
      <c r="E628" s="461">
        <v>70.89</v>
      </c>
      <c r="F628" s="164" t="s">
        <v>11537</v>
      </c>
      <c r="G628" s="168"/>
    </row>
    <row r="629" spans="1:7" ht="20.399999999999999" x14ac:dyDescent="0.3">
      <c r="A629" s="159" t="str">
        <f t="shared" si="9"/>
        <v>SN-5722</v>
      </c>
      <c r="B629" s="160">
        <v>5722</v>
      </c>
      <c r="C629" s="165" t="s">
        <v>11652</v>
      </c>
      <c r="D629" s="166" t="s">
        <v>89</v>
      </c>
      <c r="E629" s="461">
        <v>164.03</v>
      </c>
      <c r="F629" s="164" t="s">
        <v>11537</v>
      </c>
      <c r="G629" s="168"/>
    </row>
    <row r="630" spans="1:7" x14ac:dyDescent="0.3">
      <c r="A630" s="159" t="str">
        <f t="shared" si="9"/>
        <v>SN-5724</v>
      </c>
      <c r="B630" s="160">
        <v>5724</v>
      </c>
      <c r="C630" s="165" t="s">
        <v>11653</v>
      </c>
      <c r="D630" s="166" t="s">
        <v>89</v>
      </c>
      <c r="E630" s="461">
        <v>28.94</v>
      </c>
      <c r="F630" s="164" t="s">
        <v>11038</v>
      </c>
      <c r="G630" s="168"/>
    </row>
    <row r="631" spans="1:7" ht="20.399999999999999" x14ac:dyDescent="0.3">
      <c r="A631" s="159" t="str">
        <f t="shared" si="9"/>
        <v>SN-5727</v>
      </c>
      <c r="B631" s="160">
        <v>5727</v>
      </c>
      <c r="C631" s="165" t="s">
        <v>11654</v>
      </c>
      <c r="D631" s="166" t="s">
        <v>89</v>
      </c>
      <c r="E631" s="461">
        <v>5.0199999999999996</v>
      </c>
      <c r="F631" s="164" t="s">
        <v>11038</v>
      </c>
      <c r="G631" s="168"/>
    </row>
    <row r="632" spans="1:7" ht="20.399999999999999" x14ac:dyDescent="0.3">
      <c r="A632" s="159" t="str">
        <f t="shared" si="9"/>
        <v>SN-5729</v>
      </c>
      <c r="B632" s="160">
        <v>5729</v>
      </c>
      <c r="C632" s="165" t="s">
        <v>11655</v>
      </c>
      <c r="D632" s="166" t="s">
        <v>89</v>
      </c>
      <c r="E632" s="461">
        <v>20.43</v>
      </c>
      <c r="F632" s="164" t="s">
        <v>11038</v>
      </c>
      <c r="G632" s="168"/>
    </row>
    <row r="633" spans="1:7" ht="20.399999999999999" x14ac:dyDescent="0.3">
      <c r="A633" s="159" t="str">
        <f t="shared" si="9"/>
        <v>SN-5730</v>
      </c>
      <c r="B633" s="160">
        <v>5730</v>
      </c>
      <c r="C633" s="165" t="s">
        <v>11656</v>
      </c>
      <c r="D633" s="166" t="s">
        <v>89</v>
      </c>
      <c r="E633" s="461">
        <v>27.42</v>
      </c>
      <c r="F633" s="164" t="s">
        <v>11537</v>
      </c>
      <c r="G633" s="168"/>
    </row>
    <row r="634" spans="1:7" ht="30.6" x14ac:dyDescent="0.3">
      <c r="A634" s="159" t="str">
        <f t="shared" si="9"/>
        <v>SN-5735</v>
      </c>
      <c r="B634" s="160">
        <v>5735</v>
      </c>
      <c r="C634" s="165" t="s">
        <v>11657</v>
      </c>
      <c r="D634" s="166" t="s">
        <v>89</v>
      </c>
      <c r="E634" s="461">
        <v>16.45</v>
      </c>
      <c r="F634" s="164" t="s">
        <v>11038</v>
      </c>
      <c r="G634" s="168"/>
    </row>
    <row r="635" spans="1:7" ht="30.6" x14ac:dyDescent="0.3">
      <c r="A635" s="159" t="str">
        <f t="shared" si="9"/>
        <v>SN-5736</v>
      </c>
      <c r="B635" s="160">
        <v>5736</v>
      </c>
      <c r="C635" s="165" t="s">
        <v>11658</v>
      </c>
      <c r="D635" s="166" t="s">
        <v>89</v>
      </c>
      <c r="E635" s="461">
        <v>36.85</v>
      </c>
      <c r="F635" s="164" t="s">
        <v>11537</v>
      </c>
      <c r="G635" s="168"/>
    </row>
    <row r="636" spans="1:7" ht="20.399999999999999" x14ac:dyDescent="0.3">
      <c r="A636" s="159" t="str">
        <f t="shared" si="9"/>
        <v>SN-5738</v>
      </c>
      <c r="B636" s="160">
        <v>5738</v>
      </c>
      <c r="C636" s="165" t="s">
        <v>11659</v>
      </c>
      <c r="D636" s="166" t="s">
        <v>89</v>
      </c>
      <c r="E636" s="461">
        <v>18.170000000000002</v>
      </c>
      <c r="F636" s="164" t="s">
        <v>11038</v>
      </c>
      <c r="G636" s="168"/>
    </row>
    <row r="637" spans="1:7" ht="20.399999999999999" x14ac:dyDescent="0.3">
      <c r="A637" s="159" t="str">
        <f t="shared" si="9"/>
        <v>SN-5739</v>
      </c>
      <c r="B637" s="160">
        <v>5739</v>
      </c>
      <c r="C637" s="165" t="s">
        <v>11660</v>
      </c>
      <c r="D637" s="166" t="s">
        <v>89</v>
      </c>
      <c r="E637" s="461">
        <v>22.74</v>
      </c>
      <c r="F637" s="164" t="s">
        <v>11038</v>
      </c>
      <c r="G637" s="168"/>
    </row>
    <row r="638" spans="1:7" ht="20.399999999999999" x14ac:dyDescent="0.3">
      <c r="A638" s="159" t="str">
        <f t="shared" si="9"/>
        <v>SN-5741</v>
      </c>
      <c r="B638" s="160">
        <v>5741</v>
      </c>
      <c r="C638" s="165" t="s">
        <v>11661</v>
      </c>
      <c r="D638" s="166" t="s">
        <v>89</v>
      </c>
      <c r="E638" s="461">
        <v>23.97</v>
      </c>
      <c r="F638" s="164" t="s">
        <v>11038</v>
      </c>
      <c r="G638" s="168"/>
    </row>
    <row r="639" spans="1:7" ht="20.399999999999999" x14ac:dyDescent="0.3">
      <c r="A639" s="159" t="str">
        <f t="shared" si="9"/>
        <v>SN-5742</v>
      </c>
      <c r="B639" s="160">
        <v>5742</v>
      </c>
      <c r="C639" s="165" t="s">
        <v>11662</v>
      </c>
      <c r="D639" s="166" t="s">
        <v>89</v>
      </c>
      <c r="E639" s="461">
        <v>15.38</v>
      </c>
      <c r="F639" s="164" t="s">
        <v>11537</v>
      </c>
      <c r="G639" s="168"/>
    </row>
    <row r="640" spans="1:7" ht="20.399999999999999" x14ac:dyDescent="0.3">
      <c r="A640" s="159" t="str">
        <f t="shared" si="9"/>
        <v>SN-5747</v>
      </c>
      <c r="B640" s="160">
        <v>5747</v>
      </c>
      <c r="C640" s="165" t="s">
        <v>11663</v>
      </c>
      <c r="D640" s="166" t="s">
        <v>89</v>
      </c>
      <c r="E640" s="461">
        <v>88.14</v>
      </c>
      <c r="F640" s="164" t="s">
        <v>11537</v>
      </c>
      <c r="G640" s="168"/>
    </row>
    <row r="641" spans="1:7" ht="20.399999999999999" x14ac:dyDescent="0.3">
      <c r="A641" s="159" t="str">
        <f t="shared" si="9"/>
        <v>SN-5751</v>
      </c>
      <c r="B641" s="160">
        <v>5751</v>
      </c>
      <c r="C641" s="165" t="s">
        <v>11664</v>
      </c>
      <c r="D641" s="166" t="s">
        <v>89</v>
      </c>
      <c r="E641" s="461">
        <v>14.89</v>
      </c>
      <c r="F641" s="164" t="s">
        <v>11038</v>
      </c>
      <c r="G641" s="168"/>
    </row>
    <row r="642" spans="1:7" ht="20.399999999999999" x14ac:dyDescent="0.3">
      <c r="A642" s="159" t="str">
        <f t="shared" si="9"/>
        <v>SN-5754</v>
      </c>
      <c r="B642" s="160">
        <v>5754</v>
      </c>
      <c r="C642" s="165" t="s">
        <v>11665</v>
      </c>
      <c r="D642" s="166" t="s">
        <v>89</v>
      </c>
      <c r="E642" s="461">
        <v>12.54</v>
      </c>
      <c r="F642" s="164" t="s">
        <v>11038</v>
      </c>
      <c r="G642" s="168"/>
    </row>
    <row r="643" spans="1:7" ht="20.399999999999999" x14ac:dyDescent="0.3">
      <c r="A643" s="159" t="str">
        <f t="shared" si="9"/>
        <v>SN-5763</v>
      </c>
      <c r="B643" s="160">
        <v>5763</v>
      </c>
      <c r="C643" s="165" t="s">
        <v>11666</v>
      </c>
      <c r="D643" s="166" t="s">
        <v>89</v>
      </c>
      <c r="E643" s="461">
        <v>21.03</v>
      </c>
      <c r="F643" s="164" t="s">
        <v>11038</v>
      </c>
      <c r="G643" s="168"/>
    </row>
    <row r="644" spans="1:7" ht="20.399999999999999" x14ac:dyDescent="0.3">
      <c r="A644" s="159" t="str">
        <f t="shared" si="9"/>
        <v>SN-5765</v>
      </c>
      <c r="B644" s="160">
        <v>5765</v>
      </c>
      <c r="C644" s="165" t="s">
        <v>11667</v>
      </c>
      <c r="D644" s="166" t="s">
        <v>89</v>
      </c>
      <c r="E644" s="461">
        <v>1.69</v>
      </c>
      <c r="F644" s="164" t="s">
        <v>11038</v>
      </c>
      <c r="G644" s="168"/>
    </row>
    <row r="645" spans="1:7" ht="20.399999999999999" x14ac:dyDescent="0.3">
      <c r="A645" s="159" t="str">
        <f t="shared" si="9"/>
        <v>SN-5766</v>
      </c>
      <c r="B645" s="160">
        <v>5766</v>
      </c>
      <c r="C645" s="165" t="s">
        <v>11668</v>
      </c>
      <c r="D645" s="166" t="s">
        <v>89</v>
      </c>
      <c r="E645" s="461">
        <v>2.08</v>
      </c>
      <c r="F645" s="164" t="s">
        <v>11537</v>
      </c>
      <c r="G645" s="168"/>
    </row>
    <row r="646" spans="1:7" ht="20.399999999999999" x14ac:dyDescent="0.3">
      <c r="A646" s="159" t="str">
        <f t="shared" si="9"/>
        <v>SN-5779</v>
      </c>
      <c r="B646" s="160">
        <v>5779</v>
      </c>
      <c r="C646" s="165" t="s">
        <v>11669</v>
      </c>
      <c r="D646" s="166" t="s">
        <v>89</v>
      </c>
      <c r="E646" s="461">
        <v>39.54</v>
      </c>
      <c r="F646" s="164" t="s">
        <v>11537</v>
      </c>
      <c r="G646" s="143"/>
    </row>
    <row r="647" spans="1:7" ht="20.399999999999999" x14ac:dyDescent="0.3">
      <c r="A647" s="159" t="str">
        <f t="shared" si="9"/>
        <v>SN-5787</v>
      </c>
      <c r="B647" s="160">
        <v>5787</v>
      </c>
      <c r="C647" s="165" t="s">
        <v>11670</v>
      </c>
      <c r="D647" s="166" t="s">
        <v>89</v>
      </c>
      <c r="E647" s="461">
        <v>93.1</v>
      </c>
      <c r="F647" s="164" t="s">
        <v>11537</v>
      </c>
      <c r="G647" s="168"/>
    </row>
    <row r="648" spans="1:7" ht="20.399999999999999" x14ac:dyDescent="0.3">
      <c r="A648" s="159" t="str">
        <f t="shared" si="9"/>
        <v>SN-5797</v>
      </c>
      <c r="B648" s="160">
        <v>5797</v>
      </c>
      <c r="C648" s="165" t="s">
        <v>11671</v>
      </c>
      <c r="D648" s="166" t="s">
        <v>89</v>
      </c>
      <c r="E648" s="461">
        <v>2.4</v>
      </c>
      <c r="F648" s="164" t="s">
        <v>11038</v>
      </c>
      <c r="G648" s="168"/>
    </row>
    <row r="649" spans="1:7" ht="20.399999999999999" x14ac:dyDescent="0.3">
      <c r="A649" s="159" t="str">
        <f t="shared" si="9"/>
        <v>SN-5800</v>
      </c>
      <c r="B649" s="160">
        <v>5800</v>
      </c>
      <c r="C649" s="165" t="s">
        <v>11672</v>
      </c>
      <c r="D649" s="166" t="s">
        <v>89</v>
      </c>
      <c r="E649" s="461">
        <v>0.24</v>
      </c>
      <c r="F649" s="164" t="s">
        <v>11038</v>
      </c>
      <c r="G649" s="168"/>
    </row>
    <row r="650" spans="1:7" x14ac:dyDescent="0.3">
      <c r="A650" s="159" t="str">
        <f t="shared" ref="A650:A713" si="10">CONCATENATE("SN-",B650)</f>
        <v>SN-7032</v>
      </c>
      <c r="B650" s="160">
        <v>7032</v>
      </c>
      <c r="C650" s="165" t="s">
        <v>11673</v>
      </c>
      <c r="D650" s="166" t="s">
        <v>89</v>
      </c>
      <c r="E650" s="461">
        <v>2.2999999999999998</v>
      </c>
      <c r="F650" s="164" t="s">
        <v>11038</v>
      </c>
      <c r="G650" s="168"/>
    </row>
    <row r="651" spans="1:7" x14ac:dyDescent="0.3">
      <c r="A651" s="159" t="str">
        <f t="shared" si="10"/>
        <v>SN-7033</v>
      </c>
      <c r="B651" s="160">
        <v>7033</v>
      </c>
      <c r="C651" s="165" t="s">
        <v>11674</v>
      </c>
      <c r="D651" s="166" t="s">
        <v>89</v>
      </c>
      <c r="E651" s="461">
        <v>0.91</v>
      </c>
      <c r="F651" s="164" t="s">
        <v>11038</v>
      </c>
      <c r="G651" s="168"/>
    </row>
    <row r="652" spans="1:7" x14ac:dyDescent="0.3">
      <c r="A652" s="159" t="str">
        <f t="shared" si="10"/>
        <v>SN-7034</v>
      </c>
      <c r="B652" s="160">
        <v>7034</v>
      </c>
      <c r="C652" s="165" t="s">
        <v>11675</v>
      </c>
      <c r="D652" s="166" t="s">
        <v>89</v>
      </c>
      <c r="E652" s="461">
        <v>4.3099999999999996</v>
      </c>
      <c r="F652" s="164" t="s">
        <v>11038</v>
      </c>
      <c r="G652" s="168"/>
    </row>
    <row r="653" spans="1:7" x14ac:dyDescent="0.3">
      <c r="A653" s="159" t="str">
        <f t="shared" si="10"/>
        <v>SN-7035</v>
      </c>
      <c r="B653" s="160">
        <v>7035</v>
      </c>
      <c r="C653" s="165" t="s">
        <v>11676</v>
      </c>
      <c r="D653" s="166" t="s">
        <v>89</v>
      </c>
      <c r="E653" s="461">
        <v>150.86000000000001</v>
      </c>
      <c r="F653" s="164" t="s">
        <v>11537</v>
      </c>
      <c r="G653" s="143"/>
    </row>
    <row r="654" spans="1:7" ht="20.399999999999999" x14ac:dyDescent="0.3">
      <c r="A654" s="159" t="str">
        <f t="shared" si="10"/>
        <v>SN-7038</v>
      </c>
      <c r="B654" s="160">
        <v>7038</v>
      </c>
      <c r="C654" s="165" t="s">
        <v>11677</v>
      </c>
      <c r="D654" s="166" t="s">
        <v>89</v>
      </c>
      <c r="E654" s="461">
        <v>20.78</v>
      </c>
      <c r="F654" s="164" t="s">
        <v>11038</v>
      </c>
      <c r="G654" s="143"/>
    </row>
    <row r="655" spans="1:7" ht="20.399999999999999" x14ac:dyDescent="0.3">
      <c r="A655" s="159" t="str">
        <f t="shared" si="10"/>
        <v>SN-7039</v>
      </c>
      <c r="B655" s="160">
        <v>7039</v>
      </c>
      <c r="C655" s="165" t="s">
        <v>11678</v>
      </c>
      <c r="D655" s="166" t="s">
        <v>89</v>
      </c>
      <c r="E655" s="461">
        <v>5.46</v>
      </c>
      <c r="F655" s="164" t="s">
        <v>11038</v>
      </c>
      <c r="G655" s="143"/>
    </row>
    <row r="656" spans="1:7" ht="20.399999999999999" x14ac:dyDescent="0.3">
      <c r="A656" s="159" t="str">
        <f t="shared" si="10"/>
        <v>SN-7040</v>
      </c>
      <c r="B656" s="160">
        <v>7040</v>
      </c>
      <c r="C656" s="165" t="s">
        <v>11679</v>
      </c>
      <c r="D656" s="166" t="s">
        <v>89</v>
      </c>
      <c r="E656" s="461">
        <v>26.01</v>
      </c>
      <c r="F656" s="164" t="s">
        <v>11038</v>
      </c>
      <c r="G656" s="168"/>
    </row>
    <row r="657" spans="1:7" ht="21.6" x14ac:dyDescent="0.3">
      <c r="A657" s="159" t="str">
        <f t="shared" si="10"/>
        <v>SN-7044</v>
      </c>
      <c r="B657" s="160">
        <v>7044</v>
      </c>
      <c r="C657" s="165" t="s">
        <v>11680</v>
      </c>
      <c r="D657" s="166" t="s">
        <v>89</v>
      </c>
      <c r="E657" s="461">
        <v>0.15</v>
      </c>
      <c r="F657" s="164" t="s">
        <v>11118</v>
      </c>
      <c r="G657" s="168"/>
    </row>
    <row r="658" spans="1:7" ht="21.6" x14ac:dyDescent="0.3">
      <c r="A658" s="159" t="str">
        <f t="shared" si="10"/>
        <v>SN-7045</v>
      </c>
      <c r="B658" s="160">
        <v>7045</v>
      </c>
      <c r="C658" s="165" t="s">
        <v>11681</v>
      </c>
      <c r="D658" s="166" t="s">
        <v>89</v>
      </c>
      <c r="E658" s="461">
        <v>0.03</v>
      </c>
      <c r="F658" s="164" t="s">
        <v>11118</v>
      </c>
      <c r="G658" s="143"/>
    </row>
    <row r="659" spans="1:7" ht="21.6" x14ac:dyDescent="0.3">
      <c r="A659" s="159" t="str">
        <f t="shared" si="10"/>
        <v>SN-7046</v>
      </c>
      <c r="B659" s="160">
        <v>7046</v>
      </c>
      <c r="C659" s="165" t="s">
        <v>11682</v>
      </c>
      <c r="D659" s="166" t="s">
        <v>89</v>
      </c>
      <c r="E659" s="461">
        <v>0.17</v>
      </c>
      <c r="F659" s="164" t="s">
        <v>11118</v>
      </c>
      <c r="G659" s="143"/>
    </row>
    <row r="660" spans="1:7" ht="20.399999999999999" x14ac:dyDescent="0.3">
      <c r="A660" s="159" t="str">
        <f t="shared" si="10"/>
        <v>SN-7047</v>
      </c>
      <c r="B660" s="160">
        <v>7047</v>
      </c>
      <c r="C660" s="165" t="s">
        <v>11683</v>
      </c>
      <c r="D660" s="166" t="s">
        <v>89</v>
      </c>
      <c r="E660" s="461">
        <v>3.91</v>
      </c>
      <c r="F660" s="164" t="s">
        <v>11537</v>
      </c>
      <c r="G660" s="143"/>
    </row>
    <row r="661" spans="1:7" ht="20.399999999999999" x14ac:dyDescent="0.3">
      <c r="A661" s="159" t="str">
        <f t="shared" si="10"/>
        <v>SN-7051</v>
      </c>
      <c r="B661" s="160">
        <v>7051</v>
      </c>
      <c r="C661" s="165" t="s">
        <v>11684</v>
      </c>
      <c r="D661" s="166" t="s">
        <v>89</v>
      </c>
      <c r="E661" s="461">
        <v>18.43</v>
      </c>
      <c r="F661" s="164" t="s">
        <v>11038</v>
      </c>
      <c r="G661" s="143"/>
    </row>
    <row r="662" spans="1:7" ht="20.399999999999999" x14ac:dyDescent="0.3">
      <c r="A662" s="159" t="str">
        <f t="shared" si="10"/>
        <v>SN-7052</v>
      </c>
      <c r="B662" s="160">
        <v>7052</v>
      </c>
      <c r="C662" s="165" t="s">
        <v>11685</v>
      </c>
      <c r="D662" s="166" t="s">
        <v>89</v>
      </c>
      <c r="E662" s="461">
        <v>4.84</v>
      </c>
      <c r="F662" s="164" t="s">
        <v>11038</v>
      </c>
      <c r="G662" s="168"/>
    </row>
    <row r="663" spans="1:7" ht="20.399999999999999" x14ac:dyDescent="0.3">
      <c r="A663" s="159" t="str">
        <f t="shared" si="10"/>
        <v>SN-7053</v>
      </c>
      <c r="B663" s="160">
        <v>7053</v>
      </c>
      <c r="C663" s="165" t="s">
        <v>11686</v>
      </c>
      <c r="D663" s="166" t="s">
        <v>89</v>
      </c>
      <c r="E663" s="461">
        <v>23.07</v>
      </c>
      <c r="F663" s="164" t="s">
        <v>11038</v>
      </c>
      <c r="G663" s="168"/>
    </row>
    <row r="664" spans="1:7" ht="20.399999999999999" x14ac:dyDescent="0.3">
      <c r="A664" s="159" t="str">
        <f t="shared" si="10"/>
        <v>SN-7054</v>
      </c>
      <c r="B664" s="160">
        <v>7054</v>
      </c>
      <c r="C664" s="165" t="s">
        <v>11687</v>
      </c>
      <c r="D664" s="166" t="s">
        <v>89</v>
      </c>
      <c r="E664" s="461">
        <v>59.1</v>
      </c>
      <c r="F664" s="164" t="s">
        <v>11537</v>
      </c>
      <c r="G664" s="168"/>
    </row>
    <row r="665" spans="1:7" ht="20.399999999999999" x14ac:dyDescent="0.3">
      <c r="A665" s="159" t="str">
        <f t="shared" si="10"/>
        <v>SN-7058</v>
      </c>
      <c r="B665" s="160">
        <v>7058</v>
      </c>
      <c r="C665" s="165" t="s">
        <v>11688</v>
      </c>
      <c r="D665" s="166" t="s">
        <v>89</v>
      </c>
      <c r="E665" s="461">
        <v>10.97</v>
      </c>
      <c r="F665" s="164" t="s">
        <v>11038</v>
      </c>
      <c r="G665" s="168"/>
    </row>
    <row r="666" spans="1:7" ht="20.399999999999999" x14ac:dyDescent="0.3">
      <c r="A666" s="159" t="str">
        <f t="shared" si="10"/>
        <v>SN-7059</v>
      </c>
      <c r="B666" s="160">
        <v>7059</v>
      </c>
      <c r="C666" s="165" t="s">
        <v>11689</v>
      </c>
      <c r="D666" s="166" t="s">
        <v>89</v>
      </c>
      <c r="E666" s="461">
        <v>3.84</v>
      </c>
      <c r="F666" s="164" t="s">
        <v>11038</v>
      </c>
      <c r="G666" s="168"/>
    </row>
    <row r="667" spans="1:7" ht="20.399999999999999" x14ac:dyDescent="0.3">
      <c r="A667" s="159" t="str">
        <f t="shared" si="10"/>
        <v>SN-7060</v>
      </c>
      <c r="B667" s="160">
        <v>7060</v>
      </c>
      <c r="C667" s="165" t="s">
        <v>11690</v>
      </c>
      <c r="D667" s="166" t="s">
        <v>89</v>
      </c>
      <c r="E667" s="461">
        <v>20.59</v>
      </c>
      <c r="F667" s="164" t="s">
        <v>11038</v>
      </c>
      <c r="G667" s="168"/>
    </row>
    <row r="668" spans="1:7" ht="20.399999999999999" x14ac:dyDescent="0.3">
      <c r="A668" s="159" t="str">
        <f t="shared" si="10"/>
        <v>SN-7061</v>
      </c>
      <c r="B668" s="160">
        <v>7061</v>
      </c>
      <c r="C668" s="165" t="s">
        <v>11691</v>
      </c>
      <c r="D668" s="166" t="s">
        <v>89</v>
      </c>
      <c r="E668" s="461">
        <v>86.27</v>
      </c>
      <c r="F668" s="164" t="s">
        <v>11537</v>
      </c>
      <c r="G668" s="168"/>
    </row>
    <row r="669" spans="1:7" ht="21.6" x14ac:dyDescent="0.3">
      <c r="A669" s="159" t="str">
        <f t="shared" si="10"/>
        <v>SN-7063</v>
      </c>
      <c r="B669" s="160">
        <v>7063</v>
      </c>
      <c r="C669" s="165" t="s">
        <v>11692</v>
      </c>
      <c r="D669" s="166" t="s">
        <v>89</v>
      </c>
      <c r="E669" s="461">
        <v>9.4499999999999993</v>
      </c>
      <c r="F669" s="164" t="s">
        <v>11118</v>
      </c>
      <c r="G669" s="168"/>
    </row>
    <row r="670" spans="1:7" ht="21.6" x14ac:dyDescent="0.3">
      <c r="A670" s="159" t="str">
        <f t="shared" si="10"/>
        <v>SN-7064</v>
      </c>
      <c r="B670" s="160">
        <v>7064</v>
      </c>
      <c r="C670" s="165" t="s">
        <v>11693</v>
      </c>
      <c r="D670" s="166" t="s">
        <v>89</v>
      </c>
      <c r="E670" s="461">
        <v>2.48</v>
      </c>
      <c r="F670" s="164" t="s">
        <v>11118</v>
      </c>
      <c r="G670" s="168"/>
    </row>
    <row r="671" spans="1:7" ht="21.6" x14ac:dyDescent="0.3">
      <c r="A671" s="159" t="str">
        <f t="shared" si="10"/>
        <v>SN-7065</v>
      </c>
      <c r="B671" s="160">
        <v>7065</v>
      </c>
      <c r="C671" s="165" t="s">
        <v>11694</v>
      </c>
      <c r="D671" s="166" t="s">
        <v>89</v>
      </c>
      <c r="E671" s="461">
        <v>10.34</v>
      </c>
      <c r="F671" s="164" t="s">
        <v>11118</v>
      </c>
      <c r="G671" s="168"/>
    </row>
    <row r="672" spans="1:7" ht="20.399999999999999" x14ac:dyDescent="0.3">
      <c r="A672" s="159" t="str">
        <f t="shared" si="10"/>
        <v>SN-7066</v>
      </c>
      <c r="B672" s="160">
        <v>7066</v>
      </c>
      <c r="C672" s="165" t="s">
        <v>11695</v>
      </c>
      <c r="D672" s="166" t="s">
        <v>89</v>
      </c>
      <c r="E672" s="461">
        <v>56.88</v>
      </c>
      <c r="F672" s="164" t="s">
        <v>11537</v>
      </c>
      <c r="G672" s="168"/>
    </row>
    <row r="673" spans="1:7" ht="30.6" x14ac:dyDescent="0.3">
      <c r="A673" s="159" t="str">
        <f t="shared" si="10"/>
        <v>SN-53786</v>
      </c>
      <c r="B673" s="160">
        <v>53786</v>
      </c>
      <c r="C673" s="165" t="s">
        <v>11696</v>
      </c>
      <c r="D673" s="166" t="s">
        <v>89</v>
      </c>
      <c r="E673" s="461">
        <v>43.47</v>
      </c>
      <c r="F673" s="164" t="s">
        <v>11537</v>
      </c>
      <c r="G673" s="143"/>
    </row>
    <row r="674" spans="1:7" ht="20.399999999999999" x14ac:dyDescent="0.3">
      <c r="A674" s="159" t="str">
        <f t="shared" si="10"/>
        <v>SN-53788</v>
      </c>
      <c r="B674" s="160">
        <v>53788</v>
      </c>
      <c r="C674" s="165" t="s">
        <v>11697</v>
      </c>
      <c r="D674" s="166" t="s">
        <v>89</v>
      </c>
      <c r="E674" s="461">
        <v>37.799999999999997</v>
      </c>
      <c r="F674" s="164" t="s">
        <v>11537</v>
      </c>
      <c r="G674" s="168"/>
    </row>
    <row r="675" spans="1:7" ht="20.399999999999999" x14ac:dyDescent="0.3">
      <c r="A675" s="159" t="str">
        <f t="shared" si="10"/>
        <v>SN-53792</v>
      </c>
      <c r="B675" s="160">
        <v>53792</v>
      </c>
      <c r="C675" s="165" t="s">
        <v>11698</v>
      </c>
      <c r="D675" s="166" t="s">
        <v>89</v>
      </c>
      <c r="E675" s="461">
        <v>107.25</v>
      </c>
      <c r="F675" s="164" t="s">
        <v>11537</v>
      </c>
      <c r="G675" s="168"/>
    </row>
    <row r="676" spans="1:7" x14ac:dyDescent="0.3">
      <c r="A676" s="159" t="str">
        <f t="shared" si="10"/>
        <v>SN-53794</v>
      </c>
      <c r="B676" s="160">
        <v>53794</v>
      </c>
      <c r="C676" s="165" t="s">
        <v>11699</v>
      </c>
      <c r="D676" s="166" t="s">
        <v>89</v>
      </c>
      <c r="E676" s="461">
        <v>35</v>
      </c>
      <c r="F676" s="164" t="s">
        <v>11038</v>
      </c>
      <c r="G676" s="168"/>
    </row>
    <row r="677" spans="1:7" ht="30.6" x14ac:dyDescent="0.3">
      <c r="A677" s="159" t="str">
        <f t="shared" si="10"/>
        <v>SN-53797</v>
      </c>
      <c r="B677" s="160">
        <v>53797</v>
      </c>
      <c r="C677" s="165" t="s">
        <v>11700</v>
      </c>
      <c r="D677" s="166" t="s">
        <v>89</v>
      </c>
      <c r="E677" s="461">
        <v>88.14</v>
      </c>
      <c r="F677" s="164" t="s">
        <v>11537</v>
      </c>
      <c r="G677" s="168"/>
    </row>
    <row r="678" spans="1:7" ht="20.399999999999999" x14ac:dyDescent="0.3">
      <c r="A678" s="159" t="str">
        <f t="shared" si="10"/>
        <v>SN-53804</v>
      </c>
      <c r="B678" s="160">
        <v>53804</v>
      </c>
      <c r="C678" s="165" t="s">
        <v>11701</v>
      </c>
      <c r="D678" s="166" t="s">
        <v>89</v>
      </c>
      <c r="E678" s="461">
        <v>2.11</v>
      </c>
      <c r="F678" s="164" t="s">
        <v>11038</v>
      </c>
      <c r="G678" s="168"/>
    </row>
    <row r="679" spans="1:7" x14ac:dyDescent="0.3">
      <c r="A679" s="159" t="str">
        <f t="shared" si="10"/>
        <v>SN-53806</v>
      </c>
      <c r="B679" s="160">
        <v>53806</v>
      </c>
      <c r="C679" s="165" t="s">
        <v>11702</v>
      </c>
      <c r="D679" s="166" t="s">
        <v>89</v>
      </c>
      <c r="E679" s="461">
        <v>37.299999999999997</v>
      </c>
      <c r="F679" s="164" t="s">
        <v>11038</v>
      </c>
      <c r="G679" s="168"/>
    </row>
    <row r="680" spans="1:7" ht="20.399999999999999" x14ac:dyDescent="0.3">
      <c r="A680" s="159" t="str">
        <f t="shared" si="10"/>
        <v>SN-53810</v>
      </c>
      <c r="B680" s="160">
        <v>53810</v>
      </c>
      <c r="C680" s="165" t="s">
        <v>11703</v>
      </c>
      <c r="D680" s="166" t="s">
        <v>89</v>
      </c>
      <c r="E680" s="461">
        <v>37.53</v>
      </c>
      <c r="F680" s="164" t="s">
        <v>11038</v>
      </c>
      <c r="G680" s="168"/>
    </row>
    <row r="681" spans="1:7" x14ac:dyDescent="0.3">
      <c r="A681" s="159" t="str">
        <f t="shared" si="10"/>
        <v>SN-53814</v>
      </c>
      <c r="B681" s="160">
        <v>53814</v>
      </c>
      <c r="C681" s="165" t="s">
        <v>11704</v>
      </c>
      <c r="D681" s="166" t="s">
        <v>89</v>
      </c>
      <c r="E681" s="461">
        <v>122.93</v>
      </c>
      <c r="F681" s="164" t="s">
        <v>11038</v>
      </c>
      <c r="G681" s="168"/>
    </row>
    <row r="682" spans="1:7" ht="20.399999999999999" x14ac:dyDescent="0.3">
      <c r="A682" s="159" t="str">
        <f t="shared" si="10"/>
        <v>SN-53817</v>
      </c>
      <c r="B682" s="160">
        <v>53817</v>
      </c>
      <c r="C682" s="165" t="s">
        <v>11705</v>
      </c>
      <c r="D682" s="166" t="s">
        <v>89</v>
      </c>
      <c r="E682" s="461">
        <v>47.27</v>
      </c>
      <c r="F682" s="164" t="s">
        <v>11537</v>
      </c>
      <c r="G682" s="168"/>
    </row>
    <row r="683" spans="1:7" ht="20.399999999999999" x14ac:dyDescent="0.3">
      <c r="A683" s="159" t="str">
        <f t="shared" si="10"/>
        <v>SN-53818</v>
      </c>
      <c r="B683" s="160">
        <v>53818</v>
      </c>
      <c r="C683" s="165" t="s">
        <v>11706</v>
      </c>
      <c r="D683" s="166" t="s">
        <v>89</v>
      </c>
      <c r="E683" s="461">
        <v>4.01</v>
      </c>
      <c r="F683" s="164" t="s">
        <v>11038</v>
      </c>
      <c r="G683" s="168"/>
    </row>
    <row r="684" spans="1:7" ht="20.399999999999999" x14ac:dyDescent="0.3">
      <c r="A684" s="159" t="str">
        <f t="shared" si="10"/>
        <v>SN-53827</v>
      </c>
      <c r="B684" s="160">
        <v>53827</v>
      </c>
      <c r="C684" s="165" t="s">
        <v>11707</v>
      </c>
      <c r="D684" s="166" t="s">
        <v>89</v>
      </c>
      <c r="E684" s="461">
        <v>86.27</v>
      </c>
      <c r="F684" s="164" t="s">
        <v>11537</v>
      </c>
      <c r="G684" s="168"/>
    </row>
    <row r="685" spans="1:7" ht="20.399999999999999" x14ac:dyDescent="0.3">
      <c r="A685" s="159" t="str">
        <f t="shared" si="10"/>
        <v>SN-53829</v>
      </c>
      <c r="B685" s="160">
        <v>53829</v>
      </c>
      <c r="C685" s="165" t="s">
        <v>11708</v>
      </c>
      <c r="D685" s="166" t="s">
        <v>89</v>
      </c>
      <c r="E685" s="461">
        <v>88.14</v>
      </c>
      <c r="F685" s="164" t="s">
        <v>11537</v>
      </c>
      <c r="G685" s="168"/>
    </row>
    <row r="686" spans="1:7" ht="30.6" x14ac:dyDescent="0.3">
      <c r="A686" s="159" t="str">
        <f t="shared" si="10"/>
        <v>SN-53831</v>
      </c>
      <c r="B686" s="160">
        <v>53831</v>
      </c>
      <c r="C686" s="165" t="s">
        <v>11709</v>
      </c>
      <c r="D686" s="166" t="s">
        <v>89</v>
      </c>
      <c r="E686" s="461">
        <v>107.25</v>
      </c>
      <c r="F686" s="164" t="s">
        <v>11537</v>
      </c>
      <c r="G686" s="168"/>
    </row>
    <row r="687" spans="1:7" x14ac:dyDescent="0.3">
      <c r="A687" s="159" t="str">
        <f t="shared" si="10"/>
        <v>SN-53840</v>
      </c>
      <c r="B687" s="160">
        <v>53840</v>
      </c>
      <c r="C687" s="165" t="s">
        <v>11710</v>
      </c>
      <c r="D687" s="166" t="s">
        <v>89</v>
      </c>
      <c r="E687" s="461">
        <v>1.1499999999999999</v>
      </c>
      <c r="F687" s="164" t="s">
        <v>11038</v>
      </c>
      <c r="G687" s="168"/>
    </row>
    <row r="688" spans="1:7" x14ac:dyDescent="0.3">
      <c r="A688" s="159" t="str">
        <f t="shared" si="10"/>
        <v>SN-53841</v>
      </c>
      <c r="B688" s="160">
        <v>53841</v>
      </c>
      <c r="C688" s="165" t="s">
        <v>11711</v>
      </c>
      <c r="D688" s="166" t="s">
        <v>89</v>
      </c>
      <c r="E688" s="461">
        <v>0.79</v>
      </c>
      <c r="F688" s="164" t="s">
        <v>11038</v>
      </c>
      <c r="G688" s="168"/>
    </row>
    <row r="689" spans="1:7" ht="20.399999999999999" x14ac:dyDescent="0.3">
      <c r="A689" s="159" t="str">
        <f t="shared" si="10"/>
        <v>SN-53849</v>
      </c>
      <c r="B689" s="160">
        <v>53849</v>
      </c>
      <c r="C689" s="165" t="s">
        <v>11712</v>
      </c>
      <c r="D689" s="166" t="s">
        <v>89</v>
      </c>
      <c r="E689" s="461">
        <v>59.1</v>
      </c>
      <c r="F689" s="164" t="s">
        <v>11537</v>
      </c>
      <c r="G689" s="168"/>
    </row>
    <row r="690" spans="1:7" ht="20.399999999999999" x14ac:dyDescent="0.3">
      <c r="A690" s="159" t="str">
        <f t="shared" si="10"/>
        <v>SN-53857</v>
      </c>
      <c r="B690" s="160">
        <v>53857</v>
      </c>
      <c r="C690" s="165" t="s">
        <v>11713</v>
      </c>
      <c r="D690" s="166" t="s">
        <v>89</v>
      </c>
      <c r="E690" s="461">
        <v>26.6</v>
      </c>
      <c r="F690" s="164" t="s">
        <v>11537</v>
      </c>
      <c r="G690" s="168"/>
    </row>
    <row r="691" spans="1:7" ht="20.399999999999999" x14ac:dyDescent="0.3">
      <c r="A691" s="159" t="str">
        <f t="shared" si="10"/>
        <v>SN-53858</v>
      </c>
      <c r="B691" s="160">
        <v>53858</v>
      </c>
      <c r="C691" s="165" t="s">
        <v>11714</v>
      </c>
      <c r="D691" s="166" t="s">
        <v>89</v>
      </c>
      <c r="E691" s="461">
        <v>60.5</v>
      </c>
      <c r="F691" s="164" t="s">
        <v>11537</v>
      </c>
      <c r="G691" s="168"/>
    </row>
    <row r="692" spans="1:7" ht="21.6" x14ac:dyDescent="0.3">
      <c r="A692" s="159" t="str">
        <f t="shared" si="10"/>
        <v>SN-53861</v>
      </c>
      <c r="B692" s="160">
        <v>53861</v>
      </c>
      <c r="C692" s="165" t="s">
        <v>11715</v>
      </c>
      <c r="D692" s="166" t="s">
        <v>89</v>
      </c>
      <c r="E692" s="461">
        <v>36.880000000000003</v>
      </c>
      <c r="F692" s="164" t="s">
        <v>11118</v>
      </c>
      <c r="G692" s="168"/>
    </row>
    <row r="693" spans="1:7" x14ac:dyDescent="0.3">
      <c r="A693" s="159" t="str">
        <f t="shared" si="10"/>
        <v>SN-53863</v>
      </c>
      <c r="B693" s="160">
        <v>53863</v>
      </c>
      <c r="C693" s="165" t="s">
        <v>11716</v>
      </c>
      <c r="D693" s="166" t="s">
        <v>89</v>
      </c>
      <c r="E693" s="461">
        <v>0.95</v>
      </c>
      <c r="F693" s="164" t="s">
        <v>11038</v>
      </c>
      <c r="G693" s="168"/>
    </row>
    <row r="694" spans="1:7" ht="20.399999999999999" x14ac:dyDescent="0.3">
      <c r="A694" s="159" t="str">
        <f t="shared" si="10"/>
        <v>SN-53865</v>
      </c>
      <c r="B694" s="160">
        <v>53865</v>
      </c>
      <c r="C694" s="165" t="s">
        <v>11717</v>
      </c>
      <c r="D694" s="166" t="s">
        <v>89</v>
      </c>
      <c r="E694" s="461">
        <v>29.39</v>
      </c>
      <c r="F694" s="164" t="s">
        <v>11537</v>
      </c>
      <c r="G694" s="168"/>
    </row>
    <row r="695" spans="1:7" ht="20.399999999999999" x14ac:dyDescent="0.3">
      <c r="A695" s="159" t="str">
        <f t="shared" si="10"/>
        <v>SN-53866</v>
      </c>
      <c r="B695" s="160">
        <v>53866</v>
      </c>
      <c r="C695" s="165" t="s">
        <v>11718</v>
      </c>
      <c r="D695" s="166" t="s">
        <v>89</v>
      </c>
      <c r="E695" s="461">
        <v>0.9</v>
      </c>
      <c r="F695" s="164" t="s">
        <v>11038</v>
      </c>
      <c r="G695" s="168"/>
    </row>
    <row r="696" spans="1:7" ht="20.399999999999999" x14ac:dyDescent="0.3">
      <c r="A696" s="159" t="str">
        <f t="shared" si="10"/>
        <v>SN-53882</v>
      </c>
      <c r="B696" s="160">
        <v>53882</v>
      </c>
      <c r="C696" s="165" t="s">
        <v>11719</v>
      </c>
      <c r="D696" s="166" t="s">
        <v>89</v>
      </c>
      <c r="E696" s="461">
        <v>16.350000000000001</v>
      </c>
      <c r="F696" s="164" t="s">
        <v>11038</v>
      </c>
      <c r="G696" s="168"/>
    </row>
    <row r="697" spans="1:7" ht="20.399999999999999" x14ac:dyDescent="0.3">
      <c r="A697" s="159" t="str">
        <f t="shared" si="10"/>
        <v>SN-55263</v>
      </c>
      <c r="B697" s="160">
        <v>55263</v>
      </c>
      <c r="C697" s="165" t="s">
        <v>11720</v>
      </c>
      <c r="D697" s="166" t="s">
        <v>89</v>
      </c>
      <c r="E697" s="461">
        <v>52.48</v>
      </c>
      <c r="F697" s="164" t="s">
        <v>11537</v>
      </c>
      <c r="G697" s="168"/>
    </row>
    <row r="698" spans="1:7" x14ac:dyDescent="0.3">
      <c r="A698" s="159" t="str">
        <f t="shared" si="10"/>
        <v>SN-73303</v>
      </c>
      <c r="B698" s="160">
        <v>73303</v>
      </c>
      <c r="C698" s="165" t="s">
        <v>11721</v>
      </c>
      <c r="D698" s="166" t="s">
        <v>89</v>
      </c>
      <c r="E698" s="461">
        <v>3.12</v>
      </c>
      <c r="F698" s="164" t="s">
        <v>11038</v>
      </c>
      <c r="G698" s="168"/>
    </row>
    <row r="699" spans="1:7" x14ac:dyDescent="0.3">
      <c r="A699" s="159" t="str">
        <f t="shared" si="10"/>
        <v>SN-73307</v>
      </c>
      <c r="B699" s="160">
        <v>73307</v>
      </c>
      <c r="C699" s="165" t="s">
        <v>11722</v>
      </c>
      <c r="D699" s="166" t="s">
        <v>89</v>
      </c>
      <c r="E699" s="461">
        <v>2.78</v>
      </c>
      <c r="F699" s="164" t="s">
        <v>11038</v>
      </c>
      <c r="G699" s="168"/>
    </row>
    <row r="700" spans="1:7" ht="20.399999999999999" x14ac:dyDescent="0.3">
      <c r="A700" s="159" t="str">
        <f t="shared" si="10"/>
        <v>SN-73309</v>
      </c>
      <c r="B700" s="160">
        <v>73309</v>
      </c>
      <c r="C700" s="165" t="s">
        <v>11723</v>
      </c>
      <c r="D700" s="166" t="s">
        <v>89</v>
      </c>
      <c r="E700" s="461">
        <v>13.82</v>
      </c>
      <c r="F700" s="164" t="s">
        <v>11038</v>
      </c>
      <c r="G700" s="168"/>
    </row>
    <row r="701" spans="1:7" x14ac:dyDescent="0.3">
      <c r="A701" s="159" t="str">
        <f t="shared" si="10"/>
        <v>SN-73311</v>
      </c>
      <c r="B701" s="160">
        <v>73311</v>
      </c>
      <c r="C701" s="165" t="s">
        <v>11724</v>
      </c>
      <c r="D701" s="166" t="s">
        <v>89</v>
      </c>
      <c r="E701" s="461">
        <v>99.26</v>
      </c>
      <c r="F701" s="164" t="s">
        <v>11537</v>
      </c>
      <c r="G701" s="168"/>
    </row>
    <row r="702" spans="1:7" ht="20.399999999999999" x14ac:dyDescent="0.3">
      <c r="A702" s="159" t="str">
        <f t="shared" si="10"/>
        <v>SN-73313</v>
      </c>
      <c r="B702" s="160">
        <v>73313</v>
      </c>
      <c r="C702" s="165" t="s">
        <v>11725</v>
      </c>
      <c r="D702" s="166" t="s">
        <v>89</v>
      </c>
      <c r="E702" s="461">
        <v>3.63</v>
      </c>
      <c r="F702" s="164" t="s">
        <v>11038</v>
      </c>
      <c r="G702" s="168"/>
    </row>
    <row r="703" spans="1:7" ht="20.399999999999999" x14ac:dyDescent="0.3">
      <c r="A703" s="159" t="str">
        <f t="shared" si="10"/>
        <v>SN-73315</v>
      </c>
      <c r="B703" s="160">
        <v>73315</v>
      </c>
      <c r="C703" s="165" t="s">
        <v>11726</v>
      </c>
      <c r="D703" s="166" t="s">
        <v>89</v>
      </c>
      <c r="E703" s="461">
        <v>37.799999999999997</v>
      </c>
      <c r="F703" s="164" t="s">
        <v>11537</v>
      </c>
      <c r="G703" s="168"/>
    </row>
    <row r="704" spans="1:7" ht="30.6" x14ac:dyDescent="0.3">
      <c r="A704" s="159" t="str">
        <f t="shared" si="10"/>
        <v>SN-73335</v>
      </c>
      <c r="B704" s="160">
        <v>73335</v>
      </c>
      <c r="C704" s="165" t="s">
        <v>11727</v>
      </c>
      <c r="D704" s="166" t="s">
        <v>89</v>
      </c>
      <c r="E704" s="461">
        <v>16.010000000000002</v>
      </c>
      <c r="F704" s="164" t="s">
        <v>11038</v>
      </c>
      <c r="G704" s="168"/>
    </row>
    <row r="705" spans="1:7" ht="30.6" x14ac:dyDescent="0.3">
      <c r="A705" s="159" t="str">
        <f t="shared" si="10"/>
        <v>SN-73340</v>
      </c>
      <c r="B705" s="160">
        <v>73340</v>
      </c>
      <c r="C705" s="165" t="s">
        <v>11728</v>
      </c>
      <c r="D705" s="166" t="s">
        <v>89</v>
      </c>
      <c r="E705" s="461">
        <v>86.27</v>
      </c>
      <c r="F705" s="164" t="s">
        <v>11537</v>
      </c>
      <c r="G705" s="168"/>
    </row>
    <row r="706" spans="1:7" ht="30.6" x14ac:dyDescent="0.3">
      <c r="A706" s="159" t="str">
        <f t="shared" si="10"/>
        <v>SN-83361</v>
      </c>
      <c r="B706" s="160">
        <v>83361</v>
      </c>
      <c r="C706" s="165" t="s">
        <v>11729</v>
      </c>
      <c r="D706" s="166" t="s">
        <v>89</v>
      </c>
      <c r="E706" s="461">
        <v>9.6</v>
      </c>
      <c r="F706" s="164" t="s">
        <v>11038</v>
      </c>
      <c r="G706" s="168"/>
    </row>
    <row r="707" spans="1:7" ht="20.399999999999999" x14ac:dyDescent="0.3">
      <c r="A707" s="159" t="str">
        <f t="shared" si="10"/>
        <v>SN-83761</v>
      </c>
      <c r="B707" s="160">
        <v>83761</v>
      </c>
      <c r="C707" s="165" t="s">
        <v>11730</v>
      </c>
      <c r="D707" s="166" t="s">
        <v>89</v>
      </c>
      <c r="E707" s="461">
        <v>6.65</v>
      </c>
      <c r="F707" s="164" t="s">
        <v>11038</v>
      </c>
      <c r="G707" s="168"/>
    </row>
    <row r="708" spans="1:7" ht="20.399999999999999" x14ac:dyDescent="0.3">
      <c r="A708" s="159" t="str">
        <f t="shared" si="10"/>
        <v>SN-83762</v>
      </c>
      <c r="B708" s="160">
        <v>83762</v>
      </c>
      <c r="C708" s="165" t="s">
        <v>11731</v>
      </c>
      <c r="D708" s="166" t="s">
        <v>89</v>
      </c>
      <c r="E708" s="461">
        <v>8.31</v>
      </c>
      <c r="F708" s="164" t="s">
        <v>11038</v>
      </c>
      <c r="G708" s="168"/>
    </row>
    <row r="709" spans="1:7" ht="20.399999999999999" x14ac:dyDescent="0.3">
      <c r="A709" s="159" t="str">
        <f t="shared" si="10"/>
        <v>SN-83763</v>
      </c>
      <c r="B709" s="160">
        <v>83763</v>
      </c>
      <c r="C709" s="165" t="s">
        <v>11732</v>
      </c>
      <c r="D709" s="166" t="s">
        <v>89</v>
      </c>
      <c r="E709" s="461">
        <v>27.98</v>
      </c>
      <c r="F709" s="164" t="s">
        <v>11537</v>
      </c>
      <c r="G709" s="168"/>
    </row>
    <row r="710" spans="1:7" ht="20.399999999999999" x14ac:dyDescent="0.3">
      <c r="A710" s="159" t="str">
        <f t="shared" si="10"/>
        <v>SN-83764</v>
      </c>
      <c r="B710" s="160">
        <v>83764</v>
      </c>
      <c r="C710" s="165" t="s">
        <v>11733</v>
      </c>
      <c r="D710" s="166" t="s">
        <v>89</v>
      </c>
      <c r="E710" s="461">
        <v>1.49</v>
      </c>
      <c r="F710" s="164" t="s">
        <v>11038</v>
      </c>
      <c r="G710" s="168"/>
    </row>
    <row r="711" spans="1:7" x14ac:dyDescent="0.3">
      <c r="A711" s="159" t="str">
        <f t="shared" si="10"/>
        <v>SN-87026</v>
      </c>
      <c r="B711" s="160">
        <v>87026</v>
      </c>
      <c r="C711" s="165" t="s">
        <v>11734</v>
      </c>
      <c r="D711" s="166" t="s">
        <v>89</v>
      </c>
      <c r="E711" s="461">
        <v>0.3</v>
      </c>
      <c r="F711" s="164" t="s">
        <v>11038</v>
      </c>
      <c r="G711" s="168"/>
    </row>
    <row r="712" spans="1:7" ht="21.6" x14ac:dyDescent="0.3">
      <c r="A712" s="159" t="str">
        <f t="shared" si="10"/>
        <v>SN-87441</v>
      </c>
      <c r="B712" s="160">
        <v>87441</v>
      </c>
      <c r="C712" s="165" t="s">
        <v>11735</v>
      </c>
      <c r="D712" s="166" t="s">
        <v>89</v>
      </c>
      <c r="E712" s="461">
        <v>0.34</v>
      </c>
      <c r="F712" s="164" t="s">
        <v>11118</v>
      </c>
      <c r="G712" s="168"/>
    </row>
    <row r="713" spans="1:7" ht="21.6" x14ac:dyDescent="0.3">
      <c r="A713" s="159" t="str">
        <f t="shared" si="10"/>
        <v>SN-87442</v>
      </c>
      <c r="B713" s="160">
        <v>87442</v>
      </c>
      <c r="C713" s="165" t="s">
        <v>11736</v>
      </c>
      <c r="D713" s="166" t="s">
        <v>89</v>
      </c>
      <c r="E713" s="461">
        <v>7.0000000000000007E-2</v>
      </c>
      <c r="F713" s="164" t="s">
        <v>11118</v>
      </c>
      <c r="G713" s="168"/>
    </row>
    <row r="714" spans="1:7" ht="21.6" x14ac:dyDescent="0.3">
      <c r="A714" s="159" t="str">
        <f t="shared" ref="A714:A777" si="11">CONCATENATE("SN-",B714)</f>
        <v>SN-87443</v>
      </c>
      <c r="B714" s="160">
        <v>87443</v>
      </c>
      <c r="C714" s="165" t="s">
        <v>11737</v>
      </c>
      <c r="D714" s="166" t="s">
        <v>89</v>
      </c>
      <c r="E714" s="461">
        <v>0.32</v>
      </c>
      <c r="F714" s="164" t="s">
        <v>11118</v>
      </c>
      <c r="G714" s="168"/>
    </row>
    <row r="715" spans="1:7" ht="20.399999999999999" x14ac:dyDescent="0.3">
      <c r="A715" s="159" t="str">
        <f t="shared" si="11"/>
        <v>SN-87444</v>
      </c>
      <c r="B715" s="160">
        <v>87444</v>
      </c>
      <c r="C715" s="165" t="s">
        <v>11738</v>
      </c>
      <c r="D715" s="166" t="s">
        <v>89</v>
      </c>
      <c r="E715" s="461">
        <v>2.35</v>
      </c>
      <c r="F715" s="164" t="s">
        <v>11537</v>
      </c>
      <c r="G715" s="168"/>
    </row>
    <row r="716" spans="1:7" ht="21.6" x14ac:dyDescent="0.3">
      <c r="A716" s="159" t="str">
        <f t="shared" si="11"/>
        <v>SN-88387</v>
      </c>
      <c r="B716" s="170">
        <v>88387</v>
      </c>
      <c r="C716" s="165" t="s">
        <v>11739</v>
      </c>
      <c r="D716" s="166" t="s">
        <v>89</v>
      </c>
      <c r="E716" s="461">
        <v>0.66</v>
      </c>
      <c r="F716" s="164" t="s">
        <v>11118</v>
      </c>
      <c r="G716" s="168"/>
    </row>
    <row r="717" spans="1:7" ht="21.6" x14ac:dyDescent="0.3">
      <c r="A717" s="159" t="str">
        <f t="shared" si="11"/>
        <v>SN-88389</v>
      </c>
      <c r="B717" s="160">
        <v>88389</v>
      </c>
      <c r="C717" s="165" t="s">
        <v>11740</v>
      </c>
      <c r="D717" s="166" t="s">
        <v>89</v>
      </c>
      <c r="E717" s="461">
        <v>0.15</v>
      </c>
      <c r="F717" s="164" t="s">
        <v>11118</v>
      </c>
      <c r="G717" s="168"/>
    </row>
    <row r="718" spans="1:7" ht="21.6" x14ac:dyDescent="0.3">
      <c r="A718" s="159" t="str">
        <f t="shared" si="11"/>
        <v>SN-88390</v>
      </c>
      <c r="B718" s="160">
        <v>88390</v>
      </c>
      <c r="C718" s="165" t="s">
        <v>11741</v>
      </c>
      <c r="D718" s="166" t="s">
        <v>89</v>
      </c>
      <c r="E718" s="461">
        <v>0.83</v>
      </c>
      <c r="F718" s="164" t="s">
        <v>11118</v>
      </c>
      <c r="G718" s="168"/>
    </row>
    <row r="719" spans="1:7" ht="20.399999999999999" x14ac:dyDescent="0.3">
      <c r="A719" s="159" t="str">
        <f t="shared" si="11"/>
        <v>SN-88391</v>
      </c>
      <c r="B719" s="160">
        <v>88391</v>
      </c>
      <c r="C719" s="165" t="s">
        <v>11742</v>
      </c>
      <c r="D719" s="166" t="s">
        <v>89</v>
      </c>
      <c r="E719" s="461">
        <v>1.47</v>
      </c>
      <c r="F719" s="164" t="s">
        <v>11038</v>
      </c>
      <c r="G719" s="168"/>
    </row>
    <row r="720" spans="1:7" ht="21.6" x14ac:dyDescent="0.3">
      <c r="A720" s="159" t="str">
        <f t="shared" si="11"/>
        <v>SN-88394</v>
      </c>
      <c r="B720" s="160">
        <v>88394</v>
      </c>
      <c r="C720" s="165" t="s">
        <v>11743</v>
      </c>
      <c r="D720" s="166" t="s">
        <v>89</v>
      </c>
      <c r="E720" s="461">
        <v>0.79</v>
      </c>
      <c r="F720" s="164" t="s">
        <v>11118</v>
      </c>
      <c r="G720" s="168"/>
    </row>
    <row r="721" spans="1:7" ht="21.6" x14ac:dyDescent="0.3">
      <c r="A721" s="159" t="str">
        <f t="shared" si="11"/>
        <v>SN-88395</v>
      </c>
      <c r="B721" s="160">
        <v>88395</v>
      </c>
      <c r="C721" s="165" t="s">
        <v>11744</v>
      </c>
      <c r="D721" s="166" t="s">
        <v>89</v>
      </c>
      <c r="E721" s="461">
        <v>0.17</v>
      </c>
      <c r="F721" s="164" t="s">
        <v>11118</v>
      </c>
      <c r="G721" s="168"/>
    </row>
    <row r="722" spans="1:7" ht="21.6" x14ac:dyDescent="0.3">
      <c r="A722" s="159" t="str">
        <f t="shared" si="11"/>
        <v>SN-88396</v>
      </c>
      <c r="B722" s="160">
        <v>88396</v>
      </c>
      <c r="C722" s="165" t="s">
        <v>11745</v>
      </c>
      <c r="D722" s="166" t="s">
        <v>89</v>
      </c>
      <c r="E722" s="461">
        <v>0.99</v>
      </c>
      <c r="F722" s="164" t="s">
        <v>11118</v>
      </c>
      <c r="G722" s="168"/>
    </row>
    <row r="723" spans="1:7" ht="20.399999999999999" x14ac:dyDescent="0.3">
      <c r="A723" s="159" t="str">
        <f t="shared" si="11"/>
        <v>SN-88397</v>
      </c>
      <c r="B723" s="160">
        <v>88397</v>
      </c>
      <c r="C723" s="165" t="s">
        <v>11746</v>
      </c>
      <c r="D723" s="166" t="s">
        <v>89</v>
      </c>
      <c r="E723" s="461">
        <v>2.2000000000000002</v>
      </c>
      <c r="F723" s="164" t="s">
        <v>11038</v>
      </c>
      <c r="G723" s="168"/>
    </row>
    <row r="724" spans="1:7" ht="21.6" x14ac:dyDescent="0.3">
      <c r="A724" s="159" t="str">
        <f t="shared" si="11"/>
        <v>SN-88400</v>
      </c>
      <c r="B724" s="160">
        <v>88400</v>
      </c>
      <c r="C724" s="165" t="s">
        <v>11747</v>
      </c>
      <c r="D724" s="166" t="s">
        <v>89</v>
      </c>
      <c r="E724" s="461">
        <v>0.63</v>
      </c>
      <c r="F724" s="164" t="s">
        <v>11118</v>
      </c>
      <c r="G724" s="168"/>
    </row>
    <row r="725" spans="1:7" ht="21.6" x14ac:dyDescent="0.3">
      <c r="A725" s="159" t="str">
        <f t="shared" si="11"/>
        <v>SN-88401</v>
      </c>
      <c r="B725" s="160">
        <v>88401</v>
      </c>
      <c r="C725" s="165" t="s">
        <v>11748</v>
      </c>
      <c r="D725" s="166" t="s">
        <v>89</v>
      </c>
      <c r="E725" s="461">
        <v>0.14000000000000001</v>
      </c>
      <c r="F725" s="164" t="s">
        <v>11118</v>
      </c>
      <c r="G725" s="168"/>
    </row>
    <row r="726" spans="1:7" ht="21.6" x14ac:dyDescent="0.3">
      <c r="A726" s="159" t="str">
        <f t="shared" si="11"/>
        <v>SN-88402</v>
      </c>
      <c r="B726" s="160">
        <v>88402</v>
      </c>
      <c r="C726" s="165" t="s">
        <v>11749</v>
      </c>
      <c r="D726" s="166" t="s">
        <v>89</v>
      </c>
      <c r="E726" s="461">
        <v>0.79</v>
      </c>
      <c r="F726" s="164" t="s">
        <v>11118</v>
      </c>
      <c r="G726" s="168"/>
    </row>
    <row r="727" spans="1:7" ht="20.399999999999999" x14ac:dyDescent="0.3">
      <c r="A727" s="159" t="str">
        <f t="shared" si="11"/>
        <v>SN-88403</v>
      </c>
      <c r="B727" s="160">
        <v>88403</v>
      </c>
      <c r="C727" s="165" t="s">
        <v>11750</v>
      </c>
      <c r="D727" s="166" t="s">
        <v>89</v>
      </c>
      <c r="E727" s="461">
        <v>0.88</v>
      </c>
      <c r="F727" s="164" t="s">
        <v>11038</v>
      </c>
      <c r="G727" s="168"/>
    </row>
    <row r="728" spans="1:7" ht="21.6" x14ac:dyDescent="0.3">
      <c r="A728" s="159" t="str">
        <f t="shared" si="11"/>
        <v>SN-88419</v>
      </c>
      <c r="B728" s="160">
        <v>88419</v>
      </c>
      <c r="C728" s="165" t="s">
        <v>11751</v>
      </c>
      <c r="D728" s="166" t="s">
        <v>89</v>
      </c>
      <c r="E728" s="461">
        <v>4.12</v>
      </c>
      <c r="F728" s="164" t="s">
        <v>11118</v>
      </c>
      <c r="G728" s="168"/>
    </row>
    <row r="729" spans="1:7" ht="21.6" x14ac:dyDescent="0.3">
      <c r="A729" s="159" t="str">
        <f t="shared" si="11"/>
        <v>SN-88422</v>
      </c>
      <c r="B729" s="160">
        <v>88422</v>
      </c>
      <c r="C729" s="165" t="s">
        <v>11752</v>
      </c>
      <c r="D729" s="166" t="s">
        <v>89</v>
      </c>
      <c r="E729" s="461">
        <v>0.92</v>
      </c>
      <c r="F729" s="164" t="s">
        <v>11118</v>
      </c>
      <c r="G729" s="168"/>
    </row>
    <row r="730" spans="1:7" ht="21.6" x14ac:dyDescent="0.3">
      <c r="A730" s="159" t="str">
        <f t="shared" si="11"/>
        <v>SN-88425</v>
      </c>
      <c r="B730" s="160">
        <v>88425</v>
      </c>
      <c r="C730" s="165" t="s">
        <v>11753</v>
      </c>
      <c r="D730" s="166" t="s">
        <v>89</v>
      </c>
      <c r="E730" s="461">
        <v>4.5</v>
      </c>
      <c r="F730" s="164" t="s">
        <v>11118</v>
      </c>
      <c r="G730" s="168"/>
    </row>
    <row r="731" spans="1:7" ht="20.399999999999999" x14ac:dyDescent="0.3">
      <c r="A731" s="159" t="str">
        <f t="shared" si="11"/>
        <v>SN-88427</v>
      </c>
      <c r="B731" s="160">
        <v>88427</v>
      </c>
      <c r="C731" s="165" t="s">
        <v>11754</v>
      </c>
      <c r="D731" s="166" t="s">
        <v>89</v>
      </c>
      <c r="E731" s="461">
        <v>2.23</v>
      </c>
      <c r="F731" s="164" t="s">
        <v>11038</v>
      </c>
      <c r="G731" s="168"/>
    </row>
    <row r="732" spans="1:7" ht="21.6" x14ac:dyDescent="0.3">
      <c r="A732" s="159" t="str">
        <f t="shared" si="11"/>
        <v>SN-88434</v>
      </c>
      <c r="B732" s="160">
        <v>88434</v>
      </c>
      <c r="C732" s="165" t="s">
        <v>11755</v>
      </c>
      <c r="D732" s="166" t="s">
        <v>89</v>
      </c>
      <c r="E732" s="461">
        <v>5.46</v>
      </c>
      <c r="F732" s="164" t="s">
        <v>11118</v>
      </c>
      <c r="G732" s="168"/>
    </row>
    <row r="733" spans="1:7" ht="21.6" x14ac:dyDescent="0.3">
      <c r="A733" s="159" t="str">
        <f t="shared" si="11"/>
        <v>SN-88435</v>
      </c>
      <c r="B733" s="160">
        <v>88435</v>
      </c>
      <c r="C733" s="165" t="s">
        <v>11756</v>
      </c>
      <c r="D733" s="166" t="s">
        <v>89</v>
      </c>
      <c r="E733" s="461">
        <v>1.22</v>
      </c>
      <c r="F733" s="164" t="s">
        <v>11118</v>
      </c>
      <c r="G733" s="168"/>
    </row>
    <row r="734" spans="1:7" ht="21.6" x14ac:dyDescent="0.3">
      <c r="A734" s="159" t="str">
        <f t="shared" si="11"/>
        <v>SN-88436</v>
      </c>
      <c r="B734" s="160">
        <v>88436</v>
      </c>
      <c r="C734" s="165" t="s">
        <v>11757</v>
      </c>
      <c r="D734" s="166" t="s">
        <v>89</v>
      </c>
      <c r="E734" s="461">
        <v>5.97</v>
      </c>
      <c r="F734" s="164" t="s">
        <v>11118</v>
      </c>
      <c r="G734" s="168"/>
    </row>
    <row r="735" spans="1:7" ht="20.399999999999999" x14ac:dyDescent="0.3">
      <c r="A735" s="159" t="str">
        <f t="shared" si="11"/>
        <v>SN-88437</v>
      </c>
      <c r="B735" s="160">
        <v>88437</v>
      </c>
      <c r="C735" s="165" t="s">
        <v>11758</v>
      </c>
      <c r="D735" s="166" t="s">
        <v>89</v>
      </c>
      <c r="E735" s="461">
        <v>2.23</v>
      </c>
      <c r="F735" s="164" t="s">
        <v>11038</v>
      </c>
      <c r="G735" s="168"/>
    </row>
    <row r="736" spans="1:7" ht="20.399999999999999" x14ac:dyDescent="0.3">
      <c r="A736" s="159" t="str">
        <f t="shared" si="11"/>
        <v>SN-88569</v>
      </c>
      <c r="B736" s="160">
        <v>88569</v>
      </c>
      <c r="C736" s="165" t="s">
        <v>11759</v>
      </c>
      <c r="D736" s="166" t="s">
        <v>89</v>
      </c>
      <c r="E736" s="461">
        <v>2.16</v>
      </c>
      <c r="F736" s="164" t="s">
        <v>11038</v>
      </c>
      <c r="G736" s="168"/>
    </row>
    <row r="737" spans="1:7" ht="20.399999999999999" x14ac:dyDescent="0.3">
      <c r="A737" s="159" t="str">
        <f t="shared" si="11"/>
        <v>SN-88570</v>
      </c>
      <c r="B737" s="160">
        <v>88570</v>
      </c>
      <c r="C737" s="165" t="s">
        <v>11760</v>
      </c>
      <c r="D737" s="166" t="s">
        <v>89</v>
      </c>
      <c r="E737" s="461">
        <v>0.73</v>
      </c>
      <c r="F737" s="164" t="s">
        <v>11038</v>
      </c>
      <c r="G737" s="168"/>
    </row>
    <row r="738" spans="1:7" ht="20.399999999999999" x14ac:dyDescent="0.3">
      <c r="A738" s="159" t="str">
        <f t="shared" si="11"/>
        <v>SN-88826</v>
      </c>
      <c r="B738" s="160">
        <v>88826</v>
      </c>
      <c r="C738" s="165" t="s">
        <v>11761</v>
      </c>
      <c r="D738" s="166" t="s">
        <v>89</v>
      </c>
      <c r="E738" s="461">
        <v>0.25</v>
      </c>
      <c r="F738" s="164" t="s">
        <v>11537</v>
      </c>
      <c r="G738" s="168"/>
    </row>
    <row r="739" spans="1:7" ht="20.399999999999999" x14ac:dyDescent="0.3">
      <c r="A739" s="159" t="str">
        <f t="shared" si="11"/>
        <v>SN-88827</v>
      </c>
      <c r="B739" s="160">
        <v>88827</v>
      </c>
      <c r="C739" s="165" t="s">
        <v>11762</v>
      </c>
      <c r="D739" s="166" t="s">
        <v>89</v>
      </c>
      <c r="E739" s="461">
        <v>0.05</v>
      </c>
      <c r="F739" s="164" t="s">
        <v>11537</v>
      </c>
      <c r="G739" s="168"/>
    </row>
    <row r="740" spans="1:7" ht="20.399999999999999" x14ac:dyDescent="0.3">
      <c r="A740" s="159" t="str">
        <f t="shared" si="11"/>
        <v>SN-88828</v>
      </c>
      <c r="B740" s="160">
        <v>88828</v>
      </c>
      <c r="C740" s="165" t="s">
        <v>11763</v>
      </c>
      <c r="D740" s="166" t="s">
        <v>89</v>
      </c>
      <c r="E740" s="461">
        <v>0.23</v>
      </c>
      <c r="F740" s="164" t="s">
        <v>11537</v>
      </c>
      <c r="G740" s="168"/>
    </row>
    <row r="741" spans="1:7" ht="20.399999999999999" x14ac:dyDescent="0.3">
      <c r="A741" s="159" t="str">
        <f t="shared" si="11"/>
        <v>SN-88829</v>
      </c>
      <c r="B741" s="160">
        <v>88829</v>
      </c>
      <c r="C741" s="165" t="s">
        <v>11764</v>
      </c>
      <c r="D741" s="166" t="s">
        <v>89</v>
      </c>
      <c r="E741" s="461">
        <v>0.57999999999999996</v>
      </c>
      <c r="F741" s="164" t="s">
        <v>11038</v>
      </c>
      <c r="G741" s="168"/>
    </row>
    <row r="742" spans="1:7" ht="20.399999999999999" x14ac:dyDescent="0.3">
      <c r="A742" s="159" t="str">
        <f t="shared" si="11"/>
        <v>SN-88832</v>
      </c>
      <c r="B742" s="160">
        <v>88832</v>
      </c>
      <c r="C742" s="165" t="s">
        <v>11765</v>
      </c>
      <c r="D742" s="166" t="s">
        <v>89</v>
      </c>
      <c r="E742" s="461">
        <v>21.95</v>
      </c>
      <c r="F742" s="164" t="s">
        <v>11038</v>
      </c>
      <c r="G742" s="168"/>
    </row>
    <row r="743" spans="1:7" ht="20.399999999999999" x14ac:dyDescent="0.3">
      <c r="A743" s="159" t="str">
        <f t="shared" si="11"/>
        <v>SN-88834</v>
      </c>
      <c r="B743" s="160">
        <v>88834</v>
      </c>
      <c r="C743" s="165" t="s">
        <v>11766</v>
      </c>
      <c r="D743" s="166" t="s">
        <v>89</v>
      </c>
      <c r="E743" s="461">
        <v>5.64</v>
      </c>
      <c r="F743" s="164" t="s">
        <v>11038</v>
      </c>
      <c r="G743" s="168"/>
    </row>
    <row r="744" spans="1:7" ht="20.399999999999999" x14ac:dyDescent="0.3">
      <c r="A744" s="159" t="str">
        <f t="shared" si="11"/>
        <v>SN-88835</v>
      </c>
      <c r="B744" s="160">
        <v>88835</v>
      </c>
      <c r="C744" s="165" t="s">
        <v>11767</v>
      </c>
      <c r="D744" s="166" t="s">
        <v>89</v>
      </c>
      <c r="E744" s="461">
        <v>27.44</v>
      </c>
      <c r="F744" s="164" t="s">
        <v>11038</v>
      </c>
      <c r="G744" s="168"/>
    </row>
    <row r="745" spans="1:7" ht="20.399999999999999" x14ac:dyDescent="0.3">
      <c r="A745" s="159" t="str">
        <f t="shared" si="11"/>
        <v>SN-88836</v>
      </c>
      <c r="B745" s="160">
        <v>88836</v>
      </c>
      <c r="C745" s="165" t="s">
        <v>11768</v>
      </c>
      <c r="D745" s="166" t="s">
        <v>89</v>
      </c>
      <c r="E745" s="461">
        <v>51.99</v>
      </c>
      <c r="F745" s="164" t="s">
        <v>11537</v>
      </c>
      <c r="G745" s="168"/>
    </row>
    <row r="746" spans="1:7" x14ac:dyDescent="0.3">
      <c r="A746" s="159" t="str">
        <f t="shared" si="11"/>
        <v>SN-88839</v>
      </c>
      <c r="B746" s="160">
        <v>88839</v>
      </c>
      <c r="C746" s="165" t="s">
        <v>11769</v>
      </c>
      <c r="D746" s="166" t="s">
        <v>89</v>
      </c>
      <c r="E746" s="461">
        <v>16.940000000000001</v>
      </c>
      <c r="F746" s="164" t="s">
        <v>11038</v>
      </c>
      <c r="G746" s="168"/>
    </row>
    <row r="747" spans="1:7" x14ac:dyDescent="0.3">
      <c r="A747" s="159" t="str">
        <f t="shared" si="11"/>
        <v>SN-88840</v>
      </c>
      <c r="B747" s="160">
        <v>88840</v>
      </c>
      <c r="C747" s="165" t="s">
        <v>11770</v>
      </c>
      <c r="D747" s="166" t="s">
        <v>89</v>
      </c>
      <c r="E747" s="461">
        <v>7.24</v>
      </c>
      <c r="F747" s="164" t="s">
        <v>11038</v>
      </c>
      <c r="G747" s="168"/>
    </row>
    <row r="748" spans="1:7" x14ac:dyDescent="0.3">
      <c r="A748" s="159" t="str">
        <f t="shared" si="11"/>
        <v>SN-88841</v>
      </c>
      <c r="B748" s="160">
        <v>88841</v>
      </c>
      <c r="C748" s="165" t="s">
        <v>11771</v>
      </c>
      <c r="D748" s="166" t="s">
        <v>89</v>
      </c>
      <c r="E748" s="461">
        <v>30.29</v>
      </c>
      <c r="F748" s="164" t="s">
        <v>11038</v>
      </c>
      <c r="G748" s="168"/>
    </row>
    <row r="749" spans="1:7" ht="20.399999999999999" x14ac:dyDescent="0.3">
      <c r="A749" s="159" t="str">
        <f t="shared" si="11"/>
        <v>SN-88842</v>
      </c>
      <c r="B749" s="160">
        <v>88842</v>
      </c>
      <c r="C749" s="165" t="s">
        <v>11772</v>
      </c>
      <c r="D749" s="166" t="s">
        <v>89</v>
      </c>
      <c r="E749" s="461">
        <v>59.1</v>
      </c>
      <c r="F749" s="164" t="s">
        <v>11537</v>
      </c>
      <c r="G749" s="168"/>
    </row>
    <row r="750" spans="1:7" ht="20.399999999999999" x14ac:dyDescent="0.3">
      <c r="A750" s="159" t="str">
        <f t="shared" si="11"/>
        <v>SN-88847</v>
      </c>
      <c r="B750" s="160">
        <v>88847</v>
      </c>
      <c r="C750" s="165" t="s">
        <v>11773</v>
      </c>
      <c r="D750" s="166" t="s">
        <v>89</v>
      </c>
      <c r="E750" s="461">
        <v>12.78</v>
      </c>
      <c r="F750" s="164" t="s">
        <v>11038</v>
      </c>
      <c r="G750" s="168"/>
    </row>
    <row r="751" spans="1:7" ht="20.399999999999999" x14ac:dyDescent="0.3">
      <c r="A751" s="159" t="str">
        <f t="shared" si="11"/>
        <v>SN-88848</v>
      </c>
      <c r="B751" s="160">
        <v>88848</v>
      </c>
      <c r="C751" s="165" t="s">
        <v>11774</v>
      </c>
      <c r="D751" s="166" t="s">
        <v>89</v>
      </c>
      <c r="E751" s="461">
        <v>5.0999999999999996</v>
      </c>
      <c r="F751" s="164" t="s">
        <v>11038</v>
      </c>
      <c r="G751" s="168"/>
    </row>
    <row r="752" spans="1:7" ht="21.6" x14ac:dyDescent="0.3">
      <c r="A752" s="159" t="str">
        <f t="shared" si="11"/>
        <v>SN-88853</v>
      </c>
      <c r="B752" s="160">
        <v>88853</v>
      </c>
      <c r="C752" s="165" t="s">
        <v>11775</v>
      </c>
      <c r="D752" s="166" t="s">
        <v>89</v>
      </c>
      <c r="E752" s="461">
        <v>0.12</v>
      </c>
      <c r="F752" s="164" t="s">
        <v>11118</v>
      </c>
      <c r="G752" s="168"/>
    </row>
    <row r="753" spans="1:7" ht="21.6" x14ac:dyDescent="0.3">
      <c r="A753" s="159" t="str">
        <f t="shared" si="11"/>
        <v>SN-88854</v>
      </c>
      <c r="B753" s="160">
        <v>88854</v>
      </c>
      <c r="C753" s="165" t="s">
        <v>11776</v>
      </c>
      <c r="D753" s="166" t="s">
        <v>89</v>
      </c>
      <c r="E753" s="461">
        <v>0.02</v>
      </c>
      <c r="F753" s="164" t="s">
        <v>11118</v>
      </c>
      <c r="G753" s="168"/>
    </row>
    <row r="754" spans="1:7" ht="20.399999999999999" x14ac:dyDescent="0.3">
      <c r="A754" s="159" t="str">
        <f t="shared" si="11"/>
        <v>SN-88855</v>
      </c>
      <c r="B754" s="160">
        <v>88855</v>
      </c>
      <c r="C754" s="165" t="s">
        <v>11777</v>
      </c>
      <c r="D754" s="166" t="s">
        <v>89</v>
      </c>
      <c r="E754" s="461">
        <v>1.46</v>
      </c>
      <c r="F754" s="164" t="s">
        <v>11038</v>
      </c>
      <c r="G754" s="168"/>
    </row>
    <row r="755" spans="1:7" ht="20.399999999999999" x14ac:dyDescent="0.3">
      <c r="A755" s="159" t="str">
        <f t="shared" si="11"/>
        <v>SN-88856</v>
      </c>
      <c r="B755" s="160">
        <v>88856</v>
      </c>
      <c r="C755" s="165" t="s">
        <v>11778</v>
      </c>
      <c r="D755" s="166" t="s">
        <v>89</v>
      </c>
      <c r="E755" s="461">
        <v>0.39</v>
      </c>
      <c r="F755" s="164" t="s">
        <v>11038</v>
      </c>
      <c r="G755" s="168"/>
    </row>
    <row r="756" spans="1:7" ht="30.6" x14ac:dyDescent="0.3">
      <c r="A756" s="159" t="str">
        <f t="shared" si="11"/>
        <v>SN-88857</v>
      </c>
      <c r="B756" s="160">
        <v>88857</v>
      </c>
      <c r="C756" s="165" t="s">
        <v>11779</v>
      </c>
      <c r="D756" s="166" t="s">
        <v>89</v>
      </c>
      <c r="E756" s="461">
        <v>13.64</v>
      </c>
      <c r="F756" s="164" t="s">
        <v>11038</v>
      </c>
      <c r="G756" s="168"/>
    </row>
    <row r="757" spans="1:7" ht="30.6" x14ac:dyDescent="0.3">
      <c r="A757" s="159" t="str">
        <f t="shared" si="11"/>
        <v>SN-88858</v>
      </c>
      <c r="B757" s="160">
        <v>88858</v>
      </c>
      <c r="C757" s="165" t="s">
        <v>11780</v>
      </c>
      <c r="D757" s="166" t="s">
        <v>89</v>
      </c>
      <c r="E757" s="461">
        <v>3.5</v>
      </c>
      <c r="F757" s="164" t="s">
        <v>11038</v>
      </c>
      <c r="G757" s="168"/>
    </row>
    <row r="758" spans="1:7" ht="30.6" x14ac:dyDescent="0.3">
      <c r="A758" s="159" t="str">
        <f t="shared" si="11"/>
        <v>SN-88859</v>
      </c>
      <c r="B758" s="160">
        <v>88859</v>
      </c>
      <c r="C758" s="165" t="s">
        <v>11781</v>
      </c>
      <c r="D758" s="166" t="s">
        <v>89</v>
      </c>
      <c r="E758" s="461">
        <v>12.13</v>
      </c>
      <c r="F758" s="164" t="s">
        <v>11038</v>
      </c>
      <c r="G758" s="168"/>
    </row>
    <row r="759" spans="1:7" ht="30.6" x14ac:dyDescent="0.3">
      <c r="A759" s="159" t="str">
        <f t="shared" si="11"/>
        <v>SN-88860</v>
      </c>
      <c r="B759" s="160">
        <v>88860</v>
      </c>
      <c r="C759" s="165" t="s">
        <v>11782</v>
      </c>
      <c r="D759" s="166" t="s">
        <v>89</v>
      </c>
      <c r="E759" s="461">
        <v>3.11</v>
      </c>
      <c r="F759" s="164" t="s">
        <v>11038</v>
      </c>
      <c r="G759" s="168"/>
    </row>
    <row r="760" spans="1:7" ht="20.399999999999999" x14ac:dyDescent="0.3">
      <c r="A760" s="159" t="str">
        <f t="shared" si="11"/>
        <v>SN-88900</v>
      </c>
      <c r="B760" s="160">
        <v>88900</v>
      </c>
      <c r="C760" s="165" t="s">
        <v>11783</v>
      </c>
      <c r="D760" s="166" t="s">
        <v>89</v>
      </c>
      <c r="E760" s="461">
        <v>25.6</v>
      </c>
      <c r="F760" s="164" t="s">
        <v>11038</v>
      </c>
      <c r="G760" s="168"/>
    </row>
    <row r="761" spans="1:7" ht="20.399999999999999" x14ac:dyDescent="0.3">
      <c r="A761" s="159" t="str">
        <f t="shared" si="11"/>
        <v>SN-88902</v>
      </c>
      <c r="B761" s="160">
        <v>88902</v>
      </c>
      <c r="C761" s="165" t="s">
        <v>11784</v>
      </c>
      <c r="D761" s="166" t="s">
        <v>89</v>
      </c>
      <c r="E761" s="461">
        <v>6.58</v>
      </c>
      <c r="F761" s="164" t="s">
        <v>11038</v>
      </c>
      <c r="G761" s="168"/>
    </row>
    <row r="762" spans="1:7" ht="20.399999999999999" x14ac:dyDescent="0.3">
      <c r="A762" s="159" t="str">
        <f t="shared" si="11"/>
        <v>SN-88903</v>
      </c>
      <c r="B762" s="160">
        <v>88903</v>
      </c>
      <c r="C762" s="165" t="s">
        <v>11785</v>
      </c>
      <c r="D762" s="166" t="s">
        <v>89</v>
      </c>
      <c r="E762" s="461">
        <v>32</v>
      </c>
      <c r="F762" s="164" t="s">
        <v>11038</v>
      </c>
      <c r="G762" s="168"/>
    </row>
    <row r="763" spans="1:7" ht="20.399999999999999" x14ac:dyDescent="0.3">
      <c r="A763" s="159" t="str">
        <f t="shared" si="11"/>
        <v>SN-88904</v>
      </c>
      <c r="B763" s="160">
        <v>88904</v>
      </c>
      <c r="C763" s="165" t="s">
        <v>11786</v>
      </c>
      <c r="D763" s="166" t="s">
        <v>89</v>
      </c>
      <c r="E763" s="461">
        <v>73.25</v>
      </c>
      <c r="F763" s="164" t="s">
        <v>11537</v>
      </c>
      <c r="G763" s="168"/>
    </row>
    <row r="764" spans="1:7" ht="20.399999999999999" x14ac:dyDescent="0.3">
      <c r="A764" s="159" t="str">
        <f t="shared" si="11"/>
        <v>SN-89009</v>
      </c>
      <c r="B764" s="160">
        <v>89009</v>
      </c>
      <c r="C764" s="165" t="s">
        <v>11787</v>
      </c>
      <c r="D764" s="166" t="s">
        <v>89</v>
      </c>
      <c r="E764" s="461">
        <v>20.99</v>
      </c>
      <c r="F764" s="164" t="s">
        <v>11038</v>
      </c>
      <c r="G764" s="168"/>
    </row>
    <row r="765" spans="1:7" ht="20.399999999999999" x14ac:dyDescent="0.3">
      <c r="A765" s="159" t="str">
        <f t="shared" si="11"/>
        <v>SN-89010</v>
      </c>
      <c r="B765" s="160">
        <v>89010</v>
      </c>
      <c r="C765" s="165" t="s">
        <v>11788</v>
      </c>
      <c r="D765" s="166" t="s">
        <v>89</v>
      </c>
      <c r="E765" s="461">
        <v>8.9700000000000006</v>
      </c>
      <c r="F765" s="164" t="s">
        <v>11038</v>
      </c>
      <c r="G765" s="168"/>
    </row>
    <row r="766" spans="1:7" ht="30.6" x14ac:dyDescent="0.3">
      <c r="A766" s="159" t="str">
        <f t="shared" si="11"/>
        <v>SN-89011</v>
      </c>
      <c r="B766" s="160">
        <v>89011</v>
      </c>
      <c r="C766" s="165" t="s">
        <v>11789</v>
      </c>
      <c r="D766" s="166" t="s">
        <v>89</v>
      </c>
      <c r="E766" s="461">
        <v>13.16</v>
      </c>
      <c r="F766" s="164" t="s">
        <v>11038</v>
      </c>
      <c r="G766" s="168"/>
    </row>
    <row r="767" spans="1:7" ht="30.6" x14ac:dyDescent="0.3">
      <c r="A767" s="159" t="str">
        <f t="shared" si="11"/>
        <v>SN-89012</v>
      </c>
      <c r="B767" s="160">
        <v>89012</v>
      </c>
      <c r="C767" s="165" t="s">
        <v>11790</v>
      </c>
      <c r="D767" s="166" t="s">
        <v>89</v>
      </c>
      <c r="E767" s="461">
        <v>3.38</v>
      </c>
      <c r="F767" s="164" t="s">
        <v>11038</v>
      </c>
      <c r="G767" s="168"/>
    </row>
    <row r="768" spans="1:7" x14ac:dyDescent="0.3">
      <c r="A768" s="159" t="str">
        <f t="shared" si="11"/>
        <v>SN-89013</v>
      </c>
      <c r="B768" s="160">
        <v>89013</v>
      </c>
      <c r="C768" s="165" t="s">
        <v>11791</v>
      </c>
      <c r="D768" s="166" t="s">
        <v>89</v>
      </c>
      <c r="E768" s="461">
        <v>68.760000000000005</v>
      </c>
      <c r="F768" s="164" t="s">
        <v>11038</v>
      </c>
      <c r="G768" s="168"/>
    </row>
    <row r="769" spans="1:7" x14ac:dyDescent="0.3">
      <c r="A769" s="159" t="str">
        <f t="shared" si="11"/>
        <v>SN-89014</v>
      </c>
      <c r="B769" s="160">
        <v>89014</v>
      </c>
      <c r="C769" s="165" t="s">
        <v>11792</v>
      </c>
      <c r="D769" s="166" t="s">
        <v>89</v>
      </c>
      <c r="E769" s="461">
        <v>29.4</v>
      </c>
      <c r="F769" s="164" t="s">
        <v>11038</v>
      </c>
      <c r="G769" s="168"/>
    </row>
    <row r="770" spans="1:7" ht="20.399999999999999" x14ac:dyDescent="0.3">
      <c r="A770" s="159" t="str">
        <f t="shared" si="11"/>
        <v>SN-89015</v>
      </c>
      <c r="B770" s="160">
        <v>89015</v>
      </c>
      <c r="C770" s="165" t="s">
        <v>11793</v>
      </c>
      <c r="D770" s="166" t="s">
        <v>89</v>
      </c>
      <c r="E770" s="461">
        <v>1.69</v>
      </c>
      <c r="F770" s="164" t="s">
        <v>11038</v>
      </c>
      <c r="G770" s="168"/>
    </row>
    <row r="771" spans="1:7" ht="20.399999999999999" x14ac:dyDescent="0.3">
      <c r="A771" s="159" t="str">
        <f t="shared" si="11"/>
        <v>SN-89016</v>
      </c>
      <c r="B771" s="160">
        <v>89016</v>
      </c>
      <c r="C771" s="165" t="s">
        <v>11794</v>
      </c>
      <c r="D771" s="166" t="s">
        <v>89</v>
      </c>
      <c r="E771" s="461">
        <v>0.43</v>
      </c>
      <c r="F771" s="164" t="s">
        <v>11038</v>
      </c>
      <c r="G771" s="168"/>
    </row>
    <row r="772" spans="1:7" x14ac:dyDescent="0.3">
      <c r="A772" s="159" t="str">
        <f t="shared" si="11"/>
        <v>SN-89017</v>
      </c>
      <c r="B772" s="160">
        <v>89017</v>
      </c>
      <c r="C772" s="165" t="s">
        <v>11795</v>
      </c>
      <c r="D772" s="166" t="s">
        <v>89</v>
      </c>
      <c r="E772" s="461">
        <v>20.86</v>
      </c>
      <c r="F772" s="164" t="s">
        <v>11038</v>
      </c>
      <c r="G772" s="168"/>
    </row>
    <row r="773" spans="1:7" x14ac:dyDescent="0.3">
      <c r="A773" s="159" t="str">
        <f t="shared" si="11"/>
        <v>SN-89018</v>
      </c>
      <c r="B773" s="160">
        <v>89018</v>
      </c>
      <c r="C773" s="165" t="s">
        <v>11796</v>
      </c>
      <c r="D773" s="166" t="s">
        <v>89</v>
      </c>
      <c r="E773" s="461">
        <v>8.92</v>
      </c>
      <c r="F773" s="164" t="s">
        <v>11038</v>
      </c>
      <c r="G773" s="168"/>
    </row>
    <row r="774" spans="1:7" ht="20.399999999999999" x14ac:dyDescent="0.3">
      <c r="A774" s="159" t="str">
        <f t="shared" si="11"/>
        <v>SN-89019</v>
      </c>
      <c r="B774" s="160">
        <v>89019</v>
      </c>
      <c r="C774" s="165" t="s">
        <v>11797</v>
      </c>
      <c r="D774" s="166" t="s">
        <v>89</v>
      </c>
      <c r="E774" s="461">
        <v>0.22</v>
      </c>
      <c r="F774" s="164" t="s">
        <v>11038</v>
      </c>
      <c r="G774" s="168"/>
    </row>
    <row r="775" spans="1:7" ht="20.399999999999999" x14ac:dyDescent="0.3">
      <c r="A775" s="159" t="str">
        <f t="shared" si="11"/>
        <v>SN-89020</v>
      </c>
      <c r="B775" s="160">
        <v>89020</v>
      </c>
      <c r="C775" s="165" t="s">
        <v>11798</v>
      </c>
      <c r="D775" s="166" t="s">
        <v>89</v>
      </c>
      <c r="E775" s="461">
        <v>0.05</v>
      </c>
      <c r="F775" s="164" t="s">
        <v>11038</v>
      </c>
      <c r="G775" s="168"/>
    </row>
    <row r="776" spans="1:7" x14ac:dyDescent="0.3">
      <c r="A776" s="159" t="str">
        <f t="shared" si="11"/>
        <v>SN-89023</v>
      </c>
      <c r="B776" s="160">
        <v>89023</v>
      </c>
      <c r="C776" s="165" t="s">
        <v>11799</v>
      </c>
      <c r="D776" s="166" t="s">
        <v>89</v>
      </c>
      <c r="E776" s="461">
        <v>1.87</v>
      </c>
      <c r="F776" s="164" t="s">
        <v>11038</v>
      </c>
      <c r="G776" s="168"/>
    </row>
    <row r="777" spans="1:7" x14ac:dyDescent="0.3">
      <c r="A777" s="159" t="str">
        <f t="shared" si="11"/>
        <v>SN-89024</v>
      </c>
      <c r="B777" s="160">
        <v>89024</v>
      </c>
      <c r="C777" s="165" t="s">
        <v>11800</v>
      </c>
      <c r="D777" s="166" t="s">
        <v>89</v>
      </c>
      <c r="E777" s="461">
        <v>0.74</v>
      </c>
      <c r="F777" s="164" t="s">
        <v>11038</v>
      </c>
      <c r="G777" s="168"/>
    </row>
    <row r="778" spans="1:7" x14ac:dyDescent="0.3">
      <c r="A778" s="159" t="str">
        <f t="shared" ref="A778:A841" si="12">CONCATENATE("SN-",B778)</f>
        <v>SN-89025</v>
      </c>
      <c r="B778" s="160">
        <v>89025</v>
      </c>
      <c r="C778" s="165" t="s">
        <v>11801</v>
      </c>
      <c r="D778" s="166" t="s">
        <v>89</v>
      </c>
      <c r="E778" s="461">
        <v>3.5</v>
      </c>
      <c r="F778" s="164" t="s">
        <v>11038</v>
      </c>
      <c r="G778" s="168"/>
    </row>
    <row r="779" spans="1:7" x14ac:dyDescent="0.3">
      <c r="A779" s="159" t="str">
        <f t="shared" si="12"/>
        <v>SN-89026</v>
      </c>
      <c r="B779" s="160">
        <v>89026</v>
      </c>
      <c r="C779" s="165" t="s">
        <v>11802</v>
      </c>
      <c r="D779" s="166" t="s">
        <v>89</v>
      </c>
      <c r="E779" s="461">
        <v>140.58000000000001</v>
      </c>
      <c r="F779" s="164" t="s">
        <v>11537</v>
      </c>
      <c r="G779" s="168"/>
    </row>
    <row r="780" spans="1:7" x14ac:dyDescent="0.3">
      <c r="A780" s="159" t="str">
        <f t="shared" si="12"/>
        <v>SN-89029</v>
      </c>
      <c r="B780" s="160">
        <v>89029</v>
      </c>
      <c r="C780" s="165" t="s">
        <v>11803</v>
      </c>
      <c r="D780" s="166" t="s">
        <v>89</v>
      </c>
      <c r="E780" s="461">
        <v>16.190000000000001</v>
      </c>
      <c r="F780" s="164" t="s">
        <v>11038</v>
      </c>
      <c r="G780" s="168"/>
    </row>
    <row r="781" spans="1:7" x14ac:dyDescent="0.3">
      <c r="A781" s="159" t="str">
        <f t="shared" si="12"/>
        <v>SN-89030</v>
      </c>
      <c r="B781" s="160">
        <v>89030</v>
      </c>
      <c r="C781" s="165" t="s">
        <v>11804</v>
      </c>
      <c r="D781" s="166" t="s">
        <v>89</v>
      </c>
      <c r="E781" s="461">
        <v>6.92</v>
      </c>
      <c r="F781" s="164" t="s">
        <v>11038</v>
      </c>
      <c r="G781" s="168"/>
    </row>
    <row r="782" spans="1:7" x14ac:dyDescent="0.3">
      <c r="A782" s="159" t="str">
        <f t="shared" si="12"/>
        <v>SN-89033</v>
      </c>
      <c r="B782" s="160">
        <v>89033</v>
      </c>
      <c r="C782" s="165" t="s">
        <v>11805</v>
      </c>
      <c r="D782" s="166" t="s">
        <v>89</v>
      </c>
      <c r="E782" s="461">
        <v>6.92</v>
      </c>
      <c r="F782" s="164" t="s">
        <v>11537</v>
      </c>
      <c r="G782" s="168"/>
    </row>
    <row r="783" spans="1:7" x14ac:dyDescent="0.3">
      <c r="A783" s="159" t="str">
        <f t="shared" si="12"/>
        <v>SN-89034</v>
      </c>
      <c r="B783" s="160">
        <v>89034</v>
      </c>
      <c r="C783" s="165" t="s">
        <v>11806</v>
      </c>
      <c r="D783" s="166" t="s">
        <v>89</v>
      </c>
      <c r="E783" s="461">
        <v>1.82</v>
      </c>
      <c r="F783" s="164" t="s">
        <v>11537</v>
      </c>
      <c r="G783" s="168"/>
    </row>
    <row r="784" spans="1:7" ht="20.399999999999999" x14ac:dyDescent="0.3">
      <c r="A784" s="159" t="str">
        <f t="shared" si="12"/>
        <v>SN-89128</v>
      </c>
      <c r="B784" s="160">
        <v>89128</v>
      </c>
      <c r="C784" s="165" t="s">
        <v>11807</v>
      </c>
      <c r="D784" s="166" t="s">
        <v>89</v>
      </c>
      <c r="E784" s="461">
        <v>21.28</v>
      </c>
      <c r="F784" s="164" t="s">
        <v>11537</v>
      </c>
      <c r="G784" s="168"/>
    </row>
    <row r="785" spans="1:7" ht="20.399999999999999" x14ac:dyDescent="0.3">
      <c r="A785" s="159" t="str">
        <f t="shared" si="12"/>
        <v>SN-89129</v>
      </c>
      <c r="B785" s="160">
        <v>89129</v>
      </c>
      <c r="C785" s="165" t="s">
        <v>11808</v>
      </c>
      <c r="D785" s="166" t="s">
        <v>89</v>
      </c>
      <c r="E785" s="461">
        <v>5.47</v>
      </c>
      <c r="F785" s="164" t="s">
        <v>11537</v>
      </c>
      <c r="G785" s="168"/>
    </row>
    <row r="786" spans="1:7" ht="21.6" x14ac:dyDescent="0.3">
      <c r="A786" s="159" t="str">
        <f t="shared" si="12"/>
        <v>SN-89130</v>
      </c>
      <c r="B786" s="160">
        <v>89130</v>
      </c>
      <c r="C786" s="165" t="s">
        <v>11809</v>
      </c>
      <c r="D786" s="166" t="s">
        <v>89</v>
      </c>
      <c r="E786" s="461">
        <v>29.5</v>
      </c>
      <c r="F786" s="164" t="s">
        <v>11118</v>
      </c>
      <c r="G786" s="168"/>
    </row>
    <row r="787" spans="1:7" ht="21.6" x14ac:dyDescent="0.3">
      <c r="A787" s="159" t="str">
        <f t="shared" si="12"/>
        <v>SN-89131</v>
      </c>
      <c r="B787" s="160">
        <v>89131</v>
      </c>
      <c r="C787" s="165" t="s">
        <v>11810</v>
      </c>
      <c r="D787" s="166" t="s">
        <v>89</v>
      </c>
      <c r="E787" s="461">
        <v>7.58</v>
      </c>
      <c r="F787" s="164" t="s">
        <v>11118</v>
      </c>
      <c r="G787" s="168"/>
    </row>
    <row r="788" spans="1:7" ht="20.399999999999999" x14ac:dyDescent="0.3">
      <c r="A788" s="159" t="str">
        <f t="shared" si="12"/>
        <v>SN-89210</v>
      </c>
      <c r="B788" s="160">
        <v>89210</v>
      </c>
      <c r="C788" s="165" t="s">
        <v>11811</v>
      </c>
      <c r="D788" s="166" t="s">
        <v>89</v>
      </c>
      <c r="E788" s="461">
        <v>13.3</v>
      </c>
      <c r="F788" s="164" t="s">
        <v>11038</v>
      </c>
      <c r="G788" s="168"/>
    </row>
    <row r="789" spans="1:7" ht="20.399999999999999" x14ac:dyDescent="0.3">
      <c r="A789" s="159" t="str">
        <f t="shared" si="12"/>
        <v>SN-89211</v>
      </c>
      <c r="B789" s="160">
        <v>89211</v>
      </c>
      <c r="C789" s="165" t="s">
        <v>11812</v>
      </c>
      <c r="D789" s="166" t="s">
        <v>89</v>
      </c>
      <c r="E789" s="461">
        <v>3.49</v>
      </c>
      <c r="F789" s="164" t="s">
        <v>11038</v>
      </c>
      <c r="G789" s="168"/>
    </row>
    <row r="790" spans="1:7" x14ac:dyDescent="0.3">
      <c r="A790" s="159" t="str">
        <f t="shared" si="12"/>
        <v>SN-89212</v>
      </c>
      <c r="B790" s="160">
        <v>89212</v>
      </c>
      <c r="C790" s="165" t="s">
        <v>11813</v>
      </c>
      <c r="D790" s="166" t="s">
        <v>89</v>
      </c>
      <c r="E790" s="461">
        <v>13.66</v>
      </c>
      <c r="F790" s="164" t="s">
        <v>11038</v>
      </c>
      <c r="G790" s="168"/>
    </row>
    <row r="791" spans="1:7" x14ac:dyDescent="0.3">
      <c r="A791" s="159" t="str">
        <f t="shared" si="12"/>
        <v>SN-89213</v>
      </c>
      <c r="B791" s="160">
        <v>89213</v>
      </c>
      <c r="C791" s="165" t="s">
        <v>11814</v>
      </c>
      <c r="D791" s="166" t="s">
        <v>89</v>
      </c>
      <c r="E791" s="461">
        <v>4.09</v>
      </c>
      <c r="F791" s="164" t="s">
        <v>11038</v>
      </c>
      <c r="G791" s="168"/>
    </row>
    <row r="792" spans="1:7" x14ac:dyDescent="0.3">
      <c r="A792" s="159" t="str">
        <f t="shared" si="12"/>
        <v>SN-89214</v>
      </c>
      <c r="B792" s="160">
        <v>89214</v>
      </c>
      <c r="C792" s="165" t="s">
        <v>11815</v>
      </c>
      <c r="D792" s="166" t="s">
        <v>89</v>
      </c>
      <c r="E792" s="461">
        <v>12.82</v>
      </c>
      <c r="F792" s="164" t="s">
        <v>11038</v>
      </c>
      <c r="G792" s="168"/>
    </row>
    <row r="793" spans="1:7" ht="20.399999999999999" x14ac:dyDescent="0.3">
      <c r="A793" s="159" t="str">
        <f t="shared" si="12"/>
        <v>SN-89215</v>
      </c>
      <c r="B793" s="160">
        <v>89215</v>
      </c>
      <c r="C793" s="165" t="s">
        <v>11816</v>
      </c>
      <c r="D793" s="166" t="s">
        <v>89</v>
      </c>
      <c r="E793" s="461">
        <v>75.64</v>
      </c>
      <c r="F793" s="164" t="s">
        <v>11537</v>
      </c>
      <c r="G793" s="168"/>
    </row>
    <row r="794" spans="1:7" ht="21.6" x14ac:dyDescent="0.3">
      <c r="A794" s="159" t="str">
        <f t="shared" si="12"/>
        <v>SN-89221</v>
      </c>
      <c r="B794" s="160">
        <v>89221</v>
      </c>
      <c r="C794" s="165" t="s">
        <v>11817</v>
      </c>
      <c r="D794" s="166" t="s">
        <v>89</v>
      </c>
      <c r="E794" s="461">
        <v>1.02</v>
      </c>
      <c r="F794" s="164" t="s">
        <v>11118</v>
      </c>
      <c r="G794" s="168"/>
    </row>
    <row r="795" spans="1:7" ht="21.6" x14ac:dyDescent="0.3">
      <c r="A795" s="159" t="str">
        <f t="shared" si="12"/>
        <v>SN-89222</v>
      </c>
      <c r="B795" s="160">
        <v>89222</v>
      </c>
      <c r="C795" s="165" t="s">
        <v>11818</v>
      </c>
      <c r="D795" s="166" t="s">
        <v>89</v>
      </c>
      <c r="E795" s="461">
        <v>0.23</v>
      </c>
      <c r="F795" s="164" t="s">
        <v>11118</v>
      </c>
      <c r="G795" s="168"/>
    </row>
    <row r="796" spans="1:7" ht="21.6" x14ac:dyDescent="0.3">
      <c r="A796" s="159" t="str">
        <f t="shared" si="12"/>
        <v>SN-89223</v>
      </c>
      <c r="B796" s="160">
        <v>89223</v>
      </c>
      <c r="C796" s="165" t="s">
        <v>11819</v>
      </c>
      <c r="D796" s="166" t="s">
        <v>89</v>
      </c>
      <c r="E796" s="461">
        <v>0.96</v>
      </c>
      <c r="F796" s="164" t="s">
        <v>11118</v>
      </c>
      <c r="G796" s="168"/>
    </row>
    <row r="797" spans="1:7" ht="20.399999999999999" x14ac:dyDescent="0.3">
      <c r="A797" s="159" t="str">
        <f t="shared" si="12"/>
        <v>SN-89224</v>
      </c>
      <c r="B797" s="160">
        <v>89224</v>
      </c>
      <c r="C797" s="165" t="s">
        <v>11820</v>
      </c>
      <c r="D797" s="166" t="s">
        <v>89</v>
      </c>
      <c r="E797" s="461">
        <v>1.17</v>
      </c>
      <c r="F797" s="164" t="s">
        <v>11038</v>
      </c>
      <c r="G797" s="168"/>
    </row>
    <row r="798" spans="1:7" ht="20.399999999999999" x14ac:dyDescent="0.3">
      <c r="A798" s="159" t="str">
        <f t="shared" si="12"/>
        <v>SN-89228</v>
      </c>
      <c r="B798" s="160">
        <v>89228</v>
      </c>
      <c r="C798" s="165" t="s">
        <v>11821</v>
      </c>
      <c r="D798" s="166" t="s">
        <v>89</v>
      </c>
      <c r="E798" s="461">
        <v>24.6</v>
      </c>
      <c r="F798" s="164" t="s">
        <v>11537</v>
      </c>
      <c r="G798" s="168"/>
    </row>
    <row r="799" spans="1:7" ht="20.399999999999999" x14ac:dyDescent="0.3">
      <c r="A799" s="159" t="str">
        <f t="shared" si="12"/>
        <v>SN-89229</v>
      </c>
      <c r="B799" s="160">
        <v>89229</v>
      </c>
      <c r="C799" s="165" t="s">
        <v>11822</v>
      </c>
      <c r="D799" s="166" t="s">
        <v>89</v>
      </c>
      <c r="E799" s="461">
        <v>8.42</v>
      </c>
      <c r="F799" s="164" t="s">
        <v>11537</v>
      </c>
      <c r="G799" s="168"/>
    </row>
    <row r="800" spans="1:7" ht="20.399999999999999" x14ac:dyDescent="0.3">
      <c r="A800" s="159" t="str">
        <f t="shared" si="12"/>
        <v>SN-89230</v>
      </c>
      <c r="B800" s="160">
        <v>89230</v>
      </c>
      <c r="C800" s="165" t="s">
        <v>11823</v>
      </c>
      <c r="D800" s="166" t="s">
        <v>89</v>
      </c>
      <c r="E800" s="461">
        <v>55.98</v>
      </c>
      <c r="F800" s="164" t="s">
        <v>11038</v>
      </c>
      <c r="G800" s="168"/>
    </row>
    <row r="801" spans="1:7" x14ac:dyDescent="0.3">
      <c r="A801" s="159" t="str">
        <f t="shared" si="12"/>
        <v>SN-89231</v>
      </c>
      <c r="B801" s="160">
        <v>89231</v>
      </c>
      <c r="C801" s="165" t="s">
        <v>11824</v>
      </c>
      <c r="D801" s="166" t="s">
        <v>89</v>
      </c>
      <c r="E801" s="461">
        <v>16.78</v>
      </c>
      <c r="F801" s="164" t="s">
        <v>11038</v>
      </c>
      <c r="G801" s="168"/>
    </row>
    <row r="802" spans="1:7" ht="20.399999999999999" x14ac:dyDescent="0.3">
      <c r="A802" s="159" t="str">
        <f t="shared" si="12"/>
        <v>SN-89232</v>
      </c>
      <c r="B802" s="160">
        <v>89232</v>
      </c>
      <c r="C802" s="165" t="s">
        <v>11825</v>
      </c>
      <c r="D802" s="166" t="s">
        <v>89</v>
      </c>
      <c r="E802" s="461">
        <v>99.86</v>
      </c>
      <c r="F802" s="164" t="s">
        <v>11038</v>
      </c>
      <c r="G802" s="168"/>
    </row>
    <row r="803" spans="1:7" ht="20.399999999999999" x14ac:dyDescent="0.3">
      <c r="A803" s="159" t="str">
        <f t="shared" si="12"/>
        <v>SN-89233</v>
      </c>
      <c r="B803" s="160">
        <v>89233</v>
      </c>
      <c r="C803" s="165" t="s">
        <v>11826</v>
      </c>
      <c r="D803" s="166" t="s">
        <v>89</v>
      </c>
      <c r="E803" s="461">
        <v>98.31</v>
      </c>
      <c r="F803" s="164" t="s">
        <v>11537</v>
      </c>
      <c r="G803" s="168"/>
    </row>
    <row r="804" spans="1:7" ht="20.399999999999999" x14ac:dyDescent="0.3">
      <c r="A804" s="159" t="str">
        <f t="shared" si="12"/>
        <v>SN-89236</v>
      </c>
      <c r="B804" s="160">
        <v>89236</v>
      </c>
      <c r="C804" s="165" t="s">
        <v>11827</v>
      </c>
      <c r="D804" s="166" t="s">
        <v>89</v>
      </c>
      <c r="E804" s="461">
        <v>130.78</v>
      </c>
      <c r="F804" s="164" t="s">
        <v>11038</v>
      </c>
      <c r="G804" s="168"/>
    </row>
    <row r="805" spans="1:7" x14ac:dyDescent="0.3">
      <c r="A805" s="159" t="str">
        <f t="shared" si="12"/>
        <v>SN-89237</v>
      </c>
      <c r="B805" s="160">
        <v>89237</v>
      </c>
      <c r="C805" s="165" t="s">
        <v>11828</v>
      </c>
      <c r="D805" s="166" t="s">
        <v>89</v>
      </c>
      <c r="E805" s="461">
        <v>39.200000000000003</v>
      </c>
      <c r="F805" s="164" t="s">
        <v>11038</v>
      </c>
      <c r="G805" s="168"/>
    </row>
    <row r="806" spans="1:7" ht="20.399999999999999" x14ac:dyDescent="0.3">
      <c r="A806" s="159" t="str">
        <f t="shared" si="12"/>
        <v>SN-89238</v>
      </c>
      <c r="B806" s="160">
        <v>89238</v>
      </c>
      <c r="C806" s="165" t="s">
        <v>11829</v>
      </c>
      <c r="D806" s="166" t="s">
        <v>89</v>
      </c>
      <c r="E806" s="461">
        <v>233.27</v>
      </c>
      <c r="F806" s="164" t="s">
        <v>11038</v>
      </c>
      <c r="G806" s="168"/>
    </row>
    <row r="807" spans="1:7" ht="20.399999999999999" x14ac:dyDescent="0.3">
      <c r="A807" s="159" t="str">
        <f t="shared" si="12"/>
        <v>SN-89239</v>
      </c>
      <c r="B807" s="160">
        <v>89239</v>
      </c>
      <c r="C807" s="165" t="s">
        <v>11830</v>
      </c>
      <c r="D807" s="166" t="s">
        <v>89</v>
      </c>
      <c r="E807" s="461">
        <v>259.98</v>
      </c>
      <c r="F807" s="164" t="s">
        <v>11537</v>
      </c>
      <c r="G807" s="168"/>
    </row>
    <row r="808" spans="1:7" ht="20.399999999999999" x14ac:dyDescent="0.3">
      <c r="A808" s="159" t="str">
        <f t="shared" si="12"/>
        <v>SN-89240</v>
      </c>
      <c r="B808" s="160">
        <v>89240</v>
      </c>
      <c r="C808" s="165" t="s">
        <v>11831</v>
      </c>
      <c r="D808" s="166" t="s">
        <v>89</v>
      </c>
      <c r="E808" s="461">
        <v>40.130000000000003</v>
      </c>
      <c r="F808" s="164" t="s">
        <v>11038</v>
      </c>
      <c r="G808" s="168"/>
    </row>
    <row r="809" spans="1:7" ht="20.399999999999999" x14ac:dyDescent="0.3">
      <c r="A809" s="159" t="str">
        <f t="shared" si="12"/>
        <v>SN-89241</v>
      </c>
      <c r="B809" s="160">
        <v>89241</v>
      </c>
      <c r="C809" s="165" t="s">
        <v>11832</v>
      </c>
      <c r="D809" s="166" t="s">
        <v>89</v>
      </c>
      <c r="E809" s="461">
        <v>13.74</v>
      </c>
      <c r="F809" s="164" t="s">
        <v>11038</v>
      </c>
      <c r="G809" s="168"/>
    </row>
    <row r="810" spans="1:7" ht="20.399999999999999" x14ac:dyDescent="0.3">
      <c r="A810" s="159" t="str">
        <f t="shared" si="12"/>
        <v>SN-89246</v>
      </c>
      <c r="B810" s="160">
        <v>89246</v>
      </c>
      <c r="C810" s="165" t="s">
        <v>11833</v>
      </c>
      <c r="D810" s="166" t="s">
        <v>89</v>
      </c>
      <c r="E810" s="461">
        <v>113.64</v>
      </c>
      <c r="F810" s="164" t="s">
        <v>11038</v>
      </c>
      <c r="G810" s="168"/>
    </row>
    <row r="811" spans="1:7" x14ac:dyDescent="0.3">
      <c r="A811" s="159" t="str">
        <f t="shared" si="12"/>
        <v>SN-89247</v>
      </c>
      <c r="B811" s="160">
        <v>89247</v>
      </c>
      <c r="C811" s="165" t="s">
        <v>11834</v>
      </c>
      <c r="D811" s="166" t="s">
        <v>89</v>
      </c>
      <c r="E811" s="461">
        <v>34.06</v>
      </c>
      <c r="F811" s="164" t="s">
        <v>11038</v>
      </c>
      <c r="G811" s="168"/>
    </row>
    <row r="812" spans="1:7" ht="20.399999999999999" x14ac:dyDescent="0.3">
      <c r="A812" s="159" t="str">
        <f t="shared" si="12"/>
        <v>SN-89248</v>
      </c>
      <c r="B812" s="160">
        <v>89248</v>
      </c>
      <c r="C812" s="165" t="s">
        <v>11835</v>
      </c>
      <c r="D812" s="166" t="s">
        <v>89</v>
      </c>
      <c r="E812" s="461">
        <v>202.7</v>
      </c>
      <c r="F812" s="164" t="s">
        <v>11038</v>
      </c>
      <c r="G812" s="168"/>
    </row>
    <row r="813" spans="1:7" ht="20.399999999999999" x14ac:dyDescent="0.3">
      <c r="A813" s="159" t="str">
        <f t="shared" si="12"/>
        <v>SN-89249</v>
      </c>
      <c r="B813" s="160">
        <v>89249</v>
      </c>
      <c r="C813" s="165" t="s">
        <v>11836</v>
      </c>
      <c r="D813" s="166" t="s">
        <v>89</v>
      </c>
      <c r="E813" s="461">
        <v>199.47</v>
      </c>
      <c r="F813" s="164" t="s">
        <v>11537</v>
      </c>
      <c r="G813" s="168"/>
    </row>
    <row r="814" spans="1:7" ht="20.399999999999999" x14ac:dyDescent="0.3">
      <c r="A814" s="159" t="str">
        <f t="shared" si="12"/>
        <v>SN-89253</v>
      </c>
      <c r="B814" s="160">
        <v>89253</v>
      </c>
      <c r="C814" s="165" t="s">
        <v>11837</v>
      </c>
      <c r="D814" s="166" t="s">
        <v>89</v>
      </c>
      <c r="E814" s="461">
        <v>32.89</v>
      </c>
      <c r="F814" s="164" t="s">
        <v>11038</v>
      </c>
      <c r="G814" s="168"/>
    </row>
    <row r="815" spans="1:7" ht="20.399999999999999" x14ac:dyDescent="0.3">
      <c r="A815" s="159" t="str">
        <f t="shared" si="12"/>
        <v>SN-89254</v>
      </c>
      <c r="B815" s="160">
        <v>89254</v>
      </c>
      <c r="C815" s="165" t="s">
        <v>11838</v>
      </c>
      <c r="D815" s="166" t="s">
        <v>89</v>
      </c>
      <c r="E815" s="461">
        <v>11.26</v>
      </c>
      <c r="F815" s="164" t="s">
        <v>11038</v>
      </c>
      <c r="G815" s="168"/>
    </row>
    <row r="816" spans="1:7" ht="20.399999999999999" x14ac:dyDescent="0.3">
      <c r="A816" s="159" t="str">
        <f t="shared" si="12"/>
        <v>SN-89255</v>
      </c>
      <c r="B816" s="160">
        <v>89255</v>
      </c>
      <c r="C816" s="165" t="s">
        <v>11839</v>
      </c>
      <c r="D816" s="166" t="s">
        <v>89</v>
      </c>
      <c r="E816" s="461">
        <v>52.87</v>
      </c>
      <c r="F816" s="164" t="s">
        <v>11038</v>
      </c>
      <c r="G816" s="168"/>
    </row>
    <row r="817" spans="1:7" ht="20.399999999999999" x14ac:dyDescent="0.3">
      <c r="A817" s="159" t="str">
        <f t="shared" si="12"/>
        <v>SN-89256</v>
      </c>
      <c r="B817" s="160">
        <v>89256</v>
      </c>
      <c r="C817" s="165" t="s">
        <v>11840</v>
      </c>
      <c r="D817" s="166" t="s">
        <v>89</v>
      </c>
      <c r="E817" s="461">
        <v>47.27</v>
      </c>
      <c r="F817" s="164" t="s">
        <v>11537</v>
      </c>
      <c r="G817" s="168"/>
    </row>
    <row r="818" spans="1:7" ht="20.399999999999999" x14ac:dyDescent="0.3">
      <c r="A818" s="159" t="str">
        <f t="shared" si="12"/>
        <v>SN-89259</v>
      </c>
      <c r="B818" s="160">
        <v>89259</v>
      </c>
      <c r="C818" s="165" t="s">
        <v>11841</v>
      </c>
      <c r="D818" s="166" t="s">
        <v>89</v>
      </c>
      <c r="E818" s="461">
        <v>8.9499999999999993</v>
      </c>
      <c r="F818" s="164" t="s">
        <v>11038</v>
      </c>
      <c r="G818" s="168"/>
    </row>
    <row r="819" spans="1:7" ht="20.399999999999999" x14ac:dyDescent="0.3">
      <c r="A819" s="159" t="str">
        <f t="shared" si="12"/>
        <v>SN-89260</v>
      </c>
      <c r="B819" s="160">
        <v>89260</v>
      </c>
      <c r="C819" s="165" t="s">
        <v>11842</v>
      </c>
      <c r="D819" s="166" t="s">
        <v>89</v>
      </c>
      <c r="E819" s="461">
        <v>3.57</v>
      </c>
      <c r="F819" s="164" t="s">
        <v>11038</v>
      </c>
      <c r="G819" s="168"/>
    </row>
    <row r="820" spans="1:7" ht="20.399999999999999" x14ac:dyDescent="0.3">
      <c r="A820" s="159" t="str">
        <f t="shared" si="12"/>
        <v>SN-89262</v>
      </c>
      <c r="B820" s="160">
        <v>89262</v>
      </c>
      <c r="C820" s="165" t="s">
        <v>11843</v>
      </c>
      <c r="D820" s="166" t="s">
        <v>89</v>
      </c>
      <c r="E820" s="461">
        <v>16.78</v>
      </c>
      <c r="F820" s="164" t="s">
        <v>11038</v>
      </c>
      <c r="G820" s="168"/>
    </row>
    <row r="821" spans="1:7" ht="30.6" x14ac:dyDescent="0.3">
      <c r="A821" s="159" t="str">
        <f t="shared" si="12"/>
        <v>SN-89264</v>
      </c>
      <c r="B821" s="160">
        <v>89264</v>
      </c>
      <c r="C821" s="165" t="s">
        <v>11844</v>
      </c>
      <c r="D821" s="166" t="s">
        <v>89</v>
      </c>
      <c r="E821" s="461">
        <v>7.18</v>
      </c>
      <c r="F821" s="164" t="s">
        <v>11038</v>
      </c>
      <c r="G821" s="168"/>
    </row>
    <row r="822" spans="1:7" ht="30.6" x14ac:dyDescent="0.3">
      <c r="A822" s="159" t="str">
        <f t="shared" si="12"/>
        <v>SN-89265</v>
      </c>
      <c r="B822" s="160">
        <v>89265</v>
      </c>
      <c r="C822" s="165" t="s">
        <v>11845</v>
      </c>
      <c r="D822" s="166" t="s">
        <v>89</v>
      </c>
      <c r="E822" s="461">
        <v>2.86</v>
      </c>
      <c r="F822" s="164" t="s">
        <v>11038</v>
      </c>
      <c r="G822" s="168"/>
    </row>
    <row r="823" spans="1:7" ht="30.6" x14ac:dyDescent="0.3">
      <c r="A823" s="159" t="str">
        <f t="shared" si="12"/>
        <v>SN-89266</v>
      </c>
      <c r="B823" s="160">
        <v>89266</v>
      </c>
      <c r="C823" s="165" t="s">
        <v>11846</v>
      </c>
      <c r="D823" s="166" t="s">
        <v>89</v>
      </c>
      <c r="E823" s="461">
        <v>0.57999999999999996</v>
      </c>
      <c r="F823" s="164" t="s">
        <v>11038</v>
      </c>
      <c r="G823" s="168"/>
    </row>
    <row r="824" spans="1:7" ht="20.399999999999999" x14ac:dyDescent="0.3">
      <c r="A824" s="159" t="str">
        <f t="shared" si="12"/>
        <v>SN-89267</v>
      </c>
      <c r="B824" s="160">
        <v>89267</v>
      </c>
      <c r="C824" s="165" t="s">
        <v>11847</v>
      </c>
      <c r="D824" s="166" t="s">
        <v>89</v>
      </c>
      <c r="E824" s="461">
        <v>23.78</v>
      </c>
      <c r="F824" s="164" t="s">
        <v>11038</v>
      </c>
      <c r="G824" s="168"/>
    </row>
    <row r="825" spans="1:7" ht="20.399999999999999" x14ac:dyDescent="0.3">
      <c r="A825" s="159" t="str">
        <f t="shared" si="12"/>
        <v>SN-89268</v>
      </c>
      <c r="B825" s="160">
        <v>89268</v>
      </c>
      <c r="C825" s="165" t="s">
        <v>11848</v>
      </c>
      <c r="D825" s="166" t="s">
        <v>89</v>
      </c>
      <c r="E825" s="461">
        <v>8.14</v>
      </c>
      <c r="F825" s="164" t="s">
        <v>11038</v>
      </c>
      <c r="G825" s="168"/>
    </row>
    <row r="826" spans="1:7" ht="20.399999999999999" x14ac:dyDescent="0.3">
      <c r="A826" s="159" t="str">
        <f t="shared" si="12"/>
        <v>SN-89269</v>
      </c>
      <c r="B826" s="160">
        <v>89269</v>
      </c>
      <c r="C826" s="165" t="s">
        <v>11849</v>
      </c>
      <c r="D826" s="166" t="s">
        <v>89</v>
      </c>
      <c r="E826" s="461">
        <v>1.66</v>
      </c>
      <c r="F826" s="164" t="s">
        <v>11038</v>
      </c>
      <c r="G826" s="168"/>
    </row>
    <row r="827" spans="1:7" ht="20.399999999999999" x14ac:dyDescent="0.3">
      <c r="A827" s="159" t="str">
        <f t="shared" si="12"/>
        <v>SN-89270</v>
      </c>
      <c r="B827" s="160">
        <v>89270</v>
      </c>
      <c r="C827" s="165" t="s">
        <v>11850</v>
      </c>
      <c r="D827" s="166" t="s">
        <v>89</v>
      </c>
      <c r="E827" s="461">
        <v>38.24</v>
      </c>
      <c r="F827" s="164" t="s">
        <v>11038</v>
      </c>
      <c r="G827" s="168"/>
    </row>
    <row r="828" spans="1:7" ht="20.399999999999999" x14ac:dyDescent="0.3">
      <c r="A828" s="159" t="str">
        <f t="shared" si="12"/>
        <v>SN-89271</v>
      </c>
      <c r="B828" s="160">
        <v>89271</v>
      </c>
      <c r="C828" s="165" t="s">
        <v>11851</v>
      </c>
      <c r="D828" s="166" t="s">
        <v>89</v>
      </c>
      <c r="E828" s="461">
        <v>61.45</v>
      </c>
      <c r="F828" s="164" t="s">
        <v>11537</v>
      </c>
      <c r="G828" s="168"/>
    </row>
    <row r="829" spans="1:7" ht="21.6" x14ac:dyDescent="0.3">
      <c r="A829" s="159" t="str">
        <f t="shared" si="12"/>
        <v>SN-89274</v>
      </c>
      <c r="B829" s="160">
        <v>89274</v>
      </c>
      <c r="C829" s="165" t="s">
        <v>11852</v>
      </c>
      <c r="D829" s="166" t="s">
        <v>89</v>
      </c>
      <c r="E829" s="461">
        <v>1.24</v>
      </c>
      <c r="F829" s="164" t="s">
        <v>11118</v>
      </c>
      <c r="G829" s="168"/>
    </row>
    <row r="830" spans="1:7" ht="21.6" x14ac:dyDescent="0.3">
      <c r="A830" s="159" t="str">
        <f t="shared" si="12"/>
        <v>SN-89275</v>
      </c>
      <c r="B830" s="160">
        <v>89275</v>
      </c>
      <c r="C830" s="165" t="s">
        <v>11853</v>
      </c>
      <c r="D830" s="166" t="s">
        <v>89</v>
      </c>
      <c r="E830" s="461">
        <v>0.28000000000000003</v>
      </c>
      <c r="F830" s="164" t="s">
        <v>11118</v>
      </c>
      <c r="G830" s="168"/>
    </row>
    <row r="831" spans="1:7" ht="21.6" x14ac:dyDescent="0.3">
      <c r="A831" s="159" t="str">
        <f t="shared" si="12"/>
        <v>SN-89276</v>
      </c>
      <c r="B831" s="160">
        <v>89276</v>
      </c>
      <c r="C831" s="165" t="s">
        <v>11854</v>
      </c>
      <c r="D831" s="166" t="s">
        <v>89</v>
      </c>
      <c r="E831" s="461">
        <v>1.17</v>
      </c>
      <c r="F831" s="164" t="s">
        <v>11118</v>
      </c>
      <c r="G831" s="168"/>
    </row>
    <row r="832" spans="1:7" ht="20.399999999999999" x14ac:dyDescent="0.3">
      <c r="A832" s="159" t="str">
        <f t="shared" si="12"/>
        <v>SN-89277</v>
      </c>
      <c r="B832" s="160">
        <v>89277</v>
      </c>
      <c r="C832" s="165" t="s">
        <v>11855</v>
      </c>
      <c r="D832" s="166" t="s">
        <v>89</v>
      </c>
      <c r="E832" s="461">
        <v>4.71</v>
      </c>
      <c r="F832" s="164" t="s">
        <v>11537</v>
      </c>
      <c r="G832" s="168"/>
    </row>
    <row r="833" spans="1:7" ht="20.399999999999999" x14ac:dyDescent="0.3">
      <c r="A833" s="159" t="str">
        <f t="shared" si="12"/>
        <v>SN-89280</v>
      </c>
      <c r="B833" s="160">
        <v>89280</v>
      </c>
      <c r="C833" s="165" t="s">
        <v>11856</v>
      </c>
      <c r="D833" s="166" t="s">
        <v>89</v>
      </c>
      <c r="E833" s="461">
        <v>16.329999999999998</v>
      </c>
      <c r="F833" s="164" t="s">
        <v>11038</v>
      </c>
      <c r="G833" s="168"/>
    </row>
    <row r="834" spans="1:7" ht="20.399999999999999" x14ac:dyDescent="0.3">
      <c r="A834" s="159" t="str">
        <f t="shared" si="12"/>
        <v>SN-89281</v>
      </c>
      <c r="B834" s="160">
        <v>89281</v>
      </c>
      <c r="C834" s="165" t="s">
        <v>11857</v>
      </c>
      <c r="D834" s="166" t="s">
        <v>89</v>
      </c>
      <c r="E834" s="461">
        <v>4.28</v>
      </c>
      <c r="F834" s="164" t="s">
        <v>11038</v>
      </c>
      <c r="G834" s="168"/>
    </row>
    <row r="835" spans="1:7" ht="20.399999999999999" x14ac:dyDescent="0.3">
      <c r="A835" s="159" t="str">
        <f t="shared" si="12"/>
        <v>SN-89870</v>
      </c>
      <c r="B835" s="160">
        <v>89870</v>
      </c>
      <c r="C835" s="165" t="s">
        <v>11858</v>
      </c>
      <c r="D835" s="166" t="s">
        <v>89</v>
      </c>
      <c r="E835" s="461">
        <v>18.12</v>
      </c>
      <c r="F835" s="164" t="s">
        <v>11038</v>
      </c>
      <c r="G835" s="168"/>
    </row>
    <row r="836" spans="1:7" ht="20.399999999999999" x14ac:dyDescent="0.3">
      <c r="A836" s="159" t="str">
        <f t="shared" si="12"/>
        <v>SN-89871</v>
      </c>
      <c r="B836" s="160">
        <v>89871</v>
      </c>
      <c r="C836" s="165" t="s">
        <v>11859</v>
      </c>
      <c r="D836" s="166" t="s">
        <v>89</v>
      </c>
      <c r="E836" s="461">
        <v>6.33</v>
      </c>
      <c r="F836" s="164" t="s">
        <v>11038</v>
      </c>
      <c r="G836" s="168"/>
    </row>
    <row r="837" spans="1:7" ht="20.399999999999999" x14ac:dyDescent="0.3">
      <c r="A837" s="159" t="str">
        <f t="shared" si="12"/>
        <v>SN-89872</v>
      </c>
      <c r="B837" s="160">
        <v>89872</v>
      </c>
      <c r="C837" s="165" t="s">
        <v>11860</v>
      </c>
      <c r="D837" s="166" t="s">
        <v>89</v>
      </c>
      <c r="E837" s="461">
        <v>1.3</v>
      </c>
      <c r="F837" s="164" t="s">
        <v>11038</v>
      </c>
      <c r="G837" s="168"/>
    </row>
    <row r="838" spans="1:7" ht="20.399999999999999" x14ac:dyDescent="0.3">
      <c r="A838" s="159" t="str">
        <f t="shared" si="12"/>
        <v>SN-89873</v>
      </c>
      <c r="B838" s="160">
        <v>89873</v>
      </c>
      <c r="C838" s="165" t="s">
        <v>11861</v>
      </c>
      <c r="D838" s="166" t="s">
        <v>89</v>
      </c>
      <c r="E838" s="461">
        <v>33.979999999999997</v>
      </c>
      <c r="F838" s="164" t="s">
        <v>11038</v>
      </c>
      <c r="G838" s="168"/>
    </row>
    <row r="839" spans="1:7" ht="20.399999999999999" x14ac:dyDescent="0.3">
      <c r="A839" s="159" t="str">
        <f t="shared" si="12"/>
        <v>SN-89874</v>
      </c>
      <c r="B839" s="160">
        <v>89874</v>
      </c>
      <c r="C839" s="165" t="s">
        <v>11862</v>
      </c>
      <c r="D839" s="166" t="s">
        <v>89</v>
      </c>
      <c r="E839" s="461">
        <v>133.37</v>
      </c>
      <c r="F839" s="164" t="s">
        <v>11537</v>
      </c>
      <c r="G839" s="168"/>
    </row>
    <row r="840" spans="1:7" ht="20.399999999999999" x14ac:dyDescent="0.3">
      <c r="A840" s="159" t="str">
        <f t="shared" si="12"/>
        <v>SN-89878</v>
      </c>
      <c r="B840" s="160">
        <v>89878</v>
      </c>
      <c r="C840" s="165" t="s">
        <v>11863</v>
      </c>
      <c r="D840" s="166" t="s">
        <v>89</v>
      </c>
      <c r="E840" s="461">
        <v>19.04</v>
      </c>
      <c r="F840" s="164" t="s">
        <v>11038</v>
      </c>
      <c r="G840" s="168"/>
    </row>
    <row r="841" spans="1:7" ht="20.399999999999999" x14ac:dyDescent="0.3">
      <c r="A841" s="159" t="str">
        <f t="shared" si="12"/>
        <v>SN-89879</v>
      </c>
      <c r="B841" s="160">
        <v>89879</v>
      </c>
      <c r="C841" s="165" t="s">
        <v>11864</v>
      </c>
      <c r="D841" s="166" t="s">
        <v>89</v>
      </c>
      <c r="E841" s="461">
        <v>6.65</v>
      </c>
      <c r="F841" s="164" t="s">
        <v>11038</v>
      </c>
      <c r="G841" s="168"/>
    </row>
    <row r="842" spans="1:7" ht="20.399999999999999" x14ac:dyDescent="0.3">
      <c r="A842" s="159" t="str">
        <f t="shared" ref="A842:A905" si="13">CONCATENATE("SN-",B842)</f>
        <v>SN-89880</v>
      </c>
      <c r="B842" s="160">
        <v>89880</v>
      </c>
      <c r="C842" s="165" t="s">
        <v>11865</v>
      </c>
      <c r="D842" s="166" t="s">
        <v>89</v>
      </c>
      <c r="E842" s="461">
        <v>1.37</v>
      </c>
      <c r="F842" s="164" t="s">
        <v>11038</v>
      </c>
      <c r="G842" s="168"/>
    </row>
    <row r="843" spans="1:7" ht="20.399999999999999" x14ac:dyDescent="0.3">
      <c r="A843" s="159" t="str">
        <f t="shared" si="13"/>
        <v>SN-89881</v>
      </c>
      <c r="B843" s="160">
        <v>89881</v>
      </c>
      <c r="C843" s="165" t="s">
        <v>11866</v>
      </c>
      <c r="D843" s="166" t="s">
        <v>89</v>
      </c>
      <c r="E843" s="461">
        <v>35.700000000000003</v>
      </c>
      <c r="F843" s="164" t="s">
        <v>11038</v>
      </c>
      <c r="G843" s="168"/>
    </row>
    <row r="844" spans="1:7" ht="20.399999999999999" x14ac:dyDescent="0.3">
      <c r="A844" s="159" t="str">
        <f t="shared" si="13"/>
        <v>SN-89882</v>
      </c>
      <c r="B844" s="160">
        <v>89882</v>
      </c>
      <c r="C844" s="165" t="s">
        <v>11867</v>
      </c>
      <c r="D844" s="166" t="s">
        <v>89</v>
      </c>
      <c r="E844" s="461">
        <v>153.88999999999999</v>
      </c>
      <c r="F844" s="164" t="s">
        <v>11537</v>
      </c>
      <c r="G844" s="168"/>
    </row>
    <row r="845" spans="1:7" ht="20.399999999999999" x14ac:dyDescent="0.3">
      <c r="A845" s="159" t="str">
        <f t="shared" si="13"/>
        <v>SN-90582</v>
      </c>
      <c r="B845" s="160">
        <v>90582</v>
      </c>
      <c r="C845" s="165" t="s">
        <v>11868</v>
      </c>
      <c r="D845" s="166" t="s">
        <v>89</v>
      </c>
      <c r="E845" s="461">
        <v>0.25</v>
      </c>
      <c r="F845" s="164" t="s">
        <v>11038</v>
      </c>
      <c r="G845" s="168"/>
    </row>
    <row r="846" spans="1:7" ht="20.399999999999999" x14ac:dyDescent="0.3">
      <c r="A846" s="159" t="str">
        <f t="shared" si="13"/>
        <v>SN-90583</v>
      </c>
      <c r="B846" s="160">
        <v>90583</v>
      </c>
      <c r="C846" s="165" t="s">
        <v>11869</v>
      </c>
      <c r="D846" s="166" t="s">
        <v>89</v>
      </c>
      <c r="E846" s="461">
        <v>0.05</v>
      </c>
      <c r="F846" s="164" t="s">
        <v>11038</v>
      </c>
      <c r="G846" s="168"/>
    </row>
    <row r="847" spans="1:7" ht="20.399999999999999" x14ac:dyDescent="0.3">
      <c r="A847" s="159" t="str">
        <f t="shared" si="13"/>
        <v>SN-90584</v>
      </c>
      <c r="B847" s="160">
        <v>90584</v>
      </c>
      <c r="C847" s="165" t="s">
        <v>11870</v>
      </c>
      <c r="D847" s="166" t="s">
        <v>89</v>
      </c>
      <c r="E847" s="461">
        <v>0.19</v>
      </c>
      <c r="F847" s="164" t="s">
        <v>11038</v>
      </c>
      <c r="G847" s="168"/>
    </row>
    <row r="848" spans="1:7" ht="20.399999999999999" x14ac:dyDescent="0.3">
      <c r="A848" s="159" t="str">
        <f t="shared" si="13"/>
        <v>SN-90585</v>
      </c>
      <c r="B848" s="160">
        <v>90585</v>
      </c>
      <c r="C848" s="165" t="s">
        <v>11871</v>
      </c>
      <c r="D848" s="166" t="s">
        <v>89</v>
      </c>
      <c r="E848" s="461">
        <v>0.57999999999999996</v>
      </c>
      <c r="F848" s="164" t="s">
        <v>11038</v>
      </c>
      <c r="G848" s="168"/>
    </row>
    <row r="849" spans="1:7" x14ac:dyDescent="0.3">
      <c r="A849" s="159" t="str">
        <f t="shared" si="13"/>
        <v>SN-90621</v>
      </c>
      <c r="B849" s="160">
        <v>90621</v>
      </c>
      <c r="C849" s="165" t="s">
        <v>11872</v>
      </c>
      <c r="D849" s="166" t="s">
        <v>89</v>
      </c>
      <c r="E849" s="461">
        <v>1.01</v>
      </c>
      <c r="F849" s="164" t="s">
        <v>11038</v>
      </c>
      <c r="G849" s="168"/>
    </row>
    <row r="850" spans="1:7" x14ac:dyDescent="0.3">
      <c r="A850" s="159" t="str">
        <f t="shared" si="13"/>
        <v>SN-90622</v>
      </c>
      <c r="B850" s="160">
        <v>90622</v>
      </c>
      <c r="C850" s="165" t="s">
        <v>11873</v>
      </c>
      <c r="D850" s="166" t="s">
        <v>89</v>
      </c>
      <c r="E850" s="461">
        <v>0.22</v>
      </c>
      <c r="F850" s="164" t="s">
        <v>11038</v>
      </c>
      <c r="G850" s="168"/>
    </row>
    <row r="851" spans="1:7" x14ac:dyDescent="0.3">
      <c r="A851" s="159" t="str">
        <f t="shared" si="13"/>
        <v>SN-90623</v>
      </c>
      <c r="B851" s="160">
        <v>90623</v>
      </c>
      <c r="C851" s="165" t="s">
        <v>11874</v>
      </c>
      <c r="D851" s="166" t="s">
        <v>89</v>
      </c>
      <c r="E851" s="461">
        <v>1.26</v>
      </c>
      <c r="F851" s="164" t="s">
        <v>11038</v>
      </c>
      <c r="G851" s="168"/>
    </row>
    <row r="852" spans="1:7" ht="20.399999999999999" x14ac:dyDescent="0.3">
      <c r="A852" s="159" t="str">
        <f t="shared" si="13"/>
        <v>SN-90624</v>
      </c>
      <c r="B852" s="160">
        <v>90624</v>
      </c>
      <c r="C852" s="165" t="s">
        <v>11875</v>
      </c>
      <c r="D852" s="166" t="s">
        <v>89</v>
      </c>
      <c r="E852" s="461">
        <v>1.47</v>
      </c>
      <c r="F852" s="164" t="s">
        <v>11038</v>
      </c>
      <c r="G852" s="168"/>
    </row>
    <row r="853" spans="1:7" ht="20.399999999999999" x14ac:dyDescent="0.3">
      <c r="A853" s="159" t="str">
        <f t="shared" si="13"/>
        <v>SN-90627</v>
      </c>
      <c r="B853" s="160">
        <v>90627</v>
      </c>
      <c r="C853" s="165" t="s">
        <v>11876</v>
      </c>
      <c r="D853" s="166" t="s">
        <v>89</v>
      </c>
      <c r="E853" s="461">
        <v>23.42</v>
      </c>
      <c r="F853" s="164" t="s">
        <v>11038</v>
      </c>
      <c r="G853" s="168"/>
    </row>
    <row r="854" spans="1:7" ht="20.399999999999999" x14ac:dyDescent="0.3">
      <c r="A854" s="159" t="str">
        <f t="shared" si="13"/>
        <v>SN-90628</v>
      </c>
      <c r="B854" s="160">
        <v>90628</v>
      </c>
      <c r="C854" s="165" t="s">
        <v>11877</v>
      </c>
      <c r="D854" s="166" t="s">
        <v>89</v>
      </c>
      <c r="E854" s="461">
        <v>6.15</v>
      </c>
      <c r="F854" s="164" t="s">
        <v>11038</v>
      </c>
      <c r="G854" s="168"/>
    </row>
    <row r="855" spans="1:7" ht="20.399999999999999" x14ac:dyDescent="0.3">
      <c r="A855" s="159" t="str">
        <f t="shared" si="13"/>
        <v>SN-90629</v>
      </c>
      <c r="B855" s="160">
        <v>90629</v>
      </c>
      <c r="C855" s="165" t="s">
        <v>11878</v>
      </c>
      <c r="D855" s="166" t="s">
        <v>89</v>
      </c>
      <c r="E855" s="461">
        <v>29.31</v>
      </c>
      <c r="F855" s="164" t="s">
        <v>11038</v>
      </c>
      <c r="G855" s="168"/>
    </row>
    <row r="856" spans="1:7" ht="20.399999999999999" x14ac:dyDescent="0.3">
      <c r="A856" s="159" t="str">
        <f t="shared" si="13"/>
        <v>SN-90630</v>
      </c>
      <c r="B856" s="160">
        <v>90630</v>
      </c>
      <c r="C856" s="165" t="s">
        <v>11879</v>
      </c>
      <c r="D856" s="166" t="s">
        <v>89</v>
      </c>
      <c r="E856" s="461">
        <v>5.95</v>
      </c>
      <c r="F856" s="164" t="s">
        <v>11038</v>
      </c>
      <c r="G856" s="168"/>
    </row>
    <row r="857" spans="1:7" ht="21.6" x14ac:dyDescent="0.3">
      <c r="A857" s="159" t="str">
        <f t="shared" si="13"/>
        <v>SN-90633</v>
      </c>
      <c r="B857" s="160">
        <v>90633</v>
      </c>
      <c r="C857" s="165" t="s">
        <v>11880</v>
      </c>
      <c r="D857" s="166" t="s">
        <v>89</v>
      </c>
      <c r="E857" s="461">
        <v>3.17</v>
      </c>
      <c r="F857" s="164" t="s">
        <v>11118</v>
      </c>
      <c r="G857" s="168"/>
    </row>
    <row r="858" spans="1:7" ht="21.6" x14ac:dyDescent="0.3">
      <c r="A858" s="159" t="str">
        <f t="shared" si="13"/>
        <v>SN-90634</v>
      </c>
      <c r="B858" s="160">
        <v>90634</v>
      </c>
      <c r="C858" s="165" t="s">
        <v>11881</v>
      </c>
      <c r="D858" s="166" t="s">
        <v>89</v>
      </c>
      <c r="E858" s="461">
        <v>0.71</v>
      </c>
      <c r="F858" s="164" t="s">
        <v>11118</v>
      </c>
      <c r="G858" s="168"/>
    </row>
    <row r="859" spans="1:7" ht="21.6" x14ac:dyDescent="0.3">
      <c r="A859" s="159" t="str">
        <f t="shared" si="13"/>
        <v>SN-90635</v>
      </c>
      <c r="B859" s="160">
        <v>90635</v>
      </c>
      <c r="C859" s="165" t="s">
        <v>11882</v>
      </c>
      <c r="D859" s="166" t="s">
        <v>89</v>
      </c>
      <c r="E859" s="461">
        <v>3.46</v>
      </c>
      <c r="F859" s="164" t="s">
        <v>11118</v>
      </c>
      <c r="G859" s="168"/>
    </row>
    <row r="860" spans="1:7" ht="20.399999999999999" x14ac:dyDescent="0.3">
      <c r="A860" s="159" t="str">
        <f t="shared" si="13"/>
        <v>SN-90636</v>
      </c>
      <c r="B860" s="160">
        <v>90636</v>
      </c>
      <c r="C860" s="165" t="s">
        <v>11883</v>
      </c>
      <c r="D860" s="166" t="s">
        <v>89</v>
      </c>
      <c r="E860" s="461">
        <v>2.94</v>
      </c>
      <c r="F860" s="164" t="s">
        <v>11038</v>
      </c>
      <c r="G860" s="168"/>
    </row>
    <row r="861" spans="1:7" ht="21.6" x14ac:dyDescent="0.3">
      <c r="A861" s="159" t="str">
        <f t="shared" si="13"/>
        <v>SN-90639</v>
      </c>
      <c r="B861" s="160">
        <v>90639</v>
      </c>
      <c r="C861" s="165" t="s">
        <v>11884</v>
      </c>
      <c r="D861" s="166" t="s">
        <v>89</v>
      </c>
      <c r="E861" s="461">
        <v>4.7300000000000004</v>
      </c>
      <c r="F861" s="164" t="s">
        <v>11118</v>
      </c>
      <c r="G861" s="168"/>
    </row>
    <row r="862" spans="1:7" ht="21.6" x14ac:dyDescent="0.3">
      <c r="A862" s="159" t="str">
        <f t="shared" si="13"/>
        <v>SN-90640</v>
      </c>
      <c r="B862" s="160">
        <v>90640</v>
      </c>
      <c r="C862" s="165" t="s">
        <v>11885</v>
      </c>
      <c r="D862" s="166" t="s">
        <v>89</v>
      </c>
      <c r="E862" s="461">
        <v>1.06</v>
      </c>
      <c r="F862" s="164" t="s">
        <v>11118</v>
      </c>
      <c r="G862" s="168"/>
    </row>
    <row r="863" spans="1:7" ht="21.6" x14ac:dyDescent="0.3">
      <c r="A863" s="159" t="str">
        <f t="shared" si="13"/>
        <v>SN-90641</v>
      </c>
      <c r="B863" s="160">
        <v>90641</v>
      </c>
      <c r="C863" s="165" t="s">
        <v>11886</v>
      </c>
      <c r="D863" s="166" t="s">
        <v>89</v>
      </c>
      <c r="E863" s="461">
        <v>5.17</v>
      </c>
      <c r="F863" s="164" t="s">
        <v>11118</v>
      </c>
      <c r="G863" s="168"/>
    </row>
    <row r="864" spans="1:7" ht="20.399999999999999" x14ac:dyDescent="0.3">
      <c r="A864" s="159" t="str">
        <f t="shared" si="13"/>
        <v>SN-90642</v>
      </c>
      <c r="B864" s="160">
        <v>90642</v>
      </c>
      <c r="C864" s="165" t="s">
        <v>11887</v>
      </c>
      <c r="D864" s="166" t="s">
        <v>89</v>
      </c>
      <c r="E864" s="461">
        <v>5.13</v>
      </c>
      <c r="F864" s="164" t="s">
        <v>11537</v>
      </c>
      <c r="G864" s="168"/>
    </row>
    <row r="865" spans="1:7" ht="21.6" x14ac:dyDescent="0.3">
      <c r="A865" s="159" t="str">
        <f t="shared" si="13"/>
        <v>SN-90646</v>
      </c>
      <c r="B865" s="160">
        <v>90646</v>
      </c>
      <c r="C865" s="165" t="s">
        <v>11888</v>
      </c>
      <c r="D865" s="166" t="s">
        <v>89</v>
      </c>
      <c r="E865" s="461">
        <v>0.45</v>
      </c>
      <c r="F865" s="164" t="s">
        <v>11118</v>
      </c>
      <c r="G865" s="168"/>
    </row>
    <row r="866" spans="1:7" ht="21.6" x14ac:dyDescent="0.3">
      <c r="A866" s="159" t="str">
        <f t="shared" si="13"/>
        <v>SN-90647</v>
      </c>
      <c r="B866" s="160">
        <v>90647</v>
      </c>
      <c r="C866" s="165" t="s">
        <v>11889</v>
      </c>
      <c r="D866" s="166" t="s">
        <v>89</v>
      </c>
      <c r="E866" s="461">
        <v>0.1</v>
      </c>
      <c r="F866" s="164" t="s">
        <v>11118</v>
      </c>
      <c r="G866" s="168"/>
    </row>
    <row r="867" spans="1:7" ht="21.6" x14ac:dyDescent="0.3">
      <c r="A867" s="159" t="str">
        <f t="shared" si="13"/>
        <v>SN-90648</v>
      </c>
      <c r="B867" s="160">
        <v>90648</v>
      </c>
      <c r="C867" s="165" t="s">
        <v>11890</v>
      </c>
      <c r="D867" s="166" t="s">
        <v>89</v>
      </c>
      <c r="E867" s="461">
        <v>0.49</v>
      </c>
      <c r="F867" s="164" t="s">
        <v>11118</v>
      </c>
      <c r="G867" s="168"/>
    </row>
    <row r="868" spans="1:7" ht="20.399999999999999" x14ac:dyDescent="0.3">
      <c r="A868" s="159" t="str">
        <f t="shared" si="13"/>
        <v>SN-90649</v>
      </c>
      <c r="B868" s="160">
        <v>90649</v>
      </c>
      <c r="C868" s="165" t="s">
        <v>11891</v>
      </c>
      <c r="D868" s="166" t="s">
        <v>89</v>
      </c>
      <c r="E868" s="461">
        <v>4.5599999999999996</v>
      </c>
      <c r="F868" s="164" t="s">
        <v>11038</v>
      </c>
      <c r="G868" s="168"/>
    </row>
    <row r="869" spans="1:7" ht="21.6" x14ac:dyDescent="0.3">
      <c r="A869" s="159" t="str">
        <f t="shared" si="13"/>
        <v>SN-90652</v>
      </c>
      <c r="B869" s="160">
        <v>90652</v>
      </c>
      <c r="C869" s="165" t="s">
        <v>11892</v>
      </c>
      <c r="D869" s="166" t="s">
        <v>89</v>
      </c>
      <c r="E869" s="461">
        <v>3.08</v>
      </c>
      <c r="F869" s="164" t="s">
        <v>11118</v>
      </c>
      <c r="G869" s="168"/>
    </row>
    <row r="870" spans="1:7" ht="21.6" x14ac:dyDescent="0.3">
      <c r="A870" s="159" t="str">
        <f t="shared" si="13"/>
        <v>SN-90653</v>
      </c>
      <c r="B870" s="160">
        <v>90653</v>
      </c>
      <c r="C870" s="165" t="s">
        <v>11893</v>
      </c>
      <c r="D870" s="166" t="s">
        <v>89</v>
      </c>
      <c r="E870" s="461">
        <v>0.69</v>
      </c>
      <c r="F870" s="164" t="s">
        <v>11118</v>
      </c>
      <c r="G870" s="168"/>
    </row>
    <row r="871" spans="1:7" ht="21.6" x14ac:dyDescent="0.3">
      <c r="A871" s="159" t="str">
        <f t="shared" si="13"/>
        <v>SN-90654</v>
      </c>
      <c r="B871" s="160">
        <v>90654</v>
      </c>
      <c r="C871" s="165" t="s">
        <v>11894</v>
      </c>
      <c r="D871" s="166" t="s">
        <v>89</v>
      </c>
      <c r="E871" s="461">
        <v>3.36</v>
      </c>
      <c r="F871" s="164" t="s">
        <v>11118</v>
      </c>
      <c r="G871" s="168"/>
    </row>
    <row r="872" spans="1:7" x14ac:dyDescent="0.3">
      <c r="A872" s="159" t="str">
        <f t="shared" si="13"/>
        <v>SN-90655</v>
      </c>
      <c r="B872" s="160">
        <v>90655</v>
      </c>
      <c r="C872" s="165" t="s">
        <v>11895</v>
      </c>
      <c r="D872" s="166" t="s">
        <v>89</v>
      </c>
      <c r="E872" s="461">
        <v>3</v>
      </c>
      <c r="F872" s="164" t="s">
        <v>11038</v>
      </c>
      <c r="G872" s="168"/>
    </row>
    <row r="873" spans="1:7" ht="21.6" x14ac:dyDescent="0.3">
      <c r="A873" s="159" t="str">
        <f t="shared" si="13"/>
        <v>SN-90658</v>
      </c>
      <c r="B873" s="160">
        <v>90658</v>
      </c>
      <c r="C873" s="165" t="s">
        <v>11896</v>
      </c>
      <c r="D873" s="166" t="s">
        <v>89</v>
      </c>
      <c r="E873" s="461">
        <v>3.3</v>
      </c>
      <c r="F873" s="164" t="s">
        <v>11118</v>
      </c>
      <c r="G873" s="168"/>
    </row>
    <row r="874" spans="1:7" ht="21.6" x14ac:dyDescent="0.3">
      <c r="A874" s="159" t="str">
        <f t="shared" si="13"/>
        <v>SN-90659</v>
      </c>
      <c r="B874" s="160">
        <v>90659</v>
      </c>
      <c r="C874" s="165" t="s">
        <v>11897</v>
      </c>
      <c r="D874" s="166" t="s">
        <v>89</v>
      </c>
      <c r="E874" s="461">
        <v>0.74</v>
      </c>
      <c r="F874" s="164" t="s">
        <v>11118</v>
      </c>
      <c r="G874" s="168"/>
    </row>
    <row r="875" spans="1:7" ht="21.6" x14ac:dyDescent="0.3">
      <c r="A875" s="159" t="str">
        <f t="shared" si="13"/>
        <v>SN-90660</v>
      </c>
      <c r="B875" s="160">
        <v>90660</v>
      </c>
      <c r="C875" s="165" t="s">
        <v>11898</v>
      </c>
      <c r="D875" s="166" t="s">
        <v>89</v>
      </c>
      <c r="E875" s="461">
        <v>3.61</v>
      </c>
      <c r="F875" s="164" t="s">
        <v>11118</v>
      </c>
      <c r="G875" s="168"/>
    </row>
    <row r="876" spans="1:7" x14ac:dyDescent="0.3">
      <c r="A876" s="159" t="str">
        <f t="shared" si="13"/>
        <v>SN-90661</v>
      </c>
      <c r="B876" s="160">
        <v>90661</v>
      </c>
      <c r="C876" s="165" t="s">
        <v>11899</v>
      </c>
      <c r="D876" s="166" t="s">
        <v>89</v>
      </c>
      <c r="E876" s="461">
        <v>3</v>
      </c>
      <c r="F876" s="164" t="s">
        <v>11038</v>
      </c>
      <c r="G876" s="168"/>
    </row>
    <row r="877" spans="1:7" ht="20.399999999999999" x14ac:dyDescent="0.3">
      <c r="A877" s="159" t="str">
        <f t="shared" si="13"/>
        <v>SN-90664</v>
      </c>
      <c r="B877" s="160">
        <v>90664</v>
      </c>
      <c r="C877" s="165" t="s">
        <v>11900</v>
      </c>
      <c r="D877" s="166" t="s">
        <v>89</v>
      </c>
      <c r="E877" s="461">
        <v>3.11</v>
      </c>
      <c r="F877" s="164" t="s">
        <v>11038</v>
      </c>
      <c r="G877" s="168"/>
    </row>
    <row r="878" spans="1:7" ht="20.399999999999999" x14ac:dyDescent="0.3">
      <c r="A878" s="159" t="str">
        <f t="shared" si="13"/>
        <v>SN-90665</v>
      </c>
      <c r="B878" s="160">
        <v>90665</v>
      </c>
      <c r="C878" s="165" t="s">
        <v>11901</v>
      </c>
      <c r="D878" s="166" t="s">
        <v>89</v>
      </c>
      <c r="E878" s="461">
        <v>0.69</v>
      </c>
      <c r="F878" s="164" t="s">
        <v>11038</v>
      </c>
      <c r="G878" s="168"/>
    </row>
    <row r="879" spans="1:7" ht="20.399999999999999" x14ac:dyDescent="0.3">
      <c r="A879" s="159" t="str">
        <f t="shared" si="13"/>
        <v>SN-90666</v>
      </c>
      <c r="B879" s="160">
        <v>90666</v>
      </c>
      <c r="C879" s="165" t="s">
        <v>11902</v>
      </c>
      <c r="D879" s="166" t="s">
        <v>89</v>
      </c>
      <c r="E879" s="461">
        <v>3.4</v>
      </c>
      <c r="F879" s="164" t="s">
        <v>11038</v>
      </c>
      <c r="G879" s="168"/>
    </row>
    <row r="880" spans="1:7" ht="20.399999999999999" x14ac:dyDescent="0.3">
      <c r="A880" s="159" t="str">
        <f t="shared" si="13"/>
        <v>SN-90667</v>
      </c>
      <c r="B880" s="160">
        <v>90667</v>
      </c>
      <c r="C880" s="165" t="s">
        <v>11903</v>
      </c>
      <c r="D880" s="166" t="s">
        <v>89</v>
      </c>
      <c r="E880" s="461">
        <v>9.32</v>
      </c>
      <c r="F880" s="164" t="s">
        <v>11537</v>
      </c>
      <c r="G880" s="168"/>
    </row>
    <row r="881" spans="1:7" ht="30.6" x14ac:dyDescent="0.3">
      <c r="A881" s="159" t="str">
        <f t="shared" si="13"/>
        <v>SN-90670</v>
      </c>
      <c r="B881" s="160">
        <v>90670</v>
      </c>
      <c r="C881" s="165" t="s">
        <v>11904</v>
      </c>
      <c r="D881" s="166" t="s">
        <v>89</v>
      </c>
      <c r="E881" s="461">
        <v>107.5</v>
      </c>
      <c r="F881" s="164" t="s">
        <v>11038</v>
      </c>
      <c r="G881" s="168"/>
    </row>
    <row r="882" spans="1:7" ht="30.6" x14ac:dyDescent="0.3">
      <c r="A882" s="159" t="str">
        <f t="shared" si="13"/>
        <v>SN-90671</v>
      </c>
      <c r="B882" s="160">
        <v>90671</v>
      </c>
      <c r="C882" s="165" t="s">
        <v>11905</v>
      </c>
      <c r="D882" s="166" t="s">
        <v>89</v>
      </c>
      <c r="E882" s="461">
        <v>28.23</v>
      </c>
      <c r="F882" s="164" t="s">
        <v>11038</v>
      </c>
      <c r="G882" s="168"/>
    </row>
    <row r="883" spans="1:7" ht="30.6" x14ac:dyDescent="0.3">
      <c r="A883" s="159" t="str">
        <f t="shared" si="13"/>
        <v>SN-90672</v>
      </c>
      <c r="B883" s="160">
        <v>90672</v>
      </c>
      <c r="C883" s="165" t="s">
        <v>11906</v>
      </c>
      <c r="D883" s="166" t="s">
        <v>89</v>
      </c>
      <c r="E883" s="461">
        <v>134.53</v>
      </c>
      <c r="F883" s="164" t="s">
        <v>11038</v>
      </c>
      <c r="G883" s="168"/>
    </row>
    <row r="884" spans="1:7" ht="30.6" x14ac:dyDescent="0.3">
      <c r="A884" s="159" t="str">
        <f t="shared" si="13"/>
        <v>SN-90673</v>
      </c>
      <c r="B884" s="160">
        <v>90673</v>
      </c>
      <c r="C884" s="165" t="s">
        <v>11907</v>
      </c>
      <c r="D884" s="166" t="s">
        <v>89</v>
      </c>
      <c r="E884" s="461">
        <v>126.68</v>
      </c>
      <c r="F884" s="164" t="s">
        <v>11537</v>
      </c>
      <c r="G884" s="168"/>
    </row>
    <row r="885" spans="1:7" ht="30.6" x14ac:dyDescent="0.3">
      <c r="A885" s="159" t="str">
        <f t="shared" si="13"/>
        <v>SN-90676</v>
      </c>
      <c r="B885" s="160">
        <v>90676</v>
      </c>
      <c r="C885" s="165" t="s">
        <v>11908</v>
      </c>
      <c r="D885" s="166" t="s">
        <v>89</v>
      </c>
      <c r="E885" s="461">
        <v>56.03</v>
      </c>
      <c r="F885" s="164" t="s">
        <v>11038</v>
      </c>
      <c r="G885" s="168"/>
    </row>
    <row r="886" spans="1:7" ht="30.6" x14ac:dyDescent="0.3">
      <c r="A886" s="159" t="str">
        <f t="shared" si="13"/>
        <v>SN-90677</v>
      </c>
      <c r="B886" s="160">
        <v>90677</v>
      </c>
      <c r="C886" s="165" t="s">
        <v>11909</v>
      </c>
      <c r="D886" s="166" t="s">
        <v>89</v>
      </c>
      <c r="E886" s="461">
        <v>14.71</v>
      </c>
      <c r="F886" s="164" t="s">
        <v>11038</v>
      </c>
      <c r="G886" s="168"/>
    </row>
    <row r="887" spans="1:7" ht="30.6" x14ac:dyDescent="0.3">
      <c r="A887" s="159" t="str">
        <f t="shared" si="13"/>
        <v>SN-90678</v>
      </c>
      <c r="B887" s="160">
        <v>90678</v>
      </c>
      <c r="C887" s="165" t="s">
        <v>11910</v>
      </c>
      <c r="D887" s="166" t="s">
        <v>89</v>
      </c>
      <c r="E887" s="461">
        <v>70.11</v>
      </c>
      <c r="F887" s="164" t="s">
        <v>11038</v>
      </c>
      <c r="G887" s="168"/>
    </row>
    <row r="888" spans="1:7" ht="30.6" x14ac:dyDescent="0.3">
      <c r="A888" s="159" t="str">
        <f t="shared" si="13"/>
        <v>SN-90679</v>
      </c>
      <c r="B888" s="160">
        <v>90679</v>
      </c>
      <c r="C888" s="165" t="s">
        <v>11911</v>
      </c>
      <c r="D888" s="166" t="s">
        <v>89</v>
      </c>
      <c r="E888" s="461">
        <v>64.760000000000005</v>
      </c>
      <c r="F888" s="164" t="s">
        <v>11537</v>
      </c>
      <c r="G888" s="168"/>
    </row>
    <row r="889" spans="1:7" ht="20.399999999999999" x14ac:dyDescent="0.3">
      <c r="A889" s="159" t="str">
        <f t="shared" si="13"/>
        <v>SN-90682</v>
      </c>
      <c r="B889" s="160">
        <v>90682</v>
      </c>
      <c r="C889" s="165" t="s">
        <v>11912</v>
      </c>
      <c r="D889" s="166" t="s">
        <v>89</v>
      </c>
      <c r="E889" s="461">
        <v>24.22</v>
      </c>
      <c r="F889" s="164" t="s">
        <v>11038</v>
      </c>
      <c r="G889" s="168"/>
    </row>
    <row r="890" spans="1:7" ht="20.399999999999999" x14ac:dyDescent="0.3">
      <c r="A890" s="159" t="str">
        <f t="shared" si="13"/>
        <v>SN-90683</v>
      </c>
      <c r="B890" s="160">
        <v>90683</v>
      </c>
      <c r="C890" s="165" t="s">
        <v>11913</v>
      </c>
      <c r="D890" s="166" t="s">
        <v>89</v>
      </c>
      <c r="E890" s="461">
        <v>5.45</v>
      </c>
      <c r="F890" s="164" t="s">
        <v>11038</v>
      </c>
      <c r="G890" s="168"/>
    </row>
    <row r="891" spans="1:7" ht="20.399999999999999" x14ac:dyDescent="0.3">
      <c r="A891" s="159" t="str">
        <f t="shared" si="13"/>
        <v>SN-90684</v>
      </c>
      <c r="B891" s="160">
        <v>90684</v>
      </c>
      <c r="C891" s="165" t="s">
        <v>11914</v>
      </c>
      <c r="D891" s="166" t="s">
        <v>89</v>
      </c>
      <c r="E891" s="461">
        <v>26.49</v>
      </c>
      <c r="F891" s="164" t="s">
        <v>11038</v>
      </c>
      <c r="G891" s="168"/>
    </row>
    <row r="892" spans="1:7" ht="20.399999999999999" x14ac:dyDescent="0.3">
      <c r="A892" s="159" t="str">
        <f t="shared" si="13"/>
        <v>SN-90685</v>
      </c>
      <c r="B892" s="160">
        <v>90685</v>
      </c>
      <c r="C892" s="165" t="s">
        <v>11915</v>
      </c>
      <c r="D892" s="166" t="s">
        <v>89</v>
      </c>
      <c r="E892" s="461">
        <v>40.159999999999997</v>
      </c>
      <c r="F892" s="164" t="s">
        <v>11537</v>
      </c>
      <c r="G892" s="168"/>
    </row>
    <row r="893" spans="1:7" ht="20.399999999999999" x14ac:dyDescent="0.3">
      <c r="A893" s="159" t="str">
        <f t="shared" si="13"/>
        <v>SN-90688</v>
      </c>
      <c r="B893" s="160">
        <v>90688</v>
      </c>
      <c r="C893" s="165" t="s">
        <v>11916</v>
      </c>
      <c r="D893" s="166" t="s">
        <v>89</v>
      </c>
      <c r="E893" s="461">
        <v>11.6</v>
      </c>
      <c r="F893" s="164" t="s">
        <v>11537</v>
      </c>
      <c r="G893" s="168"/>
    </row>
    <row r="894" spans="1:7" ht="20.399999999999999" x14ac:dyDescent="0.3">
      <c r="A894" s="159" t="str">
        <f t="shared" si="13"/>
        <v>SN-90689</v>
      </c>
      <c r="B894" s="160">
        <v>90689</v>
      </c>
      <c r="C894" s="165" t="s">
        <v>11917</v>
      </c>
      <c r="D894" s="166" t="s">
        <v>89</v>
      </c>
      <c r="E894" s="461">
        <v>2.23</v>
      </c>
      <c r="F894" s="164" t="s">
        <v>11537</v>
      </c>
      <c r="G894" s="168"/>
    </row>
    <row r="895" spans="1:7" ht="20.399999999999999" x14ac:dyDescent="0.3">
      <c r="A895" s="159" t="str">
        <f t="shared" si="13"/>
        <v>SN-90690</v>
      </c>
      <c r="B895" s="160">
        <v>90690</v>
      </c>
      <c r="C895" s="165" t="s">
        <v>11918</v>
      </c>
      <c r="D895" s="166" t="s">
        <v>89</v>
      </c>
      <c r="E895" s="461">
        <v>14.5</v>
      </c>
      <c r="F895" s="164" t="s">
        <v>11537</v>
      </c>
      <c r="G895" s="168"/>
    </row>
    <row r="896" spans="1:7" ht="20.399999999999999" x14ac:dyDescent="0.3">
      <c r="A896" s="159" t="str">
        <f t="shared" si="13"/>
        <v>SN-90691</v>
      </c>
      <c r="B896" s="160">
        <v>90691</v>
      </c>
      <c r="C896" s="165" t="s">
        <v>11919</v>
      </c>
      <c r="D896" s="166" t="s">
        <v>89</v>
      </c>
      <c r="E896" s="461">
        <v>22.21</v>
      </c>
      <c r="F896" s="164" t="s">
        <v>11537</v>
      </c>
      <c r="G896" s="168"/>
    </row>
    <row r="897" spans="1:7" ht="20.399999999999999" x14ac:dyDescent="0.3">
      <c r="A897" s="159" t="str">
        <f t="shared" si="13"/>
        <v>SN-90957</v>
      </c>
      <c r="B897" s="160">
        <v>90957</v>
      </c>
      <c r="C897" s="165" t="s">
        <v>11920</v>
      </c>
      <c r="D897" s="166" t="s">
        <v>89</v>
      </c>
      <c r="E897" s="461">
        <v>1.92</v>
      </c>
      <c r="F897" s="164" t="s">
        <v>11038</v>
      </c>
      <c r="G897" s="168"/>
    </row>
    <row r="898" spans="1:7" ht="20.399999999999999" x14ac:dyDescent="0.3">
      <c r="A898" s="159" t="str">
        <f t="shared" si="13"/>
        <v>SN-90958</v>
      </c>
      <c r="B898" s="160">
        <v>90958</v>
      </c>
      <c r="C898" s="165" t="s">
        <v>11921</v>
      </c>
      <c r="D898" s="166" t="s">
        <v>89</v>
      </c>
      <c r="E898" s="461">
        <v>0.5</v>
      </c>
      <c r="F898" s="164" t="s">
        <v>11038</v>
      </c>
      <c r="G898" s="168"/>
    </row>
    <row r="899" spans="1:7" ht="20.399999999999999" x14ac:dyDescent="0.3">
      <c r="A899" s="159" t="str">
        <f t="shared" si="13"/>
        <v>SN-90960</v>
      </c>
      <c r="B899" s="160">
        <v>90960</v>
      </c>
      <c r="C899" s="165" t="s">
        <v>11922</v>
      </c>
      <c r="D899" s="166" t="s">
        <v>89</v>
      </c>
      <c r="E899" s="461">
        <v>2.56</v>
      </c>
      <c r="F899" s="164" t="s">
        <v>11038</v>
      </c>
      <c r="G899" s="168"/>
    </row>
    <row r="900" spans="1:7" ht="20.399999999999999" x14ac:dyDescent="0.3">
      <c r="A900" s="159" t="str">
        <f t="shared" si="13"/>
        <v>SN-90961</v>
      </c>
      <c r="B900" s="160">
        <v>90961</v>
      </c>
      <c r="C900" s="165" t="s">
        <v>11923</v>
      </c>
      <c r="D900" s="166" t="s">
        <v>89</v>
      </c>
      <c r="E900" s="461">
        <v>0.67</v>
      </c>
      <c r="F900" s="164" t="s">
        <v>11038</v>
      </c>
      <c r="G900" s="168"/>
    </row>
    <row r="901" spans="1:7" ht="20.399999999999999" x14ac:dyDescent="0.3">
      <c r="A901" s="159" t="str">
        <f t="shared" si="13"/>
        <v>SN-90962</v>
      </c>
      <c r="B901" s="160">
        <v>90962</v>
      </c>
      <c r="C901" s="165" t="s">
        <v>11924</v>
      </c>
      <c r="D901" s="166" t="s">
        <v>89</v>
      </c>
      <c r="E901" s="461">
        <v>3.21</v>
      </c>
      <c r="F901" s="164" t="s">
        <v>11038</v>
      </c>
      <c r="G901" s="168"/>
    </row>
    <row r="902" spans="1:7" ht="20.399999999999999" x14ac:dyDescent="0.3">
      <c r="A902" s="159" t="str">
        <f t="shared" si="13"/>
        <v>SN-90963</v>
      </c>
      <c r="B902" s="160">
        <v>90963</v>
      </c>
      <c r="C902" s="165" t="s">
        <v>11925</v>
      </c>
      <c r="D902" s="166" t="s">
        <v>89</v>
      </c>
      <c r="E902" s="461">
        <v>9.32</v>
      </c>
      <c r="F902" s="164" t="s">
        <v>11537</v>
      </c>
      <c r="G902" s="168"/>
    </row>
    <row r="903" spans="1:7" ht="20.399999999999999" x14ac:dyDescent="0.3">
      <c r="A903" s="159" t="str">
        <f t="shared" si="13"/>
        <v>SN-90968</v>
      </c>
      <c r="B903" s="160">
        <v>90968</v>
      </c>
      <c r="C903" s="165" t="s">
        <v>11926</v>
      </c>
      <c r="D903" s="166" t="s">
        <v>89</v>
      </c>
      <c r="E903" s="461">
        <v>2.57</v>
      </c>
      <c r="F903" s="164" t="s">
        <v>11038</v>
      </c>
      <c r="G903" s="168"/>
    </row>
    <row r="904" spans="1:7" ht="20.399999999999999" x14ac:dyDescent="0.3">
      <c r="A904" s="159" t="str">
        <f t="shared" si="13"/>
        <v>SN-90969</v>
      </c>
      <c r="B904" s="160">
        <v>90969</v>
      </c>
      <c r="C904" s="165" t="s">
        <v>11927</v>
      </c>
      <c r="D904" s="166" t="s">
        <v>89</v>
      </c>
      <c r="E904" s="461">
        <v>0.67</v>
      </c>
      <c r="F904" s="164" t="s">
        <v>11038</v>
      </c>
      <c r="G904" s="168"/>
    </row>
    <row r="905" spans="1:7" ht="20.399999999999999" x14ac:dyDescent="0.3">
      <c r="A905" s="159" t="str">
        <f t="shared" si="13"/>
        <v>SN-90970</v>
      </c>
      <c r="B905" s="160">
        <v>90970</v>
      </c>
      <c r="C905" s="165" t="s">
        <v>11928</v>
      </c>
      <c r="D905" s="166" t="s">
        <v>89</v>
      </c>
      <c r="E905" s="461">
        <v>3.22</v>
      </c>
      <c r="F905" s="164" t="s">
        <v>11038</v>
      </c>
      <c r="G905" s="168"/>
    </row>
    <row r="906" spans="1:7" ht="20.399999999999999" x14ac:dyDescent="0.3">
      <c r="A906" s="159" t="str">
        <f t="shared" ref="A906:A969" si="14">CONCATENATE("SN-",B906)</f>
        <v>SN-90971</v>
      </c>
      <c r="B906" s="160">
        <v>90971</v>
      </c>
      <c r="C906" s="165" t="s">
        <v>11929</v>
      </c>
      <c r="D906" s="166" t="s">
        <v>89</v>
      </c>
      <c r="E906" s="461">
        <v>37.76</v>
      </c>
      <c r="F906" s="164" t="s">
        <v>11537</v>
      </c>
      <c r="G906" s="168"/>
    </row>
    <row r="907" spans="1:7" ht="20.399999999999999" x14ac:dyDescent="0.3">
      <c r="A907" s="159" t="str">
        <f t="shared" si="14"/>
        <v>SN-90975</v>
      </c>
      <c r="B907" s="160">
        <v>90975</v>
      </c>
      <c r="C907" s="165" t="s">
        <v>11930</v>
      </c>
      <c r="D907" s="166" t="s">
        <v>89</v>
      </c>
      <c r="E907" s="461">
        <v>6.54</v>
      </c>
      <c r="F907" s="164" t="s">
        <v>11038</v>
      </c>
      <c r="G907" s="168"/>
    </row>
    <row r="908" spans="1:7" ht="20.399999999999999" x14ac:dyDescent="0.3">
      <c r="A908" s="159" t="str">
        <f t="shared" si="14"/>
        <v>SN-90976</v>
      </c>
      <c r="B908" s="160">
        <v>90976</v>
      </c>
      <c r="C908" s="165" t="s">
        <v>11931</v>
      </c>
      <c r="D908" s="166" t="s">
        <v>89</v>
      </c>
      <c r="E908" s="461">
        <v>1.71</v>
      </c>
      <c r="F908" s="164" t="s">
        <v>11038</v>
      </c>
      <c r="G908" s="168"/>
    </row>
    <row r="909" spans="1:7" ht="20.399999999999999" x14ac:dyDescent="0.3">
      <c r="A909" s="159" t="str">
        <f t="shared" si="14"/>
        <v>SN-90977</v>
      </c>
      <c r="B909" s="160">
        <v>90977</v>
      </c>
      <c r="C909" s="165" t="s">
        <v>11932</v>
      </c>
      <c r="D909" s="166" t="s">
        <v>89</v>
      </c>
      <c r="E909" s="461">
        <v>8.18</v>
      </c>
      <c r="F909" s="164" t="s">
        <v>11038</v>
      </c>
      <c r="G909" s="168"/>
    </row>
    <row r="910" spans="1:7" ht="20.399999999999999" x14ac:dyDescent="0.3">
      <c r="A910" s="159" t="str">
        <f t="shared" si="14"/>
        <v>SN-90978</v>
      </c>
      <c r="B910" s="160">
        <v>90978</v>
      </c>
      <c r="C910" s="165" t="s">
        <v>11933</v>
      </c>
      <c r="D910" s="166" t="s">
        <v>89</v>
      </c>
      <c r="E910" s="461">
        <v>97.92</v>
      </c>
      <c r="F910" s="164" t="s">
        <v>11537</v>
      </c>
      <c r="G910" s="168"/>
    </row>
    <row r="911" spans="1:7" ht="20.399999999999999" x14ac:dyDescent="0.3">
      <c r="A911" s="159" t="str">
        <f t="shared" si="14"/>
        <v>SN-90992</v>
      </c>
      <c r="B911" s="160">
        <v>90992</v>
      </c>
      <c r="C911" s="165" t="s">
        <v>11934</v>
      </c>
      <c r="D911" s="166" t="s">
        <v>89</v>
      </c>
      <c r="E911" s="461">
        <v>3.05</v>
      </c>
      <c r="F911" s="164" t="s">
        <v>11038</v>
      </c>
      <c r="G911" s="168"/>
    </row>
    <row r="912" spans="1:7" ht="20.399999999999999" x14ac:dyDescent="0.3">
      <c r="A912" s="159" t="str">
        <f t="shared" si="14"/>
        <v>SN-90993</v>
      </c>
      <c r="B912" s="160">
        <v>90993</v>
      </c>
      <c r="C912" s="165" t="s">
        <v>11935</v>
      </c>
      <c r="D912" s="166" t="s">
        <v>89</v>
      </c>
      <c r="E912" s="461">
        <v>0.8</v>
      </c>
      <c r="F912" s="164" t="s">
        <v>11038</v>
      </c>
      <c r="G912" s="168"/>
    </row>
    <row r="913" spans="1:7" ht="20.399999999999999" x14ac:dyDescent="0.3">
      <c r="A913" s="159" t="str">
        <f t="shared" si="14"/>
        <v>SN-90994</v>
      </c>
      <c r="B913" s="160">
        <v>90994</v>
      </c>
      <c r="C913" s="165" t="s">
        <v>11936</v>
      </c>
      <c r="D913" s="166" t="s">
        <v>89</v>
      </c>
      <c r="E913" s="461">
        <v>3.82</v>
      </c>
      <c r="F913" s="164" t="s">
        <v>11038</v>
      </c>
      <c r="G913" s="168"/>
    </row>
    <row r="914" spans="1:7" ht="20.399999999999999" x14ac:dyDescent="0.3">
      <c r="A914" s="159" t="str">
        <f t="shared" si="14"/>
        <v>SN-90995</v>
      </c>
      <c r="B914" s="160">
        <v>90995</v>
      </c>
      <c r="C914" s="165" t="s">
        <v>11937</v>
      </c>
      <c r="D914" s="166" t="s">
        <v>89</v>
      </c>
      <c r="E914" s="461">
        <v>51.28</v>
      </c>
      <c r="F914" s="164" t="s">
        <v>11537</v>
      </c>
      <c r="G914" s="168"/>
    </row>
    <row r="915" spans="1:7" ht="30.6" x14ac:dyDescent="0.3">
      <c r="A915" s="159" t="str">
        <f t="shared" si="14"/>
        <v>SN-91021</v>
      </c>
      <c r="B915" s="160">
        <v>91021</v>
      </c>
      <c r="C915" s="165" t="s">
        <v>11938</v>
      </c>
      <c r="D915" s="166" t="s">
        <v>89</v>
      </c>
      <c r="E915" s="461">
        <v>3.04</v>
      </c>
      <c r="F915" s="164" t="s">
        <v>11038</v>
      </c>
      <c r="G915" s="168"/>
    </row>
    <row r="916" spans="1:7" ht="20.399999999999999" x14ac:dyDescent="0.3">
      <c r="A916" s="159" t="str">
        <f t="shared" si="14"/>
        <v>SN-91026</v>
      </c>
      <c r="B916" s="160">
        <v>91026</v>
      </c>
      <c r="C916" s="165" t="s">
        <v>11939</v>
      </c>
      <c r="D916" s="166" t="s">
        <v>89</v>
      </c>
      <c r="E916" s="461">
        <v>10.18</v>
      </c>
      <c r="F916" s="164" t="s">
        <v>11038</v>
      </c>
      <c r="G916" s="168"/>
    </row>
    <row r="917" spans="1:7" ht="20.399999999999999" x14ac:dyDescent="0.3">
      <c r="A917" s="159" t="str">
        <f t="shared" si="14"/>
        <v>SN-91027</v>
      </c>
      <c r="B917" s="160">
        <v>91027</v>
      </c>
      <c r="C917" s="165" t="s">
        <v>11940</v>
      </c>
      <c r="D917" s="166" t="s">
        <v>89</v>
      </c>
      <c r="E917" s="461">
        <v>4.0599999999999996</v>
      </c>
      <c r="F917" s="164" t="s">
        <v>11038</v>
      </c>
      <c r="G917" s="168"/>
    </row>
    <row r="918" spans="1:7" ht="20.399999999999999" x14ac:dyDescent="0.3">
      <c r="A918" s="159" t="str">
        <f t="shared" si="14"/>
        <v>SN-91028</v>
      </c>
      <c r="B918" s="160">
        <v>91028</v>
      </c>
      <c r="C918" s="165" t="s">
        <v>11941</v>
      </c>
      <c r="D918" s="166" t="s">
        <v>89</v>
      </c>
      <c r="E918" s="461">
        <v>0.82</v>
      </c>
      <c r="F918" s="164" t="s">
        <v>11038</v>
      </c>
      <c r="G918" s="168"/>
    </row>
    <row r="919" spans="1:7" ht="20.399999999999999" x14ac:dyDescent="0.3">
      <c r="A919" s="159" t="str">
        <f t="shared" si="14"/>
        <v>SN-91029</v>
      </c>
      <c r="B919" s="160">
        <v>91029</v>
      </c>
      <c r="C919" s="165" t="s">
        <v>11942</v>
      </c>
      <c r="D919" s="166" t="s">
        <v>89</v>
      </c>
      <c r="E919" s="461">
        <v>19.079999999999998</v>
      </c>
      <c r="F919" s="164" t="s">
        <v>11038</v>
      </c>
      <c r="G919" s="168"/>
    </row>
    <row r="920" spans="1:7" ht="20.399999999999999" x14ac:dyDescent="0.3">
      <c r="A920" s="159" t="str">
        <f t="shared" si="14"/>
        <v>SN-91030</v>
      </c>
      <c r="B920" s="160">
        <v>91030</v>
      </c>
      <c r="C920" s="165" t="s">
        <v>11943</v>
      </c>
      <c r="D920" s="166" t="s">
        <v>89</v>
      </c>
      <c r="E920" s="461">
        <v>107.71</v>
      </c>
      <c r="F920" s="164" t="s">
        <v>11537</v>
      </c>
      <c r="G920" s="168"/>
    </row>
    <row r="921" spans="1:7" ht="20.399999999999999" x14ac:dyDescent="0.3">
      <c r="A921" s="159" t="str">
        <f t="shared" si="14"/>
        <v>SN-91273</v>
      </c>
      <c r="B921" s="160">
        <v>91273</v>
      </c>
      <c r="C921" s="165" t="s">
        <v>11944</v>
      </c>
      <c r="D921" s="166" t="s">
        <v>89</v>
      </c>
      <c r="E921" s="461">
        <v>0.43</v>
      </c>
      <c r="F921" s="164" t="s">
        <v>11038</v>
      </c>
      <c r="G921" s="168"/>
    </row>
    <row r="922" spans="1:7" ht="20.399999999999999" x14ac:dyDescent="0.3">
      <c r="A922" s="159" t="str">
        <f t="shared" si="14"/>
        <v>SN-91274</v>
      </c>
      <c r="B922" s="160">
        <v>91274</v>
      </c>
      <c r="C922" s="165" t="s">
        <v>11945</v>
      </c>
      <c r="D922" s="166" t="s">
        <v>89</v>
      </c>
      <c r="E922" s="461">
        <v>0.11</v>
      </c>
      <c r="F922" s="164" t="s">
        <v>11038</v>
      </c>
      <c r="G922" s="168"/>
    </row>
    <row r="923" spans="1:7" ht="20.399999999999999" x14ac:dyDescent="0.3">
      <c r="A923" s="159" t="str">
        <f t="shared" si="14"/>
        <v>SN-91275</v>
      </c>
      <c r="B923" s="160">
        <v>91275</v>
      </c>
      <c r="C923" s="165" t="s">
        <v>11946</v>
      </c>
      <c r="D923" s="166" t="s">
        <v>89</v>
      </c>
      <c r="E923" s="461">
        <v>0.54</v>
      </c>
      <c r="F923" s="164" t="s">
        <v>11038</v>
      </c>
      <c r="G923" s="168"/>
    </row>
    <row r="924" spans="1:7" ht="20.399999999999999" x14ac:dyDescent="0.3">
      <c r="A924" s="159" t="str">
        <f t="shared" si="14"/>
        <v>SN-91276</v>
      </c>
      <c r="B924" s="160">
        <v>91276</v>
      </c>
      <c r="C924" s="165" t="s">
        <v>11947</v>
      </c>
      <c r="D924" s="166" t="s">
        <v>89</v>
      </c>
      <c r="E924" s="461">
        <v>3.3</v>
      </c>
      <c r="F924" s="164" t="s">
        <v>11537</v>
      </c>
      <c r="G924" s="168"/>
    </row>
    <row r="925" spans="1:7" ht="21.6" x14ac:dyDescent="0.3">
      <c r="A925" s="159" t="str">
        <f t="shared" si="14"/>
        <v>SN-91279</v>
      </c>
      <c r="B925" s="160">
        <v>91279</v>
      </c>
      <c r="C925" s="165" t="s">
        <v>11948</v>
      </c>
      <c r="D925" s="166" t="s">
        <v>89</v>
      </c>
      <c r="E925" s="461">
        <v>0.62</v>
      </c>
      <c r="F925" s="164" t="s">
        <v>11118</v>
      </c>
      <c r="G925" s="168"/>
    </row>
    <row r="926" spans="1:7" ht="21.6" x14ac:dyDescent="0.3">
      <c r="A926" s="159" t="str">
        <f t="shared" si="14"/>
        <v>SN-91280</v>
      </c>
      <c r="B926" s="160">
        <v>91280</v>
      </c>
      <c r="C926" s="165" t="s">
        <v>11949</v>
      </c>
      <c r="D926" s="166" t="s">
        <v>89</v>
      </c>
      <c r="E926" s="461">
        <v>0.13</v>
      </c>
      <c r="F926" s="164" t="s">
        <v>11118</v>
      </c>
      <c r="G926" s="168"/>
    </row>
    <row r="927" spans="1:7" ht="21.6" x14ac:dyDescent="0.3">
      <c r="A927" s="159" t="str">
        <f t="shared" si="14"/>
        <v>SN-91281</v>
      </c>
      <c r="B927" s="160">
        <v>91281</v>
      </c>
      <c r="C927" s="165" t="s">
        <v>11950</v>
      </c>
      <c r="D927" s="166" t="s">
        <v>89</v>
      </c>
      <c r="E927" s="461">
        <v>0.78</v>
      </c>
      <c r="F927" s="164" t="s">
        <v>11118</v>
      </c>
      <c r="G927" s="168"/>
    </row>
    <row r="928" spans="1:7" ht="20.399999999999999" x14ac:dyDescent="0.3">
      <c r="A928" s="159" t="str">
        <f t="shared" si="14"/>
        <v>SN-91282</v>
      </c>
      <c r="B928" s="160">
        <v>91282</v>
      </c>
      <c r="C928" s="165" t="s">
        <v>11951</v>
      </c>
      <c r="D928" s="166" t="s">
        <v>89</v>
      </c>
      <c r="E928" s="461">
        <v>7.91</v>
      </c>
      <c r="F928" s="164" t="s">
        <v>11537</v>
      </c>
      <c r="G928" s="168"/>
    </row>
    <row r="929" spans="1:7" ht="20.399999999999999" x14ac:dyDescent="0.3">
      <c r="A929" s="159" t="str">
        <f t="shared" si="14"/>
        <v>SN-91354</v>
      </c>
      <c r="B929" s="160">
        <v>91354</v>
      </c>
      <c r="C929" s="165" t="s">
        <v>11952</v>
      </c>
      <c r="D929" s="166" t="s">
        <v>89</v>
      </c>
      <c r="E929" s="461">
        <v>7.94</v>
      </c>
      <c r="F929" s="164" t="s">
        <v>11038</v>
      </c>
      <c r="G929" s="168"/>
    </row>
    <row r="930" spans="1:7" ht="20.399999999999999" x14ac:dyDescent="0.3">
      <c r="A930" s="159" t="str">
        <f t="shared" si="14"/>
        <v>SN-91355</v>
      </c>
      <c r="B930" s="160">
        <v>91355</v>
      </c>
      <c r="C930" s="165" t="s">
        <v>11953</v>
      </c>
      <c r="D930" s="166" t="s">
        <v>89</v>
      </c>
      <c r="E930" s="461">
        <v>3.17</v>
      </c>
      <c r="F930" s="164" t="s">
        <v>11038</v>
      </c>
      <c r="G930" s="168"/>
    </row>
    <row r="931" spans="1:7" ht="20.399999999999999" x14ac:dyDescent="0.3">
      <c r="A931" s="159" t="str">
        <f t="shared" si="14"/>
        <v>SN-91356</v>
      </c>
      <c r="B931" s="160">
        <v>91356</v>
      </c>
      <c r="C931" s="165" t="s">
        <v>11954</v>
      </c>
      <c r="D931" s="166" t="s">
        <v>89</v>
      </c>
      <c r="E931" s="461">
        <v>0.64</v>
      </c>
      <c r="F931" s="164" t="s">
        <v>11038</v>
      </c>
      <c r="G931" s="168"/>
    </row>
    <row r="932" spans="1:7" ht="20.399999999999999" x14ac:dyDescent="0.3">
      <c r="A932" s="159" t="str">
        <f t="shared" si="14"/>
        <v>SN-91359</v>
      </c>
      <c r="B932" s="160">
        <v>91359</v>
      </c>
      <c r="C932" s="165" t="s">
        <v>11955</v>
      </c>
      <c r="D932" s="166" t="s">
        <v>89</v>
      </c>
      <c r="E932" s="461">
        <v>8.7200000000000006</v>
      </c>
      <c r="F932" s="164" t="s">
        <v>11038</v>
      </c>
      <c r="G932" s="168"/>
    </row>
    <row r="933" spans="1:7" ht="20.399999999999999" x14ac:dyDescent="0.3">
      <c r="A933" s="159" t="str">
        <f t="shared" si="14"/>
        <v>SN-91360</v>
      </c>
      <c r="B933" s="160">
        <v>91360</v>
      </c>
      <c r="C933" s="165" t="s">
        <v>11956</v>
      </c>
      <c r="D933" s="166" t="s">
        <v>89</v>
      </c>
      <c r="E933" s="461">
        <v>3.47</v>
      </c>
      <c r="F933" s="164" t="s">
        <v>11038</v>
      </c>
      <c r="G933" s="168"/>
    </row>
    <row r="934" spans="1:7" ht="20.399999999999999" x14ac:dyDescent="0.3">
      <c r="A934" s="159" t="str">
        <f t="shared" si="14"/>
        <v>SN-91361</v>
      </c>
      <c r="B934" s="160">
        <v>91361</v>
      </c>
      <c r="C934" s="165" t="s">
        <v>11957</v>
      </c>
      <c r="D934" s="166" t="s">
        <v>89</v>
      </c>
      <c r="E934" s="461">
        <v>0.71</v>
      </c>
      <c r="F934" s="164" t="s">
        <v>11038</v>
      </c>
      <c r="G934" s="168"/>
    </row>
    <row r="935" spans="1:7" ht="20.399999999999999" x14ac:dyDescent="0.3">
      <c r="A935" s="159" t="str">
        <f t="shared" si="14"/>
        <v>SN-91367</v>
      </c>
      <c r="B935" s="160">
        <v>91367</v>
      </c>
      <c r="C935" s="165" t="s">
        <v>11958</v>
      </c>
      <c r="D935" s="166" t="s">
        <v>89</v>
      </c>
      <c r="E935" s="461">
        <v>11.5</v>
      </c>
      <c r="F935" s="164" t="s">
        <v>11038</v>
      </c>
      <c r="G935" s="168"/>
    </row>
    <row r="936" spans="1:7" ht="20.399999999999999" x14ac:dyDescent="0.3">
      <c r="A936" s="159" t="str">
        <f t="shared" si="14"/>
        <v>SN-91368</v>
      </c>
      <c r="B936" s="160">
        <v>91368</v>
      </c>
      <c r="C936" s="165" t="s">
        <v>11959</v>
      </c>
      <c r="D936" s="166" t="s">
        <v>89</v>
      </c>
      <c r="E936" s="461">
        <v>4.0199999999999996</v>
      </c>
      <c r="F936" s="164" t="s">
        <v>11038</v>
      </c>
      <c r="G936" s="168"/>
    </row>
    <row r="937" spans="1:7" ht="20.399999999999999" x14ac:dyDescent="0.3">
      <c r="A937" s="159" t="str">
        <f t="shared" si="14"/>
        <v>SN-91369</v>
      </c>
      <c r="B937" s="160">
        <v>91369</v>
      </c>
      <c r="C937" s="165" t="s">
        <v>11960</v>
      </c>
      <c r="D937" s="166" t="s">
        <v>89</v>
      </c>
      <c r="E937" s="461">
        <v>0.82</v>
      </c>
      <c r="F937" s="164" t="s">
        <v>11038</v>
      </c>
      <c r="G937" s="168"/>
    </row>
    <row r="938" spans="1:7" ht="20.399999999999999" x14ac:dyDescent="0.3">
      <c r="A938" s="159" t="str">
        <f t="shared" si="14"/>
        <v>SN-91375</v>
      </c>
      <c r="B938" s="160">
        <v>91375</v>
      </c>
      <c r="C938" s="165" t="s">
        <v>11961</v>
      </c>
      <c r="D938" s="166" t="s">
        <v>89</v>
      </c>
      <c r="E938" s="461">
        <v>6.69</v>
      </c>
      <c r="F938" s="164" t="s">
        <v>11038</v>
      </c>
      <c r="G938" s="168"/>
    </row>
    <row r="939" spans="1:7" ht="20.399999999999999" x14ac:dyDescent="0.3">
      <c r="A939" s="159" t="str">
        <f t="shared" si="14"/>
        <v>SN-91376</v>
      </c>
      <c r="B939" s="160">
        <v>91376</v>
      </c>
      <c r="C939" s="165" t="s">
        <v>11962</v>
      </c>
      <c r="D939" s="166" t="s">
        <v>89</v>
      </c>
      <c r="E939" s="461">
        <v>2.67</v>
      </c>
      <c r="F939" s="164" t="s">
        <v>11038</v>
      </c>
      <c r="G939" s="168"/>
    </row>
    <row r="940" spans="1:7" ht="20.399999999999999" x14ac:dyDescent="0.3">
      <c r="A940" s="159" t="str">
        <f t="shared" si="14"/>
        <v>SN-91377</v>
      </c>
      <c r="B940" s="160">
        <v>91377</v>
      </c>
      <c r="C940" s="165" t="s">
        <v>11963</v>
      </c>
      <c r="D940" s="166" t="s">
        <v>89</v>
      </c>
      <c r="E940" s="461">
        <v>0.54</v>
      </c>
      <c r="F940" s="164" t="s">
        <v>11038</v>
      </c>
      <c r="G940" s="168"/>
    </row>
    <row r="941" spans="1:7" ht="20.399999999999999" x14ac:dyDescent="0.3">
      <c r="A941" s="159" t="str">
        <f t="shared" si="14"/>
        <v>SN-91380</v>
      </c>
      <c r="B941" s="160">
        <v>91380</v>
      </c>
      <c r="C941" s="165" t="s">
        <v>11964</v>
      </c>
      <c r="D941" s="166" t="s">
        <v>89</v>
      </c>
      <c r="E941" s="461">
        <v>12.96</v>
      </c>
      <c r="F941" s="164" t="s">
        <v>11038</v>
      </c>
      <c r="G941" s="168"/>
    </row>
    <row r="942" spans="1:7" ht="20.399999999999999" x14ac:dyDescent="0.3">
      <c r="A942" s="159" t="str">
        <f t="shared" si="14"/>
        <v>SN-91381</v>
      </c>
      <c r="B942" s="160">
        <v>91381</v>
      </c>
      <c r="C942" s="165" t="s">
        <v>11965</v>
      </c>
      <c r="D942" s="166" t="s">
        <v>89</v>
      </c>
      <c r="E942" s="461">
        <v>4.54</v>
      </c>
      <c r="F942" s="164" t="s">
        <v>11038</v>
      </c>
      <c r="G942" s="168"/>
    </row>
    <row r="943" spans="1:7" ht="20.399999999999999" x14ac:dyDescent="0.3">
      <c r="A943" s="159" t="str">
        <f t="shared" si="14"/>
        <v>SN-91382</v>
      </c>
      <c r="B943" s="160">
        <v>91382</v>
      </c>
      <c r="C943" s="165" t="s">
        <v>11966</v>
      </c>
      <c r="D943" s="166" t="s">
        <v>89</v>
      </c>
      <c r="E943" s="461">
        <v>0.93</v>
      </c>
      <c r="F943" s="164" t="s">
        <v>11038</v>
      </c>
      <c r="G943" s="168"/>
    </row>
    <row r="944" spans="1:7" ht="20.399999999999999" x14ac:dyDescent="0.3">
      <c r="A944" s="159" t="str">
        <f t="shared" si="14"/>
        <v>SN-91383</v>
      </c>
      <c r="B944" s="160">
        <v>91383</v>
      </c>
      <c r="C944" s="165" t="s">
        <v>11967</v>
      </c>
      <c r="D944" s="166" t="s">
        <v>89</v>
      </c>
      <c r="E944" s="461">
        <v>24.32</v>
      </c>
      <c r="F944" s="164" t="s">
        <v>11038</v>
      </c>
      <c r="G944" s="168"/>
    </row>
    <row r="945" spans="1:7" ht="20.399999999999999" x14ac:dyDescent="0.3">
      <c r="A945" s="159" t="str">
        <f t="shared" si="14"/>
        <v>SN-91384</v>
      </c>
      <c r="B945" s="160">
        <v>91384</v>
      </c>
      <c r="C945" s="165" t="s">
        <v>11968</v>
      </c>
      <c r="D945" s="166" t="s">
        <v>89</v>
      </c>
      <c r="E945" s="461">
        <v>107.25</v>
      </c>
      <c r="F945" s="164" t="s">
        <v>11537</v>
      </c>
      <c r="G945" s="168"/>
    </row>
    <row r="946" spans="1:7" ht="30.6" x14ac:dyDescent="0.3">
      <c r="A946" s="159" t="str">
        <f t="shared" si="14"/>
        <v>SN-91390</v>
      </c>
      <c r="B946" s="160">
        <v>91390</v>
      </c>
      <c r="C946" s="165" t="s">
        <v>11969</v>
      </c>
      <c r="D946" s="166" t="s">
        <v>89</v>
      </c>
      <c r="E946" s="461">
        <v>8.5399999999999991</v>
      </c>
      <c r="F946" s="164" t="s">
        <v>11038</v>
      </c>
      <c r="G946" s="168"/>
    </row>
    <row r="947" spans="1:7" ht="30.6" x14ac:dyDescent="0.3">
      <c r="A947" s="159" t="str">
        <f t="shared" si="14"/>
        <v>SN-91391</v>
      </c>
      <c r="B947" s="160">
        <v>91391</v>
      </c>
      <c r="C947" s="165" t="s">
        <v>11970</v>
      </c>
      <c r="D947" s="166" t="s">
        <v>89</v>
      </c>
      <c r="E947" s="461">
        <v>3.4</v>
      </c>
      <c r="F947" s="164" t="s">
        <v>11038</v>
      </c>
      <c r="G947" s="168"/>
    </row>
    <row r="948" spans="1:7" ht="30.6" x14ac:dyDescent="0.3">
      <c r="A948" s="159" t="str">
        <f t="shared" si="14"/>
        <v>SN-91392</v>
      </c>
      <c r="B948" s="160">
        <v>91392</v>
      </c>
      <c r="C948" s="165" t="s">
        <v>11971</v>
      </c>
      <c r="D948" s="166" t="s">
        <v>89</v>
      </c>
      <c r="E948" s="461">
        <v>0.69</v>
      </c>
      <c r="F948" s="164" t="s">
        <v>11038</v>
      </c>
      <c r="G948" s="168"/>
    </row>
    <row r="949" spans="1:7" ht="20.399999999999999" x14ac:dyDescent="0.3">
      <c r="A949" s="159" t="str">
        <f t="shared" si="14"/>
        <v>SN-91396</v>
      </c>
      <c r="B949" s="160">
        <v>91396</v>
      </c>
      <c r="C949" s="165" t="s">
        <v>11972</v>
      </c>
      <c r="D949" s="166" t="s">
        <v>89</v>
      </c>
      <c r="E949" s="461">
        <v>11.21</v>
      </c>
      <c r="F949" s="164" t="s">
        <v>11038</v>
      </c>
      <c r="G949" s="168"/>
    </row>
    <row r="950" spans="1:7" ht="20.399999999999999" x14ac:dyDescent="0.3">
      <c r="A950" s="159" t="str">
        <f t="shared" si="14"/>
        <v>SN-91397</v>
      </c>
      <c r="B950" s="160">
        <v>91397</v>
      </c>
      <c r="C950" s="165" t="s">
        <v>11973</v>
      </c>
      <c r="D950" s="166" t="s">
        <v>89</v>
      </c>
      <c r="E950" s="461">
        <v>4.47</v>
      </c>
      <c r="F950" s="164" t="s">
        <v>11038</v>
      </c>
      <c r="G950" s="168"/>
    </row>
    <row r="951" spans="1:7" ht="30.6" x14ac:dyDescent="0.3">
      <c r="A951" s="159" t="str">
        <f t="shared" si="14"/>
        <v>SN-91398</v>
      </c>
      <c r="B951" s="160">
        <v>91398</v>
      </c>
      <c r="C951" s="165" t="s">
        <v>11974</v>
      </c>
      <c r="D951" s="166" t="s">
        <v>89</v>
      </c>
      <c r="E951" s="461">
        <v>0.9</v>
      </c>
      <c r="F951" s="164" t="s">
        <v>11038</v>
      </c>
      <c r="G951" s="168"/>
    </row>
    <row r="952" spans="1:7" ht="20.399999999999999" x14ac:dyDescent="0.3">
      <c r="A952" s="159" t="str">
        <f t="shared" si="14"/>
        <v>SN-91402</v>
      </c>
      <c r="B952" s="160">
        <v>91402</v>
      </c>
      <c r="C952" s="165" t="s">
        <v>11975</v>
      </c>
      <c r="D952" s="166" t="s">
        <v>89</v>
      </c>
      <c r="E952" s="461">
        <v>0.78</v>
      </c>
      <c r="F952" s="164" t="s">
        <v>11038</v>
      </c>
      <c r="G952" s="168"/>
    </row>
    <row r="953" spans="1:7" ht="30.6" x14ac:dyDescent="0.3">
      <c r="A953" s="159" t="str">
        <f t="shared" si="14"/>
        <v>SN-91466</v>
      </c>
      <c r="B953" s="160">
        <v>91466</v>
      </c>
      <c r="C953" s="165" t="s">
        <v>11976</v>
      </c>
      <c r="D953" s="166" t="s">
        <v>89</v>
      </c>
      <c r="E953" s="461">
        <v>0.72</v>
      </c>
      <c r="F953" s="164" t="s">
        <v>11038</v>
      </c>
      <c r="G953" s="168"/>
    </row>
    <row r="954" spans="1:7" ht="30.6" x14ac:dyDescent="0.3">
      <c r="A954" s="159" t="str">
        <f t="shared" si="14"/>
        <v>SN-91467</v>
      </c>
      <c r="B954" s="160">
        <v>91467</v>
      </c>
      <c r="C954" s="165" t="s">
        <v>11977</v>
      </c>
      <c r="D954" s="166" t="s">
        <v>89</v>
      </c>
      <c r="E954" s="461">
        <v>88.14</v>
      </c>
      <c r="F954" s="164" t="s">
        <v>11537</v>
      </c>
      <c r="G954" s="168"/>
    </row>
    <row r="955" spans="1:7" ht="30.6" x14ac:dyDescent="0.3">
      <c r="A955" s="159" t="str">
        <f t="shared" si="14"/>
        <v>SN-91468</v>
      </c>
      <c r="B955" s="160">
        <v>91468</v>
      </c>
      <c r="C955" s="165" t="s">
        <v>11978</v>
      </c>
      <c r="D955" s="166" t="s">
        <v>89</v>
      </c>
      <c r="E955" s="461">
        <v>12.3</v>
      </c>
      <c r="F955" s="164" t="s">
        <v>11038</v>
      </c>
      <c r="G955" s="168"/>
    </row>
    <row r="956" spans="1:7" ht="20.399999999999999" x14ac:dyDescent="0.3">
      <c r="A956" s="159" t="str">
        <f t="shared" si="14"/>
        <v>SN-91469</v>
      </c>
      <c r="B956" s="160">
        <v>91469</v>
      </c>
      <c r="C956" s="165" t="s">
        <v>11979</v>
      </c>
      <c r="D956" s="166" t="s">
        <v>89</v>
      </c>
      <c r="E956" s="461">
        <v>4.16</v>
      </c>
      <c r="F956" s="164" t="s">
        <v>11038</v>
      </c>
      <c r="G956" s="168"/>
    </row>
    <row r="957" spans="1:7" ht="30.6" x14ac:dyDescent="0.3">
      <c r="A957" s="159" t="str">
        <f t="shared" si="14"/>
        <v>SN-91484</v>
      </c>
      <c r="B957" s="160">
        <v>91484</v>
      </c>
      <c r="C957" s="165" t="s">
        <v>11980</v>
      </c>
      <c r="D957" s="166" t="s">
        <v>89</v>
      </c>
      <c r="E957" s="461">
        <v>0.84</v>
      </c>
      <c r="F957" s="164" t="s">
        <v>11038</v>
      </c>
      <c r="G957" s="168"/>
    </row>
    <row r="958" spans="1:7" ht="30.6" x14ac:dyDescent="0.3">
      <c r="A958" s="159" t="str">
        <f t="shared" si="14"/>
        <v>SN-91485</v>
      </c>
      <c r="B958" s="160">
        <v>91485</v>
      </c>
      <c r="C958" s="165" t="s">
        <v>11981</v>
      </c>
      <c r="D958" s="166" t="s">
        <v>89</v>
      </c>
      <c r="E958" s="461">
        <v>121.47</v>
      </c>
      <c r="F958" s="164" t="s">
        <v>11537</v>
      </c>
      <c r="G958" s="168"/>
    </row>
    <row r="959" spans="1:7" ht="20.399999999999999" x14ac:dyDescent="0.3">
      <c r="A959" s="159" t="str">
        <f t="shared" si="14"/>
        <v>SN-91529</v>
      </c>
      <c r="B959" s="160">
        <v>91529</v>
      </c>
      <c r="C959" s="165" t="s">
        <v>11982</v>
      </c>
      <c r="D959" s="166" t="s">
        <v>89</v>
      </c>
      <c r="E959" s="461">
        <v>0.64</v>
      </c>
      <c r="F959" s="164" t="s">
        <v>11038</v>
      </c>
      <c r="G959" s="168"/>
    </row>
    <row r="960" spans="1:7" ht="20.399999999999999" x14ac:dyDescent="0.3">
      <c r="A960" s="159" t="str">
        <f t="shared" si="14"/>
        <v>SN-91530</v>
      </c>
      <c r="B960" s="160">
        <v>91530</v>
      </c>
      <c r="C960" s="165" t="s">
        <v>11983</v>
      </c>
      <c r="D960" s="166" t="s">
        <v>89</v>
      </c>
      <c r="E960" s="461">
        <v>0.16</v>
      </c>
      <c r="F960" s="164" t="s">
        <v>11038</v>
      </c>
      <c r="G960" s="168"/>
    </row>
    <row r="961" spans="1:7" ht="20.399999999999999" x14ac:dyDescent="0.3">
      <c r="A961" s="159" t="str">
        <f t="shared" si="14"/>
        <v>SN-91531</v>
      </c>
      <c r="B961" s="160">
        <v>91531</v>
      </c>
      <c r="C961" s="165" t="s">
        <v>11984</v>
      </c>
      <c r="D961" s="166" t="s">
        <v>89</v>
      </c>
      <c r="E961" s="461">
        <v>0.8</v>
      </c>
      <c r="F961" s="164" t="s">
        <v>11038</v>
      </c>
      <c r="G961" s="168"/>
    </row>
    <row r="962" spans="1:7" ht="20.399999999999999" x14ac:dyDescent="0.3">
      <c r="A962" s="159" t="str">
        <f t="shared" si="14"/>
        <v>SN-91532</v>
      </c>
      <c r="B962" s="160">
        <v>91532</v>
      </c>
      <c r="C962" s="165" t="s">
        <v>11985</v>
      </c>
      <c r="D962" s="166" t="s">
        <v>89</v>
      </c>
      <c r="E962" s="461">
        <v>2.4</v>
      </c>
      <c r="F962" s="164" t="s">
        <v>11537</v>
      </c>
      <c r="G962" s="168"/>
    </row>
    <row r="963" spans="1:7" ht="20.399999999999999" x14ac:dyDescent="0.3">
      <c r="A963" s="159" t="str">
        <f t="shared" si="14"/>
        <v>SN-91629</v>
      </c>
      <c r="B963" s="160">
        <v>91629</v>
      </c>
      <c r="C963" s="165" t="s">
        <v>11986</v>
      </c>
      <c r="D963" s="166" t="s">
        <v>89</v>
      </c>
      <c r="E963" s="461">
        <v>8.2899999999999991</v>
      </c>
      <c r="F963" s="164" t="s">
        <v>11038</v>
      </c>
      <c r="G963" s="168"/>
    </row>
    <row r="964" spans="1:7" ht="20.399999999999999" x14ac:dyDescent="0.3">
      <c r="A964" s="159" t="str">
        <f t="shared" si="14"/>
        <v>SN-91630</v>
      </c>
      <c r="B964" s="160">
        <v>91630</v>
      </c>
      <c r="C964" s="165" t="s">
        <v>11987</v>
      </c>
      <c r="D964" s="166" t="s">
        <v>89</v>
      </c>
      <c r="E964" s="461">
        <v>3.31</v>
      </c>
      <c r="F964" s="164" t="s">
        <v>11038</v>
      </c>
      <c r="G964" s="168"/>
    </row>
    <row r="965" spans="1:7" ht="30.6" x14ac:dyDescent="0.3">
      <c r="A965" s="159" t="str">
        <f t="shared" si="14"/>
        <v>SN-91631</v>
      </c>
      <c r="B965" s="160">
        <v>91631</v>
      </c>
      <c r="C965" s="165" t="s">
        <v>11988</v>
      </c>
      <c r="D965" s="166" t="s">
        <v>89</v>
      </c>
      <c r="E965" s="461">
        <v>0.67</v>
      </c>
      <c r="F965" s="164" t="s">
        <v>11038</v>
      </c>
      <c r="G965" s="168"/>
    </row>
    <row r="966" spans="1:7" ht="20.399999999999999" x14ac:dyDescent="0.3">
      <c r="A966" s="159" t="str">
        <f t="shared" si="14"/>
        <v>SN-91632</v>
      </c>
      <c r="B966" s="160">
        <v>91632</v>
      </c>
      <c r="C966" s="165" t="s">
        <v>11989</v>
      </c>
      <c r="D966" s="166" t="s">
        <v>89</v>
      </c>
      <c r="E966" s="461">
        <v>15.55</v>
      </c>
      <c r="F966" s="164" t="s">
        <v>11038</v>
      </c>
      <c r="G966" s="168"/>
    </row>
    <row r="967" spans="1:7" ht="30.6" x14ac:dyDescent="0.3">
      <c r="A967" s="159" t="str">
        <f t="shared" si="14"/>
        <v>SN-91633</v>
      </c>
      <c r="B967" s="160">
        <v>91633</v>
      </c>
      <c r="C967" s="165" t="s">
        <v>11990</v>
      </c>
      <c r="D967" s="166" t="s">
        <v>89</v>
      </c>
      <c r="E967" s="461">
        <v>74.62</v>
      </c>
      <c r="F967" s="164" t="s">
        <v>11537</v>
      </c>
      <c r="G967" s="168"/>
    </row>
    <row r="968" spans="1:7" ht="30.6" x14ac:dyDescent="0.3">
      <c r="A968" s="159" t="str">
        <f t="shared" si="14"/>
        <v>SN-91640</v>
      </c>
      <c r="B968" s="160">
        <v>91640</v>
      </c>
      <c r="C968" s="165" t="s">
        <v>11991</v>
      </c>
      <c r="D968" s="166" t="s">
        <v>89</v>
      </c>
      <c r="E968" s="461">
        <v>19.09</v>
      </c>
      <c r="F968" s="164" t="s">
        <v>11038</v>
      </c>
      <c r="G968" s="168"/>
    </row>
    <row r="969" spans="1:7" ht="30.6" x14ac:dyDescent="0.3">
      <c r="A969" s="159" t="str">
        <f t="shared" si="14"/>
        <v>SN-91641</v>
      </c>
      <c r="B969" s="160">
        <v>91641</v>
      </c>
      <c r="C969" s="165" t="s">
        <v>11992</v>
      </c>
      <c r="D969" s="166" t="s">
        <v>89</v>
      </c>
      <c r="E969" s="461">
        <v>7.61</v>
      </c>
      <c r="F969" s="164" t="s">
        <v>11038</v>
      </c>
      <c r="G969" s="168"/>
    </row>
    <row r="970" spans="1:7" ht="30.6" x14ac:dyDescent="0.3">
      <c r="A970" s="159" t="str">
        <f t="shared" ref="A970:A1033" si="15">CONCATENATE("SN-",B970)</f>
        <v>SN-91642</v>
      </c>
      <c r="B970" s="160">
        <v>91642</v>
      </c>
      <c r="C970" s="165" t="s">
        <v>11993</v>
      </c>
      <c r="D970" s="166" t="s">
        <v>89</v>
      </c>
      <c r="E970" s="461">
        <v>1.55</v>
      </c>
      <c r="F970" s="164" t="s">
        <v>11038</v>
      </c>
      <c r="G970" s="168"/>
    </row>
    <row r="971" spans="1:7" ht="30.6" x14ac:dyDescent="0.3">
      <c r="A971" s="159" t="str">
        <f t="shared" si="15"/>
        <v>SN-91643</v>
      </c>
      <c r="B971" s="160">
        <v>91643</v>
      </c>
      <c r="C971" s="165" t="s">
        <v>11994</v>
      </c>
      <c r="D971" s="166" t="s">
        <v>89</v>
      </c>
      <c r="E971" s="461">
        <v>35.79</v>
      </c>
      <c r="F971" s="164" t="s">
        <v>11038</v>
      </c>
      <c r="G971" s="168"/>
    </row>
    <row r="972" spans="1:7" ht="30.6" x14ac:dyDescent="0.3">
      <c r="A972" s="159" t="str">
        <f t="shared" si="15"/>
        <v>SN-91644</v>
      </c>
      <c r="B972" s="160">
        <v>91644</v>
      </c>
      <c r="C972" s="165" t="s">
        <v>11995</v>
      </c>
      <c r="D972" s="166" t="s">
        <v>89</v>
      </c>
      <c r="E972" s="461">
        <v>167.86</v>
      </c>
      <c r="F972" s="164" t="s">
        <v>11537</v>
      </c>
      <c r="G972" s="168"/>
    </row>
    <row r="973" spans="1:7" ht="21.6" x14ac:dyDescent="0.3">
      <c r="A973" s="159" t="str">
        <f t="shared" si="15"/>
        <v>SN-91688</v>
      </c>
      <c r="B973" s="160">
        <v>91688</v>
      </c>
      <c r="C973" s="165" t="s">
        <v>11996</v>
      </c>
      <c r="D973" s="166" t="s">
        <v>89</v>
      </c>
      <c r="E973" s="461">
        <v>7.0000000000000007E-2</v>
      </c>
      <c r="F973" s="164" t="s">
        <v>11118</v>
      </c>
      <c r="G973" s="168"/>
    </row>
    <row r="974" spans="1:7" ht="21.6" x14ac:dyDescent="0.3">
      <c r="A974" s="159" t="str">
        <f t="shared" si="15"/>
        <v>SN-91689</v>
      </c>
      <c r="B974" s="160">
        <v>91689</v>
      </c>
      <c r="C974" s="165" t="s">
        <v>11997</v>
      </c>
      <c r="D974" s="166" t="s">
        <v>89</v>
      </c>
      <c r="E974" s="461">
        <v>0.01</v>
      </c>
      <c r="F974" s="164" t="s">
        <v>11118</v>
      </c>
      <c r="G974" s="168"/>
    </row>
    <row r="975" spans="1:7" ht="21.6" x14ac:dyDescent="0.3">
      <c r="A975" s="159" t="str">
        <f t="shared" si="15"/>
        <v>SN-91690</v>
      </c>
      <c r="B975" s="160">
        <v>91690</v>
      </c>
      <c r="C975" s="165" t="s">
        <v>11998</v>
      </c>
      <c r="D975" s="166" t="s">
        <v>89</v>
      </c>
      <c r="E975" s="461">
        <v>0.05</v>
      </c>
      <c r="F975" s="164" t="s">
        <v>11118</v>
      </c>
      <c r="G975" s="168"/>
    </row>
    <row r="976" spans="1:7" ht="20.399999999999999" x14ac:dyDescent="0.3">
      <c r="A976" s="159" t="str">
        <f t="shared" si="15"/>
        <v>SN-91691</v>
      </c>
      <c r="B976" s="160">
        <v>91691</v>
      </c>
      <c r="C976" s="165" t="s">
        <v>11999</v>
      </c>
      <c r="D976" s="166" t="s">
        <v>89</v>
      </c>
      <c r="E976" s="461">
        <v>1.48</v>
      </c>
      <c r="F976" s="164" t="s">
        <v>11038</v>
      </c>
      <c r="G976" s="168"/>
    </row>
    <row r="977" spans="1:7" ht="20.399999999999999" x14ac:dyDescent="0.3">
      <c r="A977" s="159" t="str">
        <f t="shared" si="15"/>
        <v>SN-92040</v>
      </c>
      <c r="B977" s="160">
        <v>92040</v>
      </c>
      <c r="C977" s="165" t="s">
        <v>12000</v>
      </c>
      <c r="D977" s="166" t="s">
        <v>89</v>
      </c>
      <c r="E977" s="461">
        <v>3.63</v>
      </c>
      <c r="F977" s="164" t="s">
        <v>11038</v>
      </c>
      <c r="G977" s="168"/>
    </row>
    <row r="978" spans="1:7" x14ac:dyDescent="0.3">
      <c r="A978" s="159" t="str">
        <f t="shared" si="15"/>
        <v>SN-92041</v>
      </c>
      <c r="B978" s="160">
        <v>92041</v>
      </c>
      <c r="C978" s="165" t="s">
        <v>12001</v>
      </c>
      <c r="D978" s="166" t="s">
        <v>89</v>
      </c>
      <c r="E978" s="461">
        <v>0.72</v>
      </c>
      <c r="F978" s="164" t="s">
        <v>11038</v>
      </c>
      <c r="G978" s="168"/>
    </row>
    <row r="979" spans="1:7" ht="20.399999999999999" x14ac:dyDescent="0.3">
      <c r="A979" s="159" t="str">
        <f t="shared" si="15"/>
        <v>SN-92042</v>
      </c>
      <c r="B979" s="160">
        <v>92042</v>
      </c>
      <c r="C979" s="165" t="s">
        <v>12002</v>
      </c>
      <c r="D979" s="166" t="s">
        <v>89</v>
      </c>
      <c r="E979" s="461">
        <v>3.02</v>
      </c>
      <c r="F979" s="164" t="s">
        <v>11038</v>
      </c>
      <c r="G979" s="168"/>
    </row>
    <row r="980" spans="1:7" ht="30.6" x14ac:dyDescent="0.3">
      <c r="A980" s="159" t="str">
        <f t="shared" si="15"/>
        <v>SN-92101</v>
      </c>
      <c r="B980" s="160">
        <v>92101</v>
      </c>
      <c r="C980" s="165" t="s">
        <v>12003</v>
      </c>
      <c r="D980" s="166" t="s">
        <v>89</v>
      </c>
      <c r="E980" s="461">
        <v>12.27</v>
      </c>
      <c r="F980" s="164" t="s">
        <v>11038</v>
      </c>
      <c r="G980" s="168"/>
    </row>
    <row r="981" spans="1:7" ht="30.6" x14ac:dyDescent="0.3">
      <c r="A981" s="159" t="str">
        <f t="shared" si="15"/>
        <v>SN-92102</v>
      </c>
      <c r="B981" s="160">
        <v>92102</v>
      </c>
      <c r="C981" s="165" t="s">
        <v>12004</v>
      </c>
      <c r="D981" s="166" t="s">
        <v>89</v>
      </c>
      <c r="E981" s="461">
        <v>4.8899999999999997</v>
      </c>
      <c r="F981" s="164" t="s">
        <v>11038</v>
      </c>
      <c r="G981" s="168"/>
    </row>
    <row r="982" spans="1:7" ht="30.6" x14ac:dyDescent="0.3">
      <c r="A982" s="159" t="str">
        <f t="shared" si="15"/>
        <v>SN-92103</v>
      </c>
      <c r="B982" s="160">
        <v>92103</v>
      </c>
      <c r="C982" s="165" t="s">
        <v>12005</v>
      </c>
      <c r="D982" s="166" t="s">
        <v>89</v>
      </c>
      <c r="E982" s="461">
        <v>0.99</v>
      </c>
      <c r="F982" s="164" t="s">
        <v>11038</v>
      </c>
      <c r="G982" s="168"/>
    </row>
    <row r="983" spans="1:7" ht="30.6" x14ac:dyDescent="0.3">
      <c r="A983" s="159" t="str">
        <f t="shared" si="15"/>
        <v>SN-92104</v>
      </c>
      <c r="B983" s="160">
        <v>92104</v>
      </c>
      <c r="C983" s="165" t="s">
        <v>12006</v>
      </c>
      <c r="D983" s="166" t="s">
        <v>89</v>
      </c>
      <c r="E983" s="461">
        <v>23.01</v>
      </c>
      <c r="F983" s="164" t="s">
        <v>11038</v>
      </c>
      <c r="G983" s="168"/>
    </row>
    <row r="984" spans="1:7" ht="30.6" x14ac:dyDescent="0.3">
      <c r="A984" s="159" t="str">
        <f t="shared" si="15"/>
        <v>SN-92105</v>
      </c>
      <c r="B984" s="160">
        <v>92105</v>
      </c>
      <c r="C984" s="165" t="s">
        <v>12007</v>
      </c>
      <c r="D984" s="166" t="s">
        <v>89</v>
      </c>
      <c r="E984" s="461">
        <v>107.25</v>
      </c>
      <c r="F984" s="164" t="s">
        <v>11537</v>
      </c>
      <c r="G984" s="168"/>
    </row>
    <row r="985" spans="1:7" ht="21.6" x14ac:dyDescent="0.3">
      <c r="A985" s="159" t="str">
        <f t="shared" si="15"/>
        <v>SN-92108</v>
      </c>
      <c r="B985" s="160">
        <v>92108</v>
      </c>
      <c r="C985" s="165" t="s">
        <v>12008</v>
      </c>
      <c r="D985" s="166" t="s">
        <v>89</v>
      </c>
      <c r="E985" s="461">
        <v>0.74</v>
      </c>
      <c r="F985" s="164" t="s">
        <v>11118</v>
      </c>
      <c r="G985" s="168"/>
    </row>
    <row r="986" spans="1:7" ht="21.6" x14ac:dyDescent="0.3">
      <c r="A986" s="159" t="str">
        <f t="shared" si="15"/>
        <v>SN-92109</v>
      </c>
      <c r="B986" s="160">
        <v>92109</v>
      </c>
      <c r="C986" s="165" t="s">
        <v>12009</v>
      </c>
      <c r="D986" s="166" t="s">
        <v>89</v>
      </c>
      <c r="E986" s="461">
        <v>0.16</v>
      </c>
      <c r="F986" s="164" t="s">
        <v>11118</v>
      </c>
      <c r="G986" s="168"/>
    </row>
    <row r="987" spans="1:7" ht="21.6" x14ac:dyDescent="0.3">
      <c r="A987" s="159" t="str">
        <f t="shared" si="15"/>
        <v>SN-92110</v>
      </c>
      <c r="B987" s="160">
        <v>92110</v>
      </c>
      <c r="C987" s="165" t="s">
        <v>12010</v>
      </c>
      <c r="D987" s="166" t="s">
        <v>89</v>
      </c>
      <c r="E987" s="461">
        <v>0.56999999999999995</v>
      </c>
      <c r="F987" s="164" t="s">
        <v>11118</v>
      </c>
      <c r="G987" s="168"/>
    </row>
    <row r="988" spans="1:7" ht="20.399999999999999" x14ac:dyDescent="0.3">
      <c r="A988" s="159" t="str">
        <f t="shared" si="15"/>
        <v>SN-92111</v>
      </c>
      <c r="B988" s="160">
        <v>92111</v>
      </c>
      <c r="C988" s="165" t="s">
        <v>12011</v>
      </c>
      <c r="D988" s="166" t="s">
        <v>89</v>
      </c>
      <c r="E988" s="461">
        <v>0.57999999999999996</v>
      </c>
      <c r="F988" s="164" t="s">
        <v>11038</v>
      </c>
      <c r="G988" s="168"/>
    </row>
    <row r="989" spans="1:7" ht="21.6" x14ac:dyDescent="0.3">
      <c r="A989" s="159" t="str">
        <f t="shared" si="15"/>
        <v>SN-92114</v>
      </c>
      <c r="B989" s="160">
        <v>92114</v>
      </c>
      <c r="C989" s="165" t="s">
        <v>7919</v>
      </c>
      <c r="D989" s="166" t="s">
        <v>89</v>
      </c>
      <c r="E989" s="461">
        <v>0.08</v>
      </c>
      <c r="F989" s="164" t="s">
        <v>11118</v>
      </c>
      <c r="G989" s="168"/>
    </row>
    <row r="990" spans="1:7" ht="21.6" x14ac:dyDescent="0.3">
      <c r="A990" s="159" t="str">
        <f t="shared" si="15"/>
        <v>SN-92115</v>
      </c>
      <c r="B990" s="160">
        <v>92115</v>
      </c>
      <c r="C990" s="165" t="s">
        <v>7920</v>
      </c>
      <c r="D990" s="166" t="s">
        <v>89</v>
      </c>
      <c r="E990" s="461">
        <v>0.01</v>
      </c>
      <c r="F990" s="164" t="s">
        <v>11118</v>
      </c>
      <c r="G990" s="168"/>
    </row>
    <row r="991" spans="1:7" ht="21.6" x14ac:dyDescent="0.3">
      <c r="A991" s="159" t="str">
        <f t="shared" si="15"/>
        <v>SN-92116</v>
      </c>
      <c r="B991" s="160">
        <v>92116</v>
      </c>
      <c r="C991" s="165" t="s">
        <v>7921</v>
      </c>
      <c r="D991" s="166" t="s">
        <v>89</v>
      </c>
      <c r="E991" s="461">
        <v>0.1</v>
      </c>
      <c r="F991" s="164" t="s">
        <v>11118</v>
      </c>
      <c r="G991" s="168"/>
    </row>
    <row r="992" spans="1:7" ht="21.6" x14ac:dyDescent="0.3">
      <c r="A992" s="159" t="str">
        <f t="shared" si="15"/>
        <v>SN-92133</v>
      </c>
      <c r="B992" s="160">
        <v>92133</v>
      </c>
      <c r="C992" s="165" t="s">
        <v>12012</v>
      </c>
      <c r="D992" s="166" t="s">
        <v>89</v>
      </c>
      <c r="E992" s="461">
        <v>7</v>
      </c>
      <c r="F992" s="164" t="s">
        <v>11118</v>
      </c>
      <c r="G992" s="168"/>
    </row>
    <row r="993" spans="1:7" ht="21.6" x14ac:dyDescent="0.3">
      <c r="A993" s="159" t="str">
        <f t="shared" si="15"/>
        <v>SN-92134</v>
      </c>
      <c r="B993" s="160">
        <v>92134</v>
      </c>
      <c r="C993" s="165" t="s">
        <v>12013</v>
      </c>
      <c r="D993" s="166" t="s">
        <v>89</v>
      </c>
      <c r="E993" s="461">
        <v>2.1</v>
      </c>
      <c r="F993" s="164" t="s">
        <v>11118</v>
      </c>
      <c r="G993" s="168"/>
    </row>
    <row r="994" spans="1:7" ht="21.6" x14ac:dyDescent="0.3">
      <c r="A994" s="159" t="str">
        <f t="shared" si="15"/>
        <v>SN-92135</v>
      </c>
      <c r="B994" s="160">
        <v>92135</v>
      </c>
      <c r="C994" s="165" t="s">
        <v>12014</v>
      </c>
      <c r="D994" s="166" t="s">
        <v>89</v>
      </c>
      <c r="E994" s="461">
        <v>0.43</v>
      </c>
      <c r="F994" s="164" t="s">
        <v>11118</v>
      </c>
      <c r="G994" s="168"/>
    </row>
    <row r="995" spans="1:7" ht="21.6" x14ac:dyDescent="0.3">
      <c r="A995" s="159" t="str">
        <f t="shared" si="15"/>
        <v>SN-92136</v>
      </c>
      <c r="B995" s="160">
        <v>92136</v>
      </c>
      <c r="C995" s="165" t="s">
        <v>12015</v>
      </c>
      <c r="D995" s="166" t="s">
        <v>89</v>
      </c>
      <c r="E995" s="461">
        <v>8.75</v>
      </c>
      <c r="F995" s="164" t="s">
        <v>11118</v>
      </c>
      <c r="G995" s="168"/>
    </row>
    <row r="996" spans="1:7" x14ac:dyDescent="0.3">
      <c r="A996" s="159" t="str">
        <f t="shared" si="15"/>
        <v>SN-92137</v>
      </c>
      <c r="B996" s="160">
        <v>92137</v>
      </c>
      <c r="C996" s="165" t="s">
        <v>12016</v>
      </c>
      <c r="D996" s="166" t="s">
        <v>89</v>
      </c>
      <c r="E996" s="461">
        <v>83.95</v>
      </c>
      <c r="F996" s="164" t="s">
        <v>11537</v>
      </c>
      <c r="G996" s="168"/>
    </row>
    <row r="997" spans="1:7" ht="21.6" x14ac:dyDescent="0.3">
      <c r="A997" s="159" t="str">
        <f t="shared" si="15"/>
        <v>SN-92140</v>
      </c>
      <c r="B997" s="160">
        <v>92140</v>
      </c>
      <c r="C997" s="165" t="s">
        <v>12017</v>
      </c>
      <c r="D997" s="166" t="s">
        <v>89</v>
      </c>
      <c r="E997" s="461">
        <v>2.13</v>
      </c>
      <c r="F997" s="164" t="s">
        <v>11118</v>
      </c>
      <c r="G997" s="168"/>
    </row>
    <row r="998" spans="1:7" ht="21.6" x14ac:dyDescent="0.3">
      <c r="A998" s="159" t="str">
        <f t="shared" si="15"/>
        <v>SN-92141</v>
      </c>
      <c r="B998" s="160">
        <v>92141</v>
      </c>
      <c r="C998" s="165" t="s">
        <v>12018</v>
      </c>
      <c r="D998" s="166" t="s">
        <v>89</v>
      </c>
      <c r="E998" s="461">
        <v>0.64</v>
      </c>
      <c r="F998" s="164" t="s">
        <v>11118</v>
      </c>
      <c r="G998" s="168"/>
    </row>
    <row r="999" spans="1:7" ht="21.6" x14ac:dyDescent="0.3">
      <c r="A999" s="159" t="str">
        <f t="shared" si="15"/>
        <v>SN-92142</v>
      </c>
      <c r="B999" s="160">
        <v>92142</v>
      </c>
      <c r="C999" s="165" t="s">
        <v>12019</v>
      </c>
      <c r="D999" s="166" t="s">
        <v>89</v>
      </c>
      <c r="E999" s="461">
        <v>0.13</v>
      </c>
      <c r="F999" s="164" t="s">
        <v>11118</v>
      </c>
      <c r="G999" s="168"/>
    </row>
    <row r="1000" spans="1:7" ht="21.6" x14ac:dyDescent="0.3">
      <c r="A1000" s="159" t="str">
        <f t="shared" si="15"/>
        <v>SN-92143</v>
      </c>
      <c r="B1000" s="160">
        <v>92143</v>
      </c>
      <c r="C1000" s="165" t="s">
        <v>12020</v>
      </c>
      <c r="D1000" s="166" t="s">
        <v>89</v>
      </c>
      <c r="E1000" s="461">
        <v>2.67</v>
      </c>
      <c r="F1000" s="164" t="s">
        <v>11118</v>
      </c>
      <c r="G1000" s="168"/>
    </row>
    <row r="1001" spans="1:7" ht="20.399999999999999" x14ac:dyDescent="0.3">
      <c r="A1001" s="159" t="str">
        <f t="shared" si="15"/>
        <v>SN-92144</v>
      </c>
      <c r="B1001" s="160">
        <v>92144</v>
      </c>
      <c r="C1001" s="165" t="s">
        <v>12021</v>
      </c>
      <c r="D1001" s="166" t="s">
        <v>89</v>
      </c>
      <c r="E1001" s="461">
        <v>60.66</v>
      </c>
      <c r="F1001" s="164" t="s">
        <v>11537</v>
      </c>
      <c r="G1001" s="168"/>
    </row>
    <row r="1002" spans="1:7" ht="30.6" x14ac:dyDescent="0.3">
      <c r="A1002" s="159" t="str">
        <f t="shared" si="15"/>
        <v>SN-92237</v>
      </c>
      <c r="B1002" s="160">
        <v>92237</v>
      </c>
      <c r="C1002" s="165" t="s">
        <v>12022</v>
      </c>
      <c r="D1002" s="166" t="s">
        <v>89</v>
      </c>
      <c r="E1002" s="461">
        <v>13.91</v>
      </c>
      <c r="F1002" s="164" t="s">
        <v>11038</v>
      </c>
      <c r="G1002" s="168"/>
    </row>
    <row r="1003" spans="1:7" ht="30.6" x14ac:dyDescent="0.3">
      <c r="A1003" s="159" t="str">
        <f t="shared" si="15"/>
        <v>SN-92238</v>
      </c>
      <c r="B1003" s="160">
        <v>92238</v>
      </c>
      <c r="C1003" s="165" t="s">
        <v>12023</v>
      </c>
      <c r="D1003" s="166" t="s">
        <v>89</v>
      </c>
      <c r="E1003" s="461">
        <v>5.55</v>
      </c>
      <c r="F1003" s="164" t="s">
        <v>11038</v>
      </c>
      <c r="G1003" s="168"/>
    </row>
    <row r="1004" spans="1:7" ht="30.6" x14ac:dyDescent="0.3">
      <c r="A1004" s="159" t="str">
        <f t="shared" si="15"/>
        <v>SN-92239</v>
      </c>
      <c r="B1004" s="160">
        <v>92239</v>
      </c>
      <c r="C1004" s="165" t="s">
        <v>12024</v>
      </c>
      <c r="D1004" s="166" t="s">
        <v>89</v>
      </c>
      <c r="E1004" s="461">
        <v>1.1299999999999999</v>
      </c>
      <c r="F1004" s="164" t="s">
        <v>11038</v>
      </c>
      <c r="G1004" s="168"/>
    </row>
    <row r="1005" spans="1:7" ht="30.6" x14ac:dyDescent="0.3">
      <c r="A1005" s="159" t="str">
        <f t="shared" si="15"/>
        <v>SN-92240</v>
      </c>
      <c r="B1005" s="160">
        <v>92240</v>
      </c>
      <c r="C1005" s="165" t="s">
        <v>12025</v>
      </c>
      <c r="D1005" s="166" t="s">
        <v>89</v>
      </c>
      <c r="E1005" s="461">
        <v>26.08</v>
      </c>
      <c r="F1005" s="164" t="s">
        <v>11038</v>
      </c>
      <c r="G1005" s="168"/>
    </row>
    <row r="1006" spans="1:7" ht="30.6" x14ac:dyDescent="0.3">
      <c r="A1006" s="159" t="str">
        <f t="shared" si="15"/>
        <v>SN-92241</v>
      </c>
      <c r="B1006" s="160">
        <v>92241</v>
      </c>
      <c r="C1006" s="165" t="s">
        <v>12026</v>
      </c>
      <c r="D1006" s="166" t="s">
        <v>89</v>
      </c>
      <c r="E1006" s="461">
        <v>153.88999999999999</v>
      </c>
      <c r="F1006" s="164" t="s">
        <v>11537</v>
      </c>
      <c r="G1006" s="168"/>
    </row>
    <row r="1007" spans="1:7" ht="20.399999999999999" x14ac:dyDescent="0.3">
      <c r="A1007" s="159" t="str">
        <f t="shared" si="15"/>
        <v>SN-92712</v>
      </c>
      <c r="B1007" s="160">
        <v>92712</v>
      </c>
      <c r="C1007" s="165" t="s">
        <v>12027</v>
      </c>
      <c r="D1007" s="166" t="s">
        <v>89</v>
      </c>
      <c r="E1007" s="461">
        <v>0.16</v>
      </c>
      <c r="F1007" s="164" t="s">
        <v>11537</v>
      </c>
      <c r="G1007" s="168"/>
    </row>
    <row r="1008" spans="1:7" ht="20.399999999999999" x14ac:dyDescent="0.3">
      <c r="A1008" s="159" t="str">
        <f t="shared" si="15"/>
        <v>SN-92713</v>
      </c>
      <c r="B1008" s="160">
        <v>92713</v>
      </c>
      <c r="C1008" s="165" t="s">
        <v>12028</v>
      </c>
      <c r="D1008" s="166" t="s">
        <v>89</v>
      </c>
      <c r="E1008" s="461">
        <v>0.03</v>
      </c>
      <c r="F1008" s="164" t="s">
        <v>11537</v>
      </c>
      <c r="G1008" s="168"/>
    </row>
    <row r="1009" spans="1:7" ht="20.399999999999999" x14ac:dyDescent="0.3">
      <c r="A1009" s="159" t="str">
        <f t="shared" si="15"/>
        <v>SN-92714</v>
      </c>
      <c r="B1009" s="160">
        <v>92714</v>
      </c>
      <c r="C1009" s="165" t="s">
        <v>12029</v>
      </c>
      <c r="D1009" s="166" t="s">
        <v>89</v>
      </c>
      <c r="E1009" s="461">
        <v>0.2</v>
      </c>
      <c r="F1009" s="164" t="s">
        <v>11537</v>
      </c>
      <c r="G1009" s="168"/>
    </row>
    <row r="1010" spans="1:7" ht="20.399999999999999" x14ac:dyDescent="0.3">
      <c r="A1010" s="159" t="str">
        <f t="shared" si="15"/>
        <v>SN-92715</v>
      </c>
      <c r="B1010" s="160">
        <v>92715</v>
      </c>
      <c r="C1010" s="165" t="s">
        <v>12030</v>
      </c>
      <c r="D1010" s="166" t="s">
        <v>89</v>
      </c>
      <c r="E1010" s="461">
        <v>15.13</v>
      </c>
      <c r="F1010" s="164" t="s">
        <v>11038</v>
      </c>
      <c r="G1010" s="168"/>
    </row>
    <row r="1011" spans="1:7" ht="20.399999999999999" x14ac:dyDescent="0.3">
      <c r="A1011" s="159" t="str">
        <f t="shared" si="15"/>
        <v>SN-92956</v>
      </c>
      <c r="B1011" s="160">
        <v>92956</v>
      </c>
      <c r="C1011" s="165" t="s">
        <v>12031</v>
      </c>
      <c r="D1011" s="166" t="s">
        <v>89</v>
      </c>
      <c r="E1011" s="461">
        <v>3.72</v>
      </c>
      <c r="F1011" s="164" t="s">
        <v>11038</v>
      </c>
      <c r="G1011" s="168"/>
    </row>
    <row r="1012" spans="1:7" x14ac:dyDescent="0.3">
      <c r="A1012" s="159" t="str">
        <f t="shared" si="15"/>
        <v>SN-92957</v>
      </c>
      <c r="B1012" s="160">
        <v>92957</v>
      </c>
      <c r="C1012" s="165" t="s">
        <v>12032</v>
      </c>
      <c r="D1012" s="166" t="s">
        <v>89</v>
      </c>
      <c r="E1012" s="461">
        <v>0.83</v>
      </c>
      <c r="F1012" s="164" t="s">
        <v>11038</v>
      </c>
      <c r="G1012" s="168"/>
    </row>
    <row r="1013" spans="1:7" ht="20.399999999999999" x14ac:dyDescent="0.3">
      <c r="A1013" s="159" t="str">
        <f t="shared" si="15"/>
        <v>SN-92958</v>
      </c>
      <c r="B1013" s="160">
        <v>92958</v>
      </c>
      <c r="C1013" s="165" t="s">
        <v>12033</v>
      </c>
      <c r="D1013" s="166" t="s">
        <v>89</v>
      </c>
      <c r="E1013" s="461">
        <v>4.07</v>
      </c>
      <c r="F1013" s="164" t="s">
        <v>11038</v>
      </c>
      <c r="G1013" s="168"/>
    </row>
    <row r="1014" spans="1:7" ht="20.399999999999999" x14ac:dyDescent="0.3">
      <c r="A1014" s="159" t="str">
        <f t="shared" si="15"/>
        <v>SN-92959</v>
      </c>
      <c r="B1014" s="160">
        <v>92959</v>
      </c>
      <c r="C1014" s="165" t="s">
        <v>12034</v>
      </c>
      <c r="D1014" s="166" t="s">
        <v>89</v>
      </c>
      <c r="E1014" s="461">
        <v>6.51</v>
      </c>
      <c r="F1014" s="164" t="s">
        <v>11537</v>
      </c>
      <c r="G1014" s="168"/>
    </row>
    <row r="1015" spans="1:7" x14ac:dyDescent="0.3">
      <c r="A1015" s="159" t="str">
        <f t="shared" si="15"/>
        <v>SN-92963</v>
      </c>
      <c r="B1015" s="160">
        <v>92963</v>
      </c>
      <c r="C1015" s="165" t="s">
        <v>12035</v>
      </c>
      <c r="D1015" s="166" t="s">
        <v>89</v>
      </c>
      <c r="E1015" s="461">
        <v>0.78</v>
      </c>
      <c r="F1015" s="164" t="s">
        <v>11038</v>
      </c>
      <c r="G1015" s="168"/>
    </row>
    <row r="1016" spans="1:7" x14ac:dyDescent="0.3">
      <c r="A1016" s="159" t="str">
        <f t="shared" si="15"/>
        <v>SN-92964</v>
      </c>
      <c r="B1016" s="160">
        <v>92964</v>
      </c>
      <c r="C1016" s="165" t="s">
        <v>12036</v>
      </c>
      <c r="D1016" s="166" t="s">
        <v>89</v>
      </c>
      <c r="E1016" s="461">
        <v>0.17</v>
      </c>
      <c r="F1016" s="164" t="s">
        <v>11038</v>
      </c>
      <c r="G1016" s="168"/>
    </row>
    <row r="1017" spans="1:7" x14ac:dyDescent="0.3">
      <c r="A1017" s="159" t="str">
        <f t="shared" si="15"/>
        <v>SN-92965</v>
      </c>
      <c r="B1017" s="160">
        <v>92965</v>
      </c>
      <c r="C1017" s="165" t="s">
        <v>12037</v>
      </c>
      <c r="D1017" s="166" t="s">
        <v>89</v>
      </c>
      <c r="E1017" s="461">
        <v>0.97</v>
      </c>
      <c r="F1017" s="164" t="s">
        <v>11038</v>
      </c>
      <c r="G1017" s="168"/>
    </row>
    <row r="1018" spans="1:7" ht="30.6" x14ac:dyDescent="0.3">
      <c r="A1018" s="159" t="str">
        <f t="shared" si="15"/>
        <v>SN-93220</v>
      </c>
      <c r="B1018" s="160">
        <v>93220</v>
      </c>
      <c r="C1018" s="165" t="s">
        <v>12038</v>
      </c>
      <c r="D1018" s="166" t="s">
        <v>89</v>
      </c>
      <c r="E1018" s="461">
        <v>167.16</v>
      </c>
      <c r="F1018" s="164" t="s">
        <v>11038</v>
      </c>
      <c r="G1018" s="168"/>
    </row>
    <row r="1019" spans="1:7" ht="30.6" x14ac:dyDescent="0.3">
      <c r="A1019" s="159" t="str">
        <f t="shared" si="15"/>
        <v>SN-93221</v>
      </c>
      <c r="B1019" s="160">
        <v>93221</v>
      </c>
      <c r="C1019" s="165" t="s">
        <v>12039</v>
      </c>
      <c r="D1019" s="166" t="s">
        <v>89</v>
      </c>
      <c r="E1019" s="461">
        <v>43.9</v>
      </c>
      <c r="F1019" s="164" t="s">
        <v>11038</v>
      </c>
      <c r="G1019" s="168"/>
    </row>
    <row r="1020" spans="1:7" ht="30.6" x14ac:dyDescent="0.3">
      <c r="A1020" s="159" t="str">
        <f t="shared" si="15"/>
        <v>SN-93222</v>
      </c>
      <c r="B1020" s="160">
        <v>93222</v>
      </c>
      <c r="C1020" s="165" t="s">
        <v>12040</v>
      </c>
      <c r="D1020" s="166" t="s">
        <v>89</v>
      </c>
      <c r="E1020" s="461">
        <v>209.19</v>
      </c>
      <c r="F1020" s="164" t="s">
        <v>11038</v>
      </c>
      <c r="G1020" s="168"/>
    </row>
    <row r="1021" spans="1:7" ht="30.6" x14ac:dyDescent="0.3">
      <c r="A1021" s="159" t="str">
        <f t="shared" si="15"/>
        <v>SN-93223</v>
      </c>
      <c r="B1021" s="160">
        <v>93223</v>
      </c>
      <c r="C1021" s="165" t="s">
        <v>12041</v>
      </c>
      <c r="D1021" s="166" t="s">
        <v>89</v>
      </c>
      <c r="E1021" s="461">
        <v>165.44</v>
      </c>
      <c r="F1021" s="164" t="s">
        <v>11537</v>
      </c>
      <c r="G1021" s="168"/>
    </row>
    <row r="1022" spans="1:7" ht="21.6" x14ac:dyDescent="0.3">
      <c r="A1022" s="159" t="str">
        <f t="shared" si="15"/>
        <v>SN-93229</v>
      </c>
      <c r="B1022" s="160">
        <v>93229</v>
      </c>
      <c r="C1022" s="165" t="s">
        <v>12042</v>
      </c>
      <c r="D1022" s="166" t="s">
        <v>89</v>
      </c>
      <c r="E1022" s="461">
        <v>0.31</v>
      </c>
      <c r="F1022" s="164" t="s">
        <v>11118</v>
      </c>
      <c r="G1022" s="168"/>
    </row>
    <row r="1023" spans="1:7" ht="21.6" x14ac:dyDescent="0.3">
      <c r="A1023" s="159" t="str">
        <f t="shared" si="15"/>
        <v>SN-93230</v>
      </c>
      <c r="B1023" s="160">
        <v>93230</v>
      </c>
      <c r="C1023" s="165" t="s">
        <v>12043</v>
      </c>
      <c r="D1023" s="166" t="s">
        <v>89</v>
      </c>
      <c r="E1023" s="461">
        <v>7.0000000000000007E-2</v>
      </c>
      <c r="F1023" s="164" t="s">
        <v>11118</v>
      </c>
      <c r="G1023" s="168"/>
    </row>
    <row r="1024" spans="1:7" ht="21.6" x14ac:dyDescent="0.3">
      <c r="A1024" s="159" t="str">
        <f t="shared" si="15"/>
        <v>SN-93231</v>
      </c>
      <c r="B1024" s="160">
        <v>93231</v>
      </c>
      <c r="C1024" s="165" t="s">
        <v>12044</v>
      </c>
      <c r="D1024" s="166" t="s">
        <v>89</v>
      </c>
      <c r="E1024" s="461">
        <v>0.28999999999999998</v>
      </c>
      <c r="F1024" s="164" t="s">
        <v>11118</v>
      </c>
      <c r="G1024" s="168"/>
    </row>
    <row r="1025" spans="1:7" ht="20.399999999999999" x14ac:dyDescent="0.3">
      <c r="A1025" s="159" t="str">
        <f t="shared" si="15"/>
        <v>SN-93232</v>
      </c>
      <c r="B1025" s="160">
        <v>93232</v>
      </c>
      <c r="C1025" s="165" t="s">
        <v>12045</v>
      </c>
      <c r="D1025" s="166" t="s">
        <v>89</v>
      </c>
      <c r="E1025" s="461">
        <v>3.34</v>
      </c>
      <c r="F1025" s="164" t="s">
        <v>11537</v>
      </c>
      <c r="G1025" s="168"/>
    </row>
    <row r="1026" spans="1:7" x14ac:dyDescent="0.3">
      <c r="A1026" s="159" t="str">
        <f t="shared" si="15"/>
        <v>SN-93235</v>
      </c>
      <c r="B1026" s="160">
        <v>93235</v>
      </c>
      <c r="C1026" s="165" t="s">
        <v>12046</v>
      </c>
      <c r="D1026" s="166" t="s">
        <v>89</v>
      </c>
      <c r="E1026" s="461">
        <v>1.06</v>
      </c>
      <c r="F1026" s="164" t="s">
        <v>11038</v>
      </c>
      <c r="G1026" s="168"/>
    </row>
    <row r="1027" spans="1:7" ht="20.399999999999999" x14ac:dyDescent="0.3">
      <c r="A1027" s="159" t="str">
        <f t="shared" si="15"/>
        <v>SN-93238</v>
      </c>
      <c r="B1027" s="160">
        <v>93238</v>
      </c>
      <c r="C1027" s="165" t="s">
        <v>12047</v>
      </c>
      <c r="D1027" s="166" t="s">
        <v>89</v>
      </c>
      <c r="E1027" s="461">
        <v>1.05</v>
      </c>
      <c r="F1027" s="164" t="s">
        <v>11038</v>
      </c>
      <c r="G1027" s="168"/>
    </row>
    <row r="1028" spans="1:7" ht="20.399999999999999" x14ac:dyDescent="0.3">
      <c r="A1028" s="159" t="str">
        <f t="shared" si="15"/>
        <v>SN-93239</v>
      </c>
      <c r="B1028" s="160">
        <v>93239</v>
      </c>
      <c r="C1028" s="165" t="s">
        <v>12048</v>
      </c>
      <c r="D1028" s="166" t="s">
        <v>89</v>
      </c>
      <c r="E1028" s="461">
        <v>4.7699999999999996</v>
      </c>
      <c r="F1028" s="164" t="s">
        <v>11038</v>
      </c>
      <c r="G1028" s="168"/>
    </row>
    <row r="1029" spans="1:7" ht="20.399999999999999" x14ac:dyDescent="0.3">
      <c r="A1029" s="159" t="str">
        <f t="shared" si="15"/>
        <v>SN-93240</v>
      </c>
      <c r="B1029" s="160">
        <v>93240</v>
      </c>
      <c r="C1029" s="165" t="s">
        <v>12049</v>
      </c>
      <c r="D1029" s="166" t="s">
        <v>89</v>
      </c>
      <c r="E1029" s="461">
        <v>7.92</v>
      </c>
      <c r="F1029" s="164" t="s">
        <v>11537</v>
      </c>
      <c r="G1029" s="168"/>
    </row>
    <row r="1030" spans="1:7" x14ac:dyDescent="0.3">
      <c r="A1030" s="159" t="str">
        <f t="shared" si="15"/>
        <v>SN-93267</v>
      </c>
      <c r="B1030" s="160">
        <v>93267</v>
      </c>
      <c r="C1030" s="165" t="s">
        <v>12050</v>
      </c>
      <c r="D1030" s="166" t="s">
        <v>89</v>
      </c>
      <c r="E1030" s="461">
        <v>21.76</v>
      </c>
      <c r="F1030" s="164" t="s">
        <v>11038</v>
      </c>
      <c r="G1030" s="168"/>
    </row>
    <row r="1031" spans="1:7" x14ac:dyDescent="0.3">
      <c r="A1031" s="159" t="str">
        <f t="shared" si="15"/>
        <v>SN-93269</v>
      </c>
      <c r="B1031" s="160">
        <v>93269</v>
      </c>
      <c r="C1031" s="165" t="s">
        <v>12051</v>
      </c>
      <c r="D1031" s="166" t="s">
        <v>89</v>
      </c>
      <c r="E1031" s="461">
        <v>4.8899999999999997</v>
      </c>
      <c r="F1031" s="164" t="s">
        <v>11038</v>
      </c>
      <c r="G1031" s="168"/>
    </row>
    <row r="1032" spans="1:7" x14ac:dyDescent="0.3">
      <c r="A1032" s="159" t="str">
        <f t="shared" si="15"/>
        <v>SN-93270</v>
      </c>
      <c r="B1032" s="160">
        <v>93270</v>
      </c>
      <c r="C1032" s="165" t="s">
        <v>12052</v>
      </c>
      <c r="D1032" s="166" t="s">
        <v>89</v>
      </c>
      <c r="E1032" s="461">
        <v>23.8</v>
      </c>
      <c r="F1032" s="164" t="s">
        <v>11038</v>
      </c>
      <c r="G1032" s="168"/>
    </row>
    <row r="1033" spans="1:7" ht="20.399999999999999" x14ac:dyDescent="0.3">
      <c r="A1033" s="159" t="str">
        <f t="shared" si="15"/>
        <v>SN-93271</v>
      </c>
      <c r="B1033" s="160">
        <v>93271</v>
      </c>
      <c r="C1033" s="165" t="s">
        <v>12053</v>
      </c>
      <c r="D1033" s="166" t="s">
        <v>89</v>
      </c>
      <c r="E1033" s="461">
        <v>4.3899999999999997</v>
      </c>
      <c r="F1033" s="164" t="s">
        <v>11038</v>
      </c>
      <c r="G1033" s="168"/>
    </row>
    <row r="1034" spans="1:7" ht="20.399999999999999" x14ac:dyDescent="0.3">
      <c r="A1034" s="159" t="str">
        <f t="shared" ref="A1034:A1097" si="16">CONCATENATE("SN-",B1034)</f>
        <v>SN-93277</v>
      </c>
      <c r="B1034" s="160">
        <v>93277</v>
      </c>
      <c r="C1034" s="165" t="s">
        <v>12054</v>
      </c>
      <c r="D1034" s="166" t="s">
        <v>89</v>
      </c>
      <c r="E1034" s="461">
        <v>0.27</v>
      </c>
      <c r="F1034" s="164" t="s">
        <v>11038</v>
      </c>
      <c r="G1034" s="168"/>
    </row>
    <row r="1035" spans="1:7" ht="20.399999999999999" x14ac:dyDescent="0.3">
      <c r="A1035" s="159" t="str">
        <f t="shared" si="16"/>
        <v>SN-93278</v>
      </c>
      <c r="B1035" s="160">
        <v>93278</v>
      </c>
      <c r="C1035" s="165" t="s">
        <v>12055</v>
      </c>
      <c r="D1035" s="166" t="s">
        <v>89</v>
      </c>
      <c r="E1035" s="461">
        <v>0.06</v>
      </c>
      <c r="F1035" s="164" t="s">
        <v>11038</v>
      </c>
      <c r="G1035" s="168"/>
    </row>
    <row r="1036" spans="1:7" ht="20.399999999999999" x14ac:dyDescent="0.3">
      <c r="A1036" s="159" t="str">
        <f t="shared" si="16"/>
        <v>SN-93279</v>
      </c>
      <c r="B1036" s="160">
        <v>93279</v>
      </c>
      <c r="C1036" s="165" t="s">
        <v>12056</v>
      </c>
      <c r="D1036" s="166" t="s">
        <v>89</v>
      </c>
      <c r="E1036" s="461">
        <v>0.25</v>
      </c>
      <c r="F1036" s="164" t="s">
        <v>11038</v>
      </c>
      <c r="G1036" s="168"/>
    </row>
    <row r="1037" spans="1:7" ht="20.399999999999999" x14ac:dyDescent="0.3">
      <c r="A1037" s="159" t="str">
        <f t="shared" si="16"/>
        <v>SN-93280</v>
      </c>
      <c r="B1037" s="160">
        <v>93280</v>
      </c>
      <c r="C1037" s="165" t="s">
        <v>12057</v>
      </c>
      <c r="D1037" s="166" t="s">
        <v>89</v>
      </c>
      <c r="E1037" s="461">
        <v>0.36</v>
      </c>
      <c r="F1037" s="164" t="s">
        <v>11038</v>
      </c>
      <c r="G1037" s="168"/>
    </row>
    <row r="1038" spans="1:7" ht="20.399999999999999" x14ac:dyDescent="0.3">
      <c r="A1038" s="159" t="str">
        <f t="shared" si="16"/>
        <v>SN-93283</v>
      </c>
      <c r="B1038" s="160">
        <v>93283</v>
      </c>
      <c r="C1038" s="165" t="s">
        <v>12058</v>
      </c>
      <c r="D1038" s="166" t="s">
        <v>89</v>
      </c>
      <c r="E1038" s="461">
        <v>45.74</v>
      </c>
      <c r="F1038" s="164" t="s">
        <v>11038</v>
      </c>
      <c r="G1038" s="168"/>
    </row>
    <row r="1039" spans="1:7" ht="20.399999999999999" x14ac:dyDescent="0.3">
      <c r="A1039" s="159" t="str">
        <f t="shared" si="16"/>
        <v>SN-93284</v>
      </c>
      <c r="B1039" s="160">
        <v>93284</v>
      </c>
      <c r="C1039" s="165" t="s">
        <v>12059</v>
      </c>
      <c r="D1039" s="166" t="s">
        <v>89</v>
      </c>
      <c r="E1039" s="461">
        <v>15.66</v>
      </c>
      <c r="F1039" s="164" t="s">
        <v>11038</v>
      </c>
      <c r="G1039" s="168"/>
    </row>
    <row r="1040" spans="1:7" ht="20.399999999999999" x14ac:dyDescent="0.3">
      <c r="A1040" s="159" t="str">
        <f t="shared" si="16"/>
        <v>SN-93285</v>
      </c>
      <c r="B1040" s="160">
        <v>93285</v>
      </c>
      <c r="C1040" s="165" t="s">
        <v>12060</v>
      </c>
      <c r="D1040" s="166" t="s">
        <v>89</v>
      </c>
      <c r="E1040" s="461">
        <v>73.540000000000006</v>
      </c>
      <c r="F1040" s="164" t="s">
        <v>11038</v>
      </c>
      <c r="G1040" s="168"/>
    </row>
    <row r="1041" spans="1:7" ht="20.399999999999999" x14ac:dyDescent="0.3">
      <c r="A1041" s="159" t="str">
        <f t="shared" si="16"/>
        <v>SN-93286</v>
      </c>
      <c r="B1041" s="160">
        <v>93286</v>
      </c>
      <c r="C1041" s="165" t="s">
        <v>12061</v>
      </c>
      <c r="D1041" s="166" t="s">
        <v>89</v>
      </c>
      <c r="E1041" s="461">
        <v>103.87</v>
      </c>
      <c r="F1041" s="164" t="s">
        <v>11038</v>
      </c>
      <c r="G1041" s="168"/>
    </row>
    <row r="1042" spans="1:7" ht="20.399999999999999" x14ac:dyDescent="0.3">
      <c r="A1042" s="159" t="str">
        <f t="shared" si="16"/>
        <v>SN-93296</v>
      </c>
      <c r="B1042" s="160">
        <v>93296</v>
      </c>
      <c r="C1042" s="165" t="s">
        <v>12062</v>
      </c>
      <c r="D1042" s="166" t="s">
        <v>89</v>
      </c>
      <c r="E1042" s="461">
        <v>3.2</v>
      </c>
      <c r="F1042" s="164" t="s">
        <v>11038</v>
      </c>
      <c r="G1042" s="168"/>
    </row>
    <row r="1043" spans="1:7" ht="20.399999999999999" x14ac:dyDescent="0.3">
      <c r="A1043" s="159" t="str">
        <f t="shared" si="16"/>
        <v>SN-93397</v>
      </c>
      <c r="B1043" s="160">
        <v>93397</v>
      </c>
      <c r="C1043" s="165" t="s">
        <v>12063</v>
      </c>
      <c r="D1043" s="166" t="s">
        <v>89</v>
      </c>
      <c r="E1043" s="461">
        <v>8.2899999999999991</v>
      </c>
      <c r="F1043" s="164" t="s">
        <v>11038</v>
      </c>
      <c r="G1043" s="168"/>
    </row>
    <row r="1044" spans="1:7" ht="20.399999999999999" x14ac:dyDescent="0.3">
      <c r="A1044" s="159" t="str">
        <f t="shared" si="16"/>
        <v>SN-93398</v>
      </c>
      <c r="B1044" s="160">
        <v>93398</v>
      </c>
      <c r="C1044" s="165" t="s">
        <v>12064</v>
      </c>
      <c r="D1044" s="166" t="s">
        <v>89</v>
      </c>
      <c r="E1044" s="461">
        <v>3.31</v>
      </c>
      <c r="F1044" s="164" t="s">
        <v>11038</v>
      </c>
      <c r="G1044" s="168"/>
    </row>
    <row r="1045" spans="1:7" ht="30.6" x14ac:dyDescent="0.3">
      <c r="A1045" s="159" t="str">
        <f t="shared" si="16"/>
        <v>SN-93399</v>
      </c>
      <c r="B1045" s="160">
        <v>93399</v>
      </c>
      <c r="C1045" s="165" t="s">
        <v>12065</v>
      </c>
      <c r="D1045" s="166" t="s">
        <v>89</v>
      </c>
      <c r="E1045" s="461">
        <v>0.67</v>
      </c>
      <c r="F1045" s="164" t="s">
        <v>11038</v>
      </c>
      <c r="G1045" s="168"/>
    </row>
    <row r="1046" spans="1:7" ht="20.399999999999999" x14ac:dyDescent="0.3">
      <c r="A1046" s="159" t="str">
        <f t="shared" si="16"/>
        <v>SN-93400</v>
      </c>
      <c r="B1046" s="160">
        <v>93400</v>
      </c>
      <c r="C1046" s="165" t="s">
        <v>12066</v>
      </c>
      <c r="D1046" s="166" t="s">
        <v>89</v>
      </c>
      <c r="E1046" s="461">
        <v>15.55</v>
      </c>
      <c r="F1046" s="164" t="s">
        <v>11038</v>
      </c>
      <c r="G1046" s="168"/>
    </row>
    <row r="1047" spans="1:7" ht="30.6" x14ac:dyDescent="0.3">
      <c r="A1047" s="159" t="str">
        <f t="shared" si="16"/>
        <v>SN-93401</v>
      </c>
      <c r="B1047" s="160">
        <v>93401</v>
      </c>
      <c r="C1047" s="165" t="s">
        <v>12067</v>
      </c>
      <c r="D1047" s="166" t="s">
        <v>89</v>
      </c>
      <c r="E1047" s="461">
        <v>88.14</v>
      </c>
      <c r="F1047" s="164" t="s">
        <v>11537</v>
      </c>
      <c r="G1047" s="168"/>
    </row>
    <row r="1048" spans="1:7" ht="30.6" x14ac:dyDescent="0.3">
      <c r="A1048" s="159" t="str">
        <f t="shared" si="16"/>
        <v>SN-93404</v>
      </c>
      <c r="B1048" s="160">
        <v>93404</v>
      </c>
      <c r="C1048" s="165" t="s">
        <v>12068</v>
      </c>
      <c r="D1048" s="166" t="s">
        <v>89</v>
      </c>
      <c r="E1048" s="461">
        <v>3.61</v>
      </c>
      <c r="F1048" s="164" t="s">
        <v>11038</v>
      </c>
      <c r="G1048" s="168"/>
    </row>
    <row r="1049" spans="1:7" ht="30.6" x14ac:dyDescent="0.3">
      <c r="A1049" s="159" t="str">
        <f t="shared" si="16"/>
        <v>SN-93405</v>
      </c>
      <c r="B1049" s="160">
        <v>93405</v>
      </c>
      <c r="C1049" s="165" t="s">
        <v>12069</v>
      </c>
      <c r="D1049" s="166" t="s">
        <v>89</v>
      </c>
      <c r="E1049" s="461">
        <v>0.71</v>
      </c>
      <c r="F1049" s="164" t="s">
        <v>11038</v>
      </c>
      <c r="G1049" s="168"/>
    </row>
    <row r="1050" spans="1:7" ht="30.6" x14ac:dyDescent="0.3">
      <c r="A1050" s="159" t="str">
        <f t="shared" si="16"/>
        <v>SN-93406</v>
      </c>
      <c r="B1050" s="160">
        <v>93406</v>
      </c>
      <c r="C1050" s="165" t="s">
        <v>12070</v>
      </c>
      <c r="D1050" s="166" t="s">
        <v>89</v>
      </c>
      <c r="E1050" s="461">
        <v>4.5199999999999996</v>
      </c>
      <c r="F1050" s="164" t="s">
        <v>11038</v>
      </c>
      <c r="G1050" s="168"/>
    </row>
    <row r="1051" spans="1:7" ht="30.6" x14ac:dyDescent="0.3">
      <c r="A1051" s="159" t="str">
        <f t="shared" si="16"/>
        <v>SN-93407</v>
      </c>
      <c r="B1051" s="160">
        <v>93407</v>
      </c>
      <c r="C1051" s="165" t="s">
        <v>12071</v>
      </c>
      <c r="D1051" s="166" t="s">
        <v>89</v>
      </c>
      <c r="E1051" s="461">
        <v>29.39</v>
      </c>
      <c r="F1051" s="164" t="s">
        <v>11537</v>
      </c>
      <c r="G1051" s="168"/>
    </row>
    <row r="1052" spans="1:7" ht="20.399999999999999" x14ac:dyDescent="0.3">
      <c r="A1052" s="159" t="str">
        <f t="shared" si="16"/>
        <v>SN-93411</v>
      </c>
      <c r="B1052" s="160">
        <v>93411</v>
      </c>
      <c r="C1052" s="165" t="s">
        <v>12072</v>
      </c>
      <c r="D1052" s="166" t="s">
        <v>89</v>
      </c>
      <c r="E1052" s="461">
        <v>0.15</v>
      </c>
      <c r="F1052" s="164" t="s">
        <v>11038</v>
      </c>
      <c r="G1052" s="168"/>
    </row>
    <row r="1053" spans="1:7" ht="20.399999999999999" x14ac:dyDescent="0.3">
      <c r="A1053" s="159" t="str">
        <f t="shared" si="16"/>
        <v>SN-93412</v>
      </c>
      <c r="B1053" s="160">
        <v>93412</v>
      </c>
      <c r="C1053" s="165" t="s">
        <v>12073</v>
      </c>
      <c r="D1053" s="166" t="s">
        <v>89</v>
      </c>
      <c r="E1053" s="461">
        <v>0.05</v>
      </c>
      <c r="F1053" s="164" t="s">
        <v>11038</v>
      </c>
      <c r="G1053" s="168"/>
    </row>
    <row r="1054" spans="1:7" ht="20.399999999999999" x14ac:dyDescent="0.3">
      <c r="A1054" s="159" t="str">
        <f t="shared" si="16"/>
        <v>SN-93413</v>
      </c>
      <c r="B1054" s="160">
        <v>93413</v>
      </c>
      <c r="C1054" s="165" t="s">
        <v>12074</v>
      </c>
      <c r="D1054" s="166" t="s">
        <v>89</v>
      </c>
      <c r="E1054" s="461">
        <v>0.13</v>
      </c>
      <c r="F1054" s="164" t="s">
        <v>11038</v>
      </c>
      <c r="G1054" s="168"/>
    </row>
    <row r="1055" spans="1:7" ht="20.399999999999999" x14ac:dyDescent="0.3">
      <c r="A1055" s="159" t="str">
        <f t="shared" si="16"/>
        <v>SN-93414</v>
      </c>
      <c r="B1055" s="160">
        <v>93414</v>
      </c>
      <c r="C1055" s="165" t="s">
        <v>12075</v>
      </c>
      <c r="D1055" s="166" t="s">
        <v>89</v>
      </c>
      <c r="E1055" s="461">
        <v>7.79</v>
      </c>
      <c r="F1055" s="164" t="s">
        <v>11537</v>
      </c>
      <c r="G1055" s="168"/>
    </row>
    <row r="1056" spans="1:7" x14ac:dyDescent="0.3">
      <c r="A1056" s="159" t="str">
        <f t="shared" si="16"/>
        <v>SN-93417</v>
      </c>
      <c r="B1056" s="160">
        <v>93417</v>
      </c>
      <c r="C1056" s="165" t="s">
        <v>12076</v>
      </c>
      <c r="D1056" s="166" t="s">
        <v>89</v>
      </c>
      <c r="E1056" s="461">
        <v>1.96</v>
      </c>
      <c r="F1056" s="164" t="s">
        <v>11038</v>
      </c>
      <c r="G1056" s="168"/>
    </row>
    <row r="1057" spans="1:7" x14ac:dyDescent="0.3">
      <c r="A1057" s="159" t="str">
        <f t="shared" si="16"/>
        <v>SN-93418</v>
      </c>
      <c r="B1057" s="160">
        <v>93418</v>
      </c>
      <c r="C1057" s="165" t="s">
        <v>12077</v>
      </c>
      <c r="D1057" s="166" t="s">
        <v>89</v>
      </c>
      <c r="E1057" s="461">
        <v>0.67</v>
      </c>
      <c r="F1057" s="164" t="s">
        <v>11038</v>
      </c>
      <c r="G1057" s="168"/>
    </row>
    <row r="1058" spans="1:7" x14ac:dyDescent="0.3">
      <c r="A1058" s="159" t="str">
        <f t="shared" si="16"/>
        <v>SN-93419</v>
      </c>
      <c r="B1058" s="160">
        <v>93419</v>
      </c>
      <c r="C1058" s="165" t="s">
        <v>12078</v>
      </c>
      <c r="D1058" s="166" t="s">
        <v>89</v>
      </c>
      <c r="E1058" s="461">
        <v>1.75</v>
      </c>
      <c r="F1058" s="164" t="s">
        <v>11038</v>
      </c>
      <c r="G1058" s="168"/>
    </row>
    <row r="1059" spans="1:7" x14ac:dyDescent="0.3">
      <c r="A1059" s="159" t="str">
        <f t="shared" si="16"/>
        <v>SN-93420</v>
      </c>
      <c r="B1059" s="160">
        <v>93420</v>
      </c>
      <c r="C1059" s="165" t="s">
        <v>12079</v>
      </c>
      <c r="D1059" s="166" t="s">
        <v>89</v>
      </c>
      <c r="E1059" s="461">
        <v>37.380000000000003</v>
      </c>
      <c r="F1059" s="164" t="s">
        <v>11537</v>
      </c>
      <c r="G1059" s="168"/>
    </row>
    <row r="1060" spans="1:7" x14ac:dyDescent="0.3">
      <c r="A1060" s="159" t="str">
        <f t="shared" si="16"/>
        <v>SN-93423</v>
      </c>
      <c r="B1060" s="160">
        <v>93423</v>
      </c>
      <c r="C1060" s="165" t="s">
        <v>12080</v>
      </c>
      <c r="D1060" s="166" t="s">
        <v>89</v>
      </c>
      <c r="E1060" s="461">
        <v>2.77</v>
      </c>
      <c r="F1060" s="164" t="s">
        <v>11038</v>
      </c>
      <c r="G1060" s="168"/>
    </row>
    <row r="1061" spans="1:7" x14ac:dyDescent="0.3">
      <c r="A1061" s="159" t="str">
        <f t="shared" si="16"/>
        <v>SN-93424</v>
      </c>
      <c r="B1061" s="160">
        <v>93424</v>
      </c>
      <c r="C1061" s="165" t="s">
        <v>12081</v>
      </c>
      <c r="D1061" s="166" t="s">
        <v>89</v>
      </c>
      <c r="E1061" s="461">
        <v>0.95</v>
      </c>
      <c r="F1061" s="164" t="s">
        <v>11038</v>
      </c>
      <c r="G1061" s="168"/>
    </row>
    <row r="1062" spans="1:7" x14ac:dyDescent="0.3">
      <c r="A1062" s="159" t="str">
        <f t="shared" si="16"/>
        <v>SN-93425</v>
      </c>
      <c r="B1062" s="160">
        <v>93425</v>
      </c>
      <c r="C1062" s="165" t="s">
        <v>12082</v>
      </c>
      <c r="D1062" s="166" t="s">
        <v>89</v>
      </c>
      <c r="E1062" s="461">
        <v>2.48</v>
      </c>
      <c r="F1062" s="164" t="s">
        <v>11038</v>
      </c>
      <c r="G1062" s="168"/>
    </row>
    <row r="1063" spans="1:7" x14ac:dyDescent="0.3">
      <c r="A1063" s="159" t="str">
        <f t="shared" si="16"/>
        <v>SN-93426</v>
      </c>
      <c r="B1063" s="160">
        <v>93426</v>
      </c>
      <c r="C1063" s="165" t="s">
        <v>12083</v>
      </c>
      <c r="D1063" s="166" t="s">
        <v>89</v>
      </c>
      <c r="E1063" s="461">
        <v>89.33</v>
      </c>
      <c r="F1063" s="164" t="s">
        <v>11537</v>
      </c>
      <c r="G1063" s="168"/>
    </row>
    <row r="1064" spans="1:7" x14ac:dyDescent="0.3">
      <c r="A1064" s="159" t="str">
        <f t="shared" si="16"/>
        <v>SN-93429</v>
      </c>
      <c r="B1064" s="160">
        <v>93429</v>
      </c>
      <c r="C1064" s="165" t="s">
        <v>12084</v>
      </c>
      <c r="D1064" s="166" t="s">
        <v>89</v>
      </c>
      <c r="E1064" s="461">
        <v>64.400000000000006</v>
      </c>
      <c r="F1064" s="164" t="s">
        <v>11038</v>
      </c>
      <c r="G1064" s="168"/>
    </row>
    <row r="1065" spans="1:7" x14ac:dyDescent="0.3">
      <c r="A1065" s="159" t="str">
        <f t="shared" si="16"/>
        <v>SN-93430</v>
      </c>
      <c r="B1065" s="160">
        <v>93430</v>
      </c>
      <c r="C1065" s="165" t="s">
        <v>12085</v>
      </c>
      <c r="D1065" s="166" t="s">
        <v>89</v>
      </c>
      <c r="E1065" s="461">
        <v>22.05</v>
      </c>
      <c r="F1065" s="164" t="s">
        <v>11038</v>
      </c>
      <c r="G1065" s="168"/>
    </row>
    <row r="1066" spans="1:7" x14ac:dyDescent="0.3">
      <c r="A1066" s="159" t="str">
        <f t="shared" si="16"/>
        <v>SN-93431</v>
      </c>
      <c r="B1066" s="160">
        <v>93431</v>
      </c>
      <c r="C1066" s="165" t="s">
        <v>12086</v>
      </c>
      <c r="D1066" s="166" t="s">
        <v>89</v>
      </c>
      <c r="E1066" s="461">
        <v>103.52</v>
      </c>
      <c r="F1066" s="164" t="s">
        <v>11038</v>
      </c>
      <c r="G1066" s="168"/>
    </row>
    <row r="1067" spans="1:7" ht="20.399999999999999" x14ac:dyDescent="0.3">
      <c r="A1067" s="159" t="str">
        <f t="shared" si="16"/>
        <v>SN-93432</v>
      </c>
      <c r="B1067" s="160">
        <v>93432</v>
      </c>
      <c r="C1067" s="165" t="s">
        <v>12087</v>
      </c>
      <c r="D1067" s="166" t="s">
        <v>89</v>
      </c>
      <c r="E1067" s="461">
        <v>1689.6</v>
      </c>
      <c r="F1067" s="164" t="s">
        <v>11537</v>
      </c>
      <c r="G1067" s="168"/>
    </row>
    <row r="1068" spans="1:7" x14ac:dyDescent="0.3">
      <c r="A1068" s="159" t="str">
        <f t="shared" si="16"/>
        <v>SN-93435</v>
      </c>
      <c r="B1068" s="160">
        <v>93435</v>
      </c>
      <c r="C1068" s="165" t="s">
        <v>12088</v>
      </c>
      <c r="D1068" s="166" t="s">
        <v>89</v>
      </c>
      <c r="E1068" s="461">
        <v>3.48</v>
      </c>
      <c r="F1068" s="164" t="s">
        <v>11038</v>
      </c>
      <c r="G1068" s="168"/>
    </row>
    <row r="1069" spans="1:7" x14ac:dyDescent="0.3">
      <c r="A1069" s="159" t="str">
        <f t="shared" si="16"/>
        <v>SN-93436</v>
      </c>
      <c r="B1069" s="160">
        <v>93436</v>
      </c>
      <c r="C1069" s="165" t="s">
        <v>12089</v>
      </c>
      <c r="D1069" s="166" t="s">
        <v>89</v>
      </c>
      <c r="E1069" s="461">
        <v>1.39</v>
      </c>
      <c r="F1069" s="164" t="s">
        <v>11038</v>
      </c>
      <c r="G1069" s="168"/>
    </row>
    <row r="1070" spans="1:7" x14ac:dyDescent="0.3">
      <c r="A1070" s="159" t="str">
        <f t="shared" si="16"/>
        <v>SN-93437</v>
      </c>
      <c r="B1070" s="160">
        <v>93437</v>
      </c>
      <c r="C1070" s="165" t="s">
        <v>12090</v>
      </c>
      <c r="D1070" s="166" t="s">
        <v>89</v>
      </c>
      <c r="E1070" s="461">
        <v>6.53</v>
      </c>
      <c r="F1070" s="164" t="s">
        <v>11038</v>
      </c>
      <c r="G1070" s="168"/>
    </row>
    <row r="1071" spans="1:7" ht="20.399999999999999" x14ac:dyDescent="0.3">
      <c r="A1071" s="159" t="str">
        <f t="shared" si="16"/>
        <v>SN-93438</v>
      </c>
      <c r="B1071" s="160">
        <v>93438</v>
      </c>
      <c r="C1071" s="165" t="s">
        <v>12091</v>
      </c>
      <c r="D1071" s="166" t="s">
        <v>89</v>
      </c>
      <c r="E1071" s="461">
        <v>16.57</v>
      </c>
      <c r="F1071" s="164" t="s">
        <v>11537</v>
      </c>
      <c r="G1071" s="168"/>
    </row>
    <row r="1072" spans="1:7" x14ac:dyDescent="0.3">
      <c r="A1072" s="159" t="str">
        <f t="shared" si="16"/>
        <v>SN-95114</v>
      </c>
      <c r="B1072" s="160">
        <v>95114</v>
      </c>
      <c r="C1072" s="165" t="s">
        <v>12092</v>
      </c>
      <c r="D1072" s="166" t="s">
        <v>89</v>
      </c>
      <c r="E1072" s="461">
        <v>0.76</v>
      </c>
      <c r="F1072" s="164" t="s">
        <v>11038</v>
      </c>
      <c r="G1072" s="168"/>
    </row>
    <row r="1073" spans="1:7" x14ac:dyDescent="0.3">
      <c r="A1073" s="159" t="str">
        <f t="shared" si="16"/>
        <v>SN-95115</v>
      </c>
      <c r="B1073" s="160">
        <v>95115</v>
      </c>
      <c r="C1073" s="165" t="s">
        <v>12093</v>
      </c>
      <c r="D1073" s="166" t="s">
        <v>89</v>
      </c>
      <c r="E1073" s="461">
        <v>0.17</v>
      </c>
      <c r="F1073" s="164" t="s">
        <v>11038</v>
      </c>
      <c r="G1073" s="168"/>
    </row>
    <row r="1074" spans="1:7" x14ac:dyDescent="0.3">
      <c r="A1074" s="159" t="str">
        <f t="shared" si="16"/>
        <v>SN-95116</v>
      </c>
      <c r="B1074" s="160">
        <v>95116</v>
      </c>
      <c r="C1074" s="165" t="s">
        <v>12094</v>
      </c>
      <c r="D1074" s="166" t="s">
        <v>89</v>
      </c>
      <c r="E1074" s="461">
        <v>31.99</v>
      </c>
      <c r="F1074" s="164" t="s">
        <v>11038</v>
      </c>
      <c r="G1074" s="168"/>
    </row>
    <row r="1075" spans="1:7" x14ac:dyDescent="0.3">
      <c r="A1075" s="159" t="str">
        <f t="shared" si="16"/>
        <v>SN-95117</v>
      </c>
      <c r="B1075" s="160">
        <v>95117</v>
      </c>
      <c r="C1075" s="165" t="s">
        <v>12095</v>
      </c>
      <c r="D1075" s="166" t="s">
        <v>89</v>
      </c>
      <c r="E1075" s="461">
        <v>9.59</v>
      </c>
      <c r="F1075" s="164" t="s">
        <v>11038</v>
      </c>
      <c r="G1075" s="168"/>
    </row>
    <row r="1076" spans="1:7" x14ac:dyDescent="0.3">
      <c r="A1076" s="159" t="str">
        <f t="shared" si="16"/>
        <v>SN-95118</v>
      </c>
      <c r="B1076" s="160">
        <v>95118</v>
      </c>
      <c r="C1076" s="165" t="s">
        <v>12096</v>
      </c>
      <c r="D1076" s="166" t="s">
        <v>89</v>
      </c>
      <c r="E1076" s="461">
        <v>33.22</v>
      </c>
      <c r="F1076" s="164" t="s">
        <v>11038</v>
      </c>
      <c r="G1076" s="168"/>
    </row>
    <row r="1077" spans="1:7" x14ac:dyDescent="0.3">
      <c r="A1077" s="159" t="str">
        <f t="shared" si="16"/>
        <v>SN-95119</v>
      </c>
      <c r="B1077" s="160">
        <v>95119</v>
      </c>
      <c r="C1077" s="165" t="s">
        <v>12097</v>
      </c>
      <c r="D1077" s="166" t="s">
        <v>89</v>
      </c>
      <c r="E1077" s="461">
        <v>11.37</v>
      </c>
      <c r="F1077" s="164" t="s">
        <v>11038</v>
      </c>
      <c r="G1077" s="168"/>
    </row>
    <row r="1078" spans="1:7" ht="20.399999999999999" x14ac:dyDescent="0.3">
      <c r="A1078" s="159" t="str">
        <f t="shared" si="16"/>
        <v>SN-95120</v>
      </c>
      <c r="B1078" s="160">
        <v>95120</v>
      </c>
      <c r="C1078" s="165" t="s">
        <v>12098</v>
      </c>
      <c r="D1078" s="166" t="s">
        <v>89</v>
      </c>
      <c r="E1078" s="461">
        <v>29.96</v>
      </c>
      <c r="F1078" s="164" t="s">
        <v>11038</v>
      </c>
      <c r="G1078" s="168"/>
    </row>
    <row r="1079" spans="1:7" x14ac:dyDescent="0.3">
      <c r="A1079" s="159" t="str">
        <f t="shared" si="16"/>
        <v>SN-95123</v>
      </c>
      <c r="B1079" s="160">
        <v>95123</v>
      </c>
      <c r="C1079" s="165" t="s">
        <v>12099</v>
      </c>
      <c r="D1079" s="166" t="s">
        <v>89</v>
      </c>
      <c r="E1079" s="461">
        <v>10.01</v>
      </c>
      <c r="F1079" s="164" t="s">
        <v>11038</v>
      </c>
      <c r="G1079" s="168"/>
    </row>
    <row r="1080" spans="1:7" x14ac:dyDescent="0.3">
      <c r="A1080" s="159" t="str">
        <f t="shared" si="16"/>
        <v>SN-95124</v>
      </c>
      <c r="B1080" s="160">
        <v>95124</v>
      </c>
      <c r="C1080" s="165" t="s">
        <v>12100</v>
      </c>
      <c r="D1080" s="166" t="s">
        <v>89</v>
      </c>
      <c r="E1080" s="461">
        <v>3</v>
      </c>
      <c r="F1080" s="164" t="s">
        <v>11038</v>
      </c>
      <c r="G1080" s="168"/>
    </row>
    <row r="1081" spans="1:7" x14ac:dyDescent="0.3">
      <c r="A1081" s="159" t="str">
        <f t="shared" si="16"/>
        <v>SN-95125</v>
      </c>
      <c r="B1081" s="160">
        <v>95125</v>
      </c>
      <c r="C1081" s="165" t="s">
        <v>12101</v>
      </c>
      <c r="D1081" s="166" t="s">
        <v>89</v>
      </c>
      <c r="E1081" s="461">
        <v>10.96</v>
      </c>
      <c r="F1081" s="164" t="s">
        <v>11038</v>
      </c>
      <c r="G1081" s="168"/>
    </row>
    <row r="1082" spans="1:7" ht="20.399999999999999" x14ac:dyDescent="0.3">
      <c r="A1082" s="159" t="str">
        <f t="shared" si="16"/>
        <v>SN-95126</v>
      </c>
      <c r="B1082" s="160">
        <v>95126</v>
      </c>
      <c r="C1082" s="165" t="s">
        <v>12102</v>
      </c>
      <c r="D1082" s="166" t="s">
        <v>89</v>
      </c>
      <c r="E1082" s="461">
        <v>82.08</v>
      </c>
      <c r="F1082" s="164" t="s">
        <v>11537</v>
      </c>
      <c r="G1082" s="168"/>
    </row>
    <row r="1083" spans="1:7" x14ac:dyDescent="0.3">
      <c r="A1083" s="159" t="str">
        <f t="shared" si="16"/>
        <v>SN-95129</v>
      </c>
      <c r="B1083" s="160">
        <v>95129</v>
      </c>
      <c r="C1083" s="165" t="s">
        <v>12103</v>
      </c>
      <c r="D1083" s="166" t="s">
        <v>89</v>
      </c>
      <c r="E1083" s="461">
        <v>17.77</v>
      </c>
      <c r="F1083" s="164" t="s">
        <v>11038</v>
      </c>
      <c r="G1083" s="168"/>
    </row>
    <row r="1084" spans="1:7" x14ac:dyDescent="0.3">
      <c r="A1084" s="159" t="str">
        <f t="shared" si="16"/>
        <v>SN-95130</v>
      </c>
      <c r="B1084" s="160">
        <v>95130</v>
      </c>
      <c r="C1084" s="165" t="s">
        <v>12104</v>
      </c>
      <c r="D1084" s="166" t="s">
        <v>89</v>
      </c>
      <c r="E1084" s="461">
        <v>6.22</v>
      </c>
      <c r="F1084" s="164" t="s">
        <v>11038</v>
      </c>
      <c r="G1084" s="168"/>
    </row>
    <row r="1085" spans="1:7" x14ac:dyDescent="0.3">
      <c r="A1085" s="159" t="str">
        <f t="shared" si="16"/>
        <v>SN-95131</v>
      </c>
      <c r="B1085" s="160">
        <v>95131</v>
      </c>
      <c r="C1085" s="165" t="s">
        <v>12105</v>
      </c>
      <c r="D1085" s="166" t="s">
        <v>89</v>
      </c>
      <c r="E1085" s="461">
        <v>33.32</v>
      </c>
      <c r="F1085" s="164" t="s">
        <v>11038</v>
      </c>
      <c r="G1085" s="168"/>
    </row>
    <row r="1086" spans="1:7" ht="20.399999999999999" x14ac:dyDescent="0.3">
      <c r="A1086" s="159" t="str">
        <f t="shared" si="16"/>
        <v>SN-95132</v>
      </c>
      <c r="B1086" s="160">
        <v>95132</v>
      </c>
      <c r="C1086" s="165" t="s">
        <v>12106</v>
      </c>
      <c r="D1086" s="166" t="s">
        <v>89</v>
      </c>
      <c r="E1086" s="461">
        <v>17.95</v>
      </c>
      <c r="F1086" s="164" t="s">
        <v>11537</v>
      </c>
      <c r="G1086" s="168"/>
    </row>
    <row r="1087" spans="1:7" x14ac:dyDescent="0.3">
      <c r="A1087" s="159" t="str">
        <f t="shared" si="16"/>
        <v>SN-95136</v>
      </c>
      <c r="B1087" s="160">
        <v>95136</v>
      </c>
      <c r="C1087" s="165" t="s">
        <v>12107</v>
      </c>
      <c r="D1087" s="166" t="s">
        <v>89</v>
      </c>
      <c r="E1087" s="461">
        <v>0.03</v>
      </c>
      <c r="F1087" s="164" t="s">
        <v>11038</v>
      </c>
      <c r="G1087" s="143"/>
    </row>
    <row r="1088" spans="1:7" x14ac:dyDescent="0.3">
      <c r="A1088" s="159" t="str">
        <f t="shared" si="16"/>
        <v>SN-95137</v>
      </c>
      <c r="B1088" s="160">
        <v>95137</v>
      </c>
      <c r="C1088" s="165" t="s">
        <v>12108</v>
      </c>
      <c r="D1088" s="166" t="s">
        <v>89</v>
      </c>
      <c r="E1088" s="461">
        <v>0.01</v>
      </c>
      <c r="F1088" s="164" t="s">
        <v>11038</v>
      </c>
      <c r="G1088" s="168"/>
    </row>
    <row r="1089" spans="1:7" x14ac:dyDescent="0.3">
      <c r="A1089" s="159" t="str">
        <f t="shared" si="16"/>
        <v>SN-95138</v>
      </c>
      <c r="B1089" s="160">
        <v>95138</v>
      </c>
      <c r="C1089" s="165" t="s">
        <v>12109</v>
      </c>
      <c r="D1089" s="166" t="s">
        <v>89</v>
      </c>
      <c r="E1089" s="461">
        <v>0.02</v>
      </c>
      <c r="F1089" s="164" t="s">
        <v>11038</v>
      </c>
      <c r="G1089" s="168"/>
    </row>
    <row r="1090" spans="1:7" x14ac:dyDescent="0.3">
      <c r="A1090" s="159" t="str">
        <f t="shared" si="16"/>
        <v>SN-95208</v>
      </c>
      <c r="B1090" s="160">
        <v>95208</v>
      </c>
      <c r="C1090" s="165" t="s">
        <v>12110</v>
      </c>
      <c r="D1090" s="166" t="s">
        <v>89</v>
      </c>
      <c r="E1090" s="461">
        <v>24.66</v>
      </c>
      <c r="F1090" s="164" t="s">
        <v>11038</v>
      </c>
      <c r="G1090" s="168"/>
    </row>
    <row r="1091" spans="1:7" x14ac:dyDescent="0.3">
      <c r="A1091" s="159" t="str">
        <f t="shared" si="16"/>
        <v>SN-95209</v>
      </c>
      <c r="B1091" s="160">
        <v>95209</v>
      </c>
      <c r="C1091" s="165" t="s">
        <v>12111</v>
      </c>
      <c r="D1091" s="166" t="s">
        <v>89</v>
      </c>
      <c r="E1091" s="461">
        <v>5.54</v>
      </c>
      <c r="F1091" s="164" t="s">
        <v>11038</v>
      </c>
      <c r="G1091" s="168"/>
    </row>
    <row r="1092" spans="1:7" x14ac:dyDescent="0.3">
      <c r="A1092" s="159" t="str">
        <f t="shared" si="16"/>
        <v>SN-95210</v>
      </c>
      <c r="B1092" s="160">
        <v>95210</v>
      </c>
      <c r="C1092" s="165" t="s">
        <v>12112</v>
      </c>
      <c r="D1092" s="166" t="s">
        <v>89</v>
      </c>
      <c r="E1092" s="461">
        <v>26.97</v>
      </c>
      <c r="F1092" s="164" t="s">
        <v>11038</v>
      </c>
      <c r="G1092" s="168"/>
    </row>
    <row r="1093" spans="1:7" ht="20.399999999999999" x14ac:dyDescent="0.3">
      <c r="A1093" s="159" t="str">
        <f t="shared" si="16"/>
        <v>SN-95211</v>
      </c>
      <c r="B1093" s="160">
        <v>95211</v>
      </c>
      <c r="C1093" s="165" t="s">
        <v>12113</v>
      </c>
      <c r="D1093" s="166" t="s">
        <v>89</v>
      </c>
      <c r="E1093" s="461">
        <v>4.3899999999999997</v>
      </c>
      <c r="F1093" s="164" t="s">
        <v>11038</v>
      </c>
      <c r="G1093" s="168"/>
    </row>
    <row r="1094" spans="1:7" ht="21.6" x14ac:dyDescent="0.3">
      <c r="A1094" s="159" t="str">
        <f t="shared" si="16"/>
        <v>SN-95214</v>
      </c>
      <c r="B1094" s="160">
        <v>95214</v>
      </c>
      <c r="C1094" s="165" t="s">
        <v>12114</v>
      </c>
      <c r="D1094" s="166" t="s">
        <v>89</v>
      </c>
      <c r="E1094" s="461">
        <v>0.46</v>
      </c>
      <c r="F1094" s="164" t="s">
        <v>11118</v>
      </c>
      <c r="G1094" s="168"/>
    </row>
    <row r="1095" spans="1:7" ht="21.6" x14ac:dyDescent="0.3">
      <c r="A1095" s="159" t="str">
        <f t="shared" si="16"/>
        <v>SN-95215</v>
      </c>
      <c r="B1095" s="160">
        <v>95215</v>
      </c>
      <c r="C1095" s="165" t="s">
        <v>12115</v>
      </c>
      <c r="D1095" s="166" t="s">
        <v>89</v>
      </c>
      <c r="E1095" s="461">
        <v>0.09</v>
      </c>
      <c r="F1095" s="164" t="s">
        <v>11118</v>
      </c>
      <c r="G1095" s="168"/>
    </row>
    <row r="1096" spans="1:7" ht="21.6" x14ac:dyDescent="0.3">
      <c r="A1096" s="159" t="str">
        <f t="shared" si="16"/>
        <v>SN-95216</v>
      </c>
      <c r="B1096" s="160">
        <v>95216</v>
      </c>
      <c r="C1096" s="165" t="s">
        <v>12116</v>
      </c>
      <c r="D1096" s="166" t="s">
        <v>89</v>
      </c>
      <c r="E1096" s="461">
        <v>0.32</v>
      </c>
      <c r="F1096" s="164" t="s">
        <v>11118</v>
      </c>
      <c r="G1096" s="168"/>
    </row>
    <row r="1097" spans="1:7" ht="20.399999999999999" x14ac:dyDescent="0.3">
      <c r="A1097" s="159" t="str">
        <f t="shared" si="16"/>
        <v>SN-95217</v>
      </c>
      <c r="B1097" s="160">
        <v>95217</v>
      </c>
      <c r="C1097" s="165" t="s">
        <v>12117</v>
      </c>
      <c r="D1097" s="166" t="s">
        <v>89</v>
      </c>
      <c r="E1097" s="461">
        <v>0.28999999999999998</v>
      </c>
      <c r="F1097" s="164" t="s">
        <v>11038</v>
      </c>
      <c r="G1097" s="168"/>
    </row>
    <row r="1098" spans="1:7" x14ac:dyDescent="0.3">
      <c r="A1098" s="159" t="str">
        <f t="shared" ref="A1098:A1161" si="17">CONCATENATE("SN-",B1098)</f>
        <v>SN-95255</v>
      </c>
      <c r="B1098" s="160">
        <v>95255</v>
      </c>
      <c r="C1098" s="165" t="s">
        <v>7948</v>
      </c>
      <c r="D1098" s="166" t="s">
        <v>89</v>
      </c>
      <c r="E1098" s="461">
        <v>0.67</v>
      </c>
      <c r="F1098" s="164" t="s">
        <v>11038</v>
      </c>
      <c r="G1098" s="168"/>
    </row>
    <row r="1099" spans="1:7" x14ac:dyDescent="0.3">
      <c r="A1099" s="159" t="str">
        <f t="shared" si="17"/>
        <v>SN-95256</v>
      </c>
      <c r="B1099" s="160">
        <v>95256</v>
      </c>
      <c r="C1099" s="165" t="s">
        <v>7949</v>
      </c>
      <c r="D1099" s="166" t="s">
        <v>89</v>
      </c>
      <c r="E1099" s="461">
        <v>0.15</v>
      </c>
      <c r="F1099" s="164" t="s">
        <v>11038</v>
      </c>
      <c r="G1099" s="168"/>
    </row>
    <row r="1100" spans="1:7" x14ac:dyDescent="0.3">
      <c r="A1100" s="159" t="str">
        <f t="shared" si="17"/>
        <v>SN-95257</v>
      </c>
      <c r="B1100" s="160">
        <v>95257</v>
      </c>
      <c r="C1100" s="165" t="s">
        <v>7950</v>
      </c>
      <c r="D1100" s="166" t="s">
        <v>89</v>
      </c>
      <c r="E1100" s="461">
        <v>0.84</v>
      </c>
      <c r="F1100" s="164" t="s">
        <v>11038</v>
      </c>
      <c r="G1100" s="168"/>
    </row>
    <row r="1101" spans="1:7" ht="20.399999999999999" x14ac:dyDescent="0.3">
      <c r="A1101" s="159" t="str">
        <f t="shared" si="17"/>
        <v>SN-95260</v>
      </c>
      <c r="B1101" s="160">
        <v>95260</v>
      </c>
      <c r="C1101" s="165" t="s">
        <v>12118</v>
      </c>
      <c r="D1101" s="166" t="s">
        <v>89</v>
      </c>
      <c r="E1101" s="461">
        <v>0.51</v>
      </c>
      <c r="F1101" s="164" t="s">
        <v>11038</v>
      </c>
      <c r="G1101" s="168"/>
    </row>
    <row r="1102" spans="1:7" x14ac:dyDescent="0.3">
      <c r="A1102" s="159" t="str">
        <f t="shared" si="17"/>
        <v>SN-95261</v>
      </c>
      <c r="B1102" s="160">
        <v>95261</v>
      </c>
      <c r="C1102" s="165" t="s">
        <v>12119</v>
      </c>
      <c r="D1102" s="166" t="s">
        <v>89</v>
      </c>
      <c r="E1102" s="461">
        <v>0.14000000000000001</v>
      </c>
      <c r="F1102" s="164" t="s">
        <v>11038</v>
      </c>
      <c r="G1102" s="168"/>
    </row>
    <row r="1103" spans="1:7" ht="20.399999999999999" x14ac:dyDescent="0.3">
      <c r="A1103" s="159" t="str">
        <f t="shared" si="17"/>
        <v>SN-95262</v>
      </c>
      <c r="B1103" s="160">
        <v>95262</v>
      </c>
      <c r="C1103" s="165" t="s">
        <v>12120</v>
      </c>
      <c r="D1103" s="166" t="s">
        <v>89</v>
      </c>
      <c r="E1103" s="461">
        <v>0.7</v>
      </c>
      <c r="F1103" s="164" t="s">
        <v>11038</v>
      </c>
      <c r="G1103" s="168"/>
    </row>
    <row r="1104" spans="1:7" ht="20.399999999999999" x14ac:dyDescent="0.3">
      <c r="A1104" s="159" t="str">
        <f t="shared" si="17"/>
        <v>SN-95263</v>
      </c>
      <c r="B1104" s="160">
        <v>95263</v>
      </c>
      <c r="C1104" s="165" t="s">
        <v>12121</v>
      </c>
      <c r="D1104" s="166" t="s">
        <v>89</v>
      </c>
      <c r="E1104" s="461">
        <v>1.79</v>
      </c>
      <c r="F1104" s="164" t="s">
        <v>11537</v>
      </c>
      <c r="G1104" s="168"/>
    </row>
    <row r="1105" spans="1:7" ht="20.399999999999999" x14ac:dyDescent="0.3">
      <c r="A1105" s="159" t="str">
        <f t="shared" si="17"/>
        <v>SN-95266</v>
      </c>
      <c r="B1105" s="160">
        <v>95266</v>
      </c>
      <c r="C1105" s="165" t="s">
        <v>12122</v>
      </c>
      <c r="D1105" s="166" t="s">
        <v>89</v>
      </c>
      <c r="E1105" s="461">
        <v>0.41</v>
      </c>
      <c r="F1105" s="164" t="s">
        <v>11038</v>
      </c>
      <c r="G1105" s="168"/>
    </row>
    <row r="1106" spans="1:7" ht="20.399999999999999" x14ac:dyDescent="0.3">
      <c r="A1106" s="159" t="str">
        <f t="shared" si="17"/>
        <v>SN-95267</v>
      </c>
      <c r="B1106" s="160">
        <v>95267</v>
      </c>
      <c r="C1106" s="165" t="s">
        <v>12123</v>
      </c>
      <c r="D1106" s="166" t="s">
        <v>89</v>
      </c>
      <c r="E1106" s="461">
        <v>0.08</v>
      </c>
      <c r="F1106" s="164" t="s">
        <v>11038</v>
      </c>
      <c r="G1106" s="168"/>
    </row>
    <row r="1107" spans="1:7" ht="20.399999999999999" x14ac:dyDescent="0.3">
      <c r="A1107" s="159" t="str">
        <f t="shared" si="17"/>
        <v>SN-95268</v>
      </c>
      <c r="B1107" s="160">
        <v>95268</v>
      </c>
      <c r="C1107" s="165" t="s">
        <v>12124</v>
      </c>
      <c r="D1107" s="166" t="s">
        <v>89</v>
      </c>
      <c r="E1107" s="461">
        <v>0.4</v>
      </c>
      <c r="F1107" s="164" t="s">
        <v>11038</v>
      </c>
      <c r="G1107" s="168"/>
    </row>
    <row r="1108" spans="1:7" ht="20.399999999999999" x14ac:dyDescent="0.3">
      <c r="A1108" s="159" t="str">
        <f t="shared" si="17"/>
        <v>SN-95269</v>
      </c>
      <c r="B1108" s="160">
        <v>95269</v>
      </c>
      <c r="C1108" s="165" t="s">
        <v>12125</v>
      </c>
      <c r="D1108" s="166" t="s">
        <v>89</v>
      </c>
      <c r="E1108" s="461">
        <v>3.34</v>
      </c>
      <c r="F1108" s="164" t="s">
        <v>11537</v>
      </c>
      <c r="G1108" s="168"/>
    </row>
    <row r="1109" spans="1:7" ht="20.399999999999999" x14ac:dyDescent="0.3">
      <c r="A1109" s="159" t="str">
        <f t="shared" si="17"/>
        <v>SN-95272</v>
      </c>
      <c r="B1109" s="160">
        <v>95272</v>
      </c>
      <c r="C1109" s="165" t="s">
        <v>12126</v>
      </c>
      <c r="D1109" s="166" t="s">
        <v>89</v>
      </c>
      <c r="E1109" s="461">
        <v>0.4</v>
      </c>
      <c r="F1109" s="164" t="s">
        <v>11038</v>
      </c>
      <c r="G1109" s="168"/>
    </row>
    <row r="1110" spans="1:7" x14ac:dyDescent="0.3">
      <c r="A1110" s="159" t="str">
        <f t="shared" si="17"/>
        <v>SN-95273</v>
      </c>
      <c r="B1110" s="160">
        <v>95273</v>
      </c>
      <c r="C1110" s="165" t="s">
        <v>12127</v>
      </c>
      <c r="D1110" s="166" t="s">
        <v>89</v>
      </c>
      <c r="E1110" s="461">
        <v>0.09</v>
      </c>
      <c r="F1110" s="164" t="s">
        <v>11038</v>
      </c>
      <c r="G1110" s="168"/>
    </row>
    <row r="1111" spans="1:7" ht="20.399999999999999" x14ac:dyDescent="0.3">
      <c r="A1111" s="159" t="str">
        <f t="shared" si="17"/>
        <v>SN-95274</v>
      </c>
      <c r="B1111" s="160">
        <v>95274</v>
      </c>
      <c r="C1111" s="165" t="s">
        <v>12128</v>
      </c>
      <c r="D1111" s="166" t="s">
        <v>89</v>
      </c>
      <c r="E1111" s="461">
        <v>0.31</v>
      </c>
      <c r="F1111" s="164" t="s">
        <v>11038</v>
      </c>
      <c r="G1111" s="168"/>
    </row>
    <row r="1112" spans="1:7" ht="20.399999999999999" x14ac:dyDescent="0.3">
      <c r="A1112" s="159" t="str">
        <f t="shared" si="17"/>
        <v>SN-95275</v>
      </c>
      <c r="B1112" s="160">
        <v>95275</v>
      </c>
      <c r="C1112" s="165" t="s">
        <v>12129</v>
      </c>
      <c r="D1112" s="166" t="s">
        <v>89</v>
      </c>
      <c r="E1112" s="461">
        <v>1.19</v>
      </c>
      <c r="F1112" s="164" t="s">
        <v>11038</v>
      </c>
      <c r="G1112" s="168"/>
    </row>
    <row r="1113" spans="1:7" ht="20.399999999999999" x14ac:dyDescent="0.3">
      <c r="A1113" s="159" t="str">
        <f t="shared" si="17"/>
        <v>SN-95278</v>
      </c>
      <c r="B1113" s="160">
        <v>95278</v>
      </c>
      <c r="C1113" s="165" t="s">
        <v>12130</v>
      </c>
      <c r="D1113" s="166" t="s">
        <v>89</v>
      </c>
      <c r="E1113" s="461">
        <v>0.44</v>
      </c>
      <c r="F1113" s="164" t="s">
        <v>11038</v>
      </c>
      <c r="G1113" s="168"/>
    </row>
    <row r="1114" spans="1:7" x14ac:dyDescent="0.3">
      <c r="A1114" s="159" t="str">
        <f t="shared" si="17"/>
        <v>SN-95279</v>
      </c>
      <c r="B1114" s="160">
        <v>95279</v>
      </c>
      <c r="C1114" s="165" t="s">
        <v>12131</v>
      </c>
      <c r="D1114" s="166" t="s">
        <v>89</v>
      </c>
      <c r="E1114" s="461">
        <v>0.09</v>
      </c>
      <c r="F1114" s="164" t="s">
        <v>11038</v>
      </c>
      <c r="G1114" s="168"/>
    </row>
    <row r="1115" spans="1:7" ht="20.399999999999999" x14ac:dyDescent="0.3">
      <c r="A1115" s="159" t="str">
        <f t="shared" si="17"/>
        <v>SN-95280</v>
      </c>
      <c r="B1115" s="160">
        <v>95280</v>
      </c>
      <c r="C1115" s="165" t="s">
        <v>12132</v>
      </c>
      <c r="D1115" s="166" t="s">
        <v>89</v>
      </c>
      <c r="E1115" s="461">
        <v>0.34</v>
      </c>
      <c r="F1115" s="164" t="s">
        <v>11038</v>
      </c>
      <c r="G1115" s="168"/>
    </row>
    <row r="1116" spans="1:7" ht="20.399999999999999" x14ac:dyDescent="0.3">
      <c r="A1116" s="159" t="str">
        <f t="shared" si="17"/>
        <v>SN-95281</v>
      </c>
      <c r="B1116" s="160">
        <v>95281</v>
      </c>
      <c r="C1116" s="165" t="s">
        <v>12133</v>
      </c>
      <c r="D1116" s="166" t="s">
        <v>89</v>
      </c>
      <c r="E1116" s="461">
        <v>3.34</v>
      </c>
      <c r="F1116" s="164" t="s">
        <v>11537</v>
      </c>
      <c r="G1116" s="168"/>
    </row>
    <row r="1117" spans="1:7" ht="20.399999999999999" x14ac:dyDescent="0.3">
      <c r="A1117" s="159" t="str">
        <f t="shared" si="17"/>
        <v>SN-95617</v>
      </c>
      <c r="B1117" s="160">
        <v>95617</v>
      </c>
      <c r="C1117" s="165" t="s">
        <v>12134</v>
      </c>
      <c r="D1117" s="166" t="s">
        <v>89</v>
      </c>
      <c r="E1117" s="461">
        <v>0.55000000000000004</v>
      </c>
      <c r="F1117" s="164" t="s">
        <v>11038</v>
      </c>
      <c r="G1117" s="168"/>
    </row>
    <row r="1118" spans="1:7" ht="20.399999999999999" x14ac:dyDescent="0.3">
      <c r="A1118" s="159" t="str">
        <f t="shared" si="17"/>
        <v>SN-95618</v>
      </c>
      <c r="B1118" s="160">
        <v>95618</v>
      </c>
      <c r="C1118" s="165" t="s">
        <v>12135</v>
      </c>
      <c r="D1118" s="166" t="s">
        <v>89</v>
      </c>
      <c r="E1118" s="461">
        <v>0.12</v>
      </c>
      <c r="F1118" s="164" t="s">
        <v>11038</v>
      </c>
      <c r="G1118" s="168"/>
    </row>
    <row r="1119" spans="1:7" ht="20.399999999999999" x14ac:dyDescent="0.3">
      <c r="A1119" s="159" t="str">
        <f t="shared" si="17"/>
        <v>SN-95619</v>
      </c>
      <c r="B1119" s="160">
        <v>95619</v>
      </c>
      <c r="C1119" s="165" t="s">
        <v>12136</v>
      </c>
      <c r="D1119" s="166" t="s">
        <v>89</v>
      </c>
      <c r="E1119" s="461">
        <v>0.69</v>
      </c>
      <c r="F1119" s="164" t="s">
        <v>11038</v>
      </c>
      <c r="G1119" s="168"/>
    </row>
    <row r="1120" spans="1:7" ht="20.399999999999999" x14ac:dyDescent="0.3">
      <c r="A1120" s="159" t="str">
        <f t="shared" si="17"/>
        <v>SN-95627</v>
      </c>
      <c r="B1120" s="160">
        <v>95627</v>
      </c>
      <c r="C1120" s="165" t="s">
        <v>12137</v>
      </c>
      <c r="D1120" s="166" t="s">
        <v>89</v>
      </c>
      <c r="E1120" s="461">
        <v>19.89</v>
      </c>
      <c r="F1120" s="164" t="s">
        <v>11038</v>
      </c>
      <c r="G1120" s="143"/>
    </row>
    <row r="1121" spans="1:7" ht="20.399999999999999" x14ac:dyDescent="0.3">
      <c r="A1121" s="159" t="str">
        <f t="shared" si="17"/>
        <v>SN-95628</v>
      </c>
      <c r="B1121" s="160">
        <v>95628</v>
      </c>
      <c r="C1121" s="165" t="s">
        <v>12138</v>
      </c>
      <c r="D1121" s="166" t="s">
        <v>89</v>
      </c>
      <c r="E1121" s="461">
        <v>5.22</v>
      </c>
      <c r="F1121" s="164" t="s">
        <v>11038</v>
      </c>
      <c r="G1121" s="168"/>
    </row>
    <row r="1122" spans="1:7" ht="20.399999999999999" x14ac:dyDescent="0.3">
      <c r="A1122" s="159" t="str">
        <f t="shared" si="17"/>
        <v>SN-95629</v>
      </c>
      <c r="B1122" s="160">
        <v>95629</v>
      </c>
      <c r="C1122" s="165" t="s">
        <v>12139</v>
      </c>
      <c r="D1122" s="166" t="s">
        <v>89</v>
      </c>
      <c r="E1122" s="461">
        <v>24.89</v>
      </c>
      <c r="F1122" s="164" t="s">
        <v>11038</v>
      </c>
      <c r="G1122" s="168"/>
    </row>
    <row r="1123" spans="1:7" ht="20.399999999999999" x14ac:dyDescent="0.3">
      <c r="A1123" s="159" t="str">
        <f t="shared" si="17"/>
        <v>SN-95630</v>
      </c>
      <c r="B1123" s="160">
        <v>95630</v>
      </c>
      <c r="C1123" s="165" t="s">
        <v>12140</v>
      </c>
      <c r="D1123" s="166" t="s">
        <v>89</v>
      </c>
      <c r="E1123" s="461">
        <v>59.1</v>
      </c>
      <c r="F1123" s="164" t="s">
        <v>11537</v>
      </c>
      <c r="G1123" s="168"/>
    </row>
    <row r="1124" spans="1:7" ht="20.399999999999999" x14ac:dyDescent="0.3">
      <c r="A1124" s="159" t="str">
        <f t="shared" si="17"/>
        <v>SN-95698</v>
      </c>
      <c r="B1124" s="160">
        <v>95698</v>
      </c>
      <c r="C1124" s="165" t="s">
        <v>12141</v>
      </c>
      <c r="D1124" s="166" t="s">
        <v>89</v>
      </c>
      <c r="E1124" s="461">
        <v>2.2400000000000002</v>
      </c>
      <c r="F1124" s="164" t="s">
        <v>11038</v>
      </c>
      <c r="G1124" s="168"/>
    </row>
    <row r="1125" spans="1:7" x14ac:dyDescent="0.3">
      <c r="A1125" s="159" t="str">
        <f t="shared" si="17"/>
        <v>SN-95699</v>
      </c>
      <c r="B1125" s="160">
        <v>95699</v>
      </c>
      <c r="C1125" s="165" t="s">
        <v>12142</v>
      </c>
      <c r="D1125" s="166" t="s">
        <v>89</v>
      </c>
      <c r="E1125" s="461">
        <v>0.5</v>
      </c>
      <c r="F1125" s="164" t="s">
        <v>11038</v>
      </c>
      <c r="G1125" s="168"/>
    </row>
    <row r="1126" spans="1:7" ht="20.399999999999999" x14ac:dyDescent="0.3">
      <c r="A1126" s="159" t="str">
        <f t="shared" si="17"/>
        <v>SN-95700</v>
      </c>
      <c r="B1126" s="160">
        <v>95700</v>
      </c>
      <c r="C1126" s="165" t="s">
        <v>12143</v>
      </c>
      <c r="D1126" s="166" t="s">
        <v>89</v>
      </c>
      <c r="E1126" s="461">
        <v>2.81</v>
      </c>
      <c r="F1126" s="164" t="s">
        <v>11038</v>
      </c>
      <c r="G1126" s="168"/>
    </row>
    <row r="1127" spans="1:7" ht="20.399999999999999" x14ac:dyDescent="0.3">
      <c r="A1127" s="159" t="str">
        <f t="shared" si="17"/>
        <v>SN-95701</v>
      </c>
      <c r="B1127" s="160">
        <v>95701</v>
      </c>
      <c r="C1127" s="165" t="s">
        <v>12144</v>
      </c>
      <c r="D1127" s="166" t="s">
        <v>89</v>
      </c>
      <c r="E1127" s="461">
        <v>1.47</v>
      </c>
      <c r="F1127" s="164" t="s">
        <v>11038</v>
      </c>
      <c r="G1127" s="168"/>
    </row>
    <row r="1128" spans="1:7" ht="20.399999999999999" x14ac:dyDescent="0.3">
      <c r="A1128" s="159" t="str">
        <f t="shared" si="17"/>
        <v>SN-95704</v>
      </c>
      <c r="B1128" s="160">
        <v>95704</v>
      </c>
      <c r="C1128" s="165" t="s">
        <v>12145</v>
      </c>
      <c r="D1128" s="166" t="s">
        <v>89</v>
      </c>
      <c r="E1128" s="461">
        <v>22.45</v>
      </c>
      <c r="F1128" s="164" t="s">
        <v>11038</v>
      </c>
      <c r="G1128" s="168"/>
    </row>
    <row r="1129" spans="1:7" ht="20.399999999999999" x14ac:dyDescent="0.3">
      <c r="A1129" s="159" t="str">
        <f t="shared" si="17"/>
        <v>SN-95705</v>
      </c>
      <c r="B1129" s="160">
        <v>95705</v>
      </c>
      <c r="C1129" s="165" t="s">
        <v>12146</v>
      </c>
      <c r="D1129" s="166" t="s">
        <v>89</v>
      </c>
      <c r="E1129" s="461">
        <v>5.89</v>
      </c>
      <c r="F1129" s="164" t="s">
        <v>11038</v>
      </c>
      <c r="G1129" s="168"/>
    </row>
    <row r="1130" spans="1:7" ht="20.399999999999999" x14ac:dyDescent="0.3">
      <c r="A1130" s="159" t="str">
        <f t="shared" si="17"/>
        <v>SN-95706</v>
      </c>
      <c r="B1130" s="160">
        <v>95706</v>
      </c>
      <c r="C1130" s="165" t="s">
        <v>12147</v>
      </c>
      <c r="D1130" s="166" t="s">
        <v>89</v>
      </c>
      <c r="E1130" s="461">
        <v>28.09</v>
      </c>
      <c r="F1130" s="164" t="s">
        <v>11038</v>
      </c>
      <c r="G1130" s="168"/>
    </row>
    <row r="1131" spans="1:7" ht="20.399999999999999" x14ac:dyDescent="0.3">
      <c r="A1131" s="159" t="str">
        <f t="shared" si="17"/>
        <v>SN-95707</v>
      </c>
      <c r="B1131" s="160">
        <v>95707</v>
      </c>
      <c r="C1131" s="165" t="s">
        <v>12148</v>
      </c>
      <c r="D1131" s="166" t="s">
        <v>89</v>
      </c>
      <c r="E1131" s="461">
        <v>16.39</v>
      </c>
      <c r="F1131" s="164" t="s">
        <v>11038</v>
      </c>
      <c r="G1131" s="168"/>
    </row>
    <row r="1132" spans="1:7" ht="20.399999999999999" x14ac:dyDescent="0.3">
      <c r="A1132" s="159" t="str">
        <f t="shared" si="17"/>
        <v>SN-95710</v>
      </c>
      <c r="B1132" s="160">
        <v>95710</v>
      </c>
      <c r="C1132" s="165" t="s">
        <v>12149</v>
      </c>
      <c r="D1132" s="166" t="s">
        <v>89</v>
      </c>
      <c r="E1132" s="461">
        <v>26.98</v>
      </c>
      <c r="F1132" s="164" t="s">
        <v>11038</v>
      </c>
      <c r="G1132" s="168"/>
    </row>
    <row r="1133" spans="1:7" ht="20.399999999999999" x14ac:dyDescent="0.3">
      <c r="A1133" s="159" t="str">
        <f t="shared" si="17"/>
        <v>SN-95711</v>
      </c>
      <c r="B1133" s="160">
        <v>95711</v>
      </c>
      <c r="C1133" s="165" t="s">
        <v>12150</v>
      </c>
      <c r="D1133" s="166" t="s">
        <v>89</v>
      </c>
      <c r="E1133" s="461">
        <v>6.93</v>
      </c>
      <c r="F1133" s="164" t="s">
        <v>11038</v>
      </c>
      <c r="G1133" s="168"/>
    </row>
    <row r="1134" spans="1:7" ht="20.399999999999999" x14ac:dyDescent="0.3">
      <c r="A1134" s="159" t="str">
        <f t="shared" si="17"/>
        <v>SN-95712</v>
      </c>
      <c r="B1134" s="160">
        <v>95712</v>
      </c>
      <c r="C1134" s="165" t="s">
        <v>12151</v>
      </c>
      <c r="D1134" s="166" t="s">
        <v>89</v>
      </c>
      <c r="E1134" s="461">
        <v>33.729999999999997</v>
      </c>
      <c r="F1134" s="164" t="s">
        <v>11038</v>
      </c>
      <c r="G1134" s="168"/>
    </row>
    <row r="1135" spans="1:7" ht="20.399999999999999" x14ac:dyDescent="0.3">
      <c r="A1135" s="159" t="str">
        <f t="shared" si="17"/>
        <v>SN-95713</v>
      </c>
      <c r="B1135" s="160">
        <v>95713</v>
      </c>
      <c r="C1135" s="165" t="s">
        <v>12152</v>
      </c>
      <c r="D1135" s="166" t="s">
        <v>89</v>
      </c>
      <c r="E1135" s="461">
        <v>73.25</v>
      </c>
      <c r="F1135" s="164" t="s">
        <v>11537</v>
      </c>
      <c r="G1135" s="168"/>
    </row>
    <row r="1136" spans="1:7" ht="20.399999999999999" x14ac:dyDescent="0.3">
      <c r="A1136" s="159" t="str">
        <f t="shared" si="17"/>
        <v>SN-95716</v>
      </c>
      <c r="B1136" s="160">
        <v>95716</v>
      </c>
      <c r="C1136" s="165" t="s">
        <v>12153</v>
      </c>
      <c r="D1136" s="166" t="s">
        <v>89</v>
      </c>
      <c r="E1136" s="461">
        <v>25.97</v>
      </c>
      <c r="F1136" s="164" t="s">
        <v>11038</v>
      </c>
      <c r="G1136" s="168"/>
    </row>
    <row r="1137" spans="1:7" ht="20.399999999999999" x14ac:dyDescent="0.3">
      <c r="A1137" s="159" t="str">
        <f t="shared" si="17"/>
        <v>SN-95717</v>
      </c>
      <c r="B1137" s="160">
        <v>95717</v>
      </c>
      <c r="C1137" s="165" t="s">
        <v>12154</v>
      </c>
      <c r="D1137" s="166" t="s">
        <v>89</v>
      </c>
      <c r="E1137" s="461">
        <v>6.68</v>
      </c>
      <c r="F1137" s="164" t="s">
        <v>11038</v>
      </c>
      <c r="G1137" s="168"/>
    </row>
    <row r="1138" spans="1:7" ht="20.399999999999999" x14ac:dyDescent="0.3">
      <c r="A1138" s="159" t="str">
        <f t="shared" si="17"/>
        <v>SN-95718</v>
      </c>
      <c r="B1138" s="160">
        <v>95718</v>
      </c>
      <c r="C1138" s="165" t="s">
        <v>12155</v>
      </c>
      <c r="D1138" s="166" t="s">
        <v>89</v>
      </c>
      <c r="E1138" s="461">
        <v>32.47</v>
      </c>
      <c r="F1138" s="164" t="s">
        <v>11038</v>
      </c>
      <c r="G1138" s="168"/>
    </row>
    <row r="1139" spans="1:7" ht="30.6" x14ac:dyDescent="0.3">
      <c r="A1139" s="159" t="str">
        <f t="shared" si="17"/>
        <v>SN-95719</v>
      </c>
      <c r="B1139" s="160">
        <v>95719</v>
      </c>
      <c r="C1139" s="165" t="s">
        <v>12156</v>
      </c>
      <c r="D1139" s="166" t="s">
        <v>89</v>
      </c>
      <c r="E1139" s="461">
        <v>73.25</v>
      </c>
      <c r="F1139" s="164" t="s">
        <v>11537</v>
      </c>
      <c r="G1139" s="168"/>
    </row>
    <row r="1140" spans="1:7" x14ac:dyDescent="0.3">
      <c r="A1140" s="159" t="str">
        <f t="shared" si="17"/>
        <v>SN-95869</v>
      </c>
      <c r="B1140" s="160">
        <v>95869</v>
      </c>
      <c r="C1140" s="165" t="s">
        <v>12157</v>
      </c>
      <c r="D1140" s="166" t="s">
        <v>89</v>
      </c>
      <c r="E1140" s="461">
        <v>1.52</v>
      </c>
      <c r="F1140" s="164" t="s">
        <v>11038</v>
      </c>
      <c r="G1140" s="168"/>
    </row>
    <row r="1141" spans="1:7" ht="20.399999999999999" x14ac:dyDescent="0.3">
      <c r="A1141" s="159" t="str">
        <f t="shared" si="17"/>
        <v>SN-95870</v>
      </c>
      <c r="B1141" s="160">
        <v>95870</v>
      </c>
      <c r="C1141" s="165" t="s">
        <v>12158</v>
      </c>
      <c r="D1141" s="166" t="s">
        <v>89</v>
      </c>
      <c r="E1141" s="461">
        <v>3.96</v>
      </c>
      <c r="F1141" s="164" t="s">
        <v>11038</v>
      </c>
      <c r="G1141" s="168"/>
    </row>
    <row r="1142" spans="1:7" ht="20.399999999999999" x14ac:dyDescent="0.3">
      <c r="A1142" s="159" t="str">
        <f t="shared" si="17"/>
        <v>SN-95871</v>
      </c>
      <c r="B1142" s="160">
        <v>95871</v>
      </c>
      <c r="C1142" s="165" t="s">
        <v>12159</v>
      </c>
      <c r="D1142" s="166" t="s">
        <v>89</v>
      </c>
      <c r="E1142" s="461">
        <v>152.19999999999999</v>
      </c>
      <c r="F1142" s="164" t="s">
        <v>11537</v>
      </c>
      <c r="G1142" s="168"/>
    </row>
    <row r="1143" spans="1:7" ht="20.399999999999999" x14ac:dyDescent="0.3">
      <c r="A1143" s="159" t="str">
        <f t="shared" si="17"/>
        <v>SN-95874</v>
      </c>
      <c r="B1143" s="160">
        <v>95874</v>
      </c>
      <c r="C1143" s="165" t="s">
        <v>12160</v>
      </c>
      <c r="D1143" s="166" t="s">
        <v>89</v>
      </c>
      <c r="E1143" s="461">
        <v>4.4400000000000004</v>
      </c>
      <c r="F1143" s="164" t="s">
        <v>11038</v>
      </c>
      <c r="G1143" s="168"/>
    </row>
    <row r="1144" spans="1:7" ht="20.399999999999999" x14ac:dyDescent="0.3">
      <c r="A1144" s="159" t="str">
        <f t="shared" si="17"/>
        <v>SN-96008</v>
      </c>
      <c r="B1144" s="160">
        <v>96008</v>
      </c>
      <c r="C1144" s="165" t="s">
        <v>12161</v>
      </c>
      <c r="D1144" s="166" t="s">
        <v>89</v>
      </c>
      <c r="E1144" s="461">
        <v>11.06</v>
      </c>
      <c r="F1144" s="164" t="s">
        <v>11038</v>
      </c>
      <c r="G1144" s="168"/>
    </row>
    <row r="1145" spans="1:7" x14ac:dyDescent="0.3">
      <c r="A1145" s="159" t="str">
        <f t="shared" si="17"/>
        <v>SN-96009</v>
      </c>
      <c r="B1145" s="160">
        <v>96009</v>
      </c>
      <c r="C1145" s="165" t="s">
        <v>12162</v>
      </c>
      <c r="D1145" s="166" t="s">
        <v>89</v>
      </c>
      <c r="E1145" s="461">
        <v>2.9</v>
      </c>
      <c r="F1145" s="164" t="s">
        <v>11038</v>
      </c>
      <c r="G1145" s="168"/>
    </row>
    <row r="1146" spans="1:7" ht="20.399999999999999" x14ac:dyDescent="0.3">
      <c r="A1146" s="159" t="str">
        <f t="shared" si="17"/>
        <v>SN-96011</v>
      </c>
      <c r="B1146" s="160">
        <v>96011</v>
      </c>
      <c r="C1146" s="165" t="s">
        <v>12163</v>
      </c>
      <c r="D1146" s="166" t="s">
        <v>89</v>
      </c>
      <c r="E1146" s="461">
        <v>12.1</v>
      </c>
      <c r="F1146" s="164" t="s">
        <v>11038</v>
      </c>
      <c r="G1146" s="168"/>
    </row>
    <row r="1147" spans="1:7" ht="20.399999999999999" x14ac:dyDescent="0.3">
      <c r="A1147" s="159" t="str">
        <f t="shared" si="17"/>
        <v>SN-96012</v>
      </c>
      <c r="B1147" s="160">
        <v>96012</v>
      </c>
      <c r="C1147" s="165" t="s">
        <v>12164</v>
      </c>
      <c r="D1147" s="166" t="s">
        <v>89</v>
      </c>
      <c r="E1147" s="461">
        <v>56.88</v>
      </c>
      <c r="F1147" s="164" t="s">
        <v>11537</v>
      </c>
      <c r="G1147" s="168"/>
    </row>
    <row r="1148" spans="1:7" ht="20.399999999999999" x14ac:dyDescent="0.3">
      <c r="A1148" s="159" t="str">
        <f t="shared" si="17"/>
        <v>SN-96015</v>
      </c>
      <c r="B1148" s="160">
        <v>96015</v>
      </c>
      <c r="C1148" s="165" t="s">
        <v>12165</v>
      </c>
      <c r="D1148" s="166" t="s">
        <v>89</v>
      </c>
      <c r="E1148" s="461">
        <v>10.97</v>
      </c>
      <c r="F1148" s="164" t="s">
        <v>11038</v>
      </c>
      <c r="G1148" s="168"/>
    </row>
    <row r="1149" spans="1:7" x14ac:dyDescent="0.3">
      <c r="A1149" s="159" t="str">
        <f t="shared" si="17"/>
        <v>SN-96016</v>
      </c>
      <c r="B1149" s="160">
        <v>96016</v>
      </c>
      <c r="C1149" s="165" t="s">
        <v>12166</v>
      </c>
      <c r="D1149" s="166" t="s">
        <v>89</v>
      </c>
      <c r="E1149" s="461">
        <v>2.87</v>
      </c>
      <c r="F1149" s="164" t="s">
        <v>11038</v>
      </c>
      <c r="G1149" s="168"/>
    </row>
    <row r="1150" spans="1:7" ht="20.399999999999999" x14ac:dyDescent="0.3">
      <c r="A1150" s="159" t="str">
        <f t="shared" si="17"/>
        <v>SN-96018</v>
      </c>
      <c r="B1150" s="160">
        <v>96018</v>
      </c>
      <c r="C1150" s="165" t="s">
        <v>12167</v>
      </c>
      <c r="D1150" s="166" t="s">
        <v>89</v>
      </c>
      <c r="E1150" s="461">
        <v>12</v>
      </c>
      <c r="F1150" s="164" t="s">
        <v>11038</v>
      </c>
      <c r="G1150" s="168"/>
    </row>
    <row r="1151" spans="1:7" ht="20.399999999999999" x14ac:dyDescent="0.3">
      <c r="A1151" s="159" t="str">
        <f t="shared" si="17"/>
        <v>SN-96019</v>
      </c>
      <c r="B1151" s="160">
        <v>96019</v>
      </c>
      <c r="C1151" s="165" t="s">
        <v>12168</v>
      </c>
      <c r="D1151" s="166" t="s">
        <v>89</v>
      </c>
      <c r="E1151" s="461">
        <v>56.88</v>
      </c>
      <c r="F1151" s="164" t="s">
        <v>11537</v>
      </c>
      <c r="G1151" s="168"/>
    </row>
    <row r="1152" spans="1:7" ht="20.399999999999999" x14ac:dyDescent="0.3">
      <c r="A1152" s="159" t="str">
        <f t="shared" si="17"/>
        <v>SN-96023</v>
      </c>
      <c r="B1152" s="160">
        <v>96023</v>
      </c>
      <c r="C1152" s="165" t="s">
        <v>12169</v>
      </c>
      <c r="D1152" s="166" t="s">
        <v>89</v>
      </c>
      <c r="E1152" s="461">
        <v>8.44</v>
      </c>
      <c r="F1152" s="164" t="s">
        <v>11038</v>
      </c>
      <c r="G1152" s="168"/>
    </row>
    <row r="1153" spans="1:7" x14ac:dyDescent="0.3">
      <c r="A1153" s="159" t="str">
        <f t="shared" si="17"/>
        <v>SN-96024</v>
      </c>
      <c r="B1153" s="160">
        <v>96024</v>
      </c>
      <c r="C1153" s="165" t="s">
        <v>12170</v>
      </c>
      <c r="D1153" s="166" t="s">
        <v>89</v>
      </c>
      <c r="E1153" s="461">
        <v>2.21</v>
      </c>
      <c r="F1153" s="164" t="s">
        <v>11038</v>
      </c>
      <c r="G1153" s="168"/>
    </row>
    <row r="1154" spans="1:7" x14ac:dyDescent="0.3">
      <c r="A1154" s="159" t="str">
        <f t="shared" si="17"/>
        <v>SN-96026</v>
      </c>
      <c r="B1154" s="160">
        <v>96026</v>
      </c>
      <c r="C1154" s="165" t="s">
        <v>12171</v>
      </c>
      <c r="D1154" s="166" t="s">
        <v>89</v>
      </c>
      <c r="E1154" s="461">
        <v>9.23</v>
      </c>
      <c r="F1154" s="164" t="s">
        <v>11038</v>
      </c>
      <c r="G1154" s="168"/>
    </row>
    <row r="1155" spans="1:7" ht="20.399999999999999" x14ac:dyDescent="0.3">
      <c r="A1155" s="159" t="str">
        <f t="shared" si="17"/>
        <v>SN-96027</v>
      </c>
      <c r="B1155" s="160">
        <v>96027</v>
      </c>
      <c r="C1155" s="165" t="s">
        <v>12172</v>
      </c>
      <c r="D1155" s="166" t="s">
        <v>89</v>
      </c>
      <c r="E1155" s="461">
        <v>39.630000000000003</v>
      </c>
      <c r="F1155" s="164" t="s">
        <v>11537</v>
      </c>
      <c r="G1155" s="168"/>
    </row>
    <row r="1156" spans="1:7" ht="20.399999999999999" x14ac:dyDescent="0.3">
      <c r="A1156" s="159" t="str">
        <f t="shared" si="17"/>
        <v>SN-96030</v>
      </c>
      <c r="B1156" s="160">
        <v>96030</v>
      </c>
      <c r="C1156" s="165" t="s">
        <v>12173</v>
      </c>
      <c r="D1156" s="166" t="s">
        <v>89</v>
      </c>
      <c r="E1156" s="461">
        <v>14.97</v>
      </c>
      <c r="F1156" s="164" t="s">
        <v>11038</v>
      </c>
      <c r="G1156" s="168"/>
    </row>
    <row r="1157" spans="1:7" ht="20.399999999999999" x14ac:dyDescent="0.3">
      <c r="A1157" s="159" t="str">
        <f t="shared" si="17"/>
        <v>SN-96031</v>
      </c>
      <c r="B1157" s="160">
        <v>96031</v>
      </c>
      <c r="C1157" s="165" t="s">
        <v>12174</v>
      </c>
      <c r="D1157" s="166" t="s">
        <v>89</v>
      </c>
      <c r="E1157" s="461">
        <v>5.24</v>
      </c>
      <c r="F1157" s="164" t="s">
        <v>11038</v>
      </c>
      <c r="G1157" s="143"/>
    </row>
    <row r="1158" spans="1:7" ht="20.399999999999999" x14ac:dyDescent="0.3">
      <c r="A1158" s="159" t="str">
        <f t="shared" si="17"/>
        <v>SN-96032</v>
      </c>
      <c r="B1158" s="160">
        <v>96032</v>
      </c>
      <c r="C1158" s="165" t="s">
        <v>12175</v>
      </c>
      <c r="D1158" s="166" t="s">
        <v>89</v>
      </c>
      <c r="E1158" s="461">
        <v>1.07</v>
      </c>
      <c r="F1158" s="164" t="s">
        <v>11038</v>
      </c>
      <c r="G1158" s="168"/>
    </row>
    <row r="1159" spans="1:7" ht="20.399999999999999" x14ac:dyDescent="0.3">
      <c r="A1159" s="159" t="str">
        <f t="shared" si="17"/>
        <v>SN-96033</v>
      </c>
      <c r="B1159" s="160">
        <v>96033</v>
      </c>
      <c r="C1159" s="165" t="s">
        <v>12176</v>
      </c>
      <c r="D1159" s="166" t="s">
        <v>89</v>
      </c>
      <c r="E1159" s="461">
        <v>28.1</v>
      </c>
      <c r="F1159" s="164" t="s">
        <v>11038</v>
      </c>
      <c r="G1159" s="168"/>
    </row>
    <row r="1160" spans="1:7" ht="20.399999999999999" x14ac:dyDescent="0.3">
      <c r="A1160" s="159" t="str">
        <f t="shared" si="17"/>
        <v>SN-96034</v>
      </c>
      <c r="B1160" s="160">
        <v>96034</v>
      </c>
      <c r="C1160" s="165" t="s">
        <v>12177</v>
      </c>
      <c r="D1160" s="166" t="s">
        <v>89</v>
      </c>
      <c r="E1160" s="461">
        <v>107.25</v>
      </c>
      <c r="F1160" s="164" t="s">
        <v>11537</v>
      </c>
      <c r="G1160" s="168"/>
    </row>
    <row r="1161" spans="1:7" ht="20.399999999999999" x14ac:dyDescent="0.3">
      <c r="A1161" s="159" t="str">
        <f t="shared" si="17"/>
        <v>SN-96053</v>
      </c>
      <c r="B1161" s="160">
        <v>96053</v>
      </c>
      <c r="C1161" s="165" t="s">
        <v>12178</v>
      </c>
      <c r="D1161" s="166" t="s">
        <v>89</v>
      </c>
      <c r="E1161" s="461">
        <v>8.5299999999999994</v>
      </c>
      <c r="F1161" s="164" t="s">
        <v>11038</v>
      </c>
      <c r="G1161" s="168"/>
    </row>
    <row r="1162" spans="1:7" ht="20.399999999999999" x14ac:dyDescent="0.3">
      <c r="A1162" s="159" t="str">
        <f t="shared" ref="A1162:A1225" si="18">CONCATENATE("SN-",B1162)</f>
        <v>SN-96054</v>
      </c>
      <c r="B1162" s="160">
        <v>96054</v>
      </c>
      <c r="C1162" s="165" t="s">
        <v>12179</v>
      </c>
      <c r="D1162" s="166" t="s">
        <v>89</v>
      </c>
      <c r="E1162" s="461">
        <v>14.02</v>
      </c>
      <c r="F1162" s="164" t="s">
        <v>11038</v>
      </c>
      <c r="G1162" s="168"/>
    </row>
    <row r="1163" spans="1:7" x14ac:dyDescent="0.3">
      <c r="A1163" s="159" t="str">
        <f t="shared" si="18"/>
        <v>SN-96055</v>
      </c>
      <c r="B1163" s="160">
        <v>96055</v>
      </c>
      <c r="C1163" s="165" t="s">
        <v>12180</v>
      </c>
      <c r="D1163" s="166" t="s">
        <v>89</v>
      </c>
      <c r="E1163" s="461">
        <v>2.2400000000000002</v>
      </c>
      <c r="F1163" s="164" t="s">
        <v>11038</v>
      </c>
      <c r="G1163" s="168"/>
    </row>
    <row r="1164" spans="1:7" ht="20.399999999999999" x14ac:dyDescent="0.3">
      <c r="A1164" s="159" t="str">
        <f t="shared" si="18"/>
        <v>SN-96056</v>
      </c>
      <c r="B1164" s="160">
        <v>96056</v>
      </c>
      <c r="C1164" s="165" t="s">
        <v>12181</v>
      </c>
      <c r="D1164" s="166" t="s">
        <v>89</v>
      </c>
      <c r="E1164" s="461">
        <v>9.33</v>
      </c>
      <c r="F1164" s="164" t="s">
        <v>11038</v>
      </c>
      <c r="G1164" s="168"/>
    </row>
    <row r="1165" spans="1:7" ht="20.399999999999999" x14ac:dyDescent="0.3">
      <c r="A1165" s="159" t="str">
        <f t="shared" si="18"/>
        <v>SN-96057</v>
      </c>
      <c r="B1165" s="160">
        <v>96057</v>
      </c>
      <c r="C1165" s="165" t="s">
        <v>12182</v>
      </c>
      <c r="D1165" s="166" t="s">
        <v>89</v>
      </c>
      <c r="E1165" s="461">
        <v>39.630000000000003</v>
      </c>
      <c r="F1165" s="164" t="s">
        <v>11537</v>
      </c>
      <c r="G1165" s="168"/>
    </row>
    <row r="1166" spans="1:7" ht="20.399999999999999" x14ac:dyDescent="0.3">
      <c r="A1166" s="159" t="str">
        <f t="shared" si="18"/>
        <v>SN-96060</v>
      </c>
      <c r="B1166" s="160">
        <v>96060</v>
      </c>
      <c r="C1166" s="165" t="s">
        <v>12183</v>
      </c>
      <c r="D1166" s="166" t="s">
        <v>89</v>
      </c>
      <c r="E1166" s="461">
        <v>2.69</v>
      </c>
      <c r="F1166" s="164" t="s">
        <v>11038</v>
      </c>
      <c r="G1166" s="168"/>
    </row>
    <row r="1167" spans="1:7" ht="20.399999999999999" x14ac:dyDescent="0.3">
      <c r="A1167" s="159" t="str">
        <f t="shared" si="18"/>
        <v>SN-96061</v>
      </c>
      <c r="B1167" s="160">
        <v>96061</v>
      </c>
      <c r="C1167" s="165" t="s">
        <v>12184</v>
      </c>
      <c r="D1167" s="166" t="s">
        <v>89</v>
      </c>
      <c r="E1167" s="461">
        <v>17.52</v>
      </c>
      <c r="F1167" s="164" t="s">
        <v>11038</v>
      </c>
      <c r="G1167" s="168"/>
    </row>
    <row r="1168" spans="1:7" ht="20.399999999999999" x14ac:dyDescent="0.3">
      <c r="A1168" s="159" t="str">
        <f t="shared" si="18"/>
        <v>SN-96062</v>
      </c>
      <c r="B1168" s="160">
        <v>96062</v>
      </c>
      <c r="C1168" s="165" t="s">
        <v>12185</v>
      </c>
      <c r="D1168" s="166" t="s">
        <v>89</v>
      </c>
      <c r="E1168" s="461">
        <v>22.21</v>
      </c>
      <c r="F1168" s="164" t="s">
        <v>11537</v>
      </c>
      <c r="G1168" s="168"/>
    </row>
    <row r="1169" spans="1:7" ht="21.6" x14ac:dyDescent="0.3">
      <c r="A1169" s="159" t="str">
        <f t="shared" si="18"/>
        <v>SN-96241</v>
      </c>
      <c r="B1169" s="160">
        <v>96241</v>
      </c>
      <c r="C1169" s="165" t="s">
        <v>12186</v>
      </c>
      <c r="D1169" s="166" t="s">
        <v>89</v>
      </c>
      <c r="E1169" s="461">
        <v>12.32</v>
      </c>
      <c r="F1169" s="164" t="s">
        <v>11118</v>
      </c>
      <c r="G1169" s="168"/>
    </row>
    <row r="1170" spans="1:7" ht="21.6" x14ac:dyDescent="0.3">
      <c r="A1170" s="159" t="str">
        <f t="shared" si="18"/>
        <v>SN-96242</v>
      </c>
      <c r="B1170" s="160">
        <v>96242</v>
      </c>
      <c r="C1170" s="165" t="s">
        <v>12187</v>
      </c>
      <c r="D1170" s="166" t="s">
        <v>89</v>
      </c>
      <c r="E1170" s="461">
        <v>3.16</v>
      </c>
      <c r="F1170" s="164" t="s">
        <v>11118</v>
      </c>
      <c r="G1170" s="168"/>
    </row>
    <row r="1171" spans="1:7" ht="21.6" x14ac:dyDescent="0.3">
      <c r="A1171" s="159" t="str">
        <f t="shared" si="18"/>
        <v>SN-96243</v>
      </c>
      <c r="B1171" s="160">
        <v>96243</v>
      </c>
      <c r="C1171" s="165" t="s">
        <v>12188</v>
      </c>
      <c r="D1171" s="166" t="s">
        <v>89</v>
      </c>
      <c r="E1171" s="461">
        <v>15.4</v>
      </c>
      <c r="F1171" s="164" t="s">
        <v>11118</v>
      </c>
      <c r="G1171" s="168"/>
    </row>
    <row r="1172" spans="1:7" ht="20.399999999999999" x14ac:dyDescent="0.3">
      <c r="A1172" s="159" t="str">
        <f t="shared" si="18"/>
        <v>SN-96244</v>
      </c>
      <c r="B1172" s="160">
        <v>96244</v>
      </c>
      <c r="C1172" s="165" t="s">
        <v>12189</v>
      </c>
      <c r="D1172" s="166" t="s">
        <v>89</v>
      </c>
      <c r="E1172" s="461">
        <v>14.18</v>
      </c>
      <c r="F1172" s="164" t="s">
        <v>11537</v>
      </c>
      <c r="G1172" s="143"/>
    </row>
    <row r="1173" spans="1:7" ht="20.399999999999999" x14ac:dyDescent="0.3">
      <c r="A1173" s="159" t="str">
        <f t="shared" si="18"/>
        <v>SN-96298</v>
      </c>
      <c r="B1173" s="160">
        <v>96298</v>
      </c>
      <c r="C1173" s="165" t="s">
        <v>12190</v>
      </c>
      <c r="D1173" s="166" t="s">
        <v>89</v>
      </c>
      <c r="E1173" s="461">
        <v>35.049999999999997</v>
      </c>
      <c r="F1173" s="164" t="s">
        <v>11038</v>
      </c>
      <c r="G1173" s="143"/>
    </row>
    <row r="1174" spans="1:7" ht="20.399999999999999" x14ac:dyDescent="0.3">
      <c r="A1174" s="159" t="str">
        <f t="shared" si="18"/>
        <v>SN-96299</v>
      </c>
      <c r="B1174" s="160">
        <v>96299</v>
      </c>
      <c r="C1174" s="165" t="s">
        <v>12191</v>
      </c>
      <c r="D1174" s="166" t="s">
        <v>89</v>
      </c>
      <c r="E1174" s="461">
        <v>9.1999999999999993</v>
      </c>
      <c r="F1174" s="164" t="s">
        <v>11038</v>
      </c>
      <c r="G1174" s="168"/>
    </row>
    <row r="1175" spans="1:7" ht="20.399999999999999" x14ac:dyDescent="0.3">
      <c r="A1175" s="159" t="str">
        <f t="shared" si="18"/>
        <v>SN-96300</v>
      </c>
      <c r="B1175" s="160">
        <v>96300</v>
      </c>
      <c r="C1175" s="165" t="s">
        <v>12192</v>
      </c>
      <c r="D1175" s="166" t="s">
        <v>89</v>
      </c>
      <c r="E1175" s="461">
        <v>43.86</v>
      </c>
      <c r="F1175" s="164" t="s">
        <v>11038</v>
      </c>
      <c r="G1175" s="168"/>
    </row>
    <row r="1176" spans="1:7" ht="20.399999999999999" x14ac:dyDescent="0.3">
      <c r="A1176" s="159" t="str">
        <f t="shared" si="18"/>
        <v>SN-96301</v>
      </c>
      <c r="B1176" s="160">
        <v>96301</v>
      </c>
      <c r="C1176" s="165" t="s">
        <v>12193</v>
      </c>
      <c r="D1176" s="166" t="s">
        <v>89</v>
      </c>
      <c r="E1176" s="461">
        <v>51.99</v>
      </c>
      <c r="F1176" s="164" t="s">
        <v>11537</v>
      </c>
      <c r="G1176" s="168"/>
    </row>
    <row r="1177" spans="1:7" ht="20.399999999999999" x14ac:dyDescent="0.3">
      <c r="A1177" s="159" t="str">
        <f t="shared" si="18"/>
        <v>SN-96304</v>
      </c>
      <c r="B1177" s="160">
        <v>96304</v>
      </c>
      <c r="C1177" s="165" t="s">
        <v>12194</v>
      </c>
      <c r="D1177" s="166" t="s">
        <v>89</v>
      </c>
      <c r="E1177" s="461">
        <v>0.09</v>
      </c>
      <c r="F1177" s="164" t="s">
        <v>11038</v>
      </c>
      <c r="G1177" s="168"/>
    </row>
    <row r="1178" spans="1:7" ht="20.399999999999999" x14ac:dyDescent="0.3">
      <c r="A1178" s="159" t="str">
        <f t="shared" si="18"/>
        <v>SN-96305</v>
      </c>
      <c r="B1178" s="160">
        <v>96305</v>
      </c>
      <c r="C1178" s="165" t="s">
        <v>12195</v>
      </c>
      <c r="D1178" s="166" t="s">
        <v>89</v>
      </c>
      <c r="E1178" s="461">
        <v>0.02</v>
      </c>
      <c r="F1178" s="164" t="s">
        <v>11038</v>
      </c>
      <c r="G1178" s="168"/>
    </row>
    <row r="1179" spans="1:7" ht="20.399999999999999" x14ac:dyDescent="0.3">
      <c r="A1179" s="159" t="str">
        <f t="shared" si="18"/>
        <v>SN-96306</v>
      </c>
      <c r="B1179" s="160">
        <v>96306</v>
      </c>
      <c r="C1179" s="165" t="s">
        <v>12196</v>
      </c>
      <c r="D1179" s="166" t="s">
        <v>89</v>
      </c>
      <c r="E1179" s="461">
        <v>0.11</v>
      </c>
      <c r="F1179" s="164" t="s">
        <v>11038</v>
      </c>
      <c r="G1179" s="168"/>
    </row>
    <row r="1180" spans="1:7" ht="20.399999999999999" x14ac:dyDescent="0.3">
      <c r="A1180" s="159" t="str">
        <f t="shared" si="18"/>
        <v>SN-96307</v>
      </c>
      <c r="B1180" s="160">
        <v>96307</v>
      </c>
      <c r="C1180" s="165" t="s">
        <v>12197</v>
      </c>
      <c r="D1180" s="166" t="s">
        <v>89</v>
      </c>
      <c r="E1180" s="461">
        <v>0.59</v>
      </c>
      <c r="F1180" s="164" t="s">
        <v>11038</v>
      </c>
      <c r="G1180" s="168"/>
    </row>
    <row r="1181" spans="1:7" ht="20.399999999999999" x14ac:dyDescent="0.3">
      <c r="A1181" s="159" t="str">
        <f t="shared" si="18"/>
        <v>SN-96457</v>
      </c>
      <c r="B1181" s="160">
        <v>96457</v>
      </c>
      <c r="C1181" s="165" t="s">
        <v>12198</v>
      </c>
      <c r="D1181" s="166" t="s">
        <v>89</v>
      </c>
      <c r="E1181" s="461">
        <v>51.99</v>
      </c>
      <c r="F1181" s="164" t="s">
        <v>11537</v>
      </c>
      <c r="G1181" s="168"/>
    </row>
    <row r="1182" spans="1:7" ht="20.399999999999999" x14ac:dyDescent="0.3">
      <c r="A1182" s="159" t="str">
        <f t="shared" si="18"/>
        <v>SN-96458</v>
      </c>
      <c r="B1182" s="160">
        <v>96458</v>
      </c>
      <c r="C1182" s="165" t="s">
        <v>12199</v>
      </c>
      <c r="D1182" s="166" t="s">
        <v>89</v>
      </c>
      <c r="E1182" s="461">
        <v>27.61</v>
      </c>
      <c r="F1182" s="164" t="s">
        <v>11038</v>
      </c>
      <c r="G1182" s="168"/>
    </row>
    <row r="1183" spans="1:7" ht="20.399999999999999" x14ac:dyDescent="0.3">
      <c r="A1183" s="159" t="str">
        <f t="shared" si="18"/>
        <v>SN-96459</v>
      </c>
      <c r="B1183" s="160">
        <v>96459</v>
      </c>
      <c r="C1183" s="165" t="s">
        <v>12200</v>
      </c>
      <c r="D1183" s="166" t="s">
        <v>89</v>
      </c>
      <c r="E1183" s="461">
        <v>5.79</v>
      </c>
      <c r="F1183" s="164" t="s">
        <v>11038</v>
      </c>
      <c r="G1183" s="168"/>
    </row>
    <row r="1184" spans="1:7" ht="20.399999999999999" x14ac:dyDescent="0.3">
      <c r="A1184" s="159" t="str">
        <f t="shared" si="18"/>
        <v>SN-96460</v>
      </c>
      <c r="B1184" s="160">
        <v>96460</v>
      </c>
      <c r="C1184" s="165" t="s">
        <v>12201</v>
      </c>
      <c r="D1184" s="166" t="s">
        <v>89</v>
      </c>
      <c r="E1184" s="461">
        <v>22.06</v>
      </c>
      <c r="F1184" s="164" t="s">
        <v>11038</v>
      </c>
      <c r="G1184" s="168"/>
    </row>
    <row r="1185" spans="1:7" ht="21.6" x14ac:dyDescent="0.3">
      <c r="A1185" s="159" t="str">
        <f t="shared" si="18"/>
        <v>SN-55960</v>
      </c>
      <c r="B1185" s="160">
        <v>55960</v>
      </c>
      <c r="C1185" s="165" t="s">
        <v>12202</v>
      </c>
      <c r="D1185" s="166" t="s">
        <v>701</v>
      </c>
      <c r="E1185" s="461">
        <v>4.28</v>
      </c>
      <c r="F1185" s="164" t="s">
        <v>11118</v>
      </c>
      <c r="G1185" s="168"/>
    </row>
    <row r="1186" spans="1:7" ht="21.6" x14ac:dyDescent="0.3">
      <c r="A1186" s="159" t="str">
        <f t="shared" si="18"/>
        <v>SN-72085</v>
      </c>
      <c r="B1186" s="160">
        <v>72085</v>
      </c>
      <c r="C1186" s="165" t="s">
        <v>12203</v>
      </c>
      <c r="D1186" s="166" t="s">
        <v>566</v>
      </c>
      <c r="E1186" s="461">
        <v>1.43</v>
      </c>
      <c r="F1186" s="164" t="s">
        <v>11118</v>
      </c>
      <c r="G1186" s="168"/>
    </row>
    <row r="1187" spans="1:7" ht="21.6" x14ac:dyDescent="0.3">
      <c r="A1187" s="159" t="str">
        <f t="shared" si="18"/>
        <v>SN-72086</v>
      </c>
      <c r="B1187" s="160">
        <v>72086</v>
      </c>
      <c r="C1187" s="165" t="s">
        <v>12204</v>
      </c>
      <c r="D1187" s="166" t="s">
        <v>566</v>
      </c>
      <c r="E1187" s="461">
        <v>4.43</v>
      </c>
      <c r="F1187" s="164" t="s">
        <v>11118</v>
      </c>
      <c r="G1187" s="168"/>
    </row>
    <row r="1188" spans="1:7" ht="20.399999999999999" x14ac:dyDescent="0.3">
      <c r="A1188" s="159" t="str">
        <f t="shared" si="18"/>
        <v>SN-92259</v>
      </c>
      <c r="B1188" s="160">
        <v>92259</v>
      </c>
      <c r="C1188" s="165" t="s">
        <v>12205</v>
      </c>
      <c r="D1188" s="166" t="s">
        <v>513</v>
      </c>
      <c r="E1188" s="461">
        <v>324.74</v>
      </c>
      <c r="F1188" s="164" t="s">
        <v>11038</v>
      </c>
      <c r="G1188" s="168"/>
    </row>
    <row r="1189" spans="1:7" ht="20.399999999999999" x14ac:dyDescent="0.3">
      <c r="A1189" s="159" t="str">
        <f t="shared" si="18"/>
        <v>SN-92260</v>
      </c>
      <c r="B1189" s="160">
        <v>92260</v>
      </c>
      <c r="C1189" s="165" t="s">
        <v>12206</v>
      </c>
      <c r="D1189" s="166" t="s">
        <v>513</v>
      </c>
      <c r="E1189" s="461">
        <v>360.73</v>
      </c>
      <c r="F1189" s="164" t="s">
        <v>11038</v>
      </c>
      <c r="G1189" s="168"/>
    </row>
    <row r="1190" spans="1:7" ht="20.399999999999999" x14ac:dyDescent="0.3">
      <c r="A1190" s="159" t="str">
        <f t="shared" si="18"/>
        <v>SN-92261</v>
      </c>
      <c r="B1190" s="160">
        <v>92261</v>
      </c>
      <c r="C1190" s="165" t="s">
        <v>12207</v>
      </c>
      <c r="D1190" s="166" t="s">
        <v>513</v>
      </c>
      <c r="E1190" s="461">
        <v>395.62</v>
      </c>
      <c r="F1190" s="164" t="s">
        <v>11038</v>
      </c>
      <c r="G1190" s="168"/>
    </row>
    <row r="1191" spans="1:7" ht="20.399999999999999" x14ac:dyDescent="0.3">
      <c r="A1191" s="159" t="str">
        <f t="shared" si="18"/>
        <v>SN-92262</v>
      </c>
      <c r="B1191" s="160">
        <v>92262</v>
      </c>
      <c r="C1191" s="165" t="s">
        <v>12208</v>
      </c>
      <c r="D1191" s="166" t="s">
        <v>513</v>
      </c>
      <c r="E1191" s="461">
        <v>451.79</v>
      </c>
      <c r="F1191" s="164" t="s">
        <v>11038</v>
      </c>
      <c r="G1191" s="168"/>
    </row>
    <row r="1192" spans="1:7" ht="20.399999999999999" x14ac:dyDescent="0.3">
      <c r="A1192" s="159" t="str">
        <f t="shared" si="18"/>
        <v>SN-92539</v>
      </c>
      <c r="B1192" s="160">
        <v>92539</v>
      </c>
      <c r="C1192" s="165" t="s">
        <v>12209</v>
      </c>
      <c r="D1192" s="166" t="s">
        <v>701</v>
      </c>
      <c r="E1192" s="461">
        <v>57</v>
      </c>
      <c r="F1192" s="164" t="s">
        <v>11038</v>
      </c>
      <c r="G1192" s="168"/>
    </row>
    <row r="1193" spans="1:7" ht="20.399999999999999" x14ac:dyDescent="0.3">
      <c r="A1193" s="159" t="str">
        <f t="shared" si="18"/>
        <v>SN-92540</v>
      </c>
      <c r="B1193" s="160">
        <v>92540</v>
      </c>
      <c r="C1193" s="165" t="s">
        <v>12210</v>
      </c>
      <c r="D1193" s="166" t="s">
        <v>701</v>
      </c>
      <c r="E1193" s="461">
        <v>62.5</v>
      </c>
      <c r="F1193" s="164" t="s">
        <v>11038</v>
      </c>
      <c r="G1193" s="168"/>
    </row>
    <row r="1194" spans="1:7" ht="20.399999999999999" x14ac:dyDescent="0.3">
      <c r="A1194" s="159" t="str">
        <f t="shared" si="18"/>
        <v>SN-92541</v>
      </c>
      <c r="B1194" s="160">
        <v>92541</v>
      </c>
      <c r="C1194" s="165" t="s">
        <v>12211</v>
      </c>
      <c r="D1194" s="166" t="s">
        <v>701</v>
      </c>
      <c r="E1194" s="461">
        <v>62.63</v>
      </c>
      <c r="F1194" s="164" t="s">
        <v>11038</v>
      </c>
      <c r="G1194" s="168"/>
    </row>
    <row r="1195" spans="1:7" ht="20.399999999999999" x14ac:dyDescent="0.3">
      <c r="A1195" s="159" t="str">
        <f t="shared" si="18"/>
        <v>SN-92542</v>
      </c>
      <c r="B1195" s="160">
        <v>92542</v>
      </c>
      <c r="C1195" s="165" t="s">
        <v>12212</v>
      </c>
      <c r="D1195" s="166" t="s">
        <v>701</v>
      </c>
      <c r="E1195" s="461">
        <v>74.88</v>
      </c>
      <c r="F1195" s="164" t="s">
        <v>11038</v>
      </c>
      <c r="G1195" s="168"/>
    </row>
    <row r="1196" spans="1:7" ht="20.399999999999999" x14ac:dyDescent="0.3">
      <c r="A1196" s="159" t="str">
        <f t="shared" si="18"/>
        <v>SN-92543</v>
      </c>
      <c r="B1196" s="160">
        <v>92543</v>
      </c>
      <c r="C1196" s="165" t="s">
        <v>12213</v>
      </c>
      <c r="D1196" s="166" t="s">
        <v>701</v>
      </c>
      <c r="E1196" s="461">
        <v>17.010000000000002</v>
      </c>
      <c r="F1196" s="164" t="s">
        <v>11038</v>
      </c>
      <c r="G1196" s="168"/>
    </row>
    <row r="1197" spans="1:7" ht="20.399999999999999" x14ac:dyDescent="0.3">
      <c r="A1197" s="159" t="str">
        <f t="shared" si="18"/>
        <v>SN-92544</v>
      </c>
      <c r="B1197" s="160">
        <v>92544</v>
      </c>
      <c r="C1197" s="165" t="s">
        <v>12214</v>
      </c>
      <c r="D1197" s="166" t="s">
        <v>701</v>
      </c>
      <c r="E1197" s="461">
        <v>14.53</v>
      </c>
      <c r="F1197" s="164" t="s">
        <v>11038</v>
      </c>
      <c r="G1197" s="168"/>
    </row>
    <row r="1198" spans="1:7" ht="20.399999999999999" x14ac:dyDescent="0.3">
      <c r="A1198" s="159" t="str">
        <f t="shared" si="18"/>
        <v>SN-92545</v>
      </c>
      <c r="B1198" s="160">
        <v>92545</v>
      </c>
      <c r="C1198" s="165" t="s">
        <v>12215</v>
      </c>
      <c r="D1198" s="166" t="s">
        <v>513</v>
      </c>
      <c r="E1198" s="461">
        <v>670.54</v>
      </c>
      <c r="F1198" s="164" t="s">
        <v>11038</v>
      </c>
      <c r="G1198" s="168"/>
    </row>
    <row r="1199" spans="1:7" ht="20.399999999999999" x14ac:dyDescent="0.3">
      <c r="A1199" s="159" t="str">
        <f t="shared" si="18"/>
        <v>SN-92546</v>
      </c>
      <c r="B1199" s="160">
        <v>92546</v>
      </c>
      <c r="C1199" s="165" t="s">
        <v>12216</v>
      </c>
      <c r="D1199" s="166" t="s">
        <v>513</v>
      </c>
      <c r="E1199" s="461">
        <v>821.21</v>
      </c>
      <c r="F1199" s="164" t="s">
        <v>11038</v>
      </c>
      <c r="G1199" s="168"/>
    </row>
    <row r="1200" spans="1:7" ht="20.399999999999999" x14ac:dyDescent="0.3">
      <c r="A1200" s="159" t="str">
        <f t="shared" si="18"/>
        <v>SN-92547</v>
      </c>
      <c r="B1200" s="160">
        <v>92547</v>
      </c>
      <c r="C1200" s="165" t="s">
        <v>12217</v>
      </c>
      <c r="D1200" s="166" t="s">
        <v>513</v>
      </c>
      <c r="E1200" s="461">
        <v>875.74</v>
      </c>
      <c r="F1200" s="164" t="s">
        <v>11038</v>
      </c>
      <c r="G1200" s="168"/>
    </row>
    <row r="1201" spans="1:7" ht="20.399999999999999" x14ac:dyDescent="0.3">
      <c r="A1201" s="159" t="str">
        <f t="shared" si="18"/>
        <v>SN-92548</v>
      </c>
      <c r="B1201" s="160">
        <v>92548</v>
      </c>
      <c r="C1201" s="165" t="s">
        <v>12218</v>
      </c>
      <c r="D1201" s="166" t="s">
        <v>513</v>
      </c>
      <c r="E1201" s="461">
        <v>973.9</v>
      </c>
      <c r="F1201" s="164" t="s">
        <v>11038</v>
      </c>
      <c r="G1201" s="168"/>
    </row>
    <row r="1202" spans="1:7" ht="20.399999999999999" x14ac:dyDescent="0.3">
      <c r="A1202" s="159" t="str">
        <f t="shared" si="18"/>
        <v>SN-92549</v>
      </c>
      <c r="B1202" s="160">
        <v>92549</v>
      </c>
      <c r="C1202" s="165" t="s">
        <v>12219</v>
      </c>
      <c r="D1202" s="166" t="s">
        <v>513</v>
      </c>
      <c r="E1202" s="461">
        <v>1212.94</v>
      </c>
      <c r="F1202" s="164" t="s">
        <v>11038</v>
      </c>
      <c r="G1202" s="168"/>
    </row>
    <row r="1203" spans="1:7" ht="20.399999999999999" x14ac:dyDescent="0.3">
      <c r="A1203" s="159" t="str">
        <f t="shared" si="18"/>
        <v>SN-92550</v>
      </c>
      <c r="B1203" s="160">
        <v>92550</v>
      </c>
      <c r="C1203" s="165" t="s">
        <v>12220</v>
      </c>
      <c r="D1203" s="166" t="s">
        <v>513</v>
      </c>
      <c r="E1203" s="461">
        <v>1462.65</v>
      </c>
      <c r="F1203" s="164" t="s">
        <v>11038</v>
      </c>
      <c r="G1203" s="168"/>
    </row>
    <row r="1204" spans="1:7" ht="20.399999999999999" x14ac:dyDescent="0.3">
      <c r="A1204" s="159" t="str">
        <f t="shared" si="18"/>
        <v>SN-92551</v>
      </c>
      <c r="B1204" s="160">
        <v>92551</v>
      </c>
      <c r="C1204" s="165" t="s">
        <v>12221</v>
      </c>
      <c r="D1204" s="166" t="s">
        <v>513</v>
      </c>
      <c r="E1204" s="461">
        <v>1535.11</v>
      </c>
      <c r="F1204" s="164" t="s">
        <v>11038</v>
      </c>
      <c r="G1204" s="168"/>
    </row>
    <row r="1205" spans="1:7" ht="20.399999999999999" x14ac:dyDescent="0.3">
      <c r="A1205" s="159" t="str">
        <f t="shared" si="18"/>
        <v>SN-92552</v>
      </c>
      <c r="B1205" s="160">
        <v>92552</v>
      </c>
      <c r="C1205" s="165" t="s">
        <v>12222</v>
      </c>
      <c r="D1205" s="166" t="s">
        <v>513</v>
      </c>
      <c r="E1205" s="461">
        <v>1674.74</v>
      </c>
      <c r="F1205" s="164" t="s">
        <v>11038</v>
      </c>
      <c r="G1205" s="168"/>
    </row>
    <row r="1206" spans="1:7" ht="20.399999999999999" x14ac:dyDescent="0.3">
      <c r="A1206" s="159" t="str">
        <f t="shared" si="18"/>
        <v>SN-92553</v>
      </c>
      <c r="B1206" s="160">
        <v>92553</v>
      </c>
      <c r="C1206" s="165" t="s">
        <v>12223</v>
      </c>
      <c r="D1206" s="166" t="s">
        <v>513</v>
      </c>
      <c r="E1206" s="461">
        <v>1922.41</v>
      </c>
      <c r="F1206" s="164" t="s">
        <v>11038</v>
      </c>
      <c r="G1206" s="168"/>
    </row>
    <row r="1207" spans="1:7" ht="20.399999999999999" x14ac:dyDescent="0.3">
      <c r="A1207" s="159" t="str">
        <f t="shared" si="18"/>
        <v>SN-92554</v>
      </c>
      <c r="B1207" s="160">
        <v>92554</v>
      </c>
      <c r="C1207" s="165" t="s">
        <v>12224</v>
      </c>
      <c r="D1207" s="166" t="s">
        <v>513</v>
      </c>
      <c r="E1207" s="461">
        <v>2004.86</v>
      </c>
      <c r="F1207" s="164" t="s">
        <v>11038</v>
      </c>
      <c r="G1207" s="168"/>
    </row>
    <row r="1208" spans="1:7" ht="20.399999999999999" x14ac:dyDescent="0.3">
      <c r="A1208" s="159" t="str">
        <f t="shared" si="18"/>
        <v>SN-92555</v>
      </c>
      <c r="B1208" s="160">
        <v>92555</v>
      </c>
      <c r="C1208" s="165" t="s">
        <v>12225</v>
      </c>
      <c r="D1208" s="166" t="s">
        <v>513</v>
      </c>
      <c r="E1208" s="461">
        <v>659.54</v>
      </c>
      <c r="F1208" s="164" t="s">
        <v>11038</v>
      </c>
      <c r="G1208" s="168"/>
    </row>
    <row r="1209" spans="1:7" ht="20.399999999999999" x14ac:dyDescent="0.3">
      <c r="A1209" s="159" t="str">
        <f t="shared" si="18"/>
        <v>SN-92556</v>
      </c>
      <c r="B1209" s="160">
        <v>92556</v>
      </c>
      <c r="C1209" s="165" t="s">
        <v>12226</v>
      </c>
      <c r="D1209" s="166" t="s">
        <v>513</v>
      </c>
      <c r="E1209" s="461">
        <v>803.04</v>
      </c>
      <c r="F1209" s="164" t="s">
        <v>11038</v>
      </c>
      <c r="G1209" s="168"/>
    </row>
    <row r="1210" spans="1:7" ht="20.399999999999999" x14ac:dyDescent="0.3">
      <c r="A1210" s="159" t="str">
        <f t="shared" si="18"/>
        <v>SN-92557</v>
      </c>
      <c r="B1210" s="160">
        <v>92557</v>
      </c>
      <c r="C1210" s="165" t="s">
        <v>12227</v>
      </c>
      <c r="D1210" s="166" t="s">
        <v>513</v>
      </c>
      <c r="E1210" s="461">
        <v>857.57</v>
      </c>
      <c r="F1210" s="164" t="s">
        <v>11038</v>
      </c>
      <c r="G1210" s="168"/>
    </row>
    <row r="1211" spans="1:7" ht="20.399999999999999" x14ac:dyDescent="0.3">
      <c r="A1211" s="159" t="str">
        <f t="shared" si="18"/>
        <v>SN-92558</v>
      </c>
      <c r="B1211" s="160">
        <v>92558</v>
      </c>
      <c r="C1211" s="165" t="s">
        <v>12228</v>
      </c>
      <c r="D1211" s="166" t="s">
        <v>513</v>
      </c>
      <c r="E1211" s="461">
        <v>966.25</v>
      </c>
      <c r="F1211" s="164" t="s">
        <v>11038</v>
      </c>
      <c r="G1211" s="168"/>
    </row>
    <row r="1212" spans="1:7" ht="20.399999999999999" x14ac:dyDescent="0.3">
      <c r="A1212" s="159" t="str">
        <f t="shared" si="18"/>
        <v>SN-92559</v>
      </c>
      <c r="B1212" s="160">
        <v>92559</v>
      </c>
      <c r="C1212" s="165" t="s">
        <v>12229</v>
      </c>
      <c r="D1212" s="166" t="s">
        <v>513</v>
      </c>
      <c r="E1212" s="461">
        <v>1193.58</v>
      </c>
      <c r="F1212" s="164" t="s">
        <v>11038</v>
      </c>
      <c r="G1212" s="168"/>
    </row>
    <row r="1213" spans="1:7" ht="20.399999999999999" x14ac:dyDescent="0.3">
      <c r="A1213" s="159" t="str">
        <f t="shared" si="18"/>
        <v>SN-92560</v>
      </c>
      <c r="B1213" s="160">
        <v>92560</v>
      </c>
      <c r="C1213" s="165" t="s">
        <v>12230</v>
      </c>
      <c r="D1213" s="166" t="s">
        <v>513</v>
      </c>
      <c r="E1213" s="461">
        <v>1433.12</v>
      </c>
      <c r="F1213" s="164" t="s">
        <v>11038</v>
      </c>
      <c r="G1213" s="168"/>
    </row>
    <row r="1214" spans="1:7" ht="20.399999999999999" x14ac:dyDescent="0.3">
      <c r="A1214" s="159" t="str">
        <f t="shared" si="18"/>
        <v>SN-92561</v>
      </c>
      <c r="B1214" s="160">
        <v>92561</v>
      </c>
      <c r="C1214" s="165" t="s">
        <v>12231</v>
      </c>
      <c r="D1214" s="166" t="s">
        <v>513</v>
      </c>
      <c r="E1214" s="461">
        <v>1506.9</v>
      </c>
      <c r="F1214" s="164" t="s">
        <v>11038</v>
      </c>
      <c r="G1214" s="168"/>
    </row>
    <row r="1215" spans="1:7" ht="20.399999999999999" x14ac:dyDescent="0.3">
      <c r="A1215" s="159" t="str">
        <f t="shared" si="18"/>
        <v>SN-92562</v>
      </c>
      <c r="B1215" s="160">
        <v>92562</v>
      </c>
      <c r="C1215" s="165" t="s">
        <v>12232</v>
      </c>
      <c r="D1215" s="166" t="s">
        <v>513</v>
      </c>
      <c r="E1215" s="461">
        <v>1628.36</v>
      </c>
      <c r="F1215" s="164" t="s">
        <v>11038</v>
      </c>
      <c r="G1215" s="168"/>
    </row>
    <row r="1216" spans="1:7" ht="20.399999999999999" x14ac:dyDescent="0.3">
      <c r="A1216" s="159" t="str">
        <f t="shared" si="18"/>
        <v>SN-92563</v>
      </c>
      <c r="B1216" s="160">
        <v>92563</v>
      </c>
      <c r="C1216" s="165" t="s">
        <v>12233</v>
      </c>
      <c r="D1216" s="166" t="s">
        <v>513</v>
      </c>
      <c r="E1216" s="461">
        <v>1865.99</v>
      </c>
      <c r="F1216" s="164" t="s">
        <v>11038</v>
      </c>
      <c r="G1216" s="168"/>
    </row>
    <row r="1217" spans="1:7" ht="20.399999999999999" x14ac:dyDescent="0.3">
      <c r="A1217" s="159" t="str">
        <f t="shared" si="18"/>
        <v>SN-92564</v>
      </c>
      <c r="B1217" s="160">
        <v>92564</v>
      </c>
      <c r="C1217" s="165" t="s">
        <v>12234</v>
      </c>
      <c r="D1217" s="166" t="s">
        <v>513</v>
      </c>
      <c r="E1217" s="461">
        <v>1936.25</v>
      </c>
      <c r="F1217" s="164" t="s">
        <v>11038</v>
      </c>
      <c r="G1217" s="168"/>
    </row>
    <row r="1218" spans="1:7" ht="20.399999999999999" x14ac:dyDescent="0.3">
      <c r="A1218" s="159" t="str">
        <f t="shared" si="18"/>
        <v>SN-92565</v>
      </c>
      <c r="B1218" s="160">
        <v>92565</v>
      </c>
      <c r="C1218" s="165" t="s">
        <v>12235</v>
      </c>
      <c r="D1218" s="166" t="s">
        <v>701</v>
      </c>
      <c r="E1218" s="461">
        <v>27.28</v>
      </c>
      <c r="F1218" s="164" t="s">
        <v>11038</v>
      </c>
      <c r="G1218" s="168"/>
    </row>
    <row r="1219" spans="1:7" ht="30.6" x14ac:dyDescent="0.3">
      <c r="A1219" s="159" t="str">
        <f t="shared" si="18"/>
        <v>SN-92566</v>
      </c>
      <c r="B1219" s="160">
        <v>92566</v>
      </c>
      <c r="C1219" s="165" t="s">
        <v>12236</v>
      </c>
      <c r="D1219" s="166" t="s">
        <v>701</v>
      </c>
      <c r="E1219" s="461">
        <v>17.760000000000002</v>
      </c>
      <c r="F1219" s="164" t="s">
        <v>11038</v>
      </c>
      <c r="G1219" s="168"/>
    </row>
    <row r="1220" spans="1:7" ht="20.399999999999999" x14ac:dyDescent="0.3">
      <c r="A1220" s="159" t="str">
        <f t="shared" si="18"/>
        <v>SN-92567</v>
      </c>
      <c r="B1220" s="160">
        <v>92567</v>
      </c>
      <c r="C1220" s="165" t="s">
        <v>12237</v>
      </c>
      <c r="D1220" s="166" t="s">
        <v>701</v>
      </c>
      <c r="E1220" s="461">
        <v>24.98</v>
      </c>
      <c r="F1220" s="164" t="s">
        <v>11038</v>
      </c>
      <c r="G1220" s="168"/>
    </row>
    <row r="1221" spans="1:7" ht="21.6" x14ac:dyDescent="0.3">
      <c r="A1221" s="159" t="str">
        <f t="shared" si="18"/>
        <v>SN-72089</v>
      </c>
      <c r="B1221" s="160">
        <v>72089</v>
      </c>
      <c r="C1221" s="165" t="s">
        <v>12238</v>
      </c>
      <c r="D1221" s="166" t="s">
        <v>701</v>
      </c>
      <c r="E1221" s="461">
        <v>9.6999999999999993</v>
      </c>
      <c r="F1221" s="164" t="s">
        <v>11118</v>
      </c>
      <c r="G1221" s="168"/>
    </row>
    <row r="1222" spans="1:7" ht="21.6" x14ac:dyDescent="0.3">
      <c r="A1222" s="159" t="str">
        <f t="shared" si="18"/>
        <v>SN-72091</v>
      </c>
      <c r="B1222" s="160">
        <v>72091</v>
      </c>
      <c r="C1222" s="165" t="s">
        <v>12239</v>
      </c>
      <c r="D1222" s="166" t="s">
        <v>701</v>
      </c>
      <c r="E1222" s="461">
        <v>30.42</v>
      </c>
      <c r="F1222" s="164" t="s">
        <v>11118</v>
      </c>
      <c r="G1222" s="168"/>
    </row>
    <row r="1223" spans="1:7" x14ac:dyDescent="0.3">
      <c r="A1223" s="159" t="str">
        <f t="shared" si="18"/>
        <v>SN-94189</v>
      </c>
      <c r="B1223" s="160">
        <v>94189</v>
      </c>
      <c r="C1223" s="165" t="s">
        <v>12240</v>
      </c>
      <c r="D1223" s="166" t="s">
        <v>701</v>
      </c>
      <c r="E1223" s="461">
        <v>37.130000000000003</v>
      </c>
      <c r="F1223" s="164" t="s">
        <v>11038</v>
      </c>
      <c r="G1223" s="168"/>
    </row>
    <row r="1224" spans="1:7" ht="20.399999999999999" x14ac:dyDescent="0.3">
      <c r="A1224" s="159" t="str">
        <f t="shared" si="18"/>
        <v>SN-94192</v>
      </c>
      <c r="B1224" s="160">
        <v>94192</v>
      </c>
      <c r="C1224" s="165" t="s">
        <v>12241</v>
      </c>
      <c r="D1224" s="166" t="s">
        <v>701</v>
      </c>
      <c r="E1224" s="461">
        <v>38.69</v>
      </c>
      <c r="F1224" s="164" t="s">
        <v>11038</v>
      </c>
      <c r="G1224" s="168"/>
    </row>
    <row r="1225" spans="1:7" ht="20.399999999999999" x14ac:dyDescent="0.3">
      <c r="A1225" s="159" t="str">
        <f t="shared" si="18"/>
        <v>SN-94195</v>
      </c>
      <c r="B1225" s="160">
        <v>94195</v>
      </c>
      <c r="C1225" s="165" t="s">
        <v>12242</v>
      </c>
      <c r="D1225" s="166" t="s">
        <v>701</v>
      </c>
      <c r="E1225" s="461">
        <v>26.28</v>
      </c>
      <c r="F1225" s="164" t="s">
        <v>11038</v>
      </c>
      <c r="G1225" s="168"/>
    </row>
    <row r="1226" spans="1:7" ht="20.399999999999999" x14ac:dyDescent="0.3">
      <c r="A1226" s="159" t="str">
        <f t="shared" ref="A1226:A1289" si="19">CONCATENATE("SN-",B1226)</f>
        <v>SN-94198</v>
      </c>
      <c r="B1226" s="160">
        <v>94198</v>
      </c>
      <c r="C1226" s="165" t="s">
        <v>12243</v>
      </c>
      <c r="D1226" s="166" t="s">
        <v>701</v>
      </c>
      <c r="E1226" s="461">
        <v>28.34</v>
      </c>
      <c r="F1226" s="164" t="s">
        <v>11038</v>
      </c>
      <c r="G1226" s="168"/>
    </row>
    <row r="1227" spans="1:7" ht="20.399999999999999" x14ac:dyDescent="0.3">
      <c r="A1227" s="159" t="str">
        <f t="shared" si="19"/>
        <v>SN-94201</v>
      </c>
      <c r="B1227" s="160">
        <v>94201</v>
      </c>
      <c r="C1227" s="165" t="s">
        <v>12244</v>
      </c>
      <c r="D1227" s="166" t="s">
        <v>701</v>
      </c>
      <c r="E1227" s="461">
        <v>39.880000000000003</v>
      </c>
      <c r="F1227" s="164" t="s">
        <v>11038</v>
      </c>
      <c r="G1227" s="168"/>
    </row>
    <row r="1228" spans="1:7" ht="20.399999999999999" x14ac:dyDescent="0.3">
      <c r="A1228" s="159" t="str">
        <f t="shared" si="19"/>
        <v>SN-94204</v>
      </c>
      <c r="B1228" s="160">
        <v>94204</v>
      </c>
      <c r="C1228" s="165" t="s">
        <v>12245</v>
      </c>
      <c r="D1228" s="166" t="s">
        <v>701</v>
      </c>
      <c r="E1228" s="461">
        <v>43.38</v>
      </c>
      <c r="F1228" s="164" t="s">
        <v>11038</v>
      </c>
      <c r="G1228" s="168"/>
    </row>
    <row r="1229" spans="1:7" x14ac:dyDescent="0.3">
      <c r="A1229" s="159" t="str">
        <f t="shared" si="19"/>
        <v>SN-94224</v>
      </c>
      <c r="B1229" s="160">
        <v>94224</v>
      </c>
      <c r="C1229" s="165" t="s">
        <v>12246</v>
      </c>
      <c r="D1229" s="166" t="s">
        <v>566</v>
      </c>
      <c r="E1229" s="461">
        <v>15.05</v>
      </c>
      <c r="F1229" s="164" t="s">
        <v>11038</v>
      </c>
      <c r="G1229" s="168"/>
    </row>
    <row r="1230" spans="1:7" x14ac:dyDescent="0.3">
      <c r="A1230" s="159" t="str">
        <f t="shared" si="19"/>
        <v>SN-94225</v>
      </c>
      <c r="B1230" s="160">
        <v>94225</v>
      </c>
      <c r="C1230" s="165" t="s">
        <v>12247</v>
      </c>
      <c r="D1230" s="166" t="s">
        <v>701</v>
      </c>
      <c r="E1230" s="461">
        <v>26.94</v>
      </c>
      <c r="F1230" s="164" t="s">
        <v>11038</v>
      </c>
      <c r="G1230" s="168"/>
    </row>
    <row r="1231" spans="1:7" ht="20.399999999999999" x14ac:dyDescent="0.3">
      <c r="A1231" s="159" t="str">
        <f t="shared" si="19"/>
        <v>SN-94226</v>
      </c>
      <c r="B1231" s="160">
        <v>94226</v>
      </c>
      <c r="C1231" s="165" t="s">
        <v>12248</v>
      </c>
      <c r="D1231" s="166" t="s">
        <v>701</v>
      </c>
      <c r="E1231" s="461">
        <v>12.46</v>
      </c>
      <c r="F1231" s="164" t="s">
        <v>11038</v>
      </c>
      <c r="G1231" s="168"/>
    </row>
    <row r="1232" spans="1:7" ht="21.6" x14ac:dyDescent="0.3">
      <c r="A1232" s="159" t="str">
        <f t="shared" si="19"/>
        <v>SN-94232</v>
      </c>
      <c r="B1232" s="160">
        <v>94232</v>
      </c>
      <c r="C1232" s="165" t="s">
        <v>7941</v>
      </c>
      <c r="D1232" s="166" t="s">
        <v>513</v>
      </c>
      <c r="E1232" s="461">
        <v>1.81</v>
      </c>
      <c r="F1232" s="164" t="s">
        <v>11118</v>
      </c>
      <c r="G1232" s="168"/>
    </row>
    <row r="1233" spans="1:7" ht="20.399999999999999" x14ac:dyDescent="0.3">
      <c r="A1233" s="159" t="str">
        <f t="shared" si="19"/>
        <v>SN-94440</v>
      </c>
      <c r="B1233" s="160">
        <v>94440</v>
      </c>
      <c r="C1233" s="165" t="s">
        <v>12249</v>
      </c>
      <c r="D1233" s="166" t="s">
        <v>701</v>
      </c>
      <c r="E1233" s="461">
        <v>38.35</v>
      </c>
      <c r="F1233" s="164" t="s">
        <v>11038</v>
      </c>
      <c r="G1233" s="168"/>
    </row>
    <row r="1234" spans="1:7" ht="20.399999999999999" x14ac:dyDescent="0.3">
      <c r="A1234" s="159" t="str">
        <f t="shared" si="19"/>
        <v>SN-94441</v>
      </c>
      <c r="B1234" s="160">
        <v>94441</v>
      </c>
      <c r="C1234" s="165" t="s">
        <v>12250</v>
      </c>
      <c r="D1234" s="166" t="s">
        <v>701</v>
      </c>
      <c r="E1234" s="461">
        <v>40.409999999999997</v>
      </c>
      <c r="F1234" s="164" t="s">
        <v>11038</v>
      </c>
      <c r="G1234" s="143"/>
    </row>
    <row r="1235" spans="1:7" ht="20.399999999999999" x14ac:dyDescent="0.3">
      <c r="A1235" s="159" t="str">
        <f t="shared" si="19"/>
        <v>SN-94442</v>
      </c>
      <c r="B1235" s="160">
        <v>94442</v>
      </c>
      <c r="C1235" s="165" t="s">
        <v>12251</v>
      </c>
      <c r="D1235" s="166" t="s">
        <v>701</v>
      </c>
      <c r="E1235" s="461">
        <v>28.41</v>
      </c>
      <c r="F1235" s="164" t="s">
        <v>11038</v>
      </c>
      <c r="G1235" s="168"/>
    </row>
    <row r="1236" spans="1:7" ht="20.399999999999999" x14ac:dyDescent="0.3">
      <c r="A1236" s="159" t="str">
        <f t="shared" si="19"/>
        <v>SN-94443</v>
      </c>
      <c r="B1236" s="160">
        <v>94443</v>
      </c>
      <c r="C1236" s="165" t="s">
        <v>12252</v>
      </c>
      <c r="D1236" s="166" t="s">
        <v>701</v>
      </c>
      <c r="E1236" s="461">
        <v>30.47</v>
      </c>
      <c r="F1236" s="164" t="s">
        <v>11038</v>
      </c>
      <c r="G1236" s="168"/>
    </row>
    <row r="1237" spans="1:7" ht="20.399999999999999" x14ac:dyDescent="0.3">
      <c r="A1237" s="159" t="str">
        <f t="shared" si="19"/>
        <v>SN-94445</v>
      </c>
      <c r="B1237" s="160">
        <v>94445</v>
      </c>
      <c r="C1237" s="165" t="s">
        <v>12253</v>
      </c>
      <c r="D1237" s="166" t="s">
        <v>701</v>
      </c>
      <c r="E1237" s="461">
        <v>36.85</v>
      </c>
      <c r="F1237" s="164" t="s">
        <v>11038</v>
      </c>
      <c r="G1237" s="168"/>
    </row>
    <row r="1238" spans="1:7" ht="20.399999999999999" x14ac:dyDescent="0.3">
      <c r="A1238" s="159" t="str">
        <f t="shared" si="19"/>
        <v>SN-94446</v>
      </c>
      <c r="B1238" s="160">
        <v>94446</v>
      </c>
      <c r="C1238" s="165" t="s">
        <v>12254</v>
      </c>
      <c r="D1238" s="166" t="s">
        <v>701</v>
      </c>
      <c r="E1238" s="461">
        <v>40.35</v>
      </c>
      <c r="F1238" s="164" t="s">
        <v>11038</v>
      </c>
      <c r="G1238" s="143"/>
    </row>
    <row r="1239" spans="1:7" ht="20.399999999999999" x14ac:dyDescent="0.3">
      <c r="A1239" s="159" t="str">
        <f t="shared" si="19"/>
        <v>SN-94447</v>
      </c>
      <c r="B1239" s="160">
        <v>94447</v>
      </c>
      <c r="C1239" s="165" t="s">
        <v>12255</v>
      </c>
      <c r="D1239" s="166" t="s">
        <v>701</v>
      </c>
      <c r="E1239" s="461">
        <v>38.5</v>
      </c>
      <c r="F1239" s="164" t="s">
        <v>11038</v>
      </c>
      <c r="G1239" s="168"/>
    </row>
    <row r="1240" spans="1:7" ht="20.399999999999999" x14ac:dyDescent="0.3">
      <c r="A1240" s="159" t="str">
        <f t="shared" si="19"/>
        <v>SN-94448</v>
      </c>
      <c r="B1240" s="160">
        <v>94448</v>
      </c>
      <c r="C1240" s="165" t="s">
        <v>12256</v>
      </c>
      <c r="D1240" s="166" t="s">
        <v>701</v>
      </c>
      <c r="E1240" s="461">
        <v>42</v>
      </c>
      <c r="F1240" s="164" t="s">
        <v>11038</v>
      </c>
      <c r="G1240" s="168"/>
    </row>
    <row r="1241" spans="1:7" ht="20.399999999999999" x14ac:dyDescent="0.3">
      <c r="A1241" s="159" t="str">
        <f t="shared" si="19"/>
        <v>SN-94207</v>
      </c>
      <c r="B1241" s="160">
        <v>94207</v>
      </c>
      <c r="C1241" s="165" t="s">
        <v>12257</v>
      </c>
      <c r="D1241" s="166" t="s">
        <v>701</v>
      </c>
      <c r="E1241" s="461">
        <v>41.99</v>
      </c>
      <c r="F1241" s="164" t="s">
        <v>11038</v>
      </c>
      <c r="G1241" s="168"/>
    </row>
    <row r="1242" spans="1:7" ht="20.399999999999999" x14ac:dyDescent="0.3">
      <c r="A1242" s="159" t="str">
        <f t="shared" si="19"/>
        <v>SN-94210</v>
      </c>
      <c r="B1242" s="160">
        <v>94210</v>
      </c>
      <c r="C1242" s="165" t="s">
        <v>12258</v>
      </c>
      <c r="D1242" s="166" t="s">
        <v>701</v>
      </c>
      <c r="E1242" s="461">
        <v>44.66</v>
      </c>
      <c r="F1242" s="164" t="s">
        <v>11038</v>
      </c>
      <c r="G1242" s="143"/>
    </row>
    <row r="1243" spans="1:7" x14ac:dyDescent="0.3">
      <c r="A1243" s="159" t="str">
        <f t="shared" si="19"/>
        <v>SN-94218</v>
      </c>
      <c r="B1243" s="160">
        <v>94218</v>
      </c>
      <c r="C1243" s="165" t="s">
        <v>12259</v>
      </c>
      <c r="D1243" s="166" t="s">
        <v>701</v>
      </c>
      <c r="E1243" s="461">
        <v>97.25</v>
      </c>
      <c r="F1243" s="164" t="s">
        <v>11038</v>
      </c>
      <c r="G1243" s="168"/>
    </row>
    <row r="1244" spans="1:7" x14ac:dyDescent="0.3">
      <c r="A1244" s="159" t="str">
        <f t="shared" si="19"/>
        <v>SN-73866/4</v>
      </c>
      <c r="B1244" s="160" t="s">
        <v>12260</v>
      </c>
      <c r="C1244" s="165" t="s">
        <v>12261</v>
      </c>
      <c r="D1244" s="166" t="s">
        <v>701</v>
      </c>
      <c r="E1244" s="461">
        <v>337.14</v>
      </c>
      <c r="F1244" s="164" t="s">
        <v>11038</v>
      </c>
      <c r="G1244" s="168"/>
    </row>
    <row r="1245" spans="1:7" x14ac:dyDescent="0.3">
      <c r="A1245" s="159" t="str">
        <f t="shared" si="19"/>
        <v>SN-73866/5</v>
      </c>
      <c r="B1245" s="160" t="s">
        <v>12262</v>
      </c>
      <c r="C1245" s="165" t="s">
        <v>12263</v>
      </c>
      <c r="D1245" s="166" t="s">
        <v>701</v>
      </c>
      <c r="E1245" s="461">
        <v>358.65</v>
      </c>
      <c r="F1245" s="164" t="s">
        <v>11038</v>
      </c>
      <c r="G1245" s="168"/>
    </row>
    <row r="1246" spans="1:7" x14ac:dyDescent="0.3">
      <c r="A1246" s="159" t="str">
        <f t="shared" si="19"/>
        <v>SN-73866/6</v>
      </c>
      <c r="B1246" s="160" t="s">
        <v>12264</v>
      </c>
      <c r="C1246" s="165" t="s">
        <v>12265</v>
      </c>
      <c r="D1246" s="166" t="s">
        <v>701</v>
      </c>
      <c r="E1246" s="461">
        <v>375.94</v>
      </c>
      <c r="F1246" s="164" t="s">
        <v>11038</v>
      </c>
      <c r="G1246" s="168"/>
    </row>
    <row r="1247" spans="1:7" ht="20.399999999999999" x14ac:dyDescent="0.3">
      <c r="A1247" s="159" t="str">
        <f t="shared" si="19"/>
        <v>SN-73866/7</v>
      </c>
      <c r="B1247" s="160" t="s">
        <v>12266</v>
      </c>
      <c r="C1247" s="165" t="s">
        <v>12267</v>
      </c>
      <c r="D1247" s="166" t="s">
        <v>701</v>
      </c>
      <c r="E1247" s="461">
        <v>403.61</v>
      </c>
      <c r="F1247" s="164" t="s">
        <v>11038</v>
      </c>
      <c r="G1247" s="168"/>
    </row>
    <row r="1248" spans="1:7" ht="20.399999999999999" x14ac:dyDescent="0.3">
      <c r="A1248" s="159" t="str">
        <f t="shared" si="19"/>
        <v>SN-73866/8</v>
      </c>
      <c r="B1248" s="160" t="s">
        <v>12268</v>
      </c>
      <c r="C1248" s="165" t="s">
        <v>12269</v>
      </c>
      <c r="D1248" s="166" t="s">
        <v>701</v>
      </c>
      <c r="E1248" s="461">
        <v>486.61</v>
      </c>
      <c r="F1248" s="164" t="s">
        <v>11038</v>
      </c>
      <c r="G1248" s="168"/>
    </row>
    <row r="1249" spans="1:7" ht="20.399999999999999" x14ac:dyDescent="0.3">
      <c r="A1249" s="159" t="str">
        <f t="shared" si="19"/>
        <v>SN-73866/9</v>
      </c>
      <c r="B1249" s="160" t="s">
        <v>12270</v>
      </c>
      <c r="C1249" s="165" t="s">
        <v>12271</v>
      </c>
      <c r="D1249" s="166" t="s">
        <v>701</v>
      </c>
      <c r="E1249" s="461">
        <v>504.73</v>
      </c>
      <c r="F1249" s="164" t="s">
        <v>11038</v>
      </c>
      <c r="G1249" s="168"/>
    </row>
    <row r="1250" spans="1:7" x14ac:dyDescent="0.3">
      <c r="A1250" s="159" t="str">
        <f t="shared" si="19"/>
        <v>SN-73867/1</v>
      </c>
      <c r="B1250" s="160" t="s">
        <v>12272</v>
      </c>
      <c r="C1250" s="165" t="s">
        <v>8015</v>
      </c>
      <c r="D1250" s="166" t="s">
        <v>701</v>
      </c>
      <c r="E1250" s="461">
        <v>155.94</v>
      </c>
      <c r="F1250" s="164" t="s">
        <v>11038</v>
      </c>
      <c r="G1250" s="168"/>
    </row>
    <row r="1251" spans="1:7" x14ac:dyDescent="0.3">
      <c r="A1251" s="159" t="str">
        <f t="shared" si="19"/>
        <v>SN-73867/2</v>
      </c>
      <c r="B1251" s="160" t="s">
        <v>12273</v>
      </c>
      <c r="C1251" s="165" t="s">
        <v>8016</v>
      </c>
      <c r="D1251" s="166" t="s">
        <v>701</v>
      </c>
      <c r="E1251" s="461">
        <v>175.37</v>
      </c>
      <c r="F1251" s="164" t="s">
        <v>11038</v>
      </c>
      <c r="G1251" s="168"/>
    </row>
    <row r="1252" spans="1:7" x14ac:dyDescent="0.3">
      <c r="A1252" s="159" t="str">
        <f t="shared" si="19"/>
        <v>SN-73867/3</v>
      </c>
      <c r="B1252" s="160" t="s">
        <v>12274</v>
      </c>
      <c r="C1252" s="165" t="s">
        <v>8017</v>
      </c>
      <c r="D1252" s="166" t="s">
        <v>701</v>
      </c>
      <c r="E1252" s="461">
        <v>218.55</v>
      </c>
      <c r="F1252" s="164" t="s">
        <v>11038</v>
      </c>
      <c r="G1252" s="168"/>
    </row>
    <row r="1253" spans="1:7" x14ac:dyDescent="0.3">
      <c r="A1253" s="159" t="str">
        <f t="shared" si="19"/>
        <v>SN-73867/4</v>
      </c>
      <c r="B1253" s="160" t="s">
        <v>12275</v>
      </c>
      <c r="C1253" s="165" t="s">
        <v>8018</v>
      </c>
      <c r="D1253" s="166" t="s">
        <v>701</v>
      </c>
      <c r="E1253" s="461">
        <v>227.19</v>
      </c>
      <c r="F1253" s="164" t="s">
        <v>11038</v>
      </c>
      <c r="G1253" s="168"/>
    </row>
    <row r="1254" spans="1:7" x14ac:dyDescent="0.3">
      <c r="A1254" s="159" t="str">
        <f t="shared" si="19"/>
        <v>SN-75220</v>
      </c>
      <c r="B1254" s="160">
        <v>75220</v>
      </c>
      <c r="C1254" s="165" t="s">
        <v>7675</v>
      </c>
      <c r="D1254" s="166" t="s">
        <v>566</v>
      </c>
      <c r="E1254" s="461">
        <v>32.44</v>
      </c>
      <c r="F1254" s="164" t="s">
        <v>11038</v>
      </c>
      <c r="G1254" s="168"/>
    </row>
    <row r="1255" spans="1:7" x14ac:dyDescent="0.3">
      <c r="A1255" s="159" t="str">
        <f t="shared" si="19"/>
        <v>SN-94213</v>
      </c>
      <c r="B1255" s="160">
        <v>94213</v>
      </c>
      <c r="C1255" s="165" t="s">
        <v>12276</v>
      </c>
      <c r="D1255" s="166" t="s">
        <v>701</v>
      </c>
      <c r="E1255" s="461">
        <v>38.97</v>
      </c>
      <c r="F1255" s="164" t="s">
        <v>11038</v>
      </c>
      <c r="G1255" s="168"/>
    </row>
    <row r="1256" spans="1:7" x14ac:dyDescent="0.3">
      <c r="A1256" s="159" t="str">
        <f t="shared" si="19"/>
        <v>SN-94216</v>
      </c>
      <c r="B1256" s="160">
        <v>94216</v>
      </c>
      <c r="C1256" s="165" t="s">
        <v>12277</v>
      </c>
      <c r="D1256" s="166" t="s">
        <v>701</v>
      </c>
      <c r="E1256" s="461">
        <v>102.84</v>
      </c>
      <c r="F1256" s="164" t="s">
        <v>11038</v>
      </c>
      <c r="G1256" s="168"/>
    </row>
    <row r="1257" spans="1:7" ht="20.399999999999999" x14ac:dyDescent="0.3">
      <c r="A1257" s="159" t="str">
        <f t="shared" si="19"/>
        <v>SN-94219</v>
      </c>
      <c r="B1257" s="160">
        <v>94219</v>
      </c>
      <c r="C1257" s="165" t="s">
        <v>12278</v>
      </c>
      <c r="D1257" s="166" t="s">
        <v>566</v>
      </c>
      <c r="E1257" s="461">
        <v>21.71</v>
      </c>
      <c r="F1257" s="164" t="s">
        <v>11038</v>
      </c>
      <c r="G1257" s="168"/>
    </row>
    <row r="1258" spans="1:7" ht="20.399999999999999" x14ac:dyDescent="0.3">
      <c r="A1258" s="159" t="str">
        <f t="shared" si="19"/>
        <v>SN-94220</v>
      </c>
      <c r="B1258" s="160">
        <v>94220</v>
      </c>
      <c r="C1258" s="165" t="s">
        <v>12279</v>
      </c>
      <c r="D1258" s="166" t="s">
        <v>566</v>
      </c>
      <c r="E1258" s="461">
        <v>38.9</v>
      </c>
      <c r="F1258" s="164" t="s">
        <v>11038</v>
      </c>
      <c r="G1258" s="168"/>
    </row>
    <row r="1259" spans="1:7" ht="20.399999999999999" x14ac:dyDescent="0.3">
      <c r="A1259" s="159" t="str">
        <f t="shared" si="19"/>
        <v>SN-94221</v>
      </c>
      <c r="B1259" s="160">
        <v>94221</v>
      </c>
      <c r="C1259" s="165" t="s">
        <v>12280</v>
      </c>
      <c r="D1259" s="166" t="s">
        <v>566</v>
      </c>
      <c r="E1259" s="461">
        <v>17.64</v>
      </c>
      <c r="F1259" s="164" t="s">
        <v>11038</v>
      </c>
      <c r="G1259" s="168"/>
    </row>
    <row r="1260" spans="1:7" ht="20.399999999999999" x14ac:dyDescent="0.3">
      <c r="A1260" s="159" t="str">
        <f t="shared" si="19"/>
        <v>SN-94222</v>
      </c>
      <c r="B1260" s="160">
        <v>94222</v>
      </c>
      <c r="C1260" s="165" t="s">
        <v>12281</v>
      </c>
      <c r="D1260" s="166" t="s">
        <v>566</v>
      </c>
      <c r="E1260" s="461">
        <v>34.83</v>
      </c>
      <c r="F1260" s="164" t="s">
        <v>11038</v>
      </c>
      <c r="G1260" s="168"/>
    </row>
    <row r="1261" spans="1:7" ht="21.6" x14ac:dyDescent="0.3">
      <c r="A1261" s="159" t="str">
        <f t="shared" si="19"/>
        <v>SN-74045/2</v>
      </c>
      <c r="B1261" s="160" t="s">
        <v>12282</v>
      </c>
      <c r="C1261" s="165" t="s">
        <v>12283</v>
      </c>
      <c r="D1261" s="166" t="s">
        <v>566</v>
      </c>
      <c r="E1261" s="461">
        <v>51.51</v>
      </c>
      <c r="F1261" s="164" t="s">
        <v>11118</v>
      </c>
      <c r="G1261" s="168"/>
    </row>
    <row r="1262" spans="1:7" ht="20.399999999999999" x14ac:dyDescent="0.3">
      <c r="A1262" s="159" t="str">
        <f t="shared" si="19"/>
        <v>SN-94223</v>
      </c>
      <c r="B1262" s="160">
        <v>94223</v>
      </c>
      <c r="C1262" s="165" t="s">
        <v>12284</v>
      </c>
      <c r="D1262" s="166" t="s">
        <v>566</v>
      </c>
      <c r="E1262" s="461">
        <v>53.15</v>
      </c>
      <c r="F1262" s="164" t="s">
        <v>11038</v>
      </c>
      <c r="G1262" s="168"/>
    </row>
    <row r="1263" spans="1:7" ht="20.399999999999999" x14ac:dyDescent="0.3">
      <c r="A1263" s="159" t="str">
        <f t="shared" si="19"/>
        <v>SN-94451</v>
      </c>
      <c r="B1263" s="160">
        <v>94451</v>
      </c>
      <c r="C1263" s="165" t="s">
        <v>12285</v>
      </c>
      <c r="D1263" s="166" t="s">
        <v>566</v>
      </c>
      <c r="E1263" s="461">
        <v>126.57</v>
      </c>
      <c r="F1263" s="164" t="s">
        <v>11038</v>
      </c>
      <c r="G1263" s="168"/>
    </row>
    <row r="1264" spans="1:7" ht="20.399999999999999" x14ac:dyDescent="0.3">
      <c r="A1264" s="159" t="str">
        <f t="shared" si="19"/>
        <v>SN-94230</v>
      </c>
      <c r="B1264" s="160">
        <v>94230</v>
      </c>
      <c r="C1264" s="165" t="s">
        <v>12286</v>
      </c>
      <c r="D1264" s="166" t="s">
        <v>566</v>
      </c>
      <c r="E1264" s="461">
        <v>59.29</v>
      </c>
      <c r="F1264" s="164" t="s">
        <v>11038</v>
      </c>
      <c r="G1264" s="168"/>
    </row>
    <row r="1265" spans="1:7" ht="20.399999999999999" x14ac:dyDescent="0.3">
      <c r="A1265" s="159" t="str">
        <f t="shared" si="19"/>
        <v>SN-94227</v>
      </c>
      <c r="B1265" s="160">
        <v>94227</v>
      </c>
      <c r="C1265" s="165" t="s">
        <v>12287</v>
      </c>
      <c r="D1265" s="166" t="s">
        <v>566</v>
      </c>
      <c r="E1265" s="461">
        <v>36.090000000000003</v>
      </c>
      <c r="F1265" s="164" t="s">
        <v>11038</v>
      </c>
      <c r="G1265" s="168"/>
    </row>
    <row r="1266" spans="1:7" ht="20.399999999999999" x14ac:dyDescent="0.3">
      <c r="A1266" s="159" t="str">
        <f t="shared" si="19"/>
        <v>SN-94228</v>
      </c>
      <c r="B1266" s="160">
        <v>94228</v>
      </c>
      <c r="C1266" s="165" t="s">
        <v>12288</v>
      </c>
      <c r="D1266" s="166" t="s">
        <v>566</v>
      </c>
      <c r="E1266" s="461">
        <v>50.3</v>
      </c>
      <c r="F1266" s="164" t="s">
        <v>11038</v>
      </c>
      <c r="G1266" s="168"/>
    </row>
    <row r="1267" spans="1:7" ht="20.399999999999999" x14ac:dyDescent="0.3">
      <c r="A1267" s="159" t="str">
        <f t="shared" si="19"/>
        <v>SN-94229</v>
      </c>
      <c r="B1267" s="160">
        <v>94229</v>
      </c>
      <c r="C1267" s="165" t="s">
        <v>12289</v>
      </c>
      <c r="D1267" s="166" t="s">
        <v>566</v>
      </c>
      <c r="E1267" s="461">
        <v>98.3</v>
      </c>
      <c r="F1267" s="164" t="s">
        <v>11038</v>
      </c>
      <c r="G1267" s="168"/>
    </row>
    <row r="1268" spans="1:7" x14ac:dyDescent="0.3">
      <c r="A1268" s="159" t="str">
        <f t="shared" si="19"/>
        <v>SN-94231</v>
      </c>
      <c r="B1268" s="160">
        <v>94231</v>
      </c>
      <c r="C1268" s="165" t="s">
        <v>12290</v>
      </c>
      <c r="D1268" s="166" t="s">
        <v>566</v>
      </c>
      <c r="E1268" s="461">
        <v>25.98</v>
      </c>
      <c r="F1268" s="164" t="s">
        <v>11038</v>
      </c>
      <c r="G1268" s="168"/>
    </row>
    <row r="1269" spans="1:7" x14ac:dyDescent="0.3">
      <c r="A1269" s="159" t="str">
        <f t="shared" si="19"/>
        <v>SN-94450</v>
      </c>
      <c r="B1269" s="160">
        <v>94450</v>
      </c>
      <c r="C1269" s="165" t="s">
        <v>12291</v>
      </c>
      <c r="D1269" s="166" t="s">
        <v>566</v>
      </c>
      <c r="E1269" s="461">
        <v>48.99</v>
      </c>
      <c r="F1269" s="164" t="s">
        <v>11038</v>
      </c>
      <c r="G1269" s="168"/>
    </row>
    <row r="1270" spans="1:7" ht="20.399999999999999" x14ac:dyDescent="0.3">
      <c r="A1270" s="159" t="str">
        <f t="shared" si="19"/>
        <v>SN-94449</v>
      </c>
      <c r="B1270" s="160">
        <v>94449</v>
      </c>
      <c r="C1270" s="165" t="s">
        <v>12292</v>
      </c>
      <c r="D1270" s="166" t="s">
        <v>701</v>
      </c>
      <c r="E1270" s="461">
        <v>45.72</v>
      </c>
      <c r="F1270" s="164" t="s">
        <v>11038</v>
      </c>
      <c r="G1270" s="143"/>
    </row>
    <row r="1271" spans="1:7" ht="30.6" x14ac:dyDescent="0.3">
      <c r="A1271" s="159" t="str">
        <f t="shared" si="19"/>
        <v>SN-72110</v>
      </c>
      <c r="B1271" s="160">
        <v>72110</v>
      </c>
      <c r="C1271" s="165" t="s">
        <v>12293</v>
      </c>
      <c r="D1271" s="166" t="s">
        <v>701</v>
      </c>
      <c r="E1271" s="461">
        <v>63.29</v>
      </c>
      <c r="F1271" s="164" t="s">
        <v>11038</v>
      </c>
      <c r="G1271" s="168"/>
    </row>
    <row r="1272" spans="1:7" ht="30.6" x14ac:dyDescent="0.3">
      <c r="A1272" s="159" t="str">
        <f t="shared" si="19"/>
        <v>SN-72111</v>
      </c>
      <c r="B1272" s="160">
        <v>72111</v>
      </c>
      <c r="C1272" s="165" t="s">
        <v>12294</v>
      </c>
      <c r="D1272" s="166" t="s">
        <v>701</v>
      </c>
      <c r="E1272" s="461">
        <v>69.17</v>
      </c>
      <c r="F1272" s="164" t="s">
        <v>11038</v>
      </c>
      <c r="G1272" s="168"/>
    </row>
    <row r="1273" spans="1:7" ht="30.6" x14ac:dyDescent="0.3">
      <c r="A1273" s="159" t="str">
        <f t="shared" si="19"/>
        <v>SN-72112</v>
      </c>
      <c r="B1273" s="160">
        <v>72112</v>
      </c>
      <c r="C1273" s="165" t="s">
        <v>12295</v>
      </c>
      <c r="D1273" s="166" t="s">
        <v>701</v>
      </c>
      <c r="E1273" s="461">
        <v>75.040000000000006</v>
      </c>
      <c r="F1273" s="164" t="s">
        <v>11038</v>
      </c>
      <c r="G1273" s="168"/>
    </row>
    <row r="1274" spans="1:7" ht="30.6" x14ac:dyDescent="0.3">
      <c r="A1274" s="159" t="str">
        <f t="shared" si="19"/>
        <v>SN-72113</v>
      </c>
      <c r="B1274" s="160">
        <v>72113</v>
      </c>
      <c r="C1274" s="165" t="s">
        <v>12296</v>
      </c>
      <c r="D1274" s="166" t="s">
        <v>701</v>
      </c>
      <c r="E1274" s="461">
        <v>84.42</v>
      </c>
      <c r="F1274" s="164" t="s">
        <v>11038</v>
      </c>
      <c r="G1274" s="168"/>
    </row>
    <row r="1275" spans="1:7" ht="30.6" x14ac:dyDescent="0.3">
      <c r="A1275" s="159" t="str">
        <f t="shared" si="19"/>
        <v>SN-72114</v>
      </c>
      <c r="B1275" s="160">
        <v>72114</v>
      </c>
      <c r="C1275" s="165" t="s">
        <v>12297</v>
      </c>
      <c r="D1275" s="166" t="s">
        <v>701</v>
      </c>
      <c r="E1275" s="461">
        <v>93.81</v>
      </c>
      <c r="F1275" s="164" t="s">
        <v>11038</v>
      </c>
      <c r="G1275" s="168"/>
    </row>
    <row r="1276" spans="1:7" x14ac:dyDescent="0.3">
      <c r="A1276" s="159" t="str">
        <f t="shared" si="19"/>
        <v>SN-73970/1</v>
      </c>
      <c r="B1276" s="160" t="s">
        <v>12298</v>
      </c>
      <c r="C1276" s="165" t="s">
        <v>12299</v>
      </c>
      <c r="D1276" s="166" t="s">
        <v>496</v>
      </c>
      <c r="E1276" s="461">
        <v>8.7799999999999994</v>
      </c>
      <c r="F1276" s="164" t="s">
        <v>11038</v>
      </c>
      <c r="G1276" s="168"/>
    </row>
    <row r="1277" spans="1:7" x14ac:dyDescent="0.3">
      <c r="A1277" s="159" t="str">
        <f t="shared" si="19"/>
        <v>SN-73970/2</v>
      </c>
      <c r="B1277" s="160" t="s">
        <v>12300</v>
      </c>
      <c r="C1277" s="165" t="s">
        <v>12301</v>
      </c>
      <c r="D1277" s="166" t="s">
        <v>496</v>
      </c>
      <c r="E1277" s="461">
        <v>6.66</v>
      </c>
      <c r="F1277" s="164" t="s">
        <v>11038</v>
      </c>
      <c r="G1277" s="168"/>
    </row>
    <row r="1278" spans="1:7" ht="20.399999999999999" x14ac:dyDescent="0.3">
      <c r="A1278" s="159" t="str">
        <f t="shared" si="19"/>
        <v>SN-92255</v>
      </c>
      <c r="B1278" s="160">
        <v>92255</v>
      </c>
      <c r="C1278" s="165" t="s">
        <v>12302</v>
      </c>
      <c r="D1278" s="166" t="s">
        <v>513</v>
      </c>
      <c r="E1278" s="461">
        <v>98.21</v>
      </c>
      <c r="F1278" s="164" t="s">
        <v>11038</v>
      </c>
      <c r="G1278" s="168"/>
    </row>
    <row r="1279" spans="1:7" ht="20.399999999999999" x14ac:dyDescent="0.3">
      <c r="A1279" s="159" t="str">
        <f t="shared" si="19"/>
        <v>SN-92256</v>
      </c>
      <c r="B1279" s="160">
        <v>92256</v>
      </c>
      <c r="C1279" s="165" t="s">
        <v>12303</v>
      </c>
      <c r="D1279" s="166" t="s">
        <v>513</v>
      </c>
      <c r="E1279" s="461">
        <v>118.59</v>
      </c>
      <c r="F1279" s="164" t="s">
        <v>11038</v>
      </c>
      <c r="G1279" s="168"/>
    </row>
    <row r="1280" spans="1:7" ht="20.399999999999999" x14ac:dyDescent="0.3">
      <c r="A1280" s="159" t="str">
        <f t="shared" si="19"/>
        <v>SN-92257</v>
      </c>
      <c r="B1280" s="160">
        <v>92257</v>
      </c>
      <c r="C1280" s="165" t="s">
        <v>12304</v>
      </c>
      <c r="D1280" s="166" t="s">
        <v>513</v>
      </c>
      <c r="E1280" s="461">
        <v>138.83000000000001</v>
      </c>
      <c r="F1280" s="164" t="s">
        <v>11038</v>
      </c>
      <c r="G1280" s="168"/>
    </row>
    <row r="1281" spans="1:7" ht="20.399999999999999" x14ac:dyDescent="0.3">
      <c r="A1281" s="159" t="str">
        <f t="shared" si="19"/>
        <v>SN-92258</v>
      </c>
      <c r="B1281" s="160">
        <v>92258</v>
      </c>
      <c r="C1281" s="165" t="s">
        <v>12305</v>
      </c>
      <c r="D1281" s="166" t="s">
        <v>513</v>
      </c>
      <c r="E1281" s="461">
        <v>171.38</v>
      </c>
      <c r="F1281" s="164" t="s">
        <v>11038</v>
      </c>
      <c r="G1281" s="168"/>
    </row>
    <row r="1282" spans="1:7" ht="20.399999999999999" x14ac:dyDescent="0.3">
      <c r="A1282" s="159" t="str">
        <f t="shared" si="19"/>
        <v>SN-92568</v>
      </c>
      <c r="B1282" s="160">
        <v>92568</v>
      </c>
      <c r="C1282" s="165" t="s">
        <v>12306</v>
      </c>
      <c r="D1282" s="166" t="s">
        <v>701</v>
      </c>
      <c r="E1282" s="461">
        <v>56.19</v>
      </c>
      <c r="F1282" s="164" t="s">
        <v>11038</v>
      </c>
      <c r="G1282" s="168"/>
    </row>
    <row r="1283" spans="1:7" ht="20.399999999999999" x14ac:dyDescent="0.3">
      <c r="A1283" s="159" t="str">
        <f t="shared" si="19"/>
        <v>SN-92569</v>
      </c>
      <c r="B1283" s="160">
        <v>92569</v>
      </c>
      <c r="C1283" s="165" t="s">
        <v>12307</v>
      </c>
      <c r="D1283" s="166" t="s">
        <v>701</v>
      </c>
      <c r="E1283" s="461">
        <v>25.39</v>
      </c>
      <c r="F1283" s="164" t="s">
        <v>11038</v>
      </c>
      <c r="G1283" s="168"/>
    </row>
    <row r="1284" spans="1:7" ht="20.399999999999999" x14ac:dyDescent="0.3">
      <c r="A1284" s="159" t="str">
        <f t="shared" si="19"/>
        <v>SN-92570</v>
      </c>
      <c r="B1284" s="160">
        <v>92570</v>
      </c>
      <c r="C1284" s="165" t="s">
        <v>12308</v>
      </c>
      <c r="D1284" s="166" t="s">
        <v>701</v>
      </c>
      <c r="E1284" s="461">
        <v>11.38</v>
      </c>
      <c r="F1284" s="164" t="s">
        <v>11038</v>
      </c>
      <c r="G1284" s="168"/>
    </row>
    <row r="1285" spans="1:7" ht="20.399999999999999" x14ac:dyDescent="0.3">
      <c r="A1285" s="159" t="str">
        <f t="shared" si="19"/>
        <v>SN-92571</v>
      </c>
      <c r="B1285" s="160">
        <v>92571</v>
      </c>
      <c r="C1285" s="165" t="s">
        <v>12309</v>
      </c>
      <c r="D1285" s="166" t="s">
        <v>701</v>
      </c>
      <c r="E1285" s="461">
        <v>60.18</v>
      </c>
      <c r="F1285" s="164" t="s">
        <v>11038</v>
      </c>
      <c r="G1285" s="168"/>
    </row>
    <row r="1286" spans="1:7" ht="20.399999999999999" x14ac:dyDescent="0.3">
      <c r="A1286" s="159" t="str">
        <f t="shared" si="19"/>
        <v>SN-92572</v>
      </c>
      <c r="B1286" s="160">
        <v>92572</v>
      </c>
      <c r="C1286" s="165" t="s">
        <v>12310</v>
      </c>
      <c r="D1286" s="166" t="s">
        <v>701</v>
      </c>
      <c r="E1286" s="461">
        <v>27.75</v>
      </c>
      <c r="F1286" s="164" t="s">
        <v>11038</v>
      </c>
      <c r="G1286" s="168"/>
    </row>
    <row r="1287" spans="1:7" ht="20.399999999999999" x14ac:dyDescent="0.3">
      <c r="A1287" s="159" t="str">
        <f t="shared" si="19"/>
        <v>SN-92573</v>
      </c>
      <c r="B1287" s="160">
        <v>92573</v>
      </c>
      <c r="C1287" s="165" t="s">
        <v>12311</v>
      </c>
      <c r="D1287" s="166" t="s">
        <v>701</v>
      </c>
      <c r="E1287" s="461">
        <v>13.02</v>
      </c>
      <c r="F1287" s="164" t="s">
        <v>11038</v>
      </c>
      <c r="G1287" s="168"/>
    </row>
    <row r="1288" spans="1:7" ht="20.399999999999999" x14ac:dyDescent="0.3">
      <c r="A1288" s="159" t="str">
        <f t="shared" si="19"/>
        <v>SN-92574</v>
      </c>
      <c r="B1288" s="160">
        <v>92574</v>
      </c>
      <c r="C1288" s="165" t="s">
        <v>12312</v>
      </c>
      <c r="D1288" s="166" t="s">
        <v>701</v>
      </c>
      <c r="E1288" s="461">
        <v>61.31</v>
      </c>
      <c r="F1288" s="164" t="s">
        <v>11038</v>
      </c>
      <c r="G1288" s="168"/>
    </row>
    <row r="1289" spans="1:7" ht="20.399999999999999" x14ac:dyDescent="0.3">
      <c r="A1289" s="159" t="str">
        <f t="shared" si="19"/>
        <v>SN-92575</v>
      </c>
      <c r="B1289" s="160">
        <v>92575</v>
      </c>
      <c r="C1289" s="165" t="s">
        <v>12313</v>
      </c>
      <c r="D1289" s="166" t="s">
        <v>701</v>
      </c>
      <c r="E1289" s="461">
        <v>25.45</v>
      </c>
      <c r="F1289" s="164" t="s">
        <v>11038</v>
      </c>
      <c r="G1289" s="168"/>
    </row>
    <row r="1290" spans="1:7" ht="20.399999999999999" x14ac:dyDescent="0.3">
      <c r="A1290" s="159" t="str">
        <f t="shared" ref="A1290:A1353" si="20">CONCATENATE("SN-",B1290)</f>
        <v>SN-92576</v>
      </c>
      <c r="B1290" s="160">
        <v>92576</v>
      </c>
      <c r="C1290" s="165" t="s">
        <v>12314</v>
      </c>
      <c r="D1290" s="166" t="s">
        <v>701</v>
      </c>
      <c r="E1290" s="461">
        <v>9.23</v>
      </c>
      <c r="F1290" s="164" t="s">
        <v>11038</v>
      </c>
      <c r="G1290" s="168"/>
    </row>
    <row r="1291" spans="1:7" ht="20.399999999999999" x14ac:dyDescent="0.3">
      <c r="A1291" s="159" t="str">
        <f t="shared" si="20"/>
        <v>SN-92577</v>
      </c>
      <c r="B1291" s="160">
        <v>92577</v>
      </c>
      <c r="C1291" s="165" t="s">
        <v>12315</v>
      </c>
      <c r="D1291" s="166" t="s">
        <v>701</v>
      </c>
      <c r="E1291" s="461">
        <v>65.58</v>
      </c>
      <c r="F1291" s="164" t="s">
        <v>11038</v>
      </c>
      <c r="G1291" s="168"/>
    </row>
    <row r="1292" spans="1:7" ht="20.399999999999999" x14ac:dyDescent="0.3">
      <c r="A1292" s="159" t="str">
        <f t="shared" si="20"/>
        <v>SN-92578</v>
      </c>
      <c r="B1292" s="160">
        <v>92578</v>
      </c>
      <c r="C1292" s="165" t="s">
        <v>12316</v>
      </c>
      <c r="D1292" s="166" t="s">
        <v>701</v>
      </c>
      <c r="E1292" s="461">
        <v>27.78</v>
      </c>
      <c r="F1292" s="164" t="s">
        <v>11038</v>
      </c>
      <c r="G1292" s="168"/>
    </row>
    <row r="1293" spans="1:7" ht="20.399999999999999" x14ac:dyDescent="0.3">
      <c r="A1293" s="159" t="str">
        <f t="shared" si="20"/>
        <v>SN-92579</v>
      </c>
      <c r="B1293" s="160">
        <v>92579</v>
      </c>
      <c r="C1293" s="165" t="s">
        <v>12317</v>
      </c>
      <c r="D1293" s="166" t="s">
        <v>701</v>
      </c>
      <c r="E1293" s="461">
        <v>10.54</v>
      </c>
      <c r="F1293" s="164" t="s">
        <v>11038</v>
      </c>
      <c r="G1293" s="168"/>
    </row>
    <row r="1294" spans="1:7" ht="20.399999999999999" x14ac:dyDescent="0.3">
      <c r="A1294" s="159" t="str">
        <f t="shared" si="20"/>
        <v>SN-92580</v>
      </c>
      <c r="B1294" s="160">
        <v>92580</v>
      </c>
      <c r="C1294" s="165" t="s">
        <v>12318</v>
      </c>
      <c r="D1294" s="166" t="s">
        <v>701</v>
      </c>
      <c r="E1294" s="461">
        <v>26.63</v>
      </c>
      <c r="F1294" s="164" t="s">
        <v>11038</v>
      </c>
      <c r="G1294" s="168"/>
    </row>
    <row r="1295" spans="1:7" ht="20.399999999999999" x14ac:dyDescent="0.3">
      <c r="A1295" s="159" t="str">
        <f t="shared" si="20"/>
        <v>SN-92581</v>
      </c>
      <c r="B1295" s="160">
        <v>92581</v>
      </c>
      <c r="C1295" s="165" t="s">
        <v>12319</v>
      </c>
      <c r="D1295" s="166" t="s">
        <v>701</v>
      </c>
      <c r="E1295" s="461">
        <v>27.87</v>
      </c>
      <c r="F1295" s="164" t="s">
        <v>11038</v>
      </c>
      <c r="G1295" s="168"/>
    </row>
    <row r="1296" spans="1:7" ht="20.399999999999999" x14ac:dyDescent="0.3">
      <c r="A1296" s="159" t="str">
        <f t="shared" si="20"/>
        <v>SN-92582</v>
      </c>
      <c r="B1296" s="160">
        <v>92582</v>
      </c>
      <c r="C1296" s="165" t="s">
        <v>12320</v>
      </c>
      <c r="D1296" s="166" t="s">
        <v>513</v>
      </c>
      <c r="E1296" s="461">
        <v>379.98</v>
      </c>
      <c r="F1296" s="164" t="s">
        <v>11038</v>
      </c>
      <c r="G1296" s="168"/>
    </row>
    <row r="1297" spans="1:7" ht="20.399999999999999" x14ac:dyDescent="0.3">
      <c r="A1297" s="159" t="str">
        <f t="shared" si="20"/>
        <v>SN-92584</v>
      </c>
      <c r="B1297" s="160">
        <v>92584</v>
      </c>
      <c r="C1297" s="165" t="s">
        <v>12321</v>
      </c>
      <c r="D1297" s="166" t="s">
        <v>513</v>
      </c>
      <c r="E1297" s="461">
        <v>445.98</v>
      </c>
      <c r="F1297" s="164" t="s">
        <v>11038</v>
      </c>
      <c r="G1297" s="168"/>
    </row>
    <row r="1298" spans="1:7" ht="20.399999999999999" x14ac:dyDescent="0.3">
      <c r="A1298" s="159" t="str">
        <f t="shared" si="20"/>
        <v>SN-92586</v>
      </c>
      <c r="B1298" s="160">
        <v>92586</v>
      </c>
      <c r="C1298" s="165" t="s">
        <v>12322</v>
      </c>
      <c r="D1298" s="166" t="s">
        <v>513</v>
      </c>
      <c r="E1298" s="461">
        <v>511.98</v>
      </c>
      <c r="F1298" s="164" t="s">
        <v>11038</v>
      </c>
      <c r="G1298" s="168"/>
    </row>
    <row r="1299" spans="1:7" ht="20.399999999999999" x14ac:dyDescent="0.3">
      <c r="A1299" s="159" t="str">
        <f t="shared" si="20"/>
        <v>SN-92588</v>
      </c>
      <c r="B1299" s="160">
        <v>92588</v>
      </c>
      <c r="C1299" s="165" t="s">
        <v>12323</v>
      </c>
      <c r="D1299" s="166" t="s">
        <v>513</v>
      </c>
      <c r="E1299" s="461">
        <v>636.35</v>
      </c>
      <c r="F1299" s="164" t="s">
        <v>11038</v>
      </c>
      <c r="G1299" s="168"/>
    </row>
    <row r="1300" spans="1:7" ht="20.399999999999999" x14ac:dyDescent="0.3">
      <c r="A1300" s="159" t="str">
        <f t="shared" si="20"/>
        <v>SN-92590</v>
      </c>
      <c r="B1300" s="160">
        <v>92590</v>
      </c>
      <c r="C1300" s="165" t="s">
        <v>12324</v>
      </c>
      <c r="D1300" s="166" t="s">
        <v>513</v>
      </c>
      <c r="E1300" s="461">
        <v>702.34</v>
      </c>
      <c r="F1300" s="164" t="s">
        <v>11038</v>
      </c>
      <c r="G1300" s="168"/>
    </row>
    <row r="1301" spans="1:7" ht="20.399999999999999" x14ac:dyDescent="0.3">
      <c r="A1301" s="159" t="str">
        <f t="shared" si="20"/>
        <v>SN-92592</v>
      </c>
      <c r="B1301" s="160">
        <v>92592</v>
      </c>
      <c r="C1301" s="165" t="s">
        <v>12325</v>
      </c>
      <c r="D1301" s="166" t="s">
        <v>513</v>
      </c>
      <c r="E1301" s="461">
        <v>788.58</v>
      </c>
      <c r="F1301" s="164" t="s">
        <v>11038</v>
      </c>
      <c r="G1301" s="168"/>
    </row>
    <row r="1302" spans="1:7" ht="20.399999999999999" x14ac:dyDescent="0.3">
      <c r="A1302" s="159" t="str">
        <f t="shared" si="20"/>
        <v>SN-92593</v>
      </c>
      <c r="B1302" s="160">
        <v>92593</v>
      </c>
      <c r="C1302" s="165" t="s">
        <v>12326</v>
      </c>
      <c r="D1302" s="166" t="s">
        <v>496</v>
      </c>
      <c r="E1302" s="461">
        <v>5.97</v>
      </c>
      <c r="F1302" s="164" t="s">
        <v>11038</v>
      </c>
      <c r="G1302" s="168"/>
    </row>
    <row r="1303" spans="1:7" ht="20.399999999999999" x14ac:dyDescent="0.3">
      <c r="A1303" s="159" t="str">
        <f t="shared" si="20"/>
        <v>SN-92594</v>
      </c>
      <c r="B1303" s="160">
        <v>92594</v>
      </c>
      <c r="C1303" s="165" t="s">
        <v>12327</v>
      </c>
      <c r="D1303" s="166" t="s">
        <v>513</v>
      </c>
      <c r="E1303" s="461">
        <v>905.42</v>
      </c>
      <c r="F1303" s="164" t="s">
        <v>11038</v>
      </c>
      <c r="G1303" s="168"/>
    </row>
    <row r="1304" spans="1:7" ht="20.399999999999999" x14ac:dyDescent="0.3">
      <c r="A1304" s="159" t="str">
        <f t="shared" si="20"/>
        <v>SN-92596</v>
      </c>
      <c r="B1304" s="160">
        <v>92596</v>
      </c>
      <c r="C1304" s="165" t="s">
        <v>12328</v>
      </c>
      <c r="D1304" s="166" t="s">
        <v>513</v>
      </c>
      <c r="E1304" s="461">
        <v>1006.14</v>
      </c>
      <c r="F1304" s="164" t="s">
        <v>11038</v>
      </c>
      <c r="G1304" s="168"/>
    </row>
    <row r="1305" spans="1:7" ht="20.399999999999999" x14ac:dyDescent="0.3">
      <c r="A1305" s="159" t="str">
        <f t="shared" si="20"/>
        <v>SN-92598</v>
      </c>
      <c r="B1305" s="160">
        <v>92598</v>
      </c>
      <c r="C1305" s="165" t="s">
        <v>12329</v>
      </c>
      <c r="D1305" s="166" t="s">
        <v>513</v>
      </c>
      <c r="E1305" s="461">
        <v>1072.1400000000001</v>
      </c>
      <c r="F1305" s="164" t="s">
        <v>11038</v>
      </c>
      <c r="G1305" s="168"/>
    </row>
    <row r="1306" spans="1:7" ht="20.399999999999999" x14ac:dyDescent="0.3">
      <c r="A1306" s="159" t="str">
        <f t="shared" si="20"/>
        <v>SN-92600</v>
      </c>
      <c r="B1306" s="160">
        <v>92600</v>
      </c>
      <c r="C1306" s="165" t="s">
        <v>12330</v>
      </c>
      <c r="D1306" s="166" t="s">
        <v>513</v>
      </c>
      <c r="E1306" s="461">
        <v>1150.97</v>
      </c>
      <c r="F1306" s="164" t="s">
        <v>11038</v>
      </c>
      <c r="G1306" s="168"/>
    </row>
    <row r="1307" spans="1:7" ht="20.399999999999999" x14ac:dyDescent="0.3">
      <c r="A1307" s="159" t="str">
        <f t="shared" si="20"/>
        <v>SN-92602</v>
      </c>
      <c r="B1307" s="160">
        <v>92602</v>
      </c>
      <c r="C1307" s="165" t="s">
        <v>12331</v>
      </c>
      <c r="D1307" s="166" t="s">
        <v>513</v>
      </c>
      <c r="E1307" s="461">
        <v>379.98</v>
      </c>
      <c r="F1307" s="164" t="s">
        <v>11038</v>
      </c>
      <c r="G1307" s="168"/>
    </row>
    <row r="1308" spans="1:7" ht="20.399999999999999" x14ac:dyDescent="0.3">
      <c r="A1308" s="159" t="str">
        <f t="shared" si="20"/>
        <v>SN-92604</v>
      </c>
      <c r="B1308" s="160">
        <v>92604</v>
      </c>
      <c r="C1308" s="165" t="s">
        <v>12332</v>
      </c>
      <c r="D1308" s="166" t="s">
        <v>513</v>
      </c>
      <c r="E1308" s="461">
        <v>433.13</v>
      </c>
      <c r="F1308" s="164" t="s">
        <v>11038</v>
      </c>
      <c r="G1308" s="168"/>
    </row>
    <row r="1309" spans="1:7" ht="20.399999999999999" x14ac:dyDescent="0.3">
      <c r="A1309" s="159" t="str">
        <f t="shared" si="20"/>
        <v>SN-92606</v>
      </c>
      <c r="B1309" s="160">
        <v>92606</v>
      </c>
      <c r="C1309" s="165" t="s">
        <v>12333</v>
      </c>
      <c r="D1309" s="166" t="s">
        <v>513</v>
      </c>
      <c r="E1309" s="461">
        <v>499.13</v>
      </c>
      <c r="F1309" s="164" t="s">
        <v>11038</v>
      </c>
      <c r="G1309" s="168"/>
    </row>
    <row r="1310" spans="1:7" ht="20.399999999999999" x14ac:dyDescent="0.3">
      <c r="A1310" s="159" t="str">
        <f t="shared" si="20"/>
        <v>SN-92608</v>
      </c>
      <c r="B1310" s="160">
        <v>92608</v>
      </c>
      <c r="C1310" s="165" t="s">
        <v>12334</v>
      </c>
      <c r="D1310" s="166" t="s">
        <v>513</v>
      </c>
      <c r="E1310" s="461">
        <v>610.65</v>
      </c>
      <c r="F1310" s="164" t="s">
        <v>11038</v>
      </c>
      <c r="G1310" s="168"/>
    </row>
    <row r="1311" spans="1:7" ht="20.399999999999999" x14ac:dyDescent="0.3">
      <c r="A1311" s="159" t="str">
        <f t="shared" si="20"/>
        <v>SN-92610</v>
      </c>
      <c r="B1311" s="160">
        <v>92610</v>
      </c>
      <c r="C1311" s="165" t="s">
        <v>12335</v>
      </c>
      <c r="D1311" s="166" t="s">
        <v>513</v>
      </c>
      <c r="E1311" s="461">
        <v>676.65</v>
      </c>
      <c r="F1311" s="164" t="s">
        <v>11038</v>
      </c>
      <c r="G1311" s="168"/>
    </row>
    <row r="1312" spans="1:7" ht="20.399999999999999" x14ac:dyDescent="0.3">
      <c r="A1312" s="159" t="str">
        <f t="shared" si="20"/>
        <v>SN-92612</v>
      </c>
      <c r="B1312" s="160">
        <v>92612</v>
      </c>
      <c r="C1312" s="165" t="s">
        <v>12336</v>
      </c>
      <c r="D1312" s="166" t="s">
        <v>513</v>
      </c>
      <c r="E1312" s="461">
        <v>762.89</v>
      </c>
      <c r="F1312" s="164" t="s">
        <v>11038</v>
      </c>
      <c r="G1312" s="168"/>
    </row>
    <row r="1313" spans="1:7" ht="20.399999999999999" x14ac:dyDescent="0.3">
      <c r="A1313" s="159" t="str">
        <f t="shared" si="20"/>
        <v>SN-92614</v>
      </c>
      <c r="B1313" s="160">
        <v>92614</v>
      </c>
      <c r="C1313" s="165" t="s">
        <v>12337</v>
      </c>
      <c r="D1313" s="166" t="s">
        <v>513</v>
      </c>
      <c r="E1313" s="461">
        <v>854.03</v>
      </c>
      <c r="F1313" s="164" t="s">
        <v>11038</v>
      </c>
      <c r="G1313" s="168"/>
    </row>
    <row r="1314" spans="1:7" ht="20.399999999999999" x14ac:dyDescent="0.3">
      <c r="A1314" s="159" t="str">
        <f t="shared" si="20"/>
        <v>SN-92616</v>
      </c>
      <c r="B1314" s="160">
        <v>92616</v>
      </c>
      <c r="C1314" s="165" t="s">
        <v>12338</v>
      </c>
      <c r="D1314" s="166" t="s">
        <v>513</v>
      </c>
      <c r="E1314" s="461">
        <v>967.6</v>
      </c>
      <c r="F1314" s="164" t="s">
        <v>11038</v>
      </c>
      <c r="G1314" s="168"/>
    </row>
    <row r="1315" spans="1:7" ht="20.399999999999999" x14ac:dyDescent="0.3">
      <c r="A1315" s="159" t="str">
        <f t="shared" si="20"/>
        <v>SN-92618</v>
      </c>
      <c r="B1315" s="160">
        <v>92618</v>
      </c>
      <c r="C1315" s="165" t="s">
        <v>12339</v>
      </c>
      <c r="D1315" s="166" t="s">
        <v>513</v>
      </c>
      <c r="E1315" s="461">
        <v>1033.5999999999999</v>
      </c>
      <c r="F1315" s="164" t="s">
        <v>11038</v>
      </c>
      <c r="G1315" s="168"/>
    </row>
    <row r="1316" spans="1:7" ht="20.399999999999999" x14ac:dyDescent="0.3">
      <c r="A1316" s="159" t="str">
        <f t="shared" si="20"/>
        <v>SN-92620</v>
      </c>
      <c r="B1316" s="160">
        <v>92620</v>
      </c>
      <c r="C1316" s="165" t="s">
        <v>12340</v>
      </c>
      <c r="D1316" s="166" t="s">
        <v>513</v>
      </c>
      <c r="E1316" s="461">
        <v>1099.58</v>
      </c>
      <c r="F1316" s="164" t="s">
        <v>11038</v>
      </c>
      <c r="G1316" s="168"/>
    </row>
    <row r="1317" spans="1:7" ht="20.399999999999999" x14ac:dyDescent="0.3">
      <c r="A1317" s="159" t="str">
        <f t="shared" si="20"/>
        <v>SN-94444</v>
      </c>
      <c r="B1317" s="160">
        <v>94444</v>
      </c>
      <c r="C1317" s="165" t="s">
        <v>12341</v>
      </c>
      <c r="D1317" s="166" t="s">
        <v>701</v>
      </c>
      <c r="E1317" s="461">
        <v>689.21</v>
      </c>
      <c r="F1317" s="164" t="s">
        <v>11038</v>
      </c>
      <c r="G1317" s="168"/>
    </row>
    <row r="1318" spans="1:7" ht="21.6" x14ac:dyDescent="0.3">
      <c r="A1318" s="159" t="str">
        <f t="shared" si="20"/>
        <v>SN-73891/1</v>
      </c>
      <c r="B1318" s="160" t="s">
        <v>12342</v>
      </c>
      <c r="C1318" s="165" t="s">
        <v>8066</v>
      </c>
      <c r="D1318" s="166" t="s">
        <v>89</v>
      </c>
      <c r="E1318" s="461">
        <v>4.75</v>
      </c>
      <c r="F1318" s="164" t="s">
        <v>11118</v>
      </c>
      <c r="G1318" s="168"/>
    </row>
    <row r="1319" spans="1:7" x14ac:dyDescent="0.3">
      <c r="A1319" s="159" t="str">
        <f t="shared" si="20"/>
        <v>SN-73882/1</v>
      </c>
      <c r="B1319" s="160" t="s">
        <v>12343</v>
      </c>
      <c r="C1319" s="165" t="s">
        <v>8030</v>
      </c>
      <c r="D1319" s="166" t="s">
        <v>566</v>
      </c>
      <c r="E1319" s="461">
        <v>24.11</v>
      </c>
      <c r="F1319" s="164" t="s">
        <v>11038</v>
      </c>
      <c r="G1319" s="168"/>
    </row>
    <row r="1320" spans="1:7" x14ac:dyDescent="0.3">
      <c r="A1320" s="159" t="str">
        <f t="shared" si="20"/>
        <v>SN-73882/5</v>
      </c>
      <c r="B1320" s="160" t="s">
        <v>12344</v>
      </c>
      <c r="C1320" s="165" t="s">
        <v>8031</v>
      </c>
      <c r="D1320" s="166" t="s">
        <v>566</v>
      </c>
      <c r="E1320" s="461">
        <v>67.48</v>
      </c>
      <c r="F1320" s="164" t="s">
        <v>11038</v>
      </c>
      <c r="G1320" s="168"/>
    </row>
    <row r="1321" spans="1:7" x14ac:dyDescent="0.3">
      <c r="A1321" s="159" t="str">
        <f t="shared" si="20"/>
        <v>SN-73816/1</v>
      </c>
      <c r="B1321" s="160" t="s">
        <v>12345</v>
      </c>
      <c r="C1321" s="165" t="s">
        <v>12346</v>
      </c>
      <c r="D1321" s="166" t="s">
        <v>566</v>
      </c>
      <c r="E1321" s="461">
        <v>23.31</v>
      </c>
      <c r="F1321" s="164" t="s">
        <v>11038</v>
      </c>
      <c r="G1321" s="168"/>
    </row>
    <row r="1322" spans="1:7" x14ac:dyDescent="0.3">
      <c r="A1322" s="159" t="str">
        <f t="shared" si="20"/>
        <v>SN-73816/2</v>
      </c>
      <c r="B1322" s="160" t="s">
        <v>12347</v>
      </c>
      <c r="C1322" s="165" t="s">
        <v>7980</v>
      </c>
      <c r="D1322" s="166" t="s">
        <v>566</v>
      </c>
      <c r="E1322" s="461">
        <v>20.47</v>
      </c>
      <c r="F1322" s="164" t="s">
        <v>11038</v>
      </c>
      <c r="G1322" s="168"/>
    </row>
    <row r="1323" spans="1:7" ht="21.6" x14ac:dyDescent="0.3">
      <c r="A1323" s="159" t="str">
        <f t="shared" si="20"/>
        <v>SN-73881/1</v>
      </c>
      <c r="B1323" s="160" t="s">
        <v>12348</v>
      </c>
      <c r="C1323" s="165" t="s">
        <v>8028</v>
      </c>
      <c r="D1323" s="166" t="s">
        <v>701</v>
      </c>
      <c r="E1323" s="461">
        <v>5.79</v>
      </c>
      <c r="F1323" s="164" t="s">
        <v>11118</v>
      </c>
      <c r="G1323" s="168"/>
    </row>
    <row r="1324" spans="1:7" ht="21.6" x14ac:dyDescent="0.3">
      <c r="A1324" s="159" t="str">
        <f t="shared" si="20"/>
        <v>SN-73881/3</v>
      </c>
      <c r="B1324" s="160" t="s">
        <v>12349</v>
      </c>
      <c r="C1324" s="165" t="s">
        <v>8029</v>
      </c>
      <c r="D1324" s="166" t="s">
        <v>701</v>
      </c>
      <c r="E1324" s="461">
        <v>11.4</v>
      </c>
      <c r="F1324" s="164" t="s">
        <v>11118</v>
      </c>
      <c r="G1324" s="168"/>
    </row>
    <row r="1325" spans="1:7" ht="21.6" x14ac:dyDescent="0.3">
      <c r="A1325" s="159" t="str">
        <f t="shared" si="20"/>
        <v>SN-73883/1</v>
      </c>
      <c r="B1325" s="160" t="s">
        <v>12350</v>
      </c>
      <c r="C1325" s="165" t="s">
        <v>8032</v>
      </c>
      <c r="D1325" s="166" t="s">
        <v>537</v>
      </c>
      <c r="E1325" s="461">
        <v>87.27</v>
      </c>
      <c r="F1325" s="164" t="s">
        <v>11118</v>
      </c>
      <c r="G1325" s="168"/>
    </row>
    <row r="1326" spans="1:7" ht="21.6" x14ac:dyDescent="0.3">
      <c r="A1326" s="159" t="str">
        <f t="shared" si="20"/>
        <v>SN-73883/2</v>
      </c>
      <c r="B1326" s="160" t="s">
        <v>12351</v>
      </c>
      <c r="C1326" s="165" t="s">
        <v>8033</v>
      </c>
      <c r="D1326" s="166" t="s">
        <v>537</v>
      </c>
      <c r="E1326" s="461">
        <v>81</v>
      </c>
      <c r="F1326" s="164" t="s">
        <v>11118</v>
      </c>
      <c r="G1326" s="143"/>
    </row>
    <row r="1327" spans="1:7" ht="21.6" x14ac:dyDescent="0.3">
      <c r="A1327" s="159" t="str">
        <f t="shared" si="20"/>
        <v>SN-73883/3</v>
      </c>
      <c r="B1327" s="160" t="s">
        <v>12352</v>
      </c>
      <c r="C1327" s="165" t="s">
        <v>8034</v>
      </c>
      <c r="D1327" s="166" t="s">
        <v>537</v>
      </c>
      <c r="E1327" s="461">
        <v>50.11</v>
      </c>
      <c r="F1327" s="164" t="s">
        <v>11118</v>
      </c>
      <c r="G1327" s="168"/>
    </row>
    <row r="1328" spans="1:7" ht="21.6" x14ac:dyDescent="0.3">
      <c r="A1328" s="159" t="str">
        <f t="shared" si="20"/>
        <v>SN-73902/1</v>
      </c>
      <c r="B1328" s="160" t="s">
        <v>12353</v>
      </c>
      <c r="C1328" s="165" t="s">
        <v>8070</v>
      </c>
      <c r="D1328" s="166" t="s">
        <v>537</v>
      </c>
      <c r="E1328" s="461">
        <v>84.37</v>
      </c>
      <c r="F1328" s="164" t="s">
        <v>11118</v>
      </c>
      <c r="G1328" s="168"/>
    </row>
    <row r="1329" spans="1:7" ht="21.6" x14ac:dyDescent="0.3">
      <c r="A1329" s="159" t="str">
        <f t="shared" si="20"/>
        <v>SN-73968/1</v>
      </c>
      <c r="B1329" s="160" t="s">
        <v>12354</v>
      </c>
      <c r="C1329" s="165" t="s">
        <v>12355</v>
      </c>
      <c r="D1329" s="166" t="s">
        <v>701</v>
      </c>
      <c r="E1329" s="461">
        <v>43.78</v>
      </c>
      <c r="F1329" s="164" t="s">
        <v>11118</v>
      </c>
      <c r="G1329" s="168"/>
    </row>
    <row r="1330" spans="1:7" ht="20.399999999999999" x14ac:dyDescent="0.3">
      <c r="A1330" s="159" t="str">
        <f t="shared" si="20"/>
        <v>SN-73969/1</v>
      </c>
      <c r="B1330" s="160" t="s">
        <v>12356</v>
      </c>
      <c r="C1330" s="165" t="s">
        <v>12357</v>
      </c>
      <c r="D1330" s="166" t="s">
        <v>566</v>
      </c>
      <c r="E1330" s="461">
        <v>59.83</v>
      </c>
      <c r="F1330" s="164" t="s">
        <v>11038</v>
      </c>
      <c r="G1330" s="168"/>
    </row>
    <row r="1331" spans="1:7" x14ac:dyDescent="0.3">
      <c r="A1331" s="159" t="str">
        <f t="shared" si="20"/>
        <v>SN-74017/1</v>
      </c>
      <c r="B1331" s="160" t="s">
        <v>12358</v>
      </c>
      <c r="C1331" s="165" t="s">
        <v>12359</v>
      </c>
      <c r="D1331" s="166" t="s">
        <v>566</v>
      </c>
      <c r="E1331" s="461">
        <v>40.729999999999997</v>
      </c>
      <c r="F1331" s="164" t="s">
        <v>11038</v>
      </c>
      <c r="G1331" s="168"/>
    </row>
    <row r="1332" spans="1:7" x14ac:dyDescent="0.3">
      <c r="A1332" s="159" t="str">
        <f t="shared" si="20"/>
        <v>SN-74017/2</v>
      </c>
      <c r="B1332" s="160" t="s">
        <v>12360</v>
      </c>
      <c r="C1332" s="165" t="s">
        <v>12361</v>
      </c>
      <c r="D1332" s="166" t="s">
        <v>566</v>
      </c>
      <c r="E1332" s="461">
        <v>56.86</v>
      </c>
      <c r="F1332" s="164" t="s">
        <v>11038</v>
      </c>
      <c r="G1332" s="168"/>
    </row>
    <row r="1333" spans="1:7" x14ac:dyDescent="0.3">
      <c r="A1333" s="159" t="str">
        <f t="shared" si="20"/>
        <v>SN-75029/1</v>
      </c>
      <c r="B1333" s="160" t="s">
        <v>12362</v>
      </c>
      <c r="C1333" s="165" t="s">
        <v>12363</v>
      </c>
      <c r="D1333" s="166" t="s">
        <v>566</v>
      </c>
      <c r="E1333" s="461">
        <v>37.53</v>
      </c>
      <c r="F1333" s="164" t="s">
        <v>11038</v>
      </c>
      <c r="G1333" s="168"/>
    </row>
    <row r="1334" spans="1:7" x14ac:dyDescent="0.3">
      <c r="A1334" s="159" t="str">
        <f t="shared" si="20"/>
        <v>SN-83651</v>
      </c>
      <c r="B1334" s="160">
        <v>83651</v>
      </c>
      <c r="C1334" s="165" t="s">
        <v>7715</v>
      </c>
      <c r="D1334" s="166" t="s">
        <v>566</v>
      </c>
      <c r="E1334" s="461">
        <v>25.47</v>
      </c>
      <c r="F1334" s="164" t="s">
        <v>11038</v>
      </c>
      <c r="G1334" s="168"/>
    </row>
    <row r="1335" spans="1:7" ht="21.6" x14ac:dyDescent="0.3">
      <c r="A1335" s="159" t="str">
        <f t="shared" si="20"/>
        <v>SN-83656</v>
      </c>
      <c r="B1335" s="160">
        <v>83656</v>
      </c>
      <c r="C1335" s="165" t="s">
        <v>12364</v>
      </c>
      <c r="D1335" s="166" t="s">
        <v>701</v>
      </c>
      <c r="E1335" s="461">
        <v>34.07</v>
      </c>
      <c r="F1335" s="164" t="s">
        <v>11118</v>
      </c>
      <c r="G1335" s="168"/>
    </row>
    <row r="1336" spans="1:7" ht="21.6" x14ac:dyDescent="0.3">
      <c r="A1336" s="159" t="str">
        <f t="shared" si="20"/>
        <v>SN-83658</v>
      </c>
      <c r="B1336" s="160">
        <v>83658</v>
      </c>
      <c r="C1336" s="165" t="s">
        <v>12365</v>
      </c>
      <c r="D1336" s="166" t="s">
        <v>566</v>
      </c>
      <c r="E1336" s="461">
        <v>131.5</v>
      </c>
      <c r="F1336" s="164" t="s">
        <v>11118</v>
      </c>
      <c r="G1336" s="168"/>
    </row>
    <row r="1337" spans="1:7" x14ac:dyDescent="0.3">
      <c r="A1337" s="159" t="str">
        <f t="shared" si="20"/>
        <v>SN-83661</v>
      </c>
      <c r="B1337" s="160">
        <v>83661</v>
      </c>
      <c r="C1337" s="165" t="s">
        <v>7716</v>
      </c>
      <c r="D1337" s="166" t="s">
        <v>566</v>
      </c>
      <c r="E1337" s="461">
        <v>90.16</v>
      </c>
      <c r="F1337" s="164" t="s">
        <v>11038</v>
      </c>
      <c r="G1337" s="168"/>
    </row>
    <row r="1338" spans="1:7" x14ac:dyDescent="0.3">
      <c r="A1338" s="159" t="str">
        <f t="shared" si="20"/>
        <v>SN-83662</v>
      </c>
      <c r="B1338" s="160">
        <v>83662</v>
      </c>
      <c r="C1338" s="165" t="s">
        <v>7717</v>
      </c>
      <c r="D1338" s="166" t="s">
        <v>537</v>
      </c>
      <c r="E1338" s="461">
        <v>76.489999999999995</v>
      </c>
      <c r="F1338" s="164" t="s">
        <v>11038</v>
      </c>
      <c r="G1338" s="168"/>
    </row>
    <row r="1339" spans="1:7" x14ac:dyDescent="0.3">
      <c r="A1339" s="159" t="str">
        <f t="shared" si="20"/>
        <v>SN-83664</v>
      </c>
      <c r="B1339" s="160">
        <v>83664</v>
      </c>
      <c r="C1339" s="165" t="s">
        <v>12366</v>
      </c>
      <c r="D1339" s="166" t="s">
        <v>566</v>
      </c>
      <c r="E1339" s="461">
        <v>55.4</v>
      </c>
      <c r="F1339" s="164" t="s">
        <v>11038</v>
      </c>
      <c r="G1339" s="168"/>
    </row>
    <row r="1340" spans="1:7" ht="21.6" x14ac:dyDescent="0.3">
      <c r="A1340" s="159" t="str">
        <f t="shared" si="20"/>
        <v>SN-83665</v>
      </c>
      <c r="B1340" s="160">
        <v>83665</v>
      </c>
      <c r="C1340" s="165" t="s">
        <v>7718</v>
      </c>
      <c r="D1340" s="166" t="s">
        <v>701</v>
      </c>
      <c r="E1340" s="461">
        <v>7.48</v>
      </c>
      <c r="F1340" s="164" t="s">
        <v>11118</v>
      </c>
      <c r="G1340" s="168"/>
    </row>
    <row r="1341" spans="1:7" ht="21.6" x14ac:dyDescent="0.3">
      <c r="A1341" s="159" t="str">
        <f t="shared" si="20"/>
        <v>SN-83667</v>
      </c>
      <c r="B1341" s="160">
        <v>83667</v>
      </c>
      <c r="C1341" s="165" t="s">
        <v>7719</v>
      </c>
      <c r="D1341" s="166" t="s">
        <v>537</v>
      </c>
      <c r="E1341" s="461">
        <v>94.78</v>
      </c>
      <c r="F1341" s="164" t="s">
        <v>11118</v>
      </c>
      <c r="G1341" s="168"/>
    </row>
    <row r="1342" spans="1:7" ht="21.6" x14ac:dyDescent="0.3">
      <c r="A1342" s="159" t="str">
        <f t="shared" si="20"/>
        <v>SN-83668</v>
      </c>
      <c r="B1342" s="160">
        <v>83668</v>
      </c>
      <c r="C1342" s="165" t="s">
        <v>7720</v>
      </c>
      <c r="D1342" s="166" t="s">
        <v>537</v>
      </c>
      <c r="E1342" s="461">
        <v>83.78</v>
      </c>
      <c r="F1342" s="164" t="s">
        <v>11118</v>
      </c>
      <c r="G1342" s="168"/>
    </row>
    <row r="1343" spans="1:7" ht="21.6" x14ac:dyDescent="0.3">
      <c r="A1343" s="159" t="str">
        <f t="shared" si="20"/>
        <v>SN-83669</v>
      </c>
      <c r="B1343" s="160">
        <v>83669</v>
      </c>
      <c r="C1343" s="165" t="s">
        <v>7721</v>
      </c>
      <c r="D1343" s="166" t="s">
        <v>701</v>
      </c>
      <c r="E1343" s="461">
        <v>8.92</v>
      </c>
      <c r="F1343" s="164" t="s">
        <v>11118</v>
      </c>
      <c r="G1343" s="168"/>
    </row>
    <row r="1344" spans="1:7" ht="21.6" x14ac:dyDescent="0.3">
      <c r="A1344" s="159" t="str">
        <f t="shared" si="20"/>
        <v>SN-83670</v>
      </c>
      <c r="B1344" s="160">
        <v>83670</v>
      </c>
      <c r="C1344" s="165" t="s">
        <v>7722</v>
      </c>
      <c r="D1344" s="166" t="s">
        <v>566</v>
      </c>
      <c r="E1344" s="461">
        <v>36.130000000000003</v>
      </c>
      <c r="F1344" s="164" t="s">
        <v>11118</v>
      </c>
      <c r="G1344" s="168"/>
    </row>
    <row r="1345" spans="1:7" ht="21.6" x14ac:dyDescent="0.3">
      <c r="A1345" s="159" t="str">
        <f t="shared" si="20"/>
        <v>SN-83671</v>
      </c>
      <c r="B1345" s="160">
        <v>83671</v>
      </c>
      <c r="C1345" s="165" t="s">
        <v>7723</v>
      </c>
      <c r="D1345" s="166" t="s">
        <v>566</v>
      </c>
      <c r="E1345" s="461">
        <v>38.9</v>
      </c>
      <c r="F1345" s="164" t="s">
        <v>11118</v>
      </c>
      <c r="G1345" s="168"/>
    </row>
    <row r="1346" spans="1:7" ht="20.399999999999999" x14ac:dyDescent="0.3">
      <c r="A1346" s="159" t="str">
        <f t="shared" si="20"/>
        <v>SN-83675</v>
      </c>
      <c r="B1346" s="160">
        <v>83675</v>
      </c>
      <c r="C1346" s="165" t="s">
        <v>12367</v>
      </c>
      <c r="D1346" s="166" t="s">
        <v>566</v>
      </c>
      <c r="E1346" s="461">
        <v>71.44</v>
      </c>
      <c r="F1346" s="164" t="s">
        <v>11038</v>
      </c>
      <c r="G1346" s="168"/>
    </row>
    <row r="1347" spans="1:7" ht="20.399999999999999" x14ac:dyDescent="0.3">
      <c r="A1347" s="159" t="str">
        <f t="shared" si="20"/>
        <v>SN-83676</v>
      </c>
      <c r="B1347" s="160">
        <v>83676</v>
      </c>
      <c r="C1347" s="165" t="s">
        <v>12368</v>
      </c>
      <c r="D1347" s="166" t="s">
        <v>566</v>
      </c>
      <c r="E1347" s="461">
        <v>87.85</v>
      </c>
      <c r="F1347" s="164" t="s">
        <v>11038</v>
      </c>
      <c r="G1347" s="168"/>
    </row>
    <row r="1348" spans="1:7" ht="20.399999999999999" x14ac:dyDescent="0.3">
      <c r="A1348" s="159" t="str">
        <f t="shared" si="20"/>
        <v>SN-83677</v>
      </c>
      <c r="B1348" s="160">
        <v>83677</v>
      </c>
      <c r="C1348" s="165" t="s">
        <v>12369</v>
      </c>
      <c r="D1348" s="166" t="s">
        <v>566</v>
      </c>
      <c r="E1348" s="461">
        <v>110.45</v>
      </c>
      <c r="F1348" s="164" t="s">
        <v>11038</v>
      </c>
      <c r="G1348" s="168"/>
    </row>
    <row r="1349" spans="1:7" ht="20.399999999999999" x14ac:dyDescent="0.3">
      <c r="A1349" s="159" t="str">
        <f t="shared" si="20"/>
        <v>SN-83678</v>
      </c>
      <c r="B1349" s="160">
        <v>83678</v>
      </c>
      <c r="C1349" s="165" t="s">
        <v>12370</v>
      </c>
      <c r="D1349" s="166" t="s">
        <v>566</v>
      </c>
      <c r="E1349" s="461">
        <v>143.19999999999999</v>
      </c>
      <c r="F1349" s="164" t="s">
        <v>11038</v>
      </c>
      <c r="G1349" s="168"/>
    </row>
    <row r="1350" spans="1:7" ht="21.6" x14ac:dyDescent="0.3">
      <c r="A1350" s="159" t="str">
        <f t="shared" si="20"/>
        <v>SN-83679</v>
      </c>
      <c r="B1350" s="160">
        <v>83679</v>
      </c>
      <c r="C1350" s="165" t="s">
        <v>12371</v>
      </c>
      <c r="D1350" s="166" t="s">
        <v>566</v>
      </c>
      <c r="E1350" s="461">
        <v>11.52</v>
      </c>
      <c r="F1350" s="164" t="s">
        <v>11118</v>
      </c>
      <c r="G1350" s="168"/>
    </row>
    <row r="1351" spans="1:7" ht="21.6" x14ac:dyDescent="0.3">
      <c r="A1351" s="159" t="str">
        <f t="shared" si="20"/>
        <v>SN-83680</v>
      </c>
      <c r="B1351" s="160">
        <v>83680</v>
      </c>
      <c r="C1351" s="165" t="s">
        <v>12372</v>
      </c>
      <c r="D1351" s="166" t="s">
        <v>566</v>
      </c>
      <c r="E1351" s="461">
        <v>13.57</v>
      </c>
      <c r="F1351" s="164" t="s">
        <v>11118</v>
      </c>
      <c r="G1351" s="168"/>
    </row>
    <row r="1352" spans="1:7" ht="21.6" x14ac:dyDescent="0.3">
      <c r="A1352" s="159" t="str">
        <f t="shared" si="20"/>
        <v>SN-83681</v>
      </c>
      <c r="B1352" s="160">
        <v>83681</v>
      </c>
      <c r="C1352" s="165" t="s">
        <v>12373</v>
      </c>
      <c r="D1352" s="166" t="s">
        <v>566</v>
      </c>
      <c r="E1352" s="461">
        <v>14.69</v>
      </c>
      <c r="F1352" s="164" t="s">
        <v>11118</v>
      </c>
      <c r="G1352" s="168"/>
    </row>
    <row r="1353" spans="1:7" ht="21.6" x14ac:dyDescent="0.3">
      <c r="A1353" s="159" t="str">
        <f t="shared" si="20"/>
        <v>SN-83682</v>
      </c>
      <c r="B1353" s="160">
        <v>83682</v>
      </c>
      <c r="C1353" s="165" t="s">
        <v>7724</v>
      </c>
      <c r="D1353" s="166" t="s">
        <v>537</v>
      </c>
      <c r="E1353" s="461">
        <v>84.37</v>
      </c>
      <c r="F1353" s="164" t="s">
        <v>11118</v>
      </c>
      <c r="G1353" s="168"/>
    </row>
    <row r="1354" spans="1:7" ht="21.6" x14ac:dyDescent="0.3">
      <c r="A1354" s="159" t="str">
        <f t="shared" ref="A1354:A1417" si="21">CONCATENATE("SN-",B1354)</f>
        <v>SN-83683</v>
      </c>
      <c r="B1354" s="160">
        <v>83683</v>
      </c>
      <c r="C1354" s="165" t="s">
        <v>7725</v>
      </c>
      <c r="D1354" s="166" t="s">
        <v>537</v>
      </c>
      <c r="E1354" s="461">
        <v>92.25</v>
      </c>
      <c r="F1354" s="164" t="s">
        <v>11118</v>
      </c>
      <c r="G1354" s="168"/>
    </row>
    <row r="1355" spans="1:7" ht="21.6" x14ac:dyDescent="0.3">
      <c r="A1355" s="159" t="str">
        <f t="shared" si="21"/>
        <v>SN-83729</v>
      </c>
      <c r="B1355" s="160">
        <v>83729</v>
      </c>
      <c r="C1355" s="165" t="s">
        <v>7727</v>
      </c>
      <c r="D1355" s="166" t="s">
        <v>701</v>
      </c>
      <c r="E1355" s="461">
        <v>17.579999999999998</v>
      </c>
      <c r="F1355" s="164" t="s">
        <v>11118</v>
      </c>
      <c r="G1355" s="168"/>
    </row>
    <row r="1356" spans="1:7" ht="21.6" x14ac:dyDescent="0.3">
      <c r="A1356" s="159" t="str">
        <f t="shared" si="21"/>
        <v>SN-83739</v>
      </c>
      <c r="B1356" s="160">
        <v>83739</v>
      </c>
      <c r="C1356" s="165" t="s">
        <v>7728</v>
      </c>
      <c r="D1356" s="166" t="s">
        <v>701</v>
      </c>
      <c r="E1356" s="461">
        <v>6.07</v>
      </c>
      <c r="F1356" s="164" t="s">
        <v>11118</v>
      </c>
      <c r="G1356" s="168"/>
    </row>
    <row r="1357" spans="1:7" ht="21.6" x14ac:dyDescent="0.3">
      <c r="A1357" s="159" t="str">
        <f t="shared" si="21"/>
        <v>SN-6454</v>
      </c>
      <c r="B1357" s="160">
        <v>6454</v>
      </c>
      <c r="C1357" s="165" t="s">
        <v>7582</v>
      </c>
      <c r="D1357" s="166" t="s">
        <v>537</v>
      </c>
      <c r="E1357" s="461">
        <v>127.99</v>
      </c>
      <c r="F1357" s="164" t="s">
        <v>11118</v>
      </c>
      <c r="G1357" s="168"/>
    </row>
    <row r="1358" spans="1:7" ht="21.6" x14ac:dyDescent="0.3">
      <c r="A1358" s="159" t="str">
        <f t="shared" si="21"/>
        <v>SN-73611</v>
      </c>
      <c r="B1358" s="160">
        <v>73611</v>
      </c>
      <c r="C1358" s="165" t="s">
        <v>7661</v>
      </c>
      <c r="D1358" s="166" t="s">
        <v>537</v>
      </c>
      <c r="E1358" s="461">
        <v>292.32</v>
      </c>
      <c r="F1358" s="164" t="s">
        <v>11118</v>
      </c>
      <c r="G1358" s="168"/>
    </row>
    <row r="1359" spans="1:7" ht="21.6" x14ac:dyDescent="0.3">
      <c r="A1359" s="159" t="str">
        <f t="shared" si="21"/>
        <v>SN-73697</v>
      </c>
      <c r="B1359" s="160">
        <v>73697</v>
      </c>
      <c r="C1359" s="165" t="s">
        <v>7672</v>
      </c>
      <c r="D1359" s="166" t="s">
        <v>537</v>
      </c>
      <c r="E1359" s="461">
        <v>126.62</v>
      </c>
      <c r="F1359" s="164" t="s">
        <v>11118</v>
      </c>
      <c r="G1359" s="168"/>
    </row>
    <row r="1360" spans="1:7" ht="21.6" x14ac:dyDescent="0.3">
      <c r="A1360" s="159" t="str">
        <f t="shared" si="21"/>
        <v>SN-73698</v>
      </c>
      <c r="B1360" s="160">
        <v>73698</v>
      </c>
      <c r="C1360" s="165" t="s">
        <v>7673</v>
      </c>
      <c r="D1360" s="166" t="s">
        <v>537</v>
      </c>
      <c r="E1360" s="461">
        <v>166.47</v>
      </c>
      <c r="F1360" s="164" t="s">
        <v>11118</v>
      </c>
      <c r="G1360" s="168"/>
    </row>
    <row r="1361" spans="1:7" x14ac:dyDescent="0.3">
      <c r="A1361" s="159" t="str">
        <f t="shared" si="21"/>
        <v>SN-73890/1</v>
      </c>
      <c r="B1361" s="160" t="s">
        <v>12374</v>
      </c>
      <c r="C1361" s="165" t="s">
        <v>8064</v>
      </c>
      <c r="D1361" s="166" t="s">
        <v>701</v>
      </c>
      <c r="E1361" s="461">
        <v>129.29</v>
      </c>
      <c r="F1361" s="164" t="s">
        <v>11038</v>
      </c>
      <c r="G1361" s="168"/>
    </row>
    <row r="1362" spans="1:7" x14ac:dyDescent="0.3">
      <c r="A1362" s="159" t="str">
        <f t="shared" si="21"/>
        <v>SN-73890/2</v>
      </c>
      <c r="B1362" s="160" t="s">
        <v>12375</v>
      </c>
      <c r="C1362" s="165" t="s">
        <v>8065</v>
      </c>
      <c r="D1362" s="166" t="s">
        <v>701</v>
      </c>
      <c r="E1362" s="461">
        <v>328.08</v>
      </c>
      <c r="F1362" s="164" t="s">
        <v>11038</v>
      </c>
      <c r="G1362" s="168"/>
    </row>
    <row r="1363" spans="1:7" ht="20.399999999999999" x14ac:dyDescent="0.3">
      <c r="A1363" s="159" t="str">
        <f t="shared" si="21"/>
        <v>SN-92743</v>
      </c>
      <c r="B1363" s="160">
        <v>92743</v>
      </c>
      <c r="C1363" s="165" t="s">
        <v>12376</v>
      </c>
      <c r="D1363" s="166" t="s">
        <v>537</v>
      </c>
      <c r="E1363" s="461">
        <v>399.94</v>
      </c>
      <c r="F1363" s="164" t="s">
        <v>11038</v>
      </c>
      <c r="G1363" s="168"/>
    </row>
    <row r="1364" spans="1:7" ht="20.399999999999999" x14ac:dyDescent="0.3">
      <c r="A1364" s="159" t="str">
        <f t="shared" si="21"/>
        <v>SN-92744</v>
      </c>
      <c r="B1364" s="160">
        <v>92744</v>
      </c>
      <c r="C1364" s="165" t="s">
        <v>12377</v>
      </c>
      <c r="D1364" s="166" t="s">
        <v>537</v>
      </c>
      <c r="E1364" s="461">
        <v>388.95</v>
      </c>
      <c r="F1364" s="164" t="s">
        <v>11038</v>
      </c>
      <c r="G1364" s="168"/>
    </row>
    <row r="1365" spans="1:7" ht="20.399999999999999" x14ac:dyDescent="0.3">
      <c r="A1365" s="159" t="str">
        <f t="shared" si="21"/>
        <v>SN-92745</v>
      </c>
      <c r="B1365" s="160">
        <v>92745</v>
      </c>
      <c r="C1365" s="165" t="s">
        <v>12378</v>
      </c>
      <c r="D1365" s="166" t="s">
        <v>537</v>
      </c>
      <c r="E1365" s="461">
        <v>497.05</v>
      </c>
      <c r="F1365" s="164" t="s">
        <v>11038</v>
      </c>
      <c r="G1365" s="168"/>
    </row>
    <row r="1366" spans="1:7" ht="20.399999999999999" x14ac:dyDescent="0.3">
      <c r="A1366" s="159" t="str">
        <f t="shared" si="21"/>
        <v>SN-92746</v>
      </c>
      <c r="B1366" s="160">
        <v>92746</v>
      </c>
      <c r="C1366" s="165" t="s">
        <v>12379</v>
      </c>
      <c r="D1366" s="166" t="s">
        <v>537</v>
      </c>
      <c r="E1366" s="461">
        <v>460.2</v>
      </c>
      <c r="F1366" s="164" t="s">
        <v>11038</v>
      </c>
      <c r="G1366" s="168"/>
    </row>
    <row r="1367" spans="1:7" ht="20.399999999999999" x14ac:dyDescent="0.3">
      <c r="A1367" s="159" t="str">
        <f t="shared" si="21"/>
        <v>SN-92747</v>
      </c>
      <c r="B1367" s="160">
        <v>92747</v>
      </c>
      <c r="C1367" s="165" t="s">
        <v>12380</v>
      </c>
      <c r="D1367" s="166" t="s">
        <v>537</v>
      </c>
      <c r="E1367" s="461">
        <v>551.79999999999995</v>
      </c>
      <c r="F1367" s="164" t="s">
        <v>11038</v>
      </c>
      <c r="G1367" s="168"/>
    </row>
    <row r="1368" spans="1:7" ht="20.399999999999999" x14ac:dyDescent="0.3">
      <c r="A1368" s="159" t="str">
        <f t="shared" si="21"/>
        <v>SN-92748</v>
      </c>
      <c r="B1368" s="160">
        <v>92748</v>
      </c>
      <c r="C1368" s="165" t="s">
        <v>12381</v>
      </c>
      <c r="D1368" s="166" t="s">
        <v>537</v>
      </c>
      <c r="E1368" s="461">
        <v>500.46</v>
      </c>
      <c r="F1368" s="164" t="s">
        <v>11038</v>
      </c>
      <c r="G1368" s="168"/>
    </row>
    <row r="1369" spans="1:7" ht="20.399999999999999" x14ac:dyDescent="0.3">
      <c r="A1369" s="159" t="str">
        <f t="shared" si="21"/>
        <v>SN-92749</v>
      </c>
      <c r="B1369" s="160">
        <v>92749</v>
      </c>
      <c r="C1369" s="165" t="s">
        <v>12382</v>
      </c>
      <c r="D1369" s="166" t="s">
        <v>537</v>
      </c>
      <c r="E1369" s="461">
        <v>583.51</v>
      </c>
      <c r="F1369" s="164" t="s">
        <v>11038</v>
      </c>
      <c r="G1369" s="168"/>
    </row>
    <row r="1370" spans="1:7" ht="20.399999999999999" x14ac:dyDescent="0.3">
      <c r="A1370" s="159" t="str">
        <f t="shared" si="21"/>
        <v>SN-92750</v>
      </c>
      <c r="B1370" s="160">
        <v>92750</v>
      </c>
      <c r="C1370" s="165" t="s">
        <v>12383</v>
      </c>
      <c r="D1370" s="166" t="s">
        <v>537</v>
      </c>
      <c r="E1370" s="461">
        <v>1009.62</v>
      </c>
      <c r="F1370" s="164" t="s">
        <v>11038</v>
      </c>
      <c r="G1370" s="168"/>
    </row>
    <row r="1371" spans="1:7" ht="20.399999999999999" x14ac:dyDescent="0.3">
      <c r="A1371" s="159" t="str">
        <f t="shared" si="21"/>
        <v>SN-92751</v>
      </c>
      <c r="B1371" s="160">
        <v>92751</v>
      </c>
      <c r="C1371" s="165" t="s">
        <v>12384</v>
      </c>
      <c r="D1371" s="166" t="s">
        <v>537</v>
      </c>
      <c r="E1371" s="461">
        <v>1256.6500000000001</v>
      </c>
      <c r="F1371" s="164" t="s">
        <v>11038</v>
      </c>
      <c r="G1371" s="168"/>
    </row>
    <row r="1372" spans="1:7" ht="20.399999999999999" x14ac:dyDescent="0.3">
      <c r="A1372" s="159" t="str">
        <f t="shared" si="21"/>
        <v>SN-92752</v>
      </c>
      <c r="B1372" s="160">
        <v>92752</v>
      </c>
      <c r="C1372" s="165" t="s">
        <v>12385</v>
      </c>
      <c r="D1372" s="166" t="s">
        <v>537</v>
      </c>
      <c r="E1372" s="461">
        <v>1502.79</v>
      </c>
      <c r="F1372" s="164" t="s">
        <v>11038</v>
      </c>
      <c r="G1372" s="168"/>
    </row>
    <row r="1373" spans="1:7" ht="30.6" x14ac:dyDescent="0.3">
      <c r="A1373" s="159" t="str">
        <f t="shared" si="21"/>
        <v>SN-92753</v>
      </c>
      <c r="B1373" s="160">
        <v>92753</v>
      </c>
      <c r="C1373" s="165" t="s">
        <v>12386</v>
      </c>
      <c r="D1373" s="166" t="s">
        <v>537</v>
      </c>
      <c r="E1373" s="461">
        <v>400.62</v>
      </c>
      <c r="F1373" s="164" t="s">
        <v>11038</v>
      </c>
      <c r="G1373" s="168"/>
    </row>
    <row r="1374" spans="1:7" ht="30.6" x14ac:dyDescent="0.3">
      <c r="A1374" s="159" t="str">
        <f t="shared" si="21"/>
        <v>SN-92754</v>
      </c>
      <c r="B1374" s="160">
        <v>92754</v>
      </c>
      <c r="C1374" s="165" t="s">
        <v>12387</v>
      </c>
      <c r="D1374" s="166" t="s">
        <v>537</v>
      </c>
      <c r="E1374" s="461">
        <v>364.72</v>
      </c>
      <c r="F1374" s="164" t="s">
        <v>11038</v>
      </c>
      <c r="G1374" s="168"/>
    </row>
    <row r="1375" spans="1:7" ht="20.399999999999999" x14ac:dyDescent="0.3">
      <c r="A1375" s="159" t="str">
        <f t="shared" si="21"/>
        <v>SN-92755</v>
      </c>
      <c r="B1375" s="160">
        <v>92755</v>
      </c>
      <c r="C1375" s="165" t="s">
        <v>12388</v>
      </c>
      <c r="D1375" s="166" t="s">
        <v>701</v>
      </c>
      <c r="E1375" s="461">
        <v>147.74</v>
      </c>
      <c r="F1375" s="164" t="s">
        <v>11038</v>
      </c>
      <c r="G1375" s="168"/>
    </row>
    <row r="1376" spans="1:7" ht="20.399999999999999" x14ac:dyDescent="0.3">
      <c r="A1376" s="159" t="str">
        <f t="shared" si="21"/>
        <v>SN-92756</v>
      </c>
      <c r="B1376" s="160">
        <v>92756</v>
      </c>
      <c r="C1376" s="165" t="s">
        <v>12389</v>
      </c>
      <c r="D1376" s="166" t="s">
        <v>701</v>
      </c>
      <c r="E1376" s="461">
        <v>167.16</v>
      </c>
      <c r="F1376" s="164" t="s">
        <v>11038</v>
      </c>
      <c r="G1376" s="168"/>
    </row>
    <row r="1377" spans="1:7" ht="20.399999999999999" x14ac:dyDescent="0.3">
      <c r="A1377" s="159" t="str">
        <f t="shared" si="21"/>
        <v>SN-92757</v>
      </c>
      <c r="B1377" s="160">
        <v>92757</v>
      </c>
      <c r="C1377" s="165" t="s">
        <v>12390</v>
      </c>
      <c r="D1377" s="166" t="s">
        <v>701</v>
      </c>
      <c r="E1377" s="461">
        <v>190.82</v>
      </c>
      <c r="F1377" s="164" t="s">
        <v>11038</v>
      </c>
      <c r="G1377" s="143"/>
    </row>
    <row r="1378" spans="1:7" ht="20.399999999999999" x14ac:dyDescent="0.3">
      <c r="A1378" s="159" t="str">
        <f t="shared" si="21"/>
        <v>SN-92758</v>
      </c>
      <c r="B1378" s="160">
        <v>92758</v>
      </c>
      <c r="C1378" s="165" t="s">
        <v>12391</v>
      </c>
      <c r="D1378" s="166" t="s">
        <v>537</v>
      </c>
      <c r="E1378" s="461">
        <v>456.34</v>
      </c>
      <c r="F1378" s="164" t="s">
        <v>11038</v>
      </c>
      <c r="G1378" s="143"/>
    </row>
    <row r="1379" spans="1:7" ht="21.6" x14ac:dyDescent="0.3">
      <c r="A1379" s="159" t="str">
        <f t="shared" si="21"/>
        <v>SN-73843/1</v>
      </c>
      <c r="B1379" s="160" t="s">
        <v>12392</v>
      </c>
      <c r="C1379" s="165" t="s">
        <v>8010</v>
      </c>
      <c r="D1379" s="166" t="s">
        <v>537</v>
      </c>
      <c r="E1379" s="461">
        <v>278.45999999999998</v>
      </c>
      <c r="F1379" s="164" t="s">
        <v>11118</v>
      </c>
      <c r="G1379" s="168"/>
    </row>
    <row r="1380" spans="1:7" ht="21.6" x14ac:dyDescent="0.3">
      <c r="A1380" s="159" t="str">
        <f t="shared" si="21"/>
        <v>SN-73844/1</v>
      </c>
      <c r="B1380" s="160" t="s">
        <v>12393</v>
      </c>
      <c r="C1380" s="165" t="s">
        <v>8011</v>
      </c>
      <c r="D1380" s="166" t="s">
        <v>537</v>
      </c>
      <c r="E1380" s="461">
        <v>395.12</v>
      </c>
      <c r="F1380" s="164" t="s">
        <v>11118</v>
      </c>
      <c r="G1380" s="168"/>
    </row>
    <row r="1381" spans="1:7" ht="21.6" x14ac:dyDescent="0.3">
      <c r="A1381" s="159" t="str">
        <f t="shared" si="21"/>
        <v>SN-73844/2</v>
      </c>
      <c r="B1381" s="160" t="s">
        <v>12394</v>
      </c>
      <c r="C1381" s="165" t="s">
        <v>8012</v>
      </c>
      <c r="D1381" s="166" t="s">
        <v>537</v>
      </c>
      <c r="E1381" s="461">
        <v>358.1</v>
      </c>
      <c r="F1381" s="164" t="s">
        <v>11118</v>
      </c>
      <c r="G1381" s="168"/>
    </row>
    <row r="1382" spans="1:7" ht="20.399999999999999" x14ac:dyDescent="0.3">
      <c r="A1382" s="159" t="str">
        <f t="shared" si="21"/>
        <v>SN-73846/1</v>
      </c>
      <c r="B1382" s="160" t="s">
        <v>12395</v>
      </c>
      <c r="C1382" s="165" t="s">
        <v>12396</v>
      </c>
      <c r="D1382" s="166" t="s">
        <v>537</v>
      </c>
      <c r="E1382" s="461">
        <v>258.82</v>
      </c>
      <c r="F1382" s="164" t="s">
        <v>11038</v>
      </c>
      <c r="G1382" s="168"/>
    </row>
    <row r="1383" spans="1:7" ht="21.6" x14ac:dyDescent="0.3">
      <c r="A1383" s="159" t="str">
        <f t="shared" si="21"/>
        <v>SN-73846/2</v>
      </c>
      <c r="B1383" s="160" t="s">
        <v>12397</v>
      </c>
      <c r="C1383" s="165" t="s">
        <v>12398</v>
      </c>
      <c r="D1383" s="166" t="s">
        <v>537</v>
      </c>
      <c r="E1383" s="461">
        <v>92.93</v>
      </c>
      <c r="F1383" s="164" t="s">
        <v>11118</v>
      </c>
      <c r="G1383" s="168"/>
    </row>
    <row r="1384" spans="1:7" ht="30.6" x14ac:dyDescent="0.3">
      <c r="A1384" s="159" t="str">
        <f t="shared" si="21"/>
        <v>SN-91069</v>
      </c>
      <c r="B1384" s="160">
        <v>91069</v>
      </c>
      <c r="C1384" s="165" t="s">
        <v>12399</v>
      </c>
      <c r="D1384" s="166" t="s">
        <v>701</v>
      </c>
      <c r="E1384" s="461">
        <v>66.11</v>
      </c>
      <c r="F1384" s="164" t="s">
        <v>11038</v>
      </c>
      <c r="G1384" s="143"/>
    </row>
    <row r="1385" spans="1:7" ht="30.6" x14ac:dyDescent="0.3">
      <c r="A1385" s="159" t="str">
        <f t="shared" si="21"/>
        <v>SN-91070</v>
      </c>
      <c r="B1385" s="160">
        <v>91070</v>
      </c>
      <c r="C1385" s="165" t="s">
        <v>12400</v>
      </c>
      <c r="D1385" s="166" t="s">
        <v>701</v>
      </c>
      <c r="E1385" s="461">
        <v>73.73</v>
      </c>
      <c r="F1385" s="164" t="s">
        <v>11038</v>
      </c>
      <c r="G1385" s="168"/>
    </row>
    <row r="1386" spans="1:7" ht="20.399999999999999" x14ac:dyDescent="0.3">
      <c r="A1386" s="159" t="str">
        <f t="shared" si="21"/>
        <v>SN-91071</v>
      </c>
      <c r="B1386" s="160">
        <v>91071</v>
      </c>
      <c r="C1386" s="165" t="s">
        <v>12401</v>
      </c>
      <c r="D1386" s="166" t="s">
        <v>701</v>
      </c>
      <c r="E1386" s="461">
        <v>89.95</v>
      </c>
      <c r="F1386" s="164" t="s">
        <v>11038</v>
      </c>
      <c r="G1386" s="168"/>
    </row>
    <row r="1387" spans="1:7" ht="20.399999999999999" x14ac:dyDescent="0.3">
      <c r="A1387" s="159" t="str">
        <f t="shared" si="21"/>
        <v>SN-91072</v>
      </c>
      <c r="B1387" s="160">
        <v>91072</v>
      </c>
      <c r="C1387" s="165" t="s">
        <v>12402</v>
      </c>
      <c r="D1387" s="166" t="s">
        <v>701</v>
      </c>
      <c r="E1387" s="461">
        <v>97.55</v>
      </c>
      <c r="F1387" s="164" t="s">
        <v>11038</v>
      </c>
      <c r="G1387" s="168"/>
    </row>
    <row r="1388" spans="1:7" ht="30.6" x14ac:dyDescent="0.3">
      <c r="A1388" s="159" t="str">
        <f t="shared" si="21"/>
        <v>SN-91073</v>
      </c>
      <c r="B1388" s="160">
        <v>91073</v>
      </c>
      <c r="C1388" s="165" t="s">
        <v>12403</v>
      </c>
      <c r="D1388" s="166" t="s">
        <v>701</v>
      </c>
      <c r="E1388" s="461">
        <v>74.319999999999993</v>
      </c>
      <c r="F1388" s="164" t="s">
        <v>11038</v>
      </c>
      <c r="G1388" s="168"/>
    </row>
    <row r="1389" spans="1:7" ht="30.6" x14ac:dyDescent="0.3">
      <c r="A1389" s="159" t="str">
        <f t="shared" si="21"/>
        <v>SN-91074</v>
      </c>
      <c r="B1389" s="160">
        <v>91074</v>
      </c>
      <c r="C1389" s="165" t="s">
        <v>12404</v>
      </c>
      <c r="D1389" s="166" t="s">
        <v>701</v>
      </c>
      <c r="E1389" s="461">
        <v>82.78</v>
      </c>
      <c r="F1389" s="164" t="s">
        <v>11038</v>
      </c>
      <c r="G1389" s="168"/>
    </row>
    <row r="1390" spans="1:7" ht="20.399999999999999" x14ac:dyDescent="0.3">
      <c r="A1390" s="159" t="str">
        <f t="shared" si="21"/>
        <v>SN-91075</v>
      </c>
      <c r="B1390" s="160">
        <v>91075</v>
      </c>
      <c r="C1390" s="165" t="s">
        <v>12405</v>
      </c>
      <c r="D1390" s="166" t="s">
        <v>701</v>
      </c>
      <c r="E1390" s="461">
        <v>99.61</v>
      </c>
      <c r="F1390" s="164" t="s">
        <v>11038</v>
      </c>
      <c r="G1390" s="168"/>
    </row>
    <row r="1391" spans="1:7" ht="20.399999999999999" x14ac:dyDescent="0.3">
      <c r="A1391" s="159" t="str">
        <f t="shared" si="21"/>
        <v>SN-91076</v>
      </c>
      <c r="B1391" s="160">
        <v>91076</v>
      </c>
      <c r="C1391" s="165" t="s">
        <v>12406</v>
      </c>
      <c r="D1391" s="166" t="s">
        <v>701</v>
      </c>
      <c r="E1391" s="461">
        <v>108.09</v>
      </c>
      <c r="F1391" s="164" t="s">
        <v>11038</v>
      </c>
      <c r="G1391" s="168"/>
    </row>
    <row r="1392" spans="1:7" ht="30.6" x14ac:dyDescent="0.3">
      <c r="A1392" s="159" t="str">
        <f t="shared" si="21"/>
        <v>SN-91077</v>
      </c>
      <c r="B1392" s="160">
        <v>91077</v>
      </c>
      <c r="C1392" s="165" t="s">
        <v>12407</v>
      </c>
      <c r="D1392" s="166" t="s">
        <v>701</v>
      </c>
      <c r="E1392" s="461">
        <v>100.54</v>
      </c>
      <c r="F1392" s="164" t="s">
        <v>11038</v>
      </c>
      <c r="G1392" s="168"/>
    </row>
    <row r="1393" spans="1:7" ht="30.6" x14ac:dyDescent="0.3">
      <c r="A1393" s="159" t="str">
        <f t="shared" si="21"/>
        <v>SN-91078</v>
      </c>
      <c r="B1393" s="160">
        <v>91078</v>
      </c>
      <c r="C1393" s="165" t="s">
        <v>12408</v>
      </c>
      <c r="D1393" s="166" t="s">
        <v>701</v>
      </c>
      <c r="E1393" s="461">
        <v>118.93</v>
      </c>
      <c r="F1393" s="164" t="s">
        <v>11038</v>
      </c>
      <c r="G1393" s="168"/>
    </row>
    <row r="1394" spans="1:7" ht="30.6" x14ac:dyDescent="0.3">
      <c r="A1394" s="159" t="str">
        <f t="shared" si="21"/>
        <v>SN-91079</v>
      </c>
      <c r="B1394" s="160">
        <v>91079</v>
      </c>
      <c r="C1394" s="165" t="s">
        <v>12409</v>
      </c>
      <c r="D1394" s="166" t="s">
        <v>701</v>
      </c>
      <c r="E1394" s="461">
        <v>104.04</v>
      </c>
      <c r="F1394" s="164" t="s">
        <v>11038</v>
      </c>
      <c r="G1394" s="168"/>
    </row>
    <row r="1395" spans="1:7" ht="30.6" x14ac:dyDescent="0.3">
      <c r="A1395" s="159" t="str">
        <f t="shared" si="21"/>
        <v>SN-91080</v>
      </c>
      <c r="B1395" s="160">
        <v>91080</v>
      </c>
      <c r="C1395" s="165" t="s">
        <v>12410</v>
      </c>
      <c r="D1395" s="166" t="s">
        <v>701</v>
      </c>
      <c r="E1395" s="461">
        <v>122.3</v>
      </c>
      <c r="F1395" s="164" t="s">
        <v>11038</v>
      </c>
      <c r="G1395" s="168"/>
    </row>
    <row r="1396" spans="1:7" ht="30.6" x14ac:dyDescent="0.3">
      <c r="A1396" s="159" t="str">
        <f t="shared" si="21"/>
        <v>SN-91081</v>
      </c>
      <c r="B1396" s="160">
        <v>91081</v>
      </c>
      <c r="C1396" s="165" t="s">
        <v>12411</v>
      </c>
      <c r="D1396" s="166" t="s">
        <v>701</v>
      </c>
      <c r="E1396" s="461">
        <v>109.69</v>
      </c>
      <c r="F1396" s="164" t="s">
        <v>11038</v>
      </c>
      <c r="G1396" s="168"/>
    </row>
    <row r="1397" spans="1:7" ht="30.6" x14ac:dyDescent="0.3">
      <c r="A1397" s="159" t="str">
        <f t="shared" si="21"/>
        <v>SN-91082</v>
      </c>
      <c r="B1397" s="160">
        <v>91082</v>
      </c>
      <c r="C1397" s="165" t="s">
        <v>12412</v>
      </c>
      <c r="D1397" s="166" t="s">
        <v>701</v>
      </c>
      <c r="E1397" s="461">
        <v>128.83000000000001</v>
      </c>
      <c r="F1397" s="164" t="s">
        <v>11038</v>
      </c>
      <c r="G1397" s="168"/>
    </row>
    <row r="1398" spans="1:7" ht="30.6" x14ac:dyDescent="0.3">
      <c r="A1398" s="159" t="str">
        <f t="shared" si="21"/>
        <v>SN-91083</v>
      </c>
      <c r="B1398" s="160">
        <v>91083</v>
      </c>
      <c r="C1398" s="165" t="s">
        <v>12413</v>
      </c>
      <c r="D1398" s="166" t="s">
        <v>701</v>
      </c>
      <c r="E1398" s="461">
        <v>115.8</v>
      </c>
      <c r="F1398" s="164" t="s">
        <v>11038</v>
      </c>
      <c r="G1398" s="168"/>
    </row>
    <row r="1399" spans="1:7" ht="30.6" x14ac:dyDescent="0.3">
      <c r="A1399" s="159" t="str">
        <f t="shared" si="21"/>
        <v>SN-91084</v>
      </c>
      <c r="B1399" s="160">
        <v>91084</v>
      </c>
      <c r="C1399" s="165" t="s">
        <v>12414</v>
      </c>
      <c r="D1399" s="166" t="s">
        <v>701</v>
      </c>
      <c r="E1399" s="461">
        <v>134.82</v>
      </c>
      <c r="F1399" s="164" t="s">
        <v>11038</v>
      </c>
      <c r="G1399" s="168"/>
    </row>
    <row r="1400" spans="1:7" ht="30.6" x14ac:dyDescent="0.3">
      <c r="A1400" s="159" t="str">
        <f t="shared" si="21"/>
        <v>SN-91086</v>
      </c>
      <c r="B1400" s="160">
        <v>91086</v>
      </c>
      <c r="C1400" s="165" t="s">
        <v>12415</v>
      </c>
      <c r="D1400" s="166" t="s">
        <v>701</v>
      </c>
      <c r="E1400" s="461">
        <v>72.150000000000006</v>
      </c>
      <c r="F1400" s="164" t="s">
        <v>11038</v>
      </c>
      <c r="G1400" s="168"/>
    </row>
    <row r="1401" spans="1:7" ht="30.6" x14ac:dyDescent="0.3">
      <c r="A1401" s="159" t="str">
        <f t="shared" si="21"/>
        <v>SN-91087</v>
      </c>
      <c r="B1401" s="160">
        <v>91087</v>
      </c>
      <c r="C1401" s="165" t="s">
        <v>12416</v>
      </c>
      <c r="D1401" s="166" t="s">
        <v>701</v>
      </c>
      <c r="E1401" s="461">
        <v>79.98</v>
      </c>
      <c r="F1401" s="164" t="s">
        <v>11038</v>
      </c>
      <c r="G1401" s="168"/>
    </row>
    <row r="1402" spans="1:7" ht="20.399999999999999" x14ac:dyDescent="0.3">
      <c r="A1402" s="159" t="str">
        <f t="shared" si="21"/>
        <v>SN-91088</v>
      </c>
      <c r="B1402" s="160">
        <v>91088</v>
      </c>
      <c r="C1402" s="165" t="s">
        <v>12417</v>
      </c>
      <c r="D1402" s="166" t="s">
        <v>701</v>
      </c>
      <c r="E1402" s="461">
        <v>96.88</v>
      </c>
      <c r="F1402" s="164" t="s">
        <v>11038</v>
      </c>
      <c r="G1402" s="168"/>
    </row>
    <row r="1403" spans="1:7" ht="20.399999999999999" x14ac:dyDescent="0.3">
      <c r="A1403" s="159" t="str">
        <f t="shared" si="21"/>
        <v>SN-91089</v>
      </c>
      <c r="B1403" s="160">
        <v>91089</v>
      </c>
      <c r="C1403" s="165" t="s">
        <v>12418</v>
      </c>
      <c r="D1403" s="166" t="s">
        <v>701</v>
      </c>
      <c r="E1403" s="461">
        <v>104.77</v>
      </c>
      <c r="F1403" s="164" t="s">
        <v>11038</v>
      </c>
      <c r="G1403" s="168"/>
    </row>
    <row r="1404" spans="1:7" ht="30.6" x14ac:dyDescent="0.3">
      <c r="A1404" s="159" t="str">
        <f t="shared" si="21"/>
        <v>SN-91090</v>
      </c>
      <c r="B1404" s="160">
        <v>91090</v>
      </c>
      <c r="C1404" s="165" t="s">
        <v>12419</v>
      </c>
      <c r="D1404" s="166" t="s">
        <v>701</v>
      </c>
      <c r="E1404" s="461">
        <v>79.19</v>
      </c>
      <c r="F1404" s="164" t="s">
        <v>11038</v>
      </c>
      <c r="G1404" s="168"/>
    </row>
    <row r="1405" spans="1:7" ht="30.6" x14ac:dyDescent="0.3">
      <c r="A1405" s="159" t="str">
        <f t="shared" si="21"/>
        <v>SN-91091</v>
      </c>
      <c r="B1405" s="160">
        <v>91091</v>
      </c>
      <c r="C1405" s="165" t="s">
        <v>12420</v>
      </c>
      <c r="D1405" s="166" t="s">
        <v>701</v>
      </c>
      <c r="E1405" s="461">
        <v>87.96</v>
      </c>
      <c r="F1405" s="164" t="s">
        <v>11038</v>
      </c>
      <c r="G1405" s="168"/>
    </row>
    <row r="1406" spans="1:7" ht="20.399999999999999" x14ac:dyDescent="0.3">
      <c r="A1406" s="159" t="str">
        <f t="shared" si="21"/>
        <v>SN-91092</v>
      </c>
      <c r="B1406" s="160">
        <v>91092</v>
      </c>
      <c r="C1406" s="165" t="s">
        <v>12421</v>
      </c>
      <c r="D1406" s="166" t="s">
        <v>701</v>
      </c>
      <c r="E1406" s="461">
        <v>105.07</v>
      </c>
      <c r="F1406" s="164" t="s">
        <v>11038</v>
      </c>
      <c r="G1406" s="168"/>
    </row>
    <row r="1407" spans="1:7" ht="20.399999999999999" x14ac:dyDescent="0.3">
      <c r="A1407" s="159" t="str">
        <f t="shared" si="21"/>
        <v>SN-91093</v>
      </c>
      <c r="B1407" s="160">
        <v>91093</v>
      </c>
      <c r="C1407" s="165" t="s">
        <v>12422</v>
      </c>
      <c r="D1407" s="166" t="s">
        <v>701</v>
      </c>
      <c r="E1407" s="461">
        <v>114.05</v>
      </c>
      <c r="F1407" s="164" t="s">
        <v>11038</v>
      </c>
      <c r="G1407" s="168"/>
    </row>
    <row r="1408" spans="1:7" ht="30.6" x14ac:dyDescent="0.3">
      <c r="A1408" s="159" t="str">
        <f t="shared" si="21"/>
        <v>SN-91094</v>
      </c>
      <c r="B1408" s="160">
        <v>91094</v>
      </c>
      <c r="C1408" s="165" t="s">
        <v>12423</v>
      </c>
      <c r="D1408" s="166" t="s">
        <v>701</v>
      </c>
      <c r="E1408" s="461">
        <v>104.13</v>
      </c>
      <c r="F1408" s="164" t="s">
        <v>11038</v>
      </c>
      <c r="G1408" s="168"/>
    </row>
    <row r="1409" spans="1:7" ht="30.6" x14ac:dyDescent="0.3">
      <c r="A1409" s="159" t="str">
        <f t="shared" si="21"/>
        <v>SN-91095</v>
      </c>
      <c r="B1409" s="160">
        <v>91095</v>
      </c>
      <c r="C1409" s="165" t="s">
        <v>12424</v>
      </c>
      <c r="D1409" s="166" t="s">
        <v>701</v>
      </c>
      <c r="E1409" s="461">
        <v>122.78</v>
      </c>
      <c r="F1409" s="164" t="s">
        <v>11038</v>
      </c>
      <c r="G1409" s="168"/>
    </row>
    <row r="1410" spans="1:7" ht="30.6" x14ac:dyDescent="0.3">
      <c r="A1410" s="159" t="str">
        <f t="shared" si="21"/>
        <v>SN-91096</v>
      </c>
      <c r="B1410" s="160">
        <v>91096</v>
      </c>
      <c r="C1410" s="165" t="s">
        <v>12425</v>
      </c>
      <c r="D1410" s="166" t="s">
        <v>701</v>
      </c>
      <c r="E1410" s="461">
        <v>105.94</v>
      </c>
      <c r="F1410" s="164" t="s">
        <v>11038</v>
      </c>
      <c r="G1410" s="168"/>
    </row>
    <row r="1411" spans="1:7" ht="30.6" x14ac:dyDescent="0.3">
      <c r="A1411" s="159" t="str">
        <f t="shared" si="21"/>
        <v>SN-91097</v>
      </c>
      <c r="B1411" s="160">
        <v>91097</v>
      </c>
      <c r="C1411" s="165" t="s">
        <v>12426</v>
      </c>
      <c r="D1411" s="166" t="s">
        <v>701</v>
      </c>
      <c r="E1411" s="461">
        <v>124.49</v>
      </c>
      <c r="F1411" s="164" t="s">
        <v>11038</v>
      </c>
      <c r="G1411" s="168"/>
    </row>
    <row r="1412" spans="1:7" ht="30.6" x14ac:dyDescent="0.3">
      <c r="A1412" s="159" t="str">
        <f t="shared" si="21"/>
        <v>SN-91098</v>
      </c>
      <c r="B1412" s="160">
        <v>91098</v>
      </c>
      <c r="C1412" s="165" t="s">
        <v>12427</v>
      </c>
      <c r="D1412" s="166" t="s">
        <v>701</v>
      </c>
      <c r="E1412" s="461">
        <v>113.2</v>
      </c>
      <c r="F1412" s="164" t="s">
        <v>11038</v>
      </c>
      <c r="G1412" s="168"/>
    </row>
    <row r="1413" spans="1:7" ht="30.6" x14ac:dyDescent="0.3">
      <c r="A1413" s="159" t="str">
        <f t="shared" si="21"/>
        <v>SN-91099</v>
      </c>
      <c r="B1413" s="160">
        <v>91099</v>
      </c>
      <c r="C1413" s="165" t="s">
        <v>12428</v>
      </c>
      <c r="D1413" s="166" t="s">
        <v>701</v>
      </c>
      <c r="E1413" s="461">
        <v>132.65</v>
      </c>
      <c r="F1413" s="164" t="s">
        <v>11038</v>
      </c>
      <c r="G1413" s="168"/>
    </row>
    <row r="1414" spans="1:7" ht="30.6" x14ac:dyDescent="0.3">
      <c r="A1414" s="159" t="str">
        <f t="shared" si="21"/>
        <v>SN-91100</v>
      </c>
      <c r="B1414" s="160">
        <v>91100</v>
      </c>
      <c r="C1414" s="165" t="s">
        <v>12429</v>
      </c>
      <c r="D1414" s="166" t="s">
        <v>701</v>
      </c>
      <c r="E1414" s="461">
        <v>118.09</v>
      </c>
      <c r="F1414" s="164" t="s">
        <v>11038</v>
      </c>
      <c r="G1414" s="168"/>
    </row>
    <row r="1415" spans="1:7" ht="30.6" x14ac:dyDescent="0.3">
      <c r="A1415" s="159" t="str">
        <f t="shared" si="21"/>
        <v>SN-91101</v>
      </c>
      <c r="B1415" s="160">
        <v>91101</v>
      </c>
      <c r="C1415" s="165" t="s">
        <v>12430</v>
      </c>
      <c r="D1415" s="166" t="s">
        <v>701</v>
      </c>
      <c r="E1415" s="461">
        <v>137.47</v>
      </c>
      <c r="F1415" s="164" t="s">
        <v>11038</v>
      </c>
      <c r="G1415" s="168"/>
    </row>
    <row r="1416" spans="1:7" ht="20.399999999999999" x14ac:dyDescent="0.3">
      <c r="A1416" s="159" t="str">
        <f t="shared" si="21"/>
        <v>SN-93952</v>
      </c>
      <c r="B1416" s="160">
        <v>93952</v>
      </c>
      <c r="C1416" s="165" t="s">
        <v>12431</v>
      </c>
      <c r="D1416" s="166" t="s">
        <v>566</v>
      </c>
      <c r="E1416" s="461">
        <v>127.07</v>
      </c>
      <c r="F1416" s="164" t="s">
        <v>11038</v>
      </c>
      <c r="G1416" s="168"/>
    </row>
    <row r="1417" spans="1:7" ht="20.399999999999999" x14ac:dyDescent="0.3">
      <c r="A1417" s="159" t="str">
        <f t="shared" si="21"/>
        <v>SN-93953</v>
      </c>
      <c r="B1417" s="160">
        <v>93953</v>
      </c>
      <c r="C1417" s="165" t="s">
        <v>12432</v>
      </c>
      <c r="D1417" s="166" t="s">
        <v>566</v>
      </c>
      <c r="E1417" s="461">
        <v>118.12</v>
      </c>
      <c r="F1417" s="164" t="s">
        <v>11038</v>
      </c>
      <c r="G1417" s="168"/>
    </row>
    <row r="1418" spans="1:7" ht="20.399999999999999" x14ac:dyDescent="0.3">
      <c r="A1418" s="159" t="str">
        <f t="shared" ref="A1418:A1481" si="22">CONCATENATE("SN-",B1418)</f>
        <v>SN-93954</v>
      </c>
      <c r="B1418" s="160">
        <v>93954</v>
      </c>
      <c r="C1418" s="165" t="s">
        <v>12433</v>
      </c>
      <c r="D1418" s="166" t="s">
        <v>566</v>
      </c>
      <c r="E1418" s="461">
        <v>112.79</v>
      </c>
      <c r="F1418" s="164" t="s">
        <v>11038</v>
      </c>
      <c r="G1418" s="168"/>
    </row>
    <row r="1419" spans="1:7" ht="20.399999999999999" x14ac:dyDescent="0.3">
      <c r="A1419" s="159" t="str">
        <f t="shared" si="22"/>
        <v>SN-93955</v>
      </c>
      <c r="B1419" s="160">
        <v>93955</v>
      </c>
      <c r="C1419" s="165" t="s">
        <v>12434</v>
      </c>
      <c r="D1419" s="166" t="s">
        <v>566</v>
      </c>
      <c r="E1419" s="461">
        <v>108.95</v>
      </c>
      <c r="F1419" s="164" t="s">
        <v>11038</v>
      </c>
      <c r="G1419" s="168"/>
    </row>
    <row r="1420" spans="1:7" ht="20.399999999999999" x14ac:dyDescent="0.3">
      <c r="A1420" s="159" t="str">
        <f t="shared" si="22"/>
        <v>SN-93956</v>
      </c>
      <c r="B1420" s="160">
        <v>93956</v>
      </c>
      <c r="C1420" s="165" t="s">
        <v>12435</v>
      </c>
      <c r="D1420" s="166" t="s">
        <v>566</v>
      </c>
      <c r="E1420" s="461">
        <v>105.97</v>
      </c>
      <c r="F1420" s="164" t="s">
        <v>11038</v>
      </c>
      <c r="G1420" s="168"/>
    </row>
    <row r="1421" spans="1:7" ht="20.399999999999999" x14ac:dyDescent="0.3">
      <c r="A1421" s="159" t="str">
        <f t="shared" si="22"/>
        <v>SN-93957</v>
      </c>
      <c r="B1421" s="160">
        <v>93957</v>
      </c>
      <c r="C1421" s="165" t="s">
        <v>12436</v>
      </c>
      <c r="D1421" s="166" t="s">
        <v>566</v>
      </c>
      <c r="E1421" s="461">
        <v>132.03</v>
      </c>
      <c r="F1421" s="164" t="s">
        <v>11038</v>
      </c>
      <c r="G1421" s="168"/>
    </row>
    <row r="1422" spans="1:7" ht="20.399999999999999" x14ac:dyDescent="0.3">
      <c r="A1422" s="159" t="str">
        <f t="shared" si="22"/>
        <v>SN-93958</v>
      </c>
      <c r="B1422" s="160">
        <v>93958</v>
      </c>
      <c r="C1422" s="165" t="s">
        <v>12437</v>
      </c>
      <c r="D1422" s="166" t="s">
        <v>566</v>
      </c>
      <c r="E1422" s="461">
        <v>122.61</v>
      </c>
      <c r="F1422" s="164" t="s">
        <v>11038</v>
      </c>
      <c r="G1422" s="168"/>
    </row>
    <row r="1423" spans="1:7" ht="20.399999999999999" x14ac:dyDescent="0.3">
      <c r="A1423" s="159" t="str">
        <f t="shared" si="22"/>
        <v>SN-93959</v>
      </c>
      <c r="B1423" s="160">
        <v>93959</v>
      </c>
      <c r="C1423" s="165" t="s">
        <v>12438</v>
      </c>
      <c r="D1423" s="166" t="s">
        <v>566</v>
      </c>
      <c r="E1423" s="461">
        <v>117.02</v>
      </c>
      <c r="F1423" s="164" t="s">
        <v>11038</v>
      </c>
      <c r="G1423" s="168"/>
    </row>
    <row r="1424" spans="1:7" ht="20.399999999999999" x14ac:dyDescent="0.3">
      <c r="A1424" s="159" t="str">
        <f t="shared" si="22"/>
        <v>SN-93960</v>
      </c>
      <c r="B1424" s="160">
        <v>93960</v>
      </c>
      <c r="C1424" s="165" t="s">
        <v>12439</v>
      </c>
      <c r="D1424" s="166" t="s">
        <v>566</v>
      </c>
      <c r="E1424" s="461">
        <v>113.06</v>
      </c>
      <c r="F1424" s="164" t="s">
        <v>11038</v>
      </c>
      <c r="G1424" s="168"/>
    </row>
    <row r="1425" spans="1:7" ht="20.399999999999999" x14ac:dyDescent="0.3">
      <c r="A1425" s="159" t="str">
        <f t="shared" si="22"/>
        <v>SN-93961</v>
      </c>
      <c r="B1425" s="160">
        <v>93961</v>
      </c>
      <c r="C1425" s="165" t="s">
        <v>12440</v>
      </c>
      <c r="D1425" s="166" t="s">
        <v>566</v>
      </c>
      <c r="E1425" s="461">
        <v>109.97</v>
      </c>
      <c r="F1425" s="164" t="s">
        <v>11038</v>
      </c>
      <c r="G1425" s="168"/>
    </row>
    <row r="1426" spans="1:7" ht="20.399999999999999" x14ac:dyDescent="0.3">
      <c r="A1426" s="159" t="str">
        <f t="shared" si="22"/>
        <v>SN-93962</v>
      </c>
      <c r="B1426" s="160">
        <v>93962</v>
      </c>
      <c r="C1426" s="165" t="s">
        <v>12441</v>
      </c>
      <c r="D1426" s="166" t="s">
        <v>566</v>
      </c>
      <c r="E1426" s="461">
        <v>119.14</v>
      </c>
      <c r="F1426" s="164" t="s">
        <v>11038</v>
      </c>
      <c r="G1426" s="168"/>
    </row>
    <row r="1427" spans="1:7" ht="20.399999999999999" x14ac:dyDescent="0.3">
      <c r="A1427" s="159" t="str">
        <f t="shared" si="22"/>
        <v>SN-93963</v>
      </c>
      <c r="B1427" s="160">
        <v>93963</v>
      </c>
      <c r="C1427" s="165" t="s">
        <v>12442</v>
      </c>
      <c r="D1427" s="166" t="s">
        <v>566</v>
      </c>
      <c r="E1427" s="461">
        <v>110.21</v>
      </c>
      <c r="F1427" s="164" t="s">
        <v>11038</v>
      </c>
      <c r="G1427" s="168"/>
    </row>
    <row r="1428" spans="1:7" ht="20.399999999999999" x14ac:dyDescent="0.3">
      <c r="A1428" s="159" t="str">
        <f t="shared" si="22"/>
        <v>SN-93964</v>
      </c>
      <c r="B1428" s="160">
        <v>93964</v>
      </c>
      <c r="C1428" s="165" t="s">
        <v>12443</v>
      </c>
      <c r="D1428" s="166" t="s">
        <v>566</v>
      </c>
      <c r="E1428" s="461">
        <v>104.88</v>
      </c>
      <c r="F1428" s="164" t="s">
        <v>11038</v>
      </c>
      <c r="G1428" s="168"/>
    </row>
    <row r="1429" spans="1:7" ht="20.399999999999999" x14ac:dyDescent="0.3">
      <c r="A1429" s="159" t="str">
        <f t="shared" si="22"/>
        <v>SN-93965</v>
      </c>
      <c r="B1429" s="160">
        <v>93965</v>
      </c>
      <c r="C1429" s="165" t="s">
        <v>12444</v>
      </c>
      <c r="D1429" s="166" t="s">
        <v>566</v>
      </c>
      <c r="E1429" s="461">
        <v>99.83</v>
      </c>
      <c r="F1429" s="164" t="s">
        <v>11038</v>
      </c>
      <c r="G1429" s="168"/>
    </row>
    <row r="1430" spans="1:7" ht="20.399999999999999" x14ac:dyDescent="0.3">
      <c r="A1430" s="159" t="str">
        <f t="shared" si="22"/>
        <v>SN-93966</v>
      </c>
      <c r="B1430" s="160">
        <v>93966</v>
      </c>
      <c r="C1430" s="165" t="s">
        <v>12445</v>
      </c>
      <c r="D1430" s="166" t="s">
        <v>566</v>
      </c>
      <c r="E1430" s="461">
        <v>98.1</v>
      </c>
      <c r="F1430" s="164" t="s">
        <v>11038</v>
      </c>
      <c r="G1430" s="143"/>
    </row>
    <row r="1431" spans="1:7" ht="20.399999999999999" x14ac:dyDescent="0.3">
      <c r="A1431" s="159" t="str">
        <f t="shared" si="22"/>
        <v>SN-93967</v>
      </c>
      <c r="B1431" s="160">
        <v>93967</v>
      </c>
      <c r="C1431" s="165" t="s">
        <v>12446</v>
      </c>
      <c r="D1431" s="166" t="s">
        <v>566</v>
      </c>
      <c r="E1431" s="461">
        <v>124.11</v>
      </c>
      <c r="F1431" s="164" t="s">
        <v>11038</v>
      </c>
      <c r="G1431" s="143"/>
    </row>
    <row r="1432" spans="1:7" ht="20.399999999999999" x14ac:dyDescent="0.3">
      <c r="A1432" s="159" t="str">
        <f t="shared" si="22"/>
        <v>SN-93968</v>
      </c>
      <c r="B1432" s="160">
        <v>93968</v>
      </c>
      <c r="C1432" s="165" t="s">
        <v>12447</v>
      </c>
      <c r="D1432" s="166" t="s">
        <v>566</v>
      </c>
      <c r="E1432" s="461">
        <v>114.68</v>
      </c>
      <c r="F1432" s="164" t="s">
        <v>11038</v>
      </c>
      <c r="G1432" s="168"/>
    </row>
    <row r="1433" spans="1:7" ht="20.399999999999999" x14ac:dyDescent="0.3">
      <c r="A1433" s="159" t="str">
        <f t="shared" si="22"/>
        <v>SN-93969</v>
      </c>
      <c r="B1433" s="160">
        <v>93969</v>
      </c>
      <c r="C1433" s="165" t="s">
        <v>12448</v>
      </c>
      <c r="D1433" s="166" t="s">
        <v>566</v>
      </c>
      <c r="E1433" s="461">
        <v>109.13</v>
      </c>
      <c r="F1433" s="164" t="s">
        <v>11038</v>
      </c>
      <c r="G1433" s="168"/>
    </row>
    <row r="1434" spans="1:7" ht="20.399999999999999" x14ac:dyDescent="0.3">
      <c r="A1434" s="159" t="str">
        <f t="shared" si="22"/>
        <v>SN-93970</v>
      </c>
      <c r="B1434" s="160">
        <v>93970</v>
      </c>
      <c r="C1434" s="165" t="s">
        <v>12449</v>
      </c>
      <c r="D1434" s="166" t="s">
        <v>566</v>
      </c>
      <c r="E1434" s="461">
        <v>105.2</v>
      </c>
      <c r="F1434" s="164" t="s">
        <v>11038</v>
      </c>
      <c r="G1434" s="168"/>
    </row>
    <row r="1435" spans="1:7" ht="20.399999999999999" x14ac:dyDescent="0.3">
      <c r="A1435" s="159" t="str">
        <f t="shared" si="22"/>
        <v>SN-93971</v>
      </c>
      <c r="B1435" s="160">
        <v>93971</v>
      </c>
      <c r="C1435" s="165" t="s">
        <v>12450</v>
      </c>
      <c r="D1435" s="166" t="s">
        <v>566</v>
      </c>
      <c r="E1435" s="461">
        <v>98.78</v>
      </c>
      <c r="F1435" s="164" t="s">
        <v>11038</v>
      </c>
      <c r="G1435" s="168"/>
    </row>
    <row r="1436" spans="1:7" ht="20.399999999999999" x14ac:dyDescent="0.3">
      <c r="A1436" s="159" t="str">
        <f t="shared" si="22"/>
        <v>SN-95108</v>
      </c>
      <c r="B1436" s="160">
        <v>95108</v>
      </c>
      <c r="C1436" s="165" t="s">
        <v>12451</v>
      </c>
      <c r="D1436" s="166" t="s">
        <v>513</v>
      </c>
      <c r="E1436" s="461">
        <v>17.13</v>
      </c>
      <c r="F1436" s="164" t="s">
        <v>11038</v>
      </c>
      <c r="G1436" s="168"/>
    </row>
    <row r="1437" spans="1:7" ht="20.399999999999999" x14ac:dyDescent="0.3">
      <c r="A1437" s="159" t="str">
        <f t="shared" si="22"/>
        <v>SN-83690</v>
      </c>
      <c r="B1437" s="160">
        <v>83690</v>
      </c>
      <c r="C1437" s="165" t="s">
        <v>12452</v>
      </c>
      <c r="D1437" s="166" t="s">
        <v>537</v>
      </c>
      <c r="E1437" s="461">
        <v>379.96</v>
      </c>
      <c r="F1437" s="164" t="s">
        <v>11038</v>
      </c>
      <c r="G1437" s="168"/>
    </row>
    <row r="1438" spans="1:7" ht="20.399999999999999" x14ac:dyDescent="0.3">
      <c r="A1438" s="159" t="str">
        <f t="shared" si="22"/>
        <v>SN-73799/1</v>
      </c>
      <c r="B1438" s="160" t="s">
        <v>12453</v>
      </c>
      <c r="C1438" s="165" t="s">
        <v>12454</v>
      </c>
      <c r="D1438" s="166" t="s">
        <v>513</v>
      </c>
      <c r="E1438" s="461">
        <v>304.56</v>
      </c>
      <c r="F1438" s="164" t="s">
        <v>11038</v>
      </c>
      <c r="G1438" s="143"/>
    </row>
    <row r="1439" spans="1:7" ht="20.399999999999999" x14ac:dyDescent="0.3">
      <c r="A1439" s="159" t="str">
        <f t="shared" si="22"/>
        <v>SN-73856/1</v>
      </c>
      <c r="B1439" s="160" t="s">
        <v>12455</v>
      </c>
      <c r="C1439" s="165" t="s">
        <v>12456</v>
      </c>
      <c r="D1439" s="166" t="s">
        <v>513</v>
      </c>
      <c r="E1439" s="461">
        <v>444.69</v>
      </c>
      <c r="F1439" s="164" t="s">
        <v>11038</v>
      </c>
      <c r="G1439" s="168"/>
    </row>
    <row r="1440" spans="1:7" ht="20.399999999999999" x14ac:dyDescent="0.3">
      <c r="A1440" s="159" t="str">
        <f t="shared" si="22"/>
        <v>SN-73856/2</v>
      </c>
      <c r="B1440" s="160" t="s">
        <v>12457</v>
      </c>
      <c r="C1440" s="165" t="s">
        <v>12458</v>
      </c>
      <c r="D1440" s="166" t="s">
        <v>513</v>
      </c>
      <c r="E1440" s="461">
        <v>728.89</v>
      </c>
      <c r="F1440" s="164" t="s">
        <v>11038</v>
      </c>
      <c r="G1440" s="168"/>
    </row>
    <row r="1441" spans="1:7" ht="20.399999999999999" x14ac:dyDescent="0.3">
      <c r="A1441" s="159" t="str">
        <f t="shared" si="22"/>
        <v>SN-73856/3</v>
      </c>
      <c r="B1441" s="160" t="s">
        <v>12459</v>
      </c>
      <c r="C1441" s="165" t="s">
        <v>12460</v>
      </c>
      <c r="D1441" s="166" t="s">
        <v>513</v>
      </c>
      <c r="E1441" s="461">
        <v>1092.3599999999999</v>
      </c>
      <c r="F1441" s="164" t="s">
        <v>11038</v>
      </c>
      <c r="G1441" s="168"/>
    </row>
    <row r="1442" spans="1:7" ht="20.399999999999999" x14ac:dyDescent="0.3">
      <c r="A1442" s="159" t="str">
        <f t="shared" si="22"/>
        <v>SN-73856/4</v>
      </c>
      <c r="B1442" s="160" t="s">
        <v>12461</v>
      </c>
      <c r="C1442" s="165" t="s">
        <v>12462</v>
      </c>
      <c r="D1442" s="166" t="s">
        <v>513</v>
      </c>
      <c r="E1442" s="461">
        <v>1540.31</v>
      </c>
      <c r="F1442" s="164" t="s">
        <v>11038</v>
      </c>
      <c r="G1442" s="143"/>
    </row>
    <row r="1443" spans="1:7" ht="20.399999999999999" x14ac:dyDescent="0.3">
      <c r="A1443" s="159" t="str">
        <f t="shared" si="22"/>
        <v>SN-73856/5</v>
      </c>
      <c r="B1443" s="160" t="s">
        <v>12463</v>
      </c>
      <c r="C1443" s="165" t="s">
        <v>12464</v>
      </c>
      <c r="D1443" s="166" t="s">
        <v>513</v>
      </c>
      <c r="E1443" s="461">
        <v>2076.88</v>
      </c>
      <c r="F1443" s="164" t="s">
        <v>11038</v>
      </c>
      <c r="G1443" s="168"/>
    </row>
    <row r="1444" spans="1:7" ht="20.399999999999999" x14ac:dyDescent="0.3">
      <c r="A1444" s="159" t="str">
        <f t="shared" si="22"/>
        <v>SN-73856/6</v>
      </c>
      <c r="B1444" s="160" t="s">
        <v>12465</v>
      </c>
      <c r="C1444" s="165" t="s">
        <v>12466</v>
      </c>
      <c r="D1444" s="166" t="s">
        <v>513</v>
      </c>
      <c r="E1444" s="461">
        <v>627.6</v>
      </c>
      <c r="F1444" s="164" t="s">
        <v>11038</v>
      </c>
      <c r="G1444" s="168"/>
    </row>
    <row r="1445" spans="1:7" ht="20.399999999999999" x14ac:dyDescent="0.3">
      <c r="A1445" s="159" t="str">
        <f t="shared" si="22"/>
        <v>SN-73856/7</v>
      </c>
      <c r="B1445" s="160" t="s">
        <v>12467</v>
      </c>
      <c r="C1445" s="165" t="s">
        <v>12468</v>
      </c>
      <c r="D1445" s="166" t="s">
        <v>513</v>
      </c>
      <c r="E1445" s="461">
        <v>1034.72</v>
      </c>
      <c r="F1445" s="164" t="s">
        <v>11038</v>
      </c>
      <c r="G1445" s="168"/>
    </row>
    <row r="1446" spans="1:7" ht="20.399999999999999" x14ac:dyDescent="0.3">
      <c r="A1446" s="159" t="str">
        <f t="shared" si="22"/>
        <v>SN-73856/8</v>
      </c>
      <c r="B1446" s="160" t="s">
        <v>12469</v>
      </c>
      <c r="C1446" s="165" t="s">
        <v>12470</v>
      </c>
      <c r="D1446" s="166" t="s">
        <v>513</v>
      </c>
      <c r="E1446" s="461">
        <v>1553.44</v>
      </c>
      <c r="F1446" s="164" t="s">
        <v>11038</v>
      </c>
      <c r="G1446" s="168"/>
    </row>
    <row r="1447" spans="1:7" ht="20.399999999999999" x14ac:dyDescent="0.3">
      <c r="A1447" s="159" t="str">
        <f t="shared" si="22"/>
        <v>SN-73856/9</v>
      </c>
      <c r="B1447" s="160" t="s">
        <v>12471</v>
      </c>
      <c r="C1447" s="165" t="s">
        <v>12472</v>
      </c>
      <c r="D1447" s="166" t="s">
        <v>513</v>
      </c>
      <c r="E1447" s="461">
        <v>1911.8</v>
      </c>
      <c r="F1447" s="164" t="s">
        <v>11038</v>
      </c>
      <c r="G1447" s="168"/>
    </row>
    <row r="1448" spans="1:7" ht="20.399999999999999" x14ac:dyDescent="0.3">
      <c r="A1448" s="159" t="str">
        <f t="shared" si="22"/>
        <v>SN-73856/10</v>
      </c>
      <c r="B1448" s="160" t="s">
        <v>12473</v>
      </c>
      <c r="C1448" s="165" t="s">
        <v>12474</v>
      </c>
      <c r="D1448" s="166" t="s">
        <v>513</v>
      </c>
      <c r="E1448" s="461">
        <v>2948.48</v>
      </c>
      <c r="F1448" s="164" t="s">
        <v>11038</v>
      </c>
      <c r="G1448" s="168"/>
    </row>
    <row r="1449" spans="1:7" ht="20.399999999999999" x14ac:dyDescent="0.3">
      <c r="A1449" s="159" t="str">
        <f t="shared" si="22"/>
        <v>SN-73856/11</v>
      </c>
      <c r="B1449" s="160" t="s">
        <v>12475</v>
      </c>
      <c r="C1449" s="165" t="s">
        <v>12476</v>
      </c>
      <c r="D1449" s="166" t="s">
        <v>513</v>
      </c>
      <c r="E1449" s="461">
        <v>810.15</v>
      </c>
      <c r="F1449" s="164" t="s">
        <v>11038</v>
      </c>
      <c r="G1449" s="168"/>
    </row>
    <row r="1450" spans="1:7" ht="20.399999999999999" x14ac:dyDescent="0.3">
      <c r="A1450" s="159" t="str">
        <f t="shared" si="22"/>
        <v>SN-73856/12</v>
      </c>
      <c r="B1450" s="160" t="s">
        <v>12477</v>
      </c>
      <c r="C1450" s="165" t="s">
        <v>12478</v>
      </c>
      <c r="D1450" s="166" t="s">
        <v>513</v>
      </c>
      <c r="E1450" s="461">
        <v>1340.18</v>
      </c>
      <c r="F1450" s="164" t="s">
        <v>11038</v>
      </c>
      <c r="G1450" s="168"/>
    </row>
    <row r="1451" spans="1:7" ht="20.399999999999999" x14ac:dyDescent="0.3">
      <c r="A1451" s="159" t="str">
        <f t="shared" si="22"/>
        <v>SN-73856/13</v>
      </c>
      <c r="B1451" s="160" t="s">
        <v>12479</v>
      </c>
      <c r="C1451" s="165" t="s">
        <v>12480</v>
      </c>
      <c r="D1451" s="166" t="s">
        <v>513</v>
      </c>
      <c r="E1451" s="461">
        <v>2014.22</v>
      </c>
      <c r="F1451" s="164" t="s">
        <v>11038</v>
      </c>
      <c r="G1451" s="168"/>
    </row>
    <row r="1452" spans="1:7" ht="20.399999999999999" x14ac:dyDescent="0.3">
      <c r="A1452" s="159" t="str">
        <f t="shared" si="22"/>
        <v>SN-73856/14</v>
      </c>
      <c r="B1452" s="160" t="s">
        <v>12481</v>
      </c>
      <c r="C1452" s="165" t="s">
        <v>12482</v>
      </c>
      <c r="D1452" s="166" t="s">
        <v>513</v>
      </c>
      <c r="E1452" s="461">
        <v>2838.78</v>
      </c>
      <c r="F1452" s="164" t="s">
        <v>11038</v>
      </c>
      <c r="G1452" s="168"/>
    </row>
    <row r="1453" spans="1:7" ht="20.399999999999999" x14ac:dyDescent="0.3">
      <c r="A1453" s="159" t="str">
        <f t="shared" si="22"/>
        <v>SN-73856/15</v>
      </c>
      <c r="B1453" s="160" t="s">
        <v>12483</v>
      </c>
      <c r="C1453" s="165" t="s">
        <v>12484</v>
      </c>
      <c r="D1453" s="166" t="s">
        <v>513</v>
      </c>
      <c r="E1453" s="461">
        <v>3820.19</v>
      </c>
      <c r="F1453" s="164" t="s">
        <v>11038</v>
      </c>
      <c r="G1453" s="168"/>
    </row>
    <row r="1454" spans="1:7" ht="20.399999999999999" x14ac:dyDescent="0.3">
      <c r="A1454" s="159" t="str">
        <f t="shared" si="22"/>
        <v>SN-74224/1</v>
      </c>
      <c r="B1454" s="160" t="s">
        <v>12485</v>
      </c>
      <c r="C1454" s="165" t="s">
        <v>12486</v>
      </c>
      <c r="D1454" s="166" t="s">
        <v>513</v>
      </c>
      <c r="E1454" s="461">
        <v>1110.8399999999999</v>
      </c>
      <c r="F1454" s="164" t="s">
        <v>11038</v>
      </c>
      <c r="G1454" s="168"/>
    </row>
    <row r="1455" spans="1:7" ht="21.6" x14ac:dyDescent="0.3">
      <c r="A1455" s="159" t="str">
        <f t="shared" si="22"/>
        <v>SN-83659</v>
      </c>
      <c r="B1455" s="160">
        <v>83659</v>
      </c>
      <c r="C1455" s="165" t="s">
        <v>12487</v>
      </c>
      <c r="D1455" s="166" t="s">
        <v>513</v>
      </c>
      <c r="E1455" s="461">
        <v>571.70000000000005</v>
      </c>
      <c r="F1455" s="164" t="s">
        <v>11118</v>
      </c>
      <c r="G1455" s="168"/>
    </row>
    <row r="1456" spans="1:7" ht="20.399999999999999" x14ac:dyDescent="0.3">
      <c r="A1456" s="159" t="str">
        <f t="shared" si="22"/>
        <v>SN-83716</v>
      </c>
      <c r="B1456" s="160">
        <v>83716</v>
      </c>
      <c r="C1456" s="165" t="s">
        <v>12488</v>
      </c>
      <c r="D1456" s="166" t="s">
        <v>513</v>
      </c>
      <c r="E1456" s="461">
        <v>303.97000000000003</v>
      </c>
      <c r="F1456" s="164" t="s">
        <v>11038</v>
      </c>
      <c r="G1456" s="168"/>
    </row>
    <row r="1457" spans="1:7" ht="20.399999999999999" x14ac:dyDescent="0.3">
      <c r="A1457" s="159" t="str">
        <f t="shared" si="22"/>
        <v>SN-97976</v>
      </c>
      <c r="B1457" s="160">
        <v>97976</v>
      </c>
      <c r="C1457" s="165" t="s">
        <v>12489</v>
      </c>
      <c r="D1457" s="166" t="s">
        <v>513</v>
      </c>
      <c r="E1457" s="461">
        <v>670.39</v>
      </c>
      <c r="F1457" s="164" t="s">
        <v>11038</v>
      </c>
      <c r="G1457" s="168"/>
    </row>
    <row r="1458" spans="1:7" ht="20.399999999999999" x14ac:dyDescent="0.3">
      <c r="A1458" s="159" t="str">
        <f t="shared" si="22"/>
        <v>SN-97977</v>
      </c>
      <c r="B1458" s="160">
        <v>97977</v>
      </c>
      <c r="C1458" s="165" t="s">
        <v>12490</v>
      </c>
      <c r="D1458" s="166" t="s">
        <v>513</v>
      </c>
      <c r="E1458" s="461">
        <v>970.92</v>
      </c>
      <c r="F1458" s="164" t="s">
        <v>11038</v>
      </c>
      <c r="G1458" s="168"/>
    </row>
    <row r="1459" spans="1:7" ht="20.399999999999999" x14ac:dyDescent="0.3">
      <c r="A1459" s="159" t="str">
        <f t="shared" si="22"/>
        <v>SN-97980</v>
      </c>
      <c r="B1459" s="160">
        <v>97980</v>
      </c>
      <c r="C1459" s="165" t="s">
        <v>12491</v>
      </c>
      <c r="D1459" s="166" t="s">
        <v>513</v>
      </c>
      <c r="E1459" s="461">
        <v>1253.8900000000001</v>
      </c>
      <c r="F1459" s="164" t="s">
        <v>11038</v>
      </c>
      <c r="G1459" s="168"/>
    </row>
    <row r="1460" spans="1:7" ht="20.399999999999999" x14ac:dyDescent="0.3">
      <c r="A1460" s="159" t="str">
        <f t="shared" si="22"/>
        <v>SN-97981</v>
      </c>
      <c r="B1460" s="160">
        <v>97981</v>
      </c>
      <c r="C1460" s="165" t="s">
        <v>12492</v>
      </c>
      <c r="D1460" s="166" t="s">
        <v>566</v>
      </c>
      <c r="E1460" s="461">
        <v>733.17</v>
      </c>
      <c r="F1460" s="164" t="s">
        <v>11038</v>
      </c>
      <c r="G1460" s="168"/>
    </row>
    <row r="1461" spans="1:7" ht="20.399999999999999" x14ac:dyDescent="0.3">
      <c r="A1461" s="159" t="str">
        <f t="shared" si="22"/>
        <v>SN-97983</v>
      </c>
      <c r="B1461" s="160">
        <v>97983</v>
      </c>
      <c r="C1461" s="165" t="s">
        <v>12493</v>
      </c>
      <c r="D1461" s="166" t="s">
        <v>566</v>
      </c>
      <c r="E1461" s="461">
        <v>270.47000000000003</v>
      </c>
      <c r="F1461" s="164" t="s">
        <v>11038</v>
      </c>
      <c r="G1461" s="168"/>
    </row>
    <row r="1462" spans="1:7" ht="20.399999999999999" x14ac:dyDescent="0.3">
      <c r="A1462" s="159" t="str">
        <f t="shared" si="22"/>
        <v>SN-97985</v>
      </c>
      <c r="B1462" s="160">
        <v>97985</v>
      </c>
      <c r="C1462" s="165" t="s">
        <v>12494</v>
      </c>
      <c r="D1462" s="166" t="s">
        <v>566</v>
      </c>
      <c r="E1462" s="461">
        <v>884.9</v>
      </c>
      <c r="F1462" s="164" t="s">
        <v>11038</v>
      </c>
      <c r="G1462" s="168"/>
    </row>
    <row r="1463" spans="1:7" ht="20.399999999999999" x14ac:dyDescent="0.3">
      <c r="A1463" s="159" t="str">
        <f t="shared" si="22"/>
        <v>SN-97987</v>
      </c>
      <c r="B1463" s="160">
        <v>97987</v>
      </c>
      <c r="C1463" s="165" t="s">
        <v>12495</v>
      </c>
      <c r="D1463" s="166" t="s">
        <v>566</v>
      </c>
      <c r="E1463" s="461">
        <v>304.18</v>
      </c>
      <c r="F1463" s="164" t="s">
        <v>11038</v>
      </c>
      <c r="G1463" s="168"/>
    </row>
    <row r="1464" spans="1:7" ht="20.399999999999999" x14ac:dyDescent="0.3">
      <c r="A1464" s="159" t="str">
        <f t="shared" si="22"/>
        <v>SN-97988</v>
      </c>
      <c r="B1464" s="160">
        <v>97988</v>
      </c>
      <c r="C1464" s="165" t="s">
        <v>12496</v>
      </c>
      <c r="D1464" s="166" t="s">
        <v>513</v>
      </c>
      <c r="E1464" s="461">
        <v>1819.44</v>
      </c>
      <c r="F1464" s="164" t="s">
        <v>11038</v>
      </c>
      <c r="G1464" s="168"/>
    </row>
    <row r="1465" spans="1:7" ht="20.399999999999999" x14ac:dyDescent="0.3">
      <c r="A1465" s="159" t="str">
        <f t="shared" si="22"/>
        <v>SN-97989</v>
      </c>
      <c r="B1465" s="160">
        <v>97989</v>
      </c>
      <c r="C1465" s="165" t="s">
        <v>12497</v>
      </c>
      <c r="D1465" s="166" t="s">
        <v>566</v>
      </c>
      <c r="E1465" s="461">
        <v>1036.6600000000001</v>
      </c>
      <c r="F1465" s="164" t="s">
        <v>11038</v>
      </c>
      <c r="G1465" s="168"/>
    </row>
    <row r="1466" spans="1:7" ht="20.399999999999999" x14ac:dyDescent="0.3">
      <c r="A1466" s="159" t="str">
        <f t="shared" si="22"/>
        <v>SN-97991</v>
      </c>
      <c r="B1466" s="160">
        <v>97991</v>
      </c>
      <c r="C1466" s="165" t="s">
        <v>12498</v>
      </c>
      <c r="D1466" s="166" t="s">
        <v>566</v>
      </c>
      <c r="E1466" s="461">
        <v>475.36</v>
      </c>
      <c r="F1466" s="164" t="s">
        <v>11038</v>
      </c>
      <c r="G1466" s="168"/>
    </row>
    <row r="1467" spans="1:7" ht="20.399999999999999" x14ac:dyDescent="0.3">
      <c r="A1467" s="159" t="str">
        <f t="shared" si="22"/>
        <v>SN-97992</v>
      </c>
      <c r="B1467" s="160">
        <v>97992</v>
      </c>
      <c r="C1467" s="165" t="s">
        <v>12499</v>
      </c>
      <c r="D1467" s="166" t="s">
        <v>513</v>
      </c>
      <c r="E1467" s="461">
        <v>2315.34</v>
      </c>
      <c r="F1467" s="164" t="s">
        <v>11038</v>
      </c>
      <c r="G1467" s="168"/>
    </row>
    <row r="1468" spans="1:7" ht="20.399999999999999" x14ac:dyDescent="0.3">
      <c r="A1468" s="159" t="str">
        <f t="shared" si="22"/>
        <v>SN-97993</v>
      </c>
      <c r="B1468" s="160">
        <v>97993</v>
      </c>
      <c r="C1468" s="165" t="s">
        <v>12500</v>
      </c>
      <c r="D1468" s="166" t="s">
        <v>566</v>
      </c>
      <c r="E1468" s="461">
        <v>1264.26</v>
      </c>
      <c r="F1468" s="164" t="s">
        <v>11038</v>
      </c>
      <c r="G1468" s="168"/>
    </row>
    <row r="1469" spans="1:7" ht="20.399999999999999" x14ac:dyDescent="0.3">
      <c r="A1469" s="159" t="str">
        <f t="shared" si="22"/>
        <v>SN-97994</v>
      </c>
      <c r="B1469" s="160">
        <v>97994</v>
      </c>
      <c r="C1469" s="165" t="s">
        <v>12501</v>
      </c>
      <c r="D1469" s="166" t="s">
        <v>513</v>
      </c>
      <c r="E1469" s="461">
        <v>1629.16</v>
      </c>
      <c r="F1469" s="164" t="s">
        <v>11038</v>
      </c>
      <c r="G1469" s="168"/>
    </row>
    <row r="1470" spans="1:7" ht="20.399999999999999" x14ac:dyDescent="0.3">
      <c r="A1470" s="159" t="str">
        <f t="shared" si="22"/>
        <v>SN-97995</v>
      </c>
      <c r="B1470" s="160">
        <v>97995</v>
      </c>
      <c r="C1470" s="165" t="s">
        <v>12502</v>
      </c>
      <c r="D1470" s="166" t="s">
        <v>566</v>
      </c>
      <c r="E1470" s="461">
        <v>834.79</v>
      </c>
      <c r="F1470" s="164" t="s">
        <v>11038</v>
      </c>
      <c r="G1470" s="168"/>
    </row>
    <row r="1471" spans="1:7" ht="20.399999999999999" x14ac:dyDescent="0.3">
      <c r="A1471" s="159" t="str">
        <f t="shared" si="22"/>
        <v>SN-97996</v>
      </c>
      <c r="B1471" s="160">
        <v>97996</v>
      </c>
      <c r="C1471" s="165" t="s">
        <v>12503</v>
      </c>
      <c r="D1471" s="166" t="s">
        <v>513</v>
      </c>
      <c r="E1471" s="461">
        <v>2060.16</v>
      </c>
      <c r="F1471" s="164" t="s">
        <v>11038</v>
      </c>
      <c r="G1471" s="168"/>
    </row>
    <row r="1472" spans="1:7" ht="20.399999999999999" x14ac:dyDescent="0.3">
      <c r="A1472" s="159" t="str">
        <f t="shared" si="22"/>
        <v>SN-97997</v>
      </c>
      <c r="B1472" s="160">
        <v>97997</v>
      </c>
      <c r="C1472" s="165" t="s">
        <v>12504</v>
      </c>
      <c r="D1472" s="166" t="s">
        <v>566</v>
      </c>
      <c r="E1472" s="461">
        <v>1000.04</v>
      </c>
      <c r="F1472" s="164" t="s">
        <v>11038</v>
      </c>
      <c r="G1472" s="168"/>
    </row>
    <row r="1473" spans="1:7" ht="20.399999999999999" x14ac:dyDescent="0.3">
      <c r="A1473" s="159" t="str">
        <f t="shared" si="22"/>
        <v>SN-97999</v>
      </c>
      <c r="B1473" s="160">
        <v>97999</v>
      </c>
      <c r="C1473" s="165" t="s">
        <v>12505</v>
      </c>
      <c r="D1473" s="166" t="s">
        <v>566</v>
      </c>
      <c r="E1473" s="461">
        <v>1165.32</v>
      </c>
      <c r="F1473" s="164" t="s">
        <v>11038</v>
      </c>
      <c r="G1473" s="168"/>
    </row>
    <row r="1474" spans="1:7" ht="20.399999999999999" x14ac:dyDescent="0.3">
      <c r="A1474" s="159" t="str">
        <f t="shared" si="22"/>
        <v>SN-98001</v>
      </c>
      <c r="B1474" s="160">
        <v>98001</v>
      </c>
      <c r="C1474" s="165" t="s">
        <v>12506</v>
      </c>
      <c r="D1474" s="166" t="s">
        <v>566</v>
      </c>
      <c r="E1474" s="461">
        <v>1330.58</v>
      </c>
      <c r="F1474" s="164" t="s">
        <v>11038</v>
      </c>
      <c r="G1474" s="168"/>
    </row>
    <row r="1475" spans="1:7" ht="20.399999999999999" x14ac:dyDescent="0.3">
      <c r="A1475" s="159" t="str">
        <f t="shared" si="22"/>
        <v>SN-98002</v>
      </c>
      <c r="B1475" s="160">
        <v>98002</v>
      </c>
      <c r="C1475" s="165" t="s">
        <v>12507</v>
      </c>
      <c r="D1475" s="166" t="s">
        <v>513</v>
      </c>
      <c r="E1475" s="461">
        <v>3375.36</v>
      </c>
      <c r="F1475" s="164" t="s">
        <v>11038</v>
      </c>
      <c r="G1475" s="168"/>
    </row>
    <row r="1476" spans="1:7" ht="20.399999999999999" x14ac:dyDescent="0.3">
      <c r="A1476" s="159" t="str">
        <f t="shared" si="22"/>
        <v>SN-98003</v>
      </c>
      <c r="B1476" s="160">
        <v>98003</v>
      </c>
      <c r="C1476" s="165" t="s">
        <v>12508</v>
      </c>
      <c r="D1476" s="166" t="s">
        <v>566</v>
      </c>
      <c r="E1476" s="461">
        <v>1495.89</v>
      </c>
      <c r="F1476" s="164" t="s">
        <v>11038</v>
      </c>
      <c r="G1476" s="168"/>
    </row>
    <row r="1477" spans="1:7" ht="20.399999999999999" x14ac:dyDescent="0.3">
      <c r="A1477" s="159" t="str">
        <f t="shared" si="22"/>
        <v>SN-98005</v>
      </c>
      <c r="B1477" s="160">
        <v>98005</v>
      </c>
      <c r="C1477" s="165" t="s">
        <v>12509</v>
      </c>
      <c r="D1477" s="166" t="s">
        <v>566</v>
      </c>
      <c r="E1477" s="461">
        <v>1661.17</v>
      </c>
      <c r="F1477" s="164" t="s">
        <v>11038</v>
      </c>
      <c r="G1477" s="168"/>
    </row>
    <row r="1478" spans="1:7" ht="20.399999999999999" x14ac:dyDescent="0.3">
      <c r="A1478" s="159" t="str">
        <f t="shared" si="22"/>
        <v>SN-98006</v>
      </c>
      <c r="B1478" s="160">
        <v>98006</v>
      </c>
      <c r="C1478" s="165" t="s">
        <v>12510</v>
      </c>
      <c r="D1478" s="166" t="s">
        <v>513</v>
      </c>
      <c r="E1478" s="461">
        <v>4242.96</v>
      </c>
      <c r="F1478" s="164" t="s">
        <v>11038</v>
      </c>
      <c r="G1478" s="168"/>
    </row>
    <row r="1479" spans="1:7" ht="20.399999999999999" x14ac:dyDescent="0.3">
      <c r="A1479" s="159" t="str">
        <f t="shared" si="22"/>
        <v>SN-98007</v>
      </c>
      <c r="B1479" s="160">
        <v>98007</v>
      </c>
      <c r="C1479" s="165" t="s">
        <v>12511</v>
      </c>
      <c r="D1479" s="166" t="s">
        <v>566</v>
      </c>
      <c r="E1479" s="461">
        <v>1826.43</v>
      </c>
      <c r="F1479" s="164" t="s">
        <v>11038</v>
      </c>
      <c r="G1479" s="143"/>
    </row>
    <row r="1480" spans="1:7" ht="20.399999999999999" x14ac:dyDescent="0.3">
      <c r="A1480" s="159" t="str">
        <f t="shared" si="22"/>
        <v>SN-98008</v>
      </c>
      <c r="B1480" s="160">
        <v>98008</v>
      </c>
      <c r="C1480" s="165" t="s">
        <v>12512</v>
      </c>
      <c r="D1480" s="166" t="s">
        <v>513</v>
      </c>
      <c r="E1480" s="461">
        <v>2556.7399999999998</v>
      </c>
      <c r="F1480" s="164" t="s">
        <v>11038</v>
      </c>
      <c r="G1480" s="168"/>
    </row>
    <row r="1481" spans="1:7" ht="20.399999999999999" x14ac:dyDescent="0.3">
      <c r="A1481" s="159" t="str">
        <f t="shared" si="22"/>
        <v>SN-98009</v>
      </c>
      <c r="B1481" s="160">
        <v>98009</v>
      </c>
      <c r="C1481" s="165" t="s">
        <v>12513</v>
      </c>
      <c r="D1481" s="166" t="s">
        <v>566</v>
      </c>
      <c r="E1481" s="461">
        <v>1165.32</v>
      </c>
      <c r="F1481" s="164" t="s">
        <v>11038</v>
      </c>
      <c r="G1481" s="168"/>
    </row>
    <row r="1482" spans="1:7" ht="20.399999999999999" x14ac:dyDescent="0.3">
      <c r="A1482" s="159" t="str">
        <f t="shared" ref="A1482:A1545" si="23">CONCATENATE("SN-",B1482)</f>
        <v>SN-98010</v>
      </c>
      <c r="B1482" s="160">
        <v>98010</v>
      </c>
      <c r="C1482" s="165" t="s">
        <v>12514</v>
      </c>
      <c r="D1482" s="166" t="s">
        <v>513</v>
      </c>
      <c r="E1482" s="461">
        <v>3119.44</v>
      </c>
      <c r="F1482" s="164" t="s">
        <v>11038</v>
      </c>
      <c r="G1482" s="168"/>
    </row>
    <row r="1483" spans="1:7" ht="20.399999999999999" x14ac:dyDescent="0.3">
      <c r="A1483" s="159" t="str">
        <f t="shared" si="23"/>
        <v>SN-98011</v>
      </c>
      <c r="B1483" s="160">
        <v>98011</v>
      </c>
      <c r="C1483" s="165" t="s">
        <v>12515</v>
      </c>
      <c r="D1483" s="166" t="s">
        <v>566</v>
      </c>
      <c r="E1483" s="461">
        <v>1330.58</v>
      </c>
      <c r="F1483" s="164" t="s">
        <v>11038</v>
      </c>
      <c r="G1483" s="168"/>
    </row>
    <row r="1484" spans="1:7" ht="20.399999999999999" x14ac:dyDescent="0.3">
      <c r="A1484" s="159" t="str">
        <f t="shared" si="23"/>
        <v>SN-98012</v>
      </c>
      <c r="B1484" s="160">
        <v>98012</v>
      </c>
      <c r="C1484" s="165" t="s">
        <v>12516</v>
      </c>
      <c r="D1484" s="166" t="s">
        <v>513</v>
      </c>
      <c r="E1484" s="461">
        <v>3664.53</v>
      </c>
      <c r="F1484" s="164" t="s">
        <v>11038</v>
      </c>
      <c r="G1484" s="168"/>
    </row>
    <row r="1485" spans="1:7" ht="20.399999999999999" x14ac:dyDescent="0.3">
      <c r="A1485" s="159" t="str">
        <f t="shared" si="23"/>
        <v>SN-98013</v>
      </c>
      <c r="B1485" s="160">
        <v>98013</v>
      </c>
      <c r="C1485" s="165" t="s">
        <v>12517</v>
      </c>
      <c r="D1485" s="166" t="s">
        <v>566</v>
      </c>
      <c r="E1485" s="461">
        <v>1495.89</v>
      </c>
      <c r="F1485" s="164" t="s">
        <v>11038</v>
      </c>
      <c r="G1485" s="143"/>
    </row>
    <row r="1486" spans="1:7" ht="20.399999999999999" x14ac:dyDescent="0.3">
      <c r="A1486" s="159" t="str">
        <f t="shared" si="23"/>
        <v>SN-98014</v>
      </c>
      <c r="B1486" s="160">
        <v>98014</v>
      </c>
      <c r="C1486" s="165" t="s">
        <v>12518</v>
      </c>
      <c r="D1486" s="166" t="s">
        <v>513</v>
      </c>
      <c r="E1486" s="461">
        <v>4209.6099999999997</v>
      </c>
      <c r="F1486" s="164" t="s">
        <v>11038</v>
      </c>
      <c r="G1486" s="168"/>
    </row>
    <row r="1487" spans="1:7" ht="20.399999999999999" x14ac:dyDescent="0.3">
      <c r="A1487" s="159" t="str">
        <f t="shared" si="23"/>
        <v>SN-98015</v>
      </c>
      <c r="B1487" s="160">
        <v>98015</v>
      </c>
      <c r="C1487" s="165" t="s">
        <v>12519</v>
      </c>
      <c r="D1487" s="166" t="s">
        <v>566</v>
      </c>
      <c r="E1487" s="461">
        <v>1661.17</v>
      </c>
      <c r="F1487" s="164" t="s">
        <v>11038</v>
      </c>
      <c r="G1487" s="168"/>
    </row>
    <row r="1488" spans="1:7" ht="20.399999999999999" x14ac:dyDescent="0.3">
      <c r="A1488" s="159" t="str">
        <f t="shared" si="23"/>
        <v>SN-98016</v>
      </c>
      <c r="B1488" s="160">
        <v>98016</v>
      </c>
      <c r="C1488" s="165" t="s">
        <v>12520</v>
      </c>
      <c r="D1488" s="166" t="s">
        <v>513</v>
      </c>
      <c r="E1488" s="461">
        <v>4754.72</v>
      </c>
      <c r="F1488" s="164" t="s">
        <v>11038</v>
      </c>
      <c r="G1488" s="168"/>
    </row>
    <row r="1489" spans="1:7" ht="20.399999999999999" x14ac:dyDescent="0.3">
      <c r="A1489" s="159" t="str">
        <f t="shared" si="23"/>
        <v>SN-98017</v>
      </c>
      <c r="B1489" s="160">
        <v>98017</v>
      </c>
      <c r="C1489" s="165" t="s">
        <v>12521</v>
      </c>
      <c r="D1489" s="166" t="s">
        <v>566</v>
      </c>
      <c r="E1489" s="461">
        <v>1826.43</v>
      </c>
      <c r="F1489" s="164" t="s">
        <v>11038</v>
      </c>
      <c r="G1489" s="168"/>
    </row>
    <row r="1490" spans="1:7" ht="20.399999999999999" x14ac:dyDescent="0.3">
      <c r="A1490" s="159" t="str">
        <f t="shared" si="23"/>
        <v>SN-98018</v>
      </c>
      <c r="B1490" s="160">
        <v>98018</v>
      </c>
      <c r="C1490" s="165" t="s">
        <v>12522</v>
      </c>
      <c r="D1490" s="166" t="s">
        <v>513</v>
      </c>
      <c r="E1490" s="461">
        <v>5299.81</v>
      </c>
      <c r="F1490" s="164" t="s">
        <v>11038</v>
      </c>
      <c r="G1490" s="168"/>
    </row>
    <row r="1491" spans="1:7" ht="20.399999999999999" x14ac:dyDescent="0.3">
      <c r="A1491" s="159" t="str">
        <f t="shared" si="23"/>
        <v>SN-98019</v>
      </c>
      <c r="B1491" s="160">
        <v>98019</v>
      </c>
      <c r="C1491" s="165" t="s">
        <v>12523</v>
      </c>
      <c r="D1491" s="166" t="s">
        <v>566</v>
      </c>
      <c r="E1491" s="461">
        <v>2015.07</v>
      </c>
      <c r="F1491" s="164" t="s">
        <v>11038</v>
      </c>
      <c r="G1491" s="168"/>
    </row>
    <row r="1492" spans="1:7" ht="20.399999999999999" x14ac:dyDescent="0.3">
      <c r="A1492" s="159" t="str">
        <f t="shared" si="23"/>
        <v>SN-98020</v>
      </c>
      <c r="B1492" s="160">
        <v>98020</v>
      </c>
      <c r="C1492" s="165" t="s">
        <v>12524</v>
      </c>
      <c r="D1492" s="166" t="s">
        <v>513</v>
      </c>
      <c r="E1492" s="461">
        <v>3777.37</v>
      </c>
      <c r="F1492" s="164" t="s">
        <v>11038</v>
      </c>
      <c r="G1492" s="168"/>
    </row>
    <row r="1493" spans="1:7" ht="20.399999999999999" x14ac:dyDescent="0.3">
      <c r="A1493" s="159" t="str">
        <f t="shared" si="23"/>
        <v>SN-98021</v>
      </c>
      <c r="B1493" s="160">
        <v>98021</v>
      </c>
      <c r="C1493" s="165" t="s">
        <v>12525</v>
      </c>
      <c r="D1493" s="166" t="s">
        <v>566</v>
      </c>
      <c r="E1493" s="461">
        <v>1519.26</v>
      </c>
      <c r="F1493" s="164" t="s">
        <v>11038</v>
      </c>
      <c r="G1493" s="143"/>
    </row>
    <row r="1494" spans="1:7" ht="20.399999999999999" x14ac:dyDescent="0.3">
      <c r="A1494" s="159" t="str">
        <f t="shared" si="23"/>
        <v>SN-98022</v>
      </c>
      <c r="B1494" s="160">
        <v>98022</v>
      </c>
      <c r="C1494" s="165" t="s">
        <v>12526</v>
      </c>
      <c r="D1494" s="166" t="s">
        <v>513</v>
      </c>
      <c r="E1494" s="461">
        <v>4427.07</v>
      </c>
      <c r="F1494" s="164" t="s">
        <v>11038</v>
      </c>
      <c r="G1494" s="168"/>
    </row>
    <row r="1495" spans="1:7" ht="20.399999999999999" x14ac:dyDescent="0.3">
      <c r="A1495" s="159" t="str">
        <f t="shared" si="23"/>
        <v>SN-98023</v>
      </c>
      <c r="B1495" s="160">
        <v>98023</v>
      </c>
      <c r="C1495" s="165" t="s">
        <v>12527</v>
      </c>
      <c r="D1495" s="166" t="s">
        <v>566</v>
      </c>
      <c r="E1495" s="461">
        <v>1684.53</v>
      </c>
      <c r="F1495" s="164" t="s">
        <v>11038</v>
      </c>
      <c r="G1495" s="168"/>
    </row>
    <row r="1496" spans="1:7" ht="20.399999999999999" x14ac:dyDescent="0.3">
      <c r="A1496" s="159" t="str">
        <f t="shared" si="23"/>
        <v>SN-98024</v>
      </c>
      <c r="B1496" s="160">
        <v>98024</v>
      </c>
      <c r="C1496" s="165" t="s">
        <v>12528</v>
      </c>
      <c r="D1496" s="166" t="s">
        <v>513</v>
      </c>
      <c r="E1496" s="461">
        <v>5116.87</v>
      </c>
      <c r="F1496" s="164" t="s">
        <v>11038</v>
      </c>
      <c r="G1496" s="168"/>
    </row>
    <row r="1497" spans="1:7" ht="20.399999999999999" x14ac:dyDescent="0.3">
      <c r="A1497" s="159" t="str">
        <f t="shared" si="23"/>
        <v>SN-98025</v>
      </c>
      <c r="B1497" s="160">
        <v>98025</v>
      </c>
      <c r="C1497" s="165" t="s">
        <v>12529</v>
      </c>
      <c r="D1497" s="166" t="s">
        <v>566</v>
      </c>
      <c r="E1497" s="461">
        <v>1849.8</v>
      </c>
      <c r="F1497" s="164" t="s">
        <v>11038</v>
      </c>
      <c r="G1497" s="168"/>
    </row>
    <row r="1498" spans="1:7" ht="20.399999999999999" x14ac:dyDescent="0.3">
      <c r="A1498" s="159" t="str">
        <f t="shared" si="23"/>
        <v>SN-98026</v>
      </c>
      <c r="B1498" s="160">
        <v>98026</v>
      </c>
      <c r="C1498" s="165" t="s">
        <v>12530</v>
      </c>
      <c r="D1498" s="166" t="s">
        <v>513</v>
      </c>
      <c r="E1498" s="461">
        <v>5771.53</v>
      </c>
      <c r="F1498" s="164" t="s">
        <v>11038</v>
      </c>
      <c r="G1498" s="168"/>
    </row>
    <row r="1499" spans="1:7" ht="20.399999999999999" x14ac:dyDescent="0.3">
      <c r="A1499" s="159" t="str">
        <f t="shared" si="23"/>
        <v>SN-98027</v>
      </c>
      <c r="B1499" s="160">
        <v>98027</v>
      </c>
      <c r="C1499" s="165" t="s">
        <v>12531</v>
      </c>
      <c r="D1499" s="166" t="s">
        <v>566</v>
      </c>
      <c r="E1499" s="461">
        <v>2015.07</v>
      </c>
      <c r="F1499" s="164" t="s">
        <v>11038</v>
      </c>
      <c r="G1499" s="168"/>
    </row>
    <row r="1500" spans="1:7" ht="20.399999999999999" x14ac:dyDescent="0.3">
      <c r="A1500" s="159" t="str">
        <f t="shared" si="23"/>
        <v>SN-98028</v>
      </c>
      <c r="B1500" s="160">
        <v>98028</v>
      </c>
      <c r="C1500" s="165" t="s">
        <v>12532</v>
      </c>
      <c r="D1500" s="166" t="s">
        <v>513</v>
      </c>
      <c r="E1500" s="461">
        <v>6426.13</v>
      </c>
      <c r="F1500" s="164" t="s">
        <v>11038</v>
      </c>
      <c r="G1500" s="168"/>
    </row>
    <row r="1501" spans="1:7" ht="20.399999999999999" x14ac:dyDescent="0.3">
      <c r="A1501" s="159" t="str">
        <f t="shared" si="23"/>
        <v>SN-98029</v>
      </c>
      <c r="B1501" s="160">
        <v>98029</v>
      </c>
      <c r="C1501" s="165" t="s">
        <v>12533</v>
      </c>
      <c r="D1501" s="166" t="s">
        <v>566</v>
      </c>
      <c r="E1501" s="461">
        <v>2185.17</v>
      </c>
      <c r="F1501" s="164" t="s">
        <v>11038</v>
      </c>
      <c r="G1501" s="168"/>
    </row>
    <row r="1502" spans="1:7" ht="20.399999999999999" x14ac:dyDescent="0.3">
      <c r="A1502" s="159" t="str">
        <f t="shared" si="23"/>
        <v>SN-98030</v>
      </c>
      <c r="B1502" s="160">
        <v>98030</v>
      </c>
      <c r="C1502" s="165" t="s">
        <v>12534</v>
      </c>
      <c r="D1502" s="166" t="s">
        <v>513</v>
      </c>
      <c r="E1502" s="461">
        <v>5253.71</v>
      </c>
      <c r="F1502" s="164" t="s">
        <v>11038</v>
      </c>
      <c r="G1502" s="168"/>
    </row>
    <row r="1503" spans="1:7" ht="20.399999999999999" x14ac:dyDescent="0.3">
      <c r="A1503" s="159" t="str">
        <f t="shared" si="23"/>
        <v>SN-98031</v>
      </c>
      <c r="B1503" s="160">
        <v>98031</v>
      </c>
      <c r="C1503" s="165" t="s">
        <v>12535</v>
      </c>
      <c r="D1503" s="166" t="s">
        <v>566</v>
      </c>
      <c r="E1503" s="461">
        <v>1854.67</v>
      </c>
      <c r="F1503" s="164" t="s">
        <v>11038</v>
      </c>
      <c r="G1503" s="168"/>
    </row>
    <row r="1504" spans="1:7" ht="20.399999999999999" x14ac:dyDescent="0.3">
      <c r="A1504" s="159" t="str">
        <f t="shared" si="23"/>
        <v>SN-98032</v>
      </c>
      <c r="B1504" s="160">
        <v>98032</v>
      </c>
      <c r="C1504" s="165" t="s">
        <v>12536</v>
      </c>
      <c r="D1504" s="166" t="s">
        <v>513</v>
      </c>
      <c r="E1504" s="461">
        <v>6045.49</v>
      </c>
      <c r="F1504" s="164" t="s">
        <v>11038</v>
      </c>
      <c r="G1504" s="168"/>
    </row>
    <row r="1505" spans="1:7" ht="20.399999999999999" x14ac:dyDescent="0.3">
      <c r="A1505" s="159" t="str">
        <f t="shared" si="23"/>
        <v>SN-98033</v>
      </c>
      <c r="B1505" s="160">
        <v>98033</v>
      </c>
      <c r="C1505" s="165" t="s">
        <v>12537</v>
      </c>
      <c r="D1505" s="166" t="s">
        <v>566</v>
      </c>
      <c r="E1505" s="461">
        <v>2019.96</v>
      </c>
      <c r="F1505" s="164" t="s">
        <v>11038</v>
      </c>
      <c r="G1505" s="143"/>
    </row>
    <row r="1506" spans="1:7" ht="20.399999999999999" x14ac:dyDescent="0.3">
      <c r="A1506" s="159" t="str">
        <f t="shared" si="23"/>
        <v>SN-98034</v>
      </c>
      <c r="B1506" s="160">
        <v>98034</v>
      </c>
      <c r="C1506" s="165" t="s">
        <v>12538</v>
      </c>
      <c r="D1506" s="166" t="s">
        <v>513</v>
      </c>
      <c r="E1506" s="461">
        <v>6837.3</v>
      </c>
      <c r="F1506" s="164" t="s">
        <v>11038</v>
      </c>
      <c r="G1506" s="143"/>
    </row>
    <row r="1507" spans="1:7" ht="20.399999999999999" x14ac:dyDescent="0.3">
      <c r="A1507" s="159" t="str">
        <f t="shared" si="23"/>
        <v>SN-98035</v>
      </c>
      <c r="B1507" s="160">
        <v>98035</v>
      </c>
      <c r="C1507" s="165" t="s">
        <v>12539</v>
      </c>
      <c r="D1507" s="166" t="s">
        <v>566</v>
      </c>
      <c r="E1507" s="461">
        <v>2185.17</v>
      </c>
      <c r="F1507" s="164" t="s">
        <v>11038</v>
      </c>
      <c r="G1507" s="143"/>
    </row>
    <row r="1508" spans="1:7" ht="20.399999999999999" x14ac:dyDescent="0.3">
      <c r="A1508" s="159" t="str">
        <f t="shared" si="23"/>
        <v>SN-98036</v>
      </c>
      <c r="B1508" s="160">
        <v>98036</v>
      </c>
      <c r="C1508" s="165" t="s">
        <v>12540</v>
      </c>
      <c r="D1508" s="166" t="s">
        <v>513</v>
      </c>
      <c r="E1508" s="461">
        <v>7629.1</v>
      </c>
      <c r="F1508" s="164" t="s">
        <v>11038</v>
      </c>
      <c r="G1508" s="143"/>
    </row>
    <row r="1509" spans="1:7" ht="20.399999999999999" x14ac:dyDescent="0.3">
      <c r="A1509" s="159" t="str">
        <f t="shared" si="23"/>
        <v>SN-98037</v>
      </c>
      <c r="B1509" s="160">
        <v>98037</v>
      </c>
      <c r="C1509" s="165" t="s">
        <v>12541</v>
      </c>
      <c r="D1509" s="166" t="s">
        <v>566</v>
      </c>
      <c r="E1509" s="461">
        <v>2355.3200000000002</v>
      </c>
      <c r="F1509" s="164" t="s">
        <v>11038</v>
      </c>
      <c r="G1509" s="143"/>
    </row>
    <row r="1510" spans="1:7" ht="20.399999999999999" x14ac:dyDescent="0.3">
      <c r="A1510" s="159" t="str">
        <f t="shared" si="23"/>
        <v>SN-98038</v>
      </c>
      <c r="B1510" s="160">
        <v>98038</v>
      </c>
      <c r="C1510" s="165" t="s">
        <v>12542</v>
      </c>
      <c r="D1510" s="166" t="s">
        <v>513</v>
      </c>
      <c r="E1510" s="461">
        <v>7000.66</v>
      </c>
      <c r="F1510" s="164" t="s">
        <v>11038</v>
      </c>
      <c r="G1510" s="143"/>
    </row>
    <row r="1511" spans="1:7" ht="20.399999999999999" x14ac:dyDescent="0.3">
      <c r="A1511" s="159" t="str">
        <f t="shared" si="23"/>
        <v>SN-98039</v>
      </c>
      <c r="B1511" s="160">
        <v>98039</v>
      </c>
      <c r="C1511" s="165" t="s">
        <v>12543</v>
      </c>
      <c r="D1511" s="166" t="s">
        <v>566</v>
      </c>
      <c r="E1511" s="461">
        <v>2190.06</v>
      </c>
      <c r="F1511" s="164" t="s">
        <v>11038</v>
      </c>
      <c r="G1511" s="168"/>
    </row>
    <row r="1512" spans="1:7" ht="20.399999999999999" x14ac:dyDescent="0.3">
      <c r="A1512" s="159" t="str">
        <f t="shared" si="23"/>
        <v>SN-98040</v>
      </c>
      <c r="B1512" s="160">
        <v>98040</v>
      </c>
      <c r="C1512" s="165" t="s">
        <v>12544</v>
      </c>
      <c r="D1512" s="166" t="s">
        <v>513</v>
      </c>
      <c r="E1512" s="461">
        <v>7914.57</v>
      </c>
      <c r="F1512" s="164" t="s">
        <v>11038</v>
      </c>
      <c r="G1512" s="168"/>
    </row>
    <row r="1513" spans="1:7" ht="20.399999999999999" x14ac:dyDescent="0.3">
      <c r="A1513" s="159" t="str">
        <f t="shared" si="23"/>
        <v>SN-98041</v>
      </c>
      <c r="B1513" s="160">
        <v>98041</v>
      </c>
      <c r="C1513" s="165" t="s">
        <v>12545</v>
      </c>
      <c r="D1513" s="166" t="s">
        <v>566</v>
      </c>
      <c r="E1513" s="461">
        <v>2355.3200000000002</v>
      </c>
      <c r="F1513" s="164" t="s">
        <v>11038</v>
      </c>
      <c r="G1513" s="168"/>
    </row>
    <row r="1514" spans="1:7" ht="20.399999999999999" x14ac:dyDescent="0.3">
      <c r="A1514" s="159" t="str">
        <f t="shared" si="23"/>
        <v>SN-98042</v>
      </c>
      <c r="B1514" s="160">
        <v>98042</v>
      </c>
      <c r="C1514" s="165" t="s">
        <v>12546</v>
      </c>
      <c r="D1514" s="166" t="s">
        <v>513</v>
      </c>
      <c r="E1514" s="461">
        <v>8828.56</v>
      </c>
      <c r="F1514" s="164" t="s">
        <v>11038</v>
      </c>
      <c r="G1514" s="168"/>
    </row>
    <row r="1515" spans="1:7" ht="20.399999999999999" x14ac:dyDescent="0.3">
      <c r="A1515" s="159" t="str">
        <f t="shared" si="23"/>
        <v>SN-98043</v>
      </c>
      <c r="B1515" s="160">
        <v>98043</v>
      </c>
      <c r="C1515" s="165" t="s">
        <v>12547</v>
      </c>
      <c r="D1515" s="166" t="s">
        <v>566</v>
      </c>
      <c r="E1515" s="461">
        <v>2525.46</v>
      </c>
      <c r="F1515" s="164" t="s">
        <v>11038</v>
      </c>
      <c r="G1515" s="168"/>
    </row>
    <row r="1516" spans="1:7" ht="20.399999999999999" x14ac:dyDescent="0.3">
      <c r="A1516" s="159" t="str">
        <f t="shared" si="23"/>
        <v>SN-98044</v>
      </c>
      <c r="B1516" s="160">
        <v>98044</v>
      </c>
      <c r="C1516" s="165" t="s">
        <v>12548</v>
      </c>
      <c r="D1516" s="166" t="s">
        <v>513</v>
      </c>
      <c r="E1516" s="461">
        <v>8999.31</v>
      </c>
      <c r="F1516" s="164" t="s">
        <v>11038</v>
      </c>
      <c r="G1516" s="168"/>
    </row>
    <row r="1517" spans="1:7" ht="20.399999999999999" x14ac:dyDescent="0.3">
      <c r="A1517" s="159" t="str">
        <f t="shared" si="23"/>
        <v>SN-98045</v>
      </c>
      <c r="B1517" s="160">
        <v>98045</v>
      </c>
      <c r="C1517" s="165" t="s">
        <v>12549</v>
      </c>
      <c r="D1517" s="166" t="s">
        <v>566</v>
      </c>
      <c r="E1517" s="461">
        <v>2525.46</v>
      </c>
      <c r="F1517" s="164" t="s">
        <v>11038</v>
      </c>
      <c r="G1517" s="168"/>
    </row>
    <row r="1518" spans="1:7" ht="20.399999999999999" x14ac:dyDescent="0.3">
      <c r="A1518" s="159" t="str">
        <f t="shared" si="23"/>
        <v>SN-98046</v>
      </c>
      <c r="B1518" s="160">
        <v>98046</v>
      </c>
      <c r="C1518" s="165" t="s">
        <v>12550</v>
      </c>
      <c r="D1518" s="166" t="s">
        <v>513</v>
      </c>
      <c r="E1518" s="461">
        <v>10036.52</v>
      </c>
      <c r="F1518" s="164" t="s">
        <v>11038</v>
      </c>
      <c r="G1518" s="168"/>
    </row>
    <row r="1519" spans="1:7" ht="20.399999999999999" x14ac:dyDescent="0.3">
      <c r="A1519" s="159" t="str">
        <f t="shared" si="23"/>
        <v>SN-98047</v>
      </c>
      <c r="B1519" s="160">
        <v>98047</v>
      </c>
      <c r="C1519" s="165" t="s">
        <v>12551</v>
      </c>
      <c r="D1519" s="166" t="s">
        <v>566</v>
      </c>
      <c r="E1519" s="461">
        <v>2695.61</v>
      </c>
      <c r="F1519" s="164" t="s">
        <v>11038</v>
      </c>
      <c r="G1519" s="168"/>
    </row>
    <row r="1520" spans="1:7" ht="20.399999999999999" x14ac:dyDescent="0.3">
      <c r="A1520" s="159" t="str">
        <f t="shared" si="23"/>
        <v>SN-98048</v>
      </c>
      <c r="B1520" s="160">
        <v>98048</v>
      </c>
      <c r="C1520" s="165" t="s">
        <v>12552</v>
      </c>
      <c r="D1520" s="166" t="s">
        <v>513</v>
      </c>
      <c r="E1520" s="461">
        <v>11253.09</v>
      </c>
      <c r="F1520" s="164" t="s">
        <v>11038</v>
      </c>
      <c r="G1520" s="168"/>
    </row>
    <row r="1521" spans="1:7" ht="20.399999999999999" x14ac:dyDescent="0.3">
      <c r="A1521" s="159" t="str">
        <f t="shared" si="23"/>
        <v>SN-98049</v>
      </c>
      <c r="B1521" s="160">
        <v>98049</v>
      </c>
      <c r="C1521" s="165" t="s">
        <v>12553</v>
      </c>
      <c r="D1521" s="166" t="s">
        <v>566</v>
      </c>
      <c r="E1521" s="461">
        <v>2818.06</v>
      </c>
      <c r="F1521" s="164" t="s">
        <v>11038</v>
      </c>
      <c r="G1521" s="168"/>
    </row>
    <row r="1522" spans="1:7" ht="20.399999999999999" x14ac:dyDescent="0.3">
      <c r="A1522" s="159" t="str">
        <f t="shared" si="23"/>
        <v>SN-98050</v>
      </c>
      <c r="B1522" s="160">
        <v>98050</v>
      </c>
      <c r="C1522" s="165" t="s">
        <v>12554</v>
      </c>
      <c r="D1522" s="166" t="s">
        <v>566</v>
      </c>
      <c r="E1522" s="461">
        <v>144.75</v>
      </c>
      <c r="F1522" s="164" t="s">
        <v>11038</v>
      </c>
      <c r="G1522" s="168"/>
    </row>
    <row r="1523" spans="1:7" ht="20.399999999999999" x14ac:dyDescent="0.3">
      <c r="A1523" s="159" t="str">
        <f t="shared" si="23"/>
        <v>SN-98051</v>
      </c>
      <c r="B1523" s="160">
        <v>98051</v>
      </c>
      <c r="C1523" s="165" t="s">
        <v>12555</v>
      </c>
      <c r="D1523" s="166" t="s">
        <v>566</v>
      </c>
      <c r="E1523" s="461">
        <v>580.85</v>
      </c>
      <c r="F1523" s="164" t="s">
        <v>11038</v>
      </c>
      <c r="G1523" s="168"/>
    </row>
    <row r="1524" spans="1:7" ht="20.399999999999999" x14ac:dyDescent="0.3">
      <c r="A1524" s="159" t="str">
        <f t="shared" si="23"/>
        <v>SN-98405</v>
      </c>
      <c r="B1524" s="160">
        <v>98405</v>
      </c>
      <c r="C1524" s="165" t="s">
        <v>12556</v>
      </c>
      <c r="D1524" s="166" t="s">
        <v>513</v>
      </c>
      <c r="E1524" s="461">
        <v>1538.09</v>
      </c>
      <c r="F1524" s="164" t="s">
        <v>11038</v>
      </c>
      <c r="G1524" s="168"/>
    </row>
    <row r="1525" spans="1:7" ht="20.399999999999999" x14ac:dyDescent="0.3">
      <c r="A1525" s="159" t="str">
        <f t="shared" si="23"/>
        <v>SN-98406</v>
      </c>
      <c r="B1525" s="160">
        <v>98406</v>
      </c>
      <c r="C1525" s="165" t="s">
        <v>12557</v>
      </c>
      <c r="D1525" s="166" t="s">
        <v>513</v>
      </c>
      <c r="E1525" s="461">
        <v>3809.12</v>
      </c>
      <c r="F1525" s="164" t="s">
        <v>11038</v>
      </c>
      <c r="G1525" s="168"/>
    </row>
    <row r="1526" spans="1:7" ht="20.399999999999999" x14ac:dyDescent="0.3">
      <c r="A1526" s="159" t="str">
        <f t="shared" si="23"/>
        <v>SN-98407</v>
      </c>
      <c r="B1526" s="160">
        <v>98407</v>
      </c>
      <c r="C1526" s="165" t="s">
        <v>12558</v>
      </c>
      <c r="D1526" s="166" t="s">
        <v>513</v>
      </c>
      <c r="E1526" s="461">
        <v>2491.09</v>
      </c>
      <c r="F1526" s="164" t="s">
        <v>11038</v>
      </c>
      <c r="G1526" s="168"/>
    </row>
    <row r="1527" spans="1:7" ht="20.399999999999999" x14ac:dyDescent="0.3">
      <c r="A1527" s="159" t="str">
        <f t="shared" si="23"/>
        <v>SN-98408</v>
      </c>
      <c r="B1527" s="160">
        <v>98408</v>
      </c>
      <c r="C1527" s="165" t="s">
        <v>12559</v>
      </c>
      <c r="D1527" s="166" t="s">
        <v>513</v>
      </c>
      <c r="E1527" s="461">
        <v>2922.04</v>
      </c>
      <c r="F1527" s="164" t="s">
        <v>11038</v>
      </c>
      <c r="G1527" s="168"/>
    </row>
    <row r="1528" spans="1:7" ht="20.399999999999999" x14ac:dyDescent="0.3">
      <c r="A1528" s="159" t="str">
        <f t="shared" si="23"/>
        <v>SN-98409</v>
      </c>
      <c r="B1528" s="160">
        <v>98409</v>
      </c>
      <c r="C1528" s="165" t="s">
        <v>12560</v>
      </c>
      <c r="D1528" s="166" t="s">
        <v>566</v>
      </c>
      <c r="E1528" s="461">
        <v>223.31</v>
      </c>
      <c r="F1528" s="164" t="s">
        <v>11038</v>
      </c>
      <c r="G1528" s="168"/>
    </row>
    <row r="1529" spans="1:7" ht="20.399999999999999" x14ac:dyDescent="0.3">
      <c r="A1529" s="159" t="str">
        <f t="shared" si="23"/>
        <v>SN-98414</v>
      </c>
      <c r="B1529" s="160">
        <v>98414</v>
      </c>
      <c r="C1529" s="165" t="s">
        <v>12561</v>
      </c>
      <c r="D1529" s="166" t="s">
        <v>513</v>
      </c>
      <c r="E1529" s="461">
        <v>732.91</v>
      </c>
      <c r="F1529" s="164" t="s">
        <v>11038</v>
      </c>
      <c r="G1529" s="168"/>
    </row>
    <row r="1530" spans="1:7" ht="20.399999999999999" x14ac:dyDescent="0.3">
      <c r="A1530" s="159" t="str">
        <f t="shared" si="23"/>
        <v>SN-98415</v>
      </c>
      <c r="B1530" s="160">
        <v>98415</v>
      </c>
      <c r="C1530" s="165" t="s">
        <v>12562</v>
      </c>
      <c r="D1530" s="166" t="s">
        <v>513</v>
      </c>
      <c r="E1530" s="461">
        <v>732.91</v>
      </c>
      <c r="F1530" s="164" t="s">
        <v>11038</v>
      </c>
      <c r="G1530" s="168"/>
    </row>
    <row r="1531" spans="1:7" ht="20.399999999999999" x14ac:dyDescent="0.3">
      <c r="A1531" s="159" t="str">
        <f t="shared" si="23"/>
        <v>SN-98416</v>
      </c>
      <c r="B1531" s="160">
        <v>98416</v>
      </c>
      <c r="C1531" s="165" t="s">
        <v>12563</v>
      </c>
      <c r="D1531" s="166" t="s">
        <v>513</v>
      </c>
      <c r="E1531" s="461">
        <v>868.14</v>
      </c>
      <c r="F1531" s="164" t="s">
        <v>11038</v>
      </c>
      <c r="G1531" s="168"/>
    </row>
    <row r="1532" spans="1:7" ht="20.399999999999999" x14ac:dyDescent="0.3">
      <c r="A1532" s="159" t="str">
        <f t="shared" si="23"/>
        <v>SN-98417</v>
      </c>
      <c r="B1532" s="160">
        <v>98417</v>
      </c>
      <c r="C1532" s="165" t="s">
        <v>12564</v>
      </c>
      <c r="D1532" s="166" t="s">
        <v>513</v>
      </c>
      <c r="E1532" s="461">
        <v>1003.38</v>
      </c>
      <c r="F1532" s="164" t="s">
        <v>11038</v>
      </c>
      <c r="G1532" s="168"/>
    </row>
    <row r="1533" spans="1:7" ht="20.399999999999999" x14ac:dyDescent="0.3">
      <c r="A1533" s="159" t="str">
        <f t="shared" si="23"/>
        <v>SN-98418</v>
      </c>
      <c r="B1533" s="160">
        <v>98418</v>
      </c>
      <c r="C1533" s="165" t="s">
        <v>12565</v>
      </c>
      <c r="D1533" s="166" t="s">
        <v>513</v>
      </c>
      <c r="E1533" s="461">
        <v>1075.75</v>
      </c>
      <c r="F1533" s="164" t="s">
        <v>11038</v>
      </c>
      <c r="G1533" s="168"/>
    </row>
    <row r="1534" spans="1:7" ht="20.399999999999999" x14ac:dyDescent="0.3">
      <c r="A1534" s="159" t="str">
        <f t="shared" si="23"/>
        <v>SN-98419</v>
      </c>
      <c r="B1534" s="160">
        <v>98419</v>
      </c>
      <c r="C1534" s="165" t="s">
        <v>12566</v>
      </c>
      <c r="D1534" s="166" t="s">
        <v>513</v>
      </c>
      <c r="E1534" s="461">
        <v>1148.1300000000001</v>
      </c>
      <c r="F1534" s="164" t="s">
        <v>11038</v>
      </c>
      <c r="G1534" s="168"/>
    </row>
    <row r="1535" spans="1:7" ht="20.399999999999999" x14ac:dyDescent="0.3">
      <c r="A1535" s="159" t="str">
        <f t="shared" si="23"/>
        <v>SN-98420</v>
      </c>
      <c r="B1535" s="160">
        <v>98420</v>
      </c>
      <c r="C1535" s="165" t="s">
        <v>12567</v>
      </c>
      <c r="D1535" s="166" t="s">
        <v>513</v>
      </c>
      <c r="E1535" s="461">
        <v>1157.3599999999999</v>
      </c>
      <c r="F1535" s="164" t="s">
        <v>11038</v>
      </c>
      <c r="G1535" s="168"/>
    </row>
    <row r="1536" spans="1:7" ht="30.6" x14ac:dyDescent="0.3">
      <c r="A1536" s="159" t="str">
        <f t="shared" si="23"/>
        <v>SN-98421</v>
      </c>
      <c r="B1536" s="160">
        <v>98421</v>
      </c>
      <c r="C1536" s="165" t="s">
        <v>12568</v>
      </c>
      <c r="D1536" s="166" t="s">
        <v>513</v>
      </c>
      <c r="E1536" s="461">
        <v>1292.5899999999999</v>
      </c>
      <c r="F1536" s="164" t="s">
        <v>11038</v>
      </c>
      <c r="G1536" s="168"/>
    </row>
    <row r="1537" spans="1:7" ht="30.6" x14ac:dyDescent="0.3">
      <c r="A1537" s="159" t="str">
        <f t="shared" si="23"/>
        <v>SN-98422</v>
      </c>
      <c r="B1537" s="160">
        <v>98422</v>
      </c>
      <c r="C1537" s="165" t="s">
        <v>12569</v>
      </c>
      <c r="D1537" s="166" t="s">
        <v>513</v>
      </c>
      <c r="E1537" s="461">
        <v>1427.83</v>
      </c>
      <c r="F1537" s="164" t="s">
        <v>11038</v>
      </c>
      <c r="G1537" s="168"/>
    </row>
    <row r="1538" spans="1:7" ht="30.6" x14ac:dyDescent="0.3">
      <c r="A1538" s="159" t="str">
        <f t="shared" si="23"/>
        <v>SN-98423</v>
      </c>
      <c r="B1538" s="160">
        <v>98423</v>
      </c>
      <c r="C1538" s="165" t="s">
        <v>12570</v>
      </c>
      <c r="D1538" s="166" t="s">
        <v>513</v>
      </c>
      <c r="E1538" s="461">
        <v>1500.2</v>
      </c>
      <c r="F1538" s="164" t="s">
        <v>11038</v>
      </c>
      <c r="G1538" s="168"/>
    </row>
    <row r="1539" spans="1:7" ht="30.6" x14ac:dyDescent="0.3">
      <c r="A1539" s="159" t="str">
        <f t="shared" si="23"/>
        <v>SN-98424</v>
      </c>
      <c r="B1539" s="160">
        <v>98424</v>
      </c>
      <c r="C1539" s="165" t="s">
        <v>12571</v>
      </c>
      <c r="D1539" s="166" t="s">
        <v>513</v>
      </c>
      <c r="E1539" s="461">
        <v>1572.58</v>
      </c>
      <c r="F1539" s="164" t="s">
        <v>11038</v>
      </c>
      <c r="G1539" s="168"/>
    </row>
    <row r="1540" spans="1:7" ht="20.399999999999999" x14ac:dyDescent="0.3">
      <c r="A1540" s="159" t="str">
        <f t="shared" si="23"/>
        <v>SN-98425</v>
      </c>
      <c r="B1540" s="160">
        <v>98425</v>
      </c>
      <c r="C1540" s="165" t="s">
        <v>12572</v>
      </c>
      <c r="D1540" s="166" t="s">
        <v>513</v>
      </c>
      <c r="E1540" s="461">
        <v>1819.44</v>
      </c>
      <c r="F1540" s="164" t="s">
        <v>11038</v>
      </c>
      <c r="G1540" s="168"/>
    </row>
    <row r="1541" spans="1:7" ht="20.399999999999999" x14ac:dyDescent="0.3">
      <c r="A1541" s="159" t="str">
        <f t="shared" si="23"/>
        <v>SN-98426</v>
      </c>
      <c r="B1541" s="160">
        <v>98426</v>
      </c>
      <c r="C1541" s="165" t="s">
        <v>12573</v>
      </c>
      <c r="D1541" s="166" t="s">
        <v>513</v>
      </c>
      <c r="E1541" s="461">
        <v>2337.77</v>
      </c>
      <c r="F1541" s="164" t="s">
        <v>11038</v>
      </c>
      <c r="G1541" s="168"/>
    </row>
    <row r="1542" spans="1:7" ht="20.399999999999999" x14ac:dyDescent="0.3">
      <c r="A1542" s="159" t="str">
        <f t="shared" si="23"/>
        <v>SN-98427</v>
      </c>
      <c r="B1542" s="160">
        <v>98427</v>
      </c>
      <c r="C1542" s="165" t="s">
        <v>12574</v>
      </c>
      <c r="D1542" s="166" t="s">
        <v>513</v>
      </c>
      <c r="E1542" s="461">
        <v>2856.1</v>
      </c>
      <c r="F1542" s="164" t="s">
        <v>11038</v>
      </c>
      <c r="G1542" s="168"/>
    </row>
    <row r="1543" spans="1:7" ht="20.399999999999999" x14ac:dyDescent="0.3">
      <c r="A1543" s="159" t="str">
        <f t="shared" si="23"/>
        <v>SN-98428</v>
      </c>
      <c r="B1543" s="160">
        <v>98428</v>
      </c>
      <c r="C1543" s="165" t="s">
        <v>12575</v>
      </c>
      <c r="D1543" s="166" t="s">
        <v>513</v>
      </c>
      <c r="E1543" s="461">
        <v>3146.52</v>
      </c>
      <c r="F1543" s="164" t="s">
        <v>11038</v>
      </c>
      <c r="G1543" s="168"/>
    </row>
    <row r="1544" spans="1:7" ht="20.399999999999999" x14ac:dyDescent="0.3">
      <c r="A1544" s="159" t="str">
        <f t="shared" si="23"/>
        <v>SN-98429</v>
      </c>
      <c r="B1544" s="160">
        <v>98429</v>
      </c>
      <c r="C1544" s="165" t="s">
        <v>12576</v>
      </c>
      <c r="D1544" s="166" t="s">
        <v>513</v>
      </c>
      <c r="E1544" s="461">
        <v>3436.95</v>
      </c>
      <c r="F1544" s="164" t="s">
        <v>11038</v>
      </c>
      <c r="G1544" s="168"/>
    </row>
    <row r="1545" spans="1:7" ht="30.6" x14ac:dyDescent="0.3">
      <c r="A1545" s="159" t="str">
        <f t="shared" si="23"/>
        <v>SN-98430</v>
      </c>
      <c r="B1545" s="160">
        <v>98430</v>
      </c>
      <c r="C1545" s="165" t="s">
        <v>12577</v>
      </c>
      <c r="D1545" s="166" t="s">
        <v>513</v>
      </c>
      <c r="E1545" s="461">
        <v>2243.89</v>
      </c>
      <c r="F1545" s="164" t="s">
        <v>11038</v>
      </c>
      <c r="G1545" s="168"/>
    </row>
    <row r="1546" spans="1:7" ht="30.6" x14ac:dyDescent="0.3">
      <c r="A1546" s="159" t="str">
        <f t="shared" ref="A1546:A1609" si="24">CONCATENATE("SN-",B1546)</f>
        <v>SN-98431</v>
      </c>
      <c r="B1546" s="160">
        <v>98431</v>
      </c>
      <c r="C1546" s="165" t="s">
        <v>12578</v>
      </c>
      <c r="D1546" s="166" t="s">
        <v>513</v>
      </c>
      <c r="E1546" s="461">
        <v>2762.22</v>
      </c>
      <c r="F1546" s="164" t="s">
        <v>11038</v>
      </c>
      <c r="G1546" s="168"/>
    </row>
    <row r="1547" spans="1:7" ht="30.6" x14ac:dyDescent="0.3">
      <c r="A1547" s="159" t="str">
        <f t="shared" si="24"/>
        <v>SN-98432</v>
      </c>
      <c r="B1547" s="160">
        <v>98432</v>
      </c>
      <c r="C1547" s="165" t="s">
        <v>12579</v>
      </c>
      <c r="D1547" s="166" t="s">
        <v>513</v>
      </c>
      <c r="E1547" s="461">
        <v>3280.55</v>
      </c>
      <c r="F1547" s="164" t="s">
        <v>11038</v>
      </c>
      <c r="G1547" s="168"/>
    </row>
    <row r="1548" spans="1:7" ht="30.6" x14ac:dyDescent="0.3">
      <c r="A1548" s="159" t="str">
        <f t="shared" si="24"/>
        <v>SN-98433</v>
      </c>
      <c r="B1548" s="160">
        <v>98433</v>
      </c>
      <c r="C1548" s="165" t="s">
        <v>12580</v>
      </c>
      <c r="D1548" s="166" t="s">
        <v>513</v>
      </c>
      <c r="E1548" s="461">
        <v>3570.97</v>
      </c>
      <c r="F1548" s="164" t="s">
        <v>11038</v>
      </c>
      <c r="G1548" s="168"/>
    </row>
    <row r="1549" spans="1:7" ht="30.6" x14ac:dyDescent="0.3">
      <c r="A1549" s="159" t="str">
        <f t="shared" si="24"/>
        <v>SN-98434</v>
      </c>
      <c r="B1549" s="160">
        <v>98434</v>
      </c>
      <c r="C1549" s="165" t="s">
        <v>12581</v>
      </c>
      <c r="D1549" s="166" t="s">
        <v>513</v>
      </c>
      <c r="E1549" s="461">
        <v>3861.4</v>
      </c>
      <c r="F1549" s="164" t="s">
        <v>11038</v>
      </c>
      <c r="G1549" s="168"/>
    </row>
    <row r="1550" spans="1:7" ht="20.399999999999999" x14ac:dyDescent="0.3">
      <c r="A1550" s="159" t="str">
        <f t="shared" si="24"/>
        <v>SN-94263</v>
      </c>
      <c r="B1550" s="160">
        <v>94263</v>
      </c>
      <c r="C1550" s="165" t="s">
        <v>12582</v>
      </c>
      <c r="D1550" s="166" t="s">
        <v>566</v>
      </c>
      <c r="E1550" s="461">
        <v>19.399999999999999</v>
      </c>
      <c r="F1550" s="164" t="s">
        <v>11038</v>
      </c>
      <c r="G1550" s="168"/>
    </row>
    <row r="1551" spans="1:7" ht="20.399999999999999" x14ac:dyDescent="0.3">
      <c r="A1551" s="159" t="str">
        <f t="shared" si="24"/>
        <v>SN-94264</v>
      </c>
      <c r="B1551" s="160">
        <v>94264</v>
      </c>
      <c r="C1551" s="165" t="s">
        <v>12583</v>
      </c>
      <c r="D1551" s="166" t="s">
        <v>566</v>
      </c>
      <c r="E1551" s="461">
        <v>21.73</v>
      </c>
      <c r="F1551" s="164" t="s">
        <v>11038</v>
      </c>
      <c r="G1551" s="168"/>
    </row>
    <row r="1552" spans="1:7" ht="20.399999999999999" x14ac:dyDescent="0.3">
      <c r="A1552" s="159" t="str">
        <f t="shared" si="24"/>
        <v>SN-94265</v>
      </c>
      <c r="B1552" s="160">
        <v>94265</v>
      </c>
      <c r="C1552" s="165" t="s">
        <v>12584</v>
      </c>
      <c r="D1552" s="166" t="s">
        <v>566</v>
      </c>
      <c r="E1552" s="461">
        <v>25.35</v>
      </c>
      <c r="F1552" s="164" t="s">
        <v>11038</v>
      </c>
      <c r="G1552" s="168"/>
    </row>
    <row r="1553" spans="1:7" ht="20.399999999999999" x14ac:dyDescent="0.3">
      <c r="A1553" s="159" t="str">
        <f t="shared" si="24"/>
        <v>SN-94266</v>
      </c>
      <c r="B1553" s="160">
        <v>94266</v>
      </c>
      <c r="C1553" s="165" t="s">
        <v>12585</v>
      </c>
      <c r="D1553" s="166" t="s">
        <v>566</v>
      </c>
      <c r="E1553" s="461">
        <v>28.03</v>
      </c>
      <c r="F1553" s="164" t="s">
        <v>11038</v>
      </c>
      <c r="G1553" s="168"/>
    </row>
    <row r="1554" spans="1:7" ht="20.399999999999999" x14ac:dyDescent="0.3">
      <c r="A1554" s="159" t="str">
        <f t="shared" si="24"/>
        <v>SN-94267</v>
      </c>
      <c r="B1554" s="160">
        <v>94267</v>
      </c>
      <c r="C1554" s="165" t="s">
        <v>12586</v>
      </c>
      <c r="D1554" s="166" t="s">
        <v>566</v>
      </c>
      <c r="E1554" s="461">
        <v>30.14</v>
      </c>
      <c r="F1554" s="164" t="s">
        <v>11038</v>
      </c>
      <c r="G1554" s="168"/>
    </row>
    <row r="1555" spans="1:7" ht="20.399999999999999" x14ac:dyDescent="0.3">
      <c r="A1555" s="159" t="str">
        <f t="shared" si="24"/>
        <v>SN-94268</v>
      </c>
      <c r="B1555" s="160">
        <v>94268</v>
      </c>
      <c r="C1555" s="165" t="s">
        <v>12587</v>
      </c>
      <c r="D1555" s="166" t="s">
        <v>566</v>
      </c>
      <c r="E1555" s="461">
        <v>33.08</v>
      </c>
      <c r="F1555" s="164" t="s">
        <v>11038</v>
      </c>
      <c r="G1555" s="168"/>
    </row>
    <row r="1556" spans="1:7" ht="20.399999999999999" x14ac:dyDescent="0.3">
      <c r="A1556" s="159" t="str">
        <f t="shared" si="24"/>
        <v>SN-94269</v>
      </c>
      <c r="B1556" s="160">
        <v>94269</v>
      </c>
      <c r="C1556" s="165" t="s">
        <v>12588</v>
      </c>
      <c r="D1556" s="166" t="s">
        <v>566</v>
      </c>
      <c r="E1556" s="461">
        <v>42.99</v>
      </c>
      <c r="F1556" s="164" t="s">
        <v>11038</v>
      </c>
      <c r="G1556" s="168"/>
    </row>
    <row r="1557" spans="1:7" ht="20.399999999999999" x14ac:dyDescent="0.3">
      <c r="A1557" s="159" t="str">
        <f t="shared" si="24"/>
        <v>SN-94270</v>
      </c>
      <c r="B1557" s="160">
        <v>94270</v>
      </c>
      <c r="C1557" s="165" t="s">
        <v>12589</v>
      </c>
      <c r="D1557" s="166" t="s">
        <v>566</v>
      </c>
      <c r="E1557" s="461">
        <v>47.12</v>
      </c>
      <c r="F1557" s="164" t="s">
        <v>11038</v>
      </c>
      <c r="G1557" s="168"/>
    </row>
    <row r="1558" spans="1:7" ht="20.399999999999999" x14ac:dyDescent="0.3">
      <c r="A1558" s="159" t="str">
        <f t="shared" si="24"/>
        <v>SN-94271</v>
      </c>
      <c r="B1558" s="160">
        <v>94271</v>
      </c>
      <c r="C1558" s="165" t="s">
        <v>12590</v>
      </c>
      <c r="D1558" s="166" t="s">
        <v>566</v>
      </c>
      <c r="E1558" s="461">
        <v>52.54</v>
      </c>
      <c r="F1558" s="164" t="s">
        <v>11038</v>
      </c>
      <c r="G1558" s="143"/>
    </row>
    <row r="1559" spans="1:7" ht="20.399999999999999" x14ac:dyDescent="0.3">
      <c r="A1559" s="159" t="str">
        <f t="shared" si="24"/>
        <v>SN-94272</v>
      </c>
      <c r="B1559" s="160">
        <v>94272</v>
      </c>
      <c r="C1559" s="165" t="s">
        <v>12591</v>
      </c>
      <c r="D1559" s="166" t="s">
        <v>566</v>
      </c>
      <c r="E1559" s="461">
        <v>58.02</v>
      </c>
      <c r="F1559" s="164" t="s">
        <v>11038</v>
      </c>
      <c r="G1559" s="168"/>
    </row>
    <row r="1560" spans="1:7" ht="30.6" x14ac:dyDescent="0.3">
      <c r="A1560" s="159" t="str">
        <f t="shared" si="24"/>
        <v>SN-94273</v>
      </c>
      <c r="B1560" s="160">
        <v>94273</v>
      </c>
      <c r="C1560" s="165" t="s">
        <v>12592</v>
      </c>
      <c r="D1560" s="166" t="s">
        <v>566</v>
      </c>
      <c r="E1560" s="461">
        <v>30.4</v>
      </c>
      <c r="F1560" s="164" t="s">
        <v>11118</v>
      </c>
      <c r="G1560" s="143"/>
    </row>
    <row r="1561" spans="1:7" ht="30.6" x14ac:dyDescent="0.3">
      <c r="A1561" s="159" t="str">
        <f t="shared" si="24"/>
        <v>SN-94274</v>
      </c>
      <c r="B1561" s="160">
        <v>94274</v>
      </c>
      <c r="C1561" s="165" t="s">
        <v>12593</v>
      </c>
      <c r="D1561" s="166" t="s">
        <v>566</v>
      </c>
      <c r="E1561" s="461">
        <v>32.770000000000003</v>
      </c>
      <c r="F1561" s="164" t="s">
        <v>11118</v>
      </c>
      <c r="G1561" s="168"/>
    </row>
    <row r="1562" spans="1:7" ht="30.6" x14ac:dyDescent="0.3">
      <c r="A1562" s="159" t="str">
        <f t="shared" si="24"/>
        <v>SN-94275</v>
      </c>
      <c r="B1562" s="160">
        <v>94275</v>
      </c>
      <c r="C1562" s="165" t="s">
        <v>12594</v>
      </c>
      <c r="D1562" s="166" t="s">
        <v>566</v>
      </c>
      <c r="E1562" s="461">
        <v>29.14</v>
      </c>
      <c r="F1562" s="164" t="s">
        <v>11118</v>
      </c>
      <c r="G1562" s="168"/>
    </row>
    <row r="1563" spans="1:7" ht="30.6" x14ac:dyDescent="0.3">
      <c r="A1563" s="159" t="str">
        <f t="shared" si="24"/>
        <v>SN-94276</v>
      </c>
      <c r="B1563" s="160">
        <v>94276</v>
      </c>
      <c r="C1563" s="165" t="s">
        <v>12595</v>
      </c>
      <c r="D1563" s="166" t="s">
        <v>566</v>
      </c>
      <c r="E1563" s="461">
        <v>31.51</v>
      </c>
      <c r="F1563" s="164" t="s">
        <v>11118</v>
      </c>
      <c r="G1563" s="168"/>
    </row>
    <row r="1564" spans="1:7" ht="21.6" x14ac:dyDescent="0.3">
      <c r="A1564" s="159" t="str">
        <f t="shared" si="24"/>
        <v>SN-94281</v>
      </c>
      <c r="B1564" s="160">
        <v>94281</v>
      </c>
      <c r="C1564" s="165" t="s">
        <v>12596</v>
      </c>
      <c r="D1564" s="166" t="s">
        <v>566</v>
      </c>
      <c r="E1564" s="461">
        <v>29.62</v>
      </c>
      <c r="F1564" s="164" t="s">
        <v>11118</v>
      </c>
      <c r="G1564" s="168"/>
    </row>
    <row r="1565" spans="1:7" ht="21.6" x14ac:dyDescent="0.3">
      <c r="A1565" s="159" t="str">
        <f t="shared" si="24"/>
        <v>SN-94282</v>
      </c>
      <c r="B1565" s="160">
        <v>94282</v>
      </c>
      <c r="C1565" s="165" t="s">
        <v>12597</v>
      </c>
      <c r="D1565" s="166" t="s">
        <v>566</v>
      </c>
      <c r="E1565" s="461">
        <v>36.82</v>
      </c>
      <c r="F1565" s="164" t="s">
        <v>11118</v>
      </c>
      <c r="G1565" s="168"/>
    </row>
    <row r="1566" spans="1:7" ht="21.6" x14ac:dyDescent="0.3">
      <c r="A1566" s="159" t="str">
        <f t="shared" si="24"/>
        <v>SN-94283</v>
      </c>
      <c r="B1566" s="160">
        <v>94283</v>
      </c>
      <c r="C1566" s="165" t="s">
        <v>12598</v>
      </c>
      <c r="D1566" s="166" t="s">
        <v>566</v>
      </c>
      <c r="E1566" s="461">
        <v>38.33</v>
      </c>
      <c r="F1566" s="164" t="s">
        <v>11118</v>
      </c>
      <c r="G1566" s="168"/>
    </row>
    <row r="1567" spans="1:7" ht="21.6" x14ac:dyDescent="0.3">
      <c r="A1567" s="159" t="str">
        <f t="shared" si="24"/>
        <v>SN-94284</v>
      </c>
      <c r="B1567" s="160">
        <v>94284</v>
      </c>
      <c r="C1567" s="165" t="s">
        <v>12599</v>
      </c>
      <c r="D1567" s="166" t="s">
        <v>566</v>
      </c>
      <c r="E1567" s="461">
        <v>45.54</v>
      </c>
      <c r="F1567" s="164" t="s">
        <v>11118</v>
      </c>
      <c r="G1567" s="168"/>
    </row>
    <row r="1568" spans="1:7" ht="21.6" x14ac:dyDescent="0.3">
      <c r="A1568" s="159" t="str">
        <f t="shared" si="24"/>
        <v>SN-94285</v>
      </c>
      <c r="B1568" s="160">
        <v>94285</v>
      </c>
      <c r="C1568" s="165" t="s">
        <v>12600</v>
      </c>
      <c r="D1568" s="166" t="s">
        <v>566</v>
      </c>
      <c r="E1568" s="461">
        <v>46.7</v>
      </c>
      <c r="F1568" s="164" t="s">
        <v>11118</v>
      </c>
      <c r="G1568" s="168"/>
    </row>
    <row r="1569" spans="1:7" ht="21.6" x14ac:dyDescent="0.3">
      <c r="A1569" s="159" t="str">
        <f t="shared" si="24"/>
        <v>SN-94286</v>
      </c>
      <c r="B1569" s="160">
        <v>94286</v>
      </c>
      <c r="C1569" s="165" t="s">
        <v>12601</v>
      </c>
      <c r="D1569" s="166" t="s">
        <v>566</v>
      </c>
      <c r="E1569" s="461">
        <v>53.92</v>
      </c>
      <c r="F1569" s="164" t="s">
        <v>11118</v>
      </c>
      <c r="G1569" s="168"/>
    </row>
    <row r="1570" spans="1:7" ht="21.6" x14ac:dyDescent="0.3">
      <c r="A1570" s="159" t="str">
        <f t="shared" si="24"/>
        <v>SN-94287</v>
      </c>
      <c r="B1570" s="160">
        <v>94287</v>
      </c>
      <c r="C1570" s="165" t="s">
        <v>12602</v>
      </c>
      <c r="D1570" s="166" t="s">
        <v>566</v>
      </c>
      <c r="E1570" s="461">
        <v>23.17</v>
      </c>
      <c r="F1570" s="164" t="s">
        <v>11118</v>
      </c>
      <c r="G1570" s="168"/>
    </row>
    <row r="1571" spans="1:7" ht="21.6" x14ac:dyDescent="0.3">
      <c r="A1571" s="159" t="str">
        <f t="shared" si="24"/>
        <v>SN-94288</v>
      </c>
      <c r="B1571" s="160">
        <v>94288</v>
      </c>
      <c r="C1571" s="165" t="s">
        <v>12603</v>
      </c>
      <c r="D1571" s="166" t="s">
        <v>566</v>
      </c>
      <c r="E1571" s="461">
        <v>29.47</v>
      </c>
      <c r="F1571" s="164" t="s">
        <v>11118</v>
      </c>
      <c r="G1571" s="168"/>
    </row>
    <row r="1572" spans="1:7" ht="21.6" x14ac:dyDescent="0.3">
      <c r="A1572" s="159" t="str">
        <f t="shared" si="24"/>
        <v>SN-94289</v>
      </c>
      <c r="B1572" s="160">
        <v>94289</v>
      </c>
      <c r="C1572" s="165" t="s">
        <v>12604</v>
      </c>
      <c r="D1572" s="166" t="s">
        <v>566</v>
      </c>
      <c r="E1572" s="461">
        <v>29.44</v>
      </c>
      <c r="F1572" s="164" t="s">
        <v>11118</v>
      </c>
      <c r="G1572" s="143"/>
    </row>
    <row r="1573" spans="1:7" ht="21.6" x14ac:dyDescent="0.3">
      <c r="A1573" s="159" t="str">
        <f t="shared" si="24"/>
        <v>SN-94290</v>
      </c>
      <c r="B1573" s="160">
        <v>94290</v>
      </c>
      <c r="C1573" s="165" t="s">
        <v>12605</v>
      </c>
      <c r="D1573" s="166" t="s">
        <v>566</v>
      </c>
      <c r="E1573" s="461">
        <v>35.74</v>
      </c>
      <c r="F1573" s="164" t="s">
        <v>11118</v>
      </c>
      <c r="G1573" s="168"/>
    </row>
    <row r="1574" spans="1:7" ht="21.6" x14ac:dyDescent="0.3">
      <c r="A1574" s="159" t="str">
        <f t="shared" si="24"/>
        <v>SN-94291</v>
      </c>
      <c r="B1574" s="160">
        <v>94291</v>
      </c>
      <c r="C1574" s="165" t="s">
        <v>12606</v>
      </c>
      <c r="D1574" s="166" t="s">
        <v>566</v>
      </c>
      <c r="E1574" s="461">
        <v>35.380000000000003</v>
      </c>
      <c r="F1574" s="164" t="s">
        <v>11118</v>
      </c>
      <c r="G1574" s="168"/>
    </row>
    <row r="1575" spans="1:7" ht="21.6" x14ac:dyDescent="0.3">
      <c r="A1575" s="159" t="str">
        <f t="shared" si="24"/>
        <v>SN-94292</v>
      </c>
      <c r="B1575" s="160">
        <v>94292</v>
      </c>
      <c r="C1575" s="165" t="s">
        <v>12607</v>
      </c>
      <c r="D1575" s="166" t="s">
        <v>566</v>
      </c>
      <c r="E1575" s="461">
        <v>41.68</v>
      </c>
      <c r="F1575" s="164" t="s">
        <v>11118</v>
      </c>
      <c r="G1575" s="168"/>
    </row>
    <row r="1576" spans="1:7" ht="21.6" x14ac:dyDescent="0.3">
      <c r="A1576" s="159" t="str">
        <f t="shared" si="24"/>
        <v>SN-94293</v>
      </c>
      <c r="B1576" s="160">
        <v>94293</v>
      </c>
      <c r="C1576" s="165" t="s">
        <v>12608</v>
      </c>
      <c r="D1576" s="166" t="s">
        <v>566</v>
      </c>
      <c r="E1576" s="461">
        <v>91.81</v>
      </c>
      <c r="F1576" s="164" t="s">
        <v>11118</v>
      </c>
      <c r="G1576" s="168"/>
    </row>
    <row r="1577" spans="1:7" x14ac:dyDescent="0.3">
      <c r="A1577" s="159" t="str">
        <f t="shared" si="24"/>
        <v>SN-94294</v>
      </c>
      <c r="B1577" s="160">
        <v>94294</v>
      </c>
      <c r="C1577" s="165" t="s">
        <v>12609</v>
      </c>
      <c r="D1577" s="166" t="s">
        <v>566</v>
      </c>
      <c r="E1577" s="461">
        <v>5.12</v>
      </c>
      <c r="F1577" s="164" t="s">
        <v>11038</v>
      </c>
      <c r="G1577" s="168"/>
    </row>
    <row r="1578" spans="1:7" ht="20.399999999999999" x14ac:dyDescent="0.3">
      <c r="A1578" s="159" t="str">
        <f t="shared" si="24"/>
        <v>SN-94037</v>
      </c>
      <c r="B1578" s="160">
        <v>94037</v>
      </c>
      <c r="C1578" s="165" t="s">
        <v>12610</v>
      </c>
      <c r="D1578" s="166" t="s">
        <v>701</v>
      </c>
      <c r="E1578" s="461">
        <v>12.19</v>
      </c>
      <c r="F1578" s="164" t="s">
        <v>11038</v>
      </c>
      <c r="G1578" s="168"/>
    </row>
    <row r="1579" spans="1:7" ht="20.399999999999999" x14ac:dyDescent="0.3">
      <c r="A1579" s="159" t="str">
        <f t="shared" si="24"/>
        <v>SN-94038</v>
      </c>
      <c r="B1579" s="160">
        <v>94038</v>
      </c>
      <c r="C1579" s="165" t="s">
        <v>12611</v>
      </c>
      <c r="D1579" s="166" t="s">
        <v>701</v>
      </c>
      <c r="E1579" s="461">
        <v>16.97</v>
      </c>
      <c r="F1579" s="164" t="s">
        <v>11038</v>
      </c>
      <c r="G1579" s="168"/>
    </row>
    <row r="1580" spans="1:7" ht="20.399999999999999" x14ac:dyDescent="0.3">
      <c r="A1580" s="159" t="str">
        <f t="shared" si="24"/>
        <v>SN-94039</v>
      </c>
      <c r="B1580" s="160">
        <v>94039</v>
      </c>
      <c r="C1580" s="165" t="s">
        <v>12612</v>
      </c>
      <c r="D1580" s="166" t="s">
        <v>701</v>
      </c>
      <c r="E1580" s="461">
        <v>9.6300000000000008</v>
      </c>
      <c r="F1580" s="164" t="s">
        <v>11038</v>
      </c>
      <c r="G1580" s="168"/>
    </row>
    <row r="1581" spans="1:7" ht="20.399999999999999" x14ac:dyDescent="0.3">
      <c r="A1581" s="159" t="str">
        <f t="shared" si="24"/>
        <v>SN-94040</v>
      </c>
      <c r="B1581" s="160">
        <v>94040</v>
      </c>
      <c r="C1581" s="165" t="s">
        <v>12613</v>
      </c>
      <c r="D1581" s="166" t="s">
        <v>701</v>
      </c>
      <c r="E1581" s="461">
        <v>14.43</v>
      </c>
      <c r="F1581" s="164" t="s">
        <v>11038</v>
      </c>
      <c r="G1581" s="168"/>
    </row>
    <row r="1582" spans="1:7" ht="20.399999999999999" x14ac:dyDescent="0.3">
      <c r="A1582" s="159" t="str">
        <f t="shared" si="24"/>
        <v>SN-94041</v>
      </c>
      <c r="B1582" s="160">
        <v>94041</v>
      </c>
      <c r="C1582" s="165" t="s">
        <v>12614</v>
      </c>
      <c r="D1582" s="166" t="s">
        <v>701</v>
      </c>
      <c r="E1582" s="461">
        <v>7.41</v>
      </c>
      <c r="F1582" s="164" t="s">
        <v>11038</v>
      </c>
      <c r="G1582" s="168"/>
    </row>
    <row r="1583" spans="1:7" ht="20.399999999999999" x14ac:dyDescent="0.3">
      <c r="A1583" s="159" t="str">
        <f t="shared" si="24"/>
        <v>SN-94042</v>
      </c>
      <c r="B1583" s="160">
        <v>94042</v>
      </c>
      <c r="C1583" s="165" t="s">
        <v>12615</v>
      </c>
      <c r="D1583" s="166" t="s">
        <v>701</v>
      </c>
      <c r="E1583" s="461">
        <v>12.36</v>
      </c>
      <c r="F1583" s="164" t="s">
        <v>11038</v>
      </c>
      <c r="G1583" s="168"/>
    </row>
    <row r="1584" spans="1:7" ht="20.399999999999999" x14ac:dyDescent="0.3">
      <c r="A1584" s="159" t="str">
        <f t="shared" si="24"/>
        <v>SN-94043</v>
      </c>
      <c r="B1584" s="160">
        <v>94043</v>
      </c>
      <c r="C1584" s="165" t="s">
        <v>12616</v>
      </c>
      <c r="D1584" s="166" t="s">
        <v>701</v>
      </c>
      <c r="E1584" s="461">
        <v>11.46</v>
      </c>
      <c r="F1584" s="164" t="s">
        <v>11038</v>
      </c>
      <c r="G1584" s="168"/>
    </row>
    <row r="1585" spans="1:7" ht="20.399999999999999" x14ac:dyDescent="0.3">
      <c r="A1585" s="159" t="str">
        <f t="shared" si="24"/>
        <v>SN-94044</v>
      </c>
      <c r="B1585" s="160">
        <v>94044</v>
      </c>
      <c r="C1585" s="165" t="s">
        <v>12617</v>
      </c>
      <c r="D1585" s="166" t="s">
        <v>701</v>
      </c>
      <c r="E1585" s="461">
        <v>16.260000000000002</v>
      </c>
      <c r="F1585" s="164" t="s">
        <v>11038</v>
      </c>
      <c r="G1585" s="168"/>
    </row>
    <row r="1586" spans="1:7" ht="20.399999999999999" x14ac:dyDescent="0.3">
      <c r="A1586" s="159" t="str">
        <f t="shared" si="24"/>
        <v>SN-94045</v>
      </c>
      <c r="B1586" s="160">
        <v>94045</v>
      </c>
      <c r="C1586" s="165" t="s">
        <v>12618</v>
      </c>
      <c r="D1586" s="166" t="s">
        <v>701</v>
      </c>
      <c r="E1586" s="461">
        <v>8.91</v>
      </c>
      <c r="F1586" s="164" t="s">
        <v>11038</v>
      </c>
      <c r="G1586" s="168"/>
    </row>
    <row r="1587" spans="1:7" ht="20.399999999999999" x14ac:dyDescent="0.3">
      <c r="A1587" s="159" t="str">
        <f t="shared" si="24"/>
        <v>SN-94046</v>
      </c>
      <c r="B1587" s="160">
        <v>94046</v>
      </c>
      <c r="C1587" s="165" t="s">
        <v>12619</v>
      </c>
      <c r="D1587" s="166" t="s">
        <v>701</v>
      </c>
      <c r="E1587" s="461">
        <v>13.69</v>
      </c>
      <c r="F1587" s="164" t="s">
        <v>11038</v>
      </c>
      <c r="G1587" s="168"/>
    </row>
    <row r="1588" spans="1:7" ht="20.399999999999999" x14ac:dyDescent="0.3">
      <c r="A1588" s="159" t="str">
        <f t="shared" si="24"/>
        <v>SN-94047</v>
      </c>
      <c r="B1588" s="160">
        <v>94047</v>
      </c>
      <c r="C1588" s="165" t="s">
        <v>12620</v>
      </c>
      <c r="D1588" s="166" t="s">
        <v>701</v>
      </c>
      <c r="E1588" s="461">
        <v>6.7</v>
      </c>
      <c r="F1588" s="164" t="s">
        <v>11038</v>
      </c>
      <c r="G1588" s="168"/>
    </row>
    <row r="1589" spans="1:7" ht="20.399999999999999" x14ac:dyDescent="0.3">
      <c r="A1589" s="159" t="str">
        <f t="shared" si="24"/>
        <v>SN-94048</v>
      </c>
      <c r="B1589" s="160">
        <v>94048</v>
      </c>
      <c r="C1589" s="165" t="s">
        <v>12621</v>
      </c>
      <c r="D1589" s="166" t="s">
        <v>701</v>
      </c>
      <c r="E1589" s="461">
        <v>11.62</v>
      </c>
      <c r="F1589" s="164" t="s">
        <v>11038</v>
      </c>
      <c r="G1589" s="168"/>
    </row>
    <row r="1590" spans="1:7" ht="20.399999999999999" x14ac:dyDescent="0.3">
      <c r="A1590" s="159" t="str">
        <f t="shared" si="24"/>
        <v>SN-94049</v>
      </c>
      <c r="B1590" s="160">
        <v>94049</v>
      </c>
      <c r="C1590" s="165" t="s">
        <v>12622</v>
      </c>
      <c r="D1590" s="166" t="s">
        <v>701</v>
      </c>
      <c r="E1590" s="461">
        <v>22.05</v>
      </c>
      <c r="F1590" s="164" t="s">
        <v>11038</v>
      </c>
      <c r="G1590" s="168"/>
    </row>
    <row r="1591" spans="1:7" ht="20.399999999999999" x14ac:dyDescent="0.3">
      <c r="A1591" s="159" t="str">
        <f t="shared" si="24"/>
        <v>SN-94050</v>
      </c>
      <c r="B1591" s="160">
        <v>94050</v>
      </c>
      <c r="C1591" s="165" t="s">
        <v>12623</v>
      </c>
      <c r="D1591" s="166" t="s">
        <v>701</v>
      </c>
      <c r="E1591" s="461">
        <v>28.28</v>
      </c>
      <c r="F1591" s="164" t="s">
        <v>11038</v>
      </c>
      <c r="G1591" s="168"/>
    </row>
    <row r="1592" spans="1:7" ht="20.399999999999999" x14ac:dyDescent="0.3">
      <c r="A1592" s="159" t="str">
        <f t="shared" si="24"/>
        <v>SN-94051</v>
      </c>
      <c r="B1592" s="160">
        <v>94051</v>
      </c>
      <c r="C1592" s="165" t="s">
        <v>12624</v>
      </c>
      <c r="D1592" s="166" t="s">
        <v>701</v>
      </c>
      <c r="E1592" s="461">
        <v>18.5</v>
      </c>
      <c r="F1592" s="164" t="s">
        <v>11038</v>
      </c>
      <c r="G1592" s="168"/>
    </row>
    <row r="1593" spans="1:7" ht="20.399999999999999" x14ac:dyDescent="0.3">
      <c r="A1593" s="159" t="str">
        <f t="shared" si="24"/>
        <v>SN-94052</v>
      </c>
      <c r="B1593" s="160">
        <v>94052</v>
      </c>
      <c r="C1593" s="165" t="s">
        <v>12625</v>
      </c>
      <c r="D1593" s="166" t="s">
        <v>701</v>
      </c>
      <c r="E1593" s="461">
        <v>24.58</v>
      </c>
      <c r="F1593" s="164" t="s">
        <v>11038</v>
      </c>
      <c r="G1593" s="168"/>
    </row>
    <row r="1594" spans="1:7" ht="20.399999999999999" x14ac:dyDescent="0.3">
      <c r="A1594" s="159" t="str">
        <f t="shared" si="24"/>
        <v>SN-94053</v>
      </c>
      <c r="B1594" s="160">
        <v>94053</v>
      </c>
      <c r="C1594" s="165" t="s">
        <v>12626</v>
      </c>
      <c r="D1594" s="166" t="s">
        <v>701</v>
      </c>
      <c r="E1594" s="461">
        <v>16.89</v>
      </c>
      <c r="F1594" s="164" t="s">
        <v>11038</v>
      </c>
      <c r="G1594" s="143"/>
    </row>
    <row r="1595" spans="1:7" ht="20.399999999999999" x14ac:dyDescent="0.3">
      <c r="A1595" s="159" t="str">
        <f t="shared" si="24"/>
        <v>SN-94054</v>
      </c>
      <c r="B1595" s="160">
        <v>94054</v>
      </c>
      <c r="C1595" s="165" t="s">
        <v>12627</v>
      </c>
      <c r="D1595" s="166" t="s">
        <v>701</v>
      </c>
      <c r="E1595" s="461">
        <v>23.12</v>
      </c>
      <c r="F1595" s="164" t="s">
        <v>11038</v>
      </c>
      <c r="G1595" s="168"/>
    </row>
    <row r="1596" spans="1:7" ht="20.399999999999999" x14ac:dyDescent="0.3">
      <c r="A1596" s="159" t="str">
        <f t="shared" si="24"/>
        <v>SN-94055</v>
      </c>
      <c r="B1596" s="160">
        <v>94055</v>
      </c>
      <c r="C1596" s="165" t="s">
        <v>12628</v>
      </c>
      <c r="D1596" s="166" t="s">
        <v>701</v>
      </c>
      <c r="E1596" s="461">
        <v>21.11</v>
      </c>
      <c r="F1596" s="164" t="s">
        <v>11038</v>
      </c>
      <c r="G1596" s="168"/>
    </row>
    <row r="1597" spans="1:7" ht="20.399999999999999" x14ac:dyDescent="0.3">
      <c r="A1597" s="159" t="str">
        <f t="shared" si="24"/>
        <v>SN-94056</v>
      </c>
      <c r="B1597" s="160">
        <v>94056</v>
      </c>
      <c r="C1597" s="165" t="s">
        <v>12629</v>
      </c>
      <c r="D1597" s="166" t="s">
        <v>701</v>
      </c>
      <c r="E1597" s="461">
        <v>27.35</v>
      </c>
      <c r="F1597" s="164" t="s">
        <v>11038</v>
      </c>
      <c r="G1597" s="168"/>
    </row>
    <row r="1598" spans="1:7" ht="20.399999999999999" x14ac:dyDescent="0.3">
      <c r="A1598" s="159" t="str">
        <f t="shared" si="24"/>
        <v>SN-94057</v>
      </c>
      <c r="B1598" s="160">
        <v>94057</v>
      </c>
      <c r="C1598" s="165" t="s">
        <v>12630</v>
      </c>
      <c r="D1598" s="166" t="s">
        <v>701</v>
      </c>
      <c r="E1598" s="461">
        <v>17.559999999999999</v>
      </c>
      <c r="F1598" s="164" t="s">
        <v>11038</v>
      </c>
      <c r="G1598" s="168"/>
    </row>
    <row r="1599" spans="1:7" ht="20.399999999999999" x14ac:dyDescent="0.3">
      <c r="A1599" s="159" t="str">
        <f t="shared" si="24"/>
        <v>SN-94058</v>
      </c>
      <c r="B1599" s="160">
        <v>94058</v>
      </c>
      <c r="C1599" s="165" t="s">
        <v>12631</v>
      </c>
      <c r="D1599" s="166" t="s">
        <v>701</v>
      </c>
      <c r="E1599" s="461">
        <v>23.64</v>
      </c>
      <c r="F1599" s="164" t="s">
        <v>11038</v>
      </c>
      <c r="G1599" s="168"/>
    </row>
    <row r="1600" spans="1:7" ht="20.399999999999999" x14ac:dyDescent="0.3">
      <c r="A1600" s="159" t="str">
        <f t="shared" si="24"/>
        <v>SN-94059</v>
      </c>
      <c r="B1600" s="160">
        <v>94059</v>
      </c>
      <c r="C1600" s="165" t="s">
        <v>12632</v>
      </c>
      <c r="D1600" s="166" t="s">
        <v>701</v>
      </c>
      <c r="E1600" s="461">
        <v>15.96</v>
      </c>
      <c r="F1600" s="164" t="s">
        <v>11038</v>
      </c>
      <c r="G1600" s="168"/>
    </row>
    <row r="1601" spans="1:7" ht="20.399999999999999" x14ac:dyDescent="0.3">
      <c r="A1601" s="159" t="str">
        <f t="shared" si="24"/>
        <v>SN-94060</v>
      </c>
      <c r="B1601" s="160">
        <v>94060</v>
      </c>
      <c r="C1601" s="165" t="s">
        <v>12633</v>
      </c>
      <c r="D1601" s="166" t="s">
        <v>701</v>
      </c>
      <c r="E1601" s="461">
        <v>22.18</v>
      </c>
      <c r="F1601" s="164" t="s">
        <v>11038</v>
      </c>
      <c r="G1601" s="168"/>
    </row>
    <row r="1602" spans="1:7" x14ac:dyDescent="0.3">
      <c r="A1602" s="159" t="str">
        <f t="shared" si="24"/>
        <v>SN-73877/1</v>
      </c>
      <c r="B1602" s="160" t="s">
        <v>12634</v>
      </c>
      <c r="C1602" s="165" t="s">
        <v>8026</v>
      </c>
      <c r="D1602" s="166" t="s">
        <v>701</v>
      </c>
      <c r="E1602" s="461">
        <v>50.47</v>
      </c>
      <c r="F1602" s="164" t="s">
        <v>11038</v>
      </c>
      <c r="G1602" s="168"/>
    </row>
    <row r="1603" spans="1:7" x14ac:dyDescent="0.3">
      <c r="A1603" s="159" t="str">
        <f t="shared" si="24"/>
        <v>SN-73877/2</v>
      </c>
      <c r="B1603" s="160" t="s">
        <v>12635</v>
      </c>
      <c r="C1603" s="165" t="s">
        <v>8027</v>
      </c>
      <c r="D1603" s="166" t="s">
        <v>701</v>
      </c>
      <c r="E1603" s="461">
        <v>34.64</v>
      </c>
      <c r="F1603" s="164" t="s">
        <v>11038</v>
      </c>
      <c r="G1603" s="168"/>
    </row>
    <row r="1604" spans="1:7" x14ac:dyDescent="0.3">
      <c r="A1604" s="159" t="str">
        <f t="shared" si="24"/>
        <v>SN-83770</v>
      </c>
      <c r="B1604" s="160">
        <v>83770</v>
      </c>
      <c r="C1604" s="165" t="s">
        <v>7731</v>
      </c>
      <c r="D1604" s="166" t="s">
        <v>701</v>
      </c>
      <c r="E1604" s="461">
        <v>109.97</v>
      </c>
      <c r="F1604" s="164" t="s">
        <v>11038</v>
      </c>
      <c r="G1604" s="168"/>
    </row>
    <row r="1605" spans="1:7" ht="20.399999999999999" x14ac:dyDescent="0.3">
      <c r="A1605" s="159" t="str">
        <f t="shared" si="24"/>
        <v>SN-73301</v>
      </c>
      <c r="B1605" s="160">
        <v>73301</v>
      </c>
      <c r="C1605" s="165" t="s">
        <v>12636</v>
      </c>
      <c r="D1605" s="166" t="s">
        <v>537</v>
      </c>
      <c r="E1605" s="461">
        <v>8.89</v>
      </c>
      <c r="F1605" s="164" t="s">
        <v>11038</v>
      </c>
      <c r="G1605" s="168"/>
    </row>
    <row r="1606" spans="1:7" ht="20.399999999999999" x14ac:dyDescent="0.3">
      <c r="A1606" s="159" t="str">
        <f t="shared" si="24"/>
        <v>SN-83515</v>
      </c>
      <c r="B1606" s="160">
        <v>83515</v>
      </c>
      <c r="C1606" s="165" t="s">
        <v>12637</v>
      </c>
      <c r="D1606" s="166" t="s">
        <v>537</v>
      </c>
      <c r="E1606" s="461">
        <v>11.22</v>
      </c>
      <c r="F1606" s="164" t="s">
        <v>11038</v>
      </c>
      <c r="G1606" s="168"/>
    </row>
    <row r="1607" spans="1:7" ht="20.399999999999999" x14ac:dyDescent="0.3">
      <c r="A1607" s="159" t="str">
        <f t="shared" si="24"/>
        <v>SN-83516</v>
      </c>
      <c r="B1607" s="160">
        <v>83516</v>
      </c>
      <c r="C1607" s="165" t="s">
        <v>12638</v>
      </c>
      <c r="D1607" s="166" t="s">
        <v>537</v>
      </c>
      <c r="E1607" s="461">
        <v>12.96</v>
      </c>
      <c r="F1607" s="164" t="s">
        <v>11038</v>
      </c>
      <c r="G1607" s="168"/>
    </row>
    <row r="1608" spans="1:7" ht="21.6" x14ac:dyDescent="0.3">
      <c r="A1608" s="159" t="str">
        <f t="shared" si="24"/>
        <v>SN-72144</v>
      </c>
      <c r="B1608" s="160">
        <v>72144</v>
      </c>
      <c r="C1608" s="165" t="s">
        <v>12639</v>
      </c>
      <c r="D1608" s="166" t="s">
        <v>513</v>
      </c>
      <c r="E1608" s="461">
        <v>56.78</v>
      </c>
      <c r="F1608" s="164" t="s">
        <v>11118</v>
      </c>
      <c r="G1608" s="168"/>
    </row>
    <row r="1609" spans="1:7" ht="20.399999999999999" x14ac:dyDescent="0.3">
      <c r="A1609" s="159" t="str">
        <f t="shared" si="24"/>
        <v>SN-73910/8</v>
      </c>
      <c r="B1609" s="160" t="s">
        <v>12640</v>
      </c>
      <c r="C1609" s="165" t="s">
        <v>12641</v>
      </c>
      <c r="D1609" s="166" t="s">
        <v>513</v>
      </c>
      <c r="E1609" s="461">
        <v>640.39</v>
      </c>
      <c r="F1609" s="164" t="s">
        <v>11038</v>
      </c>
      <c r="G1609" s="168"/>
    </row>
    <row r="1610" spans="1:7" ht="20.399999999999999" x14ac:dyDescent="0.3">
      <c r="A1610" s="159" t="str">
        <f t="shared" ref="A1610:A1673" si="25">CONCATENATE("SN-",B1610)</f>
        <v>SN-73910/9</v>
      </c>
      <c r="B1610" s="160" t="s">
        <v>12642</v>
      </c>
      <c r="C1610" s="165" t="s">
        <v>12643</v>
      </c>
      <c r="D1610" s="166" t="s">
        <v>513</v>
      </c>
      <c r="E1610" s="461">
        <v>873.28</v>
      </c>
      <c r="F1610" s="164" t="s">
        <v>11038</v>
      </c>
      <c r="G1610" s="168"/>
    </row>
    <row r="1611" spans="1:7" ht="20.399999999999999" x14ac:dyDescent="0.3">
      <c r="A1611" s="159" t="str">
        <f t="shared" si="25"/>
        <v>SN-84874</v>
      </c>
      <c r="B1611" s="160">
        <v>84874</v>
      </c>
      <c r="C1611" s="165" t="s">
        <v>12644</v>
      </c>
      <c r="D1611" s="166" t="s">
        <v>513</v>
      </c>
      <c r="E1611" s="461">
        <v>211.16</v>
      </c>
      <c r="F1611" s="164" t="s">
        <v>11038</v>
      </c>
      <c r="G1611" s="168"/>
    </row>
    <row r="1612" spans="1:7" ht="21.6" x14ac:dyDescent="0.3">
      <c r="A1612" s="159" t="str">
        <f t="shared" si="25"/>
        <v>SN-84876</v>
      </c>
      <c r="B1612" s="160">
        <v>84876</v>
      </c>
      <c r="C1612" s="165" t="s">
        <v>7761</v>
      </c>
      <c r="D1612" s="166" t="s">
        <v>701</v>
      </c>
      <c r="E1612" s="461">
        <v>705.63</v>
      </c>
      <c r="F1612" s="164" t="s">
        <v>11118</v>
      </c>
      <c r="G1612" s="168"/>
    </row>
    <row r="1613" spans="1:7" ht="21.6" x14ac:dyDescent="0.3">
      <c r="A1613" s="159" t="str">
        <f t="shared" si="25"/>
        <v>SN-90800</v>
      </c>
      <c r="B1613" s="160">
        <v>90800</v>
      </c>
      <c r="C1613" s="165" t="s">
        <v>12645</v>
      </c>
      <c r="D1613" s="166" t="s">
        <v>513</v>
      </c>
      <c r="E1613" s="461">
        <v>144.5</v>
      </c>
      <c r="F1613" s="164" t="s">
        <v>11118</v>
      </c>
      <c r="G1613" s="168"/>
    </row>
    <row r="1614" spans="1:7" ht="21.6" x14ac:dyDescent="0.3">
      <c r="A1614" s="159" t="str">
        <f t="shared" si="25"/>
        <v>SN-90801</v>
      </c>
      <c r="B1614" s="160">
        <v>90801</v>
      </c>
      <c r="C1614" s="165" t="s">
        <v>12646</v>
      </c>
      <c r="D1614" s="166" t="s">
        <v>513</v>
      </c>
      <c r="E1614" s="461">
        <v>149.54</v>
      </c>
      <c r="F1614" s="164" t="s">
        <v>11118</v>
      </c>
      <c r="G1614" s="168"/>
    </row>
    <row r="1615" spans="1:7" ht="21.6" x14ac:dyDescent="0.3">
      <c r="A1615" s="159" t="str">
        <f t="shared" si="25"/>
        <v>SN-90802</v>
      </c>
      <c r="B1615" s="160">
        <v>90802</v>
      </c>
      <c r="C1615" s="165" t="s">
        <v>12647</v>
      </c>
      <c r="D1615" s="166" t="s">
        <v>513</v>
      </c>
      <c r="E1615" s="461">
        <v>154.61000000000001</v>
      </c>
      <c r="F1615" s="164" t="s">
        <v>11118</v>
      </c>
      <c r="G1615" s="168"/>
    </row>
    <row r="1616" spans="1:7" ht="21.6" x14ac:dyDescent="0.3">
      <c r="A1616" s="159" t="str">
        <f t="shared" si="25"/>
        <v>SN-90803</v>
      </c>
      <c r="B1616" s="160">
        <v>90803</v>
      </c>
      <c r="C1616" s="165" t="s">
        <v>12648</v>
      </c>
      <c r="D1616" s="166" t="s">
        <v>513</v>
      </c>
      <c r="E1616" s="461">
        <v>159.65</v>
      </c>
      <c r="F1616" s="164" t="s">
        <v>11118</v>
      </c>
      <c r="G1616" s="168"/>
    </row>
    <row r="1617" spans="1:7" ht="21.6" x14ac:dyDescent="0.3">
      <c r="A1617" s="159" t="str">
        <f t="shared" si="25"/>
        <v>SN-90804</v>
      </c>
      <c r="B1617" s="160">
        <v>90804</v>
      </c>
      <c r="C1617" s="165" t="s">
        <v>12649</v>
      </c>
      <c r="D1617" s="166" t="s">
        <v>513</v>
      </c>
      <c r="E1617" s="461">
        <v>191.78</v>
      </c>
      <c r="F1617" s="164" t="s">
        <v>11118</v>
      </c>
      <c r="G1617" s="168"/>
    </row>
    <row r="1618" spans="1:7" ht="21.6" x14ac:dyDescent="0.3">
      <c r="A1618" s="159" t="str">
        <f t="shared" si="25"/>
        <v>SN-90805</v>
      </c>
      <c r="B1618" s="160">
        <v>90805</v>
      </c>
      <c r="C1618" s="165" t="s">
        <v>12650</v>
      </c>
      <c r="D1618" s="166" t="s">
        <v>513</v>
      </c>
      <c r="E1618" s="461">
        <v>47.28</v>
      </c>
      <c r="F1618" s="164" t="s">
        <v>11118</v>
      </c>
      <c r="G1618" s="168"/>
    </row>
    <row r="1619" spans="1:7" ht="21.6" x14ac:dyDescent="0.3">
      <c r="A1619" s="159" t="str">
        <f t="shared" si="25"/>
        <v>SN-90806</v>
      </c>
      <c r="B1619" s="160">
        <v>90806</v>
      </c>
      <c r="C1619" s="165" t="s">
        <v>12651</v>
      </c>
      <c r="D1619" s="166" t="s">
        <v>513</v>
      </c>
      <c r="E1619" s="461">
        <v>200.62</v>
      </c>
      <c r="F1619" s="164" t="s">
        <v>11118</v>
      </c>
      <c r="G1619" s="168"/>
    </row>
    <row r="1620" spans="1:7" ht="21.6" x14ac:dyDescent="0.3">
      <c r="A1620" s="159" t="str">
        <f t="shared" si="25"/>
        <v>SN-90807</v>
      </c>
      <c r="B1620" s="160">
        <v>90807</v>
      </c>
      <c r="C1620" s="165" t="s">
        <v>12652</v>
      </c>
      <c r="D1620" s="166" t="s">
        <v>513</v>
      </c>
      <c r="E1620" s="461">
        <v>51.08</v>
      </c>
      <c r="F1620" s="164" t="s">
        <v>11118</v>
      </c>
      <c r="G1620" s="168"/>
    </row>
    <row r="1621" spans="1:7" ht="21.6" x14ac:dyDescent="0.3">
      <c r="A1621" s="159" t="str">
        <f t="shared" si="25"/>
        <v>SN-90816</v>
      </c>
      <c r="B1621" s="160">
        <v>90816</v>
      </c>
      <c r="C1621" s="165" t="s">
        <v>12653</v>
      </c>
      <c r="D1621" s="166" t="s">
        <v>513</v>
      </c>
      <c r="E1621" s="461">
        <v>209.48</v>
      </c>
      <c r="F1621" s="164" t="s">
        <v>11118</v>
      </c>
      <c r="G1621" s="168"/>
    </row>
    <row r="1622" spans="1:7" ht="21.6" x14ac:dyDescent="0.3">
      <c r="A1622" s="159" t="str">
        <f t="shared" si="25"/>
        <v>SN-90817</v>
      </c>
      <c r="B1622" s="160">
        <v>90817</v>
      </c>
      <c r="C1622" s="165" t="s">
        <v>12654</v>
      </c>
      <c r="D1622" s="166" t="s">
        <v>513</v>
      </c>
      <c r="E1622" s="461">
        <v>54.87</v>
      </c>
      <c r="F1622" s="164" t="s">
        <v>11118</v>
      </c>
      <c r="G1622" s="143"/>
    </row>
    <row r="1623" spans="1:7" ht="21.6" x14ac:dyDescent="0.3">
      <c r="A1623" s="159" t="str">
        <f t="shared" si="25"/>
        <v>SN-90818</v>
      </c>
      <c r="B1623" s="160">
        <v>90818</v>
      </c>
      <c r="C1623" s="165" t="s">
        <v>12655</v>
      </c>
      <c r="D1623" s="166" t="s">
        <v>513</v>
      </c>
      <c r="E1623" s="461">
        <v>218.33</v>
      </c>
      <c r="F1623" s="164" t="s">
        <v>11118</v>
      </c>
      <c r="G1623" s="168"/>
    </row>
    <row r="1624" spans="1:7" ht="21.6" x14ac:dyDescent="0.3">
      <c r="A1624" s="159" t="str">
        <f t="shared" si="25"/>
        <v>SN-90819</v>
      </c>
      <c r="B1624" s="160">
        <v>90819</v>
      </c>
      <c r="C1624" s="165" t="s">
        <v>12656</v>
      </c>
      <c r="D1624" s="166" t="s">
        <v>513</v>
      </c>
      <c r="E1624" s="461">
        <v>58.68</v>
      </c>
      <c r="F1624" s="164" t="s">
        <v>11118</v>
      </c>
      <c r="G1624" s="168"/>
    </row>
    <row r="1625" spans="1:7" ht="20.399999999999999" x14ac:dyDescent="0.3">
      <c r="A1625" s="159" t="str">
        <f t="shared" si="25"/>
        <v>SN-90820</v>
      </c>
      <c r="B1625" s="160">
        <v>90820</v>
      </c>
      <c r="C1625" s="165" t="s">
        <v>12657</v>
      </c>
      <c r="D1625" s="166" t="s">
        <v>513</v>
      </c>
      <c r="E1625" s="461">
        <v>317.11</v>
      </c>
      <c r="F1625" s="164" t="s">
        <v>11038</v>
      </c>
      <c r="G1625" s="168"/>
    </row>
    <row r="1626" spans="1:7" ht="20.399999999999999" x14ac:dyDescent="0.3">
      <c r="A1626" s="159" t="str">
        <f t="shared" si="25"/>
        <v>SN-90821</v>
      </c>
      <c r="B1626" s="160">
        <v>90821</v>
      </c>
      <c r="C1626" s="165" t="s">
        <v>12658</v>
      </c>
      <c r="D1626" s="166" t="s">
        <v>513</v>
      </c>
      <c r="E1626" s="461">
        <v>340.32</v>
      </c>
      <c r="F1626" s="164" t="s">
        <v>11038</v>
      </c>
      <c r="G1626" s="168"/>
    </row>
    <row r="1627" spans="1:7" ht="20.399999999999999" x14ac:dyDescent="0.3">
      <c r="A1627" s="159" t="str">
        <f t="shared" si="25"/>
        <v>SN-90822</v>
      </c>
      <c r="B1627" s="160">
        <v>90822</v>
      </c>
      <c r="C1627" s="165" t="s">
        <v>12659</v>
      </c>
      <c r="D1627" s="166" t="s">
        <v>513</v>
      </c>
      <c r="E1627" s="461">
        <v>336.13</v>
      </c>
      <c r="F1627" s="164" t="s">
        <v>11038</v>
      </c>
      <c r="G1627" s="168"/>
    </row>
    <row r="1628" spans="1:7" ht="20.399999999999999" x14ac:dyDescent="0.3">
      <c r="A1628" s="159" t="str">
        <f t="shared" si="25"/>
        <v>SN-90823</v>
      </c>
      <c r="B1628" s="160">
        <v>90823</v>
      </c>
      <c r="C1628" s="165" t="s">
        <v>12660</v>
      </c>
      <c r="D1628" s="166" t="s">
        <v>513</v>
      </c>
      <c r="E1628" s="461">
        <v>350.53</v>
      </c>
      <c r="F1628" s="164" t="s">
        <v>11038</v>
      </c>
      <c r="G1628" s="168"/>
    </row>
    <row r="1629" spans="1:7" ht="21.6" x14ac:dyDescent="0.3">
      <c r="A1629" s="159" t="str">
        <f t="shared" si="25"/>
        <v>SN-90826</v>
      </c>
      <c r="B1629" s="160">
        <v>90826</v>
      </c>
      <c r="C1629" s="165" t="s">
        <v>12661</v>
      </c>
      <c r="D1629" s="166" t="s">
        <v>513</v>
      </c>
      <c r="E1629" s="461">
        <v>22.31</v>
      </c>
      <c r="F1629" s="164" t="s">
        <v>11118</v>
      </c>
      <c r="G1629" s="168"/>
    </row>
    <row r="1630" spans="1:7" ht="21.6" x14ac:dyDescent="0.3">
      <c r="A1630" s="159" t="str">
        <f t="shared" si="25"/>
        <v>SN-90827</v>
      </c>
      <c r="B1630" s="160">
        <v>90827</v>
      </c>
      <c r="C1630" s="165" t="s">
        <v>12662</v>
      </c>
      <c r="D1630" s="166" t="s">
        <v>513</v>
      </c>
      <c r="E1630" s="461">
        <v>23.35</v>
      </c>
      <c r="F1630" s="164" t="s">
        <v>11118</v>
      </c>
      <c r="G1630" s="168"/>
    </row>
    <row r="1631" spans="1:7" ht="21.6" x14ac:dyDescent="0.3">
      <c r="A1631" s="159" t="str">
        <f t="shared" si="25"/>
        <v>SN-90828</v>
      </c>
      <c r="B1631" s="160">
        <v>90828</v>
      </c>
      <c r="C1631" s="165" t="s">
        <v>12663</v>
      </c>
      <c r="D1631" s="166" t="s">
        <v>513</v>
      </c>
      <c r="E1631" s="461">
        <v>24.4</v>
      </c>
      <c r="F1631" s="164" t="s">
        <v>11118</v>
      </c>
      <c r="G1631" s="168"/>
    </row>
    <row r="1632" spans="1:7" ht="21.6" x14ac:dyDescent="0.3">
      <c r="A1632" s="159" t="str">
        <f t="shared" si="25"/>
        <v>SN-90829</v>
      </c>
      <c r="B1632" s="160">
        <v>90829</v>
      </c>
      <c r="C1632" s="165" t="s">
        <v>12664</v>
      </c>
      <c r="D1632" s="166" t="s">
        <v>513</v>
      </c>
      <c r="E1632" s="461">
        <v>25.48</v>
      </c>
      <c r="F1632" s="164" t="s">
        <v>11118</v>
      </c>
      <c r="G1632" s="143"/>
    </row>
    <row r="1633" spans="1:7" ht="21.6" x14ac:dyDescent="0.3">
      <c r="A1633" s="159" t="str">
        <f t="shared" si="25"/>
        <v>SN-90830</v>
      </c>
      <c r="B1633" s="160">
        <v>90830</v>
      </c>
      <c r="C1633" s="165" t="s">
        <v>12665</v>
      </c>
      <c r="D1633" s="166" t="s">
        <v>513</v>
      </c>
      <c r="E1633" s="461">
        <v>80.349999999999994</v>
      </c>
      <c r="F1633" s="164" t="s">
        <v>11118</v>
      </c>
      <c r="G1633" s="168"/>
    </row>
    <row r="1634" spans="1:7" ht="21.6" x14ac:dyDescent="0.3">
      <c r="A1634" s="159" t="str">
        <f t="shared" si="25"/>
        <v>SN-90831</v>
      </c>
      <c r="B1634" s="160">
        <v>90831</v>
      </c>
      <c r="C1634" s="165" t="s">
        <v>12666</v>
      </c>
      <c r="D1634" s="166" t="s">
        <v>513</v>
      </c>
      <c r="E1634" s="461">
        <v>63.04</v>
      </c>
      <c r="F1634" s="164" t="s">
        <v>11118</v>
      </c>
      <c r="G1634" s="143"/>
    </row>
    <row r="1635" spans="1:7" ht="30.6" x14ac:dyDescent="0.3">
      <c r="A1635" s="159" t="str">
        <f t="shared" si="25"/>
        <v>SN-90841</v>
      </c>
      <c r="B1635" s="160">
        <v>90841</v>
      </c>
      <c r="C1635" s="165" t="s">
        <v>12667</v>
      </c>
      <c r="D1635" s="166" t="s">
        <v>513</v>
      </c>
      <c r="E1635" s="461">
        <v>616.54999999999995</v>
      </c>
      <c r="F1635" s="164" t="s">
        <v>11038</v>
      </c>
      <c r="G1635" s="168"/>
    </row>
    <row r="1636" spans="1:7" ht="30.6" x14ac:dyDescent="0.3">
      <c r="A1636" s="159" t="str">
        <f t="shared" si="25"/>
        <v>SN-90842</v>
      </c>
      <c r="B1636" s="160">
        <v>90842</v>
      </c>
      <c r="C1636" s="165" t="s">
        <v>12668</v>
      </c>
      <c r="D1636" s="166" t="s">
        <v>513</v>
      </c>
      <c r="E1636" s="461">
        <v>656.54</v>
      </c>
      <c r="F1636" s="164" t="s">
        <v>11038</v>
      </c>
      <c r="G1636" s="168"/>
    </row>
    <row r="1637" spans="1:7" ht="30.6" x14ac:dyDescent="0.3">
      <c r="A1637" s="159" t="str">
        <f t="shared" si="25"/>
        <v>SN-90843</v>
      </c>
      <c r="B1637" s="160">
        <v>90843</v>
      </c>
      <c r="C1637" s="165" t="s">
        <v>12669</v>
      </c>
      <c r="D1637" s="166" t="s">
        <v>513</v>
      </c>
      <c r="E1637" s="461">
        <v>674.76</v>
      </c>
      <c r="F1637" s="164" t="s">
        <v>11038</v>
      </c>
      <c r="G1637" s="168"/>
    </row>
    <row r="1638" spans="1:7" ht="30.6" x14ac:dyDescent="0.3">
      <c r="A1638" s="159" t="str">
        <f t="shared" si="25"/>
        <v>SN-90844</v>
      </c>
      <c r="B1638" s="160">
        <v>90844</v>
      </c>
      <c r="C1638" s="165" t="s">
        <v>12670</v>
      </c>
      <c r="D1638" s="166" t="s">
        <v>513</v>
      </c>
      <c r="E1638" s="461">
        <v>700.17</v>
      </c>
      <c r="F1638" s="164" t="s">
        <v>11038</v>
      </c>
      <c r="G1638" s="168"/>
    </row>
    <row r="1639" spans="1:7" ht="30.6" x14ac:dyDescent="0.3">
      <c r="A1639" s="159" t="str">
        <f t="shared" si="25"/>
        <v>SN-90847</v>
      </c>
      <c r="B1639" s="160">
        <v>90847</v>
      </c>
      <c r="C1639" s="165" t="s">
        <v>12671</v>
      </c>
      <c r="D1639" s="166" t="s">
        <v>513</v>
      </c>
      <c r="E1639" s="461">
        <v>553.51</v>
      </c>
      <c r="F1639" s="164" t="s">
        <v>11038</v>
      </c>
      <c r="G1639" s="168"/>
    </row>
    <row r="1640" spans="1:7" ht="30.6" x14ac:dyDescent="0.3">
      <c r="A1640" s="159" t="str">
        <f t="shared" si="25"/>
        <v>SN-90848</v>
      </c>
      <c r="B1640" s="160">
        <v>90848</v>
      </c>
      <c r="C1640" s="165" t="s">
        <v>12672</v>
      </c>
      <c r="D1640" s="166" t="s">
        <v>513</v>
      </c>
      <c r="E1640" s="461">
        <v>587.64</v>
      </c>
      <c r="F1640" s="164" t="s">
        <v>11038</v>
      </c>
      <c r="G1640" s="168"/>
    </row>
    <row r="1641" spans="1:7" ht="30.6" x14ac:dyDescent="0.3">
      <c r="A1641" s="159" t="str">
        <f t="shared" si="25"/>
        <v>SN-90849</v>
      </c>
      <c r="B1641" s="160">
        <v>90849</v>
      </c>
      <c r="C1641" s="165" t="s">
        <v>12673</v>
      </c>
      <c r="D1641" s="166" t="s">
        <v>513</v>
      </c>
      <c r="E1641" s="461">
        <v>594.41</v>
      </c>
      <c r="F1641" s="164" t="s">
        <v>11038</v>
      </c>
      <c r="G1641" s="168"/>
    </row>
    <row r="1642" spans="1:7" ht="30.6" x14ac:dyDescent="0.3">
      <c r="A1642" s="159" t="str">
        <f t="shared" si="25"/>
        <v>SN-90850</v>
      </c>
      <c r="B1642" s="160">
        <v>90850</v>
      </c>
      <c r="C1642" s="165" t="s">
        <v>12674</v>
      </c>
      <c r="D1642" s="166" t="s">
        <v>513</v>
      </c>
      <c r="E1642" s="461">
        <v>619.82000000000005</v>
      </c>
      <c r="F1642" s="164" t="s">
        <v>11038</v>
      </c>
      <c r="G1642" s="143"/>
    </row>
    <row r="1643" spans="1:7" ht="20.399999999999999" x14ac:dyDescent="0.3">
      <c r="A1643" s="159" t="str">
        <f t="shared" si="25"/>
        <v>SN-91009</v>
      </c>
      <c r="B1643" s="160">
        <v>91009</v>
      </c>
      <c r="C1643" s="165" t="s">
        <v>12675</v>
      </c>
      <c r="D1643" s="166" t="s">
        <v>513</v>
      </c>
      <c r="E1643" s="461">
        <v>323.55</v>
      </c>
      <c r="F1643" s="164" t="s">
        <v>11038</v>
      </c>
      <c r="G1643" s="168"/>
    </row>
    <row r="1644" spans="1:7" ht="20.399999999999999" x14ac:dyDescent="0.3">
      <c r="A1644" s="159" t="str">
        <f t="shared" si="25"/>
        <v>SN-91010</v>
      </c>
      <c r="B1644" s="160">
        <v>91010</v>
      </c>
      <c r="C1644" s="165" t="s">
        <v>12676</v>
      </c>
      <c r="D1644" s="166" t="s">
        <v>513</v>
      </c>
      <c r="E1644" s="461">
        <v>269.74</v>
      </c>
      <c r="F1644" s="164" t="s">
        <v>11038</v>
      </c>
      <c r="G1644" s="168"/>
    </row>
    <row r="1645" spans="1:7" ht="20.399999999999999" x14ac:dyDescent="0.3">
      <c r="A1645" s="159" t="str">
        <f t="shared" si="25"/>
        <v>SN-91011</v>
      </c>
      <c r="B1645" s="160">
        <v>91011</v>
      </c>
      <c r="C1645" s="165" t="s">
        <v>12677</v>
      </c>
      <c r="D1645" s="166" t="s">
        <v>513</v>
      </c>
      <c r="E1645" s="461">
        <v>360.24</v>
      </c>
      <c r="F1645" s="164" t="s">
        <v>11038</v>
      </c>
      <c r="G1645" s="168"/>
    </row>
    <row r="1646" spans="1:7" ht="20.399999999999999" x14ac:dyDescent="0.3">
      <c r="A1646" s="159" t="str">
        <f t="shared" si="25"/>
        <v>SN-91012</v>
      </c>
      <c r="B1646" s="160">
        <v>91012</v>
      </c>
      <c r="C1646" s="165" t="s">
        <v>12678</v>
      </c>
      <c r="D1646" s="166" t="s">
        <v>513</v>
      </c>
      <c r="E1646" s="461">
        <v>345.58</v>
      </c>
      <c r="F1646" s="164" t="s">
        <v>11038</v>
      </c>
      <c r="G1646" s="168"/>
    </row>
    <row r="1647" spans="1:7" ht="30.6" x14ac:dyDescent="0.3">
      <c r="A1647" s="159" t="str">
        <f t="shared" si="25"/>
        <v>SN-91013</v>
      </c>
      <c r="B1647" s="160">
        <v>91013</v>
      </c>
      <c r="C1647" s="165" t="s">
        <v>12679</v>
      </c>
      <c r="D1647" s="166" t="s">
        <v>513</v>
      </c>
      <c r="E1647" s="461">
        <v>559.95000000000005</v>
      </c>
      <c r="F1647" s="164" t="s">
        <v>11038</v>
      </c>
      <c r="G1647" s="168"/>
    </row>
    <row r="1648" spans="1:7" ht="30.6" x14ac:dyDescent="0.3">
      <c r="A1648" s="159" t="str">
        <f t="shared" si="25"/>
        <v>SN-91014</v>
      </c>
      <c r="B1648" s="160">
        <v>91014</v>
      </c>
      <c r="C1648" s="165" t="s">
        <v>12680</v>
      </c>
      <c r="D1648" s="166" t="s">
        <v>513</v>
      </c>
      <c r="E1648" s="461">
        <v>517.05999999999995</v>
      </c>
      <c r="F1648" s="164" t="s">
        <v>11038</v>
      </c>
      <c r="G1648" s="168"/>
    </row>
    <row r="1649" spans="1:7" ht="30.6" x14ac:dyDescent="0.3">
      <c r="A1649" s="159" t="str">
        <f t="shared" si="25"/>
        <v>SN-91015</v>
      </c>
      <c r="B1649" s="160">
        <v>91015</v>
      </c>
      <c r="C1649" s="165" t="s">
        <v>12681</v>
      </c>
      <c r="D1649" s="166" t="s">
        <v>513</v>
      </c>
      <c r="E1649" s="461">
        <v>618.52</v>
      </c>
      <c r="F1649" s="164" t="s">
        <v>11038</v>
      </c>
      <c r="G1649" s="168"/>
    </row>
    <row r="1650" spans="1:7" ht="30.6" x14ac:dyDescent="0.3">
      <c r="A1650" s="159" t="str">
        <f t="shared" si="25"/>
        <v>SN-91016</v>
      </c>
      <c r="B1650" s="160">
        <v>91016</v>
      </c>
      <c r="C1650" s="165" t="s">
        <v>12682</v>
      </c>
      <c r="D1650" s="166" t="s">
        <v>513</v>
      </c>
      <c r="E1650" s="461">
        <v>614.87</v>
      </c>
      <c r="F1650" s="164" t="s">
        <v>11038</v>
      </c>
      <c r="G1650" s="168"/>
    </row>
    <row r="1651" spans="1:7" ht="21.6" x14ac:dyDescent="0.3">
      <c r="A1651" s="159" t="str">
        <f t="shared" si="25"/>
        <v>SN-91286</v>
      </c>
      <c r="B1651" s="160">
        <v>91286</v>
      </c>
      <c r="C1651" s="165" t="s">
        <v>12683</v>
      </c>
      <c r="D1651" s="166" t="s">
        <v>513</v>
      </c>
      <c r="E1651" s="461">
        <v>112.29</v>
      </c>
      <c r="F1651" s="164" t="s">
        <v>11118</v>
      </c>
      <c r="G1651" s="168"/>
    </row>
    <row r="1652" spans="1:7" ht="21.6" x14ac:dyDescent="0.3">
      <c r="A1652" s="159" t="str">
        <f t="shared" si="25"/>
        <v>SN-91287</v>
      </c>
      <c r="B1652" s="160">
        <v>91287</v>
      </c>
      <c r="C1652" s="165" t="s">
        <v>12684</v>
      </c>
      <c r="D1652" s="166" t="s">
        <v>513</v>
      </c>
      <c r="E1652" s="461">
        <v>117.33</v>
      </c>
      <c r="F1652" s="164" t="s">
        <v>11118</v>
      </c>
      <c r="G1652" s="168"/>
    </row>
    <row r="1653" spans="1:7" ht="21.6" x14ac:dyDescent="0.3">
      <c r="A1653" s="159" t="str">
        <f t="shared" si="25"/>
        <v>SN-91288</v>
      </c>
      <c r="B1653" s="160">
        <v>91288</v>
      </c>
      <c r="C1653" s="165" t="s">
        <v>12685</v>
      </c>
      <c r="D1653" s="166" t="s">
        <v>513</v>
      </c>
      <c r="E1653" s="461">
        <v>122.4</v>
      </c>
      <c r="F1653" s="164" t="s">
        <v>11118</v>
      </c>
      <c r="G1653" s="168"/>
    </row>
    <row r="1654" spans="1:7" ht="21.6" x14ac:dyDescent="0.3">
      <c r="A1654" s="159" t="str">
        <f t="shared" si="25"/>
        <v>SN-91290</v>
      </c>
      <c r="B1654" s="160">
        <v>91290</v>
      </c>
      <c r="C1654" s="165" t="s">
        <v>12686</v>
      </c>
      <c r="D1654" s="166" t="s">
        <v>513</v>
      </c>
      <c r="E1654" s="461">
        <v>127.44</v>
      </c>
      <c r="F1654" s="164" t="s">
        <v>11118</v>
      </c>
      <c r="G1654" s="168"/>
    </row>
    <row r="1655" spans="1:7" ht="21.6" x14ac:dyDescent="0.3">
      <c r="A1655" s="159" t="str">
        <f t="shared" si="25"/>
        <v>SN-91291</v>
      </c>
      <c r="B1655" s="160">
        <v>91291</v>
      </c>
      <c r="C1655" s="165" t="s">
        <v>12687</v>
      </c>
      <c r="D1655" s="166" t="s">
        <v>513</v>
      </c>
      <c r="E1655" s="461">
        <v>159.57</v>
      </c>
      <c r="F1655" s="164" t="s">
        <v>11118</v>
      </c>
      <c r="G1655" s="168"/>
    </row>
    <row r="1656" spans="1:7" ht="21.6" x14ac:dyDescent="0.3">
      <c r="A1656" s="159" t="str">
        <f t="shared" si="25"/>
        <v>SN-91292</v>
      </c>
      <c r="B1656" s="160">
        <v>91292</v>
      </c>
      <c r="C1656" s="165" t="s">
        <v>12688</v>
      </c>
      <c r="D1656" s="166" t="s">
        <v>513</v>
      </c>
      <c r="E1656" s="461">
        <v>168.41</v>
      </c>
      <c r="F1656" s="164" t="s">
        <v>11118</v>
      </c>
      <c r="G1656" s="168"/>
    </row>
    <row r="1657" spans="1:7" ht="21.6" x14ac:dyDescent="0.3">
      <c r="A1657" s="159" t="str">
        <f t="shared" si="25"/>
        <v>SN-91293</v>
      </c>
      <c r="B1657" s="160">
        <v>91293</v>
      </c>
      <c r="C1657" s="165" t="s">
        <v>12689</v>
      </c>
      <c r="D1657" s="166" t="s">
        <v>513</v>
      </c>
      <c r="E1657" s="461">
        <v>177.27</v>
      </c>
      <c r="F1657" s="164" t="s">
        <v>11118</v>
      </c>
      <c r="G1657" s="168"/>
    </row>
    <row r="1658" spans="1:7" ht="21.6" x14ac:dyDescent="0.3">
      <c r="A1658" s="159" t="str">
        <f t="shared" si="25"/>
        <v>SN-91294</v>
      </c>
      <c r="B1658" s="160">
        <v>91294</v>
      </c>
      <c r="C1658" s="165" t="s">
        <v>12690</v>
      </c>
      <c r="D1658" s="166" t="s">
        <v>513</v>
      </c>
      <c r="E1658" s="461">
        <v>186.12</v>
      </c>
      <c r="F1658" s="164" t="s">
        <v>11118</v>
      </c>
      <c r="G1658" s="168"/>
    </row>
    <row r="1659" spans="1:7" ht="20.399999999999999" x14ac:dyDescent="0.3">
      <c r="A1659" s="159" t="str">
        <f t="shared" si="25"/>
        <v>SN-91295</v>
      </c>
      <c r="B1659" s="160">
        <v>91295</v>
      </c>
      <c r="C1659" s="165" t="s">
        <v>12691</v>
      </c>
      <c r="D1659" s="166" t="s">
        <v>513</v>
      </c>
      <c r="E1659" s="461">
        <v>306.25</v>
      </c>
      <c r="F1659" s="164" t="s">
        <v>11038</v>
      </c>
      <c r="G1659" s="168"/>
    </row>
    <row r="1660" spans="1:7" ht="20.399999999999999" x14ac:dyDescent="0.3">
      <c r="A1660" s="159" t="str">
        <f t="shared" si="25"/>
        <v>SN-91296</v>
      </c>
      <c r="B1660" s="160">
        <v>91296</v>
      </c>
      <c r="C1660" s="165" t="s">
        <v>12692</v>
      </c>
      <c r="D1660" s="166" t="s">
        <v>513</v>
      </c>
      <c r="E1660" s="461">
        <v>321.5</v>
      </c>
      <c r="F1660" s="164" t="s">
        <v>11038</v>
      </c>
      <c r="G1660" s="168"/>
    </row>
    <row r="1661" spans="1:7" ht="20.399999999999999" x14ac:dyDescent="0.3">
      <c r="A1661" s="159" t="str">
        <f t="shared" si="25"/>
        <v>SN-91297</v>
      </c>
      <c r="B1661" s="160">
        <v>91297</v>
      </c>
      <c r="C1661" s="165" t="s">
        <v>12693</v>
      </c>
      <c r="D1661" s="166" t="s">
        <v>513</v>
      </c>
      <c r="E1661" s="461">
        <v>362.01</v>
      </c>
      <c r="F1661" s="164" t="s">
        <v>11038</v>
      </c>
      <c r="G1661" s="168"/>
    </row>
    <row r="1662" spans="1:7" ht="20.399999999999999" x14ac:dyDescent="0.3">
      <c r="A1662" s="159" t="str">
        <f t="shared" si="25"/>
        <v>SN-91298</v>
      </c>
      <c r="B1662" s="160">
        <v>91298</v>
      </c>
      <c r="C1662" s="165" t="s">
        <v>12694</v>
      </c>
      <c r="D1662" s="166" t="s">
        <v>513</v>
      </c>
      <c r="E1662" s="461">
        <v>683.47</v>
      </c>
      <c r="F1662" s="164" t="s">
        <v>11038</v>
      </c>
      <c r="G1662" s="168"/>
    </row>
    <row r="1663" spans="1:7" ht="20.399999999999999" x14ac:dyDescent="0.3">
      <c r="A1663" s="159" t="str">
        <f t="shared" si="25"/>
        <v>SN-91299</v>
      </c>
      <c r="B1663" s="160">
        <v>91299</v>
      </c>
      <c r="C1663" s="165" t="s">
        <v>12695</v>
      </c>
      <c r="D1663" s="166" t="s">
        <v>513</v>
      </c>
      <c r="E1663" s="461">
        <v>929.6</v>
      </c>
      <c r="F1663" s="164" t="s">
        <v>11038</v>
      </c>
      <c r="G1663" s="168"/>
    </row>
    <row r="1664" spans="1:7" ht="21.6" x14ac:dyDescent="0.3">
      <c r="A1664" s="159" t="str">
        <f t="shared" si="25"/>
        <v>SN-91300</v>
      </c>
      <c r="B1664" s="160">
        <v>91300</v>
      </c>
      <c r="C1664" s="165" t="s">
        <v>12696</v>
      </c>
      <c r="D1664" s="166" t="s">
        <v>513</v>
      </c>
      <c r="E1664" s="461">
        <v>18.559999999999999</v>
      </c>
      <c r="F1664" s="164" t="s">
        <v>11118</v>
      </c>
      <c r="G1664" s="168"/>
    </row>
    <row r="1665" spans="1:7" ht="21.6" x14ac:dyDescent="0.3">
      <c r="A1665" s="159" t="str">
        <f t="shared" si="25"/>
        <v>SN-91301</v>
      </c>
      <c r="B1665" s="160">
        <v>91301</v>
      </c>
      <c r="C1665" s="165" t="s">
        <v>12697</v>
      </c>
      <c r="D1665" s="166" t="s">
        <v>513</v>
      </c>
      <c r="E1665" s="461">
        <v>19.54</v>
      </c>
      <c r="F1665" s="164" t="s">
        <v>11118</v>
      </c>
      <c r="G1665" s="168"/>
    </row>
    <row r="1666" spans="1:7" ht="21.6" x14ac:dyDescent="0.3">
      <c r="A1666" s="159" t="str">
        <f t="shared" si="25"/>
        <v>SN-91302</v>
      </c>
      <c r="B1666" s="160">
        <v>91302</v>
      </c>
      <c r="C1666" s="165" t="s">
        <v>12698</v>
      </c>
      <c r="D1666" s="166" t="s">
        <v>513</v>
      </c>
      <c r="E1666" s="461">
        <v>20.52</v>
      </c>
      <c r="F1666" s="164" t="s">
        <v>11118</v>
      </c>
      <c r="G1666" s="168"/>
    </row>
    <row r="1667" spans="1:7" ht="21.6" x14ac:dyDescent="0.3">
      <c r="A1667" s="159" t="str">
        <f t="shared" si="25"/>
        <v>SN-91303</v>
      </c>
      <c r="B1667" s="160">
        <v>91303</v>
      </c>
      <c r="C1667" s="165" t="s">
        <v>12699</v>
      </c>
      <c r="D1667" s="166" t="s">
        <v>513</v>
      </c>
      <c r="E1667" s="461">
        <v>21.53</v>
      </c>
      <c r="F1667" s="164" t="s">
        <v>11118</v>
      </c>
      <c r="G1667" s="168"/>
    </row>
    <row r="1668" spans="1:7" ht="21.6" x14ac:dyDescent="0.3">
      <c r="A1668" s="159" t="str">
        <f t="shared" si="25"/>
        <v>SN-91304</v>
      </c>
      <c r="B1668" s="160">
        <v>91304</v>
      </c>
      <c r="C1668" s="165" t="s">
        <v>12700</v>
      </c>
      <c r="D1668" s="166" t="s">
        <v>513</v>
      </c>
      <c r="E1668" s="461">
        <v>59.86</v>
      </c>
      <c r="F1668" s="164" t="s">
        <v>11118</v>
      </c>
      <c r="G1668" s="168"/>
    </row>
    <row r="1669" spans="1:7" ht="21.6" x14ac:dyDescent="0.3">
      <c r="A1669" s="159" t="str">
        <f t="shared" si="25"/>
        <v>SN-91305</v>
      </c>
      <c r="B1669" s="160">
        <v>91305</v>
      </c>
      <c r="C1669" s="165" t="s">
        <v>12701</v>
      </c>
      <c r="D1669" s="166" t="s">
        <v>513</v>
      </c>
      <c r="E1669" s="461">
        <v>45.14</v>
      </c>
      <c r="F1669" s="164" t="s">
        <v>11118</v>
      </c>
      <c r="G1669" s="168"/>
    </row>
    <row r="1670" spans="1:7" ht="21.6" x14ac:dyDescent="0.3">
      <c r="A1670" s="159" t="str">
        <f t="shared" si="25"/>
        <v>SN-91306</v>
      </c>
      <c r="B1670" s="160">
        <v>91306</v>
      </c>
      <c r="C1670" s="165" t="s">
        <v>12702</v>
      </c>
      <c r="D1670" s="166" t="s">
        <v>513</v>
      </c>
      <c r="E1670" s="461">
        <v>68.900000000000006</v>
      </c>
      <c r="F1670" s="164" t="s">
        <v>11118</v>
      </c>
      <c r="G1670" s="168"/>
    </row>
    <row r="1671" spans="1:7" ht="21.6" x14ac:dyDescent="0.3">
      <c r="A1671" s="159" t="str">
        <f t="shared" si="25"/>
        <v>SN-91307</v>
      </c>
      <c r="B1671" s="160">
        <v>91307</v>
      </c>
      <c r="C1671" s="165" t="s">
        <v>12703</v>
      </c>
      <c r="D1671" s="166" t="s">
        <v>513</v>
      </c>
      <c r="E1671" s="461">
        <v>47.55</v>
      </c>
      <c r="F1671" s="164" t="s">
        <v>11118</v>
      </c>
      <c r="G1671" s="168"/>
    </row>
    <row r="1672" spans="1:7" ht="30.6" x14ac:dyDescent="0.3">
      <c r="A1672" s="159" t="str">
        <f t="shared" si="25"/>
        <v>SN-91312</v>
      </c>
      <c r="B1672" s="160">
        <v>91312</v>
      </c>
      <c r="C1672" s="165" t="s">
        <v>12704</v>
      </c>
      <c r="D1672" s="166" t="s">
        <v>513</v>
      </c>
      <c r="E1672" s="461">
        <v>558.94000000000005</v>
      </c>
      <c r="F1672" s="164" t="s">
        <v>11038</v>
      </c>
      <c r="G1672" s="168"/>
    </row>
    <row r="1673" spans="1:7" ht="30.6" x14ac:dyDescent="0.3">
      <c r="A1673" s="159" t="str">
        <f t="shared" si="25"/>
        <v>SN-91313</v>
      </c>
      <c r="B1673" s="160">
        <v>91313</v>
      </c>
      <c r="C1673" s="165" t="s">
        <v>12705</v>
      </c>
      <c r="D1673" s="166" t="s">
        <v>513</v>
      </c>
      <c r="E1673" s="461">
        <v>595.36</v>
      </c>
      <c r="F1673" s="164" t="s">
        <v>11038</v>
      </c>
      <c r="G1673" s="168"/>
    </row>
    <row r="1674" spans="1:7" ht="30.6" x14ac:dyDescent="0.3">
      <c r="A1674" s="159" t="str">
        <f t="shared" ref="A1674:A1737" si="26">CONCATENATE("SN-",B1674)</f>
        <v>SN-91314</v>
      </c>
      <c r="B1674" s="160">
        <v>91314</v>
      </c>
      <c r="C1674" s="165" t="s">
        <v>12706</v>
      </c>
      <c r="D1674" s="166" t="s">
        <v>513</v>
      </c>
      <c r="E1674" s="461">
        <v>614.29999999999995</v>
      </c>
      <c r="F1674" s="164" t="s">
        <v>11038</v>
      </c>
      <c r="G1674" s="168"/>
    </row>
    <row r="1675" spans="1:7" ht="30.6" x14ac:dyDescent="0.3">
      <c r="A1675" s="159" t="str">
        <f t="shared" si="26"/>
        <v>SN-91315</v>
      </c>
      <c r="B1675" s="160">
        <v>91315</v>
      </c>
      <c r="C1675" s="165" t="s">
        <v>12707</v>
      </c>
      <c r="D1675" s="166" t="s">
        <v>513</v>
      </c>
      <c r="E1675" s="461">
        <v>639.57000000000005</v>
      </c>
      <c r="F1675" s="164" t="s">
        <v>11038</v>
      </c>
      <c r="G1675" s="168"/>
    </row>
    <row r="1676" spans="1:7" ht="30.6" x14ac:dyDescent="0.3">
      <c r="A1676" s="159" t="str">
        <f t="shared" si="26"/>
        <v>SN-91318</v>
      </c>
      <c r="B1676" s="160">
        <v>91318</v>
      </c>
      <c r="C1676" s="165" t="s">
        <v>12708</v>
      </c>
      <c r="D1676" s="166" t="s">
        <v>513</v>
      </c>
      <c r="E1676" s="461">
        <v>513.79999999999995</v>
      </c>
      <c r="F1676" s="164" t="s">
        <v>11038</v>
      </c>
      <c r="G1676" s="168"/>
    </row>
    <row r="1677" spans="1:7" ht="30.6" x14ac:dyDescent="0.3">
      <c r="A1677" s="159" t="str">
        <f t="shared" si="26"/>
        <v>SN-91319</v>
      </c>
      <c r="B1677" s="160">
        <v>91319</v>
      </c>
      <c r="C1677" s="165" t="s">
        <v>12709</v>
      </c>
      <c r="D1677" s="166" t="s">
        <v>513</v>
      </c>
      <c r="E1677" s="461">
        <v>547.80999999999995</v>
      </c>
      <c r="F1677" s="164" t="s">
        <v>11038</v>
      </c>
      <c r="G1677" s="168"/>
    </row>
    <row r="1678" spans="1:7" ht="30.6" x14ac:dyDescent="0.3">
      <c r="A1678" s="159" t="str">
        <f t="shared" si="26"/>
        <v>SN-91320</v>
      </c>
      <c r="B1678" s="160">
        <v>91320</v>
      </c>
      <c r="C1678" s="165" t="s">
        <v>12710</v>
      </c>
      <c r="D1678" s="166" t="s">
        <v>513</v>
      </c>
      <c r="E1678" s="461">
        <v>554.44000000000005</v>
      </c>
      <c r="F1678" s="164" t="s">
        <v>11038</v>
      </c>
      <c r="G1678" s="168"/>
    </row>
    <row r="1679" spans="1:7" ht="30.6" x14ac:dyDescent="0.3">
      <c r="A1679" s="159" t="str">
        <f t="shared" si="26"/>
        <v>SN-91321</v>
      </c>
      <c r="B1679" s="160">
        <v>91321</v>
      </c>
      <c r="C1679" s="165" t="s">
        <v>12711</v>
      </c>
      <c r="D1679" s="166" t="s">
        <v>513</v>
      </c>
      <c r="E1679" s="461">
        <v>579.71</v>
      </c>
      <c r="F1679" s="164" t="s">
        <v>11038</v>
      </c>
      <c r="G1679" s="168"/>
    </row>
    <row r="1680" spans="1:7" ht="30.6" x14ac:dyDescent="0.3">
      <c r="A1680" s="159" t="str">
        <f t="shared" si="26"/>
        <v>SN-91324</v>
      </c>
      <c r="B1680" s="160">
        <v>91324</v>
      </c>
      <c r="C1680" s="165" t="s">
        <v>12712</v>
      </c>
      <c r="D1680" s="166" t="s">
        <v>513</v>
      </c>
      <c r="E1680" s="461">
        <v>520.24</v>
      </c>
      <c r="F1680" s="164" t="s">
        <v>11038</v>
      </c>
      <c r="G1680" s="168"/>
    </row>
    <row r="1681" spans="1:7" ht="30.6" x14ac:dyDescent="0.3">
      <c r="A1681" s="159" t="str">
        <f t="shared" si="26"/>
        <v>SN-91325</v>
      </c>
      <c r="B1681" s="160">
        <v>91325</v>
      </c>
      <c r="C1681" s="165" t="s">
        <v>12713</v>
      </c>
      <c r="D1681" s="166" t="s">
        <v>513</v>
      </c>
      <c r="E1681" s="461">
        <v>477.23</v>
      </c>
      <c r="F1681" s="164" t="s">
        <v>11038</v>
      </c>
      <c r="G1681" s="168"/>
    </row>
    <row r="1682" spans="1:7" ht="30.6" x14ac:dyDescent="0.3">
      <c r="A1682" s="159" t="str">
        <f t="shared" si="26"/>
        <v>SN-91326</v>
      </c>
      <c r="B1682" s="160">
        <v>91326</v>
      </c>
      <c r="C1682" s="165" t="s">
        <v>12714</v>
      </c>
      <c r="D1682" s="166" t="s">
        <v>513</v>
      </c>
      <c r="E1682" s="461">
        <v>578.54999999999995</v>
      </c>
      <c r="F1682" s="164" t="s">
        <v>11038</v>
      </c>
      <c r="G1682" s="143"/>
    </row>
    <row r="1683" spans="1:7" ht="30.6" x14ac:dyDescent="0.3">
      <c r="A1683" s="159" t="str">
        <f t="shared" si="26"/>
        <v>SN-91327</v>
      </c>
      <c r="B1683" s="160">
        <v>91327</v>
      </c>
      <c r="C1683" s="165" t="s">
        <v>12715</v>
      </c>
      <c r="D1683" s="166" t="s">
        <v>513</v>
      </c>
      <c r="E1683" s="461">
        <v>574.76</v>
      </c>
      <c r="F1683" s="164" t="s">
        <v>11038</v>
      </c>
      <c r="G1683" s="168"/>
    </row>
    <row r="1684" spans="1:7" ht="30.6" x14ac:dyDescent="0.3">
      <c r="A1684" s="159" t="str">
        <f t="shared" si="26"/>
        <v>SN-91328</v>
      </c>
      <c r="B1684" s="160">
        <v>91328</v>
      </c>
      <c r="C1684" s="165" t="s">
        <v>12716</v>
      </c>
      <c r="D1684" s="166" t="s">
        <v>513</v>
      </c>
      <c r="E1684" s="461">
        <v>542.65</v>
      </c>
      <c r="F1684" s="164" t="s">
        <v>11038</v>
      </c>
      <c r="G1684" s="168"/>
    </row>
    <row r="1685" spans="1:7" ht="30.6" x14ac:dyDescent="0.3">
      <c r="A1685" s="159" t="str">
        <f t="shared" si="26"/>
        <v>SN-91329</v>
      </c>
      <c r="B1685" s="160">
        <v>91329</v>
      </c>
      <c r="C1685" s="165" t="s">
        <v>12717</v>
      </c>
      <c r="D1685" s="166" t="s">
        <v>513</v>
      </c>
      <c r="E1685" s="461">
        <v>502.94</v>
      </c>
      <c r="F1685" s="164" t="s">
        <v>11038</v>
      </c>
      <c r="G1685" s="168"/>
    </row>
    <row r="1686" spans="1:7" ht="30.6" x14ac:dyDescent="0.3">
      <c r="A1686" s="159" t="str">
        <f t="shared" si="26"/>
        <v>SN-91330</v>
      </c>
      <c r="B1686" s="160">
        <v>91330</v>
      </c>
      <c r="C1686" s="165" t="s">
        <v>12718</v>
      </c>
      <c r="D1686" s="166" t="s">
        <v>513</v>
      </c>
      <c r="E1686" s="461">
        <v>568.82000000000005</v>
      </c>
      <c r="F1686" s="164" t="s">
        <v>11038</v>
      </c>
      <c r="G1686" s="168"/>
    </row>
    <row r="1687" spans="1:7" ht="30.6" x14ac:dyDescent="0.3">
      <c r="A1687" s="159" t="str">
        <f t="shared" si="26"/>
        <v>SN-91331</v>
      </c>
      <c r="B1687" s="160">
        <v>91331</v>
      </c>
      <c r="C1687" s="165" t="s">
        <v>12719</v>
      </c>
      <c r="D1687" s="166" t="s">
        <v>513</v>
      </c>
      <c r="E1687" s="461">
        <v>528.99</v>
      </c>
      <c r="F1687" s="164" t="s">
        <v>11038</v>
      </c>
      <c r="G1687" s="168"/>
    </row>
    <row r="1688" spans="1:7" ht="30.6" x14ac:dyDescent="0.3">
      <c r="A1688" s="159" t="str">
        <f t="shared" si="26"/>
        <v>SN-91332</v>
      </c>
      <c r="B1688" s="160">
        <v>91332</v>
      </c>
      <c r="C1688" s="165" t="s">
        <v>12720</v>
      </c>
      <c r="D1688" s="166" t="s">
        <v>513</v>
      </c>
      <c r="E1688" s="461">
        <v>620.29</v>
      </c>
      <c r="F1688" s="164" t="s">
        <v>11038</v>
      </c>
      <c r="G1688" s="168"/>
    </row>
    <row r="1689" spans="1:7" ht="30.6" x14ac:dyDescent="0.3">
      <c r="A1689" s="159" t="str">
        <f t="shared" si="26"/>
        <v>SN-91333</v>
      </c>
      <c r="B1689" s="160">
        <v>91333</v>
      </c>
      <c r="C1689" s="165" t="s">
        <v>12721</v>
      </c>
      <c r="D1689" s="166" t="s">
        <v>513</v>
      </c>
      <c r="E1689" s="461">
        <v>580.32000000000005</v>
      </c>
      <c r="F1689" s="164" t="s">
        <v>11038</v>
      </c>
      <c r="G1689" s="168"/>
    </row>
    <row r="1690" spans="1:7" ht="20.399999999999999" x14ac:dyDescent="0.3">
      <c r="A1690" s="159" t="str">
        <f t="shared" si="26"/>
        <v>SN-91334</v>
      </c>
      <c r="B1690" s="160">
        <v>91334</v>
      </c>
      <c r="C1690" s="165" t="s">
        <v>12722</v>
      </c>
      <c r="D1690" s="166" t="s">
        <v>513</v>
      </c>
      <c r="E1690" s="461">
        <v>941.75</v>
      </c>
      <c r="F1690" s="164" t="s">
        <v>11038</v>
      </c>
      <c r="G1690" s="168"/>
    </row>
    <row r="1691" spans="1:7" ht="20.399999999999999" x14ac:dyDescent="0.3">
      <c r="A1691" s="159" t="str">
        <f t="shared" si="26"/>
        <v>SN-91335</v>
      </c>
      <c r="B1691" s="160">
        <v>91335</v>
      </c>
      <c r="C1691" s="165" t="s">
        <v>12723</v>
      </c>
      <c r="D1691" s="166" t="s">
        <v>513</v>
      </c>
      <c r="E1691" s="461">
        <v>901.78</v>
      </c>
      <c r="F1691" s="164" t="s">
        <v>11038</v>
      </c>
      <c r="G1691" s="168"/>
    </row>
    <row r="1692" spans="1:7" ht="30.6" x14ac:dyDescent="0.3">
      <c r="A1692" s="159" t="str">
        <f t="shared" si="26"/>
        <v>SN-91336</v>
      </c>
      <c r="B1692" s="160">
        <v>91336</v>
      </c>
      <c r="C1692" s="165" t="s">
        <v>12724</v>
      </c>
      <c r="D1692" s="166" t="s">
        <v>513</v>
      </c>
      <c r="E1692" s="461">
        <v>1187.8800000000001</v>
      </c>
      <c r="F1692" s="164" t="s">
        <v>11038</v>
      </c>
      <c r="G1692" s="168"/>
    </row>
    <row r="1693" spans="1:7" ht="30.6" x14ac:dyDescent="0.3">
      <c r="A1693" s="159" t="str">
        <f t="shared" si="26"/>
        <v>SN-91337</v>
      </c>
      <c r="B1693" s="160">
        <v>91337</v>
      </c>
      <c r="C1693" s="165" t="s">
        <v>12725</v>
      </c>
      <c r="D1693" s="166" t="s">
        <v>513</v>
      </c>
      <c r="E1693" s="461">
        <v>1147.9100000000001</v>
      </c>
      <c r="F1693" s="164" t="s">
        <v>11038</v>
      </c>
      <c r="G1693" s="168"/>
    </row>
    <row r="1694" spans="1:7" x14ac:dyDescent="0.3">
      <c r="A1694" s="159" t="str">
        <f t="shared" si="26"/>
        <v>SN-73813/1</v>
      </c>
      <c r="B1694" s="160" t="s">
        <v>12726</v>
      </c>
      <c r="C1694" s="165" t="s">
        <v>12727</v>
      </c>
      <c r="D1694" s="166" t="s">
        <v>513</v>
      </c>
      <c r="E1694" s="461">
        <v>1412.77</v>
      </c>
      <c r="F1694" s="164" t="s">
        <v>11038</v>
      </c>
      <c r="G1694" s="168"/>
    </row>
    <row r="1695" spans="1:7" ht="21.6" x14ac:dyDescent="0.3">
      <c r="A1695" s="159" t="str">
        <f t="shared" si="26"/>
        <v>SN-84844</v>
      </c>
      <c r="B1695" s="160">
        <v>84844</v>
      </c>
      <c r="C1695" s="165" t="s">
        <v>12728</v>
      </c>
      <c r="D1695" s="166" t="s">
        <v>701</v>
      </c>
      <c r="E1695" s="461">
        <v>381.2</v>
      </c>
      <c r="F1695" s="164" t="s">
        <v>11118</v>
      </c>
      <c r="G1695" s="168"/>
    </row>
    <row r="1696" spans="1:7" ht="21.6" x14ac:dyDescent="0.3">
      <c r="A1696" s="159" t="str">
        <f t="shared" si="26"/>
        <v>SN-84845</v>
      </c>
      <c r="B1696" s="160">
        <v>84845</v>
      </c>
      <c r="C1696" s="165" t="s">
        <v>12729</v>
      </c>
      <c r="D1696" s="166" t="s">
        <v>701</v>
      </c>
      <c r="E1696" s="461">
        <v>585.98</v>
      </c>
      <c r="F1696" s="164" t="s">
        <v>11118</v>
      </c>
      <c r="G1696" s="168"/>
    </row>
    <row r="1697" spans="1:7" ht="21.6" x14ac:dyDescent="0.3">
      <c r="A1697" s="159" t="str">
        <f t="shared" si="26"/>
        <v>SN-84846</v>
      </c>
      <c r="B1697" s="160">
        <v>84846</v>
      </c>
      <c r="C1697" s="165" t="s">
        <v>12730</v>
      </c>
      <c r="D1697" s="166" t="s">
        <v>701</v>
      </c>
      <c r="E1697" s="461">
        <v>595.53</v>
      </c>
      <c r="F1697" s="164" t="s">
        <v>11118</v>
      </c>
      <c r="G1697" s="168"/>
    </row>
    <row r="1698" spans="1:7" ht="21.6" x14ac:dyDescent="0.3">
      <c r="A1698" s="159" t="str">
        <f t="shared" si="26"/>
        <v>SN-84847</v>
      </c>
      <c r="B1698" s="160">
        <v>84847</v>
      </c>
      <c r="C1698" s="165" t="s">
        <v>12731</v>
      </c>
      <c r="D1698" s="166" t="s">
        <v>701</v>
      </c>
      <c r="E1698" s="461">
        <v>595.53</v>
      </c>
      <c r="F1698" s="164" t="s">
        <v>11118</v>
      </c>
      <c r="G1698" s="168"/>
    </row>
    <row r="1699" spans="1:7" ht="21.6" x14ac:dyDescent="0.3">
      <c r="A1699" s="159" t="str">
        <f t="shared" si="26"/>
        <v>SN-84848</v>
      </c>
      <c r="B1699" s="160">
        <v>84848</v>
      </c>
      <c r="C1699" s="165" t="s">
        <v>12732</v>
      </c>
      <c r="D1699" s="166" t="s">
        <v>701</v>
      </c>
      <c r="E1699" s="461">
        <v>469.99</v>
      </c>
      <c r="F1699" s="164" t="s">
        <v>11118</v>
      </c>
      <c r="G1699" s="143"/>
    </row>
    <row r="1700" spans="1:7" x14ac:dyDescent="0.3">
      <c r="A1700" s="159" t="str">
        <f t="shared" si="26"/>
        <v>SN-84849</v>
      </c>
      <c r="B1700" s="160">
        <v>84849</v>
      </c>
      <c r="C1700" s="165" t="s">
        <v>12733</v>
      </c>
      <c r="D1700" s="166" t="s">
        <v>513</v>
      </c>
      <c r="E1700" s="461">
        <v>80.55</v>
      </c>
      <c r="F1700" s="164" t="s">
        <v>11038</v>
      </c>
      <c r="G1700" s="168"/>
    </row>
    <row r="1701" spans="1:7" x14ac:dyDescent="0.3">
      <c r="A1701" s="159" t="str">
        <f t="shared" si="26"/>
        <v>SN-73933/1</v>
      </c>
      <c r="B1701" s="160" t="s">
        <v>12734</v>
      </c>
      <c r="C1701" s="165" t="s">
        <v>12735</v>
      </c>
      <c r="D1701" s="166" t="s">
        <v>701</v>
      </c>
      <c r="E1701" s="461">
        <v>565.66999999999996</v>
      </c>
      <c r="F1701" s="164" t="s">
        <v>11038</v>
      </c>
      <c r="G1701" s="168"/>
    </row>
    <row r="1702" spans="1:7" x14ac:dyDescent="0.3">
      <c r="A1702" s="159" t="str">
        <f t="shared" si="26"/>
        <v>SN-73933/3</v>
      </c>
      <c r="B1702" s="160" t="s">
        <v>12736</v>
      </c>
      <c r="C1702" s="165" t="s">
        <v>8079</v>
      </c>
      <c r="D1702" s="166" t="s">
        <v>701</v>
      </c>
      <c r="E1702" s="461">
        <v>390.6</v>
      </c>
      <c r="F1702" s="164" t="s">
        <v>11038</v>
      </c>
      <c r="G1702" s="168"/>
    </row>
    <row r="1703" spans="1:7" x14ac:dyDescent="0.3">
      <c r="A1703" s="159" t="str">
        <f t="shared" si="26"/>
        <v>SN-73933/4</v>
      </c>
      <c r="B1703" s="160" t="s">
        <v>12737</v>
      </c>
      <c r="C1703" s="165" t="s">
        <v>12738</v>
      </c>
      <c r="D1703" s="166" t="s">
        <v>701</v>
      </c>
      <c r="E1703" s="461">
        <v>542.04</v>
      </c>
      <c r="F1703" s="164" t="s">
        <v>11038</v>
      </c>
      <c r="G1703" s="168"/>
    </row>
    <row r="1704" spans="1:7" x14ac:dyDescent="0.3">
      <c r="A1704" s="159" t="str">
        <f t="shared" si="26"/>
        <v>SN-74073/1</v>
      </c>
      <c r="B1704" s="160" t="s">
        <v>12739</v>
      </c>
      <c r="C1704" s="165" t="s">
        <v>8152</v>
      </c>
      <c r="D1704" s="166" t="s">
        <v>513</v>
      </c>
      <c r="E1704" s="461">
        <v>124.1</v>
      </c>
      <c r="F1704" s="164" t="s">
        <v>11038</v>
      </c>
      <c r="G1704" s="168"/>
    </row>
    <row r="1705" spans="1:7" x14ac:dyDescent="0.3">
      <c r="A1705" s="159" t="str">
        <f t="shared" si="26"/>
        <v>SN-74073/2</v>
      </c>
      <c r="B1705" s="160" t="s">
        <v>12740</v>
      </c>
      <c r="C1705" s="165" t="s">
        <v>8153</v>
      </c>
      <c r="D1705" s="166" t="s">
        <v>513</v>
      </c>
      <c r="E1705" s="461">
        <v>134.12</v>
      </c>
      <c r="F1705" s="164" t="s">
        <v>11038</v>
      </c>
      <c r="G1705" s="168"/>
    </row>
    <row r="1706" spans="1:7" ht="21.6" x14ac:dyDescent="0.3">
      <c r="A1706" s="159" t="str">
        <f t="shared" si="26"/>
        <v>SN-74136/1</v>
      </c>
      <c r="B1706" s="160" t="s">
        <v>12741</v>
      </c>
      <c r="C1706" s="165" t="s">
        <v>8162</v>
      </c>
      <c r="D1706" s="166" t="s">
        <v>701</v>
      </c>
      <c r="E1706" s="461">
        <v>943.87</v>
      </c>
      <c r="F1706" s="164" t="s">
        <v>11118</v>
      </c>
      <c r="G1706" s="168"/>
    </row>
    <row r="1707" spans="1:7" ht="21.6" x14ac:dyDescent="0.3">
      <c r="A1707" s="159" t="str">
        <f t="shared" si="26"/>
        <v>SN-74136/2</v>
      </c>
      <c r="B1707" s="160" t="s">
        <v>12742</v>
      </c>
      <c r="C1707" s="165" t="s">
        <v>12743</v>
      </c>
      <c r="D1707" s="166" t="s">
        <v>701</v>
      </c>
      <c r="E1707" s="461">
        <v>783.62</v>
      </c>
      <c r="F1707" s="164" t="s">
        <v>11118</v>
      </c>
      <c r="G1707" s="168"/>
    </row>
    <row r="1708" spans="1:7" ht="21.6" x14ac:dyDescent="0.3">
      <c r="A1708" s="159" t="str">
        <f t="shared" si="26"/>
        <v>SN-74136/3</v>
      </c>
      <c r="B1708" s="160" t="s">
        <v>12744</v>
      </c>
      <c r="C1708" s="165" t="s">
        <v>12745</v>
      </c>
      <c r="D1708" s="166" t="s">
        <v>701</v>
      </c>
      <c r="E1708" s="461">
        <v>521.72</v>
      </c>
      <c r="F1708" s="164" t="s">
        <v>11118</v>
      </c>
      <c r="G1708" s="168"/>
    </row>
    <row r="1709" spans="1:7" ht="21.6" x14ac:dyDescent="0.3">
      <c r="A1709" s="159" t="str">
        <f t="shared" si="26"/>
        <v>SN-84854</v>
      </c>
      <c r="B1709" s="160">
        <v>84854</v>
      </c>
      <c r="C1709" s="165" t="s">
        <v>7758</v>
      </c>
      <c r="D1709" s="166" t="s">
        <v>566</v>
      </c>
      <c r="E1709" s="461">
        <v>24.94</v>
      </c>
      <c r="F1709" s="164" t="s">
        <v>11118</v>
      </c>
      <c r="G1709" s="168"/>
    </row>
    <row r="1710" spans="1:7" x14ac:dyDescent="0.3">
      <c r="A1710" s="159" t="str">
        <f t="shared" si="26"/>
        <v>SN-94559</v>
      </c>
      <c r="B1710" s="160">
        <v>94559</v>
      </c>
      <c r="C1710" s="165" t="s">
        <v>12746</v>
      </c>
      <c r="D1710" s="166" t="s">
        <v>701</v>
      </c>
      <c r="E1710" s="461">
        <v>432.9</v>
      </c>
      <c r="F1710" s="164" t="s">
        <v>11038</v>
      </c>
      <c r="G1710" s="168"/>
    </row>
    <row r="1711" spans="1:7" x14ac:dyDescent="0.3">
      <c r="A1711" s="159" t="str">
        <f t="shared" si="26"/>
        <v>SN-94560</v>
      </c>
      <c r="B1711" s="160">
        <v>94560</v>
      </c>
      <c r="C1711" s="165" t="s">
        <v>12747</v>
      </c>
      <c r="D1711" s="166" t="s">
        <v>701</v>
      </c>
      <c r="E1711" s="461">
        <v>391.64</v>
      </c>
      <c r="F1711" s="164" t="s">
        <v>11038</v>
      </c>
      <c r="G1711" s="168"/>
    </row>
    <row r="1712" spans="1:7" x14ac:dyDescent="0.3">
      <c r="A1712" s="159" t="str">
        <f t="shared" si="26"/>
        <v>SN-94562</v>
      </c>
      <c r="B1712" s="160">
        <v>94562</v>
      </c>
      <c r="C1712" s="165" t="s">
        <v>12748</v>
      </c>
      <c r="D1712" s="166" t="s">
        <v>701</v>
      </c>
      <c r="E1712" s="461">
        <v>411.38</v>
      </c>
      <c r="F1712" s="164" t="s">
        <v>11038</v>
      </c>
      <c r="G1712" s="168"/>
    </row>
    <row r="1713" spans="1:7" x14ac:dyDescent="0.3">
      <c r="A1713" s="159" t="str">
        <f t="shared" si="26"/>
        <v>SN-94563</v>
      </c>
      <c r="B1713" s="160">
        <v>94563</v>
      </c>
      <c r="C1713" s="165" t="s">
        <v>12749</v>
      </c>
      <c r="D1713" s="166" t="s">
        <v>701</v>
      </c>
      <c r="E1713" s="461">
        <v>516.84</v>
      </c>
      <c r="F1713" s="164" t="s">
        <v>11038</v>
      </c>
      <c r="G1713" s="168"/>
    </row>
    <row r="1714" spans="1:7" ht="20.399999999999999" x14ac:dyDescent="0.3">
      <c r="A1714" s="159" t="str">
        <f t="shared" si="26"/>
        <v>SN-94564</v>
      </c>
      <c r="B1714" s="160">
        <v>94564</v>
      </c>
      <c r="C1714" s="165" t="s">
        <v>12750</v>
      </c>
      <c r="D1714" s="166" t="s">
        <v>701</v>
      </c>
      <c r="E1714" s="461">
        <v>398.21</v>
      </c>
      <c r="F1714" s="164" t="s">
        <v>11038</v>
      </c>
      <c r="G1714" s="168"/>
    </row>
    <row r="1715" spans="1:7" ht="20.399999999999999" x14ac:dyDescent="0.3">
      <c r="A1715" s="159" t="str">
        <f t="shared" si="26"/>
        <v>SN-94565</v>
      </c>
      <c r="B1715" s="160">
        <v>94565</v>
      </c>
      <c r="C1715" s="165" t="s">
        <v>12751</v>
      </c>
      <c r="D1715" s="166" t="s">
        <v>701</v>
      </c>
      <c r="E1715" s="461">
        <v>381.02</v>
      </c>
      <c r="F1715" s="164" t="s">
        <v>11038</v>
      </c>
      <c r="G1715" s="168"/>
    </row>
    <row r="1716" spans="1:7" ht="20.399999999999999" x14ac:dyDescent="0.3">
      <c r="A1716" s="159" t="str">
        <f t="shared" si="26"/>
        <v>SN-94567</v>
      </c>
      <c r="B1716" s="160">
        <v>94567</v>
      </c>
      <c r="C1716" s="165" t="s">
        <v>12752</v>
      </c>
      <c r="D1716" s="166" t="s">
        <v>701</v>
      </c>
      <c r="E1716" s="461">
        <v>396.54</v>
      </c>
      <c r="F1716" s="164" t="s">
        <v>11038</v>
      </c>
      <c r="G1716" s="143"/>
    </row>
    <row r="1717" spans="1:7" ht="20.399999999999999" x14ac:dyDescent="0.3">
      <c r="A1717" s="159" t="str">
        <f t="shared" si="26"/>
        <v>SN-94568</v>
      </c>
      <c r="B1717" s="160">
        <v>94568</v>
      </c>
      <c r="C1717" s="165" t="s">
        <v>12753</v>
      </c>
      <c r="D1717" s="166" t="s">
        <v>701</v>
      </c>
      <c r="E1717" s="461">
        <v>499.07</v>
      </c>
      <c r="F1717" s="164" t="s">
        <v>11038</v>
      </c>
      <c r="G1717" s="168"/>
    </row>
    <row r="1718" spans="1:7" ht="21.6" x14ac:dyDescent="0.3">
      <c r="A1718" s="159" t="str">
        <f t="shared" si="26"/>
        <v>SN-73932/1</v>
      </c>
      <c r="B1718" s="160" t="s">
        <v>12754</v>
      </c>
      <c r="C1718" s="165" t="s">
        <v>8078</v>
      </c>
      <c r="D1718" s="166" t="s">
        <v>701</v>
      </c>
      <c r="E1718" s="461">
        <v>260.52</v>
      </c>
      <c r="F1718" s="164" t="s">
        <v>11118</v>
      </c>
      <c r="G1718" s="168"/>
    </row>
    <row r="1719" spans="1:7" x14ac:dyDescent="0.3">
      <c r="A1719" s="159" t="str">
        <f t="shared" si="26"/>
        <v>SN-73631</v>
      </c>
      <c r="B1719" s="160">
        <v>73631</v>
      </c>
      <c r="C1719" s="165" t="s">
        <v>7664</v>
      </c>
      <c r="D1719" s="166" t="s">
        <v>701</v>
      </c>
      <c r="E1719" s="461">
        <v>262</v>
      </c>
      <c r="F1719" s="164" t="s">
        <v>11038</v>
      </c>
      <c r="G1719" s="168"/>
    </row>
    <row r="1720" spans="1:7" ht="21.6" x14ac:dyDescent="0.3">
      <c r="A1720" s="159" t="str">
        <f t="shared" si="26"/>
        <v>SN-74195/1</v>
      </c>
      <c r="B1720" s="160" t="s">
        <v>12755</v>
      </c>
      <c r="C1720" s="165" t="s">
        <v>12756</v>
      </c>
      <c r="D1720" s="166" t="s">
        <v>566</v>
      </c>
      <c r="E1720" s="461">
        <v>312.35000000000002</v>
      </c>
      <c r="F1720" s="164" t="s">
        <v>11118</v>
      </c>
      <c r="G1720" s="168"/>
    </row>
    <row r="1721" spans="1:7" ht="21.6" x14ac:dyDescent="0.3">
      <c r="A1721" s="159" t="str">
        <f t="shared" si="26"/>
        <v>SN-73665</v>
      </c>
      <c r="B1721" s="160">
        <v>73665</v>
      </c>
      <c r="C1721" s="165" t="s">
        <v>12757</v>
      </c>
      <c r="D1721" s="166" t="s">
        <v>566</v>
      </c>
      <c r="E1721" s="461">
        <v>48.37</v>
      </c>
      <c r="F1721" s="164" t="s">
        <v>11118</v>
      </c>
      <c r="G1721" s="168"/>
    </row>
    <row r="1722" spans="1:7" ht="21.6" x14ac:dyDescent="0.3">
      <c r="A1722" s="159" t="str">
        <f t="shared" si="26"/>
        <v>SN-73669</v>
      </c>
      <c r="B1722" s="160">
        <v>73669</v>
      </c>
      <c r="C1722" s="165" t="s">
        <v>7668</v>
      </c>
      <c r="D1722" s="166" t="s">
        <v>566</v>
      </c>
      <c r="E1722" s="461">
        <v>65.05</v>
      </c>
      <c r="F1722" s="164" t="s">
        <v>11118</v>
      </c>
      <c r="G1722" s="168"/>
    </row>
    <row r="1723" spans="1:7" x14ac:dyDescent="0.3">
      <c r="A1723" s="159" t="str">
        <f t="shared" si="26"/>
        <v>SN-74072/1</v>
      </c>
      <c r="B1723" s="160" t="s">
        <v>12758</v>
      </c>
      <c r="C1723" s="165" t="s">
        <v>8149</v>
      </c>
      <c r="D1723" s="166" t="s">
        <v>566</v>
      </c>
      <c r="E1723" s="461">
        <v>55.49</v>
      </c>
      <c r="F1723" s="164" t="s">
        <v>11038</v>
      </c>
      <c r="G1723" s="168"/>
    </row>
    <row r="1724" spans="1:7" x14ac:dyDescent="0.3">
      <c r="A1724" s="159" t="str">
        <f t="shared" si="26"/>
        <v>SN-74072/2</v>
      </c>
      <c r="B1724" s="160" t="s">
        <v>12759</v>
      </c>
      <c r="C1724" s="165" t="s">
        <v>8150</v>
      </c>
      <c r="D1724" s="166" t="s">
        <v>566</v>
      </c>
      <c r="E1724" s="461">
        <v>93.84</v>
      </c>
      <c r="F1724" s="164" t="s">
        <v>11038</v>
      </c>
      <c r="G1724" s="168"/>
    </row>
    <row r="1725" spans="1:7" x14ac:dyDescent="0.3">
      <c r="A1725" s="159" t="str">
        <f t="shared" si="26"/>
        <v>SN-74072/3</v>
      </c>
      <c r="B1725" s="160" t="s">
        <v>12760</v>
      </c>
      <c r="C1725" s="165" t="s">
        <v>8151</v>
      </c>
      <c r="D1725" s="166" t="s">
        <v>566</v>
      </c>
      <c r="E1725" s="461">
        <v>66.95</v>
      </c>
      <c r="F1725" s="164" t="s">
        <v>11038</v>
      </c>
      <c r="G1725" s="143"/>
    </row>
    <row r="1726" spans="1:7" x14ac:dyDescent="0.3">
      <c r="A1726" s="159" t="str">
        <f t="shared" si="26"/>
        <v>SN-74194/1</v>
      </c>
      <c r="B1726" s="160" t="s">
        <v>12761</v>
      </c>
      <c r="C1726" s="165" t="s">
        <v>8167</v>
      </c>
      <c r="D1726" s="166" t="s">
        <v>566</v>
      </c>
      <c r="E1726" s="461">
        <v>200.33</v>
      </c>
      <c r="F1726" s="164" t="s">
        <v>11038</v>
      </c>
      <c r="G1726" s="168"/>
    </row>
    <row r="1727" spans="1:7" x14ac:dyDescent="0.3">
      <c r="A1727" s="159" t="str">
        <f t="shared" si="26"/>
        <v>SN-84862</v>
      </c>
      <c r="B1727" s="160">
        <v>84862</v>
      </c>
      <c r="C1727" s="165" t="s">
        <v>7759</v>
      </c>
      <c r="D1727" s="166" t="s">
        <v>566</v>
      </c>
      <c r="E1727" s="461">
        <v>182.95</v>
      </c>
      <c r="F1727" s="164" t="s">
        <v>11038</v>
      </c>
      <c r="G1727" s="168"/>
    </row>
    <row r="1728" spans="1:7" x14ac:dyDescent="0.3">
      <c r="A1728" s="159" t="str">
        <f t="shared" si="26"/>
        <v>SN-84863</v>
      </c>
      <c r="B1728" s="160">
        <v>84863</v>
      </c>
      <c r="C1728" s="165" t="s">
        <v>7760</v>
      </c>
      <c r="D1728" s="166" t="s">
        <v>566</v>
      </c>
      <c r="E1728" s="461">
        <v>89.94</v>
      </c>
      <c r="F1728" s="164" t="s">
        <v>11038</v>
      </c>
      <c r="G1728" s="168"/>
    </row>
    <row r="1729" spans="1:7" ht="20.399999999999999" x14ac:dyDescent="0.3">
      <c r="A1729" s="159" t="str">
        <f t="shared" si="26"/>
        <v>SN-68050</v>
      </c>
      <c r="B1729" s="160">
        <v>68050</v>
      </c>
      <c r="C1729" s="165" t="s">
        <v>12762</v>
      </c>
      <c r="D1729" s="166" t="s">
        <v>701</v>
      </c>
      <c r="E1729" s="461">
        <v>433.47</v>
      </c>
      <c r="F1729" s="164" t="s">
        <v>11038</v>
      </c>
      <c r="G1729" s="168"/>
    </row>
    <row r="1730" spans="1:7" x14ac:dyDescent="0.3">
      <c r="A1730" s="159" t="str">
        <f t="shared" si="26"/>
        <v>SN-90838</v>
      </c>
      <c r="B1730" s="160">
        <v>90838</v>
      </c>
      <c r="C1730" s="165" t="s">
        <v>7910</v>
      </c>
      <c r="D1730" s="166" t="s">
        <v>513</v>
      </c>
      <c r="E1730" s="461">
        <v>1111.6400000000001</v>
      </c>
      <c r="F1730" s="164" t="s">
        <v>11038</v>
      </c>
      <c r="G1730" s="168"/>
    </row>
    <row r="1731" spans="1:7" ht="21.6" x14ac:dyDescent="0.3">
      <c r="A1731" s="159" t="str">
        <f t="shared" si="26"/>
        <v>SN-91338</v>
      </c>
      <c r="B1731" s="160">
        <v>91338</v>
      </c>
      <c r="C1731" s="165" t="s">
        <v>12763</v>
      </c>
      <c r="D1731" s="166" t="s">
        <v>701</v>
      </c>
      <c r="E1731" s="461">
        <v>729.51</v>
      </c>
      <c r="F1731" s="164" t="s">
        <v>11118</v>
      </c>
      <c r="G1731" s="168"/>
    </row>
    <row r="1732" spans="1:7" ht="21.6" x14ac:dyDescent="0.3">
      <c r="A1732" s="159" t="str">
        <f t="shared" si="26"/>
        <v>SN-91341</v>
      </c>
      <c r="B1732" s="160">
        <v>91341</v>
      </c>
      <c r="C1732" s="165" t="s">
        <v>12764</v>
      </c>
      <c r="D1732" s="166" t="s">
        <v>701</v>
      </c>
      <c r="E1732" s="461">
        <v>538.62</v>
      </c>
      <c r="F1732" s="164" t="s">
        <v>11118</v>
      </c>
      <c r="G1732" s="168"/>
    </row>
    <row r="1733" spans="1:7" ht="21.6" x14ac:dyDescent="0.3">
      <c r="A1733" s="159" t="str">
        <f t="shared" si="26"/>
        <v>SN-94805</v>
      </c>
      <c r="B1733" s="160">
        <v>94805</v>
      </c>
      <c r="C1733" s="165" t="s">
        <v>12765</v>
      </c>
      <c r="D1733" s="166" t="s">
        <v>513</v>
      </c>
      <c r="E1733" s="461">
        <v>843.17</v>
      </c>
      <c r="F1733" s="164" t="s">
        <v>11118</v>
      </c>
      <c r="G1733" s="168"/>
    </row>
    <row r="1734" spans="1:7" ht="20.399999999999999" x14ac:dyDescent="0.3">
      <c r="A1734" s="159" t="str">
        <f t="shared" si="26"/>
        <v>SN-94806</v>
      </c>
      <c r="B1734" s="160">
        <v>94806</v>
      </c>
      <c r="C1734" s="165" t="s">
        <v>12766</v>
      </c>
      <c r="D1734" s="166" t="s">
        <v>513</v>
      </c>
      <c r="E1734" s="461">
        <v>542.71</v>
      </c>
      <c r="F1734" s="164" t="s">
        <v>11038</v>
      </c>
      <c r="G1734" s="168"/>
    </row>
    <row r="1735" spans="1:7" ht="20.399999999999999" x14ac:dyDescent="0.3">
      <c r="A1735" s="159" t="str">
        <f t="shared" si="26"/>
        <v>SN-94807</v>
      </c>
      <c r="B1735" s="160">
        <v>94807</v>
      </c>
      <c r="C1735" s="165" t="s">
        <v>12767</v>
      </c>
      <c r="D1735" s="166" t="s">
        <v>513</v>
      </c>
      <c r="E1735" s="461">
        <v>652.79999999999995</v>
      </c>
      <c r="F1735" s="164" t="s">
        <v>11038</v>
      </c>
      <c r="G1735" s="168"/>
    </row>
    <row r="1736" spans="1:7" x14ac:dyDescent="0.3">
      <c r="A1736" s="159" t="str">
        <f t="shared" si="26"/>
        <v>SN-73737/1</v>
      </c>
      <c r="B1736" s="160" t="s">
        <v>12768</v>
      </c>
      <c r="C1736" s="165" t="s">
        <v>12769</v>
      </c>
      <c r="D1736" s="166" t="s">
        <v>566</v>
      </c>
      <c r="E1736" s="461">
        <v>117.09</v>
      </c>
      <c r="F1736" s="164" t="s">
        <v>11038</v>
      </c>
      <c r="G1736" s="168"/>
    </row>
    <row r="1737" spans="1:7" x14ac:dyDescent="0.3">
      <c r="A1737" s="159" t="str">
        <f t="shared" si="26"/>
        <v>SN-73737/2</v>
      </c>
      <c r="B1737" s="160" t="s">
        <v>12770</v>
      </c>
      <c r="C1737" s="165" t="s">
        <v>12771</v>
      </c>
      <c r="D1737" s="166" t="s">
        <v>566</v>
      </c>
      <c r="E1737" s="461">
        <v>244.26</v>
      </c>
      <c r="F1737" s="164" t="s">
        <v>11038</v>
      </c>
      <c r="G1737" s="168"/>
    </row>
    <row r="1738" spans="1:7" x14ac:dyDescent="0.3">
      <c r="A1738" s="159" t="str">
        <f t="shared" ref="A1738:A1801" si="27">CONCATENATE("SN-",B1738)</f>
        <v>SN-73737/3</v>
      </c>
      <c r="B1738" s="160" t="s">
        <v>12772</v>
      </c>
      <c r="C1738" s="165" t="s">
        <v>12773</v>
      </c>
      <c r="D1738" s="166" t="s">
        <v>566</v>
      </c>
      <c r="E1738" s="461">
        <v>285.27999999999997</v>
      </c>
      <c r="F1738" s="164" t="s">
        <v>11038</v>
      </c>
      <c r="G1738" s="168"/>
    </row>
    <row r="1739" spans="1:7" x14ac:dyDescent="0.3">
      <c r="A1739" s="159" t="str">
        <f t="shared" si="27"/>
        <v>SN-85096</v>
      </c>
      <c r="B1739" s="160">
        <v>85096</v>
      </c>
      <c r="C1739" s="165" t="s">
        <v>7776</v>
      </c>
      <c r="D1739" s="166" t="s">
        <v>701</v>
      </c>
      <c r="E1739" s="461">
        <v>246.71</v>
      </c>
      <c r="F1739" s="164" t="s">
        <v>11038</v>
      </c>
      <c r="G1739" s="168"/>
    </row>
    <row r="1740" spans="1:7" x14ac:dyDescent="0.3">
      <c r="A1740" s="159" t="str">
        <f t="shared" si="27"/>
        <v>SN-73736/1</v>
      </c>
      <c r="B1740" s="160" t="s">
        <v>12774</v>
      </c>
      <c r="C1740" s="165" t="s">
        <v>7960</v>
      </c>
      <c r="D1740" s="166" t="s">
        <v>513</v>
      </c>
      <c r="E1740" s="461">
        <v>127.36</v>
      </c>
      <c r="F1740" s="164" t="s">
        <v>11038</v>
      </c>
      <c r="G1740" s="168"/>
    </row>
    <row r="1741" spans="1:7" ht="21.6" x14ac:dyDescent="0.3">
      <c r="A1741" s="159" t="str">
        <f t="shared" si="27"/>
        <v>SN-84885</v>
      </c>
      <c r="B1741" s="160">
        <v>84885</v>
      </c>
      <c r="C1741" s="165" t="s">
        <v>12775</v>
      </c>
      <c r="D1741" s="166" t="s">
        <v>513</v>
      </c>
      <c r="E1741" s="461">
        <v>525.63</v>
      </c>
      <c r="F1741" s="164" t="s">
        <v>11118</v>
      </c>
      <c r="G1741" s="168"/>
    </row>
    <row r="1742" spans="1:7" ht="21.6" x14ac:dyDescent="0.3">
      <c r="A1742" s="159" t="str">
        <f t="shared" si="27"/>
        <v>SN-84886</v>
      </c>
      <c r="B1742" s="160">
        <v>84886</v>
      </c>
      <c r="C1742" s="165" t="s">
        <v>7762</v>
      </c>
      <c r="D1742" s="166" t="s">
        <v>513</v>
      </c>
      <c r="E1742" s="461">
        <v>1019.36</v>
      </c>
      <c r="F1742" s="164" t="s">
        <v>11118</v>
      </c>
      <c r="G1742" s="168"/>
    </row>
    <row r="1743" spans="1:7" ht="21.6" x14ac:dyDescent="0.3">
      <c r="A1743" s="159" t="str">
        <f t="shared" si="27"/>
        <v>SN-84889</v>
      </c>
      <c r="B1743" s="160">
        <v>84889</v>
      </c>
      <c r="C1743" s="165" t="s">
        <v>7763</v>
      </c>
      <c r="D1743" s="166" t="s">
        <v>513</v>
      </c>
      <c r="E1743" s="461">
        <v>15.7</v>
      </c>
      <c r="F1743" s="164" t="s">
        <v>11118</v>
      </c>
      <c r="G1743" s="168"/>
    </row>
    <row r="1744" spans="1:7" ht="21.6" x14ac:dyDescent="0.3">
      <c r="A1744" s="159" t="str">
        <f t="shared" si="27"/>
        <v>SN-84891</v>
      </c>
      <c r="B1744" s="160">
        <v>84891</v>
      </c>
      <c r="C1744" s="165" t="s">
        <v>7764</v>
      </c>
      <c r="D1744" s="166" t="s">
        <v>513</v>
      </c>
      <c r="E1744" s="461">
        <v>155.47</v>
      </c>
      <c r="F1744" s="164" t="s">
        <v>11118</v>
      </c>
      <c r="G1744" s="168"/>
    </row>
    <row r="1745" spans="1:7" ht="21.6" x14ac:dyDescent="0.3">
      <c r="A1745" s="159" t="str">
        <f t="shared" si="27"/>
        <v>SN-74046/2</v>
      </c>
      <c r="B1745" s="160" t="s">
        <v>12776</v>
      </c>
      <c r="C1745" s="165" t="s">
        <v>8146</v>
      </c>
      <c r="D1745" s="166" t="s">
        <v>513</v>
      </c>
      <c r="E1745" s="461">
        <v>31.12</v>
      </c>
      <c r="F1745" s="164" t="s">
        <v>11118</v>
      </c>
      <c r="G1745" s="168"/>
    </row>
    <row r="1746" spans="1:7" x14ac:dyDescent="0.3">
      <c r="A1746" s="159" t="str">
        <f t="shared" si="27"/>
        <v>SN-74047/2</v>
      </c>
      <c r="B1746" s="160" t="s">
        <v>12777</v>
      </c>
      <c r="C1746" s="165" t="s">
        <v>12778</v>
      </c>
      <c r="D1746" s="166" t="s">
        <v>513</v>
      </c>
      <c r="E1746" s="461">
        <v>30.87</v>
      </c>
      <c r="F1746" s="164" t="s">
        <v>11038</v>
      </c>
      <c r="G1746" s="168"/>
    </row>
    <row r="1747" spans="1:7" ht="21.6" x14ac:dyDescent="0.3">
      <c r="A1747" s="159" t="str">
        <f t="shared" si="27"/>
        <v>SN-74084/1</v>
      </c>
      <c r="B1747" s="160" t="s">
        <v>12779</v>
      </c>
      <c r="C1747" s="165" t="s">
        <v>12780</v>
      </c>
      <c r="D1747" s="166" t="s">
        <v>513</v>
      </c>
      <c r="E1747" s="461">
        <v>140.15</v>
      </c>
      <c r="F1747" s="164" t="s">
        <v>11118</v>
      </c>
      <c r="G1747" s="168"/>
    </row>
    <row r="1748" spans="1:7" ht="21.6" x14ac:dyDescent="0.3">
      <c r="A1748" s="159" t="str">
        <f t="shared" si="27"/>
        <v>SN-84950</v>
      </c>
      <c r="B1748" s="160">
        <v>84950</v>
      </c>
      <c r="C1748" s="165" t="s">
        <v>7765</v>
      </c>
      <c r="D1748" s="166" t="s">
        <v>513</v>
      </c>
      <c r="E1748" s="461">
        <v>43.24</v>
      </c>
      <c r="F1748" s="164" t="s">
        <v>11118</v>
      </c>
      <c r="G1748" s="168"/>
    </row>
    <row r="1749" spans="1:7" ht="21.6" x14ac:dyDescent="0.3">
      <c r="A1749" s="159" t="str">
        <f t="shared" si="27"/>
        <v>SN-84952</v>
      </c>
      <c r="B1749" s="160">
        <v>84952</v>
      </c>
      <c r="C1749" s="165" t="s">
        <v>7766</v>
      </c>
      <c r="D1749" s="166" t="s">
        <v>513</v>
      </c>
      <c r="E1749" s="461">
        <v>31.84</v>
      </c>
      <c r="F1749" s="164" t="s">
        <v>11118</v>
      </c>
      <c r="G1749" s="168"/>
    </row>
    <row r="1750" spans="1:7" ht="21.6" x14ac:dyDescent="0.3">
      <c r="A1750" s="159" t="str">
        <f t="shared" si="27"/>
        <v>SN-72116</v>
      </c>
      <c r="B1750" s="160">
        <v>72116</v>
      </c>
      <c r="C1750" s="165" t="s">
        <v>7595</v>
      </c>
      <c r="D1750" s="166" t="s">
        <v>701</v>
      </c>
      <c r="E1750" s="461">
        <v>88.61</v>
      </c>
      <c r="F1750" s="164" t="s">
        <v>11118</v>
      </c>
      <c r="G1750" s="168"/>
    </row>
    <row r="1751" spans="1:7" ht="21.6" x14ac:dyDescent="0.3">
      <c r="A1751" s="159" t="str">
        <f t="shared" si="27"/>
        <v>SN-72117</v>
      </c>
      <c r="B1751" s="160">
        <v>72117</v>
      </c>
      <c r="C1751" s="165" t="s">
        <v>7596</v>
      </c>
      <c r="D1751" s="166" t="s">
        <v>701</v>
      </c>
      <c r="E1751" s="461">
        <v>113.73</v>
      </c>
      <c r="F1751" s="164" t="s">
        <v>11118</v>
      </c>
      <c r="G1751" s="168"/>
    </row>
    <row r="1752" spans="1:7" ht="21.6" x14ac:dyDescent="0.3">
      <c r="A1752" s="159" t="str">
        <f t="shared" si="27"/>
        <v>SN-72118</v>
      </c>
      <c r="B1752" s="160">
        <v>72118</v>
      </c>
      <c r="C1752" s="165" t="s">
        <v>12781</v>
      </c>
      <c r="D1752" s="166" t="s">
        <v>701</v>
      </c>
      <c r="E1752" s="461">
        <v>149.22999999999999</v>
      </c>
      <c r="F1752" s="164" t="s">
        <v>11118</v>
      </c>
      <c r="G1752" s="168"/>
    </row>
    <row r="1753" spans="1:7" ht="21.6" x14ac:dyDescent="0.3">
      <c r="A1753" s="159" t="str">
        <f t="shared" si="27"/>
        <v>SN-72119</v>
      </c>
      <c r="B1753" s="160">
        <v>72119</v>
      </c>
      <c r="C1753" s="165" t="s">
        <v>12782</v>
      </c>
      <c r="D1753" s="166" t="s">
        <v>701</v>
      </c>
      <c r="E1753" s="461">
        <v>188.39</v>
      </c>
      <c r="F1753" s="164" t="s">
        <v>11118</v>
      </c>
      <c r="G1753" s="168"/>
    </row>
    <row r="1754" spans="1:7" ht="21.6" x14ac:dyDescent="0.3">
      <c r="A1754" s="159" t="str">
        <f t="shared" si="27"/>
        <v>SN-72120</v>
      </c>
      <c r="B1754" s="160">
        <v>72120</v>
      </c>
      <c r="C1754" s="165" t="s">
        <v>12783</v>
      </c>
      <c r="D1754" s="166" t="s">
        <v>701</v>
      </c>
      <c r="E1754" s="461">
        <v>238.3</v>
      </c>
      <c r="F1754" s="164" t="s">
        <v>11118</v>
      </c>
      <c r="G1754" s="168"/>
    </row>
    <row r="1755" spans="1:7" ht="21.6" x14ac:dyDescent="0.3">
      <c r="A1755" s="159" t="str">
        <f t="shared" si="27"/>
        <v>SN-72122</v>
      </c>
      <c r="B1755" s="160">
        <v>72122</v>
      </c>
      <c r="C1755" s="165" t="s">
        <v>7597</v>
      </c>
      <c r="D1755" s="166" t="s">
        <v>701</v>
      </c>
      <c r="E1755" s="461">
        <v>97.58</v>
      </c>
      <c r="F1755" s="164" t="s">
        <v>11118</v>
      </c>
      <c r="G1755" s="168"/>
    </row>
    <row r="1756" spans="1:7" ht="21.6" x14ac:dyDescent="0.3">
      <c r="A1756" s="159" t="str">
        <f t="shared" si="27"/>
        <v>SN-72123</v>
      </c>
      <c r="B1756" s="160">
        <v>72123</v>
      </c>
      <c r="C1756" s="165" t="s">
        <v>7598</v>
      </c>
      <c r="D1756" s="166" t="s">
        <v>701</v>
      </c>
      <c r="E1756" s="461">
        <v>260.92</v>
      </c>
      <c r="F1756" s="164" t="s">
        <v>11118</v>
      </c>
      <c r="G1756" s="168"/>
    </row>
    <row r="1757" spans="1:7" ht="21.6" x14ac:dyDescent="0.3">
      <c r="A1757" s="159" t="str">
        <f t="shared" si="27"/>
        <v>SN-73838/1</v>
      </c>
      <c r="B1757" s="160" t="s">
        <v>12784</v>
      </c>
      <c r="C1757" s="165" t="s">
        <v>12785</v>
      </c>
      <c r="D1757" s="166" t="s">
        <v>513</v>
      </c>
      <c r="E1757" s="461">
        <v>1770.42</v>
      </c>
      <c r="F1757" s="164" t="s">
        <v>11118</v>
      </c>
      <c r="G1757" s="168"/>
    </row>
    <row r="1758" spans="1:7" ht="21.6" x14ac:dyDescent="0.3">
      <c r="A1758" s="159" t="str">
        <f t="shared" si="27"/>
        <v>SN-74125/1</v>
      </c>
      <c r="B1758" s="160" t="s">
        <v>12786</v>
      </c>
      <c r="C1758" s="165" t="s">
        <v>8159</v>
      </c>
      <c r="D1758" s="166" t="s">
        <v>701</v>
      </c>
      <c r="E1758" s="461">
        <v>338.16</v>
      </c>
      <c r="F1758" s="164" t="s">
        <v>11118</v>
      </c>
      <c r="G1758" s="168"/>
    </row>
    <row r="1759" spans="1:7" x14ac:dyDescent="0.3">
      <c r="A1759" s="159" t="str">
        <f t="shared" si="27"/>
        <v>SN-74125/2</v>
      </c>
      <c r="B1759" s="160" t="s">
        <v>12787</v>
      </c>
      <c r="C1759" s="165" t="s">
        <v>12788</v>
      </c>
      <c r="D1759" s="166" t="s">
        <v>701</v>
      </c>
      <c r="E1759" s="461">
        <v>365.26</v>
      </c>
      <c r="F1759" s="164" t="s">
        <v>11038</v>
      </c>
      <c r="G1759" s="168"/>
    </row>
    <row r="1760" spans="1:7" ht="21.6" x14ac:dyDescent="0.3">
      <c r="A1760" s="159" t="str">
        <f t="shared" si="27"/>
        <v>SN-84957</v>
      </c>
      <c r="B1760" s="160">
        <v>84957</v>
      </c>
      <c r="C1760" s="165" t="s">
        <v>7767</v>
      </c>
      <c r="D1760" s="166" t="s">
        <v>701</v>
      </c>
      <c r="E1760" s="461">
        <v>135.63999999999999</v>
      </c>
      <c r="F1760" s="164" t="s">
        <v>11118</v>
      </c>
      <c r="G1760" s="168"/>
    </row>
    <row r="1761" spans="1:7" ht="21.6" x14ac:dyDescent="0.3">
      <c r="A1761" s="159" t="str">
        <f t="shared" si="27"/>
        <v>SN-84959</v>
      </c>
      <c r="B1761" s="160">
        <v>84959</v>
      </c>
      <c r="C1761" s="165" t="s">
        <v>7768</v>
      </c>
      <c r="D1761" s="166" t="s">
        <v>701</v>
      </c>
      <c r="E1761" s="461">
        <v>158.97999999999999</v>
      </c>
      <c r="F1761" s="164" t="s">
        <v>11118</v>
      </c>
      <c r="G1761" s="168"/>
    </row>
    <row r="1762" spans="1:7" ht="21.6" x14ac:dyDescent="0.3">
      <c r="A1762" s="159" t="str">
        <f t="shared" si="27"/>
        <v>SN-85001</v>
      </c>
      <c r="B1762" s="160">
        <v>85001</v>
      </c>
      <c r="C1762" s="165" t="s">
        <v>7769</v>
      </c>
      <c r="D1762" s="166" t="s">
        <v>701</v>
      </c>
      <c r="E1762" s="461">
        <v>151.19999999999999</v>
      </c>
      <c r="F1762" s="164" t="s">
        <v>11118</v>
      </c>
      <c r="G1762" s="168"/>
    </row>
    <row r="1763" spans="1:7" ht="21.6" x14ac:dyDescent="0.3">
      <c r="A1763" s="159" t="str">
        <f t="shared" si="27"/>
        <v>SN-85002</v>
      </c>
      <c r="B1763" s="160">
        <v>85002</v>
      </c>
      <c r="C1763" s="165" t="s">
        <v>7770</v>
      </c>
      <c r="D1763" s="166" t="s">
        <v>701</v>
      </c>
      <c r="E1763" s="461">
        <v>213.42</v>
      </c>
      <c r="F1763" s="164" t="s">
        <v>11118</v>
      </c>
      <c r="G1763" s="168"/>
    </row>
    <row r="1764" spans="1:7" ht="21.6" x14ac:dyDescent="0.3">
      <c r="A1764" s="159" t="str">
        <f t="shared" si="27"/>
        <v>SN-85004</v>
      </c>
      <c r="B1764" s="160">
        <v>85004</v>
      </c>
      <c r="C1764" s="165" t="s">
        <v>7771</v>
      </c>
      <c r="D1764" s="166" t="s">
        <v>701</v>
      </c>
      <c r="E1764" s="461">
        <v>104.53</v>
      </c>
      <c r="F1764" s="164" t="s">
        <v>11118</v>
      </c>
      <c r="G1764" s="168"/>
    </row>
    <row r="1765" spans="1:7" ht="21.6" x14ac:dyDescent="0.3">
      <c r="A1765" s="159" t="str">
        <f t="shared" si="27"/>
        <v>SN-85005</v>
      </c>
      <c r="B1765" s="160">
        <v>85005</v>
      </c>
      <c r="C1765" s="165" t="s">
        <v>12789</v>
      </c>
      <c r="D1765" s="166" t="s">
        <v>701</v>
      </c>
      <c r="E1765" s="461">
        <v>309.23</v>
      </c>
      <c r="F1765" s="164" t="s">
        <v>11118</v>
      </c>
      <c r="G1765" s="168"/>
    </row>
    <row r="1766" spans="1:7" x14ac:dyDescent="0.3">
      <c r="A1766" s="159" t="str">
        <f t="shared" si="27"/>
        <v>SN-68054</v>
      </c>
      <c r="B1766" s="160">
        <v>68054</v>
      </c>
      <c r="C1766" s="165" t="s">
        <v>7592</v>
      </c>
      <c r="D1766" s="166" t="s">
        <v>701</v>
      </c>
      <c r="E1766" s="461">
        <v>218.4</v>
      </c>
      <c r="F1766" s="164" t="s">
        <v>11038</v>
      </c>
      <c r="G1766" s="168"/>
    </row>
    <row r="1767" spans="1:7" x14ac:dyDescent="0.3">
      <c r="A1767" s="159" t="str">
        <f t="shared" si="27"/>
        <v>SN-74100/1</v>
      </c>
      <c r="B1767" s="160" t="s">
        <v>12790</v>
      </c>
      <c r="C1767" s="165" t="s">
        <v>8157</v>
      </c>
      <c r="D1767" s="166" t="s">
        <v>701</v>
      </c>
      <c r="E1767" s="461">
        <v>489.34</v>
      </c>
      <c r="F1767" s="164" t="s">
        <v>11038</v>
      </c>
      <c r="G1767" s="168"/>
    </row>
    <row r="1768" spans="1:7" ht="20.399999999999999" x14ac:dyDescent="0.3">
      <c r="A1768" s="159" t="str">
        <f t="shared" si="27"/>
        <v>SN-74238/2</v>
      </c>
      <c r="B1768" s="160" t="s">
        <v>12791</v>
      </c>
      <c r="C1768" s="165" t="s">
        <v>12792</v>
      </c>
      <c r="D1768" s="166" t="s">
        <v>701</v>
      </c>
      <c r="E1768" s="461">
        <v>771.46</v>
      </c>
      <c r="F1768" s="164" t="s">
        <v>11038</v>
      </c>
      <c r="G1768" s="168"/>
    </row>
    <row r="1769" spans="1:7" x14ac:dyDescent="0.3">
      <c r="A1769" s="159" t="str">
        <f t="shared" si="27"/>
        <v>SN-85188</v>
      </c>
      <c r="B1769" s="160">
        <v>85188</v>
      </c>
      <c r="C1769" s="165" t="s">
        <v>12793</v>
      </c>
      <c r="D1769" s="166" t="s">
        <v>513</v>
      </c>
      <c r="E1769" s="461">
        <v>532.46</v>
      </c>
      <c r="F1769" s="164" t="s">
        <v>11038</v>
      </c>
      <c r="G1769" s="168"/>
    </row>
    <row r="1770" spans="1:7" x14ac:dyDescent="0.3">
      <c r="A1770" s="159" t="str">
        <f t="shared" si="27"/>
        <v>SN-85189</v>
      </c>
      <c r="B1770" s="160">
        <v>85189</v>
      </c>
      <c r="C1770" s="165" t="s">
        <v>12794</v>
      </c>
      <c r="D1770" s="166" t="s">
        <v>513</v>
      </c>
      <c r="E1770" s="461">
        <v>1075.25</v>
      </c>
      <c r="F1770" s="164" t="s">
        <v>11038</v>
      </c>
      <c r="G1770" s="168"/>
    </row>
    <row r="1771" spans="1:7" ht="21.6" x14ac:dyDescent="0.3">
      <c r="A1771" s="159" t="str">
        <f t="shared" si="27"/>
        <v>SN-85010</v>
      </c>
      <c r="B1771" s="160">
        <v>85010</v>
      </c>
      <c r="C1771" s="165" t="s">
        <v>7772</v>
      </c>
      <c r="D1771" s="166" t="s">
        <v>701</v>
      </c>
      <c r="E1771" s="461">
        <v>361.92</v>
      </c>
      <c r="F1771" s="164" t="s">
        <v>11118</v>
      </c>
      <c r="G1771" s="168"/>
    </row>
    <row r="1772" spans="1:7" x14ac:dyDescent="0.3">
      <c r="A1772" s="159" t="str">
        <f t="shared" si="27"/>
        <v>SN-85014</v>
      </c>
      <c r="B1772" s="160">
        <v>85014</v>
      </c>
      <c r="C1772" s="165" t="s">
        <v>7773</v>
      </c>
      <c r="D1772" s="166" t="s">
        <v>701</v>
      </c>
      <c r="E1772" s="461">
        <v>446.37</v>
      </c>
      <c r="F1772" s="164" t="s">
        <v>11038</v>
      </c>
      <c r="G1772" s="168"/>
    </row>
    <row r="1773" spans="1:7" ht="21.6" x14ac:dyDescent="0.3">
      <c r="A1773" s="159" t="str">
        <f t="shared" si="27"/>
        <v>SN-94569</v>
      </c>
      <c r="B1773" s="160">
        <v>94569</v>
      </c>
      <c r="C1773" s="165" t="s">
        <v>12795</v>
      </c>
      <c r="D1773" s="166" t="s">
        <v>701</v>
      </c>
      <c r="E1773" s="461">
        <v>497.82</v>
      </c>
      <c r="F1773" s="164" t="s">
        <v>11118</v>
      </c>
      <c r="G1773" s="168"/>
    </row>
    <row r="1774" spans="1:7" ht="21.6" x14ac:dyDescent="0.3">
      <c r="A1774" s="159" t="str">
        <f t="shared" si="27"/>
        <v>SN-94570</v>
      </c>
      <c r="B1774" s="160">
        <v>94570</v>
      </c>
      <c r="C1774" s="165" t="s">
        <v>12796</v>
      </c>
      <c r="D1774" s="166" t="s">
        <v>701</v>
      </c>
      <c r="E1774" s="461">
        <v>319.73</v>
      </c>
      <c r="F1774" s="164" t="s">
        <v>11118</v>
      </c>
      <c r="G1774" s="168"/>
    </row>
    <row r="1775" spans="1:7" ht="21.6" x14ac:dyDescent="0.3">
      <c r="A1775" s="159" t="str">
        <f t="shared" si="27"/>
        <v>SN-94572</v>
      </c>
      <c r="B1775" s="160">
        <v>94572</v>
      </c>
      <c r="C1775" s="165" t="s">
        <v>12797</v>
      </c>
      <c r="D1775" s="166" t="s">
        <v>701</v>
      </c>
      <c r="E1775" s="461">
        <v>482.72</v>
      </c>
      <c r="F1775" s="164" t="s">
        <v>11118</v>
      </c>
      <c r="G1775" s="168"/>
    </row>
    <row r="1776" spans="1:7" ht="21.6" x14ac:dyDescent="0.3">
      <c r="A1776" s="159" t="str">
        <f t="shared" si="27"/>
        <v>SN-94573</v>
      </c>
      <c r="B1776" s="160">
        <v>94573</v>
      </c>
      <c r="C1776" s="165" t="s">
        <v>12798</v>
      </c>
      <c r="D1776" s="166" t="s">
        <v>701</v>
      </c>
      <c r="E1776" s="461">
        <v>366.78</v>
      </c>
      <c r="F1776" s="164" t="s">
        <v>11118</v>
      </c>
      <c r="G1776" s="168"/>
    </row>
    <row r="1777" spans="1:7" ht="21.6" x14ac:dyDescent="0.3">
      <c r="A1777" s="159" t="str">
        <f t="shared" si="27"/>
        <v>SN-94574</v>
      </c>
      <c r="B1777" s="160">
        <v>94574</v>
      </c>
      <c r="C1777" s="165" t="s">
        <v>12799</v>
      </c>
      <c r="D1777" s="166" t="s">
        <v>701</v>
      </c>
      <c r="E1777" s="461">
        <v>543.17999999999995</v>
      </c>
      <c r="F1777" s="164" t="s">
        <v>11118</v>
      </c>
      <c r="G1777" s="168"/>
    </row>
    <row r="1778" spans="1:7" ht="21.6" x14ac:dyDescent="0.3">
      <c r="A1778" s="159" t="str">
        <f t="shared" si="27"/>
        <v>SN-94575</v>
      </c>
      <c r="B1778" s="160">
        <v>94575</v>
      </c>
      <c r="C1778" s="165" t="s">
        <v>12800</v>
      </c>
      <c r="D1778" s="166" t="s">
        <v>701</v>
      </c>
      <c r="E1778" s="461">
        <v>531.63</v>
      </c>
      <c r="F1778" s="164" t="s">
        <v>11118</v>
      </c>
      <c r="G1778" s="168"/>
    </row>
    <row r="1779" spans="1:7" ht="21.6" x14ac:dyDescent="0.3">
      <c r="A1779" s="159" t="str">
        <f t="shared" si="27"/>
        <v>SN-94576</v>
      </c>
      <c r="B1779" s="160">
        <v>94576</v>
      </c>
      <c r="C1779" s="165" t="s">
        <v>12801</v>
      </c>
      <c r="D1779" s="166" t="s">
        <v>701</v>
      </c>
      <c r="E1779" s="461">
        <v>329.77</v>
      </c>
      <c r="F1779" s="164" t="s">
        <v>11118</v>
      </c>
      <c r="G1779" s="168"/>
    </row>
    <row r="1780" spans="1:7" ht="21.6" x14ac:dyDescent="0.3">
      <c r="A1780" s="159" t="str">
        <f t="shared" si="27"/>
        <v>SN-94578</v>
      </c>
      <c r="B1780" s="160">
        <v>94578</v>
      </c>
      <c r="C1780" s="165" t="s">
        <v>12802</v>
      </c>
      <c r="D1780" s="166" t="s">
        <v>701</v>
      </c>
      <c r="E1780" s="461">
        <v>492.91</v>
      </c>
      <c r="F1780" s="164" t="s">
        <v>11118</v>
      </c>
      <c r="G1780" s="168"/>
    </row>
    <row r="1781" spans="1:7" ht="21.6" x14ac:dyDescent="0.3">
      <c r="A1781" s="159" t="str">
        <f t="shared" si="27"/>
        <v>SN-94579</v>
      </c>
      <c r="B1781" s="160">
        <v>94579</v>
      </c>
      <c r="C1781" s="165" t="s">
        <v>12803</v>
      </c>
      <c r="D1781" s="166" t="s">
        <v>701</v>
      </c>
      <c r="E1781" s="461">
        <v>377.34</v>
      </c>
      <c r="F1781" s="164" t="s">
        <v>11118</v>
      </c>
      <c r="G1781" s="168"/>
    </row>
    <row r="1782" spans="1:7" ht="21.6" x14ac:dyDescent="0.3">
      <c r="A1782" s="159" t="str">
        <f t="shared" si="27"/>
        <v>SN-94580</v>
      </c>
      <c r="B1782" s="160">
        <v>94580</v>
      </c>
      <c r="C1782" s="165" t="s">
        <v>12804</v>
      </c>
      <c r="D1782" s="166" t="s">
        <v>701</v>
      </c>
      <c r="E1782" s="461">
        <v>553.44000000000005</v>
      </c>
      <c r="F1782" s="164" t="s">
        <v>11118</v>
      </c>
      <c r="G1782" s="168"/>
    </row>
    <row r="1783" spans="1:7" ht="21.6" x14ac:dyDescent="0.3">
      <c r="A1783" s="159" t="str">
        <f t="shared" si="27"/>
        <v>SN-94581</v>
      </c>
      <c r="B1783" s="160">
        <v>94581</v>
      </c>
      <c r="C1783" s="165" t="s">
        <v>12805</v>
      </c>
      <c r="D1783" s="166" t="s">
        <v>701</v>
      </c>
      <c r="E1783" s="461">
        <v>522.64</v>
      </c>
      <c r="F1783" s="164" t="s">
        <v>11118</v>
      </c>
      <c r="G1783" s="168"/>
    </row>
    <row r="1784" spans="1:7" ht="21.6" x14ac:dyDescent="0.3">
      <c r="A1784" s="159" t="str">
        <f t="shared" si="27"/>
        <v>SN-94582</v>
      </c>
      <c r="B1784" s="160">
        <v>94582</v>
      </c>
      <c r="C1784" s="165" t="s">
        <v>12806</v>
      </c>
      <c r="D1784" s="166" t="s">
        <v>701</v>
      </c>
      <c r="E1784" s="461">
        <v>326.02</v>
      </c>
      <c r="F1784" s="164" t="s">
        <v>11118</v>
      </c>
      <c r="G1784" s="168"/>
    </row>
    <row r="1785" spans="1:7" ht="21.6" x14ac:dyDescent="0.3">
      <c r="A1785" s="159" t="str">
        <f t="shared" si="27"/>
        <v>SN-94584</v>
      </c>
      <c r="B1785" s="160">
        <v>94584</v>
      </c>
      <c r="C1785" s="165" t="s">
        <v>12807</v>
      </c>
      <c r="D1785" s="166" t="s">
        <v>701</v>
      </c>
      <c r="E1785" s="461">
        <v>493.78</v>
      </c>
      <c r="F1785" s="164" t="s">
        <v>11118</v>
      </c>
      <c r="G1785" s="143"/>
    </row>
    <row r="1786" spans="1:7" ht="21.6" x14ac:dyDescent="0.3">
      <c r="A1786" s="159" t="str">
        <f t="shared" si="27"/>
        <v>SN-94585</v>
      </c>
      <c r="B1786" s="160">
        <v>94585</v>
      </c>
      <c r="C1786" s="165" t="s">
        <v>12808</v>
      </c>
      <c r="D1786" s="166" t="s">
        <v>701</v>
      </c>
      <c r="E1786" s="461">
        <v>373.41</v>
      </c>
      <c r="F1786" s="164" t="s">
        <v>11118</v>
      </c>
      <c r="G1786" s="168"/>
    </row>
    <row r="1787" spans="1:7" ht="21.6" x14ac:dyDescent="0.3">
      <c r="A1787" s="159" t="str">
        <f t="shared" si="27"/>
        <v>SN-94586</v>
      </c>
      <c r="B1787" s="160">
        <v>94586</v>
      </c>
      <c r="C1787" s="165" t="s">
        <v>12809</v>
      </c>
      <c r="D1787" s="166" t="s">
        <v>701</v>
      </c>
      <c r="E1787" s="461">
        <v>555.44000000000005</v>
      </c>
      <c r="F1787" s="164" t="s">
        <v>11118</v>
      </c>
      <c r="G1787" s="168"/>
    </row>
    <row r="1788" spans="1:7" x14ac:dyDescent="0.3">
      <c r="A1788" s="159" t="str">
        <f t="shared" si="27"/>
        <v>SN-73908/1</v>
      </c>
      <c r="B1788" s="160" t="s">
        <v>12810</v>
      </c>
      <c r="C1788" s="165" t="s">
        <v>8073</v>
      </c>
      <c r="D1788" s="166" t="s">
        <v>566</v>
      </c>
      <c r="E1788" s="461">
        <v>34.159999999999997</v>
      </c>
      <c r="F1788" s="164" t="s">
        <v>11038</v>
      </c>
      <c r="G1788" s="168"/>
    </row>
    <row r="1789" spans="1:7" x14ac:dyDescent="0.3">
      <c r="A1789" s="159" t="str">
        <f t="shared" si="27"/>
        <v>SN-73908/2</v>
      </c>
      <c r="B1789" s="160" t="s">
        <v>12811</v>
      </c>
      <c r="C1789" s="165" t="s">
        <v>12812</v>
      </c>
      <c r="D1789" s="166" t="s">
        <v>566</v>
      </c>
      <c r="E1789" s="461">
        <v>26.55</v>
      </c>
      <c r="F1789" s="164" t="s">
        <v>11038</v>
      </c>
      <c r="G1789" s="168"/>
    </row>
    <row r="1790" spans="1:7" ht="21.6" x14ac:dyDescent="0.3">
      <c r="A1790" s="159" t="str">
        <f t="shared" si="27"/>
        <v>SN-85015</v>
      </c>
      <c r="B1790" s="160">
        <v>85015</v>
      </c>
      <c r="C1790" s="165" t="s">
        <v>7774</v>
      </c>
      <c r="D1790" s="166" t="s">
        <v>566</v>
      </c>
      <c r="E1790" s="461">
        <v>18.91</v>
      </c>
      <c r="F1790" s="164" t="s">
        <v>11118</v>
      </c>
      <c r="G1790" s="168"/>
    </row>
    <row r="1791" spans="1:7" ht="21.6" x14ac:dyDescent="0.3">
      <c r="A1791" s="159" t="str">
        <f t="shared" si="27"/>
        <v>SN-85016</v>
      </c>
      <c r="B1791" s="160">
        <v>85016</v>
      </c>
      <c r="C1791" s="165" t="s">
        <v>7775</v>
      </c>
      <c r="D1791" s="166" t="s">
        <v>566</v>
      </c>
      <c r="E1791" s="461">
        <v>22.31</v>
      </c>
      <c r="F1791" s="164" t="s">
        <v>11118</v>
      </c>
      <c r="G1791" s="168"/>
    </row>
    <row r="1792" spans="1:7" ht="21.6" x14ac:dyDescent="0.3">
      <c r="A1792" s="159" t="str">
        <f t="shared" si="27"/>
        <v>SN-79475</v>
      </c>
      <c r="B1792" s="160">
        <v>79475</v>
      </c>
      <c r="C1792" s="165" t="s">
        <v>12813</v>
      </c>
      <c r="D1792" s="166" t="s">
        <v>537</v>
      </c>
      <c r="E1792" s="461">
        <v>207.2</v>
      </c>
      <c r="F1792" s="164" t="s">
        <v>11118</v>
      </c>
      <c r="G1792" s="168"/>
    </row>
    <row r="1793" spans="1:7" ht="20.399999999999999" x14ac:dyDescent="0.3">
      <c r="A1793" s="159" t="str">
        <f t="shared" si="27"/>
        <v>SN-97751</v>
      </c>
      <c r="B1793" s="160">
        <v>97751</v>
      </c>
      <c r="C1793" s="165" t="s">
        <v>12814</v>
      </c>
      <c r="D1793" s="166" t="s">
        <v>537</v>
      </c>
      <c r="E1793" s="461">
        <v>482.58</v>
      </c>
      <c r="F1793" s="164" t="s">
        <v>11038</v>
      </c>
      <c r="G1793" s="168"/>
    </row>
    <row r="1794" spans="1:7" ht="20.399999999999999" x14ac:dyDescent="0.3">
      <c r="A1794" s="159" t="str">
        <f t="shared" si="27"/>
        <v>SN-97752</v>
      </c>
      <c r="B1794" s="160">
        <v>97752</v>
      </c>
      <c r="C1794" s="165" t="s">
        <v>12815</v>
      </c>
      <c r="D1794" s="166" t="s">
        <v>537</v>
      </c>
      <c r="E1794" s="461">
        <v>462.58</v>
      </c>
      <c r="F1794" s="164" t="s">
        <v>11038</v>
      </c>
      <c r="G1794" s="168"/>
    </row>
    <row r="1795" spans="1:7" ht="20.399999999999999" x14ac:dyDescent="0.3">
      <c r="A1795" s="159" t="str">
        <f t="shared" si="27"/>
        <v>SN-97753</v>
      </c>
      <c r="B1795" s="160">
        <v>97753</v>
      </c>
      <c r="C1795" s="165" t="s">
        <v>12816</v>
      </c>
      <c r="D1795" s="166" t="s">
        <v>537</v>
      </c>
      <c r="E1795" s="461">
        <v>434.55</v>
      </c>
      <c r="F1795" s="164" t="s">
        <v>11038</v>
      </c>
      <c r="G1795" s="168"/>
    </row>
    <row r="1796" spans="1:7" ht="20.399999999999999" x14ac:dyDescent="0.3">
      <c r="A1796" s="159" t="str">
        <f t="shared" si="27"/>
        <v>SN-97754</v>
      </c>
      <c r="B1796" s="160">
        <v>97754</v>
      </c>
      <c r="C1796" s="165" t="s">
        <v>12817</v>
      </c>
      <c r="D1796" s="166" t="s">
        <v>537</v>
      </c>
      <c r="E1796" s="461">
        <v>416.16</v>
      </c>
      <c r="F1796" s="164" t="s">
        <v>11038</v>
      </c>
      <c r="G1796" s="168"/>
    </row>
    <row r="1797" spans="1:7" ht="20.399999999999999" x14ac:dyDescent="0.3">
      <c r="A1797" s="159" t="str">
        <f t="shared" si="27"/>
        <v>SN-97755</v>
      </c>
      <c r="B1797" s="160">
        <v>97755</v>
      </c>
      <c r="C1797" s="165" t="s">
        <v>12818</v>
      </c>
      <c r="D1797" s="166" t="s">
        <v>537</v>
      </c>
      <c r="E1797" s="461">
        <v>465.62</v>
      </c>
      <c r="F1797" s="164" t="s">
        <v>11038</v>
      </c>
      <c r="G1797" s="168"/>
    </row>
    <row r="1798" spans="1:7" ht="20.399999999999999" x14ac:dyDescent="0.3">
      <c r="A1798" s="159" t="str">
        <f t="shared" si="27"/>
        <v>SN-97756</v>
      </c>
      <c r="B1798" s="160">
        <v>97756</v>
      </c>
      <c r="C1798" s="165" t="s">
        <v>12819</v>
      </c>
      <c r="D1798" s="166" t="s">
        <v>537</v>
      </c>
      <c r="E1798" s="461">
        <v>448.52</v>
      </c>
      <c r="F1798" s="164" t="s">
        <v>11038</v>
      </c>
      <c r="G1798" s="168"/>
    </row>
    <row r="1799" spans="1:7" ht="20.399999999999999" x14ac:dyDescent="0.3">
      <c r="A1799" s="159" t="str">
        <f t="shared" si="27"/>
        <v>SN-97757</v>
      </c>
      <c r="B1799" s="160">
        <v>97757</v>
      </c>
      <c r="C1799" s="165" t="s">
        <v>12820</v>
      </c>
      <c r="D1799" s="166" t="s">
        <v>537</v>
      </c>
      <c r="E1799" s="461">
        <v>418.36</v>
      </c>
      <c r="F1799" s="164" t="s">
        <v>11038</v>
      </c>
      <c r="G1799" s="168"/>
    </row>
    <row r="1800" spans="1:7" ht="20.399999999999999" x14ac:dyDescent="0.3">
      <c r="A1800" s="159" t="str">
        <f t="shared" si="27"/>
        <v>SN-97758</v>
      </c>
      <c r="B1800" s="160">
        <v>97758</v>
      </c>
      <c r="C1800" s="165" t="s">
        <v>12821</v>
      </c>
      <c r="D1800" s="166" t="s">
        <v>537</v>
      </c>
      <c r="E1800" s="461">
        <v>395.08</v>
      </c>
      <c r="F1800" s="164" t="s">
        <v>11038</v>
      </c>
      <c r="G1800" s="168"/>
    </row>
    <row r="1801" spans="1:7" ht="20.399999999999999" x14ac:dyDescent="0.3">
      <c r="A1801" s="159" t="str">
        <f t="shared" si="27"/>
        <v>SN-97759</v>
      </c>
      <c r="B1801" s="160">
        <v>97759</v>
      </c>
      <c r="C1801" s="165" t="s">
        <v>12822</v>
      </c>
      <c r="D1801" s="166" t="s">
        <v>537</v>
      </c>
      <c r="E1801" s="461">
        <v>462.14</v>
      </c>
      <c r="F1801" s="164" t="s">
        <v>11038</v>
      </c>
      <c r="G1801" s="168"/>
    </row>
    <row r="1802" spans="1:7" ht="20.399999999999999" x14ac:dyDescent="0.3">
      <c r="A1802" s="159" t="str">
        <f t="shared" ref="A1802:A1865" si="28">CONCATENATE("SN-",B1802)</f>
        <v>SN-97760</v>
      </c>
      <c r="B1802" s="160">
        <v>97760</v>
      </c>
      <c r="C1802" s="165" t="s">
        <v>12823</v>
      </c>
      <c r="D1802" s="166" t="s">
        <v>537</v>
      </c>
      <c r="E1802" s="461">
        <v>439.01</v>
      </c>
      <c r="F1802" s="164" t="s">
        <v>11038</v>
      </c>
      <c r="G1802" s="168"/>
    </row>
    <row r="1803" spans="1:7" ht="20.399999999999999" x14ac:dyDescent="0.3">
      <c r="A1803" s="159" t="str">
        <f t="shared" si="28"/>
        <v>SN-97761</v>
      </c>
      <c r="B1803" s="160">
        <v>97761</v>
      </c>
      <c r="C1803" s="165" t="s">
        <v>12824</v>
      </c>
      <c r="D1803" s="166" t="s">
        <v>537</v>
      </c>
      <c r="E1803" s="461">
        <v>405.41</v>
      </c>
      <c r="F1803" s="164" t="s">
        <v>11038</v>
      </c>
      <c r="G1803" s="168"/>
    </row>
    <row r="1804" spans="1:7" ht="20.399999999999999" x14ac:dyDescent="0.3">
      <c r="A1804" s="159" t="str">
        <f t="shared" si="28"/>
        <v>SN-97762</v>
      </c>
      <c r="B1804" s="160">
        <v>97762</v>
      </c>
      <c r="C1804" s="165" t="s">
        <v>12825</v>
      </c>
      <c r="D1804" s="166" t="s">
        <v>537</v>
      </c>
      <c r="E1804" s="461">
        <v>379.15</v>
      </c>
      <c r="F1804" s="164" t="s">
        <v>11038</v>
      </c>
      <c r="G1804" s="168"/>
    </row>
    <row r="1805" spans="1:7" ht="20.399999999999999" x14ac:dyDescent="0.3">
      <c r="A1805" s="159" t="str">
        <f t="shared" si="28"/>
        <v>SN-97763</v>
      </c>
      <c r="B1805" s="160">
        <v>97763</v>
      </c>
      <c r="C1805" s="165" t="s">
        <v>12826</v>
      </c>
      <c r="D1805" s="166" t="s">
        <v>537</v>
      </c>
      <c r="E1805" s="461">
        <v>457.11</v>
      </c>
      <c r="F1805" s="164" t="s">
        <v>11038</v>
      </c>
      <c r="G1805" s="168"/>
    </row>
    <row r="1806" spans="1:7" ht="20.399999999999999" x14ac:dyDescent="0.3">
      <c r="A1806" s="159" t="str">
        <f t="shared" si="28"/>
        <v>SN-97764</v>
      </c>
      <c r="B1806" s="160">
        <v>97764</v>
      </c>
      <c r="C1806" s="165" t="s">
        <v>12827</v>
      </c>
      <c r="D1806" s="166" t="s">
        <v>537</v>
      </c>
      <c r="E1806" s="461">
        <v>440.29</v>
      </c>
      <c r="F1806" s="164" t="s">
        <v>11038</v>
      </c>
      <c r="G1806" s="168"/>
    </row>
    <row r="1807" spans="1:7" ht="20.399999999999999" x14ac:dyDescent="0.3">
      <c r="A1807" s="159" t="str">
        <f t="shared" si="28"/>
        <v>SN-97765</v>
      </c>
      <c r="B1807" s="160">
        <v>97765</v>
      </c>
      <c r="C1807" s="165" t="s">
        <v>12828</v>
      </c>
      <c r="D1807" s="166" t="s">
        <v>537</v>
      </c>
      <c r="E1807" s="461">
        <v>416.83</v>
      </c>
      <c r="F1807" s="164" t="s">
        <v>11038</v>
      </c>
      <c r="G1807" s="168"/>
    </row>
    <row r="1808" spans="1:7" ht="20.399999999999999" x14ac:dyDescent="0.3">
      <c r="A1808" s="159" t="str">
        <f t="shared" si="28"/>
        <v>SN-97766</v>
      </c>
      <c r="B1808" s="160">
        <v>97766</v>
      </c>
      <c r="C1808" s="165" t="s">
        <v>12829</v>
      </c>
      <c r="D1808" s="166" t="s">
        <v>537</v>
      </c>
      <c r="E1808" s="461">
        <v>402.1</v>
      </c>
      <c r="F1808" s="164" t="s">
        <v>11038</v>
      </c>
      <c r="G1808" s="168"/>
    </row>
    <row r="1809" spans="1:7" ht="20.399999999999999" x14ac:dyDescent="0.3">
      <c r="A1809" s="159" t="str">
        <f t="shared" si="28"/>
        <v>SN-97767</v>
      </c>
      <c r="B1809" s="160">
        <v>97767</v>
      </c>
      <c r="C1809" s="165" t="s">
        <v>12830</v>
      </c>
      <c r="D1809" s="166" t="s">
        <v>537</v>
      </c>
      <c r="E1809" s="461">
        <v>417.44</v>
      </c>
      <c r="F1809" s="164" t="s">
        <v>11038</v>
      </c>
      <c r="G1809" s="168"/>
    </row>
    <row r="1810" spans="1:7" ht="20.399999999999999" x14ac:dyDescent="0.3">
      <c r="A1810" s="159" t="str">
        <f t="shared" si="28"/>
        <v>SN-97768</v>
      </c>
      <c r="B1810" s="160">
        <v>97768</v>
      </c>
      <c r="C1810" s="165" t="s">
        <v>12831</v>
      </c>
      <c r="D1810" s="166" t="s">
        <v>537</v>
      </c>
      <c r="E1810" s="461">
        <v>407.55</v>
      </c>
      <c r="F1810" s="164" t="s">
        <v>11038</v>
      </c>
      <c r="G1810" s="168"/>
    </row>
    <row r="1811" spans="1:7" ht="20.399999999999999" x14ac:dyDescent="0.3">
      <c r="A1811" s="159" t="str">
        <f t="shared" si="28"/>
        <v>SN-97769</v>
      </c>
      <c r="B1811" s="160">
        <v>97769</v>
      </c>
      <c r="C1811" s="165" t="s">
        <v>12832</v>
      </c>
      <c r="D1811" s="166" t="s">
        <v>537</v>
      </c>
      <c r="E1811" s="461">
        <v>387.24</v>
      </c>
      <c r="F1811" s="164" t="s">
        <v>11038</v>
      </c>
      <c r="G1811" s="143"/>
    </row>
    <row r="1812" spans="1:7" ht="20.399999999999999" x14ac:dyDescent="0.3">
      <c r="A1812" s="159" t="str">
        <f t="shared" si="28"/>
        <v>SN-97770</v>
      </c>
      <c r="B1812" s="160">
        <v>97770</v>
      </c>
      <c r="C1812" s="165" t="s">
        <v>12833</v>
      </c>
      <c r="D1812" s="166" t="s">
        <v>537</v>
      </c>
      <c r="E1812" s="461">
        <v>370.29</v>
      </c>
      <c r="F1812" s="164" t="s">
        <v>11038</v>
      </c>
      <c r="G1812" s="168"/>
    </row>
    <row r="1813" spans="1:7" ht="20.399999999999999" x14ac:dyDescent="0.3">
      <c r="A1813" s="159" t="str">
        <f t="shared" si="28"/>
        <v>SN-97771</v>
      </c>
      <c r="B1813" s="160">
        <v>97771</v>
      </c>
      <c r="C1813" s="165" t="s">
        <v>12834</v>
      </c>
      <c r="D1813" s="166" t="s">
        <v>537</v>
      </c>
      <c r="E1813" s="461">
        <v>401.38</v>
      </c>
      <c r="F1813" s="164" t="s">
        <v>11038</v>
      </c>
      <c r="G1813" s="168"/>
    </row>
    <row r="1814" spans="1:7" ht="20.399999999999999" x14ac:dyDescent="0.3">
      <c r="A1814" s="159" t="str">
        <f t="shared" si="28"/>
        <v>SN-97772</v>
      </c>
      <c r="B1814" s="160">
        <v>97772</v>
      </c>
      <c r="C1814" s="165" t="s">
        <v>12835</v>
      </c>
      <c r="D1814" s="166" t="s">
        <v>537</v>
      </c>
      <c r="E1814" s="461">
        <v>387.96</v>
      </c>
      <c r="F1814" s="164" t="s">
        <v>11038</v>
      </c>
      <c r="G1814" s="168"/>
    </row>
    <row r="1815" spans="1:7" ht="20.399999999999999" x14ac:dyDescent="0.3">
      <c r="A1815" s="159" t="str">
        <f t="shared" si="28"/>
        <v>SN-97773</v>
      </c>
      <c r="B1815" s="160">
        <v>97773</v>
      </c>
      <c r="C1815" s="165" t="s">
        <v>12836</v>
      </c>
      <c r="D1815" s="166" t="s">
        <v>537</v>
      </c>
      <c r="E1815" s="461">
        <v>366.98</v>
      </c>
      <c r="F1815" s="164" t="s">
        <v>11038</v>
      </c>
      <c r="G1815" s="168"/>
    </row>
    <row r="1816" spans="1:7" ht="20.399999999999999" x14ac:dyDescent="0.3">
      <c r="A1816" s="159" t="str">
        <f t="shared" si="28"/>
        <v>SN-97774</v>
      </c>
      <c r="B1816" s="160">
        <v>97774</v>
      </c>
      <c r="C1816" s="165" t="s">
        <v>12837</v>
      </c>
      <c r="D1816" s="166" t="s">
        <v>537</v>
      </c>
      <c r="E1816" s="461">
        <v>348.8</v>
      </c>
      <c r="F1816" s="164" t="s">
        <v>11038</v>
      </c>
      <c r="G1816" s="143"/>
    </row>
    <row r="1817" spans="1:7" ht="20.399999999999999" x14ac:dyDescent="0.3">
      <c r="A1817" s="159" t="str">
        <f t="shared" si="28"/>
        <v>SN-97775</v>
      </c>
      <c r="B1817" s="160">
        <v>97775</v>
      </c>
      <c r="C1817" s="165" t="s">
        <v>12838</v>
      </c>
      <c r="D1817" s="166" t="s">
        <v>537</v>
      </c>
      <c r="E1817" s="461">
        <v>514.63</v>
      </c>
      <c r="F1817" s="164" t="s">
        <v>11038</v>
      </c>
      <c r="G1817" s="168"/>
    </row>
    <row r="1818" spans="1:7" ht="20.399999999999999" x14ac:dyDescent="0.3">
      <c r="A1818" s="159" t="str">
        <f t="shared" si="28"/>
        <v>SN-97776</v>
      </c>
      <c r="B1818" s="160">
        <v>97776</v>
      </c>
      <c r="C1818" s="165" t="s">
        <v>12839</v>
      </c>
      <c r="D1818" s="166" t="s">
        <v>537</v>
      </c>
      <c r="E1818" s="461">
        <v>493.73</v>
      </c>
      <c r="F1818" s="164" t="s">
        <v>11038</v>
      </c>
      <c r="G1818" s="168"/>
    </row>
    <row r="1819" spans="1:7" ht="20.399999999999999" x14ac:dyDescent="0.3">
      <c r="A1819" s="159" t="str">
        <f t="shared" si="28"/>
        <v>SN-97777</v>
      </c>
      <c r="B1819" s="160">
        <v>97777</v>
      </c>
      <c r="C1819" s="165" t="s">
        <v>12840</v>
      </c>
      <c r="D1819" s="166" t="s">
        <v>537</v>
      </c>
      <c r="E1819" s="461">
        <v>464.84</v>
      </c>
      <c r="F1819" s="164" t="s">
        <v>11038</v>
      </c>
      <c r="G1819" s="168"/>
    </row>
    <row r="1820" spans="1:7" ht="20.399999999999999" x14ac:dyDescent="0.3">
      <c r="A1820" s="159" t="str">
        <f t="shared" si="28"/>
        <v>SN-97778</v>
      </c>
      <c r="B1820" s="160">
        <v>97778</v>
      </c>
      <c r="C1820" s="165" t="s">
        <v>12841</v>
      </c>
      <c r="D1820" s="166" t="s">
        <v>537</v>
      </c>
      <c r="E1820" s="461">
        <v>446.21</v>
      </c>
      <c r="F1820" s="164" t="s">
        <v>11038</v>
      </c>
      <c r="G1820" s="168"/>
    </row>
    <row r="1821" spans="1:7" ht="30.6" x14ac:dyDescent="0.3">
      <c r="A1821" s="159" t="str">
        <f t="shared" si="28"/>
        <v>SN-97779</v>
      </c>
      <c r="B1821" s="160">
        <v>97779</v>
      </c>
      <c r="C1821" s="165" t="s">
        <v>12842</v>
      </c>
      <c r="D1821" s="166" t="s">
        <v>537</v>
      </c>
      <c r="E1821" s="461">
        <v>489.46</v>
      </c>
      <c r="F1821" s="164" t="s">
        <v>11038</v>
      </c>
      <c r="G1821" s="168"/>
    </row>
    <row r="1822" spans="1:7" ht="30.6" x14ac:dyDescent="0.3">
      <c r="A1822" s="159" t="str">
        <f t="shared" si="28"/>
        <v>SN-97780</v>
      </c>
      <c r="B1822" s="160">
        <v>97780</v>
      </c>
      <c r="C1822" s="165" t="s">
        <v>12843</v>
      </c>
      <c r="D1822" s="166" t="s">
        <v>537</v>
      </c>
      <c r="E1822" s="461">
        <v>472.39</v>
      </c>
      <c r="F1822" s="164" t="s">
        <v>11038</v>
      </c>
      <c r="G1822" s="168"/>
    </row>
    <row r="1823" spans="1:7" ht="30.6" x14ac:dyDescent="0.3">
      <c r="A1823" s="159" t="str">
        <f t="shared" si="28"/>
        <v>SN-97781</v>
      </c>
      <c r="B1823" s="160">
        <v>97781</v>
      </c>
      <c r="C1823" s="165" t="s">
        <v>12844</v>
      </c>
      <c r="D1823" s="166" t="s">
        <v>537</v>
      </c>
      <c r="E1823" s="461">
        <v>441.71</v>
      </c>
      <c r="F1823" s="164" t="s">
        <v>11038</v>
      </c>
      <c r="G1823" s="168"/>
    </row>
    <row r="1824" spans="1:7" ht="30.6" x14ac:dyDescent="0.3">
      <c r="A1824" s="159" t="str">
        <f t="shared" si="28"/>
        <v>SN-97782</v>
      </c>
      <c r="B1824" s="160">
        <v>97782</v>
      </c>
      <c r="C1824" s="165" t="s">
        <v>12845</v>
      </c>
      <c r="D1824" s="166" t="s">
        <v>537</v>
      </c>
      <c r="E1824" s="461">
        <v>417.86</v>
      </c>
      <c r="F1824" s="164" t="s">
        <v>11038</v>
      </c>
      <c r="G1824" s="168"/>
    </row>
    <row r="1825" spans="1:7" ht="20.399999999999999" x14ac:dyDescent="0.3">
      <c r="A1825" s="159" t="str">
        <f t="shared" si="28"/>
        <v>SN-97783</v>
      </c>
      <c r="B1825" s="160">
        <v>97783</v>
      </c>
      <c r="C1825" s="165" t="s">
        <v>12846</v>
      </c>
      <c r="D1825" s="166" t="s">
        <v>537</v>
      </c>
      <c r="E1825" s="461">
        <v>485.88</v>
      </c>
      <c r="F1825" s="164" t="s">
        <v>11038</v>
      </c>
      <c r="G1825" s="168"/>
    </row>
    <row r="1826" spans="1:7" ht="20.399999999999999" x14ac:dyDescent="0.3">
      <c r="A1826" s="159" t="str">
        <f t="shared" si="28"/>
        <v>SN-97784</v>
      </c>
      <c r="B1826" s="160">
        <v>97784</v>
      </c>
      <c r="C1826" s="165" t="s">
        <v>12847</v>
      </c>
      <c r="D1826" s="166" t="s">
        <v>537</v>
      </c>
      <c r="E1826" s="461">
        <v>462.27</v>
      </c>
      <c r="F1826" s="164" t="s">
        <v>11038</v>
      </c>
      <c r="G1826" s="168"/>
    </row>
    <row r="1827" spans="1:7" ht="20.399999999999999" x14ac:dyDescent="0.3">
      <c r="A1827" s="159" t="str">
        <f t="shared" si="28"/>
        <v>SN-97785</v>
      </c>
      <c r="B1827" s="160">
        <v>97785</v>
      </c>
      <c r="C1827" s="165" t="s">
        <v>12848</v>
      </c>
      <c r="D1827" s="166" t="s">
        <v>537</v>
      </c>
      <c r="E1827" s="461">
        <v>427.94</v>
      </c>
      <c r="F1827" s="164" t="s">
        <v>11038</v>
      </c>
      <c r="G1827" s="168"/>
    </row>
    <row r="1828" spans="1:7" ht="20.399999999999999" x14ac:dyDescent="0.3">
      <c r="A1828" s="159" t="str">
        <f t="shared" si="28"/>
        <v>SN-97786</v>
      </c>
      <c r="B1828" s="160">
        <v>97786</v>
      </c>
      <c r="C1828" s="165" t="s">
        <v>12849</v>
      </c>
      <c r="D1828" s="166" t="s">
        <v>537</v>
      </c>
      <c r="E1828" s="461">
        <v>400.8</v>
      </c>
      <c r="F1828" s="164" t="s">
        <v>11038</v>
      </c>
      <c r="G1828" s="168"/>
    </row>
    <row r="1829" spans="1:7" ht="30.6" x14ac:dyDescent="0.3">
      <c r="A1829" s="159" t="str">
        <f t="shared" si="28"/>
        <v>SN-97787</v>
      </c>
      <c r="B1829" s="160">
        <v>97787</v>
      </c>
      <c r="C1829" s="165" t="s">
        <v>12850</v>
      </c>
      <c r="D1829" s="166" t="s">
        <v>537</v>
      </c>
      <c r="E1829" s="461">
        <v>489.74</v>
      </c>
      <c r="F1829" s="164" t="s">
        <v>11038</v>
      </c>
      <c r="G1829" s="168"/>
    </row>
    <row r="1830" spans="1:7" ht="30.6" x14ac:dyDescent="0.3">
      <c r="A1830" s="159" t="str">
        <f t="shared" si="28"/>
        <v>SN-97788</v>
      </c>
      <c r="B1830" s="160">
        <v>97788</v>
      </c>
      <c r="C1830" s="165" t="s">
        <v>12851</v>
      </c>
      <c r="D1830" s="166" t="s">
        <v>537</v>
      </c>
      <c r="E1830" s="461">
        <v>471.44</v>
      </c>
      <c r="F1830" s="164" t="s">
        <v>11038</v>
      </c>
      <c r="G1830" s="168"/>
    </row>
    <row r="1831" spans="1:7" ht="30.6" x14ac:dyDescent="0.3">
      <c r="A1831" s="159" t="str">
        <f t="shared" si="28"/>
        <v>SN-97789</v>
      </c>
      <c r="B1831" s="160">
        <v>97789</v>
      </c>
      <c r="C1831" s="165" t="s">
        <v>12852</v>
      </c>
      <c r="D1831" s="166" t="s">
        <v>537</v>
      </c>
      <c r="E1831" s="461">
        <v>447.12</v>
      </c>
      <c r="F1831" s="164" t="s">
        <v>11038</v>
      </c>
      <c r="G1831" s="168"/>
    </row>
    <row r="1832" spans="1:7" ht="30.6" x14ac:dyDescent="0.3">
      <c r="A1832" s="159" t="str">
        <f t="shared" si="28"/>
        <v>SN-97790</v>
      </c>
      <c r="B1832" s="160">
        <v>97790</v>
      </c>
      <c r="C1832" s="165" t="s">
        <v>12853</v>
      </c>
      <c r="D1832" s="166" t="s">
        <v>537</v>
      </c>
      <c r="E1832" s="461">
        <v>432.15</v>
      </c>
      <c r="F1832" s="164" t="s">
        <v>11038</v>
      </c>
      <c r="G1832" s="168"/>
    </row>
    <row r="1833" spans="1:7" ht="30.6" x14ac:dyDescent="0.3">
      <c r="A1833" s="159" t="str">
        <f t="shared" si="28"/>
        <v>SN-97791</v>
      </c>
      <c r="B1833" s="160">
        <v>97791</v>
      </c>
      <c r="C1833" s="165" t="s">
        <v>12854</v>
      </c>
      <c r="D1833" s="166" t="s">
        <v>537</v>
      </c>
      <c r="E1833" s="461">
        <v>441.28</v>
      </c>
      <c r="F1833" s="164" t="s">
        <v>11038</v>
      </c>
      <c r="G1833" s="168"/>
    </row>
    <row r="1834" spans="1:7" ht="30.6" x14ac:dyDescent="0.3">
      <c r="A1834" s="159" t="str">
        <f t="shared" si="28"/>
        <v>SN-97792</v>
      </c>
      <c r="B1834" s="160">
        <v>97792</v>
      </c>
      <c r="C1834" s="165" t="s">
        <v>12855</v>
      </c>
      <c r="D1834" s="166" t="s">
        <v>537</v>
      </c>
      <c r="E1834" s="461">
        <v>431.42</v>
      </c>
      <c r="F1834" s="164" t="s">
        <v>11038</v>
      </c>
      <c r="G1834" s="168"/>
    </row>
    <row r="1835" spans="1:7" ht="30.6" x14ac:dyDescent="0.3">
      <c r="A1835" s="159" t="str">
        <f t="shared" si="28"/>
        <v>SN-97793</v>
      </c>
      <c r="B1835" s="160">
        <v>97793</v>
      </c>
      <c r="C1835" s="165" t="s">
        <v>12856</v>
      </c>
      <c r="D1835" s="166" t="s">
        <v>537</v>
      </c>
      <c r="E1835" s="461">
        <v>410.59</v>
      </c>
      <c r="F1835" s="164" t="s">
        <v>11038</v>
      </c>
      <c r="G1835" s="168"/>
    </row>
    <row r="1836" spans="1:7" ht="30.6" x14ac:dyDescent="0.3">
      <c r="A1836" s="159" t="str">
        <f t="shared" si="28"/>
        <v>SN-97794</v>
      </c>
      <c r="B1836" s="160">
        <v>97794</v>
      </c>
      <c r="C1836" s="165" t="s">
        <v>12857</v>
      </c>
      <c r="D1836" s="166" t="s">
        <v>537</v>
      </c>
      <c r="E1836" s="461">
        <v>393.07</v>
      </c>
      <c r="F1836" s="164" t="s">
        <v>11038</v>
      </c>
      <c r="G1836" s="168"/>
    </row>
    <row r="1837" spans="1:7" ht="20.399999999999999" x14ac:dyDescent="0.3">
      <c r="A1837" s="159" t="str">
        <f t="shared" si="28"/>
        <v>SN-97795</v>
      </c>
      <c r="B1837" s="160">
        <v>97795</v>
      </c>
      <c r="C1837" s="165" t="s">
        <v>12858</v>
      </c>
      <c r="D1837" s="166" t="s">
        <v>537</v>
      </c>
      <c r="E1837" s="461">
        <v>425.12</v>
      </c>
      <c r="F1837" s="164" t="s">
        <v>11038</v>
      </c>
      <c r="G1837" s="168"/>
    </row>
    <row r="1838" spans="1:7" ht="20.399999999999999" x14ac:dyDescent="0.3">
      <c r="A1838" s="159" t="str">
        <f t="shared" si="28"/>
        <v>SN-97796</v>
      </c>
      <c r="B1838" s="160">
        <v>97796</v>
      </c>
      <c r="C1838" s="165" t="s">
        <v>12859</v>
      </c>
      <c r="D1838" s="166" t="s">
        <v>537</v>
      </c>
      <c r="E1838" s="461">
        <v>411.22</v>
      </c>
      <c r="F1838" s="164" t="s">
        <v>11038</v>
      </c>
      <c r="G1838" s="168"/>
    </row>
    <row r="1839" spans="1:7" ht="20.399999999999999" x14ac:dyDescent="0.3">
      <c r="A1839" s="159" t="str">
        <f t="shared" si="28"/>
        <v>SN-97797</v>
      </c>
      <c r="B1839" s="160">
        <v>97797</v>
      </c>
      <c r="C1839" s="165" t="s">
        <v>12860</v>
      </c>
      <c r="D1839" s="166" t="s">
        <v>537</v>
      </c>
      <c r="E1839" s="461">
        <v>389.51</v>
      </c>
      <c r="F1839" s="164" t="s">
        <v>11038</v>
      </c>
      <c r="G1839" s="168"/>
    </row>
    <row r="1840" spans="1:7" ht="20.399999999999999" x14ac:dyDescent="0.3">
      <c r="A1840" s="159" t="str">
        <f t="shared" si="28"/>
        <v>SN-97798</v>
      </c>
      <c r="B1840" s="160">
        <v>97798</v>
      </c>
      <c r="C1840" s="165" t="s">
        <v>12861</v>
      </c>
      <c r="D1840" s="166" t="s">
        <v>537</v>
      </c>
      <c r="E1840" s="461">
        <v>370.45</v>
      </c>
      <c r="F1840" s="164" t="s">
        <v>11038</v>
      </c>
      <c r="G1840" s="168"/>
    </row>
    <row r="1841" spans="1:7" ht="20.399999999999999" x14ac:dyDescent="0.3">
      <c r="A1841" s="159" t="str">
        <f t="shared" si="28"/>
        <v>SN-97799</v>
      </c>
      <c r="B1841" s="160">
        <v>97799</v>
      </c>
      <c r="C1841" s="165" t="s">
        <v>12862</v>
      </c>
      <c r="D1841" s="166" t="s">
        <v>537</v>
      </c>
      <c r="E1841" s="461">
        <v>438.65</v>
      </c>
      <c r="F1841" s="164" t="s">
        <v>11038</v>
      </c>
      <c r="G1841" s="168"/>
    </row>
    <row r="1842" spans="1:7" ht="20.399999999999999" x14ac:dyDescent="0.3">
      <c r="A1842" s="159" t="str">
        <f t="shared" si="28"/>
        <v>SN-97800</v>
      </c>
      <c r="B1842" s="160">
        <v>97800</v>
      </c>
      <c r="C1842" s="165" t="s">
        <v>12863</v>
      </c>
      <c r="D1842" s="166" t="s">
        <v>537</v>
      </c>
      <c r="E1842" s="461">
        <v>472.17</v>
      </c>
      <c r="F1842" s="164" t="s">
        <v>11038</v>
      </c>
      <c r="G1842" s="143"/>
    </row>
    <row r="1843" spans="1:7" ht="30.6" x14ac:dyDescent="0.3">
      <c r="A1843" s="159" t="str">
        <f t="shared" si="28"/>
        <v>SN-89198</v>
      </c>
      <c r="B1843" s="160">
        <v>89198</v>
      </c>
      <c r="C1843" s="165" t="s">
        <v>12864</v>
      </c>
      <c r="D1843" s="166" t="s">
        <v>566</v>
      </c>
      <c r="E1843" s="461">
        <v>60.79</v>
      </c>
      <c r="F1843" s="164" t="s">
        <v>11038</v>
      </c>
      <c r="G1843" s="168"/>
    </row>
    <row r="1844" spans="1:7" ht="30.6" x14ac:dyDescent="0.3">
      <c r="A1844" s="159" t="str">
        <f t="shared" si="28"/>
        <v>SN-89199</v>
      </c>
      <c r="B1844" s="160">
        <v>89199</v>
      </c>
      <c r="C1844" s="165" t="s">
        <v>12865</v>
      </c>
      <c r="D1844" s="166" t="s">
        <v>566</v>
      </c>
      <c r="E1844" s="461">
        <v>79.78</v>
      </c>
      <c r="F1844" s="164" t="s">
        <v>11038</v>
      </c>
      <c r="G1844" s="168"/>
    </row>
    <row r="1845" spans="1:7" ht="30.6" x14ac:dyDescent="0.3">
      <c r="A1845" s="159" t="str">
        <f t="shared" si="28"/>
        <v>SN-89200</v>
      </c>
      <c r="B1845" s="160">
        <v>89200</v>
      </c>
      <c r="C1845" s="165" t="s">
        <v>12866</v>
      </c>
      <c r="D1845" s="166" t="s">
        <v>566</v>
      </c>
      <c r="E1845" s="461">
        <v>186.04</v>
      </c>
      <c r="F1845" s="164" t="s">
        <v>11038</v>
      </c>
      <c r="G1845" s="168"/>
    </row>
    <row r="1846" spans="1:7" ht="30.6" x14ac:dyDescent="0.3">
      <c r="A1846" s="159" t="str">
        <f t="shared" si="28"/>
        <v>SN-89201</v>
      </c>
      <c r="B1846" s="160">
        <v>89201</v>
      </c>
      <c r="C1846" s="165" t="s">
        <v>12867</v>
      </c>
      <c r="D1846" s="166" t="s">
        <v>566</v>
      </c>
      <c r="E1846" s="461">
        <v>47.81</v>
      </c>
      <c r="F1846" s="164" t="s">
        <v>11038</v>
      </c>
      <c r="G1846" s="168"/>
    </row>
    <row r="1847" spans="1:7" ht="30.6" x14ac:dyDescent="0.3">
      <c r="A1847" s="159" t="str">
        <f t="shared" si="28"/>
        <v>SN-89202</v>
      </c>
      <c r="B1847" s="160">
        <v>89202</v>
      </c>
      <c r="C1847" s="165" t="s">
        <v>12868</v>
      </c>
      <c r="D1847" s="166" t="s">
        <v>566</v>
      </c>
      <c r="E1847" s="461">
        <v>61.86</v>
      </c>
      <c r="F1847" s="164" t="s">
        <v>11038</v>
      </c>
      <c r="G1847" s="168"/>
    </row>
    <row r="1848" spans="1:7" ht="30.6" x14ac:dyDescent="0.3">
      <c r="A1848" s="159" t="str">
        <f t="shared" si="28"/>
        <v>SN-89203</v>
      </c>
      <c r="B1848" s="160">
        <v>89203</v>
      </c>
      <c r="C1848" s="165" t="s">
        <v>12869</v>
      </c>
      <c r="D1848" s="166" t="s">
        <v>566</v>
      </c>
      <c r="E1848" s="461">
        <v>143.53</v>
      </c>
      <c r="F1848" s="164" t="s">
        <v>11038</v>
      </c>
      <c r="G1848" s="168"/>
    </row>
    <row r="1849" spans="1:7" ht="30.6" x14ac:dyDescent="0.3">
      <c r="A1849" s="159" t="str">
        <f t="shared" si="28"/>
        <v>SN-89204</v>
      </c>
      <c r="B1849" s="160">
        <v>89204</v>
      </c>
      <c r="C1849" s="165" t="s">
        <v>12870</v>
      </c>
      <c r="D1849" s="166" t="s">
        <v>566</v>
      </c>
      <c r="E1849" s="461">
        <v>43.27</v>
      </c>
      <c r="F1849" s="164" t="s">
        <v>11038</v>
      </c>
      <c r="G1849" s="168"/>
    </row>
    <row r="1850" spans="1:7" ht="30.6" x14ac:dyDescent="0.3">
      <c r="A1850" s="159" t="str">
        <f t="shared" si="28"/>
        <v>SN-89205</v>
      </c>
      <c r="B1850" s="160">
        <v>89205</v>
      </c>
      <c r="C1850" s="165" t="s">
        <v>12871</v>
      </c>
      <c r="D1850" s="166" t="s">
        <v>566</v>
      </c>
      <c r="E1850" s="461">
        <v>56.53</v>
      </c>
      <c r="F1850" s="164" t="s">
        <v>11038</v>
      </c>
      <c r="G1850" s="168"/>
    </row>
    <row r="1851" spans="1:7" ht="30.6" x14ac:dyDescent="0.3">
      <c r="A1851" s="159" t="str">
        <f t="shared" si="28"/>
        <v>SN-89206</v>
      </c>
      <c r="B1851" s="160">
        <v>89206</v>
      </c>
      <c r="C1851" s="165" t="s">
        <v>12872</v>
      </c>
      <c r="D1851" s="166" t="s">
        <v>566</v>
      </c>
      <c r="E1851" s="461">
        <v>133.54</v>
      </c>
      <c r="F1851" s="164" t="s">
        <v>11038</v>
      </c>
      <c r="G1851" s="168"/>
    </row>
    <row r="1852" spans="1:7" ht="20.399999999999999" x14ac:dyDescent="0.3">
      <c r="A1852" s="159" t="str">
        <f t="shared" si="28"/>
        <v>SN-90808</v>
      </c>
      <c r="B1852" s="160">
        <v>90808</v>
      </c>
      <c r="C1852" s="165" t="s">
        <v>12873</v>
      </c>
      <c r="D1852" s="166" t="s">
        <v>566</v>
      </c>
      <c r="E1852" s="461">
        <v>59.66</v>
      </c>
      <c r="F1852" s="164" t="s">
        <v>11038</v>
      </c>
      <c r="G1852" s="168"/>
    </row>
    <row r="1853" spans="1:7" ht="20.399999999999999" x14ac:dyDescent="0.3">
      <c r="A1853" s="159" t="str">
        <f t="shared" si="28"/>
        <v>SN-90809</v>
      </c>
      <c r="B1853" s="160">
        <v>90809</v>
      </c>
      <c r="C1853" s="165" t="s">
        <v>12874</v>
      </c>
      <c r="D1853" s="166" t="s">
        <v>566</v>
      </c>
      <c r="E1853" s="461">
        <v>57.68</v>
      </c>
      <c r="F1853" s="164" t="s">
        <v>11038</v>
      </c>
      <c r="G1853" s="168"/>
    </row>
    <row r="1854" spans="1:7" ht="20.399999999999999" x14ac:dyDescent="0.3">
      <c r="A1854" s="159" t="str">
        <f t="shared" si="28"/>
        <v>SN-90810</v>
      </c>
      <c r="B1854" s="160">
        <v>90810</v>
      </c>
      <c r="C1854" s="165" t="s">
        <v>12875</v>
      </c>
      <c r="D1854" s="166" t="s">
        <v>566</v>
      </c>
      <c r="E1854" s="461">
        <v>128.52000000000001</v>
      </c>
      <c r="F1854" s="164" t="s">
        <v>11038</v>
      </c>
      <c r="G1854" s="168"/>
    </row>
    <row r="1855" spans="1:7" ht="20.399999999999999" x14ac:dyDescent="0.3">
      <c r="A1855" s="159" t="str">
        <f t="shared" si="28"/>
        <v>SN-90811</v>
      </c>
      <c r="B1855" s="160">
        <v>90811</v>
      </c>
      <c r="C1855" s="165" t="s">
        <v>12876</v>
      </c>
      <c r="D1855" s="166" t="s">
        <v>566</v>
      </c>
      <c r="E1855" s="461">
        <v>122.52</v>
      </c>
      <c r="F1855" s="164" t="s">
        <v>11038</v>
      </c>
      <c r="G1855" s="168"/>
    </row>
    <row r="1856" spans="1:7" ht="20.399999999999999" x14ac:dyDescent="0.3">
      <c r="A1856" s="159" t="str">
        <f t="shared" si="28"/>
        <v>SN-90812</v>
      </c>
      <c r="B1856" s="160">
        <v>90812</v>
      </c>
      <c r="C1856" s="165" t="s">
        <v>12877</v>
      </c>
      <c r="D1856" s="166" t="s">
        <v>566</v>
      </c>
      <c r="E1856" s="461">
        <v>221.61</v>
      </c>
      <c r="F1856" s="164" t="s">
        <v>11038</v>
      </c>
      <c r="G1856" s="168"/>
    </row>
    <row r="1857" spans="1:7" ht="20.399999999999999" x14ac:dyDescent="0.3">
      <c r="A1857" s="159" t="str">
        <f t="shared" si="28"/>
        <v>SN-90813</v>
      </c>
      <c r="B1857" s="160">
        <v>90813</v>
      </c>
      <c r="C1857" s="165" t="s">
        <v>12878</v>
      </c>
      <c r="D1857" s="166" t="s">
        <v>566</v>
      </c>
      <c r="E1857" s="461">
        <v>213.33</v>
      </c>
      <c r="F1857" s="164" t="s">
        <v>11038</v>
      </c>
      <c r="G1857" s="168"/>
    </row>
    <row r="1858" spans="1:7" ht="20.399999999999999" x14ac:dyDescent="0.3">
      <c r="A1858" s="159" t="str">
        <f t="shared" si="28"/>
        <v>SN-90814</v>
      </c>
      <c r="B1858" s="160">
        <v>90814</v>
      </c>
      <c r="C1858" s="165" t="s">
        <v>12879</v>
      </c>
      <c r="D1858" s="166" t="s">
        <v>566</v>
      </c>
      <c r="E1858" s="461">
        <v>269.05</v>
      </c>
      <c r="F1858" s="164" t="s">
        <v>11038</v>
      </c>
      <c r="G1858" s="168"/>
    </row>
    <row r="1859" spans="1:7" ht="20.399999999999999" x14ac:dyDescent="0.3">
      <c r="A1859" s="159" t="str">
        <f t="shared" si="28"/>
        <v>SN-90815</v>
      </c>
      <c r="B1859" s="160">
        <v>90815</v>
      </c>
      <c r="C1859" s="165" t="s">
        <v>12880</v>
      </c>
      <c r="D1859" s="166" t="s">
        <v>566</v>
      </c>
      <c r="E1859" s="461">
        <v>327.29000000000002</v>
      </c>
      <c r="F1859" s="164" t="s">
        <v>11038</v>
      </c>
      <c r="G1859" s="168"/>
    </row>
    <row r="1860" spans="1:7" ht="20.399999999999999" x14ac:dyDescent="0.3">
      <c r="A1860" s="159" t="str">
        <f t="shared" si="28"/>
        <v>SN-90877</v>
      </c>
      <c r="B1860" s="160">
        <v>90877</v>
      </c>
      <c r="C1860" s="165" t="s">
        <v>12881</v>
      </c>
      <c r="D1860" s="166" t="s">
        <v>566</v>
      </c>
      <c r="E1860" s="461">
        <v>36.590000000000003</v>
      </c>
      <c r="F1860" s="164" t="s">
        <v>11038</v>
      </c>
      <c r="G1860" s="168"/>
    </row>
    <row r="1861" spans="1:7" ht="30.6" x14ac:dyDescent="0.3">
      <c r="A1861" s="159" t="str">
        <f t="shared" si="28"/>
        <v>SN-90878</v>
      </c>
      <c r="B1861" s="160">
        <v>90878</v>
      </c>
      <c r="C1861" s="165" t="s">
        <v>12882</v>
      </c>
      <c r="D1861" s="166" t="s">
        <v>566</v>
      </c>
      <c r="E1861" s="461">
        <v>35.15</v>
      </c>
      <c r="F1861" s="164" t="s">
        <v>11038</v>
      </c>
      <c r="G1861" s="168"/>
    </row>
    <row r="1862" spans="1:7" ht="20.399999999999999" x14ac:dyDescent="0.3">
      <c r="A1862" s="159" t="str">
        <f t="shared" si="28"/>
        <v>SN-90880</v>
      </c>
      <c r="B1862" s="160">
        <v>90880</v>
      </c>
      <c r="C1862" s="165" t="s">
        <v>12883</v>
      </c>
      <c r="D1862" s="166" t="s">
        <v>566</v>
      </c>
      <c r="E1862" s="461">
        <v>46.25</v>
      </c>
      <c r="F1862" s="164" t="s">
        <v>11038</v>
      </c>
      <c r="G1862" s="168"/>
    </row>
    <row r="1863" spans="1:7" ht="20.399999999999999" x14ac:dyDescent="0.3">
      <c r="A1863" s="159" t="str">
        <f t="shared" si="28"/>
        <v>SN-90881</v>
      </c>
      <c r="B1863" s="160">
        <v>90881</v>
      </c>
      <c r="C1863" s="165" t="s">
        <v>12884</v>
      </c>
      <c r="D1863" s="166" t="s">
        <v>566</v>
      </c>
      <c r="E1863" s="461">
        <v>42.89</v>
      </c>
      <c r="F1863" s="164" t="s">
        <v>11038</v>
      </c>
      <c r="G1863" s="168"/>
    </row>
    <row r="1864" spans="1:7" ht="20.399999999999999" x14ac:dyDescent="0.3">
      <c r="A1864" s="159" t="str">
        <f t="shared" si="28"/>
        <v>SN-90883</v>
      </c>
      <c r="B1864" s="160">
        <v>90883</v>
      </c>
      <c r="C1864" s="165" t="s">
        <v>12885</v>
      </c>
      <c r="D1864" s="166" t="s">
        <v>566</v>
      </c>
      <c r="E1864" s="461">
        <v>63.65</v>
      </c>
      <c r="F1864" s="164" t="s">
        <v>11038</v>
      </c>
      <c r="G1864" s="168"/>
    </row>
    <row r="1865" spans="1:7" ht="30.6" x14ac:dyDescent="0.3">
      <c r="A1865" s="159" t="str">
        <f t="shared" si="28"/>
        <v>SN-90884</v>
      </c>
      <c r="B1865" s="160">
        <v>90884</v>
      </c>
      <c r="C1865" s="165" t="s">
        <v>12886</v>
      </c>
      <c r="D1865" s="166" t="s">
        <v>566</v>
      </c>
      <c r="E1865" s="461">
        <v>62</v>
      </c>
      <c r="F1865" s="164" t="s">
        <v>11038</v>
      </c>
      <c r="G1865" s="168"/>
    </row>
    <row r="1866" spans="1:7" ht="30.6" x14ac:dyDescent="0.3">
      <c r="A1866" s="159" t="str">
        <f t="shared" ref="A1866:A1929" si="29">CONCATENATE("SN-",B1866)</f>
        <v>SN-90885</v>
      </c>
      <c r="B1866" s="160">
        <v>90885</v>
      </c>
      <c r="C1866" s="165" t="s">
        <v>12887</v>
      </c>
      <c r="D1866" s="166" t="s">
        <v>566</v>
      </c>
      <c r="E1866" s="461">
        <v>61.26</v>
      </c>
      <c r="F1866" s="164" t="s">
        <v>11038</v>
      </c>
      <c r="G1866" s="168"/>
    </row>
    <row r="1867" spans="1:7" ht="20.399999999999999" x14ac:dyDescent="0.3">
      <c r="A1867" s="159" t="str">
        <f t="shared" si="29"/>
        <v>SN-90886</v>
      </c>
      <c r="B1867" s="160">
        <v>90886</v>
      </c>
      <c r="C1867" s="165" t="s">
        <v>12888</v>
      </c>
      <c r="D1867" s="166" t="s">
        <v>566</v>
      </c>
      <c r="E1867" s="461">
        <v>124.75</v>
      </c>
      <c r="F1867" s="164" t="s">
        <v>11038</v>
      </c>
      <c r="G1867" s="168"/>
    </row>
    <row r="1868" spans="1:7" ht="30.6" x14ac:dyDescent="0.3">
      <c r="A1868" s="159" t="str">
        <f t="shared" si="29"/>
        <v>SN-90887</v>
      </c>
      <c r="B1868" s="160">
        <v>90887</v>
      </c>
      <c r="C1868" s="165" t="s">
        <v>12889</v>
      </c>
      <c r="D1868" s="166" t="s">
        <v>566</v>
      </c>
      <c r="E1868" s="461">
        <v>122.95</v>
      </c>
      <c r="F1868" s="164" t="s">
        <v>11038</v>
      </c>
      <c r="G1868" s="168"/>
    </row>
    <row r="1869" spans="1:7" ht="30.6" x14ac:dyDescent="0.3">
      <c r="A1869" s="159" t="str">
        <f t="shared" si="29"/>
        <v>SN-90888</v>
      </c>
      <c r="B1869" s="160">
        <v>90888</v>
      </c>
      <c r="C1869" s="165" t="s">
        <v>12890</v>
      </c>
      <c r="D1869" s="166" t="s">
        <v>566</v>
      </c>
      <c r="E1869" s="461">
        <v>122.19</v>
      </c>
      <c r="F1869" s="164" t="s">
        <v>11038</v>
      </c>
      <c r="G1869" s="168"/>
    </row>
    <row r="1870" spans="1:7" ht="20.399999999999999" x14ac:dyDescent="0.3">
      <c r="A1870" s="159" t="str">
        <f t="shared" si="29"/>
        <v>SN-90889</v>
      </c>
      <c r="B1870" s="160">
        <v>90889</v>
      </c>
      <c r="C1870" s="165" t="s">
        <v>12891</v>
      </c>
      <c r="D1870" s="166" t="s">
        <v>566</v>
      </c>
      <c r="E1870" s="461">
        <v>146.61000000000001</v>
      </c>
      <c r="F1870" s="164" t="s">
        <v>11038</v>
      </c>
      <c r="G1870" s="168"/>
    </row>
    <row r="1871" spans="1:7" ht="20.399999999999999" x14ac:dyDescent="0.3">
      <c r="A1871" s="159" t="str">
        <f t="shared" si="29"/>
        <v>SN-90890</v>
      </c>
      <c r="B1871" s="160">
        <v>90890</v>
      </c>
      <c r="C1871" s="165" t="s">
        <v>12892</v>
      </c>
      <c r="D1871" s="166" t="s">
        <v>566</v>
      </c>
      <c r="E1871" s="461">
        <v>143.99</v>
      </c>
      <c r="F1871" s="164" t="s">
        <v>11038</v>
      </c>
      <c r="G1871" s="168"/>
    </row>
    <row r="1872" spans="1:7" ht="20.399999999999999" x14ac:dyDescent="0.3">
      <c r="A1872" s="159" t="str">
        <f t="shared" si="29"/>
        <v>SN-90891</v>
      </c>
      <c r="B1872" s="160">
        <v>90891</v>
      </c>
      <c r="C1872" s="165" t="s">
        <v>12893</v>
      </c>
      <c r="D1872" s="166" t="s">
        <v>566</v>
      </c>
      <c r="E1872" s="461">
        <v>142.84</v>
      </c>
      <c r="F1872" s="164" t="s">
        <v>11038</v>
      </c>
      <c r="G1872" s="168"/>
    </row>
    <row r="1873" spans="1:7" x14ac:dyDescent="0.3">
      <c r="A1873" s="159" t="str">
        <f t="shared" si="29"/>
        <v>SN-95601</v>
      </c>
      <c r="B1873" s="160">
        <v>95601</v>
      </c>
      <c r="C1873" s="165" t="s">
        <v>12894</v>
      </c>
      <c r="D1873" s="166" t="s">
        <v>513</v>
      </c>
      <c r="E1873" s="461">
        <v>10.86</v>
      </c>
      <c r="F1873" s="164" t="s">
        <v>11038</v>
      </c>
      <c r="G1873" s="168"/>
    </row>
    <row r="1874" spans="1:7" x14ac:dyDescent="0.3">
      <c r="A1874" s="159" t="str">
        <f t="shared" si="29"/>
        <v>SN-95602</v>
      </c>
      <c r="B1874" s="160">
        <v>95602</v>
      </c>
      <c r="C1874" s="165" t="s">
        <v>12895</v>
      </c>
      <c r="D1874" s="166" t="s">
        <v>513</v>
      </c>
      <c r="E1874" s="461">
        <v>13.86</v>
      </c>
      <c r="F1874" s="164" t="s">
        <v>11038</v>
      </c>
      <c r="G1874" s="168"/>
    </row>
    <row r="1875" spans="1:7" x14ac:dyDescent="0.3">
      <c r="A1875" s="159" t="str">
        <f t="shared" si="29"/>
        <v>SN-95603</v>
      </c>
      <c r="B1875" s="160">
        <v>95603</v>
      </c>
      <c r="C1875" s="165" t="s">
        <v>12896</v>
      </c>
      <c r="D1875" s="166" t="s">
        <v>513</v>
      </c>
      <c r="E1875" s="461">
        <v>18.2</v>
      </c>
      <c r="F1875" s="164" t="s">
        <v>11038</v>
      </c>
      <c r="G1875" s="168"/>
    </row>
    <row r="1876" spans="1:7" x14ac:dyDescent="0.3">
      <c r="A1876" s="159" t="str">
        <f t="shared" si="29"/>
        <v>SN-95604</v>
      </c>
      <c r="B1876" s="160">
        <v>95604</v>
      </c>
      <c r="C1876" s="165" t="s">
        <v>12897</v>
      </c>
      <c r="D1876" s="166" t="s">
        <v>513</v>
      </c>
      <c r="E1876" s="461">
        <v>23.95</v>
      </c>
      <c r="F1876" s="164" t="s">
        <v>11038</v>
      </c>
      <c r="G1876" s="168"/>
    </row>
    <row r="1877" spans="1:7" x14ac:dyDescent="0.3">
      <c r="A1877" s="159" t="str">
        <f t="shared" si="29"/>
        <v>SN-95605</v>
      </c>
      <c r="B1877" s="160">
        <v>95605</v>
      </c>
      <c r="C1877" s="165" t="s">
        <v>12898</v>
      </c>
      <c r="D1877" s="166" t="s">
        <v>513</v>
      </c>
      <c r="E1877" s="461">
        <v>37.56</v>
      </c>
      <c r="F1877" s="164" t="s">
        <v>11038</v>
      </c>
      <c r="G1877" s="168"/>
    </row>
    <row r="1878" spans="1:7" x14ac:dyDescent="0.3">
      <c r="A1878" s="159" t="str">
        <f t="shared" si="29"/>
        <v>SN-95607</v>
      </c>
      <c r="B1878" s="160">
        <v>95607</v>
      </c>
      <c r="C1878" s="165" t="s">
        <v>12899</v>
      </c>
      <c r="D1878" s="166" t="s">
        <v>513</v>
      </c>
      <c r="E1878" s="461">
        <v>3.94</v>
      </c>
      <c r="F1878" s="164" t="s">
        <v>11038</v>
      </c>
      <c r="G1878" s="168"/>
    </row>
    <row r="1879" spans="1:7" x14ac:dyDescent="0.3">
      <c r="A1879" s="159" t="str">
        <f t="shared" si="29"/>
        <v>SN-95608</v>
      </c>
      <c r="B1879" s="160">
        <v>95608</v>
      </c>
      <c r="C1879" s="165" t="s">
        <v>12900</v>
      </c>
      <c r="D1879" s="166" t="s">
        <v>513</v>
      </c>
      <c r="E1879" s="461">
        <v>4.55</v>
      </c>
      <c r="F1879" s="164" t="s">
        <v>11038</v>
      </c>
      <c r="G1879" s="168"/>
    </row>
    <row r="1880" spans="1:7" x14ac:dyDescent="0.3">
      <c r="A1880" s="159" t="str">
        <f t="shared" si="29"/>
        <v>SN-95609</v>
      </c>
      <c r="B1880" s="160">
        <v>95609</v>
      </c>
      <c r="C1880" s="165" t="s">
        <v>12901</v>
      </c>
      <c r="D1880" s="166" t="s">
        <v>513</v>
      </c>
      <c r="E1880" s="461">
        <v>5.09</v>
      </c>
      <c r="F1880" s="164" t="s">
        <v>11038</v>
      </c>
      <c r="G1880" s="168"/>
    </row>
    <row r="1881" spans="1:7" x14ac:dyDescent="0.3">
      <c r="A1881" s="159" t="str">
        <f t="shared" si="29"/>
        <v>SN-96160</v>
      </c>
      <c r="B1881" s="160">
        <v>96160</v>
      </c>
      <c r="C1881" s="165" t="s">
        <v>12902</v>
      </c>
      <c r="D1881" s="166" t="s">
        <v>566</v>
      </c>
      <c r="E1881" s="461">
        <v>147.34</v>
      </c>
      <c r="F1881" s="164" t="s">
        <v>11038</v>
      </c>
      <c r="G1881" s="168"/>
    </row>
    <row r="1882" spans="1:7" x14ac:dyDescent="0.3">
      <c r="A1882" s="159" t="str">
        <f t="shared" si="29"/>
        <v>SN-96161</v>
      </c>
      <c r="B1882" s="160">
        <v>96161</v>
      </c>
      <c r="C1882" s="165" t="s">
        <v>12903</v>
      </c>
      <c r="D1882" s="166" t="s">
        <v>566</v>
      </c>
      <c r="E1882" s="461">
        <v>219.5</v>
      </c>
      <c r="F1882" s="164" t="s">
        <v>11038</v>
      </c>
      <c r="G1882" s="168"/>
    </row>
    <row r="1883" spans="1:7" x14ac:dyDescent="0.3">
      <c r="A1883" s="159" t="str">
        <f t="shared" si="29"/>
        <v>SN-96162</v>
      </c>
      <c r="B1883" s="160">
        <v>96162</v>
      </c>
      <c r="C1883" s="165" t="s">
        <v>12904</v>
      </c>
      <c r="D1883" s="166" t="s">
        <v>566</v>
      </c>
      <c r="E1883" s="461">
        <v>287.02999999999997</v>
      </c>
      <c r="F1883" s="164" t="s">
        <v>11038</v>
      </c>
      <c r="G1883" s="168"/>
    </row>
    <row r="1884" spans="1:7" x14ac:dyDescent="0.3">
      <c r="A1884" s="159" t="str">
        <f t="shared" si="29"/>
        <v>SN-96163</v>
      </c>
      <c r="B1884" s="160">
        <v>96163</v>
      </c>
      <c r="C1884" s="165" t="s">
        <v>12905</v>
      </c>
      <c r="D1884" s="166" t="s">
        <v>566</v>
      </c>
      <c r="E1884" s="461">
        <v>326.33999999999997</v>
      </c>
      <c r="F1884" s="164" t="s">
        <v>11038</v>
      </c>
      <c r="G1884" s="143"/>
    </row>
    <row r="1885" spans="1:7" x14ac:dyDescent="0.3">
      <c r="A1885" s="159" t="str">
        <f t="shared" si="29"/>
        <v>SN-96164</v>
      </c>
      <c r="B1885" s="160">
        <v>96164</v>
      </c>
      <c r="C1885" s="165" t="s">
        <v>12906</v>
      </c>
      <c r="D1885" s="166" t="s">
        <v>566</v>
      </c>
      <c r="E1885" s="461">
        <v>134.47999999999999</v>
      </c>
      <c r="F1885" s="164" t="s">
        <v>11038</v>
      </c>
      <c r="G1885" s="168"/>
    </row>
    <row r="1886" spans="1:7" x14ac:dyDescent="0.3">
      <c r="A1886" s="159" t="str">
        <f t="shared" si="29"/>
        <v>SN-96165</v>
      </c>
      <c r="B1886" s="160">
        <v>96165</v>
      </c>
      <c r="C1886" s="165" t="s">
        <v>12907</v>
      </c>
      <c r="D1886" s="166" t="s">
        <v>566</v>
      </c>
      <c r="E1886" s="461">
        <v>201.89</v>
      </c>
      <c r="F1886" s="164" t="s">
        <v>11038</v>
      </c>
      <c r="G1886" s="168"/>
    </row>
    <row r="1887" spans="1:7" x14ac:dyDescent="0.3">
      <c r="A1887" s="159" t="str">
        <f t="shared" si="29"/>
        <v>SN-96166</v>
      </c>
      <c r="B1887" s="160">
        <v>96166</v>
      </c>
      <c r="C1887" s="165" t="s">
        <v>12908</v>
      </c>
      <c r="D1887" s="166" t="s">
        <v>566</v>
      </c>
      <c r="E1887" s="461">
        <v>260.04000000000002</v>
      </c>
      <c r="F1887" s="164" t="s">
        <v>11038</v>
      </c>
      <c r="G1887" s="168"/>
    </row>
    <row r="1888" spans="1:7" x14ac:dyDescent="0.3">
      <c r="A1888" s="159" t="str">
        <f t="shared" si="29"/>
        <v>SN-96167</v>
      </c>
      <c r="B1888" s="160">
        <v>96167</v>
      </c>
      <c r="C1888" s="165" t="s">
        <v>12909</v>
      </c>
      <c r="D1888" s="166" t="s">
        <v>566</v>
      </c>
      <c r="E1888" s="461">
        <v>288.05</v>
      </c>
      <c r="F1888" s="164" t="s">
        <v>11038</v>
      </c>
      <c r="G1888" s="168"/>
    </row>
    <row r="1889" spans="1:7" x14ac:dyDescent="0.3">
      <c r="A1889" s="159" t="str">
        <f t="shared" si="29"/>
        <v>SN-96168</v>
      </c>
      <c r="B1889" s="160">
        <v>96168</v>
      </c>
      <c r="C1889" s="165" t="s">
        <v>12910</v>
      </c>
      <c r="D1889" s="166" t="s">
        <v>566</v>
      </c>
      <c r="E1889" s="461">
        <v>128.29</v>
      </c>
      <c r="F1889" s="164" t="s">
        <v>11038</v>
      </c>
      <c r="G1889" s="168"/>
    </row>
    <row r="1890" spans="1:7" x14ac:dyDescent="0.3">
      <c r="A1890" s="159" t="str">
        <f t="shared" si="29"/>
        <v>SN-96169</v>
      </c>
      <c r="B1890" s="160">
        <v>96169</v>
      </c>
      <c r="C1890" s="165" t="s">
        <v>12911</v>
      </c>
      <c r="D1890" s="166" t="s">
        <v>566</v>
      </c>
      <c r="E1890" s="461">
        <v>193.91</v>
      </c>
      <c r="F1890" s="164" t="s">
        <v>11038</v>
      </c>
      <c r="G1890" s="168"/>
    </row>
    <row r="1891" spans="1:7" x14ac:dyDescent="0.3">
      <c r="A1891" s="159" t="str">
        <f t="shared" si="29"/>
        <v>SN-96170</v>
      </c>
      <c r="B1891" s="160">
        <v>96170</v>
      </c>
      <c r="C1891" s="165" t="s">
        <v>12912</v>
      </c>
      <c r="D1891" s="166" t="s">
        <v>566</v>
      </c>
      <c r="E1891" s="461">
        <v>250.23</v>
      </c>
      <c r="F1891" s="164" t="s">
        <v>11038</v>
      </c>
      <c r="G1891" s="168"/>
    </row>
    <row r="1892" spans="1:7" x14ac:dyDescent="0.3">
      <c r="A1892" s="159" t="str">
        <f t="shared" si="29"/>
        <v>SN-96171</v>
      </c>
      <c r="B1892" s="160">
        <v>96171</v>
      </c>
      <c r="C1892" s="165" t="s">
        <v>12913</v>
      </c>
      <c r="D1892" s="166" t="s">
        <v>566</v>
      </c>
      <c r="E1892" s="461">
        <v>274.91000000000003</v>
      </c>
      <c r="F1892" s="164" t="s">
        <v>11038</v>
      </c>
      <c r="G1892" s="168"/>
    </row>
    <row r="1893" spans="1:7" x14ac:dyDescent="0.3">
      <c r="A1893" s="159" t="str">
        <f t="shared" si="29"/>
        <v>SN-96172</v>
      </c>
      <c r="B1893" s="160">
        <v>96172</v>
      </c>
      <c r="C1893" s="165" t="s">
        <v>12914</v>
      </c>
      <c r="D1893" s="166" t="s">
        <v>566</v>
      </c>
      <c r="E1893" s="461">
        <v>156.59</v>
      </c>
      <c r="F1893" s="164" t="s">
        <v>11038</v>
      </c>
      <c r="G1893" s="168"/>
    </row>
    <row r="1894" spans="1:7" x14ac:dyDescent="0.3">
      <c r="A1894" s="159" t="str">
        <f t="shared" si="29"/>
        <v>SN-96173</v>
      </c>
      <c r="B1894" s="160">
        <v>96173</v>
      </c>
      <c r="C1894" s="165" t="s">
        <v>12915</v>
      </c>
      <c r="D1894" s="166" t="s">
        <v>566</v>
      </c>
      <c r="E1894" s="461">
        <v>231.07</v>
      </c>
      <c r="F1894" s="164" t="s">
        <v>11038</v>
      </c>
      <c r="G1894" s="168"/>
    </row>
    <row r="1895" spans="1:7" x14ac:dyDescent="0.3">
      <c r="A1895" s="159" t="str">
        <f t="shared" si="29"/>
        <v>SN-96174</v>
      </c>
      <c r="B1895" s="160">
        <v>96174</v>
      </c>
      <c r="C1895" s="165" t="s">
        <v>12916</v>
      </c>
      <c r="D1895" s="166" t="s">
        <v>566</v>
      </c>
      <c r="E1895" s="461">
        <v>301.83999999999997</v>
      </c>
      <c r="F1895" s="164" t="s">
        <v>11038</v>
      </c>
      <c r="G1895" s="168"/>
    </row>
    <row r="1896" spans="1:7" x14ac:dyDescent="0.3">
      <c r="A1896" s="159" t="str">
        <f t="shared" si="29"/>
        <v>SN-96175</v>
      </c>
      <c r="B1896" s="160">
        <v>96175</v>
      </c>
      <c r="C1896" s="165" t="s">
        <v>12917</v>
      </c>
      <c r="D1896" s="166" t="s">
        <v>566</v>
      </c>
      <c r="E1896" s="461">
        <v>343.54</v>
      </c>
      <c r="F1896" s="164" t="s">
        <v>11038</v>
      </c>
      <c r="G1896" s="168"/>
    </row>
    <row r="1897" spans="1:7" x14ac:dyDescent="0.3">
      <c r="A1897" s="159" t="str">
        <f t="shared" si="29"/>
        <v>SN-96176</v>
      </c>
      <c r="B1897" s="160">
        <v>96176</v>
      </c>
      <c r="C1897" s="165" t="s">
        <v>12918</v>
      </c>
      <c r="D1897" s="166" t="s">
        <v>566</v>
      </c>
      <c r="E1897" s="461">
        <v>140.63</v>
      </c>
      <c r="F1897" s="164" t="s">
        <v>11038</v>
      </c>
      <c r="G1897" s="143"/>
    </row>
    <row r="1898" spans="1:7" x14ac:dyDescent="0.3">
      <c r="A1898" s="159" t="str">
        <f t="shared" si="29"/>
        <v>SN-96177</v>
      </c>
      <c r="B1898" s="160">
        <v>96177</v>
      </c>
      <c r="C1898" s="165" t="s">
        <v>12919</v>
      </c>
      <c r="D1898" s="166" t="s">
        <v>566</v>
      </c>
      <c r="E1898" s="461">
        <v>209</v>
      </c>
      <c r="F1898" s="164" t="s">
        <v>11038</v>
      </c>
      <c r="G1898" s="168"/>
    </row>
    <row r="1899" spans="1:7" x14ac:dyDescent="0.3">
      <c r="A1899" s="159" t="str">
        <f t="shared" si="29"/>
        <v>SN-96178</v>
      </c>
      <c r="B1899" s="160">
        <v>96178</v>
      </c>
      <c r="C1899" s="165" t="s">
        <v>12920</v>
      </c>
      <c r="D1899" s="166" t="s">
        <v>566</v>
      </c>
      <c r="E1899" s="461">
        <v>268.42</v>
      </c>
      <c r="F1899" s="164" t="s">
        <v>11038</v>
      </c>
      <c r="G1899" s="168"/>
    </row>
    <row r="1900" spans="1:7" x14ac:dyDescent="0.3">
      <c r="A1900" s="159" t="str">
        <f t="shared" si="29"/>
        <v>SN-96179</v>
      </c>
      <c r="B1900" s="160">
        <v>96179</v>
      </c>
      <c r="C1900" s="165" t="s">
        <v>12921</v>
      </c>
      <c r="D1900" s="166" t="s">
        <v>566</v>
      </c>
      <c r="E1900" s="461">
        <v>297.16000000000003</v>
      </c>
      <c r="F1900" s="164" t="s">
        <v>11038</v>
      </c>
      <c r="G1900" s="168"/>
    </row>
    <row r="1901" spans="1:7" x14ac:dyDescent="0.3">
      <c r="A1901" s="159" t="str">
        <f t="shared" si="29"/>
        <v>SN-96180</v>
      </c>
      <c r="B1901" s="160">
        <v>96180</v>
      </c>
      <c r="C1901" s="165" t="s">
        <v>12922</v>
      </c>
      <c r="D1901" s="166" t="s">
        <v>566</v>
      </c>
      <c r="E1901" s="461">
        <v>132.80000000000001</v>
      </c>
      <c r="F1901" s="164" t="s">
        <v>11038</v>
      </c>
      <c r="G1901" s="168"/>
    </row>
    <row r="1902" spans="1:7" x14ac:dyDescent="0.3">
      <c r="A1902" s="159" t="str">
        <f t="shared" si="29"/>
        <v>SN-96181</v>
      </c>
      <c r="B1902" s="160">
        <v>96181</v>
      </c>
      <c r="C1902" s="165" t="s">
        <v>12923</v>
      </c>
      <c r="D1902" s="166" t="s">
        <v>566</v>
      </c>
      <c r="E1902" s="461">
        <v>199.19</v>
      </c>
      <c r="F1902" s="164" t="s">
        <v>11038</v>
      </c>
      <c r="G1902" s="168"/>
    </row>
    <row r="1903" spans="1:7" x14ac:dyDescent="0.3">
      <c r="A1903" s="159" t="str">
        <f t="shared" si="29"/>
        <v>SN-96182</v>
      </c>
      <c r="B1903" s="160">
        <v>96182</v>
      </c>
      <c r="C1903" s="165" t="s">
        <v>12924</v>
      </c>
      <c r="D1903" s="166" t="s">
        <v>566</v>
      </c>
      <c r="E1903" s="461">
        <v>255.36</v>
      </c>
      <c r="F1903" s="164" t="s">
        <v>11038</v>
      </c>
      <c r="G1903" s="168"/>
    </row>
    <row r="1904" spans="1:7" x14ac:dyDescent="0.3">
      <c r="A1904" s="159" t="str">
        <f t="shared" si="29"/>
        <v>SN-96183</v>
      </c>
      <c r="B1904" s="160">
        <v>96183</v>
      </c>
      <c r="C1904" s="165" t="s">
        <v>12925</v>
      </c>
      <c r="D1904" s="166" t="s">
        <v>566</v>
      </c>
      <c r="E1904" s="461">
        <v>281.10000000000002</v>
      </c>
      <c r="F1904" s="164" t="s">
        <v>11038</v>
      </c>
      <c r="G1904" s="168"/>
    </row>
    <row r="1905" spans="1:7" ht="20.399999999999999" x14ac:dyDescent="0.3">
      <c r="A1905" s="159" t="str">
        <f t="shared" si="29"/>
        <v>SN-98228</v>
      </c>
      <c r="B1905" s="160">
        <v>98228</v>
      </c>
      <c r="C1905" s="165" t="s">
        <v>12926</v>
      </c>
      <c r="D1905" s="166" t="s">
        <v>566</v>
      </c>
      <c r="E1905" s="461">
        <v>39.01</v>
      </c>
      <c r="F1905" s="164" t="s">
        <v>11038</v>
      </c>
      <c r="G1905" s="168"/>
    </row>
    <row r="1906" spans="1:7" ht="20.399999999999999" x14ac:dyDescent="0.3">
      <c r="A1906" s="159" t="str">
        <f t="shared" si="29"/>
        <v>SN-98229</v>
      </c>
      <c r="B1906" s="160">
        <v>98229</v>
      </c>
      <c r="C1906" s="165" t="s">
        <v>12927</v>
      </c>
      <c r="D1906" s="166" t="s">
        <v>566</v>
      </c>
      <c r="E1906" s="461">
        <v>52.48</v>
      </c>
      <c r="F1906" s="164" t="s">
        <v>11038</v>
      </c>
      <c r="G1906" s="168"/>
    </row>
    <row r="1907" spans="1:7" ht="20.399999999999999" x14ac:dyDescent="0.3">
      <c r="A1907" s="159" t="str">
        <f t="shared" si="29"/>
        <v>SN-98230</v>
      </c>
      <c r="B1907" s="160">
        <v>98230</v>
      </c>
      <c r="C1907" s="165" t="s">
        <v>12928</v>
      </c>
      <c r="D1907" s="166" t="s">
        <v>566</v>
      </c>
      <c r="E1907" s="461">
        <v>71.39</v>
      </c>
      <c r="F1907" s="164" t="s">
        <v>11038</v>
      </c>
      <c r="G1907" s="168"/>
    </row>
    <row r="1908" spans="1:7" x14ac:dyDescent="0.3">
      <c r="A1908" s="159" t="str">
        <f t="shared" si="29"/>
        <v>SN-83534</v>
      </c>
      <c r="B1908" s="160">
        <v>83534</v>
      </c>
      <c r="C1908" s="165" t="s">
        <v>12929</v>
      </c>
      <c r="D1908" s="166" t="s">
        <v>537</v>
      </c>
      <c r="E1908" s="461">
        <v>438.28</v>
      </c>
      <c r="F1908" s="164" t="s">
        <v>11038</v>
      </c>
      <c r="G1908" s="168"/>
    </row>
    <row r="1909" spans="1:7" x14ac:dyDescent="0.3">
      <c r="A1909" s="159" t="str">
        <f t="shared" si="29"/>
        <v>SN-95240</v>
      </c>
      <c r="B1909" s="160">
        <v>95240</v>
      </c>
      <c r="C1909" s="165" t="s">
        <v>12930</v>
      </c>
      <c r="D1909" s="166" t="s">
        <v>701</v>
      </c>
      <c r="E1909" s="461">
        <v>10.3</v>
      </c>
      <c r="F1909" s="164" t="s">
        <v>11038</v>
      </c>
      <c r="G1909" s="168"/>
    </row>
    <row r="1910" spans="1:7" x14ac:dyDescent="0.3">
      <c r="A1910" s="159" t="str">
        <f t="shared" si="29"/>
        <v>SN-95241</v>
      </c>
      <c r="B1910" s="160">
        <v>95241</v>
      </c>
      <c r="C1910" s="165" t="s">
        <v>12931</v>
      </c>
      <c r="D1910" s="166" t="s">
        <v>701</v>
      </c>
      <c r="E1910" s="461">
        <v>17.170000000000002</v>
      </c>
      <c r="F1910" s="164" t="s">
        <v>11038</v>
      </c>
      <c r="G1910" s="168"/>
    </row>
    <row r="1911" spans="1:7" x14ac:dyDescent="0.3">
      <c r="A1911" s="159" t="str">
        <f t="shared" si="29"/>
        <v>SN-96616</v>
      </c>
      <c r="B1911" s="160">
        <v>96616</v>
      </c>
      <c r="C1911" s="165" t="s">
        <v>12932</v>
      </c>
      <c r="D1911" s="166" t="s">
        <v>537</v>
      </c>
      <c r="E1911" s="461">
        <v>357.75</v>
      </c>
      <c r="F1911" s="164" t="s">
        <v>11038</v>
      </c>
      <c r="G1911" s="168"/>
    </row>
    <row r="1912" spans="1:7" x14ac:dyDescent="0.3">
      <c r="A1912" s="159" t="str">
        <f t="shared" si="29"/>
        <v>SN-96617</v>
      </c>
      <c r="B1912" s="160">
        <v>96617</v>
      </c>
      <c r="C1912" s="165" t="s">
        <v>12933</v>
      </c>
      <c r="D1912" s="166" t="s">
        <v>701</v>
      </c>
      <c r="E1912" s="461">
        <v>10.71</v>
      </c>
      <c r="F1912" s="164" t="s">
        <v>11038</v>
      </c>
      <c r="G1912" s="168"/>
    </row>
    <row r="1913" spans="1:7" x14ac:dyDescent="0.3">
      <c r="A1913" s="159" t="str">
        <f t="shared" si="29"/>
        <v>SN-96619</v>
      </c>
      <c r="B1913" s="160">
        <v>96619</v>
      </c>
      <c r="C1913" s="165" t="s">
        <v>12934</v>
      </c>
      <c r="D1913" s="166" t="s">
        <v>701</v>
      </c>
      <c r="E1913" s="461">
        <v>17.87</v>
      </c>
      <c r="F1913" s="164" t="s">
        <v>11038</v>
      </c>
      <c r="G1913" s="168"/>
    </row>
    <row r="1914" spans="1:7" x14ac:dyDescent="0.3">
      <c r="A1914" s="159" t="str">
        <f t="shared" si="29"/>
        <v>SN-96620</v>
      </c>
      <c r="B1914" s="160">
        <v>96620</v>
      </c>
      <c r="C1914" s="165" t="s">
        <v>12935</v>
      </c>
      <c r="D1914" s="166" t="s">
        <v>537</v>
      </c>
      <c r="E1914" s="461">
        <v>343.75</v>
      </c>
      <c r="F1914" s="164" t="s">
        <v>11038</v>
      </c>
      <c r="G1914" s="168"/>
    </row>
    <row r="1915" spans="1:7" x14ac:dyDescent="0.3">
      <c r="A1915" s="159" t="str">
        <f t="shared" si="29"/>
        <v>SN-96621</v>
      </c>
      <c r="B1915" s="160">
        <v>96621</v>
      </c>
      <c r="C1915" s="165" t="s">
        <v>12936</v>
      </c>
      <c r="D1915" s="166" t="s">
        <v>537</v>
      </c>
      <c r="E1915" s="461">
        <v>120.49</v>
      </c>
      <c r="F1915" s="164" t="s">
        <v>11038</v>
      </c>
      <c r="G1915" s="168"/>
    </row>
    <row r="1916" spans="1:7" x14ac:dyDescent="0.3">
      <c r="A1916" s="159" t="str">
        <f t="shared" si="29"/>
        <v>SN-96622</v>
      </c>
      <c r="B1916" s="160">
        <v>96622</v>
      </c>
      <c r="C1916" s="165" t="s">
        <v>12937</v>
      </c>
      <c r="D1916" s="166" t="s">
        <v>537</v>
      </c>
      <c r="E1916" s="461">
        <v>79.349999999999994</v>
      </c>
      <c r="F1916" s="164" t="s">
        <v>11038</v>
      </c>
      <c r="G1916" s="168"/>
    </row>
    <row r="1917" spans="1:7" x14ac:dyDescent="0.3">
      <c r="A1917" s="159" t="str">
        <f t="shared" si="29"/>
        <v>SN-96623</v>
      </c>
      <c r="B1917" s="160">
        <v>96623</v>
      </c>
      <c r="C1917" s="165" t="s">
        <v>12938</v>
      </c>
      <c r="D1917" s="166" t="s">
        <v>537</v>
      </c>
      <c r="E1917" s="461">
        <v>110.92</v>
      </c>
      <c r="F1917" s="164" t="s">
        <v>11038</v>
      </c>
      <c r="G1917" s="168"/>
    </row>
    <row r="1918" spans="1:7" x14ac:dyDescent="0.3">
      <c r="A1918" s="159" t="str">
        <f t="shared" si="29"/>
        <v>SN-96624</v>
      </c>
      <c r="B1918" s="160">
        <v>96624</v>
      </c>
      <c r="C1918" s="165" t="s">
        <v>12939</v>
      </c>
      <c r="D1918" s="166" t="s">
        <v>537</v>
      </c>
      <c r="E1918" s="461">
        <v>75.98</v>
      </c>
      <c r="F1918" s="164" t="s">
        <v>11038</v>
      </c>
      <c r="G1918" s="168"/>
    </row>
    <row r="1919" spans="1:7" ht="21.6" x14ac:dyDescent="0.3">
      <c r="A1919" s="159" t="str">
        <f t="shared" si="29"/>
        <v>SN-97082</v>
      </c>
      <c r="B1919" s="160">
        <v>97082</v>
      </c>
      <c r="C1919" s="165" t="s">
        <v>12940</v>
      </c>
      <c r="D1919" s="166" t="s">
        <v>537</v>
      </c>
      <c r="E1919" s="461">
        <v>34.119999999999997</v>
      </c>
      <c r="F1919" s="164" t="s">
        <v>11118</v>
      </c>
      <c r="G1919" s="168"/>
    </row>
    <row r="1920" spans="1:7" ht="20.399999999999999" x14ac:dyDescent="0.3">
      <c r="A1920" s="159" t="str">
        <f t="shared" si="29"/>
        <v>SN-97083</v>
      </c>
      <c r="B1920" s="160">
        <v>97083</v>
      </c>
      <c r="C1920" s="165" t="s">
        <v>12941</v>
      </c>
      <c r="D1920" s="166" t="s">
        <v>701</v>
      </c>
      <c r="E1920" s="461">
        <v>1.79</v>
      </c>
      <c r="F1920" s="164" t="s">
        <v>11038</v>
      </c>
      <c r="G1920" s="168"/>
    </row>
    <row r="1921" spans="1:7" ht="20.399999999999999" x14ac:dyDescent="0.3">
      <c r="A1921" s="159" t="str">
        <f t="shared" si="29"/>
        <v>SN-97084</v>
      </c>
      <c r="B1921" s="160">
        <v>97084</v>
      </c>
      <c r="C1921" s="165" t="s">
        <v>12942</v>
      </c>
      <c r="D1921" s="166" t="s">
        <v>701</v>
      </c>
      <c r="E1921" s="461">
        <v>0.37</v>
      </c>
      <c r="F1921" s="164" t="s">
        <v>11038</v>
      </c>
      <c r="G1921" s="168"/>
    </row>
    <row r="1922" spans="1:7" x14ac:dyDescent="0.3">
      <c r="A1922" s="159" t="str">
        <f t="shared" si="29"/>
        <v>SN-97086</v>
      </c>
      <c r="B1922" s="160">
        <v>97086</v>
      </c>
      <c r="C1922" s="165" t="s">
        <v>12943</v>
      </c>
      <c r="D1922" s="166" t="s">
        <v>701</v>
      </c>
      <c r="E1922" s="461">
        <v>66.58</v>
      </c>
      <c r="F1922" s="164" t="s">
        <v>11038</v>
      </c>
      <c r="G1922" s="168"/>
    </row>
    <row r="1923" spans="1:7" ht="20.399999999999999" x14ac:dyDescent="0.3">
      <c r="A1923" s="159" t="str">
        <f t="shared" si="29"/>
        <v>SN-97094</v>
      </c>
      <c r="B1923" s="160">
        <v>97094</v>
      </c>
      <c r="C1923" s="165" t="s">
        <v>12944</v>
      </c>
      <c r="D1923" s="166" t="s">
        <v>537</v>
      </c>
      <c r="E1923" s="461">
        <v>389.3</v>
      </c>
      <c r="F1923" s="164" t="s">
        <v>11038</v>
      </c>
      <c r="G1923" s="168"/>
    </row>
    <row r="1924" spans="1:7" ht="20.399999999999999" x14ac:dyDescent="0.3">
      <c r="A1924" s="159" t="str">
        <f t="shared" si="29"/>
        <v>SN-97095</v>
      </c>
      <c r="B1924" s="160">
        <v>97095</v>
      </c>
      <c r="C1924" s="165" t="s">
        <v>12945</v>
      </c>
      <c r="D1924" s="166" t="s">
        <v>537</v>
      </c>
      <c r="E1924" s="461">
        <v>365.66</v>
      </c>
      <c r="F1924" s="164" t="s">
        <v>11038</v>
      </c>
      <c r="G1924" s="168"/>
    </row>
    <row r="1925" spans="1:7" ht="20.399999999999999" x14ac:dyDescent="0.3">
      <c r="A1925" s="159" t="str">
        <f t="shared" si="29"/>
        <v>SN-97096</v>
      </c>
      <c r="B1925" s="160">
        <v>97096</v>
      </c>
      <c r="C1925" s="165" t="s">
        <v>12946</v>
      </c>
      <c r="D1925" s="166" t="s">
        <v>537</v>
      </c>
      <c r="E1925" s="461">
        <v>353.51</v>
      </c>
      <c r="F1925" s="164" t="s">
        <v>11038</v>
      </c>
      <c r="G1925" s="168"/>
    </row>
    <row r="1926" spans="1:7" ht="20.399999999999999" x14ac:dyDescent="0.3">
      <c r="A1926" s="159" t="str">
        <f t="shared" si="29"/>
        <v>SN-90996</v>
      </c>
      <c r="B1926" s="160">
        <v>90996</v>
      </c>
      <c r="C1926" s="165" t="s">
        <v>12947</v>
      </c>
      <c r="D1926" s="166" t="s">
        <v>701</v>
      </c>
      <c r="E1926" s="461">
        <v>9.73</v>
      </c>
      <c r="F1926" s="164" t="s">
        <v>11038</v>
      </c>
      <c r="G1926" s="168"/>
    </row>
    <row r="1927" spans="1:7" ht="20.399999999999999" x14ac:dyDescent="0.3">
      <c r="A1927" s="159" t="str">
        <f t="shared" si="29"/>
        <v>SN-90997</v>
      </c>
      <c r="B1927" s="160">
        <v>90997</v>
      </c>
      <c r="C1927" s="165" t="s">
        <v>12948</v>
      </c>
      <c r="D1927" s="166" t="s">
        <v>701</v>
      </c>
      <c r="E1927" s="461">
        <v>13.02</v>
      </c>
      <c r="F1927" s="164" t="s">
        <v>11038</v>
      </c>
      <c r="G1927" s="168"/>
    </row>
    <row r="1928" spans="1:7" ht="20.399999999999999" x14ac:dyDescent="0.3">
      <c r="A1928" s="159" t="str">
        <f t="shared" si="29"/>
        <v>SN-90998</v>
      </c>
      <c r="B1928" s="160">
        <v>90998</v>
      </c>
      <c r="C1928" s="165" t="s">
        <v>12949</v>
      </c>
      <c r="D1928" s="166" t="s">
        <v>701</v>
      </c>
      <c r="E1928" s="461">
        <v>15.6</v>
      </c>
      <c r="F1928" s="164" t="s">
        <v>11038</v>
      </c>
      <c r="G1928" s="168"/>
    </row>
    <row r="1929" spans="1:7" ht="20.399999999999999" x14ac:dyDescent="0.3">
      <c r="A1929" s="159" t="str">
        <f t="shared" si="29"/>
        <v>SN-91000</v>
      </c>
      <c r="B1929" s="160">
        <v>91000</v>
      </c>
      <c r="C1929" s="165" t="s">
        <v>12950</v>
      </c>
      <c r="D1929" s="166" t="s">
        <v>701</v>
      </c>
      <c r="E1929" s="461">
        <v>12.05</v>
      </c>
      <c r="F1929" s="164" t="s">
        <v>11038</v>
      </c>
      <c r="G1929" s="168"/>
    </row>
    <row r="1930" spans="1:7" ht="20.399999999999999" x14ac:dyDescent="0.3">
      <c r="A1930" s="159" t="str">
        <f t="shared" ref="A1930:A1993" si="30">CONCATENATE("SN-",B1930)</f>
        <v>SN-91002</v>
      </c>
      <c r="B1930" s="160">
        <v>91002</v>
      </c>
      <c r="C1930" s="165" t="s">
        <v>12951</v>
      </c>
      <c r="D1930" s="166" t="s">
        <v>701</v>
      </c>
      <c r="E1930" s="461">
        <v>11.12</v>
      </c>
      <c r="F1930" s="164" t="s">
        <v>11038</v>
      </c>
      <c r="G1930" s="168"/>
    </row>
    <row r="1931" spans="1:7" ht="20.399999999999999" x14ac:dyDescent="0.3">
      <c r="A1931" s="159" t="str">
        <f t="shared" si="30"/>
        <v>SN-91003</v>
      </c>
      <c r="B1931" s="160">
        <v>91003</v>
      </c>
      <c r="C1931" s="165" t="s">
        <v>12952</v>
      </c>
      <c r="D1931" s="166" t="s">
        <v>701</v>
      </c>
      <c r="E1931" s="461">
        <v>12.79</v>
      </c>
      <c r="F1931" s="164" t="s">
        <v>11038</v>
      </c>
      <c r="G1931" s="168"/>
    </row>
    <row r="1932" spans="1:7" ht="20.399999999999999" x14ac:dyDescent="0.3">
      <c r="A1932" s="159" t="str">
        <f t="shared" si="30"/>
        <v>SN-91004</v>
      </c>
      <c r="B1932" s="160">
        <v>91004</v>
      </c>
      <c r="C1932" s="165" t="s">
        <v>12953</v>
      </c>
      <c r="D1932" s="166" t="s">
        <v>701</v>
      </c>
      <c r="E1932" s="461">
        <v>10.09</v>
      </c>
      <c r="F1932" s="164" t="s">
        <v>11038</v>
      </c>
      <c r="G1932" s="168"/>
    </row>
    <row r="1933" spans="1:7" ht="20.399999999999999" x14ac:dyDescent="0.3">
      <c r="A1933" s="159" t="str">
        <f t="shared" si="30"/>
        <v>SN-91005</v>
      </c>
      <c r="B1933" s="160">
        <v>91005</v>
      </c>
      <c r="C1933" s="165" t="s">
        <v>12954</v>
      </c>
      <c r="D1933" s="166" t="s">
        <v>701</v>
      </c>
      <c r="E1933" s="461">
        <v>12.02</v>
      </c>
      <c r="F1933" s="164" t="s">
        <v>11038</v>
      </c>
      <c r="G1933" s="168"/>
    </row>
    <row r="1934" spans="1:7" ht="20.399999999999999" x14ac:dyDescent="0.3">
      <c r="A1934" s="159" t="str">
        <f t="shared" si="30"/>
        <v>SN-91006</v>
      </c>
      <c r="B1934" s="160">
        <v>91006</v>
      </c>
      <c r="C1934" s="165" t="s">
        <v>12955</v>
      </c>
      <c r="D1934" s="166" t="s">
        <v>701</v>
      </c>
      <c r="E1934" s="461">
        <v>9.3699999999999992</v>
      </c>
      <c r="F1934" s="164" t="s">
        <v>11038</v>
      </c>
      <c r="G1934" s="168"/>
    </row>
    <row r="1935" spans="1:7" ht="20.399999999999999" x14ac:dyDescent="0.3">
      <c r="A1935" s="159" t="str">
        <f t="shared" si="30"/>
        <v>SN-91007</v>
      </c>
      <c r="B1935" s="160">
        <v>91007</v>
      </c>
      <c r="C1935" s="165" t="s">
        <v>12956</v>
      </c>
      <c r="D1935" s="166" t="s">
        <v>701</v>
      </c>
      <c r="E1935" s="461">
        <v>8.44</v>
      </c>
      <c r="F1935" s="164" t="s">
        <v>11038</v>
      </c>
      <c r="G1935" s="168"/>
    </row>
    <row r="1936" spans="1:7" ht="20.399999999999999" x14ac:dyDescent="0.3">
      <c r="A1936" s="159" t="str">
        <f t="shared" si="30"/>
        <v>SN-91008</v>
      </c>
      <c r="B1936" s="160">
        <v>91008</v>
      </c>
      <c r="C1936" s="165" t="s">
        <v>12957</v>
      </c>
      <c r="D1936" s="166" t="s">
        <v>701</v>
      </c>
      <c r="E1936" s="461">
        <v>10.11</v>
      </c>
      <c r="F1936" s="164" t="s">
        <v>11038</v>
      </c>
      <c r="G1936" s="168"/>
    </row>
    <row r="1937" spans="1:7" ht="20.399999999999999" x14ac:dyDescent="0.3">
      <c r="A1937" s="159" t="str">
        <f t="shared" si="30"/>
        <v>SN-92263</v>
      </c>
      <c r="B1937" s="160">
        <v>92263</v>
      </c>
      <c r="C1937" s="165" t="s">
        <v>12958</v>
      </c>
      <c r="D1937" s="166" t="s">
        <v>701</v>
      </c>
      <c r="E1937" s="461">
        <v>89.7</v>
      </c>
      <c r="F1937" s="164" t="s">
        <v>11038</v>
      </c>
      <c r="G1937" s="168"/>
    </row>
    <row r="1938" spans="1:7" ht="20.399999999999999" x14ac:dyDescent="0.3">
      <c r="A1938" s="159" t="str">
        <f t="shared" si="30"/>
        <v>SN-92264</v>
      </c>
      <c r="B1938" s="160">
        <v>92264</v>
      </c>
      <c r="C1938" s="165" t="s">
        <v>12959</v>
      </c>
      <c r="D1938" s="166" t="s">
        <v>701</v>
      </c>
      <c r="E1938" s="461">
        <v>105.69</v>
      </c>
      <c r="F1938" s="164" t="s">
        <v>11038</v>
      </c>
      <c r="G1938" s="168"/>
    </row>
    <row r="1939" spans="1:7" x14ac:dyDescent="0.3">
      <c r="A1939" s="159" t="str">
        <f t="shared" si="30"/>
        <v>SN-92265</v>
      </c>
      <c r="B1939" s="160">
        <v>92265</v>
      </c>
      <c r="C1939" s="165" t="s">
        <v>12960</v>
      </c>
      <c r="D1939" s="166" t="s">
        <v>701</v>
      </c>
      <c r="E1939" s="461">
        <v>65.41</v>
      </c>
      <c r="F1939" s="164" t="s">
        <v>11038</v>
      </c>
      <c r="G1939" s="168"/>
    </row>
    <row r="1940" spans="1:7" x14ac:dyDescent="0.3">
      <c r="A1940" s="159" t="str">
        <f t="shared" si="30"/>
        <v>SN-92266</v>
      </c>
      <c r="B1940" s="160">
        <v>92266</v>
      </c>
      <c r="C1940" s="165" t="s">
        <v>12961</v>
      </c>
      <c r="D1940" s="166" t="s">
        <v>701</v>
      </c>
      <c r="E1940" s="461">
        <v>79.67</v>
      </c>
      <c r="F1940" s="164" t="s">
        <v>11038</v>
      </c>
      <c r="G1940" s="168"/>
    </row>
    <row r="1941" spans="1:7" x14ac:dyDescent="0.3">
      <c r="A1941" s="159" t="str">
        <f t="shared" si="30"/>
        <v>SN-92267</v>
      </c>
      <c r="B1941" s="160">
        <v>92267</v>
      </c>
      <c r="C1941" s="165" t="s">
        <v>12962</v>
      </c>
      <c r="D1941" s="166" t="s">
        <v>701</v>
      </c>
      <c r="E1941" s="461">
        <v>27.67</v>
      </c>
      <c r="F1941" s="164" t="s">
        <v>11038</v>
      </c>
      <c r="G1941" s="168"/>
    </row>
    <row r="1942" spans="1:7" x14ac:dyDescent="0.3">
      <c r="A1942" s="159" t="str">
        <f t="shared" si="30"/>
        <v>SN-92268</v>
      </c>
      <c r="B1942" s="160">
        <v>92268</v>
      </c>
      <c r="C1942" s="165" t="s">
        <v>12963</v>
      </c>
      <c r="D1942" s="166" t="s">
        <v>701</v>
      </c>
      <c r="E1942" s="461">
        <v>40.24</v>
      </c>
      <c r="F1942" s="164" t="s">
        <v>11038</v>
      </c>
      <c r="G1942" s="168"/>
    </row>
    <row r="1943" spans="1:7" x14ac:dyDescent="0.3">
      <c r="A1943" s="159" t="str">
        <f t="shared" si="30"/>
        <v>SN-92269</v>
      </c>
      <c r="B1943" s="160">
        <v>92269</v>
      </c>
      <c r="C1943" s="165" t="s">
        <v>12964</v>
      </c>
      <c r="D1943" s="166" t="s">
        <v>701</v>
      </c>
      <c r="E1943" s="461">
        <v>58.05</v>
      </c>
      <c r="F1943" s="164" t="s">
        <v>11038</v>
      </c>
      <c r="G1943" s="168"/>
    </row>
    <row r="1944" spans="1:7" x14ac:dyDescent="0.3">
      <c r="A1944" s="159" t="str">
        <f t="shared" si="30"/>
        <v>SN-92270</v>
      </c>
      <c r="B1944" s="160">
        <v>92270</v>
      </c>
      <c r="C1944" s="165" t="s">
        <v>12965</v>
      </c>
      <c r="D1944" s="166" t="s">
        <v>701</v>
      </c>
      <c r="E1944" s="461">
        <v>46.62</v>
      </c>
      <c r="F1944" s="164" t="s">
        <v>11038</v>
      </c>
      <c r="G1944" s="168"/>
    </row>
    <row r="1945" spans="1:7" x14ac:dyDescent="0.3">
      <c r="A1945" s="159" t="str">
        <f t="shared" si="30"/>
        <v>SN-92271</v>
      </c>
      <c r="B1945" s="160">
        <v>92271</v>
      </c>
      <c r="C1945" s="165" t="s">
        <v>12966</v>
      </c>
      <c r="D1945" s="166" t="s">
        <v>701</v>
      </c>
      <c r="E1945" s="461">
        <v>32.31</v>
      </c>
      <c r="F1945" s="164" t="s">
        <v>11038</v>
      </c>
      <c r="G1945" s="168"/>
    </row>
    <row r="1946" spans="1:7" x14ac:dyDescent="0.3">
      <c r="A1946" s="159" t="str">
        <f t="shared" si="30"/>
        <v>SN-92272</v>
      </c>
      <c r="B1946" s="160">
        <v>92272</v>
      </c>
      <c r="C1946" s="165" t="s">
        <v>7927</v>
      </c>
      <c r="D1946" s="166" t="s">
        <v>566</v>
      </c>
      <c r="E1946" s="461">
        <v>22.93</v>
      </c>
      <c r="F1946" s="164" t="s">
        <v>11038</v>
      </c>
      <c r="G1946" s="168"/>
    </row>
    <row r="1947" spans="1:7" x14ac:dyDescent="0.3">
      <c r="A1947" s="159" t="str">
        <f t="shared" si="30"/>
        <v>SN-92273</v>
      </c>
      <c r="B1947" s="160">
        <v>92273</v>
      </c>
      <c r="C1947" s="165" t="s">
        <v>7928</v>
      </c>
      <c r="D1947" s="166" t="s">
        <v>566</v>
      </c>
      <c r="E1947" s="461">
        <v>10.9</v>
      </c>
      <c r="F1947" s="164" t="s">
        <v>11038</v>
      </c>
      <c r="G1947" s="168"/>
    </row>
    <row r="1948" spans="1:7" ht="20.399999999999999" x14ac:dyDescent="0.3">
      <c r="A1948" s="159" t="str">
        <f t="shared" si="30"/>
        <v>SN-92408</v>
      </c>
      <c r="B1948" s="160">
        <v>92408</v>
      </c>
      <c r="C1948" s="165" t="s">
        <v>12967</v>
      </c>
      <c r="D1948" s="166" t="s">
        <v>701</v>
      </c>
      <c r="E1948" s="461">
        <v>119.04</v>
      </c>
      <c r="F1948" s="164" t="s">
        <v>11038</v>
      </c>
      <c r="G1948" s="168"/>
    </row>
    <row r="1949" spans="1:7" ht="20.399999999999999" x14ac:dyDescent="0.3">
      <c r="A1949" s="159" t="str">
        <f t="shared" si="30"/>
        <v>SN-92409</v>
      </c>
      <c r="B1949" s="160">
        <v>92409</v>
      </c>
      <c r="C1949" s="165" t="s">
        <v>12968</v>
      </c>
      <c r="D1949" s="166" t="s">
        <v>701</v>
      </c>
      <c r="E1949" s="461">
        <v>112.11</v>
      </c>
      <c r="F1949" s="164" t="s">
        <v>11038</v>
      </c>
      <c r="G1949" s="168"/>
    </row>
    <row r="1950" spans="1:7" ht="20.399999999999999" x14ac:dyDescent="0.3">
      <c r="A1950" s="159" t="str">
        <f t="shared" si="30"/>
        <v>SN-92410</v>
      </c>
      <c r="B1950" s="160">
        <v>92410</v>
      </c>
      <c r="C1950" s="165" t="s">
        <v>12969</v>
      </c>
      <c r="D1950" s="166" t="s">
        <v>701</v>
      </c>
      <c r="E1950" s="461">
        <v>83.63</v>
      </c>
      <c r="F1950" s="164" t="s">
        <v>11038</v>
      </c>
      <c r="G1950" s="168"/>
    </row>
    <row r="1951" spans="1:7" ht="20.399999999999999" x14ac:dyDescent="0.3">
      <c r="A1951" s="159" t="str">
        <f t="shared" si="30"/>
        <v>SN-92411</v>
      </c>
      <c r="B1951" s="160">
        <v>92411</v>
      </c>
      <c r="C1951" s="165" t="s">
        <v>12970</v>
      </c>
      <c r="D1951" s="166" t="s">
        <v>701</v>
      </c>
      <c r="E1951" s="461">
        <v>77.510000000000005</v>
      </c>
      <c r="F1951" s="164" t="s">
        <v>11038</v>
      </c>
      <c r="G1951" s="168"/>
    </row>
    <row r="1952" spans="1:7" ht="20.399999999999999" x14ac:dyDescent="0.3">
      <c r="A1952" s="159" t="str">
        <f t="shared" si="30"/>
        <v>SN-92412</v>
      </c>
      <c r="B1952" s="160">
        <v>92412</v>
      </c>
      <c r="C1952" s="165" t="s">
        <v>12971</v>
      </c>
      <c r="D1952" s="166" t="s">
        <v>701</v>
      </c>
      <c r="E1952" s="461">
        <v>56.75</v>
      </c>
      <c r="F1952" s="164" t="s">
        <v>11038</v>
      </c>
      <c r="G1952" s="168"/>
    </row>
    <row r="1953" spans="1:7" ht="20.399999999999999" x14ac:dyDescent="0.3">
      <c r="A1953" s="159" t="str">
        <f t="shared" si="30"/>
        <v>SN-92413</v>
      </c>
      <c r="B1953" s="160">
        <v>92413</v>
      </c>
      <c r="C1953" s="165" t="s">
        <v>12972</v>
      </c>
      <c r="D1953" s="166" t="s">
        <v>701</v>
      </c>
      <c r="E1953" s="461">
        <v>52.03</v>
      </c>
      <c r="F1953" s="164" t="s">
        <v>11038</v>
      </c>
      <c r="G1953" s="168"/>
    </row>
    <row r="1954" spans="1:7" ht="30.6" x14ac:dyDescent="0.3">
      <c r="A1954" s="159" t="str">
        <f t="shared" si="30"/>
        <v>SN-92414</v>
      </c>
      <c r="B1954" s="160">
        <v>92414</v>
      </c>
      <c r="C1954" s="165" t="s">
        <v>12973</v>
      </c>
      <c r="D1954" s="166" t="s">
        <v>701</v>
      </c>
      <c r="E1954" s="461">
        <v>76.260000000000005</v>
      </c>
      <c r="F1954" s="164" t="s">
        <v>11038</v>
      </c>
      <c r="G1954" s="168"/>
    </row>
    <row r="1955" spans="1:7" ht="30.6" x14ac:dyDescent="0.3">
      <c r="A1955" s="159" t="str">
        <f t="shared" si="30"/>
        <v>SN-92415</v>
      </c>
      <c r="B1955" s="160">
        <v>92415</v>
      </c>
      <c r="C1955" s="165" t="s">
        <v>12974</v>
      </c>
      <c r="D1955" s="166" t="s">
        <v>701</v>
      </c>
      <c r="E1955" s="461">
        <v>70.13</v>
      </c>
      <c r="F1955" s="164" t="s">
        <v>11038</v>
      </c>
      <c r="G1955" s="168"/>
    </row>
    <row r="1956" spans="1:7" ht="30.6" x14ac:dyDescent="0.3">
      <c r="A1956" s="159" t="str">
        <f t="shared" si="30"/>
        <v>SN-92416</v>
      </c>
      <c r="B1956" s="160">
        <v>92416</v>
      </c>
      <c r="C1956" s="165" t="s">
        <v>12975</v>
      </c>
      <c r="D1956" s="166" t="s">
        <v>701</v>
      </c>
      <c r="E1956" s="461">
        <v>88.85</v>
      </c>
      <c r="F1956" s="164" t="s">
        <v>11038</v>
      </c>
      <c r="G1956" s="168"/>
    </row>
    <row r="1957" spans="1:7" ht="30.6" x14ac:dyDescent="0.3">
      <c r="A1957" s="159" t="str">
        <f t="shared" si="30"/>
        <v>SN-92417</v>
      </c>
      <c r="B1957" s="160">
        <v>92417</v>
      </c>
      <c r="C1957" s="165" t="s">
        <v>12976</v>
      </c>
      <c r="D1957" s="166" t="s">
        <v>701</v>
      </c>
      <c r="E1957" s="461">
        <v>82.75</v>
      </c>
      <c r="F1957" s="164" t="s">
        <v>11038</v>
      </c>
      <c r="G1957" s="168"/>
    </row>
    <row r="1958" spans="1:7" ht="30.6" x14ac:dyDescent="0.3">
      <c r="A1958" s="159" t="str">
        <f t="shared" si="30"/>
        <v>SN-92418</v>
      </c>
      <c r="B1958" s="160">
        <v>92418</v>
      </c>
      <c r="C1958" s="165" t="s">
        <v>12977</v>
      </c>
      <c r="D1958" s="166" t="s">
        <v>701</v>
      </c>
      <c r="E1958" s="461">
        <v>46.84</v>
      </c>
      <c r="F1958" s="164" t="s">
        <v>11038</v>
      </c>
      <c r="G1958" s="168"/>
    </row>
    <row r="1959" spans="1:7" ht="30.6" x14ac:dyDescent="0.3">
      <c r="A1959" s="159" t="str">
        <f t="shared" si="30"/>
        <v>SN-92419</v>
      </c>
      <c r="B1959" s="160">
        <v>92419</v>
      </c>
      <c r="C1959" s="165" t="s">
        <v>12978</v>
      </c>
      <c r="D1959" s="166" t="s">
        <v>701</v>
      </c>
      <c r="E1959" s="461">
        <v>42.15</v>
      </c>
      <c r="F1959" s="164" t="s">
        <v>11038</v>
      </c>
      <c r="G1959" s="168"/>
    </row>
    <row r="1960" spans="1:7" ht="30.6" x14ac:dyDescent="0.3">
      <c r="A1960" s="159" t="str">
        <f t="shared" si="30"/>
        <v>SN-92420</v>
      </c>
      <c r="B1960" s="160">
        <v>92420</v>
      </c>
      <c r="C1960" s="165" t="s">
        <v>12979</v>
      </c>
      <c r="D1960" s="166" t="s">
        <v>701</v>
      </c>
      <c r="E1960" s="461">
        <v>56.52</v>
      </c>
      <c r="F1960" s="164" t="s">
        <v>11038</v>
      </c>
      <c r="G1960" s="168"/>
    </row>
    <row r="1961" spans="1:7" ht="30.6" x14ac:dyDescent="0.3">
      <c r="A1961" s="159" t="str">
        <f t="shared" si="30"/>
        <v>SN-92421</v>
      </c>
      <c r="B1961" s="160">
        <v>92421</v>
      </c>
      <c r="C1961" s="165" t="s">
        <v>12980</v>
      </c>
      <c r="D1961" s="166" t="s">
        <v>701</v>
      </c>
      <c r="E1961" s="461">
        <v>51.81</v>
      </c>
      <c r="F1961" s="164" t="s">
        <v>11038</v>
      </c>
      <c r="G1961" s="168"/>
    </row>
    <row r="1962" spans="1:7" ht="30.6" x14ac:dyDescent="0.3">
      <c r="A1962" s="159" t="str">
        <f t="shared" si="30"/>
        <v>SN-92422</v>
      </c>
      <c r="B1962" s="160">
        <v>92422</v>
      </c>
      <c r="C1962" s="165" t="s">
        <v>12981</v>
      </c>
      <c r="D1962" s="166" t="s">
        <v>701</v>
      </c>
      <c r="E1962" s="461">
        <v>37.51</v>
      </c>
      <c r="F1962" s="164" t="s">
        <v>11038</v>
      </c>
      <c r="G1962" s="168"/>
    </row>
    <row r="1963" spans="1:7" ht="30.6" x14ac:dyDescent="0.3">
      <c r="A1963" s="159" t="str">
        <f t="shared" si="30"/>
        <v>SN-92423</v>
      </c>
      <c r="B1963" s="160">
        <v>92423</v>
      </c>
      <c r="C1963" s="165" t="s">
        <v>12982</v>
      </c>
      <c r="D1963" s="166" t="s">
        <v>701</v>
      </c>
      <c r="E1963" s="461">
        <v>33.44</v>
      </c>
      <c r="F1963" s="164" t="s">
        <v>11038</v>
      </c>
      <c r="G1963" s="168"/>
    </row>
    <row r="1964" spans="1:7" ht="30.6" x14ac:dyDescent="0.3">
      <c r="A1964" s="159" t="str">
        <f t="shared" si="30"/>
        <v>SN-92424</v>
      </c>
      <c r="B1964" s="160">
        <v>92424</v>
      </c>
      <c r="C1964" s="165" t="s">
        <v>12983</v>
      </c>
      <c r="D1964" s="166" t="s">
        <v>701</v>
      </c>
      <c r="E1964" s="461">
        <v>45.94</v>
      </c>
      <c r="F1964" s="164" t="s">
        <v>11038</v>
      </c>
      <c r="G1964" s="168"/>
    </row>
    <row r="1965" spans="1:7" ht="30.6" x14ac:dyDescent="0.3">
      <c r="A1965" s="159" t="str">
        <f t="shared" si="30"/>
        <v>SN-92425</v>
      </c>
      <c r="B1965" s="160">
        <v>92425</v>
      </c>
      <c r="C1965" s="165" t="s">
        <v>12984</v>
      </c>
      <c r="D1965" s="166" t="s">
        <v>701</v>
      </c>
      <c r="E1965" s="461">
        <v>41.85</v>
      </c>
      <c r="F1965" s="164" t="s">
        <v>11038</v>
      </c>
      <c r="G1965" s="168"/>
    </row>
    <row r="1966" spans="1:7" ht="30.6" x14ac:dyDescent="0.3">
      <c r="A1966" s="159" t="str">
        <f t="shared" si="30"/>
        <v>SN-92426</v>
      </c>
      <c r="B1966" s="160">
        <v>92426</v>
      </c>
      <c r="C1966" s="165" t="s">
        <v>12985</v>
      </c>
      <c r="D1966" s="166" t="s">
        <v>701</v>
      </c>
      <c r="E1966" s="461">
        <v>32.81</v>
      </c>
      <c r="F1966" s="164" t="s">
        <v>11038</v>
      </c>
      <c r="G1966" s="168"/>
    </row>
    <row r="1967" spans="1:7" ht="30.6" x14ac:dyDescent="0.3">
      <c r="A1967" s="159" t="str">
        <f t="shared" si="30"/>
        <v>SN-92427</v>
      </c>
      <c r="B1967" s="160">
        <v>92427</v>
      </c>
      <c r="C1967" s="165" t="s">
        <v>12986</v>
      </c>
      <c r="D1967" s="166" t="s">
        <v>701</v>
      </c>
      <c r="E1967" s="461">
        <v>29.03</v>
      </c>
      <c r="F1967" s="164" t="s">
        <v>11038</v>
      </c>
      <c r="G1967" s="168"/>
    </row>
    <row r="1968" spans="1:7" ht="30.6" x14ac:dyDescent="0.3">
      <c r="A1968" s="159" t="str">
        <f t="shared" si="30"/>
        <v>SN-92428</v>
      </c>
      <c r="B1968" s="160">
        <v>92428</v>
      </c>
      <c r="C1968" s="165" t="s">
        <v>12987</v>
      </c>
      <c r="D1968" s="166" t="s">
        <v>701</v>
      </c>
      <c r="E1968" s="461">
        <v>40.61</v>
      </c>
      <c r="F1968" s="164" t="s">
        <v>11038</v>
      </c>
      <c r="G1968" s="168"/>
    </row>
    <row r="1969" spans="1:7" ht="30.6" x14ac:dyDescent="0.3">
      <c r="A1969" s="159" t="str">
        <f t="shared" si="30"/>
        <v>SN-92429</v>
      </c>
      <c r="B1969" s="160">
        <v>92429</v>
      </c>
      <c r="C1969" s="165" t="s">
        <v>12988</v>
      </c>
      <c r="D1969" s="166" t="s">
        <v>701</v>
      </c>
      <c r="E1969" s="461">
        <v>36.83</v>
      </c>
      <c r="F1969" s="164" t="s">
        <v>11038</v>
      </c>
      <c r="G1969" s="168"/>
    </row>
    <row r="1970" spans="1:7" ht="30.6" x14ac:dyDescent="0.3">
      <c r="A1970" s="159" t="str">
        <f t="shared" si="30"/>
        <v>SN-92430</v>
      </c>
      <c r="B1970" s="160">
        <v>92430</v>
      </c>
      <c r="C1970" s="165" t="s">
        <v>12989</v>
      </c>
      <c r="D1970" s="166" t="s">
        <v>701</v>
      </c>
      <c r="E1970" s="461">
        <v>29.63</v>
      </c>
      <c r="F1970" s="164" t="s">
        <v>11038</v>
      </c>
      <c r="G1970" s="168"/>
    </row>
    <row r="1971" spans="1:7" ht="30.6" x14ac:dyDescent="0.3">
      <c r="A1971" s="159" t="str">
        <f t="shared" si="30"/>
        <v>SN-92431</v>
      </c>
      <c r="B1971" s="160">
        <v>92431</v>
      </c>
      <c r="C1971" s="165" t="s">
        <v>12990</v>
      </c>
      <c r="D1971" s="166" t="s">
        <v>701</v>
      </c>
      <c r="E1971" s="461">
        <v>26.04</v>
      </c>
      <c r="F1971" s="164" t="s">
        <v>11038</v>
      </c>
      <c r="G1971" s="168"/>
    </row>
    <row r="1972" spans="1:7" ht="30.6" x14ac:dyDescent="0.3">
      <c r="A1972" s="159" t="str">
        <f t="shared" si="30"/>
        <v>SN-92432</v>
      </c>
      <c r="B1972" s="160">
        <v>92432</v>
      </c>
      <c r="C1972" s="165" t="s">
        <v>12991</v>
      </c>
      <c r="D1972" s="166" t="s">
        <v>701</v>
      </c>
      <c r="E1972" s="461">
        <v>37.03</v>
      </c>
      <c r="F1972" s="164" t="s">
        <v>11038</v>
      </c>
      <c r="G1972" s="168"/>
    </row>
    <row r="1973" spans="1:7" ht="30.6" x14ac:dyDescent="0.3">
      <c r="A1973" s="159" t="str">
        <f t="shared" si="30"/>
        <v>SN-92433</v>
      </c>
      <c r="B1973" s="160">
        <v>92433</v>
      </c>
      <c r="C1973" s="165" t="s">
        <v>12992</v>
      </c>
      <c r="D1973" s="166" t="s">
        <v>701</v>
      </c>
      <c r="E1973" s="461">
        <v>33.43</v>
      </c>
      <c r="F1973" s="164" t="s">
        <v>11038</v>
      </c>
      <c r="G1973" s="168"/>
    </row>
    <row r="1974" spans="1:7" ht="30.6" x14ac:dyDescent="0.3">
      <c r="A1974" s="159" t="str">
        <f t="shared" si="30"/>
        <v>SN-92434</v>
      </c>
      <c r="B1974" s="160">
        <v>92434</v>
      </c>
      <c r="C1974" s="165" t="s">
        <v>12993</v>
      </c>
      <c r="D1974" s="166" t="s">
        <v>701</v>
      </c>
      <c r="E1974" s="461">
        <v>27.95</v>
      </c>
      <c r="F1974" s="164" t="s">
        <v>11038</v>
      </c>
      <c r="G1974" s="168"/>
    </row>
    <row r="1975" spans="1:7" ht="30.6" x14ac:dyDescent="0.3">
      <c r="A1975" s="159" t="str">
        <f t="shared" si="30"/>
        <v>SN-92435</v>
      </c>
      <c r="B1975" s="160">
        <v>92435</v>
      </c>
      <c r="C1975" s="165" t="s">
        <v>12994</v>
      </c>
      <c r="D1975" s="166" t="s">
        <v>701</v>
      </c>
      <c r="E1975" s="461">
        <v>24.48</v>
      </c>
      <c r="F1975" s="164" t="s">
        <v>11038</v>
      </c>
      <c r="G1975" s="168"/>
    </row>
    <row r="1976" spans="1:7" ht="30.6" x14ac:dyDescent="0.3">
      <c r="A1976" s="159" t="str">
        <f t="shared" si="30"/>
        <v>SN-92436</v>
      </c>
      <c r="B1976" s="160">
        <v>92436</v>
      </c>
      <c r="C1976" s="165" t="s">
        <v>12995</v>
      </c>
      <c r="D1976" s="166" t="s">
        <v>701</v>
      </c>
      <c r="E1976" s="461">
        <v>35.090000000000003</v>
      </c>
      <c r="F1976" s="164" t="s">
        <v>11038</v>
      </c>
      <c r="G1976" s="168"/>
    </row>
    <row r="1977" spans="1:7" ht="30.6" x14ac:dyDescent="0.3">
      <c r="A1977" s="159" t="str">
        <f t="shared" si="30"/>
        <v>SN-92437</v>
      </c>
      <c r="B1977" s="160">
        <v>92437</v>
      </c>
      <c r="C1977" s="165" t="s">
        <v>12996</v>
      </c>
      <c r="D1977" s="166" t="s">
        <v>701</v>
      </c>
      <c r="E1977" s="461">
        <v>31.63</v>
      </c>
      <c r="F1977" s="164" t="s">
        <v>11038</v>
      </c>
      <c r="G1977" s="168"/>
    </row>
    <row r="1978" spans="1:7" ht="30.6" x14ac:dyDescent="0.3">
      <c r="A1978" s="159" t="str">
        <f t="shared" si="30"/>
        <v>SN-92438</v>
      </c>
      <c r="B1978" s="160">
        <v>92438</v>
      </c>
      <c r="C1978" s="165" t="s">
        <v>12997</v>
      </c>
      <c r="D1978" s="166" t="s">
        <v>701</v>
      </c>
      <c r="E1978" s="461">
        <v>26.73</v>
      </c>
      <c r="F1978" s="164" t="s">
        <v>11038</v>
      </c>
      <c r="G1978" s="168"/>
    </row>
    <row r="1979" spans="1:7" ht="30.6" x14ac:dyDescent="0.3">
      <c r="A1979" s="159" t="str">
        <f t="shared" si="30"/>
        <v>SN-92439</v>
      </c>
      <c r="B1979" s="160">
        <v>92439</v>
      </c>
      <c r="C1979" s="165" t="s">
        <v>12998</v>
      </c>
      <c r="D1979" s="166" t="s">
        <v>701</v>
      </c>
      <c r="E1979" s="461">
        <v>23.36</v>
      </c>
      <c r="F1979" s="164" t="s">
        <v>11038</v>
      </c>
      <c r="G1979" s="168"/>
    </row>
    <row r="1980" spans="1:7" ht="30.6" x14ac:dyDescent="0.3">
      <c r="A1980" s="159" t="str">
        <f t="shared" si="30"/>
        <v>SN-92440</v>
      </c>
      <c r="B1980" s="160">
        <v>92440</v>
      </c>
      <c r="C1980" s="165" t="s">
        <v>12999</v>
      </c>
      <c r="D1980" s="166" t="s">
        <v>701</v>
      </c>
      <c r="E1980" s="461">
        <v>33.68</v>
      </c>
      <c r="F1980" s="164" t="s">
        <v>11038</v>
      </c>
      <c r="G1980" s="168"/>
    </row>
    <row r="1981" spans="1:7" ht="30.6" x14ac:dyDescent="0.3">
      <c r="A1981" s="159" t="str">
        <f t="shared" si="30"/>
        <v>SN-92441</v>
      </c>
      <c r="B1981" s="160">
        <v>92441</v>
      </c>
      <c r="C1981" s="165" t="s">
        <v>13000</v>
      </c>
      <c r="D1981" s="166" t="s">
        <v>701</v>
      </c>
      <c r="E1981" s="461">
        <v>30.33</v>
      </c>
      <c r="F1981" s="164" t="s">
        <v>11038</v>
      </c>
      <c r="G1981" s="168"/>
    </row>
    <row r="1982" spans="1:7" ht="30.6" x14ac:dyDescent="0.3">
      <c r="A1982" s="159" t="str">
        <f t="shared" si="30"/>
        <v>SN-92442</v>
      </c>
      <c r="B1982" s="160">
        <v>92442</v>
      </c>
      <c r="C1982" s="165" t="s">
        <v>13001</v>
      </c>
      <c r="D1982" s="166" t="s">
        <v>701</v>
      </c>
      <c r="E1982" s="461">
        <v>24.24</v>
      </c>
      <c r="F1982" s="164" t="s">
        <v>11038</v>
      </c>
      <c r="G1982" s="168"/>
    </row>
    <row r="1983" spans="1:7" ht="30.6" x14ac:dyDescent="0.3">
      <c r="A1983" s="159" t="str">
        <f t="shared" si="30"/>
        <v>SN-92443</v>
      </c>
      <c r="B1983" s="160">
        <v>92443</v>
      </c>
      <c r="C1983" s="165" t="s">
        <v>13002</v>
      </c>
      <c r="D1983" s="166" t="s">
        <v>701</v>
      </c>
      <c r="E1983" s="461">
        <v>20.97</v>
      </c>
      <c r="F1983" s="164" t="s">
        <v>11038</v>
      </c>
      <c r="G1983" s="168"/>
    </row>
    <row r="1984" spans="1:7" ht="30.6" x14ac:dyDescent="0.3">
      <c r="A1984" s="159" t="str">
        <f t="shared" si="30"/>
        <v>SN-92444</v>
      </c>
      <c r="B1984" s="160">
        <v>92444</v>
      </c>
      <c r="C1984" s="165" t="s">
        <v>13003</v>
      </c>
      <c r="D1984" s="166" t="s">
        <v>701</v>
      </c>
      <c r="E1984" s="461">
        <v>30.96</v>
      </c>
      <c r="F1984" s="164" t="s">
        <v>11038</v>
      </c>
      <c r="G1984" s="168"/>
    </row>
    <row r="1985" spans="1:7" ht="30.6" x14ac:dyDescent="0.3">
      <c r="A1985" s="159" t="str">
        <f t="shared" si="30"/>
        <v>SN-92445</v>
      </c>
      <c r="B1985" s="160">
        <v>92445</v>
      </c>
      <c r="C1985" s="165" t="s">
        <v>13004</v>
      </c>
      <c r="D1985" s="166" t="s">
        <v>701</v>
      </c>
      <c r="E1985" s="461">
        <v>27.7</v>
      </c>
      <c r="F1985" s="164" t="s">
        <v>11038</v>
      </c>
      <c r="G1985" s="168"/>
    </row>
    <row r="1986" spans="1:7" ht="20.399999999999999" x14ac:dyDescent="0.3">
      <c r="A1986" s="159" t="str">
        <f t="shared" si="30"/>
        <v>SN-92446</v>
      </c>
      <c r="B1986" s="160">
        <v>92446</v>
      </c>
      <c r="C1986" s="165" t="s">
        <v>13005</v>
      </c>
      <c r="D1986" s="166" t="s">
        <v>701</v>
      </c>
      <c r="E1986" s="461">
        <v>115.29</v>
      </c>
      <c r="F1986" s="164" t="s">
        <v>11038</v>
      </c>
      <c r="G1986" s="168"/>
    </row>
    <row r="1987" spans="1:7" ht="20.399999999999999" x14ac:dyDescent="0.3">
      <c r="A1987" s="159" t="str">
        <f t="shared" si="30"/>
        <v>SN-92447</v>
      </c>
      <c r="B1987" s="160">
        <v>92447</v>
      </c>
      <c r="C1987" s="165" t="s">
        <v>13006</v>
      </c>
      <c r="D1987" s="166" t="s">
        <v>701</v>
      </c>
      <c r="E1987" s="461">
        <v>85.42</v>
      </c>
      <c r="F1987" s="164" t="s">
        <v>11038</v>
      </c>
      <c r="G1987" s="168"/>
    </row>
    <row r="1988" spans="1:7" ht="20.399999999999999" x14ac:dyDescent="0.3">
      <c r="A1988" s="159" t="str">
        <f t="shared" si="30"/>
        <v>SN-92448</v>
      </c>
      <c r="B1988" s="160">
        <v>92448</v>
      </c>
      <c r="C1988" s="165" t="s">
        <v>13007</v>
      </c>
      <c r="D1988" s="166" t="s">
        <v>701</v>
      </c>
      <c r="E1988" s="461">
        <v>72.23</v>
      </c>
      <c r="F1988" s="164" t="s">
        <v>11038</v>
      </c>
      <c r="G1988" s="168"/>
    </row>
    <row r="1989" spans="1:7" ht="20.399999999999999" x14ac:dyDescent="0.3">
      <c r="A1989" s="159" t="str">
        <f t="shared" si="30"/>
        <v>SN-92449</v>
      </c>
      <c r="B1989" s="160">
        <v>92449</v>
      </c>
      <c r="C1989" s="165" t="s">
        <v>13008</v>
      </c>
      <c r="D1989" s="166" t="s">
        <v>701</v>
      </c>
      <c r="E1989" s="461">
        <v>157.44</v>
      </c>
      <c r="F1989" s="164" t="s">
        <v>11038</v>
      </c>
      <c r="G1989" s="168"/>
    </row>
    <row r="1990" spans="1:7" ht="20.399999999999999" x14ac:dyDescent="0.3">
      <c r="A1990" s="159" t="str">
        <f t="shared" si="30"/>
        <v>SN-92450</v>
      </c>
      <c r="B1990" s="160">
        <v>92450</v>
      </c>
      <c r="C1990" s="165" t="s">
        <v>13009</v>
      </c>
      <c r="D1990" s="166" t="s">
        <v>701</v>
      </c>
      <c r="E1990" s="461">
        <v>110.16</v>
      </c>
      <c r="F1990" s="164" t="s">
        <v>11038</v>
      </c>
      <c r="G1990" s="168"/>
    </row>
    <row r="1991" spans="1:7" ht="20.399999999999999" x14ac:dyDescent="0.3">
      <c r="A1991" s="159" t="str">
        <f t="shared" si="30"/>
        <v>SN-92451</v>
      </c>
      <c r="B1991" s="160">
        <v>92451</v>
      </c>
      <c r="C1991" s="165" t="s">
        <v>13010</v>
      </c>
      <c r="D1991" s="166" t="s">
        <v>701</v>
      </c>
      <c r="E1991" s="461">
        <v>105.21</v>
      </c>
      <c r="F1991" s="164" t="s">
        <v>11038</v>
      </c>
      <c r="G1991" s="168"/>
    </row>
    <row r="1992" spans="1:7" ht="20.399999999999999" x14ac:dyDescent="0.3">
      <c r="A1992" s="159" t="str">
        <f t="shared" si="30"/>
        <v>SN-92452</v>
      </c>
      <c r="B1992" s="160">
        <v>92452</v>
      </c>
      <c r="C1992" s="165" t="s">
        <v>13011</v>
      </c>
      <c r="D1992" s="166" t="s">
        <v>701</v>
      </c>
      <c r="E1992" s="461">
        <v>81.22</v>
      </c>
      <c r="F1992" s="164" t="s">
        <v>11038</v>
      </c>
      <c r="G1992" s="168"/>
    </row>
    <row r="1993" spans="1:7" ht="20.399999999999999" x14ac:dyDescent="0.3">
      <c r="A1993" s="159" t="str">
        <f t="shared" si="30"/>
        <v>SN-92453</v>
      </c>
      <c r="B1993" s="160">
        <v>92453</v>
      </c>
      <c r="C1993" s="165" t="s">
        <v>13012</v>
      </c>
      <c r="D1993" s="166" t="s">
        <v>701</v>
      </c>
      <c r="E1993" s="461">
        <v>136.52000000000001</v>
      </c>
      <c r="F1993" s="164" t="s">
        <v>11038</v>
      </c>
      <c r="G1993" s="168"/>
    </row>
    <row r="1994" spans="1:7" ht="20.399999999999999" x14ac:dyDescent="0.3">
      <c r="A1994" s="159" t="str">
        <f t="shared" ref="A1994:A2057" si="31">CONCATENATE("SN-",B1994)</f>
        <v>SN-92454</v>
      </c>
      <c r="B1994" s="160">
        <v>92454</v>
      </c>
      <c r="C1994" s="165" t="s">
        <v>13013</v>
      </c>
      <c r="D1994" s="166" t="s">
        <v>701</v>
      </c>
      <c r="E1994" s="461">
        <v>104.84</v>
      </c>
      <c r="F1994" s="164" t="s">
        <v>11038</v>
      </c>
      <c r="G1994" s="168"/>
    </row>
    <row r="1995" spans="1:7" ht="20.399999999999999" x14ac:dyDescent="0.3">
      <c r="A1995" s="159" t="str">
        <f t="shared" si="31"/>
        <v>SN-92455</v>
      </c>
      <c r="B1995" s="160">
        <v>92455</v>
      </c>
      <c r="C1995" s="165" t="s">
        <v>13014</v>
      </c>
      <c r="D1995" s="166" t="s">
        <v>701</v>
      </c>
      <c r="E1995" s="461">
        <v>87.35</v>
      </c>
      <c r="F1995" s="164" t="s">
        <v>11038</v>
      </c>
      <c r="G1995" s="168"/>
    </row>
    <row r="1996" spans="1:7" ht="20.399999999999999" x14ac:dyDescent="0.3">
      <c r="A1996" s="159" t="str">
        <f t="shared" si="31"/>
        <v>SN-92456</v>
      </c>
      <c r="B1996" s="160">
        <v>92456</v>
      </c>
      <c r="C1996" s="165" t="s">
        <v>13015</v>
      </c>
      <c r="D1996" s="166" t="s">
        <v>701</v>
      </c>
      <c r="E1996" s="461">
        <v>65.180000000000007</v>
      </c>
      <c r="F1996" s="164" t="s">
        <v>11038</v>
      </c>
      <c r="G1996" s="168"/>
    </row>
    <row r="1997" spans="1:7" ht="20.399999999999999" x14ac:dyDescent="0.3">
      <c r="A1997" s="159" t="str">
        <f t="shared" si="31"/>
        <v>SN-92457</v>
      </c>
      <c r="B1997" s="160">
        <v>92457</v>
      </c>
      <c r="C1997" s="165" t="s">
        <v>13016</v>
      </c>
      <c r="D1997" s="166" t="s">
        <v>701</v>
      </c>
      <c r="E1997" s="461">
        <v>118.68</v>
      </c>
      <c r="F1997" s="164" t="s">
        <v>11038</v>
      </c>
      <c r="G1997" s="168"/>
    </row>
    <row r="1998" spans="1:7" ht="20.399999999999999" x14ac:dyDescent="0.3">
      <c r="A1998" s="159" t="str">
        <f t="shared" si="31"/>
        <v>SN-92458</v>
      </c>
      <c r="B1998" s="160">
        <v>92458</v>
      </c>
      <c r="C1998" s="165" t="s">
        <v>13017</v>
      </c>
      <c r="D1998" s="166" t="s">
        <v>701</v>
      </c>
      <c r="E1998" s="461">
        <v>94.31</v>
      </c>
      <c r="F1998" s="164" t="s">
        <v>11038</v>
      </c>
      <c r="G1998" s="168"/>
    </row>
    <row r="1999" spans="1:7" ht="20.399999999999999" x14ac:dyDescent="0.3">
      <c r="A1999" s="159" t="str">
        <f t="shared" si="31"/>
        <v>SN-92459</v>
      </c>
      <c r="B1999" s="160">
        <v>92459</v>
      </c>
      <c r="C1999" s="165" t="s">
        <v>13018</v>
      </c>
      <c r="D1999" s="166" t="s">
        <v>701</v>
      </c>
      <c r="E1999" s="461">
        <v>74.260000000000005</v>
      </c>
      <c r="F1999" s="164" t="s">
        <v>11038</v>
      </c>
      <c r="G1999" s="168"/>
    </row>
    <row r="2000" spans="1:7" ht="20.399999999999999" x14ac:dyDescent="0.3">
      <c r="A2000" s="159" t="str">
        <f t="shared" si="31"/>
        <v>SN-92460</v>
      </c>
      <c r="B2000" s="160">
        <v>92460</v>
      </c>
      <c r="C2000" s="165" t="s">
        <v>13019</v>
      </c>
      <c r="D2000" s="166" t="s">
        <v>701</v>
      </c>
      <c r="E2000" s="461">
        <v>53.24</v>
      </c>
      <c r="F2000" s="164" t="s">
        <v>11038</v>
      </c>
      <c r="G2000" s="168"/>
    </row>
    <row r="2001" spans="1:7" ht="20.399999999999999" x14ac:dyDescent="0.3">
      <c r="A2001" s="159" t="str">
        <f t="shared" si="31"/>
        <v>SN-92461</v>
      </c>
      <c r="B2001" s="160">
        <v>92461</v>
      </c>
      <c r="C2001" s="165" t="s">
        <v>13020</v>
      </c>
      <c r="D2001" s="166" t="s">
        <v>701</v>
      </c>
      <c r="E2001" s="461">
        <v>109.68</v>
      </c>
      <c r="F2001" s="164" t="s">
        <v>11038</v>
      </c>
      <c r="G2001" s="168"/>
    </row>
    <row r="2002" spans="1:7" ht="20.399999999999999" x14ac:dyDescent="0.3">
      <c r="A2002" s="159" t="str">
        <f t="shared" si="31"/>
        <v>SN-92462</v>
      </c>
      <c r="B2002" s="160">
        <v>92462</v>
      </c>
      <c r="C2002" s="165" t="s">
        <v>13021</v>
      </c>
      <c r="D2002" s="166" t="s">
        <v>701</v>
      </c>
      <c r="E2002" s="461">
        <v>87.67</v>
      </c>
      <c r="F2002" s="164" t="s">
        <v>11038</v>
      </c>
      <c r="G2002" s="168"/>
    </row>
    <row r="2003" spans="1:7" ht="20.399999999999999" x14ac:dyDescent="0.3">
      <c r="A2003" s="159" t="str">
        <f t="shared" si="31"/>
        <v>SN-92463</v>
      </c>
      <c r="B2003" s="160">
        <v>92463</v>
      </c>
      <c r="C2003" s="165" t="s">
        <v>13022</v>
      </c>
      <c r="D2003" s="166" t="s">
        <v>701</v>
      </c>
      <c r="E2003" s="461">
        <v>67.42</v>
      </c>
      <c r="F2003" s="164" t="s">
        <v>11038</v>
      </c>
      <c r="G2003" s="168"/>
    </row>
    <row r="2004" spans="1:7" ht="20.399999999999999" x14ac:dyDescent="0.3">
      <c r="A2004" s="159" t="str">
        <f t="shared" si="31"/>
        <v>SN-92464</v>
      </c>
      <c r="B2004" s="160">
        <v>92464</v>
      </c>
      <c r="C2004" s="165" t="s">
        <v>13023</v>
      </c>
      <c r="D2004" s="166" t="s">
        <v>701</v>
      </c>
      <c r="E2004" s="461">
        <v>47.97</v>
      </c>
      <c r="F2004" s="164" t="s">
        <v>11038</v>
      </c>
      <c r="G2004" s="168"/>
    </row>
    <row r="2005" spans="1:7" ht="20.399999999999999" x14ac:dyDescent="0.3">
      <c r="A2005" s="159" t="str">
        <f t="shared" si="31"/>
        <v>SN-92465</v>
      </c>
      <c r="B2005" s="160">
        <v>92465</v>
      </c>
      <c r="C2005" s="165" t="s">
        <v>13024</v>
      </c>
      <c r="D2005" s="166" t="s">
        <v>701</v>
      </c>
      <c r="E2005" s="461">
        <v>85.24</v>
      </c>
      <c r="F2005" s="164" t="s">
        <v>11038</v>
      </c>
      <c r="G2005" s="168"/>
    </row>
    <row r="2006" spans="1:7" ht="20.399999999999999" x14ac:dyDescent="0.3">
      <c r="A2006" s="159" t="str">
        <f t="shared" si="31"/>
        <v>SN-92466</v>
      </c>
      <c r="B2006" s="160">
        <v>92466</v>
      </c>
      <c r="C2006" s="165" t="s">
        <v>13025</v>
      </c>
      <c r="D2006" s="166" t="s">
        <v>701</v>
      </c>
      <c r="E2006" s="461">
        <v>82.9</v>
      </c>
      <c r="F2006" s="164" t="s">
        <v>11038</v>
      </c>
      <c r="G2006" s="168"/>
    </row>
    <row r="2007" spans="1:7" ht="20.399999999999999" x14ac:dyDescent="0.3">
      <c r="A2007" s="159" t="str">
        <f t="shared" si="31"/>
        <v>SN-92467</v>
      </c>
      <c r="B2007" s="160">
        <v>92467</v>
      </c>
      <c r="C2007" s="165" t="s">
        <v>13026</v>
      </c>
      <c r="D2007" s="166" t="s">
        <v>701</v>
      </c>
      <c r="E2007" s="461">
        <v>53.74</v>
      </c>
      <c r="F2007" s="164" t="s">
        <v>11038</v>
      </c>
      <c r="G2007" s="168"/>
    </row>
    <row r="2008" spans="1:7" ht="20.399999999999999" x14ac:dyDescent="0.3">
      <c r="A2008" s="159" t="str">
        <f t="shared" si="31"/>
        <v>SN-92468</v>
      </c>
      <c r="B2008" s="160">
        <v>92468</v>
      </c>
      <c r="C2008" s="165" t="s">
        <v>13027</v>
      </c>
      <c r="D2008" s="166" t="s">
        <v>701</v>
      </c>
      <c r="E2008" s="461">
        <v>43.25</v>
      </c>
      <c r="F2008" s="164" t="s">
        <v>11038</v>
      </c>
      <c r="G2008" s="168"/>
    </row>
    <row r="2009" spans="1:7" ht="20.399999999999999" x14ac:dyDescent="0.3">
      <c r="A2009" s="159" t="str">
        <f t="shared" si="31"/>
        <v>SN-92469</v>
      </c>
      <c r="B2009" s="160">
        <v>92469</v>
      </c>
      <c r="C2009" s="165" t="s">
        <v>13028</v>
      </c>
      <c r="D2009" s="166" t="s">
        <v>701</v>
      </c>
      <c r="E2009" s="461">
        <v>77.39</v>
      </c>
      <c r="F2009" s="164" t="s">
        <v>11038</v>
      </c>
      <c r="G2009" s="168"/>
    </row>
    <row r="2010" spans="1:7" ht="20.399999999999999" x14ac:dyDescent="0.3">
      <c r="A2010" s="159" t="str">
        <f t="shared" si="31"/>
        <v>SN-92470</v>
      </c>
      <c r="B2010" s="160">
        <v>92470</v>
      </c>
      <c r="C2010" s="165" t="s">
        <v>13029</v>
      </c>
      <c r="D2010" s="166" t="s">
        <v>701</v>
      </c>
      <c r="E2010" s="461">
        <v>79.290000000000006</v>
      </c>
      <c r="F2010" s="164" t="s">
        <v>11038</v>
      </c>
      <c r="G2010" s="168"/>
    </row>
    <row r="2011" spans="1:7" ht="20.399999999999999" x14ac:dyDescent="0.3">
      <c r="A2011" s="159" t="str">
        <f t="shared" si="31"/>
        <v>SN-92471</v>
      </c>
      <c r="B2011" s="160">
        <v>92471</v>
      </c>
      <c r="C2011" s="165" t="s">
        <v>13030</v>
      </c>
      <c r="D2011" s="166" t="s">
        <v>701</v>
      </c>
      <c r="E2011" s="461">
        <v>48.87</v>
      </c>
      <c r="F2011" s="164" t="s">
        <v>11038</v>
      </c>
      <c r="G2011" s="168"/>
    </row>
    <row r="2012" spans="1:7" ht="20.399999999999999" x14ac:dyDescent="0.3">
      <c r="A2012" s="159" t="str">
        <f t="shared" si="31"/>
        <v>SN-92472</v>
      </c>
      <c r="B2012" s="160">
        <v>92472</v>
      </c>
      <c r="C2012" s="165" t="s">
        <v>13031</v>
      </c>
      <c r="D2012" s="166" t="s">
        <v>701</v>
      </c>
      <c r="E2012" s="461">
        <v>40.049999999999997</v>
      </c>
      <c r="F2012" s="164" t="s">
        <v>11038</v>
      </c>
      <c r="G2012" s="168"/>
    </row>
    <row r="2013" spans="1:7" ht="20.399999999999999" x14ac:dyDescent="0.3">
      <c r="A2013" s="159" t="str">
        <f t="shared" si="31"/>
        <v>SN-92473</v>
      </c>
      <c r="B2013" s="160">
        <v>92473</v>
      </c>
      <c r="C2013" s="165" t="s">
        <v>13032</v>
      </c>
      <c r="D2013" s="166" t="s">
        <v>701</v>
      </c>
      <c r="E2013" s="461">
        <v>71.040000000000006</v>
      </c>
      <c r="F2013" s="164" t="s">
        <v>11038</v>
      </c>
      <c r="G2013" s="168"/>
    </row>
    <row r="2014" spans="1:7" ht="20.399999999999999" x14ac:dyDescent="0.3">
      <c r="A2014" s="159" t="str">
        <f t="shared" si="31"/>
        <v>SN-92474</v>
      </c>
      <c r="B2014" s="160">
        <v>92474</v>
      </c>
      <c r="C2014" s="165" t="s">
        <v>13033</v>
      </c>
      <c r="D2014" s="166" t="s">
        <v>701</v>
      </c>
      <c r="E2014" s="461">
        <v>76.17</v>
      </c>
      <c r="F2014" s="164" t="s">
        <v>11038</v>
      </c>
      <c r="G2014" s="168"/>
    </row>
    <row r="2015" spans="1:7" ht="20.399999999999999" x14ac:dyDescent="0.3">
      <c r="A2015" s="159" t="str">
        <f t="shared" si="31"/>
        <v>SN-92475</v>
      </c>
      <c r="B2015" s="160">
        <v>92475</v>
      </c>
      <c r="C2015" s="165" t="s">
        <v>13034</v>
      </c>
      <c r="D2015" s="166" t="s">
        <v>701</v>
      </c>
      <c r="E2015" s="461">
        <v>44.91</v>
      </c>
      <c r="F2015" s="164" t="s">
        <v>11038</v>
      </c>
      <c r="G2015" s="168"/>
    </row>
    <row r="2016" spans="1:7" ht="20.399999999999999" x14ac:dyDescent="0.3">
      <c r="A2016" s="159" t="str">
        <f t="shared" si="31"/>
        <v>SN-92476</v>
      </c>
      <c r="B2016" s="160">
        <v>92476</v>
      </c>
      <c r="C2016" s="165" t="s">
        <v>13035</v>
      </c>
      <c r="D2016" s="166" t="s">
        <v>701</v>
      </c>
      <c r="E2016" s="461">
        <v>37.35</v>
      </c>
      <c r="F2016" s="164" t="s">
        <v>11038</v>
      </c>
      <c r="G2016" s="168"/>
    </row>
    <row r="2017" spans="1:7" ht="20.399999999999999" x14ac:dyDescent="0.3">
      <c r="A2017" s="159" t="str">
        <f t="shared" si="31"/>
        <v>SN-92477</v>
      </c>
      <c r="B2017" s="160">
        <v>92477</v>
      </c>
      <c r="C2017" s="165" t="s">
        <v>13036</v>
      </c>
      <c r="D2017" s="166" t="s">
        <v>701</v>
      </c>
      <c r="E2017" s="461">
        <v>57.43</v>
      </c>
      <c r="F2017" s="164" t="s">
        <v>11038</v>
      </c>
      <c r="G2017" s="168"/>
    </row>
    <row r="2018" spans="1:7" ht="20.399999999999999" x14ac:dyDescent="0.3">
      <c r="A2018" s="159" t="str">
        <f t="shared" si="31"/>
        <v>SN-92478</v>
      </c>
      <c r="B2018" s="160">
        <v>92478</v>
      </c>
      <c r="C2018" s="165" t="s">
        <v>13037</v>
      </c>
      <c r="D2018" s="166" t="s">
        <v>701</v>
      </c>
      <c r="E2018" s="461">
        <v>70.05</v>
      </c>
      <c r="F2018" s="164" t="s">
        <v>11038</v>
      </c>
      <c r="G2018" s="168"/>
    </row>
    <row r="2019" spans="1:7" ht="20.399999999999999" x14ac:dyDescent="0.3">
      <c r="A2019" s="159" t="str">
        <f t="shared" si="31"/>
        <v>SN-92479</v>
      </c>
      <c r="B2019" s="160">
        <v>92479</v>
      </c>
      <c r="C2019" s="165" t="s">
        <v>13038</v>
      </c>
      <c r="D2019" s="166" t="s">
        <v>701</v>
      </c>
      <c r="E2019" s="461">
        <v>36.44</v>
      </c>
      <c r="F2019" s="164" t="s">
        <v>11038</v>
      </c>
      <c r="G2019" s="168"/>
    </row>
    <row r="2020" spans="1:7" ht="20.399999999999999" x14ac:dyDescent="0.3">
      <c r="A2020" s="159" t="str">
        <f t="shared" si="31"/>
        <v>SN-92480</v>
      </c>
      <c r="B2020" s="160">
        <v>92480</v>
      </c>
      <c r="C2020" s="165" t="s">
        <v>13039</v>
      </c>
      <c r="D2020" s="166" t="s">
        <v>701</v>
      </c>
      <c r="E2020" s="461">
        <v>31.93</v>
      </c>
      <c r="F2020" s="164" t="s">
        <v>11038</v>
      </c>
      <c r="G2020" s="168"/>
    </row>
    <row r="2021" spans="1:7" ht="20.399999999999999" x14ac:dyDescent="0.3">
      <c r="A2021" s="159" t="str">
        <f t="shared" si="31"/>
        <v>SN-92481</v>
      </c>
      <c r="B2021" s="160">
        <v>92481</v>
      </c>
      <c r="C2021" s="165" t="s">
        <v>13040</v>
      </c>
      <c r="D2021" s="166" t="s">
        <v>701</v>
      </c>
      <c r="E2021" s="461">
        <v>143.88</v>
      </c>
      <c r="F2021" s="164" t="s">
        <v>11038</v>
      </c>
      <c r="G2021" s="168"/>
    </row>
    <row r="2022" spans="1:7" ht="20.399999999999999" x14ac:dyDescent="0.3">
      <c r="A2022" s="159" t="str">
        <f t="shared" si="31"/>
        <v>SN-92482</v>
      </c>
      <c r="B2022" s="160">
        <v>92482</v>
      </c>
      <c r="C2022" s="165" t="s">
        <v>13041</v>
      </c>
      <c r="D2022" s="166" t="s">
        <v>701</v>
      </c>
      <c r="E2022" s="461">
        <v>135.82</v>
      </c>
      <c r="F2022" s="164" t="s">
        <v>11038</v>
      </c>
      <c r="G2022" s="168"/>
    </row>
    <row r="2023" spans="1:7" ht="20.399999999999999" x14ac:dyDescent="0.3">
      <c r="A2023" s="159" t="str">
        <f t="shared" si="31"/>
        <v>SN-92483</v>
      </c>
      <c r="B2023" s="160">
        <v>92483</v>
      </c>
      <c r="C2023" s="165" t="s">
        <v>13042</v>
      </c>
      <c r="D2023" s="166" t="s">
        <v>701</v>
      </c>
      <c r="E2023" s="461">
        <v>111.84</v>
      </c>
      <c r="F2023" s="164" t="s">
        <v>11038</v>
      </c>
      <c r="G2023" s="168"/>
    </row>
    <row r="2024" spans="1:7" ht="20.399999999999999" x14ac:dyDescent="0.3">
      <c r="A2024" s="159" t="str">
        <f t="shared" si="31"/>
        <v>SN-92484</v>
      </c>
      <c r="B2024" s="160">
        <v>92484</v>
      </c>
      <c r="C2024" s="165" t="s">
        <v>13043</v>
      </c>
      <c r="D2024" s="166" t="s">
        <v>701</v>
      </c>
      <c r="E2024" s="461">
        <v>104.71</v>
      </c>
      <c r="F2024" s="164" t="s">
        <v>11038</v>
      </c>
      <c r="G2024" s="168"/>
    </row>
    <row r="2025" spans="1:7" ht="20.399999999999999" x14ac:dyDescent="0.3">
      <c r="A2025" s="159" t="str">
        <f t="shared" si="31"/>
        <v>SN-92485</v>
      </c>
      <c r="B2025" s="160">
        <v>92485</v>
      </c>
      <c r="C2025" s="165" t="s">
        <v>13044</v>
      </c>
      <c r="D2025" s="166" t="s">
        <v>701</v>
      </c>
      <c r="E2025" s="461">
        <v>81.98</v>
      </c>
      <c r="F2025" s="164" t="s">
        <v>11038</v>
      </c>
      <c r="G2025" s="168"/>
    </row>
    <row r="2026" spans="1:7" ht="20.399999999999999" x14ac:dyDescent="0.3">
      <c r="A2026" s="159" t="str">
        <f t="shared" si="31"/>
        <v>SN-92486</v>
      </c>
      <c r="B2026" s="160">
        <v>92486</v>
      </c>
      <c r="C2026" s="165" t="s">
        <v>13045</v>
      </c>
      <c r="D2026" s="166" t="s">
        <v>701</v>
      </c>
      <c r="E2026" s="461">
        <v>76.510000000000005</v>
      </c>
      <c r="F2026" s="164" t="s">
        <v>11038</v>
      </c>
      <c r="G2026" s="168"/>
    </row>
    <row r="2027" spans="1:7" ht="20.399999999999999" x14ac:dyDescent="0.3">
      <c r="A2027" s="159" t="str">
        <f t="shared" si="31"/>
        <v>SN-92487</v>
      </c>
      <c r="B2027" s="160">
        <v>92487</v>
      </c>
      <c r="C2027" s="165" t="s">
        <v>13046</v>
      </c>
      <c r="D2027" s="166" t="s">
        <v>701</v>
      </c>
      <c r="E2027" s="461">
        <v>40.130000000000003</v>
      </c>
      <c r="F2027" s="164" t="s">
        <v>11038</v>
      </c>
      <c r="G2027" s="168"/>
    </row>
    <row r="2028" spans="1:7" ht="20.399999999999999" x14ac:dyDescent="0.3">
      <c r="A2028" s="159" t="str">
        <f t="shared" si="31"/>
        <v>SN-92488</v>
      </c>
      <c r="B2028" s="160">
        <v>92488</v>
      </c>
      <c r="C2028" s="165" t="s">
        <v>13047</v>
      </c>
      <c r="D2028" s="166" t="s">
        <v>701</v>
      </c>
      <c r="E2028" s="461">
        <v>38.24</v>
      </c>
      <c r="F2028" s="164" t="s">
        <v>11038</v>
      </c>
      <c r="G2028" s="168"/>
    </row>
    <row r="2029" spans="1:7" ht="20.399999999999999" x14ac:dyDescent="0.3">
      <c r="A2029" s="159" t="str">
        <f t="shared" si="31"/>
        <v>SN-92489</v>
      </c>
      <c r="B2029" s="160">
        <v>92489</v>
      </c>
      <c r="C2029" s="165" t="s">
        <v>13048</v>
      </c>
      <c r="D2029" s="166" t="s">
        <v>701</v>
      </c>
      <c r="E2029" s="461">
        <v>26.98</v>
      </c>
      <c r="F2029" s="164" t="s">
        <v>11038</v>
      </c>
      <c r="G2029" s="168"/>
    </row>
    <row r="2030" spans="1:7" ht="20.399999999999999" x14ac:dyDescent="0.3">
      <c r="A2030" s="159" t="str">
        <f t="shared" si="31"/>
        <v>SN-92490</v>
      </c>
      <c r="B2030" s="160">
        <v>92490</v>
      </c>
      <c r="C2030" s="165" t="s">
        <v>13049</v>
      </c>
      <c r="D2030" s="166" t="s">
        <v>701</v>
      </c>
      <c r="E2030" s="461">
        <v>25.25</v>
      </c>
      <c r="F2030" s="164" t="s">
        <v>11038</v>
      </c>
      <c r="G2030" s="168"/>
    </row>
    <row r="2031" spans="1:7" ht="20.399999999999999" x14ac:dyDescent="0.3">
      <c r="A2031" s="159" t="str">
        <f t="shared" si="31"/>
        <v>SN-92491</v>
      </c>
      <c r="B2031" s="160">
        <v>92491</v>
      </c>
      <c r="C2031" s="165" t="s">
        <v>13050</v>
      </c>
      <c r="D2031" s="166" t="s">
        <v>701</v>
      </c>
      <c r="E2031" s="461">
        <v>38.020000000000003</v>
      </c>
      <c r="F2031" s="164" t="s">
        <v>11038</v>
      </c>
      <c r="G2031" s="168"/>
    </row>
    <row r="2032" spans="1:7" ht="20.399999999999999" x14ac:dyDescent="0.3">
      <c r="A2032" s="159" t="str">
        <f t="shared" si="31"/>
        <v>SN-92492</v>
      </c>
      <c r="B2032" s="160">
        <v>92492</v>
      </c>
      <c r="C2032" s="165" t="s">
        <v>13051</v>
      </c>
      <c r="D2032" s="166" t="s">
        <v>701</v>
      </c>
      <c r="E2032" s="461">
        <v>36.22</v>
      </c>
      <c r="F2032" s="164" t="s">
        <v>11038</v>
      </c>
      <c r="G2032" s="168"/>
    </row>
    <row r="2033" spans="1:7" ht="20.399999999999999" x14ac:dyDescent="0.3">
      <c r="A2033" s="159" t="str">
        <f t="shared" si="31"/>
        <v>SN-92493</v>
      </c>
      <c r="B2033" s="160">
        <v>92493</v>
      </c>
      <c r="C2033" s="165" t="s">
        <v>13052</v>
      </c>
      <c r="D2033" s="166" t="s">
        <v>701</v>
      </c>
      <c r="E2033" s="461">
        <v>24.47</v>
      </c>
      <c r="F2033" s="164" t="s">
        <v>11038</v>
      </c>
      <c r="G2033" s="168"/>
    </row>
    <row r="2034" spans="1:7" ht="20.399999999999999" x14ac:dyDescent="0.3">
      <c r="A2034" s="159" t="str">
        <f t="shared" si="31"/>
        <v>SN-92494</v>
      </c>
      <c r="B2034" s="160">
        <v>92494</v>
      </c>
      <c r="C2034" s="165" t="s">
        <v>13053</v>
      </c>
      <c r="D2034" s="166" t="s">
        <v>701</v>
      </c>
      <c r="E2034" s="461">
        <v>23.5</v>
      </c>
      <c r="F2034" s="164" t="s">
        <v>11038</v>
      </c>
      <c r="G2034" s="168"/>
    </row>
    <row r="2035" spans="1:7" ht="20.399999999999999" x14ac:dyDescent="0.3">
      <c r="A2035" s="159" t="str">
        <f t="shared" si="31"/>
        <v>SN-92495</v>
      </c>
      <c r="B2035" s="160">
        <v>92495</v>
      </c>
      <c r="C2035" s="165" t="s">
        <v>13054</v>
      </c>
      <c r="D2035" s="166" t="s">
        <v>701</v>
      </c>
      <c r="E2035" s="461">
        <v>36.58</v>
      </c>
      <c r="F2035" s="164" t="s">
        <v>11038</v>
      </c>
      <c r="G2035" s="168"/>
    </row>
    <row r="2036" spans="1:7" ht="20.399999999999999" x14ac:dyDescent="0.3">
      <c r="A2036" s="159" t="str">
        <f t="shared" si="31"/>
        <v>SN-92496</v>
      </c>
      <c r="B2036" s="160">
        <v>92496</v>
      </c>
      <c r="C2036" s="165" t="s">
        <v>13055</v>
      </c>
      <c r="D2036" s="166" t="s">
        <v>701</v>
      </c>
      <c r="E2036" s="461">
        <v>34.85</v>
      </c>
      <c r="F2036" s="164" t="s">
        <v>11038</v>
      </c>
      <c r="G2036" s="168"/>
    </row>
    <row r="2037" spans="1:7" ht="20.399999999999999" x14ac:dyDescent="0.3">
      <c r="A2037" s="159" t="str">
        <f t="shared" si="31"/>
        <v>SN-92497</v>
      </c>
      <c r="B2037" s="160">
        <v>92497</v>
      </c>
      <c r="C2037" s="165" t="s">
        <v>13056</v>
      </c>
      <c r="D2037" s="166" t="s">
        <v>701</v>
      </c>
      <c r="E2037" s="461">
        <v>23.94</v>
      </c>
      <c r="F2037" s="164" t="s">
        <v>11038</v>
      </c>
      <c r="G2037" s="168"/>
    </row>
    <row r="2038" spans="1:7" ht="20.399999999999999" x14ac:dyDescent="0.3">
      <c r="A2038" s="159" t="str">
        <f t="shared" si="31"/>
        <v>SN-92498</v>
      </c>
      <c r="B2038" s="160">
        <v>92498</v>
      </c>
      <c r="C2038" s="165" t="s">
        <v>13057</v>
      </c>
      <c r="D2038" s="166" t="s">
        <v>701</v>
      </c>
      <c r="E2038" s="461">
        <v>22.33</v>
      </c>
      <c r="F2038" s="164" t="s">
        <v>11038</v>
      </c>
      <c r="G2038" s="168"/>
    </row>
    <row r="2039" spans="1:7" ht="20.399999999999999" x14ac:dyDescent="0.3">
      <c r="A2039" s="159" t="str">
        <f t="shared" si="31"/>
        <v>SN-92499</v>
      </c>
      <c r="B2039" s="160">
        <v>92499</v>
      </c>
      <c r="C2039" s="165" t="s">
        <v>13058</v>
      </c>
      <c r="D2039" s="166" t="s">
        <v>701</v>
      </c>
      <c r="E2039" s="461">
        <v>35.75</v>
      </c>
      <c r="F2039" s="164" t="s">
        <v>11038</v>
      </c>
      <c r="G2039" s="168"/>
    </row>
    <row r="2040" spans="1:7" ht="20.399999999999999" x14ac:dyDescent="0.3">
      <c r="A2040" s="159" t="str">
        <f t="shared" si="31"/>
        <v>SN-92500</v>
      </c>
      <c r="B2040" s="160">
        <v>92500</v>
      </c>
      <c r="C2040" s="165" t="s">
        <v>13059</v>
      </c>
      <c r="D2040" s="166" t="s">
        <v>701</v>
      </c>
      <c r="E2040" s="461">
        <v>34.07</v>
      </c>
      <c r="F2040" s="164" t="s">
        <v>11038</v>
      </c>
      <c r="G2040" s="168"/>
    </row>
    <row r="2041" spans="1:7" ht="20.399999999999999" x14ac:dyDescent="0.3">
      <c r="A2041" s="159" t="str">
        <f t="shared" si="31"/>
        <v>SN-92501</v>
      </c>
      <c r="B2041" s="160">
        <v>92501</v>
      </c>
      <c r="C2041" s="165" t="s">
        <v>13060</v>
      </c>
      <c r="D2041" s="166" t="s">
        <v>701</v>
      </c>
      <c r="E2041" s="461">
        <v>23.25</v>
      </c>
      <c r="F2041" s="164" t="s">
        <v>11038</v>
      </c>
      <c r="G2041" s="168"/>
    </row>
    <row r="2042" spans="1:7" ht="20.399999999999999" x14ac:dyDescent="0.3">
      <c r="A2042" s="159" t="str">
        <f t="shared" si="31"/>
        <v>SN-92502</v>
      </c>
      <c r="B2042" s="160">
        <v>92502</v>
      </c>
      <c r="C2042" s="165" t="s">
        <v>13061</v>
      </c>
      <c r="D2042" s="166" t="s">
        <v>701</v>
      </c>
      <c r="E2042" s="461">
        <v>21.68</v>
      </c>
      <c r="F2042" s="164" t="s">
        <v>11038</v>
      </c>
      <c r="G2042" s="168"/>
    </row>
    <row r="2043" spans="1:7" ht="20.399999999999999" x14ac:dyDescent="0.3">
      <c r="A2043" s="159" t="str">
        <f t="shared" si="31"/>
        <v>SN-92503</v>
      </c>
      <c r="B2043" s="160">
        <v>92503</v>
      </c>
      <c r="C2043" s="165" t="s">
        <v>13062</v>
      </c>
      <c r="D2043" s="166" t="s">
        <v>701</v>
      </c>
      <c r="E2043" s="461">
        <v>34.369999999999997</v>
      </c>
      <c r="F2043" s="164" t="s">
        <v>11038</v>
      </c>
      <c r="G2043" s="168"/>
    </row>
    <row r="2044" spans="1:7" ht="20.399999999999999" x14ac:dyDescent="0.3">
      <c r="A2044" s="159" t="str">
        <f t="shared" si="31"/>
        <v>SN-92504</v>
      </c>
      <c r="B2044" s="160">
        <v>92504</v>
      </c>
      <c r="C2044" s="165" t="s">
        <v>13063</v>
      </c>
      <c r="D2044" s="166" t="s">
        <v>701</v>
      </c>
      <c r="E2044" s="461">
        <v>25.68</v>
      </c>
      <c r="F2044" s="164" t="s">
        <v>11038</v>
      </c>
      <c r="G2044" s="168"/>
    </row>
    <row r="2045" spans="1:7" ht="20.399999999999999" x14ac:dyDescent="0.3">
      <c r="A2045" s="159" t="str">
        <f t="shared" si="31"/>
        <v>SN-92505</v>
      </c>
      <c r="B2045" s="160">
        <v>92505</v>
      </c>
      <c r="C2045" s="165" t="s">
        <v>13064</v>
      </c>
      <c r="D2045" s="166" t="s">
        <v>701</v>
      </c>
      <c r="E2045" s="461">
        <v>22.05</v>
      </c>
      <c r="F2045" s="164" t="s">
        <v>11038</v>
      </c>
      <c r="G2045" s="168"/>
    </row>
    <row r="2046" spans="1:7" ht="20.399999999999999" x14ac:dyDescent="0.3">
      <c r="A2046" s="159" t="str">
        <f t="shared" si="31"/>
        <v>SN-92506</v>
      </c>
      <c r="B2046" s="160">
        <v>92506</v>
      </c>
      <c r="C2046" s="165" t="s">
        <v>13065</v>
      </c>
      <c r="D2046" s="166" t="s">
        <v>701</v>
      </c>
      <c r="E2046" s="461">
        <v>20.54</v>
      </c>
      <c r="F2046" s="164" t="s">
        <v>11038</v>
      </c>
      <c r="G2046" s="168"/>
    </row>
    <row r="2047" spans="1:7" ht="20.399999999999999" x14ac:dyDescent="0.3">
      <c r="A2047" s="159" t="str">
        <f t="shared" si="31"/>
        <v>SN-92507</v>
      </c>
      <c r="B2047" s="160">
        <v>92507</v>
      </c>
      <c r="C2047" s="165" t="s">
        <v>13066</v>
      </c>
      <c r="D2047" s="166" t="s">
        <v>701</v>
      </c>
      <c r="E2047" s="461">
        <v>44.57</v>
      </c>
      <c r="F2047" s="164" t="s">
        <v>11038</v>
      </c>
      <c r="G2047" s="168"/>
    </row>
    <row r="2048" spans="1:7" ht="20.399999999999999" x14ac:dyDescent="0.3">
      <c r="A2048" s="159" t="str">
        <f t="shared" si="31"/>
        <v>SN-92508</v>
      </c>
      <c r="B2048" s="160">
        <v>92508</v>
      </c>
      <c r="C2048" s="165" t="s">
        <v>13067</v>
      </c>
      <c r="D2048" s="166" t="s">
        <v>701</v>
      </c>
      <c r="E2048" s="461">
        <v>43.06</v>
      </c>
      <c r="F2048" s="164" t="s">
        <v>11038</v>
      </c>
      <c r="G2048" s="168"/>
    </row>
    <row r="2049" spans="1:7" ht="20.399999999999999" x14ac:dyDescent="0.3">
      <c r="A2049" s="159" t="str">
        <f t="shared" si="31"/>
        <v>SN-92509</v>
      </c>
      <c r="B2049" s="160">
        <v>92509</v>
      </c>
      <c r="C2049" s="165" t="s">
        <v>13068</v>
      </c>
      <c r="D2049" s="166" t="s">
        <v>701</v>
      </c>
      <c r="E2049" s="461">
        <v>30.85</v>
      </c>
      <c r="F2049" s="164" t="s">
        <v>11038</v>
      </c>
      <c r="G2049" s="168"/>
    </row>
    <row r="2050" spans="1:7" ht="20.399999999999999" x14ac:dyDescent="0.3">
      <c r="A2050" s="159" t="str">
        <f t="shared" si="31"/>
        <v>SN-92510</v>
      </c>
      <c r="B2050" s="160">
        <v>92510</v>
      </c>
      <c r="C2050" s="165" t="s">
        <v>13069</v>
      </c>
      <c r="D2050" s="166" t="s">
        <v>701</v>
      </c>
      <c r="E2050" s="461">
        <v>29.46</v>
      </c>
      <c r="F2050" s="164" t="s">
        <v>11038</v>
      </c>
      <c r="G2050" s="168"/>
    </row>
    <row r="2051" spans="1:7" ht="20.399999999999999" x14ac:dyDescent="0.3">
      <c r="A2051" s="159" t="str">
        <f t="shared" si="31"/>
        <v>SN-92511</v>
      </c>
      <c r="B2051" s="160">
        <v>92511</v>
      </c>
      <c r="C2051" s="165" t="s">
        <v>13070</v>
      </c>
      <c r="D2051" s="166" t="s">
        <v>701</v>
      </c>
      <c r="E2051" s="461">
        <v>35.700000000000003</v>
      </c>
      <c r="F2051" s="164" t="s">
        <v>11038</v>
      </c>
      <c r="G2051" s="168"/>
    </row>
    <row r="2052" spans="1:7" ht="20.399999999999999" x14ac:dyDescent="0.3">
      <c r="A2052" s="159" t="str">
        <f t="shared" si="31"/>
        <v>SN-92512</v>
      </c>
      <c r="B2052" s="160">
        <v>92512</v>
      </c>
      <c r="C2052" s="165" t="s">
        <v>13071</v>
      </c>
      <c r="D2052" s="166" t="s">
        <v>701</v>
      </c>
      <c r="E2052" s="461">
        <v>34.549999999999997</v>
      </c>
      <c r="F2052" s="164" t="s">
        <v>11038</v>
      </c>
      <c r="G2052" s="168"/>
    </row>
    <row r="2053" spans="1:7" ht="20.399999999999999" x14ac:dyDescent="0.3">
      <c r="A2053" s="159" t="str">
        <f t="shared" si="31"/>
        <v>SN-92513</v>
      </c>
      <c r="B2053" s="160">
        <v>92513</v>
      </c>
      <c r="C2053" s="165" t="s">
        <v>13072</v>
      </c>
      <c r="D2053" s="166" t="s">
        <v>701</v>
      </c>
      <c r="E2053" s="461">
        <v>21.88</v>
      </c>
      <c r="F2053" s="164" t="s">
        <v>11038</v>
      </c>
      <c r="G2053" s="168"/>
    </row>
    <row r="2054" spans="1:7" ht="20.399999999999999" x14ac:dyDescent="0.3">
      <c r="A2054" s="159" t="str">
        <f t="shared" si="31"/>
        <v>SN-92514</v>
      </c>
      <c r="B2054" s="160">
        <v>92514</v>
      </c>
      <c r="C2054" s="165" t="s">
        <v>13073</v>
      </c>
      <c r="D2054" s="166" t="s">
        <v>701</v>
      </c>
      <c r="E2054" s="461">
        <v>20.82</v>
      </c>
      <c r="F2054" s="164" t="s">
        <v>11038</v>
      </c>
      <c r="G2054" s="168"/>
    </row>
    <row r="2055" spans="1:7" ht="20.399999999999999" x14ac:dyDescent="0.3">
      <c r="A2055" s="159" t="str">
        <f t="shared" si="31"/>
        <v>SN-92515</v>
      </c>
      <c r="B2055" s="160">
        <v>92515</v>
      </c>
      <c r="C2055" s="165" t="s">
        <v>13074</v>
      </c>
      <c r="D2055" s="166" t="s">
        <v>701</v>
      </c>
      <c r="E2055" s="461">
        <v>30.8</v>
      </c>
      <c r="F2055" s="164" t="s">
        <v>11038</v>
      </c>
      <c r="G2055" s="168"/>
    </row>
    <row r="2056" spans="1:7" ht="20.399999999999999" x14ac:dyDescent="0.3">
      <c r="A2056" s="159" t="str">
        <f t="shared" si="31"/>
        <v>SN-92516</v>
      </c>
      <c r="B2056" s="160">
        <v>92516</v>
      </c>
      <c r="C2056" s="165" t="s">
        <v>13075</v>
      </c>
      <c r="D2056" s="166" t="s">
        <v>701</v>
      </c>
      <c r="E2056" s="461">
        <v>29.8</v>
      </c>
      <c r="F2056" s="164" t="s">
        <v>11038</v>
      </c>
      <c r="G2056" s="168"/>
    </row>
    <row r="2057" spans="1:7" ht="20.399999999999999" x14ac:dyDescent="0.3">
      <c r="A2057" s="159" t="str">
        <f t="shared" si="31"/>
        <v>SN-92517</v>
      </c>
      <c r="B2057" s="160">
        <v>92517</v>
      </c>
      <c r="C2057" s="165" t="s">
        <v>13076</v>
      </c>
      <c r="D2057" s="166" t="s">
        <v>701</v>
      </c>
      <c r="E2057" s="461">
        <v>17.899999999999999</v>
      </c>
      <c r="F2057" s="164" t="s">
        <v>11038</v>
      </c>
      <c r="G2057" s="168"/>
    </row>
    <row r="2058" spans="1:7" ht="20.399999999999999" x14ac:dyDescent="0.3">
      <c r="A2058" s="159" t="str">
        <f t="shared" ref="A2058:A2121" si="32">CONCATENATE("SN-",B2058)</f>
        <v>SN-92518</v>
      </c>
      <c r="B2058" s="160">
        <v>92518</v>
      </c>
      <c r="C2058" s="165" t="s">
        <v>13077</v>
      </c>
      <c r="D2058" s="166" t="s">
        <v>701</v>
      </c>
      <c r="E2058" s="461">
        <v>16.96</v>
      </c>
      <c r="F2058" s="164" t="s">
        <v>11038</v>
      </c>
      <c r="G2058" s="168"/>
    </row>
    <row r="2059" spans="1:7" ht="20.399999999999999" x14ac:dyDescent="0.3">
      <c r="A2059" s="159" t="str">
        <f t="shared" si="32"/>
        <v>SN-92519</v>
      </c>
      <c r="B2059" s="160">
        <v>92519</v>
      </c>
      <c r="C2059" s="165" t="s">
        <v>13078</v>
      </c>
      <c r="D2059" s="166" t="s">
        <v>701</v>
      </c>
      <c r="E2059" s="461">
        <v>28.31</v>
      </c>
      <c r="F2059" s="164" t="s">
        <v>11038</v>
      </c>
      <c r="G2059" s="168"/>
    </row>
    <row r="2060" spans="1:7" ht="20.399999999999999" x14ac:dyDescent="0.3">
      <c r="A2060" s="159" t="str">
        <f t="shared" si="32"/>
        <v>SN-92520</v>
      </c>
      <c r="B2060" s="160">
        <v>92520</v>
      </c>
      <c r="C2060" s="165" t="s">
        <v>13079</v>
      </c>
      <c r="D2060" s="166" t="s">
        <v>701</v>
      </c>
      <c r="E2060" s="461">
        <v>27.38</v>
      </c>
      <c r="F2060" s="164" t="s">
        <v>11038</v>
      </c>
      <c r="G2060" s="168"/>
    </row>
    <row r="2061" spans="1:7" ht="20.399999999999999" x14ac:dyDescent="0.3">
      <c r="A2061" s="159" t="str">
        <f t="shared" si="32"/>
        <v>SN-92521</v>
      </c>
      <c r="B2061" s="160">
        <v>92521</v>
      </c>
      <c r="C2061" s="165" t="s">
        <v>13080</v>
      </c>
      <c r="D2061" s="166" t="s">
        <v>701</v>
      </c>
      <c r="E2061" s="461">
        <v>15.84</v>
      </c>
      <c r="F2061" s="164" t="s">
        <v>11038</v>
      </c>
      <c r="G2061" s="168"/>
    </row>
    <row r="2062" spans="1:7" ht="20.399999999999999" x14ac:dyDescent="0.3">
      <c r="A2062" s="159" t="str">
        <f t="shared" si="32"/>
        <v>SN-92522</v>
      </c>
      <c r="B2062" s="160">
        <v>92522</v>
      </c>
      <c r="C2062" s="165" t="s">
        <v>13081</v>
      </c>
      <c r="D2062" s="166" t="s">
        <v>701</v>
      </c>
      <c r="E2062" s="461">
        <v>14.97</v>
      </c>
      <c r="F2062" s="164" t="s">
        <v>11038</v>
      </c>
      <c r="G2062" s="168"/>
    </row>
    <row r="2063" spans="1:7" ht="20.399999999999999" x14ac:dyDescent="0.3">
      <c r="A2063" s="159" t="str">
        <f t="shared" si="32"/>
        <v>SN-92523</v>
      </c>
      <c r="B2063" s="160">
        <v>92523</v>
      </c>
      <c r="C2063" s="165" t="s">
        <v>13082</v>
      </c>
      <c r="D2063" s="166" t="s">
        <v>701</v>
      </c>
      <c r="E2063" s="461">
        <v>27.66</v>
      </c>
      <c r="F2063" s="164" t="s">
        <v>11038</v>
      </c>
      <c r="G2063" s="168"/>
    </row>
    <row r="2064" spans="1:7" ht="20.399999999999999" x14ac:dyDescent="0.3">
      <c r="A2064" s="159" t="str">
        <f t="shared" si="32"/>
        <v>SN-92524</v>
      </c>
      <c r="B2064" s="160">
        <v>92524</v>
      </c>
      <c r="C2064" s="165" t="s">
        <v>13083</v>
      </c>
      <c r="D2064" s="166" t="s">
        <v>701</v>
      </c>
      <c r="E2064" s="461">
        <v>26.78</v>
      </c>
      <c r="F2064" s="164" t="s">
        <v>11038</v>
      </c>
      <c r="G2064" s="168"/>
    </row>
    <row r="2065" spans="1:7" ht="20.399999999999999" x14ac:dyDescent="0.3">
      <c r="A2065" s="159" t="str">
        <f t="shared" si="32"/>
        <v>SN-92525</v>
      </c>
      <c r="B2065" s="160">
        <v>92525</v>
      </c>
      <c r="C2065" s="165" t="s">
        <v>13084</v>
      </c>
      <c r="D2065" s="166" t="s">
        <v>701</v>
      </c>
      <c r="E2065" s="461">
        <v>15.47</v>
      </c>
      <c r="F2065" s="164" t="s">
        <v>11038</v>
      </c>
      <c r="G2065" s="168"/>
    </row>
    <row r="2066" spans="1:7" ht="20.399999999999999" x14ac:dyDescent="0.3">
      <c r="A2066" s="159" t="str">
        <f t="shared" si="32"/>
        <v>SN-92526</v>
      </c>
      <c r="B2066" s="160">
        <v>92526</v>
      </c>
      <c r="C2066" s="165" t="s">
        <v>13085</v>
      </c>
      <c r="D2066" s="166" t="s">
        <v>701</v>
      </c>
      <c r="E2066" s="461">
        <v>14.64</v>
      </c>
      <c r="F2066" s="164" t="s">
        <v>11038</v>
      </c>
      <c r="G2066" s="168"/>
    </row>
    <row r="2067" spans="1:7" ht="20.399999999999999" x14ac:dyDescent="0.3">
      <c r="A2067" s="159" t="str">
        <f t="shared" si="32"/>
        <v>SN-92527</v>
      </c>
      <c r="B2067" s="160">
        <v>92527</v>
      </c>
      <c r="C2067" s="165" t="s">
        <v>13086</v>
      </c>
      <c r="D2067" s="166" t="s">
        <v>701</v>
      </c>
      <c r="E2067" s="461">
        <v>26.65</v>
      </c>
      <c r="F2067" s="164" t="s">
        <v>11038</v>
      </c>
      <c r="G2067" s="168"/>
    </row>
    <row r="2068" spans="1:7" ht="20.399999999999999" x14ac:dyDescent="0.3">
      <c r="A2068" s="159" t="str">
        <f t="shared" si="32"/>
        <v>SN-92528</v>
      </c>
      <c r="B2068" s="160">
        <v>92528</v>
      </c>
      <c r="C2068" s="165" t="s">
        <v>13087</v>
      </c>
      <c r="D2068" s="166" t="s">
        <v>701</v>
      </c>
      <c r="E2068" s="461">
        <v>25.8</v>
      </c>
      <c r="F2068" s="164" t="s">
        <v>11038</v>
      </c>
      <c r="G2068" s="168"/>
    </row>
    <row r="2069" spans="1:7" ht="20.399999999999999" x14ac:dyDescent="0.3">
      <c r="A2069" s="159" t="str">
        <f t="shared" si="32"/>
        <v>SN-92529</v>
      </c>
      <c r="B2069" s="160">
        <v>92529</v>
      </c>
      <c r="C2069" s="165" t="s">
        <v>13088</v>
      </c>
      <c r="D2069" s="166" t="s">
        <v>701</v>
      </c>
      <c r="E2069" s="461">
        <v>14.63</v>
      </c>
      <c r="F2069" s="164" t="s">
        <v>11038</v>
      </c>
      <c r="G2069" s="168"/>
    </row>
    <row r="2070" spans="1:7" ht="20.399999999999999" x14ac:dyDescent="0.3">
      <c r="A2070" s="159" t="str">
        <f t="shared" si="32"/>
        <v>SN-92530</v>
      </c>
      <c r="B2070" s="160">
        <v>92530</v>
      </c>
      <c r="C2070" s="165" t="s">
        <v>13089</v>
      </c>
      <c r="D2070" s="166" t="s">
        <v>701</v>
      </c>
      <c r="E2070" s="461">
        <v>13.82</v>
      </c>
      <c r="F2070" s="164" t="s">
        <v>11038</v>
      </c>
      <c r="G2070" s="168"/>
    </row>
    <row r="2071" spans="1:7" ht="20.399999999999999" x14ac:dyDescent="0.3">
      <c r="A2071" s="159" t="str">
        <f t="shared" si="32"/>
        <v>SN-92531</v>
      </c>
      <c r="B2071" s="160">
        <v>92531</v>
      </c>
      <c r="C2071" s="165" t="s">
        <v>13090</v>
      </c>
      <c r="D2071" s="166" t="s">
        <v>701</v>
      </c>
      <c r="E2071" s="461">
        <v>25.89</v>
      </c>
      <c r="F2071" s="164" t="s">
        <v>11038</v>
      </c>
      <c r="G2071" s="168"/>
    </row>
    <row r="2072" spans="1:7" ht="20.399999999999999" x14ac:dyDescent="0.3">
      <c r="A2072" s="159" t="str">
        <f t="shared" si="32"/>
        <v>SN-92532</v>
      </c>
      <c r="B2072" s="160">
        <v>92532</v>
      </c>
      <c r="C2072" s="165" t="s">
        <v>13091</v>
      </c>
      <c r="D2072" s="166" t="s">
        <v>701</v>
      </c>
      <c r="E2072" s="461">
        <v>25.05</v>
      </c>
      <c r="F2072" s="164" t="s">
        <v>11038</v>
      </c>
      <c r="G2072" s="168"/>
    </row>
    <row r="2073" spans="1:7" ht="20.399999999999999" x14ac:dyDescent="0.3">
      <c r="A2073" s="159" t="str">
        <f t="shared" si="32"/>
        <v>SN-92533</v>
      </c>
      <c r="B2073" s="160">
        <v>92533</v>
      </c>
      <c r="C2073" s="165" t="s">
        <v>13092</v>
      </c>
      <c r="D2073" s="166" t="s">
        <v>701</v>
      </c>
      <c r="E2073" s="461">
        <v>13.99</v>
      </c>
      <c r="F2073" s="164" t="s">
        <v>11038</v>
      </c>
      <c r="G2073" s="168"/>
    </row>
    <row r="2074" spans="1:7" ht="20.399999999999999" x14ac:dyDescent="0.3">
      <c r="A2074" s="159" t="str">
        <f t="shared" si="32"/>
        <v>SN-92534</v>
      </c>
      <c r="B2074" s="160">
        <v>92534</v>
      </c>
      <c r="C2074" s="165" t="s">
        <v>13093</v>
      </c>
      <c r="D2074" s="166" t="s">
        <v>701</v>
      </c>
      <c r="E2074" s="461">
        <v>13.23</v>
      </c>
      <c r="F2074" s="164" t="s">
        <v>11038</v>
      </c>
      <c r="G2074" s="168"/>
    </row>
    <row r="2075" spans="1:7" ht="20.399999999999999" x14ac:dyDescent="0.3">
      <c r="A2075" s="159" t="str">
        <f t="shared" si="32"/>
        <v>SN-92535</v>
      </c>
      <c r="B2075" s="160">
        <v>92535</v>
      </c>
      <c r="C2075" s="165" t="s">
        <v>13094</v>
      </c>
      <c r="D2075" s="166" t="s">
        <v>701</v>
      </c>
      <c r="E2075" s="461">
        <v>24.5</v>
      </c>
      <c r="F2075" s="164" t="s">
        <v>11038</v>
      </c>
      <c r="G2075" s="168"/>
    </row>
    <row r="2076" spans="1:7" ht="20.399999999999999" x14ac:dyDescent="0.3">
      <c r="A2076" s="159" t="str">
        <f t="shared" si="32"/>
        <v>SN-92536</v>
      </c>
      <c r="B2076" s="160">
        <v>92536</v>
      </c>
      <c r="C2076" s="165" t="s">
        <v>13095</v>
      </c>
      <c r="D2076" s="166" t="s">
        <v>701</v>
      </c>
      <c r="E2076" s="461">
        <v>23.7</v>
      </c>
      <c r="F2076" s="164" t="s">
        <v>11038</v>
      </c>
      <c r="G2076" s="168"/>
    </row>
    <row r="2077" spans="1:7" ht="20.399999999999999" x14ac:dyDescent="0.3">
      <c r="A2077" s="159" t="str">
        <f t="shared" si="32"/>
        <v>SN-92537</v>
      </c>
      <c r="B2077" s="160">
        <v>92537</v>
      </c>
      <c r="C2077" s="165" t="s">
        <v>13096</v>
      </c>
      <c r="D2077" s="166" t="s">
        <v>701</v>
      </c>
      <c r="E2077" s="461">
        <v>12.77</v>
      </c>
      <c r="F2077" s="164" t="s">
        <v>11038</v>
      </c>
      <c r="G2077" s="168"/>
    </row>
    <row r="2078" spans="1:7" ht="20.399999999999999" x14ac:dyDescent="0.3">
      <c r="A2078" s="159" t="str">
        <f t="shared" si="32"/>
        <v>SN-92538</v>
      </c>
      <c r="B2078" s="160">
        <v>92538</v>
      </c>
      <c r="C2078" s="165" t="s">
        <v>13097</v>
      </c>
      <c r="D2078" s="166" t="s">
        <v>701</v>
      </c>
      <c r="E2078" s="461">
        <v>12.03</v>
      </c>
      <c r="F2078" s="164" t="s">
        <v>11038</v>
      </c>
      <c r="G2078" s="168"/>
    </row>
    <row r="2079" spans="1:7" ht="20.399999999999999" x14ac:dyDescent="0.3">
      <c r="A2079" s="159" t="str">
        <f t="shared" si="32"/>
        <v>SN-95934</v>
      </c>
      <c r="B2079" s="160">
        <v>95934</v>
      </c>
      <c r="C2079" s="165" t="s">
        <v>13098</v>
      </c>
      <c r="D2079" s="166" t="s">
        <v>701</v>
      </c>
      <c r="E2079" s="461">
        <v>115.11</v>
      </c>
      <c r="F2079" s="164" t="s">
        <v>11038</v>
      </c>
      <c r="G2079" s="168"/>
    </row>
    <row r="2080" spans="1:7" ht="20.399999999999999" x14ac:dyDescent="0.3">
      <c r="A2080" s="159" t="str">
        <f t="shared" si="32"/>
        <v>SN-95935</v>
      </c>
      <c r="B2080" s="160">
        <v>95935</v>
      </c>
      <c r="C2080" s="165" t="s">
        <v>13099</v>
      </c>
      <c r="D2080" s="166" t="s">
        <v>701</v>
      </c>
      <c r="E2080" s="461">
        <v>99</v>
      </c>
      <c r="F2080" s="164" t="s">
        <v>11038</v>
      </c>
      <c r="G2080" s="168"/>
    </row>
    <row r="2081" spans="1:7" x14ac:dyDescent="0.3">
      <c r="A2081" s="159" t="str">
        <f t="shared" si="32"/>
        <v>SN-95936</v>
      </c>
      <c r="B2081" s="160">
        <v>95936</v>
      </c>
      <c r="C2081" s="165" t="s">
        <v>13100</v>
      </c>
      <c r="D2081" s="166" t="s">
        <v>701</v>
      </c>
      <c r="E2081" s="461">
        <v>79.48</v>
      </c>
      <c r="F2081" s="164" t="s">
        <v>11038</v>
      </c>
      <c r="G2081" s="168"/>
    </row>
    <row r="2082" spans="1:7" ht="20.399999999999999" x14ac:dyDescent="0.3">
      <c r="A2082" s="159" t="str">
        <f t="shared" si="32"/>
        <v>SN-95937</v>
      </c>
      <c r="B2082" s="160">
        <v>95937</v>
      </c>
      <c r="C2082" s="165" t="s">
        <v>13101</v>
      </c>
      <c r="D2082" s="166" t="s">
        <v>701</v>
      </c>
      <c r="E2082" s="461">
        <v>214.72</v>
      </c>
      <c r="F2082" s="164" t="s">
        <v>11038</v>
      </c>
      <c r="G2082" s="168"/>
    </row>
    <row r="2083" spans="1:7" ht="20.399999999999999" x14ac:dyDescent="0.3">
      <c r="A2083" s="159" t="str">
        <f t="shared" si="32"/>
        <v>SN-95938</v>
      </c>
      <c r="B2083" s="160">
        <v>95938</v>
      </c>
      <c r="C2083" s="165" t="s">
        <v>13102</v>
      </c>
      <c r="D2083" s="166" t="s">
        <v>701</v>
      </c>
      <c r="E2083" s="461">
        <v>180.62</v>
      </c>
      <c r="F2083" s="164" t="s">
        <v>11038</v>
      </c>
      <c r="G2083" s="168"/>
    </row>
    <row r="2084" spans="1:7" ht="20.399999999999999" x14ac:dyDescent="0.3">
      <c r="A2084" s="159" t="str">
        <f t="shared" si="32"/>
        <v>SN-95939</v>
      </c>
      <c r="B2084" s="160">
        <v>95939</v>
      </c>
      <c r="C2084" s="165" t="s">
        <v>13103</v>
      </c>
      <c r="D2084" s="166" t="s">
        <v>701</v>
      </c>
      <c r="E2084" s="461">
        <v>134.97</v>
      </c>
      <c r="F2084" s="164" t="s">
        <v>11038</v>
      </c>
      <c r="G2084" s="168"/>
    </row>
    <row r="2085" spans="1:7" ht="20.399999999999999" x14ac:dyDescent="0.3">
      <c r="A2085" s="159" t="str">
        <f t="shared" si="32"/>
        <v>SN-95940</v>
      </c>
      <c r="B2085" s="160">
        <v>95940</v>
      </c>
      <c r="C2085" s="165" t="s">
        <v>13104</v>
      </c>
      <c r="D2085" s="166" t="s">
        <v>701</v>
      </c>
      <c r="E2085" s="461">
        <v>105.38</v>
      </c>
      <c r="F2085" s="164" t="s">
        <v>11038</v>
      </c>
      <c r="G2085" s="168"/>
    </row>
    <row r="2086" spans="1:7" ht="20.399999999999999" x14ac:dyDescent="0.3">
      <c r="A2086" s="159" t="str">
        <f t="shared" si="32"/>
        <v>SN-95941</v>
      </c>
      <c r="B2086" s="160">
        <v>95941</v>
      </c>
      <c r="C2086" s="165" t="s">
        <v>13105</v>
      </c>
      <c r="D2086" s="166" t="s">
        <v>701</v>
      </c>
      <c r="E2086" s="461">
        <v>91.1</v>
      </c>
      <c r="F2086" s="164" t="s">
        <v>11038</v>
      </c>
      <c r="G2086" s="168"/>
    </row>
    <row r="2087" spans="1:7" ht="20.399999999999999" x14ac:dyDescent="0.3">
      <c r="A2087" s="159" t="str">
        <f t="shared" si="32"/>
        <v>SN-95942</v>
      </c>
      <c r="B2087" s="160">
        <v>95942</v>
      </c>
      <c r="C2087" s="165" t="s">
        <v>13106</v>
      </c>
      <c r="D2087" s="166" t="s">
        <v>701</v>
      </c>
      <c r="E2087" s="461">
        <v>82.16</v>
      </c>
      <c r="F2087" s="164" t="s">
        <v>11038</v>
      </c>
      <c r="G2087" s="168"/>
    </row>
    <row r="2088" spans="1:7" x14ac:dyDescent="0.3">
      <c r="A2088" s="159" t="str">
        <f t="shared" si="32"/>
        <v>SN-96252</v>
      </c>
      <c r="B2088" s="160">
        <v>96252</v>
      </c>
      <c r="C2088" s="165" t="s">
        <v>13107</v>
      </c>
      <c r="D2088" s="166" t="s">
        <v>701</v>
      </c>
      <c r="E2088" s="461">
        <v>120.45</v>
      </c>
      <c r="F2088" s="164" t="s">
        <v>11038</v>
      </c>
      <c r="G2088" s="168"/>
    </row>
    <row r="2089" spans="1:7" ht="20.399999999999999" x14ac:dyDescent="0.3">
      <c r="A2089" s="159" t="str">
        <f t="shared" si="32"/>
        <v>SN-96257</v>
      </c>
      <c r="B2089" s="160">
        <v>96257</v>
      </c>
      <c r="C2089" s="165" t="s">
        <v>13108</v>
      </c>
      <c r="D2089" s="166" t="s">
        <v>701</v>
      </c>
      <c r="E2089" s="461">
        <v>101.87</v>
      </c>
      <c r="F2089" s="164" t="s">
        <v>11038</v>
      </c>
      <c r="G2089" s="168"/>
    </row>
    <row r="2090" spans="1:7" ht="20.399999999999999" x14ac:dyDescent="0.3">
      <c r="A2090" s="159" t="str">
        <f t="shared" si="32"/>
        <v>SN-96258</v>
      </c>
      <c r="B2090" s="160">
        <v>96258</v>
      </c>
      <c r="C2090" s="165" t="s">
        <v>13109</v>
      </c>
      <c r="D2090" s="166" t="s">
        <v>701</v>
      </c>
      <c r="E2090" s="461">
        <v>95.49</v>
      </c>
      <c r="F2090" s="164" t="s">
        <v>11038</v>
      </c>
      <c r="G2090" s="168"/>
    </row>
    <row r="2091" spans="1:7" ht="20.399999999999999" x14ac:dyDescent="0.3">
      <c r="A2091" s="159" t="str">
        <f t="shared" si="32"/>
        <v>SN-96259</v>
      </c>
      <c r="B2091" s="160">
        <v>96259</v>
      </c>
      <c r="C2091" s="165" t="s">
        <v>13110</v>
      </c>
      <c r="D2091" s="166" t="s">
        <v>701</v>
      </c>
      <c r="E2091" s="461">
        <v>115.92</v>
      </c>
      <c r="F2091" s="164" t="s">
        <v>11038</v>
      </c>
      <c r="G2091" s="168"/>
    </row>
    <row r="2092" spans="1:7" ht="20.399999999999999" x14ac:dyDescent="0.3">
      <c r="A2092" s="159" t="str">
        <f t="shared" si="32"/>
        <v>SN-96529</v>
      </c>
      <c r="B2092" s="160">
        <v>96529</v>
      </c>
      <c r="C2092" s="165" t="s">
        <v>13111</v>
      </c>
      <c r="D2092" s="166" t="s">
        <v>701</v>
      </c>
      <c r="E2092" s="461">
        <v>155.66999999999999</v>
      </c>
      <c r="F2092" s="164" t="s">
        <v>11038</v>
      </c>
      <c r="G2092" s="168"/>
    </row>
    <row r="2093" spans="1:7" ht="20.399999999999999" x14ac:dyDescent="0.3">
      <c r="A2093" s="159" t="str">
        <f t="shared" si="32"/>
        <v>SN-96530</v>
      </c>
      <c r="B2093" s="160">
        <v>96530</v>
      </c>
      <c r="C2093" s="165" t="s">
        <v>13112</v>
      </c>
      <c r="D2093" s="166" t="s">
        <v>701</v>
      </c>
      <c r="E2093" s="461">
        <v>83.84</v>
      </c>
      <c r="F2093" s="164" t="s">
        <v>11038</v>
      </c>
      <c r="G2093" s="168"/>
    </row>
    <row r="2094" spans="1:7" ht="20.399999999999999" x14ac:dyDescent="0.3">
      <c r="A2094" s="159" t="str">
        <f t="shared" si="32"/>
        <v>SN-96531</v>
      </c>
      <c r="B2094" s="160">
        <v>96531</v>
      </c>
      <c r="C2094" s="165" t="s">
        <v>13113</v>
      </c>
      <c r="D2094" s="166" t="s">
        <v>701</v>
      </c>
      <c r="E2094" s="461">
        <v>61.36</v>
      </c>
      <c r="F2094" s="164" t="s">
        <v>11038</v>
      </c>
      <c r="G2094" s="168"/>
    </row>
    <row r="2095" spans="1:7" ht="20.399999999999999" x14ac:dyDescent="0.3">
      <c r="A2095" s="159" t="str">
        <f t="shared" si="32"/>
        <v>SN-96532</v>
      </c>
      <c r="B2095" s="160">
        <v>96532</v>
      </c>
      <c r="C2095" s="165" t="s">
        <v>13114</v>
      </c>
      <c r="D2095" s="166" t="s">
        <v>701</v>
      </c>
      <c r="E2095" s="461">
        <v>102.99</v>
      </c>
      <c r="F2095" s="164" t="s">
        <v>11038</v>
      </c>
      <c r="G2095" s="168"/>
    </row>
    <row r="2096" spans="1:7" ht="20.399999999999999" x14ac:dyDescent="0.3">
      <c r="A2096" s="159" t="str">
        <f t="shared" si="32"/>
        <v>SN-96533</v>
      </c>
      <c r="B2096" s="160">
        <v>96533</v>
      </c>
      <c r="C2096" s="165" t="s">
        <v>13115</v>
      </c>
      <c r="D2096" s="166" t="s">
        <v>701</v>
      </c>
      <c r="E2096" s="461">
        <v>53.83</v>
      </c>
      <c r="F2096" s="164" t="s">
        <v>11038</v>
      </c>
      <c r="G2096" s="168"/>
    </row>
    <row r="2097" spans="1:7" ht="20.399999999999999" x14ac:dyDescent="0.3">
      <c r="A2097" s="159" t="str">
        <f t="shared" si="32"/>
        <v>SN-96534</v>
      </c>
      <c r="B2097" s="160">
        <v>96534</v>
      </c>
      <c r="C2097" s="165" t="s">
        <v>13116</v>
      </c>
      <c r="D2097" s="166" t="s">
        <v>701</v>
      </c>
      <c r="E2097" s="461">
        <v>44.83</v>
      </c>
      <c r="F2097" s="164" t="s">
        <v>11038</v>
      </c>
      <c r="G2097" s="168"/>
    </row>
    <row r="2098" spans="1:7" ht="20.399999999999999" x14ac:dyDescent="0.3">
      <c r="A2098" s="159" t="str">
        <f t="shared" si="32"/>
        <v>SN-96535</v>
      </c>
      <c r="B2098" s="160">
        <v>96535</v>
      </c>
      <c r="C2098" s="165" t="s">
        <v>13117</v>
      </c>
      <c r="D2098" s="166" t="s">
        <v>701</v>
      </c>
      <c r="E2098" s="461">
        <v>75.53</v>
      </c>
      <c r="F2098" s="164" t="s">
        <v>11038</v>
      </c>
      <c r="G2098" s="168"/>
    </row>
    <row r="2099" spans="1:7" ht="20.399999999999999" x14ac:dyDescent="0.3">
      <c r="A2099" s="159" t="str">
        <f t="shared" si="32"/>
        <v>SN-96536</v>
      </c>
      <c r="B2099" s="160">
        <v>96536</v>
      </c>
      <c r="C2099" s="165" t="s">
        <v>13118</v>
      </c>
      <c r="D2099" s="166" t="s">
        <v>701</v>
      </c>
      <c r="E2099" s="461">
        <v>38.22</v>
      </c>
      <c r="F2099" s="164" t="s">
        <v>11038</v>
      </c>
      <c r="G2099" s="168"/>
    </row>
    <row r="2100" spans="1:7" ht="20.399999999999999" x14ac:dyDescent="0.3">
      <c r="A2100" s="159" t="str">
        <f t="shared" si="32"/>
        <v>SN-96537</v>
      </c>
      <c r="B2100" s="160">
        <v>96537</v>
      </c>
      <c r="C2100" s="165" t="s">
        <v>13119</v>
      </c>
      <c r="D2100" s="166" t="s">
        <v>701</v>
      </c>
      <c r="E2100" s="461">
        <v>103.75</v>
      </c>
      <c r="F2100" s="164" t="s">
        <v>11038</v>
      </c>
      <c r="G2100" s="168"/>
    </row>
    <row r="2101" spans="1:7" ht="20.399999999999999" x14ac:dyDescent="0.3">
      <c r="A2101" s="159" t="str">
        <f t="shared" si="32"/>
        <v>SN-96538</v>
      </c>
      <c r="B2101" s="160">
        <v>96538</v>
      </c>
      <c r="C2101" s="165" t="s">
        <v>13120</v>
      </c>
      <c r="D2101" s="166" t="s">
        <v>701</v>
      </c>
      <c r="E2101" s="461">
        <v>149.32</v>
      </c>
      <c r="F2101" s="164" t="s">
        <v>11038</v>
      </c>
      <c r="G2101" s="168"/>
    </row>
    <row r="2102" spans="1:7" ht="20.399999999999999" x14ac:dyDescent="0.3">
      <c r="A2102" s="159" t="str">
        <f t="shared" si="32"/>
        <v>SN-96539</v>
      </c>
      <c r="B2102" s="160">
        <v>96539</v>
      </c>
      <c r="C2102" s="165" t="s">
        <v>13121</v>
      </c>
      <c r="D2102" s="166" t="s">
        <v>701</v>
      </c>
      <c r="E2102" s="461">
        <v>72.75</v>
      </c>
      <c r="F2102" s="164" t="s">
        <v>11038</v>
      </c>
      <c r="G2102" s="168"/>
    </row>
    <row r="2103" spans="1:7" ht="20.399999999999999" x14ac:dyDescent="0.3">
      <c r="A2103" s="159" t="str">
        <f t="shared" si="32"/>
        <v>SN-96540</v>
      </c>
      <c r="B2103" s="160">
        <v>96540</v>
      </c>
      <c r="C2103" s="165" t="s">
        <v>13122</v>
      </c>
      <c r="D2103" s="166" t="s">
        <v>701</v>
      </c>
      <c r="E2103" s="461">
        <v>72.97</v>
      </c>
      <c r="F2103" s="164" t="s">
        <v>11038</v>
      </c>
      <c r="G2103" s="168"/>
    </row>
    <row r="2104" spans="1:7" ht="20.399999999999999" x14ac:dyDescent="0.3">
      <c r="A2104" s="159" t="str">
        <f t="shared" si="32"/>
        <v>SN-96541</v>
      </c>
      <c r="B2104" s="160">
        <v>96541</v>
      </c>
      <c r="C2104" s="165" t="s">
        <v>13123</v>
      </c>
      <c r="D2104" s="166" t="s">
        <v>701</v>
      </c>
      <c r="E2104" s="461">
        <v>106.29</v>
      </c>
      <c r="F2104" s="164" t="s">
        <v>11038</v>
      </c>
      <c r="G2104" s="168"/>
    </row>
    <row r="2105" spans="1:7" ht="20.399999999999999" x14ac:dyDescent="0.3">
      <c r="A2105" s="159" t="str">
        <f t="shared" si="32"/>
        <v>SN-96542</v>
      </c>
      <c r="B2105" s="160">
        <v>96542</v>
      </c>
      <c r="C2105" s="165" t="s">
        <v>13124</v>
      </c>
      <c r="D2105" s="166" t="s">
        <v>701</v>
      </c>
      <c r="E2105" s="461">
        <v>53.84</v>
      </c>
      <c r="F2105" s="164" t="s">
        <v>11038</v>
      </c>
      <c r="G2105" s="168"/>
    </row>
    <row r="2106" spans="1:7" x14ac:dyDescent="0.3">
      <c r="A2106" s="159" t="str">
        <f t="shared" si="32"/>
        <v>SN-96543</v>
      </c>
      <c r="B2106" s="160">
        <v>96543</v>
      </c>
      <c r="C2106" s="165" t="s">
        <v>13125</v>
      </c>
      <c r="D2106" s="166" t="s">
        <v>496</v>
      </c>
      <c r="E2106" s="461">
        <v>9.83</v>
      </c>
      <c r="F2106" s="164" t="s">
        <v>11038</v>
      </c>
      <c r="G2106" s="168"/>
    </row>
    <row r="2107" spans="1:7" ht="20.399999999999999" x14ac:dyDescent="0.3">
      <c r="A2107" s="159" t="str">
        <f t="shared" si="32"/>
        <v>SN-97747</v>
      </c>
      <c r="B2107" s="160">
        <v>97747</v>
      </c>
      <c r="C2107" s="165" t="s">
        <v>13126</v>
      </c>
      <c r="D2107" s="166" t="s">
        <v>701</v>
      </c>
      <c r="E2107" s="461">
        <v>107.45</v>
      </c>
      <c r="F2107" s="164" t="s">
        <v>11038</v>
      </c>
      <c r="G2107" s="168"/>
    </row>
    <row r="2108" spans="1:7" ht="21.6" x14ac:dyDescent="0.3">
      <c r="A2108" s="159" t="str">
        <f t="shared" si="32"/>
        <v>SN-73771/1</v>
      </c>
      <c r="B2108" s="160" t="s">
        <v>13127</v>
      </c>
      <c r="C2108" s="165" t="s">
        <v>7962</v>
      </c>
      <c r="D2108" s="166" t="s">
        <v>513</v>
      </c>
      <c r="E2108" s="461">
        <v>15.03</v>
      </c>
      <c r="F2108" s="164" t="s">
        <v>11118</v>
      </c>
      <c r="G2108" s="168"/>
    </row>
    <row r="2109" spans="1:7" x14ac:dyDescent="0.3">
      <c r="A2109" s="159" t="str">
        <f t="shared" si="32"/>
        <v>SN-73990/1</v>
      </c>
      <c r="B2109" s="160" t="s">
        <v>13128</v>
      </c>
      <c r="C2109" s="165" t="s">
        <v>8090</v>
      </c>
      <c r="D2109" s="166" t="s">
        <v>513</v>
      </c>
      <c r="E2109" s="461">
        <v>469.59</v>
      </c>
      <c r="F2109" s="164" t="s">
        <v>11038</v>
      </c>
      <c r="G2109" s="168"/>
    </row>
    <row r="2110" spans="1:7" x14ac:dyDescent="0.3">
      <c r="A2110" s="159" t="str">
        <f t="shared" si="32"/>
        <v>SN-73994/1</v>
      </c>
      <c r="B2110" s="160" t="s">
        <v>13129</v>
      </c>
      <c r="C2110" s="165" t="s">
        <v>13130</v>
      </c>
      <c r="D2110" s="166" t="s">
        <v>496</v>
      </c>
      <c r="E2110" s="461">
        <v>6.02</v>
      </c>
      <c r="F2110" s="164" t="s">
        <v>11038</v>
      </c>
      <c r="G2110" s="168"/>
    </row>
    <row r="2111" spans="1:7" ht="21.6" x14ac:dyDescent="0.3">
      <c r="A2111" s="159" t="str">
        <f t="shared" si="32"/>
        <v>SN-79504/1</v>
      </c>
      <c r="B2111" s="160" t="s">
        <v>13131</v>
      </c>
      <c r="C2111" s="165" t="s">
        <v>8177</v>
      </c>
      <c r="D2111" s="166" t="s">
        <v>566</v>
      </c>
      <c r="E2111" s="461">
        <v>37.020000000000003</v>
      </c>
      <c r="F2111" s="164" t="s">
        <v>11118</v>
      </c>
      <c r="G2111" s="168"/>
    </row>
    <row r="2112" spans="1:7" ht="21.6" x14ac:dyDescent="0.3">
      <c r="A2112" s="159" t="str">
        <f t="shared" si="32"/>
        <v>SN-79504/2</v>
      </c>
      <c r="B2112" s="160" t="s">
        <v>13132</v>
      </c>
      <c r="C2112" s="165" t="s">
        <v>8178</v>
      </c>
      <c r="D2112" s="166" t="s">
        <v>566</v>
      </c>
      <c r="E2112" s="461">
        <v>43.23</v>
      </c>
      <c r="F2112" s="164" t="s">
        <v>11118</v>
      </c>
      <c r="G2112" s="168"/>
    </row>
    <row r="2113" spans="1:7" ht="21.6" x14ac:dyDescent="0.3">
      <c r="A2113" s="159" t="str">
        <f t="shared" si="32"/>
        <v>SN-79504/3</v>
      </c>
      <c r="B2113" s="160" t="s">
        <v>13133</v>
      </c>
      <c r="C2113" s="165" t="s">
        <v>8179</v>
      </c>
      <c r="D2113" s="166" t="s">
        <v>566</v>
      </c>
      <c r="E2113" s="461">
        <v>49.44</v>
      </c>
      <c r="F2113" s="164" t="s">
        <v>11118</v>
      </c>
      <c r="G2113" s="168"/>
    </row>
    <row r="2114" spans="1:7" ht="21.6" x14ac:dyDescent="0.3">
      <c r="A2114" s="159" t="str">
        <f t="shared" si="32"/>
        <v>SN-79504/4</v>
      </c>
      <c r="B2114" s="160" t="s">
        <v>13134</v>
      </c>
      <c r="C2114" s="165" t="s">
        <v>8180</v>
      </c>
      <c r="D2114" s="166" t="s">
        <v>566</v>
      </c>
      <c r="E2114" s="461">
        <v>55.64</v>
      </c>
      <c r="F2114" s="164" t="s">
        <v>11118</v>
      </c>
      <c r="G2114" s="168"/>
    </row>
    <row r="2115" spans="1:7" ht="21.6" x14ac:dyDescent="0.3">
      <c r="A2115" s="159" t="str">
        <f t="shared" si="32"/>
        <v>SN-79504/5</v>
      </c>
      <c r="B2115" s="160" t="s">
        <v>13135</v>
      </c>
      <c r="C2115" s="165" t="s">
        <v>13136</v>
      </c>
      <c r="D2115" s="166" t="s">
        <v>566</v>
      </c>
      <c r="E2115" s="461">
        <v>45.03</v>
      </c>
      <c r="F2115" s="164" t="s">
        <v>11118</v>
      </c>
      <c r="G2115" s="168"/>
    </row>
    <row r="2116" spans="1:7" ht="21.6" x14ac:dyDescent="0.3">
      <c r="A2116" s="159" t="str">
        <f t="shared" si="32"/>
        <v>SN-79504/6</v>
      </c>
      <c r="B2116" s="160" t="s">
        <v>13137</v>
      </c>
      <c r="C2116" s="165" t="s">
        <v>13138</v>
      </c>
      <c r="D2116" s="166" t="s">
        <v>566</v>
      </c>
      <c r="E2116" s="461">
        <v>51.24</v>
      </c>
      <c r="F2116" s="164" t="s">
        <v>11118</v>
      </c>
      <c r="G2116" s="168"/>
    </row>
    <row r="2117" spans="1:7" ht="21.6" x14ac:dyDescent="0.3">
      <c r="A2117" s="159" t="str">
        <f t="shared" si="32"/>
        <v>SN-79504/7</v>
      </c>
      <c r="B2117" s="160" t="s">
        <v>13139</v>
      </c>
      <c r="C2117" s="165" t="s">
        <v>13140</v>
      </c>
      <c r="D2117" s="166" t="s">
        <v>566</v>
      </c>
      <c r="E2117" s="461">
        <v>57.45</v>
      </c>
      <c r="F2117" s="164" t="s">
        <v>11118</v>
      </c>
      <c r="G2117" s="168"/>
    </row>
    <row r="2118" spans="1:7" ht="21.6" x14ac:dyDescent="0.3">
      <c r="A2118" s="159" t="str">
        <f t="shared" si="32"/>
        <v>SN-79504/8</v>
      </c>
      <c r="B2118" s="160" t="s">
        <v>13141</v>
      </c>
      <c r="C2118" s="165" t="s">
        <v>13142</v>
      </c>
      <c r="D2118" s="166" t="s">
        <v>566</v>
      </c>
      <c r="E2118" s="461">
        <v>76.849999999999994</v>
      </c>
      <c r="F2118" s="164" t="s">
        <v>11118</v>
      </c>
      <c r="G2118" s="168"/>
    </row>
    <row r="2119" spans="1:7" ht="21.6" x14ac:dyDescent="0.3">
      <c r="A2119" s="159" t="str">
        <f t="shared" si="32"/>
        <v>SN-79504/9</v>
      </c>
      <c r="B2119" s="160" t="s">
        <v>13143</v>
      </c>
      <c r="C2119" s="165" t="s">
        <v>13144</v>
      </c>
      <c r="D2119" s="166" t="s">
        <v>566</v>
      </c>
      <c r="E2119" s="461">
        <v>85.46</v>
      </c>
      <c r="F2119" s="164" t="s">
        <v>11118</v>
      </c>
      <c r="G2119" s="168"/>
    </row>
    <row r="2120" spans="1:7" ht="21.6" x14ac:dyDescent="0.3">
      <c r="A2120" s="159" t="str">
        <f t="shared" si="32"/>
        <v>SN-79504/10</v>
      </c>
      <c r="B2120" s="160" t="s">
        <v>13145</v>
      </c>
      <c r="C2120" s="165" t="s">
        <v>13146</v>
      </c>
      <c r="D2120" s="166" t="s">
        <v>566</v>
      </c>
      <c r="E2120" s="461">
        <v>91.67</v>
      </c>
      <c r="F2120" s="164" t="s">
        <v>11118</v>
      </c>
      <c r="G2120" s="168"/>
    </row>
    <row r="2121" spans="1:7" ht="21.6" x14ac:dyDescent="0.3">
      <c r="A2121" s="159" t="str">
        <f t="shared" si="32"/>
        <v>SN-79504/11</v>
      </c>
      <c r="B2121" s="160" t="s">
        <v>13147</v>
      </c>
      <c r="C2121" s="165" t="s">
        <v>13148</v>
      </c>
      <c r="D2121" s="166" t="s">
        <v>566</v>
      </c>
      <c r="E2121" s="461">
        <v>97.88</v>
      </c>
      <c r="F2121" s="164" t="s">
        <v>11118</v>
      </c>
      <c r="G2121" s="168"/>
    </row>
    <row r="2122" spans="1:7" ht="21.6" x14ac:dyDescent="0.3">
      <c r="A2122" s="159" t="str">
        <f t="shared" ref="A2122:A2185" si="33">CONCATENATE("SN-",B2122)</f>
        <v>SN-79504/12</v>
      </c>
      <c r="B2122" s="160" t="s">
        <v>13149</v>
      </c>
      <c r="C2122" s="165" t="s">
        <v>13150</v>
      </c>
      <c r="D2122" s="166" t="s">
        <v>566</v>
      </c>
      <c r="E2122" s="461">
        <v>117.28</v>
      </c>
      <c r="F2122" s="164" t="s">
        <v>11118</v>
      </c>
      <c r="G2122" s="168"/>
    </row>
    <row r="2123" spans="1:7" x14ac:dyDescent="0.3">
      <c r="A2123" s="159" t="str">
        <f t="shared" si="33"/>
        <v>SN-85662</v>
      </c>
      <c r="B2123" s="160">
        <v>85662</v>
      </c>
      <c r="C2123" s="165" t="s">
        <v>13151</v>
      </c>
      <c r="D2123" s="166" t="s">
        <v>701</v>
      </c>
      <c r="E2123" s="461">
        <v>9</v>
      </c>
      <c r="F2123" s="164" t="s">
        <v>11038</v>
      </c>
      <c r="G2123" s="168"/>
    </row>
    <row r="2124" spans="1:7" ht="21.6" x14ac:dyDescent="0.3">
      <c r="A2124" s="159" t="str">
        <f t="shared" si="33"/>
        <v>SN-89996</v>
      </c>
      <c r="B2124" s="160">
        <v>89996</v>
      </c>
      <c r="C2124" s="165" t="s">
        <v>13152</v>
      </c>
      <c r="D2124" s="166" t="s">
        <v>496</v>
      </c>
      <c r="E2124" s="461">
        <v>5.69</v>
      </c>
      <c r="F2124" s="164" t="s">
        <v>11118</v>
      </c>
      <c r="G2124" s="168"/>
    </row>
    <row r="2125" spans="1:7" ht="21.6" x14ac:dyDescent="0.3">
      <c r="A2125" s="159" t="str">
        <f t="shared" si="33"/>
        <v>SN-89997</v>
      </c>
      <c r="B2125" s="160">
        <v>89997</v>
      </c>
      <c r="C2125" s="165" t="s">
        <v>13153</v>
      </c>
      <c r="D2125" s="166" t="s">
        <v>496</v>
      </c>
      <c r="E2125" s="461">
        <v>4.96</v>
      </c>
      <c r="F2125" s="164" t="s">
        <v>11118</v>
      </c>
      <c r="G2125" s="168"/>
    </row>
    <row r="2126" spans="1:7" ht="21.6" x14ac:dyDescent="0.3">
      <c r="A2126" s="159" t="str">
        <f t="shared" si="33"/>
        <v>SN-89998</v>
      </c>
      <c r="B2126" s="160">
        <v>89998</v>
      </c>
      <c r="C2126" s="165" t="s">
        <v>13154</v>
      </c>
      <c r="D2126" s="166" t="s">
        <v>496</v>
      </c>
      <c r="E2126" s="461">
        <v>5.37</v>
      </c>
      <c r="F2126" s="164" t="s">
        <v>11118</v>
      </c>
      <c r="G2126" s="168"/>
    </row>
    <row r="2127" spans="1:7" ht="21.6" x14ac:dyDescent="0.3">
      <c r="A2127" s="159" t="str">
        <f t="shared" si="33"/>
        <v>SN-89999</v>
      </c>
      <c r="B2127" s="160">
        <v>89999</v>
      </c>
      <c r="C2127" s="165" t="s">
        <v>13155</v>
      </c>
      <c r="D2127" s="166" t="s">
        <v>496</v>
      </c>
      <c r="E2127" s="461">
        <v>8.49</v>
      </c>
      <c r="F2127" s="164" t="s">
        <v>11118</v>
      </c>
      <c r="G2127" s="168"/>
    </row>
    <row r="2128" spans="1:7" ht="21.6" x14ac:dyDescent="0.3">
      <c r="A2128" s="159" t="str">
        <f t="shared" si="33"/>
        <v>SN-90000</v>
      </c>
      <c r="B2128" s="160">
        <v>90000</v>
      </c>
      <c r="C2128" s="165" t="s">
        <v>13156</v>
      </c>
      <c r="D2128" s="166" t="s">
        <v>496</v>
      </c>
      <c r="E2128" s="461">
        <v>6.48</v>
      </c>
      <c r="F2128" s="164" t="s">
        <v>11118</v>
      </c>
      <c r="G2128" s="168"/>
    </row>
    <row r="2129" spans="1:7" ht="20.399999999999999" x14ac:dyDescent="0.3">
      <c r="A2129" s="159" t="str">
        <f t="shared" si="33"/>
        <v>SN-91593</v>
      </c>
      <c r="B2129" s="160">
        <v>91593</v>
      </c>
      <c r="C2129" s="165" t="s">
        <v>13157</v>
      </c>
      <c r="D2129" s="166" t="s">
        <v>496</v>
      </c>
      <c r="E2129" s="461">
        <v>6.09</v>
      </c>
      <c r="F2129" s="164" t="s">
        <v>11038</v>
      </c>
      <c r="G2129" s="168"/>
    </row>
    <row r="2130" spans="1:7" ht="20.399999999999999" x14ac:dyDescent="0.3">
      <c r="A2130" s="159" t="str">
        <f t="shared" si="33"/>
        <v>SN-91594</v>
      </c>
      <c r="B2130" s="160">
        <v>91594</v>
      </c>
      <c r="C2130" s="165" t="s">
        <v>13158</v>
      </c>
      <c r="D2130" s="166" t="s">
        <v>496</v>
      </c>
      <c r="E2130" s="461">
        <v>6.42</v>
      </c>
      <c r="F2130" s="164" t="s">
        <v>11038</v>
      </c>
      <c r="G2130" s="168"/>
    </row>
    <row r="2131" spans="1:7" ht="20.399999999999999" x14ac:dyDescent="0.3">
      <c r="A2131" s="159" t="str">
        <f t="shared" si="33"/>
        <v>SN-91595</v>
      </c>
      <c r="B2131" s="160">
        <v>91595</v>
      </c>
      <c r="C2131" s="165" t="s">
        <v>13159</v>
      </c>
      <c r="D2131" s="166" t="s">
        <v>496</v>
      </c>
      <c r="E2131" s="461">
        <v>7.09</v>
      </c>
      <c r="F2131" s="164" t="s">
        <v>11038</v>
      </c>
      <c r="G2131" s="168"/>
    </row>
    <row r="2132" spans="1:7" ht="20.399999999999999" x14ac:dyDescent="0.3">
      <c r="A2132" s="159" t="str">
        <f t="shared" si="33"/>
        <v>SN-91596</v>
      </c>
      <c r="B2132" s="160">
        <v>91596</v>
      </c>
      <c r="C2132" s="165" t="s">
        <v>13160</v>
      </c>
      <c r="D2132" s="166" t="s">
        <v>496</v>
      </c>
      <c r="E2132" s="461">
        <v>6.2</v>
      </c>
      <c r="F2132" s="164" t="s">
        <v>11038</v>
      </c>
      <c r="G2132" s="168"/>
    </row>
    <row r="2133" spans="1:7" ht="20.399999999999999" x14ac:dyDescent="0.3">
      <c r="A2133" s="159" t="str">
        <f t="shared" si="33"/>
        <v>SN-91597</v>
      </c>
      <c r="B2133" s="160">
        <v>91597</v>
      </c>
      <c r="C2133" s="165" t="s">
        <v>13161</v>
      </c>
      <c r="D2133" s="166" t="s">
        <v>496</v>
      </c>
      <c r="E2133" s="461">
        <v>4.32</v>
      </c>
      <c r="F2133" s="164" t="s">
        <v>11038</v>
      </c>
      <c r="G2133" s="168"/>
    </row>
    <row r="2134" spans="1:7" ht="20.399999999999999" x14ac:dyDescent="0.3">
      <c r="A2134" s="159" t="str">
        <f t="shared" si="33"/>
        <v>SN-91598</v>
      </c>
      <c r="B2134" s="160">
        <v>91598</v>
      </c>
      <c r="C2134" s="165" t="s">
        <v>13162</v>
      </c>
      <c r="D2134" s="166" t="s">
        <v>496</v>
      </c>
      <c r="E2134" s="461">
        <v>6.16</v>
      </c>
      <c r="F2134" s="164" t="s">
        <v>11038</v>
      </c>
      <c r="G2134" s="168"/>
    </row>
    <row r="2135" spans="1:7" ht="20.399999999999999" x14ac:dyDescent="0.3">
      <c r="A2135" s="159" t="str">
        <f t="shared" si="33"/>
        <v>SN-91599</v>
      </c>
      <c r="B2135" s="160">
        <v>91599</v>
      </c>
      <c r="C2135" s="165" t="s">
        <v>13163</v>
      </c>
      <c r="D2135" s="166" t="s">
        <v>496</v>
      </c>
      <c r="E2135" s="461">
        <v>6.57</v>
      </c>
      <c r="F2135" s="164" t="s">
        <v>11038</v>
      </c>
      <c r="G2135" s="168"/>
    </row>
    <row r="2136" spans="1:7" x14ac:dyDescent="0.3">
      <c r="A2136" s="159" t="str">
        <f t="shared" si="33"/>
        <v>SN-91600</v>
      </c>
      <c r="B2136" s="160">
        <v>91600</v>
      </c>
      <c r="C2136" s="165" t="s">
        <v>13164</v>
      </c>
      <c r="D2136" s="166" t="s">
        <v>496</v>
      </c>
      <c r="E2136" s="461">
        <v>6.96</v>
      </c>
      <c r="F2136" s="164" t="s">
        <v>11038</v>
      </c>
      <c r="G2136" s="143"/>
    </row>
    <row r="2137" spans="1:7" ht="21.6" x14ac:dyDescent="0.3">
      <c r="A2137" s="159" t="str">
        <f t="shared" si="33"/>
        <v>SN-91601</v>
      </c>
      <c r="B2137" s="160">
        <v>91601</v>
      </c>
      <c r="C2137" s="165" t="s">
        <v>13165</v>
      </c>
      <c r="D2137" s="166" t="s">
        <v>496</v>
      </c>
      <c r="E2137" s="461">
        <v>7.26</v>
      </c>
      <c r="F2137" s="164" t="s">
        <v>11118</v>
      </c>
      <c r="G2137" s="168"/>
    </row>
    <row r="2138" spans="1:7" ht="21.6" x14ac:dyDescent="0.3">
      <c r="A2138" s="159" t="str">
        <f t="shared" si="33"/>
        <v>SN-91602</v>
      </c>
      <c r="B2138" s="160">
        <v>91602</v>
      </c>
      <c r="C2138" s="165" t="s">
        <v>13166</v>
      </c>
      <c r="D2138" s="166" t="s">
        <v>496</v>
      </c>
      <c r="E2138" s="461">
        <v>6.99</v>
      </c>
      <c r="F2138" s="164" t="s">
        <v>11118</v>
      </c>
      <c r="G2138" s="168"/>
    </row>
    <row r="2139" spans="1:7" ht="21.6" x14ac:dyDescent="0.3">
      <c r="A2139" s="159" t="str">
        <f t="shared" si="33"/>
        <v>SN-91603</v>
      </c>
      <c r="B2139" s="160">
        <v>91603</v>
      </c>
      <c r="C2139" s="165" t="s">
        <v>13167</v>
      </c>
      <c r="D2139" s="166" t="s">
        <v>496</v>
      </c>
      <c r="E2139" s="461">
        <v>5.66</v>
      </c>
      <c r="F2139" s="164" t="s">
        <v>11118</v>
      </c>
      <c r="G2139" s="168"/>
    </row>
    <row r="2140" spans="1:7" ht="20.399999999999999" x14ac:dyDescent="0.3">
      <c r="A2140" s="159" t="str">
        <f t="shared" si="33"/>
        <v>SN-92759</v>
      </c>
      <c r="B2140" s="160">
        <v>92759</v>
      </c>
      <c r="C2140" s="165" t="s">
        <v>13168</v>
      </c>
      <c r="D2140" s="166" t="s">
        <v>496</v>
      </c>
      <c r="E2140" s="461">
        <v>8.1999999999999993</v>
      </c>
      <c r="F2140" s="164" t="s">
        <v>11038</v>
      </c>
      <c r="G2140" s="168"/>
    </row>
    <row r="2141" spans="1:7" ht="20.399999999999999" x14ac:dyDescent="0.3">
      <c r="A2141" s="159" t="str">
        <f t="shared" si="33"/>
        <v>SN-92760</v>
      </c>
      <c r="B2141" s="160">
        <v>92760</v>
      </c>
      <c r="C2141" s="165" t="s">
        <v>13169</v>
      </c>
      <c r="D2141" s="166" t="s">
        <v>496</v>
      </c>
      <c r="E2141" s="461">
        <v>7.35</v>
      </c>
      <c r="F2141" s="164" t="s">
        <v>11038</v>
      </c>
      <c r="G2141" s="168"/>
    </row>
    <row r="2142" spans="1:7" ht="20.399999999999999" x14ac:dyDescent="0.3">
      <c r="A2142" s="159" t="str">
        <f t="shared" si="33"/>
        <v>SN-92761</v>
      </c>
      <c r="B2142" s="160">
        <v>92761</v>
      </c>
      <c r="C2142" s="165" t="s">
        <v>13170</v>
      </c>
      <c r="D2142" s="166" t="s">
        <v>496</v>
      </c>
      <c r="E2142" s="461">
        <v>7.39</v>
      </c>
      <c r="F2142" s="164" t="s">
        <v>11038</v>
      </c>
      <c r="G2142" s="168"/>
    </row>
    <row r="2143" spans="1:7" ht="20.399999999999999" x14ac:dyDescent="0.3">
      <c r="A2143" s="159" t="str">
        <f t="shared" si="33"/>
        <v>SN-92762</v>
      </c>
      <c r="B2143" s="160">
        <v>92762</v>
      </c>
      <c r="C2143" s="165" t="s">
        <v>13171</v>
      </c>
      <c r="D2143" s="166" t="s">
        <v>496</v>
      </c>
      <c r="E2143" s="461">
        <v>6.09</v>
      </c>
      <c r="F2143" s="164" t="s">
        <v>11038</v>
      </c>
      <c r="G2143" s="143"/>
    </row>
    <row r="2144" spans="1:7" ht="20.399999999999999" x14ac:dyDescent="0.3">
      <c r="A2144" s="159" t="str">
        <f t="shared" si="33"/>
        <v>SN-92763</v>
      </c>
      <c r="B2144" s="160">
        <v>92763</v>
      </c>
      <c r="C2144" s="165" t="s">
        <v>13172</v>
      </c>
      <c r="D2144" s="166" t="s">
        <v>496</v>
      </c>
      <c r="E2144" s="461">
        <v>5.51</v>
      </c>
      <c r="F2144" s="164" t="s">
        <v>11038</v>
      </c>
      <c r="G2144" s="168"/>
    </row>
    <row r="2145" spans="1:7" ht="20.399999999999999" x14ac:dyDescent="0.3">
      <c r="A2145" s="159" t="str">
        <f t="shared" si="33"/>
        <v>SN-92764</v>
      </c>
      <c r="B2145" s="160">
        <v>92764</v>
      </c>
      <c r="C2145" s="165" t="s">
        <v>13173</v>
      </c>
      <c r="D2145" s="166" t="s">
        <v>496</v>
      </c>
      <c r="E2145" s="461">
        <v>5.21</v>
      </c>
      <c r="F2145" s="164" t="s">
        <v>11038</v>
      </c>
      <c r="G2145" s="143"/>
    </row>
    <row r="2146" spans="1:7" ht="20.399999999999999" x14ac:dyDescent="0.3">
      <c r="A2146" s="159" t="str">
        <f t="shared" si="33"/>
        <v>SN-92765</v>
      </c>
      <c r="B2146" s="160">
        <v>92765</v>
      </c>
      <c r="C2146" s="165" t="s">
        <v>13174</v>
      </c>
      <c r="D2146" s="166" t="s">
        <v>496</v>
      </c>
      <c r="E2146" s="461">
        <v>4.84</v>
      </c>
      <c r="F2146" s="164" t="s">
        <v>11038</v>
      </c>
      <c r="G2146" s="168"/>
    </row>
    <row r="2147" spans="1:7" ht="21.6" x14ac:dyDescent="0.3">
      <c r="A2147" s="159" t="str">
        <f t="shared" si="33"/>
        <v>SN-92766</v>
      </c>
      <c r="B2147" s="160">
        <v>92766</v>
      </c>
      <c r="C2147" s="165" t="s">
        <v>13175</v>
      </c>
      <c r="D2147" s="166" t="s">
        <v>496</v>
      </c>
      <c r="E2147" s="461">
        <v>5.36</v>
      </c>
      <c r="F2147" s="164" t="s">
        <v>11118</v>
      </c>
      <c r="G2147" s="168"/>
    </row>
    <row r="2148" spans="1:7" ht="20.399999999999999" x14ac:dyDescent="0.3">
      <c r="A2148" s="159" t="str">
        <f t="shared" si="33"/>
        <v>SN-92767</v>
      </c>
      <c r="B2148" s="160">
        <v>92767</v>
      </c>
      <c r="C2148" s="165" t="s">
        <v>13176</v>
      </c>
      <c r="D2148" s="166" t="s">
        <v>496</v>
      </c>
      <c r="E2148" s="461">
        <v>8.3699999999999992</v>
      </c>
      <c r="F2148" s="164" t="s">
        <v>11038</v>
      </c>
      <c r="G2148" s="143"/>
    </row>
    <row r="2149" spans="1:7" ht="20.399999999999999" x14ac:dyDescent="0.3">
      <c r="A2149" s="159" t="str">
        <f t="shared" si="33"/>
        <v>SN-92768</v>
      </c>
      <c r="B2149" s="160">
        <v>92768</v>
      </c>
      <c r="C2149" s="165" t="s">
        <v>13177</v>
      </c>
      <c r="D2149" s="166" t="s">
        <v>496</v>
      </c>
      <c r="E2149" s="461">
        <v>7.38</v>
      </c>
      <c r="F2149" s="164" t="s">
        <v>11038</v>
      </c>
      <c r="G2149" s="143"/>
    </row>
    <row r="2150" spans="1:7" ht="20.399999999999999" x14ac:dyDescent="0.3">
      <c r="A2150" s="159" t="str">
        <f t="shared" si="33"/>
        <v>SN-92769</v>
      </c>
      <c r="B2150" s="160">
        <v>92769</v>
      </c>
      <c r="C2150" s="165" t="s">
        <v>13178</v>
      </c>
      <c r="D2150" s="166" t="s">
        <v>496</v>
      </c>
      <c r="E2150" s="461">
        <v>6.72</v>
      </c>
      <c r="F2150" s="164" t="s">
        <v>11038</v>
      </c>
      <c r="G2150" s="143"/>
    </row>
    <row r="2151" spans="1:7" ht="20.399999999999999" x14ac:dyDescent="0.3">
      <c r="A2151" s="159" t="str">
        <f t="shared" si="33"/>
        <v>SN-92770</v>
      </c>
      <c r="B2151" s="160">
        <v>92770</v>
      </c>
      <c r="C2151" s="165" t="s">
        <v>13179</v>
      </c>
      <c r="D2151" s="166" t="s">
        <v>496</v>
      </c>
      <c r="E2151" s="461">
        <v>6.9</v>
      </c>
      <c r="F2151" s="164" t="s">
        <v>11038</v>
      </c>
      <c r="G2151" s="143"/>
    </row>
    <row r="2152" spans="1:7" ht="20.399999999999999" x14ac:dyDescent="0.3">
      <c r="A2152" s="159" t="str">
        <f t="shared" si="33"/>
        <v>SN-92771</v>
      </c>
      <c r="B2152" s="160">
        <v>92771</v>
      </c>
      <c r="C2152" s="165" t="s">
        <v>13180</v>
      </c>
      <c r="D2152" s="166" t="s">
        <v>496</v>
      </c>
      <c r="E2152" s="461">
        <v>5.69</v>
      </c>
      <c r="F2152" s="164" t="s">
        <v>11038</v>
      </c>
      <c r="G2152" s="143"/>
    </row>
    <row r="2153" spans="1:7" ht="20.399999999999999" x14ac:dyDescent="0.3">
      <c r="A2153" s="159" t="str">
        <f t="shared" si="33"/>
        <v>SN-92772</v>
      </c>
      <c r="B2153" s="160">
        <v>92772</v>
      </c>
      <c r="C2153" s="165" t="s">
        <v>13181</v>
      </c>
      <c r="D2153" s="166" t="s">
        <v>496</v>
      </c>
      <c r="E2153" s="461">
        <v>5.21</v>
      </c>
      <c r="F2153" s="164" t="s">
        <v>11038</v>
      </c>
      <c r="G2153" s="168"/>
    </row>
    <row r="2154" spans="1:7" ht="21.6" x14ac:dyDescent="0.3">
      <c r="A2154" s="159" t="str">
        <f t="shared" si="33"/>
        <v>SN-92773</v>
      </c>
      <c r="B2154" s="160">
        <v>92773</v>
      </c>
      <c r="C2154" s="165" t="s">
        <v>13182</v>
      </c>
      <c r="D2154" s="166" t="s">
        <v>496</v>
      </c>
      <c r="E2154" s="461">
        <v>5</v>
      </c>
      <c r="F2154" s="164" t="s">
        <v>11118</v>
      </c>
      <c r="G2154" s="168"/>
    </row>
    <row r="2155" spans="1:7" ht="21.6" x14ac:dyDescent="0.3">
      <c r="A2155" s="159" t="str">
        <f t="shared" si="33"/>
        <v>SN-92774</v>
      </c>
      <c r="B2155" s="160">
        <v>92774</v>
      </c>
      <c r="C2155" s="165" t="s">
        <v>13183</v>
      </c>
      <c r="D2155" s="166" t="s">
        <v>496</v>
      </c>
      <c r="E2155" s="461">
        <v>4.68</v>
      </c>
      <c r="F2155" s="164" t="s">
        <v>11118</v>
      </c>
      <c r="G2155" s="168"/>
    </row>
    <row r="2156" spans="1:7" ht="20.399999999999999" x14ac:dyDescent="0.3">
      <c r="A2156" s="159" t="str">
        <f t="shared" si="33"/>
        <v>SN-92775</v>
      </c>
      <c r="B2156" s="160">
        <v>92775</v>
      </c>
      <c r="C2156" s="165" t="s">
        <v>13184</v>
      </c>
      <c r="D2156" s="166" t="s">
        <v>496</v>
      </c>
      <c r="E2156" s="461">
        <v>9.86</v>
      </c>
      <c r="F2156" s="164" t="s">
        <v>11038</v>
      </c>
      <c r="G2156" s="143"/>
    </row>
    <row r="2157" spans="1:7" ht="20.399999999999999" x14ac:dyDescent="0.3">
      <c r="A2157" s="159" t="str">
        <f t="shared" si="33"/>
        <v>SN-92776</v>
      </c>
      <c r="B2157" s="160">
        <v>92776</v>
      </c>
      <c r="C2157" s="165" t="s">
        <v>13185</v>
      </c>
      <c r="D2157" s="166" t="s">
        <v>496</v>
      </c>
      <c r="E2157" s="461">
        <v>8.6199999999999992</v>
      </c>
      <c r="F2157" s="164" t="s">
        <v>11038</v>
      </c>
      <c r="G2157" s="143"/>
    </row>
    <row r="2158" spans="1:7" ht="20.399999999999999" x14ac:dyDescent="0.3">
      <c r="A2158" s="159" t="str">
        <f t="shared" si="33"/>
        <v>SN-92777</v>
      </c>
      <c r="B2158" s="160">
        <v>92777</v>
      </c>
      <c r="C2158" s="165" t="s">
        <v>13186</v>
      </c>
      <c r="D2158" s="166" t="s">
        <v>496</v>
      </c>
      <c r="E2158" s="461">
        <v>8.34</v>
      </c>
      <c r="F2158" s="164" t="s">
        <v>11038</v>
      </c>
      <c r="G2158" s="168"/>
    </row>
    <row r="2159" spans="1:7" ht="20.399999999999999" x14ac:dyDescent="0.3">
      <c r="A2159" s="159" t="str">
        <f t="shared" si="33"/>
        <v>SN-92778</v>
      </c>
      <c r="B2159" s="160">
        <v>92778</v>
      </c>
      <c r="C2159" s="165" t="s">
        <v>13187</v>
      </c>
      <c r="D2159" s="166" t="s">
        <v>496</v>
      </c>
      <c r="E2159" s="461">
        <v>6.8</v>
      </c>
      <c r="F2159" s="164" t="s">
        <v>11038</v>
      </c>
      <c r="G2159" s="168"/>
    </row>
    <row r="2160" spans="1:7" ht="20.399999999999999" x14ac:dyDescent="0.3">
      <c r="A2160" s="159" t="str">
        <f t="shared" si="33"/>
        <v>SN-92779</v>
      </c>
      <c r="B2160" s="160">
        <v>92779</v>
      </c>
      <c r="C2160" s="165" t="s">
        <v>13188</v>
      </c>
      <c r="D2160" s="166" t="s">
        <v>496</v>
      </c>
      <c r="E2160" s="461">
        <v>6.03</v>
      </c>
      <c r="F2160" s="164" t="s">
        <v>11038</v>
      </c>
      <c r="G2160" s="168"/>
    </row>
    <row r="2161" spans="1:7" ht="20.399999999999999" x14ac:dyDescent="0.3">
      <c r="A2161" s="159" t="str">
        <f t="shared" si="33"/>
        <v>SN-92780</v>
      </c>
      <c r="B2161" s="160">
        <v>92780</v>
      </c>
      <c r="C2161" s="165" t="s">
        <v>13189</v>
      </c>
      <c r="D2161" s="166" t="s">
        <v>496</v>
      </c>
      <c r="E2161" s="461">
        <v>5.56</v>
      </c>
      <c r="F2161" s="164" t="s">
        <v>11038</v>
      </c>
      <c r="G2161" s="168"/>
    </row>
    <row r="2162" spans="1:7" ht="20.399999999999999" x14ac:dyDescent="0.3">
      <c r="A2162" s="159" t="str">
        <f t="shared" si="33"/>
        <v>SN-92781</v>
      </c>
      <c r="B2162" s="160">
        <v>92781</v>
      </c>
      <c r="C2162" s="165" t="s">
        <v>13190</v>
      </c>
      <c r="D2162" s="166" t="s">
        <v>496</v>
      </c>
      <c r="E2162" s="461">
        <v>5.07</v>
      </c>
      <c r="F2162" s="164" t="s">
        <v>11038</v>
      </c>
      <c r="G2162" s="168"/>
    </row>
    <row r="2163" spans="1:7" ht="21.6" x14ac:dyDescent="0.3">
      <c r="A2163" s="159" t="str">
        <f t="shared" si="33"/>
        <v>SN-92782</v>
      </c>
      <c r="B2163" s="160">
        <v>92782</v>
      </c>
      <c r="C2163" s="165" t="s">
        <v>13191</v>
      </c>
      <c r="D2163" s="166" t="s">
        <v>496</v>
      </c>
      <c r="E2163" s="461">
        <v>5.51</v>
      </c>
      <c r="F2163" s="164" t="s">
        <v>11118</v>
      </c>
      <c r="G2163" s="168"/>
    </row>
    <row r="2164" spans="1:7" ht="20.399999999999999" x14ac:dyDescent="0.3">
      <c r="A2164" s="159" t="str">
        <f t="shared" si="33"/>
        <v>SN-92783</v>
      </c>
      <c r="B2164" s="160">
        <v>92783</v>
      </c>
      <c r="C2164" s="165" t="s">
        <v>13192</v>
      </c>
      <c r="D2164" s="166" t="s">
        <v>496</v>
      </c>
      <c r="E2164" s="461">
        <v>9.77</v>
      </c>
      <c r="F2164" s="164" t="s">
        <v>11038</v>
      </c>
      <c r="G2164" s="168"/>
    </row>
    <row r="2165" spans="1:7" ht="20.399999999999999" x14ac:dyDescent="0.3">
      <c r="A2165" s="159" t="str">
        <f t="shared" si="33"/>
        <v>SN-92784</v>
      </c>
      <c r="B2165" s="160">
        <v>92784</v>
      </c>
      <c r="C2165" s="165" t="s">
        <v>13193</v>
      </c>
      <c r="D2165" s="166" t="s">
        <v>496</v>
      </c>
      <c r="E2165" s="461">
        <v>8.5299999999999994</v>
      </c>
      <c r="F2165" s="164" t="s">
        <v>11038</v>
      </c>
      <c r="G2165" s="168"/>
    </row>
    <row r="2166" spans="1:7" ht="20.399999999999999" x14ac:dyDescent="0.3">
      <c r="A2166" s="159" t="str">
        <f t="shared" si="33"/>
        <v>SN-92785</v>
      </c>
      <c r="B2166" s="160">
        <v>92785</v>
      </c>
      <c r="C2166" s="165" t="s">
        <v>13194</v>
      </c>
      <c r="D2166" s="166" t="s">
        <v>496</v>
      </c>
      <c r="E2166" s="461">
        <v>7.59</v>
      </c>
      <c r="F2166" s="164" t="s">
        <v>11038</v>
      </c>
      <c r="G2166" s="168"/>
    </row>
    <row r="2167" spans="1:7" ht="20.399999999999999" x14ac:dyDescent="0.3">
      <c r="A2167" s="159" t="str">
        <f t="shared" si="33"/>
        <v>SN-92786</v>
      </c>
      <c r="B2167" s="160">
        <v>92786</v>
      </c>
      <c r="C2167" s="165" t="s">
        <v>13195</v>
      </c>
      <c r="D2167" s="166" t="s">
        <v>496</v>
      </c>
      <c r="E2167" s="461">
        <v>7.53</v>
      </c>
      <c r="F2167" s="164" t="s">
        <v>11038</v>
      </c>
      <c r="G2167" s="168"/>
    </row>
    <row r="2168" spans="1:7" ht="20.399999999999999" x14ac:dyDescent="0.3">
      <c r="A2168" s="159" t="str">
        <f t="shared" si="33"/>
        <v>SN-92787</v>
      </c>
      <c r="B2168" s="160">
        <v>92787</v>
      </c>
      <c r="C2168" s="165" t="s">
        <v>13196</v>
      </c>
      <c r="D2168" s="166" t="s">
        <v>496</v>
      </c>
      <c r="E2168" s="461">
        <v>6.15</v>
      </c>
      <c r="F2168" s="164" t="s">
        <v>11038</v>
      </c>
      <c r="G2168" s="168"/>
    </row>
    <row r="2169" spans="1:7" ht="20.399999999999999" x14ac:dyDescent="0.3">
      <c r="A2169" s="159" t="str">
        <f t="shared" si="33"/>
        <v>SN-92788</v>
      </c>
      <c r="B2169" s="160">
        <v>92788</v>
      </c>
      <c r="C2169" s="165" t="s">
        <v>13197</v>
      </c>
      <c r="D2169" s="166" t="s">
        <v>496</v>
      </c>
      <c r="E2169" s="461">
        <v>5.54</v>
      </c>
      <c r="F2169" s="164" t="s">
        <v>11038</v>
      </c>
      <c r="G2169" s="168"/>
    </row>
    <row r="2170" spans="1:7" ht="21.6" x14ac:dyDescent="0.3">
      <c r="A2170" s="159" t="str">
        <f t="shared" si="33"/>
        <v>SN-92789</v>
      </c>
      <c r="B2170" s="160">
        <v>92789</v>
      </c>
      <c r="C2170" s="165" t="s">
        <v>13198</v>
      </c>
      <c r="D2170" s="166" t="s">
        <v>496</v>
      </c>
      <c r="E2170" s="461">
        <v>5.22</v>
      </c>
      <c r="F2170" s="164" t="s">
        <v>11118</v>
      </c>
      <c r="G2170" s="168"/>
    </row>
    <row r="2171" spans="1:7" ht="21.6" x14ac:dyDescent="0.3">
      <c r="A2171" s="159" t="str">
        <f t="shared" si="33"/>
        <v>SN-92790</v>
      </c>
      <c r="B2171" s="160">
        <v>92790</v>
      </c>
      <c r="C2171" s="165" t="s">
        <v>13199</v>
      </c>
      <c r="D2171" s="166" t="s">
        <v>496</v>
      </c>
      <c r="E2171" s="461">
        <v>4.82</v>
      </c>
      <c r="F2171" s="164" t="s">
        <v>11118</v>
      </c>
      <c r="G2171" s="168"/>
    </row>
    <row r="2172" spans="1:7" ht="21.6" x14ac:dyDescent="0.3">
      <c r="A2172" s="159" t="str">
        <f t="shared" si="33"/>
        <v>SN-92791</v>
      </c>
      <c r="B2172" s="160">
        <v>92791</v>
      </c>
      <c r="C2172" s="165" t="s">
        <v>13200</v>
      </c>
      <c r="D2172" s="166" t="s">
        <v>496</v>
      </c>
      <c r="E2172" s="461">
        <v>5.74</v>
      </c>
      <c r="F2172" s="164" t="s">
        <v>11118</v>
      </c>
      <c r="G2172" s="168"/>
    </row>
    <row r="2173" spans="1:7" ht="21.6" x14ac:dyDescent="0.3">
      <c r="A2173" s="159" t="str">
        <f t="shared" si="33"/>
        <v>SN-92792</v>
      </c>
      <c r="B2173" s="160">
        <v>92792</v>
      </c>
      <c r="C2173" s="165" t="s">
        <v>13201</v>
      </c>
      <c r="D2173" s="166" t="s">
        <v>496</v>
      </c>
      <c r="E2173" s="461">
        <v>5.41</v>
      </c>
      <c r="F2173" s="164" t="s">
        <v>11118</v>
      </c>
      <c r="G2173" s="168"/>
    </row>
    <row r="2174" spans="1:7" ht="21.6" x14ac:dyDescent="0.3">
      <c r="A2174" s="159" t="str">
        <f t="shared" si="33"/>
        <v>SN-92793</v>
      </c>
      <c r="B2174" s="160">
        <v>92793</v>
      </c>
      <c r="C2174" s="165" t="s">
        <v>13202</v>
      </c>
      <c r="D2174" s="166" t="s">
        <v>496</v>
      </c>
      <c r="E2174" s="461">
        <v>5.88</v>
      </c>
      <c r="F2174" s="164" t="s">
        <v>11118</v>
      </c>
      <c r="G2174" s="168"/>
    </row>
    <row r="2175" spans="1:7" ht="21.6" x14ac:dyDescent="0.3">
      <c r="A2175" s="159" t="str">
        <f t="shared" si="33"/>
        <v>SN-92794</v>
      </c>
      <c r="B2175" s="160">
        <v>92794</v>
      </c>
      <c r="C2175" s="165" t="s">
        <v>13203</v>
      </c>
      <c r="D2175" s="166" t="s">
        <v>496</v>
      </c>
      <c r="E2175" s="461">
        <v>4.9000000000000004</v>
      </c>
      <c r="F2175" s="164" t="s">
        <v>11118</v>
      </c>
      <c r="G2175" s="168"/>
    </row>
    <row r="2176" spans="1:7" ht="21.6" x14ac:dyDescent="0.3">
      <c r="A2176" s="159" t="str">
        <f t="shared" si="33"/>
        <v>SN-92795</v>
      </c>
      <c r="B2176" s="160">
        <v>92795</v>
      </c>
      <c r="C2176" s="165" t="s">
        <v>13204</v>
      </c>
      <c r="D2176" s="166" t="s">
        <v>496</v>
      </c>
      <c r="E2176" s="461">
        <v>4.58</v>
      </c>
      <c r="F2176" s="164" t="s">
        <v>11118</v>
      </c>
      <c r="G2176" s="168"/>
    </row>
    <row r="2177" spans="1:7" ht="21.6" x14ac:dyDescent="0.3">
      <c r="A2177" s="159" t="str">
        <f t="shared" si="33"/>
        <v>SN-92796</v>
      </c>
      <c r="B2177" s="160">
        <v>92796</v>
      </c>
      <c r="C2177" s="165" t="s">
        <v>13205</v>
      </c>
      <c r="D2177" s="166" t="s">
        <v>496</v>
      </c>
      <c r="E2177" s="461">
        <v>4.5199999999999996</v>
      </c>
      <c r="F2177" s="164" t="s">
        <v>11118</v>
      </c>
      <c r="G2177" s="168"/>
    </row>
    <row r="2178" spans="1:7" ht="21.6" x14ac:dyDescent="0.3">
      <c r="A2178" s="159" t="str">
        <f t="shared" si="33"/>
        <v>SN-92797</v>
      </c>
      <c r="B2178" s="160">
        <v>92797</v>
      </c>
      <c r="C2178" s="165" t="s">
        <v>13206</v>
      </c>
      <c r="D2178" s="166" t="s">
        <v>496</v>
      </c>
      <c r="E2178" s="461">
        <v>4.3</v>
      </c>
      <c r="F2178" s="164" t="s">
        <v>11118</v>
      </c>
      <c r="G2178" s="168"/>
    </row>
    <row r="2179" spans="1:7" ht="21.6" x14ac:dyDescent="0.3">
      <c r="A2179" s="159" t="str">
        <f t="shared" si="33"/>
        <v>SN-92798</v>
      </c>
      <c r="B2179" s="160">
        <v>92798</v>
      </c>
      <c r="C2179" s="165" t="s">
        <v>13207</v>
      </c>
      <c r="D2179" s="166" t="s">
        <v>496</v>
      </c>
      <c r="E2179" s="461">
        <v>4.96</v>
      </c>
      <c r="F2179" s="164" t="s">
        <v>11118</v>
      </c>
      <c r="G2179" s="168"/>
    </row>
    <row r="2180" spans="1:7" ht="21.6" x14ac:dyDescent="0.3">
      <c r="A2180" s="159" t="str">
        <f t="shared" si="33"/>
        <v>SN-92799</v>
      </c>
      <c r="B2180" s="160">
        <v>92799</v>
      </c>
      <c r="C2180" s="165" t="s">
        <v>13208</v>
      </c>
      <c r="D2180" s="166" t="s">
        <v>496</v>
      </c>
      <c r="E2180" s="461">
        <v>6</v>
      </c>
      <c r="F2180" s="164" t="s">
        <v>11118</v>
      </c>
      <c r="G2180" s="143"/>
    </row>
    <row r="2181" spans="1:7" ht="21.6" x14ac:dyDescent="0.3">
      <c r="A2181" s="159" t="str">
        <f t="shared" si="33"/>
        <v>SN-92800</v>
      </c>
      <c r="B2181" s="160">
        <v>92800</v>
      </c>
      <c r="C2181" s="165" t="s">
        <v>13209</v>
      </c>
      <c r="D2181" s="166" t="s">
        <v>496</v>
      </c>
      <c r="E2181" s="461">
        <v>5.43</v>
      </c>
      <c r="F2181" s="164" t="s">
        <v>11118</v>
      </c>
      <c r="G2181" s="143"/>
    </row>
    <row r="2182" spans="1:7" ht="21.6" x14ac:dyDescent="0.3">
      <c r="A2182" s="159" t="str">
        <f t="shared" si="33"/>
        <v>SN-92801</v>
      </c>
      <c r="B2182" s="160">
        <v>92801</v>
      </c>
      <c r="C2182" s="165" t="s">
        <v>13210</v>
      </c>
      <c r="D2182" s="166" t="s">
        <v>496</v>
      </c>
      <c r="E2182" s="461">
        <v>5.23</v>
      </c>
      <c r="F2182" s="164" t="s">
        <v>11118</v>
      </c>
      <c r="G2182" s="168"/>
    </row>
    <row r="2183" spans="1:7" ht="21.6" x14ac:dyDescent="0.3">
      <c r="A2183" s="159" t="str">
        <f t="shared" si="33"/>
        <v>SN-92802</v>
      </c>
      <c r="B2183" s="160">
        <v>92802</v>
      </c>
      <c r="C2183" s="165" t="s">
        <v>13211</v>
      </c>
      <c r="D2183" s="166" t="s">
        <v>496</v>
      </c>
      <c r="E2183" s="461">
        <v>5.77</v>
      </c>
      <c r="F2183" s="164" t="s">
        <v>11118</v>
      </c>
      <c r="G2183" s="143"/>
    </row>
    <row r="2184" spans="1:7" ht="21.6" x14ac:dyDescent="0.3">
      <c r="A2184" s="159" t="str">
        <f t="shared" si="33"/>
        <v>SN-92803</v>
      </c>
      <c r="B2184" s="160">
        <v>92803</v>
      </c>
      <c r="C2184" s="165" t="s">
        <v>13212</v>
      </c>
      <c r="D2184" s="166" t="s">
        <v>496</v>
      </c>
      <c r="E2184" s="461">
        <v>4.83</v>
      </c>
      <c r="F2184" s="164" t="s">
        <v>11118</v>
      </c>
      <c r="G2184" s="168"/>
    </row>
    <row r="2185" spans="1:7" ht="21.6" x14ac:dyDescent="0.3">
      <c r="A2185" s="159" t="str">
        <f t="shared" si="33"/>
        <v>SN-92804</v>
      </c>
      <c r="B2185" s="160">
        <v>92804</v>
      </c>
      <c r="C2185" s="165" t="s">
        <v>13213</v>
      </c>
      <c r="D2185" s="166" t="s">
        <v>496</v>
      </c>
      <c r="E2185" s="461">
        <v>4.54</v>
      </c>
      <c r="F2185" s="164" t="s">
        <v>11118</v>
      </c>
      <c r="G2185" s="168"/>
    </row>
    <row r="2186" spans="1:7" ht="21.6" x14ac:dyDescent="0.3">
      <c r="A2186" s="159" t="str">
        <f t="shared" ref="A2186:A2249" si="34">CONCATENATE("SN-",B2186)</f>
        <v>SN-92805</v>
      </c>
      <c r="B2186" s="160">
        <v>92805</v>
      </c>
      <c r="C2186" s="165" t="s">
        <v>13214</v>
      </c>
      <c r="D2186" s="166" t="s">
        <v>496</v>
      </c>
      <c r="E2186" s="461">
        <v>4.5</v>
      </c>
      <c r="F2186" s="164" t="s">
        <v>11118</v>
      </c>
      <c r="G2186" s="168"/>
    </row>
    <row r="2187" spans="1:7" ht="21.6" x14ac:dyDescent="0.3">
      <c r="A2187" s="159" t="str">
        <f t="shared" si="34"/>
        <v>SN-92806</v>
      </c>
      <c r="B2187" s="160">
        <v>92806</v>
      </c>
      <c r="C2187" s="165" t="s">
        <v>13215</v>
      </c>
      <c r="D2187" s="166" t="s">
        <v>496</v>
      </c>
      <c r="E2187" s="461">
        <v>4.29</v>
      </c>
      <c r="F2187" s="164" t="s">
        <v>11118</v>
      </c>
      <c r="G2187" s="168"/>
    </row>
    <row r="2188" spans="1:7" ht="21.6" x14ac:dyDescent="0.3">
      <c r="A2188" s="159" t="str">
        <f t="shared" si="34"/>
        <v>SN-92875</v>
      </c>
      <c r="B2188" s="160">
        <v>92875</v>
      </c>
      <c r="C2188" s="165" t="s">
        <v>13216</v>
      </c>
      <c r="D2188" s="166" t="s">
        <v>496</v>
      </c>
      <c r="E2188" s="461">
        <v>6.91</v>
      </c>
      <c r="F2188" s="164" t="s">
        <v>11118</v>
      </c>
      <c r="G2188" s="168"/>
    </row>
    <row r="2189" spans="1:7" ht="21.6" x14ac:dyDescent="0.3">
      <c r="A2189" s="159" t="str">
        <f t="shared" si="34"/>
        <v>SN-92876</v>
      </c>
      <c r="B2189" s="160">
        <v>92876</v>
      </c>
      <c r="C2189" s="165" t="s">
        <v>13217</v>
      </c>
      <c r="D2189" s="166" t="s">
        <v>496</v>
      </c>
      <c r="E2189" s="461">
        <v>6.78</v>
      </c>
      <c r="F2189" s="164" t="s">
        <v>11118</v>
      </c>
      <c r="G2189" s="168"/>
    </row>
    <row r="2190" spans="1:7" ht="21.6" x14ac:dyDescent="0.3">
      <c r="A2190" s="159" t="str">
        <f t="shared" si="34"/>
        <v>SN-92877</v>
      </c>
      <c r="B2190" s="160">
        <v>92877</v>
      </c>
      <c r="C2190" s="165" t="s">
        <v>13218</v>
      </c>
      <c r="D2190" s="166" t="s">
        <v>496</v>
      </c>
      <c r="E2190" s="461">
        <v>6.21</v>
      </c>
      <c r="F2190" s="164" t="s">
        <v>11118</v>
      </c>
      <c r="G2190" s="168"/>
    </row>
    <row r="2191" spans="1:7" ht="21.6" x14ac:dyDescent="0.3">
      <c r="A2191" s="159" t="str">
        <f t="shared" si="34"/>
        <v>SN-92878</v>
      </c>
      <c r="B2191" s="160">
        <v>92878</v>
      </c>
      <c r="C2191" s="165" t="s">
        <v>13219</v>
      </c>
      <c r="D2191" s="166" t="s">
        <v>496</v>
      </c>
      <c r="E2191" s="461">
        <v>6.17</v>
      </c>
      <c r="F2191" s="164" t="s">
        <v>11118</v>
      </c>
      <c r="G2191" s="168"/>
    </row>
    <row r="2192" spans="1:7" ht="21.6" x14ac:dyDescent="0.3">
      <c r="A2192" s="159" t="str">
        <f t="shared" si="34"/>
        <v>SN-92879</v>
      </c>
      <c r="B2192" s="160">
        <v>92879</v>
      </c>
      <c r="C2192" s="165" t="s">
        <v>13220</v>
      </c>
      <c r="D2192" s="166" t="s">
        <v>496</v>
      </c>
      <c r="E2192" s="461">
        <v>6.11</v>
      </c>
      <c r="F2192" s="164" t="s">
        <v>11118</v>
      </c>
      <c r="G2192" s="168"/>
    </row>
    <row r="2193" spans="1:7" ht="21.6" x14ac:dyDescent="0.3">
      <c r="A2193" s="159" t="str">
        <f t="shared" si="34"/>
        <v>SN-92880</v>
      </c>
      <c r="B2193" s="160">
        <v>92880</v>
      </c>
      <c r="C2193" s="165" t="s">
        <v>13221</v>
      </c>
      <c r="D2193" s="166" t="s">
        <v>496</v>
      </c>
      <c r="E2193" s="461">
        <v>6.24</v>
      </c>
      <c r="F2193" s="164" t="s">
        <v>11118</v>
      </c>
      <c r="G2193" s="168"/>
    </row>
    <row r="2194" spans="1:7" ht="21.6" x14ac:dyDescent="0.3">
      <c r="A2194" s="159" t="str">
        <f t="shared" si="34"/>
        <v>SN-92881</v>
      </c>
      <c r="B2194" s="160">
        <v>92881</v>
      </c>
      <c r="C2194" s="165" t="s">
        <v>13222</v>
      </c>
      <c r="D2194" s="166" t="s">
        <v>496</v>
      </c>
      <c r="E2194" s="461">
        <v>6.23</v>
      </c>
      <c r="F2194" s="164" t="s">
        <v>11118</v>
      </c>
      <c r="G2194" s="168"/>
    </row>
    <row r="2195" spans="1:7" x14ac:dyDescent="0.3">
      <c r="A2195" s="159" t="str">
        <f t="shared" si="34"/>
        <v>SN-92882</v>
      </c>
      <c r="B2195" s="160">
        <v>92882</v>
      </c>
      <c r="C2195" s="165" t="s">
        <v>13223</v>
      </c>
      <c r="D2195" s="166" t="s">
        <v>496</v>
      </c>
      <c r="E2195" s="461">
        <v>8.85</v>
      </c>
      <c r="F2195" s="164" t="s">
        <v>11038</v>
      </c>
      <c r="G2195" s="168"/>
    </row>
    <row r="2196" spans="1:7" x14ac:dyDescent="0.3">
      <c r="A2196" s="159" t="str">
        <f t="shared" si="34"/>
        <v>SN-92883</v>
      </c>
      <c r="B2196" s="160">
        <v>92883</v>
      </c>
      <c r="C2196" s="165" t="s">
        <v>13224</v>
      </c>
      <c r="D2196" s="166" t="s">
        <v>496</v>
      </c>
      <c r="E2196" s="461">
        <v>8.2899999999999991</v>
      </c>
      <c r="F2196" s="164" t="s">
        <v>11038</v>
      </c>
      <c r="G2196" s="168"/>
    </row>
    <row r="2197" spans="1:7" x14ac:dyDescent="0.3">
      <c r="A2197" s="159" t="str">
        <f t="shared" si="34"/>
        <v>SN-92884</v>
      </c>
      <c r="B2197" s="160">
        <v>92884</v>
      </c>
      <c r="C2197" s="165" t="s">
        <v>13225</v>
      </c>
      <c r="D2197" s="166" t="s">
        <v>496</v>
      </c>
      <c r="E2197" s="461">
        <v>7.4</v>
      </c>
      <c r="F2197" s="164" t="s">
        <v>11038</v>
      </c>
      <c r="G2197" s="168"/>
    </row>
    <row r="2198" spans="1:7" x14ac:dyDescent="0.3">
      <c r="A2198" s="159" t="str">
        <f t="shared" si="34"/>
        <v>SN-92885</v>
      </c>
      <c r="B2198" s="160">
        <v>92885</v>
      </c>
      <c r="C2198" s="165" t="s">
        <v>13226</v>
      </c>
      <c r="D2198" s="166" t="s">
        <v>496</v>
      </c>
      <c r="E2198" s="461">
        <v>7.1</v>
      </c>
      <c r="F2198" s="164" t="s">
        <v>11038</v>
      </c>
      <c r="G2198" s="168"/>
    </row>
    <row r="2199" spans="1:7" x14ac:dyDescent="0.3">
      <c r="A2199" s="159" t="str">
        <f t="shared" si="34"/>
        <v>SN-92886</v>
      </c>
      <c r="B2199" s="160">
        <v>92886</v>
      </c>
      <c r="C2199" s="165" t="s">
        <v>13227</v>
      </c>
      <c r="D2199" s="166" t="s">
        <v>496</v>
      </c>
      <c r="E2199" s="461">
        <v>6.8</v>
      </c>
      <c r="F2199" s="164" t="s">
        <v>11038</v>
      </c>
      <c r="G2199" s="168"/>
    </row>
    <row r="2200" spans="1:7" x14ac:dyDescent="0.3">
      <c r="A2200" s="159" t="str">
        <f t="shared" si="34"/>
        <v>SN-92887</v>
      </c>
      <c r="B2200" s="160">
        <v>92887</v>
      </c>
      <c r="C2200" s="165" t="s">
        <v>13228</v>
      </c>
      <c r="D2200" s="166" t="s">
        <v>496</v>
      </c>
      <c r="E2200" s="461">
        <v>6.78</v>
      </c>
      <c r="F2200" s="164" t="s">
        <v>11038</v>
      </c>
      <c r="G2200" s="168"/>
    </row>
    <row r="2201" spans="1:7" ht="21.6" x14ac:dyDescent="0.3">
      <c r="A2201" s="159" t="str">
        <f t="shared" si="34"/>
        <v>SN-92888</v>
      </c>
      <c r="B2201" s="160">
        <v>92888</v>
      </c>
      <c r="C2201" s="165" t="s">
        <v>13229</v>
      </c>
      <c r="D2201" s="166" t="s">
        <v>496</v>
      </c>
      <c r="E2201" s="461">
        <v>6.63</v>
      </c>
      <c r="F2201" s="164" t="s">
        <v>11118</v>
      </c>
      <c r="G2201" s="168"/>
    </row>
    <row r="2202" spans="1:7" ht="20.399999999999999" x14ac:dyDescent="0.3">
      <c r="A2202" s="159" t="str">
        <f t="shared" si="34"/>
        <v>SN-92915</v>
      </c>
      <c r="B2202" s="160">
        <v>92915</v>
      </c>
      <c r="C2202" s="165" t="s">
        <v>13230</v>
      </c>
      <c r="D2202" s="166" t="s">
        <v>496</v>
      </c>
      <c r="E2202" s="461">
        <v>9.0299999999999994</v>
      </c>
      <c r="F2202" s="164" t="s">
        <v>11038</v>
      </c>
      <c r="G2202" s="168"/>
    </row>
    <row r="2203" spans="1:7" ht="20.399999999999999" x14ac:dyDescent="0.3">
      <c r="A2203" s="159" t="str">
        <f t="shared" si="34"/>
        <v>SN-92916</v>
      </c>
      <c r="B2203" s="160">
        <v>92916</v>
      </c>
      <c r="C2203" s="165" t="s">
        <v>13231</v>
      </c>
      <c r="D2203" s="166" t="s">
        <v>496</v>
      </c>
      <c r="E2203" s="461">
        <v>7.99</v>
      </c>
      <c r="F2203" s="164" t="s">
        <v>11038</v>
      </c>
      <c r="G2203" s="168"/>
    </row>
    <row r="2204" spans="1:7" ht="20.399999999999999" x14ac:dyDescent="0.3">
      <c r="A2204" s="159" t="str">
        <f t="shared" si="34"/>
        <v>SN-92917</v>
      </c>
      <c r="B2204" s="160">
        <v>92917</v>
      </c>
      <c r="C2204" s="165" t="s">
        <v>13232</v>
      </c>
      <c r="D2204" s="166" t="s">
        <v>496</v>
      </c>
      <c r="E2204" s="461">
        <v>7.87</v>
      </c>
      <c r="F2204" s="164" t="s">
        <v>11038</v>
      </c>
      <c r="G2204" s="168"/>
    </row>
    <row r="2205" spans="1:7" ht="20.399999999999999" x14ac:dyDescent="0.3">
      <c r="A2205" s="159" t="str">
        <f t="shared" si="34"/>
        <v>SN-92919</v>
      </c>
      <c r="B2205" s="160">
        <v>92919</v>
      </c>
      <c r="C2205" s="165" t="s">
        <v>13233</v>
      </c>
      <c r="D2205" s="166" t="s">
        <v>496</v>
      </c>
      <c r="E2205" s="461">
        <v>6.44</v>
      </c>
      <c r="F2205" s="164" t="s">
        <v>11038</v>
      </c>
      <c r="G2205" s="168"/>
    </row>
    <row r="2206" spans="1:7" ht="20.399999999999999" x14ac:dyDescent="0.3">
      <c r="A2206" s="159" t="str">
        <f t="shared" si="34"/>
        <v>SN-92921</v>
      </c>
      <c r="B2206" s="160">
        <v>92921</v>
      </c>
      <c r="C2206" s="165" t="s">
        <v>13234</v>
      </c>
      <c r="D2206" s="166" t="s">
        <v>496</v>
      </c>
      <c r="E2206" s="461">
        <v>5.76</v>
      </c>
      <c r="F2206" s="164" t="s">
        <v>11038</v>
      </c>
      <c r="G2206" s="168"/>
    </row>
    <row r="2207" spans="1:7" ht="20.399999999999999" x14ac:dyDescent="0.3">
      <c r="A2207" s="159" t="str">
        <f t="shared" si="34"/>
        <v>SN-92922</v>
      </c>
      <c r="B2207" s="160">
        <v>92922</v>
      </c>
      <c r="C2207" s="165" t="s">
        <v>13235</v>
      </c>
      <c r="D2207" s="166" t="s">
        <v>496</v>
      </c>
      <c r="E2207" s="461">
        <v>5.39</v>
      </c>
      <c r="F2207" s="164" t="s">
        <v>11038</v>
      </c>
      <c r="G2207" s="168"/>
    </row>
    <row r="2208" spans="1:7" ht="20.399999999999999" x14ac:dyDescent="0.3">
      <c r="A2208" s="159" t="str">
        <f t="shared" si="34"/>
        <v>SN-92923</v>
      </c>
      <c r="B2208" s="160">
        <v>92923</v>
      </c>
      <c r="C2208" s="165" t="s">
        <v>13236</v>
      </c>
      <c r="D2208" s="166" t="s">
        <v>496</v>
      </c>
      <c r="E2208" s="461">
        <v>4.95</v>
      </c>
      <c r="F2208" s="164" t="s">
        <v>11038</v>
      </c>
      <c r="G2208" s="168"/>
    </row>
    <row r="2209" spans="1:7" ht="21.6" x14ac:dyDescent="0.3">
      <c r="A2209" s="159" t="str">
        <f t="shared" si="34"/>
        <v>SN-92924</v>
      </c>
      <c r="B2209" s="160">
        <v>92924</v>
      </c>
      <c r="C2209" s="165" t="s">
        <v>13237</v>
      </c>
      <c r="D2209" s="166" t="s">
        <v>496</v>
      </c>
      <c r="E2209" s="461">
        <v>5.43</v>
      </c>
      <c r="F2209" s="164" t="s">
        <v>11118</v>
      </c>
      <c r="G2209" s="168"/>
    </row>
    <row r="2210" spans="1:7" ht="21.6" x14ac:dyDescent="0.3">
      <c r="A2210" s="159" t="str">
        <f t="shared" si="34"/>
        <v>SN-95445</v>
      </c>
      <c r="B2210" s="160">
        <v>95445</v>
      </c>
      <c r="C2210" s="165" t="s">
        <v>13238</v>
      </c>
      <c r="D2210" s="166" t="s">
        <v>496</v>
      </c>
      <c r="E2210" s="461">
        <v>4.6100000000000003</v>
      </c>
      <c r="F2210" s="164" t="s">
        <v>11118</v>
      </c>
      <c r="G2210" s="168"/>
    </row>
    <row r="2211" spans="1:7" ht="21.6" x14ac:dyDescent="0.3">
      <c r="A2211" s="159" t="str">
        <f t="shared" si="34"/>
        <v>SN-95446</v>
      </c>
      <c r="B2211" s="160">
        <v>95446</v>
      </c>
      <c r="C2211" s="165" t="s">
        <v>13239</v>
      </c>
      <c r="D2211" s="166" t="s">
        <v>496</v>
      </c>
      <c r="E2211" s="461">
        <v>4.7300000000000004</v>
      </c>
      <c r="F2211" s="164" t="s">
        <v>11118</v>
      </c>
      <c r="G2211" s="168"/>
    </row>
    <row r="2212" spans="1:7" ht="21.6" x14ac:dyDescent="0.3">
      <c r="A2212" s="159" t="str">
        <f t="shared" si="34"/>
        <v>SN-95576</v>
      </c>
      <c r="B2212" s="160">
        <v>95576</v>
      </c>
      <c r="C2212" s="165" t="s">
        <v>13240</v>
      </c>
      <c r="D2212" s="166" t="s">
        <v>496</v>
      </c>
      <c r="E2212" s="461">
        <v>7.47</v>
      </c>
      <c r="F2212" s="164" t="s">
        <v>11118</v>
      </c>
      <c r="G2212" s="168"/>
    </row>
    <row r="2213" spans="1:7" ht="21.6" x14ac:dyDescent="0.3">
      <c r="A2213" s="159" t="str">
        <f t="shared" si="34"/>
        <v>SN-95577</v>
      </c>
      <c r="B2213" s="160">
        <v>95577</v>
      </c>
      <c r="C2213" s="165" t="s">
        <v>13241</v>
      </c>
      <c r="D2213" s="166" t="s">
        <v>496</v>
      </c>
      <c r="E2213" s="461">
        <v>6.21</v>
      </c>
      <c r="F2213" s="164" t="s">
        <v>11118</v>
      </c>
      <c r="G2213" s="168"/>
    </row>
    <row r="2214" spans="1:7" ht="21.6" x14ac:dyDescent="0.3">
      <c r="A2214" s="159" t="str">
        <f t="shared" si="34"/>
        <v>SN-95578</v>
      </c>
      <c r="B2214" s="160">
        <v>95578</v>
      </c>
      <c r="C2214" s="165" t="s">
        <v>13242</v>
      </c>
      <c r="D2214" s="166" t="s">
        <v>496</v>
      </c>
      <c r="E2214" s="461">
        <v>5.68</v>
      </c>
      <c r="F2214" s="164" t="s">
        <v>11118</v>
      </c>
      <c r="G2214" s="168"/>
    </row>
    <row r="2215" spans="1:7" ht="21.6" x14ac:dyDescent="0.3">
      <c r="A2215" s="159" t="str">
        <f t="shared" si="34"/>
        <v>SN-95579</v>
      </c>
      <c r="B2215" s="160">
        <v>95579</v>
      </c>
      <c r="C2215" s="165" t="s">
        <v>13243</v>
      </c>
      <c r="D2215" s="166" t="s">
        <v>496</v>
      </c>
      <c r="E2215" s="461">
        <v>5.41</v>
      </c>
      <c r="F2215" s="164" t="s">
        <v>11118</v>
      </c>
      <c r="G2215" s="168"/>
    </row>
    <row r="2216" spans="1:7" ht="21.6" x14ac:dyDescent="0.3">
      <c r="A2216" s="159" t="str">
        <f t="shared" si="34"/>
        <v>SN-95580</v>
      </c>
      <c r="B2216" s="160">
        <v>95580</v>
      </c>
      <c r="C2216" s="165" t="s">
        <v>13244</v>
      </c>
      <c r="D2216" s="166" t="s">
        <v>496</v>
      </c>
      <c r="E2216" s="461">
        <v>5.07</v>
      </c>
      <c r="F2216" s="164" t="s">
        <v>11118</v>
      </c>
      <c r="G2216" s="168"/>
    </row>
    <row r="2217" spans="1:7" ht="21.6" x14ac:dyDescent="0.3">
      <c r="A2217" s="159" t="str">
        <f t="shared" si="34"/>
        <v>SN-95581</v>
      </c>
      <c r="B2217" s="160">
        <v>95581</v>
      </c>
      <c r="C2217" s="165" t="s">
        <v>13245</v>
      </c>
      <c r="D2217" s="166" t="s">
        <v>496</v>
      </c>
      <c r="E2217" s="461">
        <v>5.61</v>
      </c>
      <c r="F2217" s="164" t="s">
        <v>11118</v>
      </c>
      <c r="G2217" s="168"/>
    </row>
    <row r="2218" spans="1:7" ht="21.6" x14ac:dyDescent="0.3">
      <c r="A2218" s="159" t="str">
        <f t="shared" si="34"/>
        <v>SN-95583</v>
      </c>
      <c r="B2218" s="160">
        <v>95583</v>
      </c>
      <c r="C2218" s="165" t="s">
        <v>13246</v>
      </c>
      <c r="D2218" s="166" t="s">
        <v>496</v>
      </c>
      <c r="E2218" s="461">
        <v>9.26</v>
      </c>
      <c r="F2218" s="164" t="s">
        <v>11118</v>
      </c>
      <c r="G2218" s="168"/>
    </row>
    <row r="2219" spans="1:7" ht="21.6" x14ac:dyDescent="0.3">
      <c r="A2219" s="159" t="str">
        <f t="shared" si="34"/>
        <v>SN-95584</v>
      </c>
      <c r="B2219" s="160">
        <v>95584</v>
      </c>
      <c r="C2219" s="165" t="s">
        <v>13247</v>
      </c>
      <c r="D2219" s="166" t="s">
        <v>496</v>
      </c>
      <c r="E2219" s="461">
        <v>7.7</v>
      </c>
      <c r="F2219" s="164" t="s">
        <v>11118</v>
      </c>
      <c r="G2219" s="168"/>
    </row>
    <row r="2220" spans="1:7" ht="21.6" x14ac:dyDescent="0.3">
      <c r="A2220" s="159" t="str">
        <f t="shared" si="34"/>
        <v>SN-95585</v>
      </c>
      <c r="B2220" s="160">
        <v>95585</v>
      </c>
      <c r="C2220" s="165" t="s">
        <v>13248</v>
      </c>
      <c r="D2220" s="166" t="s">
        <v>496</v>
      </c>
      <c r="E2220" s="461">
        <v>7.75</v>
      </c>
      <c r="F2220" s="164" t="s">
        <v>11118</v>
      </c>
      <c r="G2220" s="168"/>
    </row>
    <row r="2221" spans="1:7" ht="21.6" x14ac:dyDescent="0.3">
      <c r="A2221" s="159" t="str">
        <f t="shared" si="34"/>
        <v>SN-95586</v>
      </c>
      <c r="B2221" s="160">
        <v>95586</v>
      </c>
      <c r="C2221" s="165" t="s">
        <v>13249</v>
      </c>
      <c r="D2221" s="166" t="s">
        <v>496</v>
      </c>
      <c r="E2221" s="461">
        <v>6.43</v>
      </c>
      <c r="F2221" s="164" t="s">
        <v>11118</v>
      </c>
      <c r="G2221" s="168"/>
    </row>
    <row r="2222" spans="1:7" ht="21.6" x14ac:dyDescent="0.3">
      <c r="A2222" s="159" t="str">
        <f t="shared" si="34"/>
        <v>SN-95587</v>
      </c>
      <c r="B2222" s="160">
        <v>95587</v>
      </c>
      <c r="C2222" s="165" t="s">
        <v>13250</v>
      </c>
      <c r="D2222" s="166" t="s">
        <v>496</v>
      </c>
      <c r="E2222" s="461">
        <v>5.86</v>
      </c>
      <c r="F2222" s="164" t="s">
        <v>11118</v>
      </c>
      <c r="G2222" s="168"/>
    </row>
    <row r="2223" spans="1:7" ht="21.6" x14ac:dyDescent="0.3">
      <c r="A2223" s="159" t="str">
        <f t="shared" si="34"/>
        <v>SN-95588</v>
      </c>
      <c r="B2223" s="160">
        <v>95588</v>
      </c>
      <c r="C2223" s="165" t="s">
        <v>13251</v>
      </c>
      <c r="D2223" s="166" t="s">
        <v>496</v>
      </c>
      <c r="E2223" s="461">
        <v>5.56</v>
      </c>
      <c r="F2223" s="164" t="s">
        <v>11118</v>
      </c>
      <c r="G2223" s="168"/>
    </row>
    <row r="2224" spans="1:7" ht="21.6" x14ac:dyDescent="0.3">
      <c r="A2224" s="159" t="str">
        <f t="shared" si="34"/>
        <v>SN-95589</v>
      </c>
      <c r="B2224" s="160">
        <v>95589</v>
      </c>
      <c r="C2224" s="165" t="s">
        <v>13252</v>
      </c>
      <c r="D2224" s="166" t="s">
        <v>496</v>
      </c>
      <c r="E2224" s="461">
        <v>5.18</v>
      </c>
      <c r="F2224" s="164" t="s">
        <v>11118</v>
      </c>
      <c r="G2224" s="168"/>
    </row>
    <row r="2225" spans="1:7" ht="21.6" x14ac:dyDescent="0.3">
      <c r="A2225" s="159" t="str">
        <f t="shared" si="34"/>
        <v>SN-95590</v>
      </c>
      <c r="B2225" s="160">
        <v>95590</v>
      </c>
      <c r="C2225" s="165" t="s">
        <v>13253</v>
      </c>
      <c r="D2225" s="166" t="s">
        <v>496</v>
      </c>
      <c r="E2225" s="461">
        <v>5.71</v>
      </c>
      <c r="F2225" s="164" t="s">
        <v>11118</v>
      </c>
      <c r="G2225" s="168"/>
    </row>
    <row r="2226" spans="1:7" ht="21.6" x14ac:dyDescent="0.3">
      <c r="A2226" s="159" t="str">
        <f t="shared" si="34"/>
        <v>SN-95592</v>
      </c>
      <c r="B2226" s="160">
        <v>95592</v>
      </c>
      <c r="C2226" s="165" t="s">
        <v>13254</v>
      </c>
      <c r="D2226" s="166" t="s">
        <v>496</v>
      </c>
      <c r="E2226" s="461">
        <v>11.29</v>
      </c>
      <c r="F2226" s="164" t="s">
        <v>11118</v>
      </c>
      <c r="G2226" s="168"/>
    </row>
    <row r="2227" spans="1:7" ht="21.6" x14ac:dyDescent="0.3">
      <c r="A2227" s="159" t="str">
        <f t="shared" si="34"/>
        <v>SN-95593</v>
      </c>
      <c r="B2227" s="160">
        <v>95593</v>
      </c>
      <c r="C2227" s="165" t="s">
        <v>13255</v>
      </c>
      <c r="D2227" s="166" t="s">
        <v>496</v>
      </c>
      <c r="E2227" s="461">
        <v>8.93</v>
      </c>
      <c r="F2227" s="164" t="s">
        <v>11118</v>
      </c>
      <c r="G2227" s="168"/>
    </row>
    <row r="2228" spans="1:7" ht="20.399999999999999" x14ac:dyDescent="0.3">
      <c r="A2228" s="159" t="str">
        <f t="shared" si="34"/>
        <v>SN-95943</v>
      </c>
      <c r="B2228" s="160">
        <v>95943</v>
      </c>
      <c r="C2228" s="165" t="s">
        <v>13256</v>
      </c>
      <c r="D2228" s="166" t="s">
        <v>496</v>
      </c>
      <c r="E2228" s="461">
        <v>11.86</v>
      </c>
      <c r="F2228" s="164" t="s">
        <v>11038</v>
      </c>
      <c r="G2228" s="143"/>
    </row>
    <row r="2229" spans="1:7" ht="20.399999999999999" x14ac:dyDescent="0.3">
      <c r="A2229" s="159" t="str">
        <f t="shared" si="34"/>
        <v>SN-95944</v>
      </c>
      <c r="B2229" s="160">
        <v>95944</v>
      </c>
      <c r="C2229" s="165" t="s">
        <v>13257</v>
      </c>
      <c r="D2229" s="166" t="s">
        <v>496</v>
      </c>
      <c r="E2229" s="461">
        <v>10.49</v>
      </c>
      <c r="F2229" s="164" t="s">
        <v>11038</v>
      </c>
      <c r="G2229" s="143"/>
    </row>
    <row r="2230" spans="1:7" ht="20.399999999999999" x14ac:dyDescent="0.3">
      <c r="A2230" s="159" t="str">
        <f t="shared" si="34"/>
        <v>SN-95945</v>
      </c>
      <c r="B2230" s="160">
        <v>95945</v>
      </c>
      <c r="C2230" s="165" t="s">
        <v>13258</v>
      </c>
      <c r="D2230" s="166" t="s">
        <v>496</v>
      </c>
      <c r="E2230" s="461">
        <v>8.99</v>
      </c>
      <c r="F2230" s="164" t="s">
        <v>11038</v>
      </c>
      <c r="G2230" s="168"/>
    </row>
    <row r="2231" spans="1:7" ht="20.399999999999999" x14ac:dyDescent="0.3">
      <c r="A2231" s="159" t="str">
        <f t="shared" si="34"/>
        <v>SN-95946</v>
      </c>
      <c r="B2231" s="160">
        <v>95946</v>
      </c>
      <c r="C2231" s="165" t="s">
        <v>13259</v>
      </c>
      <c r="D2231" s="166" t="s">
        <v>496</v>
      </c>
      <c r="E2231" s="461">
        <v>6.68</v>
      </c>
      <c r="F2231" s="164" t="s">
        <v>11038</v>
      </c>
      <c r="G2231" s="168"/>
    </row>
    <row r="2232" spans="1:7" ht="20.399999999999999" x14ac:dyDescent="0.3">
      <c r="A2232" s="159" t="str">
        <f t="shared" si="34"/>
        <v>SN-95947</v>
      </c>
      <c r="B2232" s="160">
        <v>95947</v>
      </c>
      <c r="C2232" s="165" t="s">
        <v>13260</v>
      </c>
      <c r="D2232" s="166" t="s">
        <v>496</v>
      </c>
      <c r="E2232" s="461">
        <v>5.5</v>
      </c>
      <c r="F2232" s="164" t="s">
        <v>11038</v>
      </c>
      <c r="G2232" s="168"/>
    </row>
    <row r="2233" spans="1:7" ht="20.399999999999999" x14ac:dyDescent="0.3">
      <c r="A2233" s="159" t="str">
        <f t="shared" si="34"/>
        <v>SN-95948</v>
      </c>
      <c r="B2233" s="160">
        <v>95948</v>
      </c>
      <c r="C2233" s="165" t="s">
        <v>13261</v>
      </c>
      <c r="D2233" s="166" t="s">
        <v>496</v>
      </c>
      <c r="E2233" s="461">
        <v>4.88</v>
      </c>
      <c r="F2233" s="164" t="s">
        <v>11038</v>
      </c>
      <c r="G2233" s="168"/>
    </row>
    <row r="2234" spans="1:7" x14ac:dyDescent="0.3">
      <c r="A2234" s="159" t="str">
        <f t="shared" si="34"/>
        <v>SN-96544</v>
      </c>
      <c r="B2234" s="160">
        <v>96544</v>
      </c>
      <c r="C2234" s="165" t="s">
        <v>13262</v>
      </c>
      <c r="D2234" s="166" t="s">
        <v>496</v>
      </c>
      <c r="E2234" s="461">
        <v>8.58</v>
      </c>
      <c r="F2234" s="164" t="s">
        <v>11038</v>
      </c>
      <c r="G2234" s="168"/>
    </row>
    <row r="2235" spans="1:7" x14ac:dyDescent="0.3">
      <c r="A2235" s="159" t="str">
        <f t="shared" si="34"/>
        <v>SN-96545</v>
      </c>
      <c r="B2235" s="160">
        <v>96545</v>
      </c>
      <c r="C2235" s="165" t="s">
        <v>13263</v>
      </c>
      <c r="D2235" s="166" t="s">
        <v>496</v>
      </c>
      <c r="E2235" s="461">
        <v>8.34</v>
      </c>
      <c r="F2235" s="164" t="s">
        <v>11038</v>
      </c>
      <c r="G2235" s="168"/>
    </row>
    <row r="2236" spans="1:7" x14ac:dyDescent="0.3">
      <c r="A2236" s="159" t="str">
        <f t="shared" si="34"/>
        <v>SN-96546</v>
      </c>
      <c r="B2236" s="160">
        <v>96546</v>
      </c>
      <c r="C2236" s="165" t="s">
        <v>13264</v>
      </c>
      <c r="D2236" s="166" t="s">
        <v>496</v>
      </c>
      <c r="E2236" s="461">
        <v>6.84</v>
      </c>
      <c r="F2236" s="164" t="s">
        <v>11038</v>
      </c>
      <c r="G2236" s="168"/>
    </row>
    <row r="2237" spans="1:7" x14ac:dyDescent="0.3">
      <c r="A2237" s="159" t="str">
        <f t="shared" si="34"/>
        <v>SN-96547</v>
      </c>
      <c r="B2237" s="160">
        <v>96547</v>
      </c>
      <c r="C2237" s="165" t="s">
        <v>13265</v>
      </c>
      <c r="D2237" s="166" t="s">
        <v>496</v>
      </c>
      <c r="E2237" s="461">
        <v>6.11</v>
      </c>
      <c r="F2237" s="164" t="s">
        <v>11038</v>
      </c>
      <c r="G2237" s="168"/>
    </row>
    <row r="2238" spans="1:7" x14ac:dyDescent="0.3">
      <c r="A2238" s="159" t="str">
        <f t="shared" si="34"/>
        <v>SN-96548</v>
      </c>
      <c r="B2238" s="160">
        <v>96548</v>
      </c>
      <c r="C2238" s="165" t="s">
        <v>13266</v>
      </c>
      <c r="D2238" s="166" t="s">
        <v>496</v>
      </c>
      <c r="E2238" s="461">
        <v>5.69</v>
      </c>
      <c r="F2238" s="164" t="s">
        <v>11038</v>
      </c>
      <c r="G2238" s="143"/>
    </row>
    <row r="2239" spans="1:7" x14ac:dyDescent="0.3">
      <c r="A2239" s="159" t="str">
        <f t="shared" si="34"/>
        <v>SN-96549</v>
      </c>
      <c r="B2239" s="160">
        <v>96549</v>
      </c>
      <c r="C2239" s="165" t="s">
        <v>13267</v>
      </c>
      <c r="D2239" s="166" t="s">
        <v>496</v>
      </c>
      <c r="E2239" s="461">
        <v>5.22</v>
      </c>
      <c r="F2239" s="164" t="s">
        <v>11038</v>
      </c>
      <c r="G2239" s="168"/>
    </row>
    <row r="2240" spans="1:7" x14ac:dyDescent="0.3">
      <c r="A2240" s="159" t="str">
        <f t="shared" si="34"/>
        <v>SN-96550</v>
      </c>
      <c r="B2240" s="160">
        <v>96550</v>
      </c>
      <c r="C2240" s="165" t="s">
        <v>13268</v>
      </c>
      <c r="D2240" s="166" t="s">
        <v>496</v>
      </c>
      <c r="E2240" s="461">
        <v>5.69</v>
      </c>
      <c r="F2240" s="164" t="s">
        <v>11038</v>
      </c>
      <c r="G2240" s="168"/>
    </row>
    <row r="2241" spans="1:7" ht="21.6" x14ac:dyDescent="0.3">
      <c r="A2241" s="159" t="str">
        <f t="shared" si="34"/>
        <v>SN-40780</v>
      </c>
      <c r="B2241" s="160">
        <v>40780</v>
      </c>
      <c r="C2241" s="165" t="s">
        <v>7587</v>
      </c>
      <c r="D2241" s="166" t="s">
        <v>701</v>
      </c>
      <c r="E2241" s="461">
        <v>7.13</v>
      </c>
      <c r="F2241" s="164" t="s">
        <v>11118</v>
      </c>
      <c r="G2241" s="143"/>
    </row>
    <row r="2242" spans="1:7" x14ac:dyDescent="0.3">
      <c r="A2242" s="159" t="str">
        <f t="shared" si="34"/>
        <v>SN-74157/4</v>
      </c>
      <c r="B2242" s="160" t="s">
        <v>13269</v>
      </c>
      <c r="C2242" s="165" t="s">
        <v>8164</v>
      </c>
      <c r="D2242" s="166" t="s">
        <v>537</v>
      </c>
      <c r="E2242" s="461">
        <v>77.7</v>
      </c>
      <c r="F2242" s="164" t="s">
        <v>11038</v>
      </c>
      <c r="G2242" s="143"/>
    </row>
    <row r="2243" spans="1:7" x14ac:dyDescent="0.3">
      <c r="A2243" s="159" t="str">
        <f t="shared" si="34"/>
        <v>SN-89993</v>
      </c>
      <c r="B2243" s="160">
        <v>89993</v>
      </c>
      <c r="C2243" s="165" t="s">
        <v>7892</v>
      </c>
      <c r="D2243" s="166" t="s">
        <v>537</v>
      </c>
      <c r="E2243" s="461">
        <v>506.44</v>
      </c>
      <c r="F2243" s="164" t="s">
        <v>11038</v>
      </c>
      <c r="G2243" s="143"/>
    </row>
    <row r="2244" spans="1:7" x14ac:dyDescent="0.3">
      <c r="A2244" s="159" t="str">
        <f t="shared" si="34"/>
        <v>SN-89994</v>
      </c>
      <c r="B2244" s="160">
        <v>89994</v>
      </c>
      <c r="C2244" s="165" t="s">
        <v>13270</v>
      </c>
      <c r="D2244" s="166" t="s">
        <v>537</v>
      </c>
      <c r="E2244" s="461">
        <v>428.39</v>
      </c>
      <c r="F2244" s="164" t="s">
        <v>11038</v>
      </c>
      <c r="G2244" s="143"/>
    </row>
    <row r="2245" spans="1:7" x14ac:dyDescent="0.3">
      <c r="A2245" s="159" t="str">
        <f t="shared" si="34"/>
        <v>SN-89995</v>
      </c>
      <c r="B2245" s="160">
        <v>89995</v>
      </c>
      <c r="C2245" s="165" t="s">
        <v>13271</v>
      </c>
      <c r="D2245" s="166" t="s">
        <v>537</v>
      </c>
      <c r="E2245" s="461">
        <v>486.48</v>
      </c>
      <c r="F2245" s="164" t="s">
        <v>11038</v>
      </c>
      <c r="G2245" s="143"/>
    </row>
    <row r="2246" spans="1:7" ht="20.399999999999999" x14ac:dyDescent="0.3">
      <c r="A2246" s="159" t="str">
        <f t="shared" si="34"/>
        <v>SN-90278</v>
      </c>
      <c r="B2246" s="160">
        <v>90278</v>
      </c>
      <c r="C2246" s="165" t="s">
        <v>13272</v>
      </c>
      <c r="D2246" s="166" t="s">
        <v>537</v>
      </c>
      <c r="E2246" s="461">
        <v>248.47</v>
      </c>
      <c r="F2246" s="164" t="s">
        <v>11038</v>
      </c>
      <c r="G2246" s="143"/>
    </row>
    <row r="2247" spans="1:7" ht="20.399999999999999" x14ac:dyDescent="0.3">
      <c r="A2247" s="159" t="str">
        <f t="shared" si="34"/>
        <v>SN-90279</v>
      </c>
      <c r="B2247" s="160">
        <v>90279</v>
      </c>
      <c r="C2247" s="165" t="s">
        <v>13273</v>
      </c>
      <c r="D2247" s="166" t="s">
        <v>537</v>
      </c>
      <c r="E2247" s="461">
        <v>264.98</v>
      </c>
      <c r="F2247" s="164" t="s">
        <v>11038</v>
      </c>
      <c r="G2247" s="143"/>
    </row>
    <row r="2248" spans="1:7" ht="20.399999999999999" x14ac:dyDescent="0.3">
      <c r="A2248" s="159" t="str">
        <f t="shared" si="34"/>
        <v>SN-90280</v>
      </c>
      <c r="B2248" s="160">
        <v>90280</v>
      </c>
      <c r="C2248" s="165" t="s">
        <v>13274</v>
      </c>
      <c r="D2248" s="166" t="s">
        <v>537</v>
      </c>
      <c r="E2248" s="461">
        <v>295.81</v>
      </c>
      <c r="F2248" s="164" t="s">
        <v>11038</v>
      </c>
      <c r="G2248" s="143"/>
    </row>
    <row r="2249" spans="1:7" ht="20.399999999999999" x14ac:dyDescent="0.3">
      <c r="A2249" s="159" t="str">
        <f t="shared" si="34"/>
        <v>SN-90281</v>
      </c>
      <c r="B2249" s="160">
        <v>90281</v>
      </c>
      <c r="C2249" s="165" t="s">
        <v>13275</v>
      </c>
      <c r="D2249" s="166" t="s">
        <v>537</v>
      </c>
      <c r="E2249" s="461">
        <v>338.59</v>
      </c>
      <c r="F2249" s="164" t="s">
        <v>11038</v>
      </c>
      <c r="G2249" s="168"/>
    </row>
    <row r="2250" spans="1:7" ht="20.399999999999999" x14ac:dyDescent="0.3">
      <c r="A2250" s="159" t="str">
        <f t="shared" ref="A2250:A2313" si="35">CONCATENATE("SN-",B2250)</f>
        <v>SN-90282</v>
      </c>
      <c r="B2250" s="160">
        <v>90282</v>
      </c>
      <c r="C2250" s="165" t="s">
        <v>13276</v>
      </c>
      <c r="D2250" s="166" t="s">
        <v>537</v>
      </c>
      <c r="E2250" s="461">
        <v>255.89</v>
      </c>
      <c r="F2250" s="164" t="s">
        <v>11038</v>
      </c>
      <c r="G2250" s="168"/>
    </row>
    <row r="2251" spans="1:7" ht="20.399999999999999" x14ac:dyDescent="0.3">
      <c r="A2251" s="159" t="str">
        <f t="shared" si="35"/>
        <v>SN-90283</v>
      </c>
      <c r="B2251" s="160">
        <v>90283</v>
      </c>
      <c r="C2251" s="165" t="s">
        <v>13277</v>
      </c>
      <c r="D2251" s="166" t="s">
        <v>537</v>
      </c>
      <c r="E2251" s="461">
        <v>274.23</v>
      </c>
      <c r="F2251" s="164" t="s">
        <v>11038</v>
      </c>
      <c r="G2251" s="168"/>
    </row>
    <row r="2252" spans="1:7" ht="20.399999999999999" x14ac:dyDescent="0.3">
      <c r="A2252" s="159" t="str">
        <f t="shared" si="35"/>
        <v>SN-90284</v>
      </c>
      <c r="B2252" s="160">
        <v>90284</v>
      </c>
      <c r="C2252" s="165" t="s">
        <v>13278</v>
      </c>
      <c r="D2252" s="166" t="s">
        <v>537</v>
      </c>
      <c r="E2252" s="461">
        <v>306.01</v>
      </c>
      <c r="F2252" s="164" t="s">
        <v>11038</v>
      </c>
      <c r="G2252" s="168"/>
    </row>
    <row r="2253" spans="1:7" ht="20.399999999999999" x14ac:dyDescent="0.3">
      <c r="A2253" s="159" t="str">
        <f t="shared" si="35"/>
        <v>SN-90285</v>
      </c>
      <c r="B2253" s="160">
        <v>90285</v>
      </c>
      <c r="C2253" s="165" t="s">
        <v>13279</v>
      </c>
      <c r="D2253" s="166" t="s">
        <v>537</v>
      </c>
      <c r="E2253" s="461">
        <v>352.61</v>
      </c>
      <c r="F2253" s="164" t="s">
        <v>11038</v>
      </c>
      <c r="G2253" s="168"/>
    </row>
    <row r="2254" spans="1:7" ht="30.6" x14ac:dyDescent="0.3">
      <c r="A2254" s="159" t="str">
        <f t="shared" si="35"/>
        <v>SN-90853</v>
      </c>
      <c r="B2254" s="160">
        <v>90853</v>
      </c>
      <c r="C2254" s="165" t="s">
        <v>13280</v>
      </c>
      <c r="D2254" s="166" t="s">
        <v>537</v>
      </c>
      <c r="E2254" s="461">
        <v>371.16</v>
      </c>
      <c r="F2254" s="164" t="s">
        <v>11038</v>
      </c>
      <c r="G2254" s="143"/>
    </row>
    <row r="2255" spans="1:7" ht="30.6" x14ac:dyDescent="0.3">
      <c r="A2255" s="159" t="str">
        <f t="shared" si="35"/>
        <v>SN-90854</v>
      </c>
      <c r="B2255" s="160">
        <v>90854</v>
      </c>
      <c r="C2255" s="165" t="s">
        <v>13281</v>
      </c>
      <c r="D2255" s="166" t="s">
        <v>537</v>
      </c>
      <c r="E2255" s="461">
        <v>359.96</v>
      </c>
      <c r="F2255" s="164" t="s">
        <v>11038</v>
      </c>
      <c r="G2255" s="168"/>
    </row>
    <row r="2256" spans="1:7" ht="30.6" x14ac:dyDescent="0.3">
      <c r="A2256" s="159" t="str">
        <f t="shared" si="35"/>
        <v>SN-90855</v>
      </c>
      <c r="B2256" s="160">
        <v>90855</v>
      </c>
      <c r="C2256" s="165" t="s">
        <v>13282</v>
      </c>
      <c r="D2256" s="166" t="s">
        <v>537</v>
      </c>
      <c r="E2256" s="461">
        <v>392.57</v>
      </c>
      <c r="F2256" s="164" t="s">
        <v>11038</v>
      </c>
      <c r="G2256" s="168"/>
    </row>
    <row r="2257" spans="1:7" ht="30.6" x14ac:dyDescent="0.3">
      <c r="A2257" s="159" t="str">
        <f t="shared" si="35"/>
        <v>SN-90856</v>
      </c>
      <c r="B2257" s="160">
        <v>90856</v>
      </c>
      <c r="C2257" s="165" t="s">
        <v>13283</v>
      </c>
      <c r="D2257" s="166" t="s">
        <v>537</v>
      </c>
      <c r="E2257" s="461">
        <v>373.83</v>
      </c>
      <c r="F2257" s="164" t="s">
        <v>11038</v>
      </c>
      <c r="G2257" s="168"/>
    </row>
    <row r="2258" spans="1:7" ht="30.6" x14ac:dyDescent="0.3">
      <c r="A2258" s="159" t="str">
        <f t="shared" si="35"/>
        <v>SN-90857</v>
      </c>
      <c r="B2258" s="160">
        <v>90857</v>
      </c>
      <c r="C2258" s="165" t="s">
        <v>13284</v>
      </c>
      <c r="D2258" s="166" t="s">
        <v>537</v>
      </c>
      <c r="E2258" s="461">
        <v>361.75</v>
      </c>
      <c r="F2258" s="164" t="s">
        <v>11038</v>
      </c>
      <c r="G2258" s="168"/>
    </row>
    <row r="2259" spans="1:7" ht="30.6" x14ac:dyDescent="0.3">
      <c r="A2259" s="159" t="str">
        <f t="shared" si="35"/>
        <v>SN-90858</v>
      </c>
      <c r="B2259" s="160">
        <v>90858</v>
      </c>
      <c r="C2259" s="165" t="s">
        <v>13285</v>
      </c>
      <c r="D2259" s="166" t="s">
        <v>537</v>
      </c>
      <c r="E2259" s="461">
        <v>404.82</v>
      </c>
      <c r="F2259" s="164" t="s">
        <v>11038</v>
      </c>
      <c r="G2259" s="168"/>
    </row>
    <row r="2260" spans="1:7" ht="30.6" x14ac:dyDescent="0.3">
      <c r="A2260" s="159" t="str">
        <f t="shared" si="35"/>
        <v>SN-90859</v>
      </c>
      <c r="B2260" s="160">
        <v>90859</v>
      </c>
      <c r="C2260" s="165" t="s">
        <v>13286</v>
      </c>
      <c r="D2260" s="166" t="s">
        <v>537</v>
      </c>
      <c r="E2260" s="461">
        <v>354.23</v>
      </c>
      <c r="F2260" s="164" t="s">
        <v>11118</v>
      </c>
      <c r="G2260" s="168"/>
    </row>
    <row r="2261" spans="1:7" ht="30.6" x14ac:dyDescent="0.3">
      <c r="A2261" s="159" t="str">
        <f t="shared" si="35"/>
        <v>SN-90860</v>
      </c>
      <c r="B2261" s="160">
        <v>90860</v>
      </c>
      <c r="C2261" s="165" t="s">
        <v>13287</v>
      </c>
      <c r="D2261" s="166" t="s">
        <v>537</v>
      </c>
      <c r="E2261" s="461">
        <v>357.94</v>
      </c>
      <c r="F2261" s="164" t="s">
        <v>11118</v>
      </c>
      <c r="G2261" s="168"/>
    </row>
    <row r="2262" spans="1:7" ht="30.6" x14ac:dyDescent="0.3">
      <c r="A2262" s="159" t="str">
        <f t="shared" si="35"/>
        <v>SN-90861</v>
      </c>
      <c r="B2262" s="160">
        <v>90861</v>
      </c>
      <c r="C2262" s="165" t="s">
        <v>13288</v>
      </c>
      <c r="D2262" s="166" t="s">
        <v>537</v>
      </c>
      <c r="E2262" s="461">
        <v>365.2</v>
      </c>
      <c r="F2262" s="164" t="s">
        <v>11038</v>
      </c>
      <c r="G2262" s="168"/>
    </row>
    <row r="2263" spans="1:7" ht="21.6" x14ac:dyDescent="0.3">
      <c r="A2263" s="159" t="str">
        <f t="shared" si="35"/>
        <v>SN-90862</v>
      </c>
      <c r="B2263" s="160">
        <v>90862</v>
      </c>
      <c r="C2263" s="165" t="s">
        <v>13289</v>
      </c>
      <c r="D2263" s="166" t="s">
        <v>537</v>
      </c>
      <c r="E2263" s="461">
        <v>333.25</v>
      </c>
      <c r="F2263" s="164" t="s">
        <v>11118</v>
      </c>
      <c r="G2263" s="143"/>
    </row>
    <row r="2264" spans="1:7" ht="20.399999999999999" x14ac:dyDescent="0.3">
      <c r="A2264" s="159" t="str">
        <f t="shared" si="35"/>
        <v>SN-92718</v>
      </c>
      <c r="B2264" s="160">
        <v>92718</v>
      </c>
      <c r="C2264" s="165" t="s">
        <v>13290</v>
      </c>
      <c r="D2264" s="166" t="s">
        <v>537</v>
      </c>
      <c r="E2264" s="461">
        <v>416.28</v>
      </c>
      <c r="F2264" s="164" t="s">
        <v>11038</v>
      </c>
      <c r="G2264" s="168"/>
    </row>
    <row r="2265" spans="1:7" ht="20.399999999999999" x14ac:dyDescent="0.3">
      <c r="A2265" s="159" t="str">
        <f t="shared" si="35"/>
        <v>SN-92719</v>
      </c>
      <c r="B2265" s="160">
        <v>92719</v>
      </c>
      <c r="C2265" s="165" t="s">
        <v>13291</v>
      </c>
      <c r="D2265" s="166" t="s">
        <v>537</v>
      </c>
      <c r="E2265" s="461">
        <v>318.58</v>
      </c>
      <c r="F2265" s="164" t="s">
        <v>11038</v>
      </c>
      <c r="G2265" s="168"/>
    </row>
    <row r="2266" spans="1:7" ht="20.399999999999999" x14ac:dyDescent="0.3">
      <c r="A2266" s="159" t="str">
        <f t="shared" si="35"/>
        <v>SN-92720</v>
      </c>
      <c r="B2266" s="160">
        <v>92720</v>
      </c>
      <c r="C2266" s="165" t="s">
        <v>13292</v>
      </c>
      <c r="D2266" s="166" t="s">
        <v>537</v>
      </c>
      <c r="E2266" s="461">
        <v>364.81</v>
      </c>
      <c r="F2266" s="164" t="s">
        <v>11038</v>
      </c>
      <c r="G2266" s="143"/>
    </row>
    <row r="2267" spans="1:7" ht="20.399999999999999" x14ac:dyDescent="0.3">
      <c r="A2267" s="159" t="str">
        <f t="shared" si="35"/>
        <v>SN-92721</v>
      </c>
      <c r="B2267" s="160">
        <v>92721</v>
      </c>
      <c r="C2267" s="165" t="s">
        <v>13293</v>
      </c>
      <c r="D2267" s="166" t="s">
        <v>537</v>
      </c>
      <c r="E2267" s="461">
        <v>312.58999999999997</v>
      </c>
      <c r="F2267" s="164" t="s">
        <v>11038</v>
      </c>
      <c r="G2267" s="168"/>
    </row>
    <row r="2268" spans="1:7" ht="20.399999999999999" x14ac:dyDescent="0.3">
      <c r="A2268" s="159" t="str">
        <f t="shared" si="35"/>
        <v>SN-92722</v>
      </c>
      <c r="B2268" s="160">
        <v>92722</v>
      </c>
      <c r="C2268" s="165" t="s">
        <v>13294</v>
      </c>
      <c r="D2268" s="166" t="s">
        <v>537</v>
      </c>
      <c r="E2268" s="461">
        <v>362.32</v>
      </c>
      <c r="F2268" s="164" t="s">
        <v>11038</v>
      </c>
      <c r="G2268" s="168"/>
    </row>
    <row r="2269" spans="1:7" ht="20.399999999999999" x14ac:dyDescent="0.3">
      <c r="A2269" s="159" t="str">
        <f t="shared" si="35"/>
        <v>SN-92723</v>
      </c>
      <c r="B2269" s="160">
        <v>92723</v>
      </c>
      <c r="C2269" s="165" t="s">
        <v>13295</v>
      </c>
      <c r="D2269" s="166" t="s">
        <v>537</v>
      </c>
      <c r="E2269" s="461">
        <v>351.36</v>
      </c>
      <c r="F2269" s="164" t="s">
        <v>11038</v>
      </c>
      <c r="G2269" s="168"/>
    </row>
    <row r="2270" spans="1:7" ht="20.399999999999999" x14ac:dyDescent="0.3">
      <c r="A2270" s="159" t="str">
        <f t="shared" si="35"/>
        <v>SN-92724</v>
      </c>
      <c r="B2270" s="160">
        <v>92724</v>
      </c>
      <c r="C2270" s="165" t="s">
        <v>13296</v>
      </c>
      <c r="D2270" s="166" t="s">
        <v>537</v>
      </c>
      <c r="E2270" s="461">
        <v>349.18</v>
      </c>
      <c r="F2270" s="164" t="s">
        <v>11038</v>
      </c>
      <c r="G2270" s="168"/>
    </row>
    <row r="2271" spans="1:7" ht="30.6" x14ac:dyDescent="0.3">
      <c r="A2271" s="159" t="str">
        <f t="shared" si="35"/>
        <v>SN-92725</v>
      </c>
      <c r="B2271" s="160">
        <v>92725</v>
      </c>
      <c r="C2271" s="165" t="s">
        <v>13297</v>
      </c>
      <c r="D2271" s="166" t="s">
        <v>537</v>
      </c>
      <c r="E2271" s="461">
        <v>348.24</v>
      </c>
      <c r="F2271" s="164" t="s">
        <v>11038</v>
      </c>
      <c r="G2271" s="143"/>
    </row>
    <row r="2272" spans="1:7" ht="20.399999999999999" x14ac:dyDescent="0.3">
      <c r="A2272" s="159" t="str">
        <f t="shared" si="35"/>
        <v>SN-92726</v>
      </c>
      <c r="B2272" s="160">
        <v>92726</v>
      </c>
      <c r="C2272" s="165" t="s">
        <v>13298</v>
      </c>
      <c r="D2272" s="166" t="s">
        <v>537</v>
      </c>
      <c r="E2272" s="461">
        <v>346.7</v>
      </c>
      <c r="F2272" s="164" t="s">
        <v>11038</v>
      </c>
      <c r="G2272" s="168"/>
    </row>
    <row r="2273" spans="1:7" ht="30.6" x14ac:dyDescent="0.3">
      <c r="A2273" s="159" t="str">
        <f t="shared" si="35"/>
        <v>SN-92727</v>
      </c>
      <c r="B2273" s="160">
        <v>92727</v>
      </c>
      <c r="C2273" s="165" t="s">
        <v>13299</v>
      </c>
      <c r="D2273" s="166" t="s">
        <v>537</v>
      </c>
      <c r="E2273" s="461">
        <v>369.25</v>
      </c>
      <c r="F2273" s="164" t="s">
        <v>11038</v>
      </c>
      <c r="G2273" s="143"/>
    </row>
    <row r="2274" spans="1:7" ht="30.6" x14ac:dyDescent="0.3">
      <c r="A2274" s="159" t="str">
        <f t="shared" si="35"/>
        <v>SN-92728</v>
      </c>
      <c r="B2274" s="160">
        <v>92728</v>
      </c>
      <c r="C2274" s="165" t="s">
        <v>13300</v>
      </c>
      <c r="D2274" s="166" t="s">
        <v>537</v>
      </c>
      <c r="E2274" s="461">
        <v>353.68</v>
      </c>
      <c r="F2274" s="164" t="s">
        <v>11038</v>
      </c>
      <c r="G2274" s="168"/>
    </row>
    <row r="2275" spans="1:7" ht="30.6" x14ac:dyDescent="0.3">
      <c r="A2275" s="159" t="str">
        <f t="shared" si="35"/>
        <v>SN-92729</v>
      </c>
      <c r="B2275" s="160">
        <v>92729</v>
      </c>
      <c r="C2275" s="165" t="s">
        <v>13301</v>
      </c>
      <c r="D2275" s="166" t="s">
        <v>537</v>
      </c>
      <c r="E2275" s="461">
        <v>347.07</v>
      </c>
      <c r="F2275" s="164" t="s">
        <v>11038</v>
      </c>
      <c r="G2275" s="168"/>
    </row>
    <row r="2276" spans="1:7" ht="30.6" x14ac:dyDescent="0.3">
      <c r="A2276" s="159" t="str">
        <f t="shared" si="35"/>
        <v>SN-92730</v>
      </c>
      <c r="B2276" s="160">
        <v>92730</v>
      </c>
      <c r="C2276" s="165" t="s">
        <v>13302</v>
      </c>
      <c r="D2276" s="166" t="s">
        <v>537</v>
      </c>
      <c r="E2276" s="461">
        <v>336.08</v>
      </c>
      <c r="F2276" s="164" t="s">
        <v>11038</v>
      </c>
      <c r="G2276" s="168"/>
    </row>
    <row r="2277" spans="1:7" ht="30.6" x14ac:dyDescent="0.3">
      <c r="A2277" s="159" t="str">
        <f t="shared" si="35"/>
        <v>SN-92731</v>
      </c>
      <c r="B2277" s="160">
        <v>92731</v>
      </c>
      <c r="C2277" s="165" t="s">
        <v>13303</v>
      </c>
      <c r="D2277" s="166" t="s">
        <v>537</v>
      </c>
      <c r="E2277" s="461">
        <v>348.82</v>
      </c>
      <c r="F2277" s="164" t="s">
        <v>11038</v>
      </c>
      <c r="G2277" s="168"/>
    </row>
    <row r="2278" spans="1:7" ht="30.6" x14ac:dyDescent="0.3">
      <c r="A2278" s="159" t="str">
        <f t="shared" si="35"/>
        <v>SN-92732</v>
      </c>
      <c r="B2278" s="160">
        <v>92732</v>
      </c>
      <c r="C2278" s="165" t="s">
        <v>13304</v>
      </c>
      <c r="D2278" s="166" t="s">
        <v>537</v>
      </c>
      <c r="E2278" s="461">
        <v>338.15</v>
      </c>
      <c r="F2278" s="164" t="s">
        <v>11038</v>
      </c>
      <c r="G2278" s="168"/>
    </row>
    <row r="2279" spans="1:7" ht="30.6" x14ac:dyDescent="0.3">
      <c r="A2279" s="159" t="str">
        <f t="shared" si="35"/>
        <v>SN-92733</v>
      </c>
      <c r="B2279" s="160">
        <v>92733</v>
      </c>
      <c r="C2279" s="165" t="s">
        <v>13305</v>
      </c>
      <c r="D2279" s="166" t="s">
        <v>537</v>
      </c>
      <c r="E2279" s="461">
        <v>333.6</v>
      </c>
      <c r="F2279" s="164" t="s">
        <v>11038</v>
      </c>
      <c r="G2279" s="168"/>
    </row>
    <row r="2280" spans="1:7" ht="30.6" x14ac:dyDescent="0.3">
      <c r="A2280" s="159" t="str">
        <f t="shared" si="35"/>
        <v>SN-92734</v>
      </c>
      <c r="B2280" s="160">
        <v>92734</v>
      </c>
      <c r="C2280" s="165" t="s">
        <v>13306</v>
      </c>
      <c r="D2280" s="166" t="s">
        <v>537</v>
      </c>
      <c r="E2280" s="461">
        <v>326.07</v>
      </c>
      <c r="F2280" s="164" t="s">
        <v>11038</v>
      </c>
      <c r="G2280" s="168"/>
    </row>
    <row r="2281" spans="1:7" ht="30.6" x14ac:dyDescent="0.3">
      <c r="A2281" s="159" t="str">
        <f t="shared" si="35"/>
        <v>SN-92735</v>
      </c>
      <c r="B2281" s="160">
        <v>92735</v>
      </c>
      <c r="C2281" s="165" t="s">
        <v>13307</v>
      </c>
      <c r="D2281" s="166" t="s">
        <v>537</v>
      </c>
      <c r="E2281" s="461">
        <v>330.48</v>
      </c>
      <c r="F2281" s="164" t="s">
        <v>11038</v>
      </c>
      <c r="G2281" s="168"/>
    </row>
    <row r="2282" spans="1:7" ht="30.6" x14ac:dyDescent="0.3">
      <c r="A2282" s="159" t="str">
        <f t="shared" si="35"/>
        <v>SN-92736</v>
      </c>
      <c r="B2282" s="160">
        <v>92736</v>
      </c>
      <c r="C2282" s="165" t="s">
        <v>13308</v>
      </c>
      <c r="D2282" s="166" t="s">
        <v>537</v>
      </c>
      <c r="E2282" s="461">
        <v>322.32</v>
      </c>
      <c r="F2282" s="164" t="s">
        <v>11038</v>
      </c>
      <c r="G2282" s="168"/>
    </row>
    <row r="2283" spans="1:7" ht="30.6" x14ac:dyDescent="0.3">
      <c r="A2283" s="159" t="str">
        <f t="shared" si="35"/>
        <v>SN-92739</v>
      </c>
      <c r="B2283" s="160">
        <v>92739</v>
      </c>
      <c r="C2283" s="165" t="s">
        <v>13309</v>
      </c>
      <c r="D2283" s="166" t="s">
        <v>537</v>
      </c>
      <c r="E2283" s="461">
        <v>310.5</v>
      </c>
      <c r="F2283" s="164" t="s">
        <v>11038</v>
      </c>
      <c r="G2283" s="168"/>
    </row>
    <row r="2284" spans="1:7" ht="30.6" x14ac:dyDescent="0.3">
      <c r="A2284" s="159" t="str">
        <f t="shared" si="35"/>
        <v>SN-92740</v>
      </c>
      <c r="B2284" s="160">
        <v>92740</v>
      </c>
      <c r="C2284" s="165" t="s">
        <v>13310</v>
      </c>
      <c r="D2284" s="166" t="s">
        <v>537</v>
      </c>
      <c r="E2284" s="461">
        <v>306.45</v>
      </c>
      <c r="F2284" s="164" t="s">
        <v>11038</v>
      </c>
      <c r="G2284" s="168"/>
    </row>
    <row r="2285" spans="1:7" ht="20.399999999999999" x14ac:dyDescent="0.3">
      <c r="A2285" s="159" t="str">
        <f t="shared" si="35"/>
        <v>SN-92741</v>
      </c>
      <c r="B2285" s="160">
        <v>92741</v>
      </c>
      <c r="C2285" s="165" t="s">
        <v>13311</v>
      </c>
      <c r="D2285" s="166" t="s">
        <v>537</v>
      </c>
      <c r="E2285" s="461">
        <v>454.67</v>
      </c>
      <c r="F2285" s="164" t="s">
        <v>11038</v>
      </c>
      <c r="G2285" s="168"/>
    </row>
    <row r="2286" spans="1:7" ht="30.6" x14ac:dyDescent="0.3">
      <c r="A2286" s="159" t="str">
        <f t="shared" si="35"/>
        <v>SN-92742</v>
      </c>
      <c r="B2286" s="160">
        <v>92742</v>
      </c>
      <c r="C2286" s="165" t="s">
        <v>13312</v>
      </c>
      <c r="D2286" s="166" t="s">
        <v>537</v>
      </c>
      <c r="E2286" s="461">
        <v>610.53</v>
      </c>
      <c r="F2286" s="164" t="s">
        <v>11038</v>
      </c>
      <c r="G2286" s="168"/>
    </row>
    <row r="2287" spans="1:7" x14ac:dyDescent="0.3">
      <c r="A2287" s="159" t="str">
        <f t="shared" si="35"/>
        <v>SN-92873</v>
      </c>
      <c r="B2287" s="160">
        <v>92873</v>
      </c>
      <c r="C2287" s="165" t="s">
        <v>13313</v>
      </c>
      <c r="D2287" s="166" t="s">
        <v>537</v>
      </c>
      <c r="E2287" s="461">
        <v>120.8</v>
      </c>
      <c r="F2287" s="164" t="s">
        <v>11038</v>
      </c>
      <c r="G2287" s="168"/>
    </row>
    <row r="2288" spans="1:7" x14ac:dyDescent="0.3">
      <c r="A2288" s="159" t="str">
        <f t="shared" si="35"/>
        <v>SN-92874</v>
      </c>
      <c r="B2288" s="160">
        <v>92874</v>
      </c>
      <c r="C2288" s="165" t="s">
        <v>13314</v>
      </c>
      <c r="D2288" s="166" t="s">
        <v>537</v>
      </c>
      <c r="E2288" s="461">
        <v>19.98</v>
      </c>
      <c r="F2288" s="164" t="s">
        <v>11038</v>
      </c>
      <c r="G2288" s="168"/>
    </row>
    <row r="2289" spans="1:7" ht="20.399999999999999" x14ac:dyDescent="0.3">
      <c r="A2289" s="159" t="str">
        <f t="shared" si="35"/>
        <v>SN-94962</v>
      </c>
      <c r="B2289" s="160">
        <v>94962</v>
      </c>
      <c r="C2289" s="165" t="s">
        <v>13315</v>
      </c>
      <c r="D2289" s="166" t="s">
        <v>537</v>
      </c>
      <c r="E2289" s="461">
        <v>220.66</v>
      </c>
      <c r="F2289" s="164" t="s">
        <v>11038</v>
      </c>
      <c r="G2289" s="168"/>
    </row>
    <row r="2290" spans="1:7" ht="20.399999999999999" x14ac:dyDescent="0.3">
      <c r="A2290" s="159" t="str">
        <f t="shared" si="35"/>
        <v>SN-94963</v>
      </c>
      <c r="B2290" s="160">
        <v>94963</v>
      </c>
      <c r="C2290" s="165" t="s">
        <v>13316</v>
      </c>
      <c r="D2290" s="166" t="s">
        <v>537</v>
      </c>
      <c r="E2290" s="461">
        <v>243.72</v>
      </c>
      <c r="F2290" s="164" t="s">
        <v>11038</v>
      </c>
      <c r="G2290" s="168"/>
    </row>
    <row r="2291" spans="1:7" ht="20.399999999999999" x14ac:dyDescent="0.3">
      <c r="A2291" s="159" t="str">
        <f t="shared" si="35"/>
        <v>SN-94964</v>
      </c>
      <c r="B2291" s="160">
        <v>94964</v>
      </c>
      <c r="C2291" s="165" t="s">
        <v>13317</v>
      </c>
      <c r="D2291" s="166" t="s">
        <v>537</v>
      </c>
      <c r="E2291" s="461">
        <v>266.89999999999998</v>
      </c>
      <c r="F2291" s="164" t="s">
        <v>11038</v>
      </c>
      <c r="G2291" s="168"/>
    </row>
    <row r="2292" spans="1:7" ht="20.399999999999999" x14ac:dyDescent="0.3">
      <c r="A2292" s="159" t="str">
        <f t="shared" si="35"/>
        <v>SN-94965</v>
      </c>
      <c r="B2292" s="160">
        <v>94965</v>
      </c>
      <c r="C2292" s="165" t="s">
        <v>13318</v>
      </c>
      <c r="D2292" s="166" t="s">
        <v>537</v>
      </c>
      <c r="E2292" s="461">
        <v>278.39999999999998</v>
      </c>
      <c r="F2292" s="164" t="s">
        <v>11038</v>
      </c>
      <c r="G2292" s="168"/>
    </row>
    <row r="2293" spans="1:7" ht="20.399999999999999" x14ac:dyDescent="0.3">
      <c r="A2293" s="159" t="str">
        <f t="shared" si="35"/>
        <v>SN-94966</v>
      </c>
      <c r="B2293" s="160">
        <v>94966</v>
      </c>
      <c r="C2293" s="165" t="s">
        <v>13319</v>
      </c>
      <c r="D2293" s="166" t="s">
        <v>537</v>
      </c>
      <c r="E2293" s="461">
        <v>288.54000000000002</v>
      </c>
      <c r="F2293" s="164" t="s">
        <v>11038</v>
      </c>
      <c r="G2293" s="168"/>
    </row>
    <row r="2294" spans="1:7" ht="20.399999999999999" x14ac:dyDescent="0.3">
      <c r="A2294" s="159" t="str">
        <f t="shared" si="35"/>
        <v>SN-94967</v>
      </c>
      <c r="B2294" s="160">
        <v>94967</v>
      </c>
      <c r="C2294" s="165" t="s">
        <v>13320</v>
      </c>
      <c r="D2294" s="166" t="s">
        <v>537</v>
      </c>
      <c r="E2294" s="461">
        <v>330.89</v>
      </c>
      <c r="F2294" s="164" t="s">
        <v>11038</v>
      </c>
      <c r="G2294" s="168"/>
    </row>
    <row r="2295" spans="1:7" ht="20.399999999999999" x14ac:dyDescent="0.3">
      <c r="A2295" s="159" t="str">
        <f t="shared" si="35"/>
        <v>SN-94968</v>
      </c>
      <c r="B2295" s="160">
        <v>94968</v>
      </c>
      <c r="C2295" s="165" t="s">
        <v>13321</v>
      </c>
      <c r="D2295" s="166" t="s">
        <v>537</v>
      </c>
      <c r="E2295" s="461">
        <v>217.3</v>
      </c>
      <c r="F2295" s="164" t="s">
        <v>11038</v>
      </c>
      <c r="G2295" s="168"/>
    </row>
    <row r="2296" spans="1:7" ht="20.399999999999999" x14ac:dyDescent="0.3">
      <c r="A2296" s="159" t="str">
        <f t="shared" si="35"/>
        <v>SN-94969</v>
      </c>
      <c r="B2296" s="160">
        <v>94969</v>
      </c>
      <c r="C2296" s="165" t="s">
        <v>13322</v>
      </c>
      <c r="D2296" s="166" t="s">
        <v>537</v>
      </c>
      <c r="E2296" s="461">
        <v>240.79</v>
      </c>
      <c r="F2296" s="164" t="s">
        <v>11038</v>
      </c>
      <c r="G2296" s="168"/>
    </row>
    <row r="2297" spans="1:7" ht="20.399999999999999" x14ac:dyDescent="0.3">
      <c r="A2297" s="159" t="str">
        <f t="shared" si="35"/>
        <v>SN-94970</v>
      </c>
      <c r="B2297" s="160">
        <v>94970</v>
      </c>
      <c r="C2297" s="165" t="s">
        <v>13323</v>
      </c>
      <c r="D2297" s="166" t="s">
        <v>537</v>
      </c>
      <c r="E2297" s="461">
        <v>260.83999999999997</v>
      </c>
      <c r="F2297" s="164" t="s">
        <v>11038</v>
      </c>
      <c r="G2297" s="168"/>
    </row>
    <row r="2298" spans="1:7" ht="20.399999999999999" x14ac:dyDescent="0.3">
      <c r="A2298" s="159" t="str">
        <f t="shared" si="35"/>
        <v>SN-94971</v>
      </c>
      <c r="B2298" s="160">
        <v>94971</v>
      </c>
      <c r="C2298" s="165" t="s">
        <v>13324</v>
      </c>
      <c r="D2298" s="166" t="s">
        <v>537</v>
      </c>
      <c r="E2298" s="461">
        <v>275.55</v>
      </c>
      <c r="F2298" s="164" t="s">
        <v>11038</v>
      </c>
      <c r="G2298" s="168"/>
    </row>
    <row r="2299" spans="1:7" ht="20.399999999999999" x14ac:dyDescent="0.3">
      <c r="A2299" s="159" t="str">
        <f t="shared" si="35"/>
        <v>SN-94972</v>
      </c>
      <c r="B2299" s="160">
        <v>94972</v>
      </c>
      <c r="C2299" s="165" t="s">
        <v>13325</v>
      </c>
      <c r="D2299" s="166" t="s">
        <v>537</v>
      </c>
      <c r="E2299" s="461">
        <v>287.13</v>
      </c>
      <c r="F2299" s="164" t="s">
        <v>11038</v>
      </c>
      <c r="G2299" s="168"/>
    </row>
    <row r="2300" spans="1:7" ht="20.399999999999999" x14ac:dyDescent="0.3">
      <c r="A2300" s="159" t="str">
        <f t="shared" si="35"/>
        <v>SN-94973</v>
      </c>
      <c r="B2300" s="160">
        <v>94973</v>
      </c>
      <c r="C2300" s="165" t="s">
        <v>13326</v>
      </c>
      <c r="D2300" s="166" t="s">
        <v>537</v>
      </c>
      <c r="E2300" s="461">
        <v>327.18</v>
      </c>
      <c r="F2300" s="164" t="s">
        <v>11038</v>
      </c>
      <c r="G2300" s="143"/>
    </row>
    <row r="2301" spans="1:7" ht="21.6" x14ac:dyDescent="0.3">
      <c r="A2301" s="159" t="str">
        <f t="shared" si="35"/>
        <v>SN-94974</v>
      </c>
      <c r="B2301" s="160">
        <v>94974</v>
      </c>
      <c r="C2301" s="165" t="s">
        <v>13327</v>
      </c>
      <c r="D2301" s="166" t="s">
        <v>537</v>
      </c>
      <c r="E2301" s="461">
        <v>298.89999999999998</v>
      </c>
      <c r="F2301" s="164" t="s">
        <v>11118</v>
      </c>
      <c r="G2301" s="168"/>
    </row>
    <row r="2302" spans="1:7" ht="21.6" x14ac:dyDescent="0.3">
      <c r="A2302" s="159" t="str">
        <f t="shared" si="35"/>
        <v>SN-94975</v>
      </c>
      <c r="B2302" s="160">
        <v>94975</v>
      </c>
      <c r="C2302" s="165" t="s">
        <v>13328</v>
      </c>
      <c r="D2302" s="166" t="s">
        <v>537</v>
      </c>
      <c r="E2302" s="461">
        <v>320.37</v>
      </c>
      <c r="F2302" s="164" t="s">
        <v>11118</v>
      </c>
      <c r="G2302" s="168"/>
    </row>
    <row r="2303" spans="1:7" ht="20.399999999999999" x14ac:dyDescent="0.3">
      <c r="A2303" s="159" t="str">
        <f t="shared" si="35"/>
        <v>SN-96555</v>
      </c>
      <c r="B2303" s="160">
        <v>96555</v>
      </c>
      <c r="C2303" s="165" t="s">
        <v>13329</v>
      </c>
      <c r="D2303" s="166" t="s">
        <v>537</v>
      </c>
      <c r="E2303" s="461">
        <v>395.02</v>
      </c>
      <c r="F2303" s="164" t="s">
        <v>11038</v>
      </c>
      <c r="G2303" s="143"/>
    </row>
    <row r="2304" spans="1:7" ht="20.399999999999999" x14ac:dyDescent="0.3">
      <c r="A2304" s="159" t="str">
        <f t="shared" si="35"/>
        <v>SN-96556</v>
      </c>
      <c r="B2304" s="160">
        <v>96556</v>
      </c>
      <c r="C2304" s="165" t="s">
        <v>13330</v>
      </c>
      <c r="D2304" s="166" t="s">
        <v>537</v>
      </c>
      <c r="E2304" s="461">
        <v>442.62</v>
      </c>
      <c r="F2304" s="164" t="s">
        <v>11038</v>
      </c>
      <c r="G2304" s="168"/>
    </row>
    <row r="2305" spans="1:7" ht="20.399999999999999" x14ac:dyDescent="0.3">
      <c r="A2305" s="159" t="str">
        <f t="shared" si="35"/>
        <v>SN-96557</v>
      </c>
      <c r="B2305" s="160">
        <v>96557</v>
      </c>
      <c r="C2305" s="165" t="s">
        <v>13331</v>
      </c>
      <c r="D2305" s="166" t="s">
        <v>537</v>
      </c>
      <c r="E2305" s="461">
        <v>383.51</v>
      </c>
      <c r="F2305" s="164" t="s">
        <v>11038</v>
      </c>
      <c r="G2305" s="168"/>
    </row>
    <row r="2306" spans="1:7" ht="20.399999999999999" x14ac:dyDescent="0.3">
      <c r="A2306" s="159" t="str">
        <f t="shared" si="35"/>
        <v>SN-96558</v>
      </c>
      <c r="B2306" s="160">
        <v>96558</v>
      </c>
      <c r="C2306" s="165" t="s">
        <v>13332</v>
      </c>
      <c r="D2306" s="166" t="s">
        <v>537</v>
      </c>
      <c r="E2306" s="461">
        <v>387.78</v>
      </c>
      <c r="F2306" s="164" t="s">
        <v>11038</v>
      </c>
      <c r="G2306" s="168"/>
    </row>
    <row r="2307" spans="1:7" ht="20.399999999999999" x14ac:dyDescent="0.3">
      <c r="A2307" s="159" t="str">
        <f t="shared" si="35"/>
        <v>SN-74141/1</v>
      </c>
      <c r="B2307" s="160" t="s">
        <v>13333</v>
      </c>
      <c r="C2307" s="165" t="s">
        <v>13334</v>
      </c>
      <c r="D2307" s="166" t="s">
        <v>701</v>
      </c>
      <c r="E2307" s="461">
        <v>64.06</v>
      </c>
      <c r="F2307" s="164" t="s">
        <v>11038</v>
      </c>
      <c r="G2307" s="168"/>
    </row>
    <row r="2308" spans="1:7" ht="20.399999999999999" x14ac:dyDescent="0.3">
      <c r="A2308" s="159" t="str">
        <f t="shared" si="35"/>
        <v>SN-74141/2</v>
      </c>
      <c r="B2308" s="160" t="s">
        <v>13335</v>
      </c>
      <c r="C2308" s="165" t="s">
        <v>13336</v>
      </c>
      <c r="D2308" s="166" t="s">
        <v>701</v>
      </c>
      <c r="E2308" s="461">
        <v>70.47</v>
      </c>
      <c r="F2308" s="164" t="s">
        <v>11038</v>
      </c>
      <c r="G2308" s="143"/>
    </row>
    <row r="2309" spans="1:7" ht="20.399999999999999" x14ac:dyDescent="0.3">
      <c r="A2309" s="159" t="str">
        <f t="shared" si="35"/>
        <v>SN-74141/3</v>
      </c>
      <c r="B2309" s="160" t="s">
        <v>13337</v>
      </c>
      <c r="C2309" s="165" t="s">
        <v>13338</v>
      </c>
      <c r="D2309" s="166" t="s">
        <v>701</v>
      </c>
      <c r="E2309" s="461">
        <v>83.67</v>
      </c>
      <c r="F2309" s="164" t="s">
        <v>11038</v>
      </c>
      <c r="G2309" s="143"/>
    </row>
    <row r="2310" spans="1:7" ht="20.399999999999999" x14ac:dyDescent="0.3">
      <c r="A2310" s="159" t="str">
        <f t="shared" si="35"/>
        <v>SN-74141/4</v>
      </c>
      <c r="B2310" s="160" t="s">
        <v>13339</v>
      </c>
      <c r="C2310" s="165" t="s">
        <v>13340</v>
      </c>
      <c r="D2310" s="166" t="s">
        <v>701</v>
      </c>
      <c r="E2310" s="461">
        <v>95.83</v>
      </c>
      <c r="F2310" s="164" t="s">
        <v>11038</v>
      </c>
      <c r="G2310" s="143"/>
    </row>
    <row r="2311" spans="1:7" ht="20.399999999999999" x14ac:dyDescent="0.3">
      <c r="A2311" s="159" t="str">
        <f t="shared" si="35"/>
        <v>SN-74202/1</v>
      </c>
      <c r="B2311" s="160" t="s">
        <v>13341</v>
      </c>
      <c r="C2311" s="165" t="s">
        <v>13342</v>
      </c>
      <c r="D2311" s="166" t="s">
        <v>701</v>
      </c>
      <c r="E2311" s="461">
        <v>55.94</v>
      </c>
      <c r="F2311" s="164" t="s">
        <v>11038</v>
      </c>
      <c r="G2311" s="143"/>
    </row>
    <row r="2312" spans="1:7" ht="20.399999999999999" x14ac:dyDescent="0.3">
      <c r="A2312" s="159" t="str">
        <f t="shared" si="35"/>
        <v>SN-74202/2</v>
      </c>
      <c r="B2312" s="160" t="s">
        <v>13343</v>
      </c>
      <c r="C2312" s="165" t="s">
        <v>13344</v>
      </c>
      <c r="D2312" s="166" t="s">
        <v>701</v>
      </c>
      <c r="E2312" s="461">
        <v>61.47</v>
      </c>
      <c r="F2312" s="164" t="s">
        <v>11038</v>
      </c>
      <c r="G2312" s="168"/>
    </row>
    <row r="2313" spans="1:7" ht="21.6" x14ac:dyDescent="0.3">
      <c r="A2313" s="159" t="str">
        <f t="shared" si="35"/>
        <v>SN-73817/1</v>
      </c>
      <c r="B2313" s="160" t="s">
        <v>13345</v>
      </c>
      <c r="C2313" s="165" t="s">
        <v>7981</v>
      </c>
      <c r="D2313" s="166" t="s">
        <v>537</v>
      </c>
      <c r="E2313" s="461">
        <v>70.150000000000006</v>
      </c>
      <c r="F2313" s="164" t="s">
        <v>11118</v>
      </c>
      <c r="G2313" s="168"/>
    </row>
    <row r="2314" spans="1:7" ht="21.6" x14ac:dyDescent="0.3">
      <c r="A2314" s="159" t="str">
        <f t="shared" ref="A2314:A2377" si="36">CONCATENATE("SN-",B2314)</f>
        <v>SN-73817/2</v>
      </c>
      <c r="B2314" s="160" t="s">
        <v>13346</v>
      </c>
      <c r="C2314" s="165" t="s">
        <v>7982</v>
      </c>
      <c r="D2314" s="166" t="s">
        <v>537</v>
      </c>
      <c r="E2314" s="461">
        <v>92.09</v>
      </c>
      <c r="F2314" s="164" t="s">
        <v>11118</v>
      </c>
      <c r="G2314" s="168"/>
    </row>
    <row r="2315" spans="1:7" ht="21.6" x14ac:dyDescent="0.3">
      <c r="A2315" s="159" t="str">
        <f t="shared" si="36"/>
        <v>SN-74078/1</v>
      </c>
      <c r="B2315" s="160" t="s">
        <v>13347</v>
      </c>
      <c r="C2315" s="165" t="s">
        <v>8154</v>
      </c>
      <c r="D2315" s="166" t="s">
        <v>701</v>
      </c>
      <c r="E2315" s="461">
        <v>22.84</v>
      </c>
      <c r="F2315" s="164" t="s">
        <v>11118</v>
      </c>
      <c r="G2315" s="168"/>
    </row>
    <row r="2316" spans="1:7" ht="21.6" x14ac:dyDescent="0.3">
      <c r="A2316" s="159" t="str">
        <f t="shared" si="36"/>
        <v>SN-83518</v>
      </c>
      <c r="B2316" s="160">
        <v>83518</v>
      </c>
      <c r="C2316" s="165" t="s">
        <v>7704</v>
      </c>
      <c r="D2316" s="166" t="s">
        <v>537</v>
      </c>
      <c r="E2316" s="461">
        <v>287.23</v>
      </c>
      <c r="F2316" s="164" t="s">
        <v>11118</v>
      </c>
      <c r="G2316" s="143"/>
    </row>
    <row r="2317" spans="1:7" x14ac:dyDescent="0.3">
      <c r="A2317" s="159" t="str">
        <f t="shared" si="36"/>
        <v>SN-95467</v>
      </c>
      <c r="B2317" s="160">
        <v>95467</v>
      </c>
      <c r="C2317" s="165" t="s">
        <v>7957</v>
      </c>
      <c r="D2317" s="166" t="s">
        <v>537</v>
      </c>
      <c r="E2317" s="461">
        <v>296.95</v>
      </c>
      <c r="F2317" s="164" t="s">
        <v>11038</v>
      </c>
      <c r="G2317" s="168"/>
    </row>
    <row r="2318" spans="1:7" x14ac:dyDescent="0.3">
      <c r="A2318" s="159" t="str">
        <f t="shared" si="36"/>
        <v>SN-68328</v>
      </c>
      <c r="B2318" s="160">
        <v>68328</v>
      </c>
      <c r="C2318" s="165" t="s">
        <v>7594</v>
      </c>
      <c r="D2318" s="166" t="s">
        <v>701</v>
      </c>
      <c r="E2318" s="461">
        <v>11.89</v>
      </c>
      <c r="F2318" s="164" t="s">
        <v>11038</v>
      </c>
      <c r="G2318" s="143"/>
    </row>
    <row r="2319" spans="1:7" x14ac:dyDescent="0.3">
      <c r="A2319" s="159" t="str">
        <f t="shared" si="36"/>
        <v>SN-73898/1</v>
      </c>
      <c r="B2319" s="160" t="s">
        <v>13348</v>
      </c>
      <c r="C2319" s="165" t="s">
        <v>8067</v>
      </c>
      <c r="D2319" s="166" t="s">
        <v>566</v>
      </c>
      <c r="E2319" s="461">
        <v>94.37</v>
      </c>
      <c r="F2319" s="164" t="s">
        <v>11038</v>
      </c>
      <c r="G2319" s="168"/>
    </row>
    <row r="2320" spans="1:7" ht="21.6" x14ac:dyDescent="0.3">
      <c r="A2320" s="159" t="str">
        <f t="shared" si="36"/>
        <v>SN-74121/1</v>
      </c>
      <c r="B2320" s="160" t="s">
        <v>13349</v>
      </c>
      <c r="C2320" s="165" t="s">
        <v>13350</v>
      </c>
      <c r="D2320" s="166" t="s">
        <v>566</v>
      </c>
      <c r="E2320" s="461">
        <v>19.010000000000002</v>
      </c>
      <c r="F2320" s="164" t="s">
        <v>11118</v>
      </c>
      <c r="G2320" s="168"/>
    </row>
    <row r="2321" spans="1:7" ht="21.6" x14ac:dyDescent="0.3">
      <c r="A2321" s="159" t="str">
        <f t="shared" si="36"/>
        <v>SN-79471</v>
      </c>
      <c r="B2321" s="160">
        <v>79471</v>
      </c>
      <c r="C2321" s="165" t="s">
        <v>7684</v>
      </c>
      <c r="D2321" s="166" t="s">
        <v>496</v>
      </c>
      <c r="E2321" s="461">
        <v>65.28</v>
      </c>
      <c r="F2321" s="164" t="s">
        <v>11118</v>
      </c>
      <c r="G2321" s="168"/>
    </row>
    <row r="2322" spans="1:7" x14ac:dyDescent="0.3">
      <c r="A2322" s="159" t="str">
        <f t="shared" si="36"/>
        <v>SN-93182</v>
      </c>
      <c r="B2322" s="160">
        <v>93182</v>
      </c>
      <c r="C2322" s="165" t="s">
        <v>7929</v>
      </c>
      <c r="D2322" s="166" t="s">
        <v>566</v>
      </c>
      <c r="E2322" s="461">
        <v>19.09</v>
      </c>
      <c r="F2322" s="164" t="s">
        <v>11038</v>
      </c>
      <c r="G2322" s="168"/>
    </row>
    <row r="2323" spans="1:7" x14ac:dyDescent="0.3">
      <c r="A2323" s="159" t="str">
        <f t="shared" si="36"/>
        <v>SN-93183</v>
      </c>
      <c r="B2323" s="160">
        <v>93183</v>
      </c>
      <c r="C2323" s="165" t="s">
        <v>7930</v>
      </c>
      <c r="D2323" s="166" t="s">
        <v>566</v>
      </c>
      <c r="E2323" s="461">
        <v>24.52</v>
      </c>
      <c r="F2323" s="164" t="s">
        <v>11038</v>
      </c>
      <c r="G2323" s="168"/>
    </row>
    <row r="2324" spans="1:7" x14ac:dyDescent="0.3">
      <c r="A2324" s="159" t="str">
        <f t="shared" si="36"/>
        <v>SN-93184</v>
      </c>
      <c r="B2324" s="160">
        <v>93184</v>
      </c>
      <c r="C2324" s="165" t="s">
        <v>7931</v>
      </c>
      <c r="D2324" s="166" t="s">
        <v>566</v>
      </c>
      <c r="E2324" s="461">
        <v>14.6</v>
      </c>
      <c r="F2324" s="164" t="s">
        <v>11038</v>
      </c>
      <c r="G2324" s="168"/>
    </row>
    <row r="2325" spans="1:7" x14ac:dyDescent="0.3">
      <c r="A2325" s="159" t="str">
        <f t="shared" si="36"/>
        <v>SN-93185</v>
      </c>
      <c r="B2325" s="160">
        <v>93185</v>
      </c>
      <c r="C2325" s="165" t="s">
        <v>7932</v>
      </c>
      <c r="D2325" s="166" t="s">
        <v>566</v>
      </c>
      <c r="E2325" s="461">
        <v>24.14</v>
      </c>
      <c r="F2325" s="164" t="s">
        <v>11038</v>
      </c>
      <c r="G2325" s="168"/>
    </row>
    <row r="2326" spans="1:7" x14ac:dyDescent="0.3">
      <c r="A2326" s="159" t="str">
        <f t="shared" si="36"/>
        <v>SN-93186</v>
      </c>
      <c r="B2326" s="160">
        <v>93186</v>
      </c>
      <c r="C2326" s="165" t="s">
        <v>13351</v>
      </c>
      <c r="D2326" s="166" t="s">
        <v>566</v>
      </c>
      <c r="E2326" s="461">
        <v>34.56</v>
      </c>
      <c r="F2326" s="164" t="s">
        <v>11038</v>
      </c>
      <c r="G2326" s="143"/>
    </row>
    <row r="2327" spans="1:7" x14ac:dyDescent="0.3">
      <c r="A2327" s="159" t="str">
        <f t="shared" si="36"/>
        <v>SN-93187</v>
      </c>
      <c r="B2327" s="160">
        <v>93187</v>
      </c>
      <c r="C2327" s="165" t="s">
        <v>13352</v>
      </c>
      <c r="D2327" s="166" t="s">
        <v>566</v>
      </c>
      <c r="E2327" s="461">
        <v>39.270000000000003</v>
      </c>
      <c r="F2327" s="164" t="s">
        <v>11038</v>
      </c>
      <c r="G2327" s="168"/>
    </row>
    <row r="2328" spans="1:7" x14ac:dyDescent="0.3">
      <c r="A2328" s="159" t="str">
        <f t="shared" si="36"/>
        <v>SN-93188</v>
      </c>
      <c r="B2328" s="160">
        <v>93188</v>
      </c>
      <c r="C2328" s="165" t="s">
        <v>13353</v>
      </c>
      <c r="D2328" s="166" t="s">
        <v>566</v>
      </c>
      <c r="E2328" s="461">
        <v>35.549999999999997</v>
      </c>
      <c r="F2328" s="164" t="s">
        <v>11038</v>
      </c>
      <c r="G2328" s="168"/>
    </row>
    <row r="2329" spans="1:7" x14ac:dyDescent="0.3">
      <c r="A2329" s="159" t="str">
        <f t="shared" si="36"/>
        <v>SN-93189</v>
      </c>
      <c r="B2329" s="160">
        <v>93189</v>
      </c>
      <c r="C2329" s="165" t="s">
        <v>13354</v>
      </c>
      <c r="D2329" s="166" t="s">
        <v>566</v>
      </c>
      <c r="E2329" s="461">
        <v>40.090000000000003</v>
      </c>
      <c r="F2329" s="164" t="s">
        <v>11038</v>
      </c>
      <c r="G2329" s="168"/>
    </row>
    <row r="2330" spans="1:7" x14ac:dyDescent="0.3">
      <c r="A2330" s="159" t="str">
        <f t="shared" si="36"/>
        <v>SN-93190</v>
      </c>
      <c r="B2330" s="160">
        <v>93190</v>
      </c>
      <c r="C2330" s="165" t="s">
        <v>13355</v>
      </c>
      <c r="D2330" s="166" t="s">
        <v>566</v>
      </c>
      <c r="E2330" s="461">
        <v>26.21</v>
      </c>
      <c r="F2330" s="164" t="s">
        <v>11038</v>
      </c>
      <c r="G2330" s="168"/>
    </row>
    <row r="2331" spans="1:7" x14ac:dyDescent="0.3">
      <c r="A2331" s="159" t="str">
        <f t="shared" si="36"/>
        <v>SN-93191</v>
      </c>
      <c r="B2331" s="160">
        <v>93191</v>
      </c>
      <c r="C2331" s="165" t="s">
        <v>13356</v>
      </c>
      <c r="D2331" s="166" t="s">
        <v>566</v>
      </c>
      <c r="E2331" s="461">
        <v>27.06</v>
      </c>
      <c r="F2331" s="164" t="s">
        <v>11038</v>
      </c>
      <c r="G2331" s="143"/>
    </row>
    <row r="2332" spans="1:7" x14ac:dyDescent="0.3">
      <c r="A2332" s="159" t="str">
        <f t="shared" si="36"/>
        <v>SN-93192</v>
      </c>
      <c r="B2332" s="160">
        <v>93192</v>
      </c>
      <c r="C2332" s="165" t="s">
        <v>13357</v>
      </c>
      <c r="D2332" s="166" t="s">
        <v>566</v>
      </c>
      <c r="E2332" s="461">
        <v>31.07</v>
      </c>
      <c r="F2332" s="164" t="s">
        <v>11038</v>
      </c>
      <c r="G2332" s="143"/>
    </row>
    <row r="2333" spans="1:7" x14ac:dyDescent="0.3">
      <c r="A2333" s="159" t="str">
        <f t="shared" si="36"/>
        <v>SN-93193</v>
      </c>
      <c r="B2333" s="160">
        <v>93193</v>
      </c>
      <c r="C2333" s="165" t="s">
        <v>13358</v>
      </c>
      <c r="D2333" s="166" t="s">
        <v>566</v>
      </c>
      <c r="E2333" s="461">
        <v>27.92</v>
      </c>
      <c r="F2333" s="164" t="s">
        <v>11038</v>
      </c>
      <c r="G2333" s="168"/>
    </row>
    <row r="2334" spans="1:7" x14ac:dyDescent="0.3">
      <c r="A2334" s="159" t="str">
        <f t="shared" si="36"/>
        <v>SN-93194</v>
      </c>
      <c r="B2334" s="160">
        <v>93194</v>
      </c>
      <c r="C2334" s="165" t="s">
        <v>13359</v>
      </c>
      <c r="D2334" s="166" t="s">
        <v>566</v>
      </c>
      <c r="E2334" s="461">
        <v>18.809999999999999</v>
      </c>
      <c r="F2334" s="164" t="s">
        <v>11038</v>
      </c>
      <c r="G2334" s="168"/>
    </row>
    <row r="2335" spans="1:7" x14ac:dyDescent="0.3">
      <c r="A2335" s="159" t="str">
        <f t="shared" si="36"/>
        <v>SN-93195</v>
      </c>
      <c r="B2335" s="160">
        <v>93195</v>
      </c>
      <c r="C2335" s="165" t="s">
        <v>13360</v>
      </c>
      <c r="D2335" s="166" t="s">
        <v>566</v>
      </c>
      <c r="E2335" s="461">
        <v>22.35</v>
      </c>
      <c r="F2335" s="164" t="s">
        <v>11038</v>
      </c>
      <c r="G2335" s="168"/>
    </row>
    <row r="2336" spans="1:7" x14ac:dyDescent="0.3">
      <c r="A2336" s="159" t="str">
        <f t="shared" si="36"/>
        <v>SN-93196</v>
      </c>
      <c r="B2336" s="160">
        <v>93196</v>
      </c>
      <c r="C2336" s="165" t="s">
        <v>13361</v>
      </c>
      <c r="D2336" s="166" t="s">
        <v>566</v>
      </c>
      <c r="E2336" s="461">
        <v>32.31</v>
      </c>
      <c r="F2336" s="164" t="s">
        <v>11038</v>
      </c>
      <c r="G2336" s="168"/>
    </row>
    <row r="2337" spans="1:7" x14ac:dyDescent="0.3">
      <c r="A2337" s="159" t="str">
        <f t="shared" si="36"/>
        <v>SN-93197</v>
      </c>
      <c r="B2337" s="160">
        <v>93197</v>
      </c>
      <c r="C2337" s="165" t="s">
        <v>13362</v>
      </c>
      <c r="D2337" s="166" t="s">
        <v>566</v>
      </c>
      <c r="E2337" s="461">
        <v>35.880000000000003</v>
      </c>
      <c r="F2337" s="164" t="s">
        <v>11038</v>
      </c>
      <c r="G2337" s="168"/>
    </row>
    <row r="2338" spans="1:7" ht="20.399999999999999" x14ac:dyDescent="0.3">
      <c r="A2338" s="159" t="str">
        <f t="shared" si="36"/>
        <v>SN-93198</v>
      </c>
      <c r="B2338" s="160">
        <v>93198</v>
      </c>
      <c r="C2338" s="165" t="s">
        <v>13363</v>
      </c>
      <c r="D2338" s="166" t="s">
        <v>566</v>
      </c>
      <c r="E2338" s="461">
        <v>22.94</v>
      </c>
      <c r="F2338" s="164" t="s">
        <v>11038</v>
      </c>
      <c r="G2338" s="168"/>
    </row>
    <row r="2339" spans="1:7" ht="20.399999999999999" x14ac:dyDescent="0.3">
      <c r="A2339" s="159" t="str">
        <f t="shared" si="36"/>
        <v>SN-93199</v>
      </c>
      <c r="B2339" s="160">
        <v>93199</v>
      </c>
      <c r="C2339" s="165" t="s">
        <v>13364</v>
      </c>
      <c r="D2339" s="166" t="s">
        <v>566</v>
      </c>
      <c r="E2339" s="461">
        <v>22.61</v>
      </c>
      <c r="F2339" s="164" t="s">
        <v>11038</v>
      </c>
      <c r="G2339" s="168"/>
    </row>
    <row r="2340" spans="1:7" x14ac:dyDescent="0.3">
      <c r="A2340" s="159" t="str">
        <f t="shared" si="36"/>
        <v>SN-93200</v>
      </c>
      <c r="B2340" s="160">
        <v>93200</v>
      </c>
      <c r="C2340" s="165" t="s">
        <v>13365</v>
      </c>
      <c r="D2340" s="166" t="s">
        <v>566</v>
      </c>
      <c r="E2340" s="461">
        <v>1.69</v>
      </c>
      <c r="F2340" s="164" t="s">
        <v>11038</v>
      </c>
      <c r="G2340" s="168"/>
    </row>
    <row r="2341" spans="1:7" x14ac:dyDescent="0.3">
      <c r="A2341" s="159" t="str">
        <f t="shared" si="36"/>
        <v>SN-93201</v>
      </c>
      <c r="B2341" s="160">
        <v>93201</v>
      </c>
      <c r="C2341" s="165" t="s">
        <v>13366</v>
      </c>
      <c r="D2341" s="166" t="s">
        <v>566</v>
      </c>
      <c r="E2341" s="461">
        <v>3.53</v>
      </c>
      <c r="F2341" s="164" t="s">
        <v>11038</v>
      </c>
      <c r="G2341" s="168"/>
    </row>
    <row r="2342" spans="1:7" x14ac:dyDescent="0.3">
      <c r="A2342" s="159" t="str">
        <f t="shared" si="36"/>
        <v>SN-93202</v>
      </c>
      <c r="B2342" s="160">
        <v>93202</v>
      </c>
      <c r="C2342" s="165" t="s">
        <v>13367</v>
      </c>
      <c r="D2342" s="166" t="s">
        <v>566</v>
      </c>
      <c r="E2342" s="461">
        <v>13.33</v>
      </c>
      <c r="F2342" s="164" t="s">
        <v>11038</v>
      </c>
      <c r="G2342" s="168"/>
    </row>
    <row r="2343" spans="1:7" ht="21.6" x14ac:dyDescent="0.3">
      <c r="A2343" s="159" t="str">
        <f t="shared" si="36"/>
        <v>SN-93203</v>
      </c>
      <c r="B2343" s="160">
        <v>93203</v>
      </c>
      <c r="C2343" s="165" t="s">
        <v>13368</v>
      </c>
      <c r="D2343" s="166" t="s">
        <v>566</v>
      </c>
      <c r="E2343" s="461">
        <v>9.85</v>
      </c>
      <c r="F2343" s="164" t="s">
        <v>11118</v>
      </c>
      <c r="G2343" s="168"/>
    </row>
    <row r="2344" spans="1:7" x14ac:dyDescent="0.3">
      <c r="A2344" s="159" t="str">
        <f t="shared" si="36"/>
        <v>SN-93204</v>
      </c>
      <c r="B2344" s="160">
        <v>93204</v>
      </c>
      <c r="C2344" s="165" t="s">
        <v>13369</v>
      </c>
      <c r="D2344" s="166" t="s">
        <v>566</v>
      </c>
      <c r="E2344" s="461">
        <v>26.28</v>
      </c>
      <c r="F2344" s="164" t="s">
        <v>11038</v>
      </c>
      <c r="G2344" s="168"/>
    </row>
    <row r="2345" spans="1:7" x14ac:dyDescent="0.3">
      <c r="A2345" s="159" t="str">
        <f t="shared" si="36"/>
        <v>SN-93205</v>
      </c>
      <c r="B2345" s="160">
        <v>93205</v>
      </c>
      <c r="C2345" s="165" t="s">
        <v>13370</v>
      </c>
      <c r="D2345" s="166" t="s">
        <v>566</v>
      </c>
      <c r="E2345" s="461">
        <v>20.47</v>
      </c>
      <c r="F2345" s="164" t="s">
        <v>11038</v>
      </c>
      <c r="G2345" s="168"/>
    </row>
    <row r="2346" spans="1:7" ht="20.399999999999999" x14ac:dyDescent="0.3">
      <c r="A2346" s="159" t="str">
        <f t="shared" si="36"/>
        <v>SN-71623</v>
      </c>
      <c r="B2346" s="160">
        <v>71623</v>
      </c>
      <c r="C2346" s="165" t="s">
        <v>13371</v>
      </c>
      <c r="D2346" s="166" t="s">
        <v>566</v>
      </c>
      <c r="E2346" s="461">
        <v>22.3</v>
      </c>
      <c r="F2346" s="164" t="s">
        <v>11038</v>
      </c>
      <c r="G2346" s="143"/>
    </row>
    <row r="2347" spans="1:7" ht="21.6" x14ac:dyDescent="0.3">
      <c r="A2347" s="159" t="str">
        <f t="shared" si="36"/>
        <v>SN-74144/2</v>
      </c>
      <c r="B2347" s="160" t="s">
        <v>13372</v>
      </c>
      <c r="C2347" s="165" t="s">
        <v>8163</v>
      </c>
      <c r="D2347" s="166" t="s">
        <v>513</v>
      </c>
      <c r="E2347" s="461">
        <v>27.5</v>
      </c>
      <c r="F2347" s="164" t="s">
        <v>11118</v>
      </c>
      <c r="G2347" s="168"/>
    </row>
    <row r="2348" spans="1:7" x14ac:dyDescent="0.3">
      <c r="A2348" s="159" t="str">
        <f t="shared" si="36"/>
        <v>SN-83513</v>
      </c>
      <c r="B2348" s="160">
        <v>83513</v>
      </c>
      <c r="C2348" s="165" t="s">
        <v>7702</v>
      </c>
      <c r="D2348" s="166" t="s">
        <v>496</v>
      </c>
      <c r="E2348" s="461">
        <v>6.15</v>
      </c>
      <c r="F2348" s="164" t="s">
        <v>11038</v>
      </c>
      <c r="G2348" s="168"/>
    </row>
    <row r="2349" spans="1:7" x14ac:dyDescent="0.3">
      <c r="A2349" s="159" t="str">
        <f t="shared" si="36"/>
        <v>SN-83514</v>
      </c>
      <c r="B2349" s="160">
        <v>83514</v>
      </c>
      <c r="C2349" s="165" t="s">
        <v>7703</v>
      </c>
      <c r="D2349" s="166" t="s">
        <v>496</v>
      </c>
      <c r="E2349" s="461">
        <v>5.34</v>
      </c>
      <c r="F2349" s="164" t="s">
        <v>11038</v>
      </c>
      <c r="G2349" s="168"/>
    </row>
    <row r="2350" spans="1:7" x14ac:dyDescent="0.3">
      <c r="A2350" s="159" t="str">
        <f t="shared" si="36"/>
        <v>SN-84153</v>
      </c>
      <c r="B2350" s="160">
        <v>84153</v>
      </c>
      <c r="C2350" s="165" t="s">
        <v>7740</v>
      </c>
      <c r="D2350" s="166" t="s">
        <v>496</v>
      </c>
      <c r="E2350" s="461">
        <v>51.05</v>
      </c>
      <c r="F2350" s="164" t="s">
        <v>11038</v>
      </c>
      <c r="G2350" s="143"/>
    </row>
    <row r="2351" spans="1:7" x14ac:dyDescent="0.3">
      <c r="A2351" s="159" t="str">
        <f t="shared" si="36"/>
        <v>SN-84154</v>
      </c>
      <c r="B2351" s="160">
        <v>84154</v>
      </c>
      <c r="C2351" s="165" t="s">
        <v>7741</v>
      </c>
      <c r="D2351" s="166" t="s">
        <v>901</v>
      </c>
      <c r="E2351" s="461">
        <v>104.54</v>
      </c>
      <c r="F2351" s="164" t="s">
        <v>11038</v>
      </c>
      <c r="G2351" s="143"/>
    </row>
    <row r="2352" spans="1:7" x14ac:dyDescent="0.3">
      <c r="A2352" s="159" t="str">
        <f t="shared" si="36"/>
        <v>SN-85233</v>
      </c>
      <c r="B2352" s="160">
        <v>85233</v>
      </c>
      <c r="C2352" s="165" t="s">
        <v>7784</v>
      </c>
      <c r="D2352" s="166" t="s">
        <v>537</v>
      </c>
      <c r="E2352" s="461">
        <v>1825.9</v>
      </c>
      <c r="F2352" s="164" t="s">
        <v>11038</v>
      </c>
      <c r="G2352" s="168"/>
    </row>
    <row r="2353" spans="1:7" ht="20.399999999999999" x14ac:dyDescent="0.3">
      <c r="A2353" s="159" t="str">
        <f t="shared" si="36"/>
        <v>SN-95952</v>
      </c>
      <c r="B2353" s="160">
        <v>95952</v>
      </c>
      <c r="C2353" s="165" t="s">
        <v>13373</v>
      </c>
      <c r="D2353" s="166" t="s">
        <v>537</v>
      </c>
      <c r="E2353" s="461">
        <v>1227.3800000000001</v>
      </c>
      <c r="F2353" s="164" t="s">
        <v>11038</v>
      </c>
      <c r="G2353" s="168"/>
    </row>
    <row r="2354" spans="1:7" ht="20.399999999999999" x14ac:dyDescent="0.3">
      <c r="A2354" s="159" t="str">
        <f t="shared" si="36"/>
        <v>SN-95953</v>
      </c>
      <c r="B2354" s="160">
        <v>95953</v>
      </c>
      <c r="C2354" s="165" t="s">
        <v>13374</v>
      </c>
      <c r="D2354" s="166" t="s">
        <v>537</v>
      </c>
      <c r="E2354" s="461">
        <v>2041.44</v>
      </c>
      <c r="F2354" s="164" t="s">
        <v>11038</v>
      </c>
      <c r="G2354" s="168"/>
    </row>
    <row r="2355" spans="1:7" ht="20.399999999999999" x14ac:dyDescent="0.3">
      <c r="A2355" s="159" t="str">
        <f t="shared" si="36"/>
        <v>SN-95954</v>
      </c>
      <c r="B2355" s="160">
        <v>95954</v>
      </c>
      <c r="C2355" s="165" t="s">
        <v>13375</v>
      </c>
      <c r="D2355" s="166" t="s">
        <v>537</v>
      </c>
      <c r="E2355" s="461">
        <v>1403.4</v>
      </c>
      <c r="F2355" s="164" t="s">
        <v>11038</v>
      </c>
      <c r="G2355" s="168"/>
    </row>
    <row r="2356" spans="1:7" ht="20.399999999999999" x14ac:dyDescent="0.3">
      <c r="A2356" s="159" t="str">
        <f t="shared" si="36"/>
        <v>SN-95955</v>
      </c>
      <c r="B2356" s="160">
        <v>95955</v>
      </c>
      <c r="C2356" s="165" t="s">
        <v>13376</v>
      </c>
      <c r="D2356" s="166" t="s">
        <v>537</v>
      </c>
      <c r="E2356" s="461">
        <v>1773.98</v>
      </c>
      <c r="F2356" s="164" t="s">
        <v>11038</v>
      </c>
      <c r="G2356" s="168"/>
    </row>
    <row r="2357" spans="1:7" ht="20.399999999999999" x14ac:dyDescent="0.3">
      <c r="A2357" s="159" t="str">
        <f t="shared" si="36"/>
        <v>SN-95956</v>
      </c>
      <c r="B2357" s="160">
        <v>95956</v>
      </c>
      <c r="C2357" s="165" t="s">
        <v>13377</v>
      </c>
      <c r="D2357" s="166" t="s">
        <v>537</v>
      </c>
      <c r="E2357" s="461">
        <v>1355.92</v>
      </c>
      <c r="F2357" s="164" t="s">
        <v>11038</v>
      </c>
      <c r="G2357" s="168"/>
    </row>
    <row r="2358" spans="1:7" ht="20.399999999999999" x14ac:dyDescent="0.3">
      <c r="A2358" s="159" t="str">
        <f t="shared" si="36"/>
        <v>SN-95957</v>
      </c>
      <c r="B2358" s="160">
        <v>95957</v>
      </c>
      <c r="C2358" s="165" t="s">
        <v>13378</v>
      </c>
      <c r="D2358" s="166" t="s">
        <v>537</v>
      </c>
      <c r="E2358" s="461">
        <v>1750.92</v>
      </c>
      <c r="F2358" s="164" t="s">
        <v>11038</v>
      </c>
      <c r="G2358" s="168"/>
    </row>
    <row r="2359" spans="1:7" ht="20.399999999999999" x14ac:dyDescent="0.3">
      <c r="A2359" s="159" t="str">
        <f t="shared" si="36"/>
        <v>SN-95969</v>
      </c>
      <c r="B2359" s="160">
        <v>95969</v>
      </c>
      <c r="C2359" s="165" t="s">
        <v>13379</v>
      </c>
      <c r="D2359" s="166" t="s">
        <v>537</v>
      </c>
      <c r="E2359" s="461">
        <v>1754.72</v>
      </c>
      <c r="F2359" s="164" t="s">
        <v>11038</v>
      </c>
      <c r="G2359" s="168"/>
    </row>
    <row r="2360" spans="1:7" ht="20.399999999999999" x14ac:dyDescent="0.3">
      <c r="A2360" s="159" t="str">
        <f t="shared" si="36"/>
        <v>SN-97733</v>
      </c>
      <c r="B2360" s="160">
        <v>97733</v>
      </c>
      <c r="C2360" s="165" t="s">
        <v>13380</v>
      </c>
      <c r="D2360" s="166" t="s">
        <v>537</v>
      </c>
      <c r="E2360" s="461">
        <v>1880.21</v>
      </c>
      <c r="F2360" s="164" t="s">
        <v>11038</v>
      </c>
      <c r="G2360" s="168"/>
    </row>
    <row r="2361" spans="1:7" ht="20.399999999999999" x14ac:dyDescent="0.3">
      <c r="A2361" s="159" t="str">
        <f t="shared" si="36"/>
        <v>SN-97734</v>
      </c>
      <c r="B2361" s="160">
        <v>97734</v>
      </c>
      <c r="C2361" s="165" t="s">
        <v>13381</v>
      </c>
      <c r="D2361" s="166" t="s">
        <v>537</v>
      </c>
      <c r="E2361" s="461">
        <v>1635.04</v>
      </c>
      <c r="F2361" s="164" t="s">
        <v>11038</v>
      </c>
      <c r="G2361" s="168"/>
    </row>
    <row r="2362" spans="1:7" ht="20.399999999999999" x14ac:dyDescent="0.3">
      <c r="A2362" s="159" t="str">
        <f t="shared" si="36"/>
        <v>SN-97735</v>
      </c>
      <c r="B2362" s="160">
        <v>97735</v>
      </c>
      <c r="C2362" s="165" t="s">
        <v>13382</v>
      </c>
      <c r="D2362" s="166" t="s">
        <v>537</v>
      </c>
      <c r="E2362" s="461">
        <v>1360.37</v>
      </c>
      <c r="F2362" s="164" t="s">
        <v>11038</v>
      </c>
      <c r="G2362" s="168"/>
    </row>
    <row r="2363" spans="1:7" ht="20.399999999999999" x14ac:dyDescent="0.3">
      <c r="A2363" s="159" t="str">
        <f t="shared" si="36"/>
        <v>SN-97736</v>
      </c>
      <c r="B2363" s="160">
        <v>97736</v>
      </c>
      <c r="C2363" s="165" t="s">
        <v>13383</v>
      </c>
      <c r="D2363" s="166" t="s">
        <v>537</v>
      </c>
      <c r="E2363" s="461">
        <v>875.16</v>
      </c>
      <c r="F2363" s="164" t="s">
        <v>11038</v>
      </c>
      <c r="G2363" s="168"/>
    </row>
    <row r="2364" spans="1:7" ht="20.399999999999999" x14ac:dyDescent="0.3">
      <c r="A2364" s="159" t="str">
        <f t="shared" si="36"/>
        <v>SN-97737</v>
      </c>
      <c r="B2364" s="160">
        <v>97737</v>
      </c>
      <c r="C2364" s="165" t="s">
        <v>13384</v>
      </c>
      <c r="D2364" s="166" t="s">
        <v>537</v>
      </c>
      <c r="E2364" s="461">
        <v>1888.37</v>
      </c>
      <c r="F2364" s="164" t="s">
        <v>11038</v>
      </c>
      <c r="G2364" s="143"/>
    </row>
    <row r="2365" spans="1:7" ht="20.399999999999999" x14ac:dyDescent="0.3">
      <c r="A2365" s="159" t="str">
        <f t="shared" si="36"/>
        <v>SN-97738</v>
      </c>
      <c r="B2365" s="160">
        <v>97738</v>
      </c>
      <c r="C2365" s="165" t="s">
        <v>13385</v>
      </c>
      <c r="D2365" s="166" t="s">
        <v>537</v>
      </c>
      <c r="E2365" s="461">
        <v>2697.7</v>
      </c>
      <c r="F2365" s="164" t="s">
        <v>11038</v>
      </c>
      <c r="G2365" s="168"/>
    </row>
    <row r="2366" spans="1:7" ht="20.399999999999999" x14ac:dyDescent="0.3">
      <c r="A2366" s="159" t="str">
        <f t="shared" si="36"/>
        <v>SN-97739</v>
      </c>
      <c r="B2366" s="160">
        <v>97739</v>
      </c>
      <c r="C2366" s="165" t="s">
        <v>13386</v>
      </c>
      <c r="D2366" s="166" t="s">
        <v>537</v>
      </c>
      <c r="E2366" s="461">
        <v>1595.96</v>
      </c>
      <c r="F2366" s="164" t="s">
        <v>11038</v>
      </c>
      <c r="G2366" s="168"/>
    </row>
    <row r="2367" spans="1:7" ht="20.399999999999999" x14ac:dyDescent="0.3">
      <c r="A2367" s="159" t="str">
        <f t="shared" si="36"/>
        <v>SN-97740</v>
      </c>
      <c r="B2367" s="160">
        <v>97740</v>
      </c>
      <c r="C2367" s="165" t="s">
        <v>13387</v>
      </c>
      <c r="D2367" s="166" t="s">
        <v>537</v>
      </c>
      <c r="E2367" s="461">
        <v>1180.6300000000001</v>
      </c>
      <c r="F2367" s="164" t="s">
        <v>11038</v>
      </c>
      <c r="G2367" s="168"/>
    </row>
    <row r="2368" spans="1:7" ht="20.399999999999999" x14ac:dyDescent="0.3">
      <c r="A2368" s="159" t="str">
        <f t="shared" si="36"/>
        <v>SN-5968</v>
      </c>
      <c r="B2368" s="160">
        <v>5968</v>
      </c>
      <c r="C2368" s="165" t="s">
        <v>13388</v>
      </c>
      <c r="D2368" s="166" t="s">
        <v>701</v>
      </c>
      <c r="E2368" s="461">
        <v>29.9</v>
      </c>
      <c r="F2368" s="164" t="s">
        <v>11038</v>
      </c>
      <c r="G2368" s="168"/>
    </row>
    <row r="2369" spans="1:7" ht="21.6" x14ac:dyDescent="0.3">
      <c r="A2369" s="159" t="str">
        <f t="shared" si="36"/>
        <v>SN-83731</v>
      </c>
      <c r="B2369" s="160">
        <v>83731</v>
      </c>
      <c r="C2369" s="165" t="s">
        <v>13389</v>
      </c>
      <c r="D2369" s="166" t="s">
        <v>701</v>
      </c>
      <c r="E2369" s="461">
        <v>33.880000000000003</v>
      </c>
      <c r="F2369" s="164" t="s">
        <v>11118</v>
      </c>
      <c r="G2369" s="168"/>
    </row>
    <row r="2370" spans="1:7" ht="21.6" x14ac:dyDescent="0.3">
      <c r="A2370" s="159" t="str">
        <f t="shared" si="36"/>
        <v>SN-83732</v>
      </c>
      <c r="B2370" s="160">
        <v>83732</v>
      </c>
      <c r="C2370" s="165" t="s">
        <v>13390</v>
      </c>
      <c r="D2370" s="166" t="s">
        <v>701</v>
      </c>
      <c r="E2370" s="461">
        <v>24.59</v>
      </c>
      <c r="F2370" s="164" t="s">
        <v>11118</v>
      </c>
      <c r="G2370" s="168"/>
    </row>
    <row r="2371" spans="1:7" ht="21.6" x14ac:dyDescent="0.3">
      <c r="A2371" s="159" t="str">
        <f t="shared" si="36"/>
        <v>SN-83733</v>
      </c>
      <c r="B2371" s="160">
        <v>83733</v>
      </c>
      <c r="C2371" s="165" t="s">
        <v>13391</v>
      </c>
      <c r="D2371" s="166" t="s">
        <v>701</v>
      </c>
      <c r="E2371" s="461">
        <v>28.91</v>
      </c>
      <c r="F2371" s="164" t="s">
        <v>11118</v>
      </c>
      <c r="G2371" s="168"/>
    </row>
    <row r="2372" spans="1:7" ht="21.6" x14ac:dyDescent="0.3">
      <c r="A2372" s="159" t="str">
        <f t="shared" si="36"/>
        <v>SN-83735</v>
      </c>
      <c r="B2372" s="160">
        <v>83735</v>
      </c>
      <c r="C2372" s="165" t="s">
        <v>13392</v>
      </c>
      <c r="D2372" s="166" t="s">
        <v>701</v>
      </c>
      <c r="E2372" s="461">
        <v>57</v>
      </c>
      <c r="F2372" s="164" t="s">
        <v>11118</v>
      </c>
      <c r="G2372" s="168"/>
    </row>
    <row r="2373" spans="1:7" ht="21.6" x14ac:dyDescent="0.3">
      <c r="A2373" s="159" t="str">
        <f t="shared" si="36"/>
        <v>SN-68053</v>
      </c>
      <c r="B2373" s="160">
        <v>68053</v>
      </c>
      <c r="C2373" s="165" t="s">
        <v>13393</v>
      </c>
      <c r="D2373" s="166" t="s">
        <v>701</v>
      </c>
      <c r="E2373" s="461">
        <v>4.3600000000000003</v>
      </c>
      <c r="F2373" s="164" t="s">
        <v>11118</v>
      </c>
      <c r="G2373" s="168"/>
    </row>
    <row r="2374" spans="1:7" ht="21.6" x14ac:dyDescent="0.3">
      <c r="A2374" s="159" t="str">
        <f t="shared" si="36"/>
        <v>SN-73753/1</v>
      </c>
      <c r="B2374" s="160" t="s">
        <v>13394</v>
      </c>
      <c r="C2374" s="165" t="s">
        <v>13395</v>
      </c>
      <c r="D2374" s="166" t="s">
        <v>701</v>
      </c>
      <c r="E2374" s="461">
        <v>70.05</v>
      </c>
      <c r="F2374" s="164" t="s">
        <v>11118</v>
      </c>
      <c r="G2374" s="168"/>
    </row>
    <row r="2375" spans="1:7" x14ac:dyDescent="0.3">
      <c r="A2375" s="159" t="str">
        <f t="shared" si="36"/>
        <v>SN-74033/1</v>
      </c>
      <c r="B2375" s="160" t="s">
        <v>13396</v>
      </c>
      <c r="C2375" s="165" t="s">
        <v>13397</v>
      </c>
      <c r="D2375" s="166" t="s">
        <v>701</v>
      </c>
      <c r="E2375" s="461">
        <v>41.15</v>
      </c>
      <c r="F2375" s="164" t="s">
        <v>11038</v>
      </c>
      <c r="G2375" s="168"/>
    </row>
    <row r="2376" spans="1:7" ht="21.6" x14ac:dyDescent="0.3">
      <c r="A2376" s="159" t="str">
        <f t="shared" si="36"/>
        <v>SN-83737</v>
      </c>
      <c r="B2376" s="160">
        <v>83737</v>
      </c>
      <c r="C2376" s="165" t="s">
        <v>13398</v>
      </c>
      <c r="D2376" s="166" t="s">
        <v>701</v>
      </c>
      <c r="E2376" s="461">
        <v>65.3</v>
      </c>
      <c r="F2376" s="164" t="s">
        <v>11118</v>
      </c>
      <c r="G2376" s="168"/>
    </row>
    <row r="2377" spans="1:7" ht="21.6" x14ac:dyDescent="0.3">
      <c r="A2377" s="159" t="str">
        <f t="shared" si="36"/>
        <v>SN-83738</v>
      </c>
      <c r="B2377" s="160">
        <v>83738</v>
      </c>
      <c r="C2377" s="165" t="s">
        <v>13399</v>
      </c>
      <c r="D2377" s="166" t="s">
        <v>701</v>
      </c>
      <c r="E2377" s="461">
        <v>79.69</v>
      </c>
      <c r="F2377" s="164" t="s">
        <v>11118</v>
      </c>
      <c r="G2377" s="168"/>
    </row>
    <row r="2378" spans="1:7" ht="21.6" x14ac:dyDescent="0.3">
      <c r="A2378" s="159" t="str">
        <f t="shared" ref="A2378:A2441" si="37">CONCATENATE("SN-",B2378)</f>
        <v>SN-83740</v>
      </c>
      <c r="B2378" s="160">
        <v>83740</v>
      </c>
      <c r="C2378" s="165" t="s">
        <v>7729</v>
      </c>
      <c r="D2378" s="166" t="s">
        <v>701</v>
      </c>
      <c r="E2378" s="461">
        <v>27.13</v>
      </c>
      <c r="F2378" s="164" t="s">
        <v>11118</v>
      </c>
      <c r="G2378" s="143"/>
    </row>
    <row r="2379" spans="1:7" ht="21.6" x14ac:dyDescent="0.3">
      <c r="A2379" s="159" t="str">
        <f t="shared" si="37"/>
        <v>SN-73929/1</v>
      </c>
      <c r="B2379" s="160" t="s">
        <v>13400</v>
      </c>
      <c r="C2379" s="165" t="s">
        <v>13401</v>
      </c>
      <c r="D2379" s="166" t="s">
        <v>701</v>
      </c>
      <c r="E2379" s="461">
        <v>27.55</v>
      </c>
      <c r="F2379" s="164" t="s">
        <v>11118</v>
      </c>
      <c r="G2379" s="168"/>
    </row>
    <row r="2380" spans="1:7" ht="21.6" x14ac:dyDescent="0.3">
      <c r="A2380" s="159" t="str">
        <f t="shared" si="37"/>
        <v>SN-73929/4</v>
      </c>
      <c r="B2380" s="160" t="s">
        <v>13402</v>
      </c>
      <c r="C2380" s="165" t="s">
        <v>13403</v>
      </c>
      <c r="D2380" s="166" t="s">
        <v>701</v>
      </c>
      <c r="E2380" s="461">
        <v>50.62</v>
      </c>
      <c r="F2380" s="164" t="s">
        <v>11118</v>
      </c>
      <c r="G2380" s="168"/>
    </row>
    <row r="2381" spans="1:7" ht="21.6" x14ac:dyDescent="0.3">
      <c r="A2381" s="159" t="str">
        <f t="shared" si="37"/>
        <v>SN-6225</v>
      </c>
      <c r="B2381" s="160">
        <v>6225</v>
      </c>
      <c r="C2381" s="165" t="s">
        <v>13404</v>
      </c>
      <c r="D2381" s="166" t="s">
        <v>701</v>
      </c>
      <c r="E2381" s="461">
        <v>32.630000000000003</v>
      </c>
      <c r="F2381" s="164" t="s">
        <v>11118</v>
      </c>
      <c r="G2381" s="168"/>
    </row>
    <row r="2382" spans="1:7" ht="21.6" x14ac:dyDescent="0.3">
      <c r="A2382" s="159" t="str">
        <f t="shared" si="37"/>
        <v>SN-72075</v>
      </c>
      <c r="B2382" s="160">
        <v>72075</v>
      </c>
      <c r="C2382" s="165" t="s">
        <v>13405</v>
      </c>
      <c r="D2382" s="166" t="s">
        <v>701</v>
      </c>
      <c r="E2382" s="461">
        <v>11.18</v>
      </c>
      <c r="F2382" s="164" t="s">
        <v>11118</v>
      </c>
      <c r="G2382" s="168"/>
    </row>
    <row r="2383" spans="1:7" ht="21.6" x14ac:dyDescent="0.3">
      <c r="A2383" s="159" t="str">
        <f t="shared" si="37"/>
        <v>SN-73762/2</v>
      </c>
      <c r="B2383" s="160" t="s">
        <v>13406</v>
      </c>
      <c r="C2383" s="165" t="s">
        <v>13407</v>
      </c>
      <c r="D2383" s="166" t="s">
        <v>701</v>
      </c>
      <c r="E2383" s="461">
        <v>78.34</v>
      </c>
      <c r="F2383" s="164" t="s">
        <v>11118</v>
      </c>
      <c r="G2383" s="168"/>
    </row>
    <row r="2384" spans="1:7" ht="21.6" x14ac:dyDescent="0.3">
      <c r="A2384" s="159" t="str">
        <f t="shared" si="37"/>
        <v>SN-73762/4</v>
      </c>
      <c r="B2384" s="160" t="s">
        <v>13408</v>
      </c>
      <c r="C2384" s="165" t="s">
        <v>13409</v>
      </c>
      <c r="D2384" s="166" t="s">
        <v>701</v>
      </c>
      <c r="E2384" s="461">
        <v>131.59</v>
      </c>
      <c r="F2384" s="164" t="s">
        <v>11118</v>
      </c>
      <c r="G2384" s="168"/>
    </row>
    <row r="2385" spans="1:7" ht="21.6" x14ac:dyDescent="0.3">
      <c r="A2385" s="159" t="str">
        <f t="shared" si="37"/>
        <v>SN-74066/2</v>
      </c>
      <c r="B2385" s="160" t="s">
        <v>13410</v>
      </c>
      <c r="C2385" s="165" t="s">
        <v>13411</v>
      </c>
      <c r="D2385" s="166" t="s">
        <v>701</v>
      </c>
      <c r="E2385" s="461">
        <v>73.790000000000006</v>
      </c>
      <c r="F2385" s="164" t="s">
        <v>11118</v>
      </c>
      <c r="G2385" s="168"/>
    </row>
    <row r="2386" spans="1:7" ht="21.6" x14ac:dyDescent="0.3">
      <c r="A2386" s="159" t="str">
        <f t="shared" si="37"/>
        <v>SN-74106/1</v>
      </c>
      <c r="B2386" s="160" t="s">
        <v>13412</v>
      </c>
      <c r="C2386" s="165" t="s">
        <v>13413</v>
      </c>
      <c r="D2386" s="166" t="s">
        <v>701</v>
      </c>
      <c r="E2386" s="461">
        <v>7.96</v>
      </c>
      <c r="F2386" s="164" t="s">
        <v>11118</v>
      </c>
      <c r="G2386" s="168"/>
    </row>
    <row r="2387" spans="1:7" ht="21.6" x14ac:dyDescent="0.3">
      <c r="A2387" s="159" t="str">
        <f t="shared" si="37"/>
        <v>SN-83741</v>
      </c>
      <c r="B2387" s="160">
        <v>83741</v>
      </c>
      <c r="C2387" s="165" t="s">
        <v>13414</v>
      </c>
      <c r="D2387" s="166" t="s">
        <v>701</v>
      </c>
      <c r="E2387" s="461">
        <v>72.47</v>
      </c>
      <c r="F2387" s="164" t="s">
        <v>11118</v>
      </c>
      <c r="G2387" s="168"/>
    </row>
    <row r="2388" spans="1:7" ht="21.6" x14ac:dyDescent="0.3">
      <c r="A2388" s="159" t="str">
        <f t="shared" si="37"/>
        <v>SN-83742</v>
      </c>
      <c r="B2388" s="160">
        <v>83742</v>
      </c>
      <c r="C2388" s="165" t="s">
        <v>7730</v>
      </c>
      <c r="D2388" s="166" t="s">
        <v>701</v>
      </c>
      <c r="E2388" s="461">
        <v>20.43</v>
      </c>
      <c r="F2388" s="164" t="s">
        <v>11118</v>
      </c>
      <c r="G2388" s="168"/>
    </row>
    <row r="2389" spans="1:7" ht="21.6" x14ac:dyDescent="0.3">
      <c r="A2389" s="159" t="str">
        <f t="shared" si="37"/>
        <v>SN-83743</v>
      </c>
      <c r="B2389" s="160">
        <v>83743</v>
      </c>
      <c r="C2389" s="165" t="s">
        <v>13415</v>
      </c>
      <c r="D2389" s="166" t="s">
        <v>566</v>
      </c>
      <c r="E2389" s="461">
        <v>18.82</v>
      </c>
      <c r="F2389" s="164" t="s">
        <v>11118</v>
      </c>
      <c r="G2389" s="168"/>
    </row>
    <row r="2390" spans="1:7" ht="21.6" x14ac:dyDescent="0.3">
      <c r="A2390" s="159" t="str">
        <f t="shared" si="37"/>
        <v>SN-73872/1</v>
      </c>
      <c r="B2390" s="160" t="s">
        <v>13416</v>
      </c>
      <c r="C2390" s="165" t="s">
        <v>13417</v>
      </c>
      <c r="D2390" s="166" t="s">
        <v>701</v>
      </c>
      <c r="E2390" s="461">
        <v>24.95</v>
      </c>
      <c r="F2390" s="164" t="s">
        <v>11118</v>
      </c>
      <c r="G2390" s="168"/>
    </row>
    <row r="2391" spans="1:7" ht="21.6" x14ac:dyDescent="0.3">
      <c r="A2391" s="159" t="str">
        <f t="shared" si="37"/>
        <v>SN-73872/2</v>
      </c>
      <c r="B2391" s="160" t="s">
        <v>13418</v>
      </c>
      <c r="C2391" s="165" t="s">
        <v>13419</v>
      </c>
      <c r="D2391" s="166" t="s">
        <v>701</v>
      </c>
      <c r="E2391" s="461">
        <v>48.88</v>
      </c>
      <c r="F2391" s="164" t="s">
        <v>11118</v>
      </c>
      <c r="G2391" s="168"/>
    </row>
    <row r="2392" spans="1:7" ht="21.6" x14ac:dyDescent="0.3">
      <c r="A2392" s="159" t="str">
        <f t="shared" si="37"/>
        <v>SN-72124</v>
      </c>
      <c r="B2392" s="160">
        <v>72124</v>
      </c>
      <c r="C2392" s="165" t="s">
        <v>13420</v>
      </c>
      <c r="D2392" s="166" t="s">
        <v>901</v>
      </c>
      <c r="E2392" s="461">
        <v>119.87</v>
      </c>
      <c r="F2392" s="164" t="s">
        <v>11118</v>
      </c>
      <c r="G2392" s="168"/>
    </row>
    <row r="2393" spans="1:7" ht="21.6" x14ac:dyDescent="0.3">
      <c r="A2393" s="159" t="str">
        <f t="shared" si="37"/>
        <v>SN-74025/1</v>
      </c>
      <c r="B2393" s="160" t="s">
        <v>13421</v>
      </c>
      <c r="C2393" s="165" t="s">
        <v>13422</v>
      </c>
      <c r="D2393" s="166" t="s">
        <v>566</v>
      </c>
      <c r="E2393" s="461">
        <v>44.64</v>
      </c>
      <c r="F2393" s="164" t="s">
        <v>11118</v>
      </c>
      <c r="G2393" s="168"/>
    </row>
    <row r="2394" spans="1:7" ht="21.6" x14ac:dyDescent="0.3">
      <c r="A2394" s="159" t="str">
        <f t="shared" si="37"/>
        <v>SN-74190/1</v>
      </c>
      <c r="B2394" s="160" t="s">
        <v>13423</v>
      </c>
      <c r="C2394" s="165" t="s">
        <v>13424</v>
      </c>
      <c r="D2394" s="166" t="s">
        <v>701</v>
      </c>
      <c r="E2394" s="461">
        <v>147.88999999999999</v>
      </c>
      <c r="F2394" s="164" t="s">
        <v>11118</v>
      </c>
      <c r="G2394" s="168"/>
    </row>
    <row r="2395" spans="1:7" ht="20.399999999999999" x14ac:dyDescent="0.3">
      <c r="A2395" s="159" t="str">
        <f t="shared" si="37"/>
        <v>SN-73798/1</v>
      </c>
      <c r="B2395" s="160" t="s">
        <v>13425</v>
      </c>
      <c r="C2395" s="165" t="s">
        <v>13426</v>
      </c>
      <c r="D2395" s="166" t="s">
        <v>566</v>
      </c>
      <c r="E2395" s="461">
        <v>17.03</v>
      </c>
      <c r="F2395" s="164" t="s">
        <v>11038</v>
      </c>
      <c r="G2395" s="168"/>
    </row>
    <row r="2396" spans="1:7" ht="20.399999999999999" x14ac:dyDescent="0.3">
      <c r="A2396" s="159" t="str">
        <f t="shared" si="37"/>
        <v>SN-73798/3</v>
      </c>
      <c r="B2396" s="160" t="s">
        <v>13427</v>
      </c>
      <c r="C2396" s="165" t="s">
        <v>13428</v>
      </c>
      <c r="D2396" s="166" t="s">
        <v>566</v>
      </c>
      <c r="E2396" s="461">
        <v>26.49</v>
      </c>
      <c r="F2396" s="164" t="s">
        <v>11038</v>
      </c>
      <c r="G2396" s="168"/>
    </row>
    <row r="2397" spans="1:7" ht="21.6" x14ac:dyDescent="0.3">
      <c r="A2397" s="159" t="str">
        <f t="shared" si="37"/>
        <v>SN-91831</v>
      </c>
      <c r="B2397" s="160">
        <v>91831</v>
      </c>
      <c r="C2397" s="165" t="s">
        <v>13429</v>
      </c>
      <c r="D2397" s="166" t="s">
        <v>566</v>
      </c>
      <c r="E2397" s="461">
        <v>4.3499999999999996</v>
      </c>
      <c r="F2397" s="164" t="s">
        <v>11118</v>
      </c>
      <c r="G2397" s="168"/>
    </row>
    <row r="2398" spans="1:7" ht="21.6" x14ac:dyDescent="0.3">
      <c r="A2398" s="159" t="str">
        <f t="shared" si="37"/>
        <v>SN-91834</v>
      </c>
      <c r="B2398" s="160">
        <v>91834</v>
      </c>
      <c r="C2398" s="165" t="s">
        <v>13430</v>
      </c>
      <c r="D2398" s="166" t="s">
        <v>566</v>
      </c>
      <c r="E2398" s="461">
        <v>4.83</v>
      </c>
      <c r="F2398" s="164" t="s">
        <v>11118</v>
      </c>
      <c r="G2398" s="168"/>
    </row>
    <row r="2399" spans="1:7" ht="21.6" x14ac:dyDescent="0.3">
      <c r="A2399" s="159" t="str">
        <f t="shared" si="37"/>
        <v>SN-91836</v>
      </c>
      <c r="B2399" s="160">
        <v>91836</v>
      </c>
      <c r="C2399" s="165" t="s">
        <v>13431</v>
      </c>
      <c r="D2399" s="166" t="s">
        <v>566</v>
      </c>
      <c r="E2399" s="461">
        <v>6.22</v>
      </c>
      <c r="F2399" s="164" t="s">
        <v>11118</v>
      </c>
      <c r="G2399" s="168"/>
    </row>
    <row r="2400" spans="1:7" ht="21.6" x14ac:dyDescent="0.3">
      <c r="A2400" s="159" t="str">
        <f t="shared" si="37"/>
        <v>SN-91842</v>
      </c>
      <c r="B2400" s="160">
        <v>91842</v>
      </c>
      <c r="C2400" s="165" t="s">
        <v>13432</v>
      </c>
      <c r="D2400" s="166" t="s">
        <v>566</v>
      </c>
      <c r="E2400" s="461">
        <v>3.01</v>
      </c>
      <c r="F2400" s="164" t="s">
        <v>11118</v>
      </c>
      <c r="G2400" s="168"/>
    </row>
    <row r="2401" spans="1:7" ht="21.6" x14ac:dyDescent="0.3">
      <c r="A2401" s="159" t="str">
        <f t="shared" si="37"/>
        <v>SN-91844</v>
      </c>
      <c r="B2401" s="160">
        <v>91844</v>
      </c>
      <c r="C2401" s="165" t="s">
        <v>13433</v>
      </c>
      <c r="D2401" s="166" t="s">
        <v>566</v>
      </c>
      <c r="E2401" s="461">
        <v>3.48</v>
      </c>
      <c r="F2401" s="164" t="s">
        <v>11118</v>
      </c>
      <c r="G2401" s="168"/>
    </row>
    <row r="2402" spans="1:7" ht="21.6" x14ac:dyDescent="0.3">
      <c r="A2402" s="159" t="str">
        <f t="shared" si="37"/>
        <v>SN-91846</v>
      </c>
      <c r="B2402" s="160">
        <v>91846</v>
      </c>
      <c r="C2402" s="165" t="s">
        <v>13434</v>
      </c>
      <c r="D2402" s="166" t="s">
        <v>566</v>
      </c>
      <c r="E2402" s="461">
        <v>4.87</v>
      </c>
      <c r="F2402" s="164" t="s">
        <v>11118</v>
      </c>
      <c r="G2402" s="168"/>
    </row>
    <row r="2403" spans="1:7" ht="21.6" x14ac:dyDescent="0.3">
      <c r="A2403" s="159" t="str">
        <f t="shared" si="37"/>
        <v>SN-91852</v>
      </c>
      <c r="B2403" s="160">
        <v>91852</v>
      </c>
      <c r="C2403" s="165" t="s">
        <v>13435</v>
      </c>
      <c r="D2403" s="166" t="s">
        <v>566</v>
      </c>
      <c r="E2403" s="461">
        <v>4.4000000000000004</v>
      </c>
      <c r="F2403" s="164" t="s">
        <v>11118</v>
      </c>
      <c r="G2403" s="168"/>
    </row>
    <row r="2404" spans="1:7" ht="21.6" x14ac:dyDescent="0.3">
      <c r="A2404" s="159" t="str">
        <f t="shared" si="37"/>
        <v>SN-91854</v>
      </c>
      <c r="B2404" s="160">
        <v>91854</v>
      </c>
      <c r="C2404" s="165" t="s">
        <v>13436</v>
      </c>
      <c r="D2404" s="166" t="s">
        <v>566</v>
      </c>
      <c r="E2404" s="461">
        <v>4.8899999999999997</v>
      </c>
      <c r="F2404" s="164" t="s">
        <v>11118</v>
      </c>
      <c r="G2404" s="168"/>
    </row>
    <row r="2405" spans="1:7" ht="21.6" x14ac:dyDescent="0.3">
      <c r="A2405" s="159" t="str">
        <f t="shared" si="37"/>
        <v>SN-91856</v>
      </c>
      <c r="B2405" s="160">
        <v>91856</v>
      </c>
      <c r="C2405" s="165" t="s">
        <v>13437</v>
      </c>
      <c r="D2405" s="166" t="s">
        <v>566</v>
      </c>
      <c r="E2405" s="461">
        <v>6.21</v>
      </c>
      <c r="F2405" s="164" t="s">
        <v>11118</v>
      </c>
      <c r="G2405" s="168"/>
    </row>
    <row r="2406" spans="1:7" ht="21.6" x14ac:dyDescent="0.3">
      <c r="A2406" s="159" t="str">
        <f t="shared" si="37"/>
        <v>SN-91862</v>
      </c>
      <c r="B2406" s="160">
        <v>91862</v>
      </c>
      <c r="C2406" s="165" t="s">
        <v>13438</v>
      </c>
      <c r="D2406" s="166" t="s">
        <v>566</v>
      </c>
      <c r="E2406" s="461">
        <v>5.2</v>
      </c>
      <c r="F2406" s="164" t="s">
        <v>11118</v>
      </c>
      <c r="G2406" s="168"/>
    </row>
    <row r="2407" spans="1:7" ht="21.6" x14ac:dyDescent="0.3">
      <c r="A2407" s="159" t="str">
        <f t="shared" si="37"/>
        <v>SN-91863</v>
      </c>
      <c r="B2407" s="160">
        <v>91863</v>
      </c>
      <c r="C2407" s="165" t="s">
        <v>13439</v>
      </c>
      <c r="D2407" s="166" t="s">
        <v>566</v>
      </c>
      <c r="E2407" s="461">
        <v>6.06</v>
      </c>
      <c r="F2407" s="164" t="s">
        <v>11118</v>
      </c>
      <c r="G2407" s="168"/>
    </row>
    <row r="2408" spans="1:7" ht="21.6" x14ac:dyDescent="0.3">
      <c r="A2408" s="159" t="str">
        <f t="shared" si="37"/>
        <v>SN-91864</v>
      </c>
      <c r="B2408" s="160">
        <v>91864</v>
      </c>
      <c r="C2408" s="165" t="s">
        <v>13440</v>
      </c>
      <c r="D2408" s="166" t="s">
        <v>566</v>
      </c>
      <c r="E2408" s="461">
        <v>7.88</v>
      </c>
      <c r="F2408" s="164" t="s">
        <v>11118</v>
      </c>
      <c r="G2408" s="168"/>
    </row>
    <row r="2409" spans="1:7" ht="21.6" x14ac:dyDescent="0.3">
      <c r="A2409" s="159" t="str">
        <f t="shared" si="37"/>
        <v>SN-91865</v>
      </c>
      <c r="B2409" s="160">
        <v>91865</v>
      </c>
      <c r="C2409" s="165" t="s">
        <v>13441</v>
      </c>
      <c r="D2409" s="166" t="s">
        <v>566</v>
      </c>
      <c r="E2409" s="461">
        <v>9.7100000000000009</v>
      </c>
      <c r="F2409" s="164" t="s">
        <v>11118</v>
      </c>
      <c r="G2409" s="168"/>
    </row>
    <row r="2410" spans="1:7" ht="21.6" x14ac:dyDescent="0.3">
      <c r="A2410" s="159" t="str">
        <f t="shared" si="37"/>
        <v>SN-91866</v>
      </c>
      <c r="B2410" s="160">
        <v>91866</v>
      </c>
      <c r="C2410" s="165" t="s">
        <v>13442</v>
      </c>
      <c r="D2410" s="166" t="s">
        <v>566</v>
      </c>
      <c r="E2410" s="461">
        <v>3.92</v>
      </c>
      <c r="F2410" s="164" t="s">
        <v>11118</v>
      </c>
      <c r="G2410" s="168"/>
    </row>
    <row r="2411" spans="1:7" ht="21.6" x14ac:dyDescent="0.3">
      <c r="A2411" s="159" t="str">
        <f t="shared" si="37"/>
        <v>SN-91867</v>
      </c>
      <c r="B2411" s="160">
        <v>91867</v>
      </c>
      <c r="C2411" s="165" t="s">
        <v>13443</v>
      </c>
      <c r="D2411" s="166" t="s">
        <v>566</v>
      </c>
      <c r="E2411" s="461">
        <v>4.79</v>
      </c>
      <c r="F2411" s="164" t="s">
        <v>11118</v>
      </c>
      <c r="G2411" s="168"/>
    </row>
    <row r="2412" spans="1:7" ht="21.6" x14ac:dyDescent="0.3">
      <c r="A2412" s="159" t="str">
        <f t="shared" si="37"/>
        <v>SN-91868</v>
      </c>
      <c r="B2412" s="160">
        <v>91868</v>
      </c>
      <c r="C2412" s="165" t="s">
        <v>13444</v>
      </c>
      <c r="D2412" s="166" t="s">
        <v>566</v>
      </c>
      <c r="E2412" s="461">
        <v>6.62</v>
      </c>
      <c r="F2412" s="164" t="s">
        <v>11118</v>
      </c>
      <c r="G2412" s="168"/>
    </row>
    <row r="2413" spans="1:7" ht="21.6" x14ac:dyDescent="0.3">
      <c r="A2413" s="159" t="str">
        <f t="shared" si="37"/>
        <v>SN-91869</v>
      </c>
      <c r="B2413" s="160">
        <v>91869</v>
      </c>
      <c r="C2413" s="165" t="s">
        <v>13445</v>
      </c>
      <c r="D2413" s="166" t="s">
        <v>566</v>
      </c>
      <c r="E2413" s="461">
        <v>8.4499999999999993</v>
      </c>
      <c r="F2413" s="164" t="s">
        <v>11118</v>
      </c>
      <c r="G2413" s="168"/>
    </row>
    <row r="2414" spans="1:7" ht="21.6" x14ac:dyDescent="0.3">
      <c r="A2414" s="159" t="str">
        <f t="shared" si="37"/>
        <v>SN-91870</v>
      </c>
      <c r="B2414" s="160">
        <v>91870</v>
      </c>
      <c r="C2414" s="165" t="s">
        <v>13446</v>
      </c>
      <c r="D2414" s="166" t="s">
        <v>566</v>
      </c>
      <c r="E2414" s="461">
        <v>5.69</v>
      </c>
      <c r="F2414" s="164" t="s">
        <v>11118</v>
      </c>
      <c r="G2414" s="168"/>
    </row>
    <row r="2415" spans="1:7" ht="21.6" x14ac:dyDescent="0.3">
      <c r="A2415" s="159" t="str">
        <f t="shared" si="37"/>
        <v>SN-91871</v>
      </c>
      <c r="B2415" s="160">
        <v>91871</v>
      </c>
      <c r="C2415" s="165" t="s">
        <v>13447</v>
      </c>
      <c r="D2415" s="166" t="s">
        <v>566</v>
      </c>
      <c r="E2415" s="461">
        <v>6.57</v>
      </c>
      <c r="F2415" s="164" t="s">
        <v>11118</v>
      </c>
      <c r="G2415" s="168"/>
    </row>
    <row r="2416" spans="1:7" ht="21.6" x14ac:dyDescent="0.3">
      <c r="A2416" s="159" t="str">
        <f t="shared" si="37"/>
        <v>SN-91872</v>
      </c>
      <c r="B2416" s="160">
        <v>91872</v>
      </c>
      <c r="C2416" s="165" t="s">
        <v>13448</v>
      </c>
      <c r="D2416" s="166" t="s">
        <v>566</v>
      </c>
      <c r="E2416" s="461">
        <v>8.39</v>
      </c>
      <c r="F2416" s="164" t="s">
        <v>11118</v>
      </c>
      <c r="G2416" s="143"/>
    </row>
    <row r="2417" spans="1:7" ht="21.6" x14ac:dyDescent="0.3">
      <c r="A2417" s="159" t="str">
        <f t="shared" si="37"/>
        <v>SN-91873</v>
      </c>
      <c r="B2417" s="160">
        <v>91873</v>
      </c>
      <c r="C2417" s="165" t="s">
        <v>13449</v>
      </c>
      <c r="D2417" s="166" t="s">
        <v>566</v>
      </c>
      <c r="E2417" s="461">
        <v>10.19</v>
      </c>
      <c r="F2417" s="164" t="s">
        <v>11118</v>
      </c>
      <c r="G2417" s="168"/>
    </row>
    <row r="2418" spans="1:7" ht="21.6" x14ac:dyDescent="0.3">
      <c r="A2418" s="159" t="str">
        <f t="shared" si="37"/>
        <v>SN-93008</v>
      </c>
      <c r="B2418" s="160">
        <v>93008</v>
      </c>
      <c r="C2418" s="165" t="s">
        <v>13450</v>
      </c>
      <c r="D2418" s="166" t="s">
        <v>566</v>
      </c>
      <c r="E2418" s="461">
        <v>8.14</v>
      </c>
      <c r="F2418" s="164" t="s">
        <v>11118</v>
      </c>
      <c r="G2418" s="168"/>
    </row>
    <row r="2419" spans="1:7" ht="21.6" x14ac:dyDescent="0.3">
      <c r="A2419" s="159" t="str">
        <f t="shared" si="37"/>
        <v>SN-93009</v>
      </c>
      <c r="B2419" s="160">
        <v>93009</v>
      </c>
      <c r="C2419" s="165" t="s">
        <v>13451</v>
      </c>
      <c r="D2419" s="166" t="s">
        <v>566</v>
      </c>
      <c r="E2419" s="461">
        <v>11.88</v>
      </c>
      <c r="F2419" s="164" t="s">
        <v>11118</v>
      </c>
      <c r="G2419" s="168"/>
    </row>
    <row r="2420" spans="1:7" ht="21.6" x14ac:dyDescent="0.3">
      <c r="A2420" s="159" t="str">
        <f t="shared" si="37"/>
        <v>SN-93010</v>
      </c>
      <c r="B2420" s="160">
        <v>93010</v>
      </c>
      <c r="C2420" s="165" t="s">
        <v>13452</v>
      </c>
      <c r="D2420" s="166" t="s">
        <v>566</v>
      </c>
      <c r="E2420" s="461">
        <v>16.45</v>
      </c>
      <c r="F2420" s="164" t="s">
        <v>11118</v>
      </c>
      <c r="G2420" s="168"/>
    </row>
    <row r="2421" spans="1:7" ht="21.6" x14ac:dyDescent="0.3">
      <c r="A2421" s="159" t="str">
        <f t="shared" si="37"/>
        <v>SN-93011</v>
      </c>
      <c r="B2421" s="160">
        <v>93011</v>
      </c>
      <c r="C2421" s="165" t="s">
        <v>13453</v>
      </c>
      <c r="D2421" s="166" t="s">
        <v>566</v>
      </c>
      <c r="E2421" s="461">
        <v>20.04</v>
      </c>
      <c r="F2421" s="164" t="s">
        <v>11118</v>
      </c>
      <c r="G2421" s="143"/>
    </row>
    <row r="2422" spans="1:7" ht="21.6" x14ac:dyDescent="0.3">
      <c r="A2422" s="159" t="str">
        <f t="shared" si="37"/>
        <v>SN-93012</v>
      </c>
      <c r="B2422" s="160">
        <v>93012</v>
      </c>
      <c r="C2422" s="165" t="s">
        <v>13454</v>
      </c>
      <c r="D2422" s="166" t="s">
        <v>566</v>
      </c>
      <c r="E2422" s="461">
        <v>30.1</v>
      </c>
      <c r="F2422" s="164" t="s">
        <v>11118</v>
      </c>
      <c r="G2422" s="143"/>
    </row>
    <row r="2423" spans="1:7" ht="21.6" x14ac:dyDescent="0.3">
      <c r="A2423" s="159" t="str">
        <f t="shared" si="37"/>
        <v>SN-95726</v>
      </c>
      <c r="B2423" s="160">
        <v>95726</v>
      </c>
      <c r="C2423" s="165" t="s">
        <v>13455</v>
      </c>
      <c r="D2423" s="166" t="s">
        <v>566</v>
      </c>
      <c r="E2423" s="461">
        <v>3.62</v>
      </c>
      <c r="F2423" s="164" t="s">
        <v>11118</v>
      </c>
      <c r="G2423" s="143"/>
    </row>
    <row r="2424" spans="1:7" ht="21.6" x14ac:dyDescent="0.3">
      <c r="A2424" s="159" t="str">
        <f t="shared" si="37"/>
        <v>SN-95727</v>
      </c>
      <c r="B2424" s="160">
        <v>95727</v>
      </c>
      <c r="C2424" s="165" t="s">
        <v>13456</v>
      </c>
      <c r="D2424" s="166" t="s">
        <v>566</v>
      </c>
      <c r="E2424" s="461">
        <v>4.08</v>
      </c>
      <c r="F2424" s="164" t="s">
        <v>11118</v>
      </c>
      <c r="G2424" s="143"/>
    </row>
    <row r="2425" spans="1:7" ht="21.6" x14ac:dyDescent="0.3">
      <c r="A2425" s="159" t="str">
        <f t="shared" si="37"/>
        <v>SN-95728</v>
      </c>
      <c r="B2425" s="160">
        <v>95728</v>
      </c>
      <c r="C2425" s="165" t="s">
        <v>13457</v>
      </c>
      <c r="D2425" s="166" t="s">
        <v>566</v>
      </c>
      <c r="E2425" s="461">
        <v>5.07</v>
      </c>
      <c r="F2425" s="164" t="s">
        <v>11118</v>
      </c>
      <c r="G2425" s="168"/>
    </row>
    <row r="2426" spans="1:7" ht="21.6" x14ac:dyDescent="0.3">
      <c r="A2426" s="159" t="str">
        <f t="shared" si="37"/>
        <v>SN-95729</v>
      </c>
      <c r="B2426" s="160">
        <v>95729</v>
      </c>
      <c r="C2426" s="165" t="s">
        <v>13458</v>
      </c>
      <c r="D2426" s="166" t="s">
        <v>566</v>
      </c>
      <c r="E2426" s="461">
        <v>4.72</v>
      </c>
      <c r="F2426" s="164" t="s">
        <v>11118</v>
      </c>
      <c r="G2426" s="168"/>
    </row>
    <row r="2427" spans="1:7" ht="21.6" x14ac:dyDescent="0.3">
      <c r="A2427" s="159" t="str">
        <f t="shared" si="37"/>
        <v>SN-95730</v>
      </c>
      <c r="B2427" s="160">
        <v>95730</v>
      </c>
      <c r="C2427" s="165" t="s">
        <v>13459</v>
      </c>
      <c r="D2427" s="166" t="s">
        <v>566</v>
      </c>
      <c r="E2427" s="461">
        <v>5.18</v>
      </c>
      <c r="F2427" s="164" t="s">
        <v>11118</v>
      </c>
      <c r="G2427" s="143"/>
    </row>
    <row r="2428" spans="1:7" ht="21.6" x14ac:dyDescent="0.3">
      <c r="A2428" s="159" t="str">
        <f t="shared" si="37"/>
        <v>SN-95731</v>
      </c>
      <c r="B2428" s="160">
        <v>95731</v>
      </c>
      <c r="C2428" s="165" t="s">
        <v>13460</v>
      </c>
      <c r="D2428" s="166" t="s">
        <v>566</v>
      </c>
      <c r="E2428" s="461">
        <v>6.17</v>
      </c>
      <c r="F2428" s="164" t="s">
        <v>11118</v>
      </c>
      <c r="G2428" s="168"/>
    </row>
    <row r="2429" spans="1:7" ht="21.6" x14ac:dyDescent="0.3">
      <c r="A2429" s="159" t="str">
        <f t="shared" si="37"/>
        <v>SN-95732</v>
      </c>
      <c r="B2429" s="160">
        <v>95732</v>
      </c>
      <c r="C2429" s="165" t="s">
        <v>13461</v>
      </c>
      <c r="D2429" s="166" t="s">
        <v>513</v>
      </c>
      <c r="E2429" s="461">
        <v>2.3199999999999998</v>
      </c>
      <c r="F2429" s="164" t="s">
        <v>11118</v>
      </c>
      <c r="G2429" s="143"/>
    </row>
    <row r="2430" spans="1:7" ht="21.6" x14ac:dyDescent="0.3">
      <c r="A2430" s="159" t="str">
        <f t="shared" si="37"/>
        <v>SN-95745</v>
      </c>
      <c r="B2430" s="160">
        <v>95745</v>
      </c>
      <c r="C2430" s="165" t="s">
        <v>13462</v>
      </c>
      <c r="D2430" s="166" t="s">
        <v>566</v>
      </c>
      <c r="E2430" s="461">
        <v>11.56</v>
      </c>
      <c r="F2430" s="164" t="s">
        <v>11118</v>
      </c>
      <c r="G2430" s="143"/>
    </row>
    <row r="2431" spans="1:7" ht="21.6" x14ac:dyDescent="0.3">
      <c r="A2431" s="159" t="str">
        <f t="shared" si="37"/>
        <v>SN-95746</v>
      </c>
      <c r="B2431" s="160">
        <v>95746</v>
      </c>
      <c r="C2431" s="165" t="s">
        <v>13463</v>
      </c>
      <c r="D2431" s="166" t="s">
        <v>566</v>
      </c>
      <c r="E2431" s="461">
        <v>14.29</v>
      </c>
      <c r="F2431" s="164" t="s">
        <v>11118</v>
      </c>
      <c r="G2431" s="143"/>
    </row>
    <row r="2432" spans="1:7" ht="21.6" x14ac:dyDescent="0.3">
      <c r="A2432" s="159" t="str">
        <f t="shared" si="37"/>
        <v>SN-95747</v>
      </c>
      <c r="B2432" s="160">
        <v>95747</v>
      </c>
      <c r="C2432" s="165" t="s">
        <v>13464</v>
      </c>
      <c r="D2432" s="166" t="s">
        <v>566</v>
      </c>
      <c r="E2432" s="461">
        <v>23.33</v>
      </c>
      <c r="F2432" s="164" t="s">
        <v>11118</v>
      </c>
      <c r="G2432" s="143"/>
    </row>
    <row r="2433" spans="1:7" ht="21.6" x14ac:dyDescent="0.3">
      <c r="A2433" s="159" t="str">
        <f t="shared" si="37"/>
        <v>SN-95748</v>
      </c>
      <c r="B2433" s="160">
        <v>95748</v>
      </c>
      <c r="C2433" s="165" t="s">
        <v>13465</v>
      </c>
      <c r="D2433" s="166" t="s">
        <v>566</v>
      </c>
      <c r="E2433" s="461">
        <v>25.26</v>
      </c>
      <c r="F2433" s="164" t="s">
        <v>11118</v>
      </c>
      <c r="G2433" s="168"/>
    </row>
    <row r="2434" spans="1:7" ht="21.6" x14ac:dyDescent="0.3">
      <c r="A2434" s="159" t="str">
        <f t="shared" si="37"/>
        <v>SN-95749</v>
      </c>
      <c r="B2434" s="160">
        <v>95749</v>
      </c>
      <c r="C2434" s="165" t="s">
        <v>13466</v>
      </c>
      <c r="D2434" s="166" t="s">
        <v>566</v>
      </c>
      <c r="E2434" s="461">
        <v>15.19</v>
      </c>
      <c r="F2434" s="164" t="s">
        <v>11118</v>
      </c>
      <c r="G2434" s="168"/>
    </row>
    <row r="2435" spans="1:7" ht="21.6" x14ac:dyDescent="0.3">
      <c r="A2435" s="159" t="str">
        <f t="shared" si="37"/>
        <v>SN-95750</v>
      </c>
      <c r="B2435" s="160">
        <v>95750</v>
      </c>
      <c r="C2435" s="165" t="s">
        <v>13467</v>
      </c>
      <c r="D2435" s="166" t="s">
        <v>566</v>
      </c>
      <c r="E2435" s="461">
        <v>17.84</v>
      </c>
      <c r="F2435" s="164" t="s">
        <v>11118</v>
      </c>
      <c r="G2435" s="168"/>
    </row>
    <row r="2436" spans="1:7" ht="21.6" x14ac:dyDescent="0.3">
      <c r="A2436" s="159" t="str">
        <f t="shared" si="37"/>
        <v>SN-95751</v>
      </c>
      <c r="B2436" s="160">
        <v>95751</v>
      </c>
      <c r="C2436" s="165" t="s">
        <v>13468</v>
      </c>
      <c r="D2436" s="166" t="s">
        <v>566</v>
      </c>
      <c r="E2436" s="461">
        <v>26.76</v>
      </c>
      <c r="F2436" s="164" t="s">
        <v>11118</v>
      </c>
      <c r="G2436" s="143"/>
    </row>
    <row r="2437" spans="1:7" ht="21.6" x14ac:dyDescent="0.3">
      <c r="A2437" s="159" t="str">
        <f t="shared" si="37"/>
        <v>SN-95752</v>
      </c>
      <c r="B2437" s="160">
        <v>95752</v>
      </c>
      <c r="C2437" s="165" t="s">
        <v>13469</v>
      </c>
      <c r="D2437" s="166" t="s">
        <v>566</v>
      </c>
      <c r="E2437" s="461">
        <v>28.56</v>
      </c>
      <c r="F2437" s="164" t="s">
        <v>11118</v>
      </c>
      <c r="G2437" s="168"/>
    </row>
    <row r="2438" spans="1:7" ht="21.6" x14ac:dyDescent="0.3">
      <c r="A2438" s="159" t="str">
        <f t="shared" si="37"/>
        <v>SN-72259</v>
      </c>
      <c r="B2438" s="160">
        <v>72259</v>
      </c>
      <c r="C2438" s="165" t="s">
        <v>13470</v>
      </c>
      <c r="D2438" s="166" t="s">
        <v>513</v>
      </c>
      <c r="E2438" s="461">
        <v>10.6</v>
      </c>
      <c r="F2438" s="164" t="s">
        <v>11118</v>
      </c>
      <c r="G2438" s="168"/>
    </row>
    <row r="2439" spans="1:7" ht="21.6" x14ac:dyDescent="0.3">
      <c r="A2439" s="159" t="str">
        <f t="shared" si="37"/>
        <v>SN-72260</v>
      </c>
      <c r="B2439" s="160">
        <v>72260</v>
      </c>
      <c r="C2439" s="165" t="s">
        <v>13471</v>
      </c>
      <c r="D2439" s="166" t="s">
        <v>513</v>
      </c>
      <c r="E2439" s="461">
        <v>10.56</v>
      </c>
      <c r="F2439" s="164" t="s">
        <v>11118</v>
      </c>
      <c r="G2439" s="168"/>
    </row>
    <row r="2440" spans="1:7" ht="21.6" x14ac:dyDescent="0.3">
      <c r="A2440" s="159" t="str">
        <f t="shared" si="37"/>
        <v>SN-72261</v>
      </c>
      <c r="B2440" s="160">
        <v>72261</v>
      </c>
      <c r="C2440" s="165" t="s">
        <v>13472</v>
      </c>
      <c r="D2440" s="166" t="s">
        <v>513</v>
      </c>
      <c r="E2440" s="461">
        <v>11.26</v>
      </c>
      <c r="F2440" s="164" t="s">
        <v>11118</v>
      </c>
      <c r="G2440" s="168"/>
    </row>
    <row r="2441" spans="1:7" ht="21.6" x14ac:dyDescent="0.3">
      <c r="A2441" s="159" t="str">
        <f t="shared" si="37"/>
        <v>SN-72262</v>
      </c>
      <c r="B2441" s="160">
        <v>72262</v>
      </c>
      <c r="C2441" s="165" t="s">
        <v>13473</v>
      </c>
      <c r="D2441" s="166" t="s">
        <v>513</v>
      </c>
      <c r="E2441" s="461">
        <v>11.32</v>
      </c>
      <c r="F2441" s="164" t="s">
        <v>11118</v>
      </c>
      <c r="G2441" s="168"/>
    </row>
    <row r="2442" spans="1:7" ht="21.6" x14ac:dyDescent="0.3">
      <c r="A2442" s="159" t="str">
        <f t="shared" ref="A2442:A2505" si="38">CONCATENATE("SN-",B2442)</f>
        <v>SN-72263</v>
      </c>
      <c r="B2442" s="160">
        <v>72263</v>
      </c>
      <c r="C2442" s="165" t="s">
        <v>13474</v>
      </c>
      <c r="D2442" s="166" t="s">
        <v>513</v>
      </c>
      <c r="E2442" s="461">
        <v>15.23</v>
      </c>
      <c r="F2442" s="164" t="s">
        <v>11118</v>
      </c>
      <c r="G2442" s="143"/>
    </row>
    <row r="2443" spans="1:7" ht="21.6" x14ac:dyDescent="0.3">
      <c r="A2443" s="159" t="str">
        <f t="shared" si="38"/>
        <v>SN-72264</v>
      </c>
      <c r="B2443" s="160">
        <v>72264</v>
      </c>
      <c r="C2443" s="165" t="s">
        <v>13475</v>
      </c>
      <c r="D2443" s="166" t="s">
        <v>513</v>
      </c>
      <c r="E2443" s="461">
        <v>15.38</v>
      </c>
      <c r="F2443" s="164" t="s">
        <v>11118</v>
      </c>
      <c r="G2443" s="168"/>
    </row>
    <row r="2444" spans="1:7" ht="21.6" x14ac:dyDescent="0.3">
      <c r="A2444" s="159" t="str">
        <f t="shared" si="38"/>
        <v>SN-72265</v>
      </c>
      <c r="B2444" s="160">
        <v>72265</v>
      </c>
      <c r="C2444" s="165" t="s">
        <v>13476</v>
      </c>
      <c r="D2444" s="166" t="s">
        <v>513</v>
      </c>
      <c r="E2444" s="461">
        <v>19.05</v>
      </c>
      <c r="F2444" s="164" t="s">
        <v>11118</v>
      </c>
      <c r="G2444" s="168"/>
    </row>
    <row r="2445" spans="1:7" ht="21.6" x14ac:dyDescent="0.3">
      <c r="A2445" s="159" t="str">
        <f t="shared" si="38"/>
        <v>SN-72266</v>
      </c>
      <c r="B2445" s="160">
        <v>72266</v>
      </c>
      <c r="C2445" s="165" t="s">
        <v>13477</v>
      </c>
      <c r="D2445" s="166" t="s">
        <v>513</v>
      </c>
      <c r="E2445" s="461">
        <v>25.8</v>
      </c>
      <c r="F2445" s="164" t="s">
        <v>11118</v>
      </c>
      <c r="G2445" s="143"/>
    </row>
    <row r="2446" spans="1:7" ht="21.6" x14ac:dyDescent="0.3">
      <c r="A2446" s="159" t="str">
        <f t="shared" si="38"/>
        <v>SN-72267</v>
      </c>
      <c r="B2446" s="160">
        <v>72267</v>
      </c>
      <c r="C2446" s="165" t="s">
        <v>13478</v>
      </c>
      <c r="D2446" s="166" t="s">
        <v>513</v>
      </c>
      <c r="E2446" s="461">
        <v>26.06</v>
      </c>
      <c r="F2446" s="164" t="s">
        <v>11118</v>
      </c>
      <c r="G2446" s="168"/>
    </row>
    <row r="2447" spans="1:7" ht="21.6" x14ac:dyDescent="0.3">
      <c r="A2447" s="159" t="str">
        <f t="shared" si="38"/>
        <v>SN-72268</v>
      </c>
      <c r="B2447" s="160">
        <v>72268</v>
      </c>
      <c r="C2447" s="165" t="s">
        <v>13479</v>
      </c>
      <c r="D2447" s="166" t="s">
        <v>513</v>
      </c>
      <c r="E2447" s="461">
        <v>27.25</v>
      </c>
      <c r="F2447" s="164" t="s">
        <v>11118</v>
      </c>
      <c r="G2447" s="143"/>
    </row>
    <row r="2448" spans="1:7" ht="21.6" x14ac:dyDescent="0.3">
      <c r="A2448" s="159" t="str">
        <f t="shared" si="38"/>
        <v>SN-72269</v>
      </c>
      <c r="B2448" s="160">
        <v>72269</v>
      </c>
      <c r="C2448" s="165" t="s">
        <v>13480</v>
      </c>
      <c r="D2448" s="166" t="s">
        <v>513</v>
      </c>
      <c r="E2448" s="461">
        <v>31.75</v>
      </c>
      <c r="F2448" s="164" t="s">
        <v>11118</v>
      </c>
      <c r="G2448" s="168"/>
    </row>
    <row r="2449" spans="1:7" ht="21.6" x14ac:dyDescent="0.3">
      <c r="A2449" s="159" t="str">
        <f t="shared" si="38"/>
        <v>SN-72270</v>
      </c>
      <c r="B2449" s="160">
        <v>72270</v>
      </c>
      <c r="C2449" s="165" t="s">
        <v>13481</v>
      </c>
      <c r="D2449" s="166" t="s">
        <v>513</v>
      </c>
      <c r="E2449" s="461">
        <v>40.19</v>
      </c>
      <c r="F2449" s="164" t="s">
        <v>11118</v>
      </c>
      <c r="G2449" s="168"/>
    </row>
    <row r="2450" spans="1:7" ht="21.6" x14ac:dyDescent="0.3">
      <c r="A2450" s="159" t="str">
        <f t="shared" si="38"/>
        <v>SN-72271</v>
      </c>
      <c r="B2450" s="160">
        <v>72271</v>
      </c>
      <c r="C2450" s="165" t="s">
        <v>13482</v>
      </c>
      <c r="D2450" s="166" t="s">
        <v>513</v>
      </c>
      <c r="E2450" s="461">
        <v>9.06</v>
      </c>
      <c r="F2450" s="164" t="s">
        <v>11118</v>
      </c>
      <c r="G2450" s="143"/>
    </row>
    <row r="2451" spans="1:7" ht="21.6" x14ac:dyDescent="0.3">
      <c r="A2451" s="159" t="str">
        <f t="shared" si="38"/>
        <v>SN-72272</v>
      </c>
      <c r="B2451" s="160">
        <v>72272</v>
      </c>
      <c r="C2451" s="165" t="s">
        <v>13483</v>
      </c>
      <c r="D2451" s="166" t="s">
        <v>513</v>
      </c>
      <c r="E2451" s="461">
        <v>10.27</v>
      </c>
      <c r="F2451" s="164" t="s">
        <v>11118</v>
      </c>
      <c r="G2451" s="143"/>
    </row>
    <row r="2452" spans="1:7" ht="21.6" x14ac:dyDescent="0.3">
      <c r="A2452" s="159" t="str">
        <f t="shared" si="38"/>
        <v>SN-73782/2</v>
      </c>
      <c r="B2452" s="160" t="s">
        <v>13484</v>
      </c>
      <c r="C2452" s="165" t="s">
        <v>13485</v>
      </c>
      <c r="D2452" s="166" t="s">
        <v>513</v>
      </c>
      <c r="E2452" s="461">
        <v>26.08</v>
      </c>
      <c r="F2452" s="164" t="s">
        <v>11118</v>
      </c>
      <c r="G2452" s="143"/>
    </row>
    <row r="2453" spans="1:7" ht="21.6" x14ac:dyDescent="0.3">
      <c r="A2453" s="159" t="str">
        <f t="shared" si="38"/>
        <v>SN-73782/3</v>
      </c>
      <c r="B2453" s="160" t="s">
        <v>13486</v>
      </c>
      <c r="C2453" s="165" t="s">
        <v>13487</v>
      </c>
      <c r="D2453" s="166" t="s">
        <v>513</v>
      </c>
      <c r="E2453" s="461">
        <v>40.61</v>
      </c>
      <c r="F2453" s="164" t="s">
        <v>11118</v>
      </c>
      <c r="G2453" s="168"/>
    </row>
    <row r="2454" spans="1:7" ht="21.6" x14ac:dyDescent="0.3">
      <c r="A2454" s="159" t="str">
        <f t="shared" si="38"/>
        <v>SN-73782/4</v>
      </c>
      <c r="B2454" s="160" t="s">
        <v>13488</v>
      </c>
      <c r="C2454" s="165" t="s">
        <v>13489</v>
      </c>
      <c r="D2454" s="166" t="s">
        <v>513</v>
      </c>
      <c r="E2454" s="461">
        <v>103.53</v>
      </c>
      <c r="F2454" s="164" t="s">
        <v>11118</v>
      </c>
      <c r="G2454" s="168"/>
    </row>
    <row r="2455" spans="1:7" ht="21.6" x14ac:dyDescent="0.3">
      <c r="A2455" s="159" t="str">
        <f t="shared" si="38"/>
        <v>SN-73782/5</v>
      </c>
      <c r="B2455" s="160" t="s">
        <v>13490</v>
      </c>
      <c r="C2455" s="165" t="s">
        <v>13491</v>
      </c>
      <c r="D2455" s="166" t="s">
        <v>513</v>
      </c>
      <c r="E2455" s="461">
        <v>16.02</v>
      </c>
      <c r="F2455" s="164" t="s">
        <v>11118</v>
      </c>
      <c r="G2455" s="168"/>
    </row>
    <row r="2456" spans="1:7" ht="21.6" x14ac:dyDescent="0.3">
      <c r="A2456" s="159" t="str">
        <f t="shared" si="38"/>
        <v>SN-83377</v>
      </c>
      <c r="B2456" s="160">
        <v>83377</v>
      </c>
      <c r="C2456" s="165" t="s">
        <v>13492</v>
      </c>
      <c r="D2456" s="166" t="s">
        <v>513</v>
      </c>
      <c r="E2456" s="461">
        <v>9.1199999999999992</v>
      </c>
      <c r="F2456" s="164" t="s">
        <v>11118</v>
      </c>
      <c r="G2456" s="168"/>
    </row>
    <row r="2457" spans="1:7" ht="21.6" x14ac:dyDescent="0.3">
      <c r="A2457" s="159" t="str">
        <f t="shared" si="38"/>
        <v>SN-91874</v>
      </c>
      <c r="B2457" s="160">
        <v>91874</v>
      </c>
      <c r="C2457" s="165" t="s">
        <v>13493</v>
      </c>
      <c r="D2457" s="166" t="s">
        <v>513</v>
      </c>
      <c r="E2457" s="461">
        <v>2.58</v>
      </c>
      <c r="F2457" s="164" t="s">
        <v>11118</v>
      </c>
      <c r="G2457" s="168"/>
    </row>
    <row r="2458" spans="1:7" ht="21.6" x14ac:dyDescent="0.3">
      <c r="A2458" s="159" t="str">
        <f t="shared" si="38"/>
        <v>SN-91875</v>
      </c>
      <c r="B2458" s="160">
        <v>91875</v>
      </c>
      <c r="C2458" s="165" t="s">
        <v>13494</v>
      </c>
      <c r="D2458" s="166" t="s">
        <v>513</v>
      </c>
      <c r="E2458" s="461">
        <v>3.4</v>
      </c>
      <c r="F2458" s="164" t="s">
        <v>11118</v>
      </c>
      <c r="G2458" s="168"/>
    </row>
    <row r="2459" spans="1:7" ht="21.6" x14ac:dyDescent="0.3">
      <c r="A2459" s="159" t="str">
        <f t="shared" si="38"/>
        <v>SN-91876</v>
      </c>
      <c r="B2459" s="160">
        <v>91876</v>
      </c>
      <c r="C2459" s="165" t="s">
        <v>13495</v>
      </c>
      <c r="D2459" s="166" t="s">
        <v>513</v>
      </c>
      <c r="E2459" s="461">
        <v>4.49</v>
      </c>
      <c r="F2459" s="164" t="s">
        <v>11118</v>
      </c>
      <c r="G2459" s="168"/>
    </row>
    <row r="2460" spans="1:7" ht="21.6" x14ac:dyDescent="0.3">
      <c r="A2460" s="159" t="str">
        <f t="shared" si="38"/>
        <v>SN-91877</v>
      </c>
      <c r="B2460" s="160">
        <v>91877</v>
      </c>
      <c r="C2460" s="165" t="s">
        <v>13496</v>
      </c>
      <c r="D2460" s="166" t="s">
        <v>513</v>
      </c>
      <c r="E2460" s="461">
        <v>5.93</v>
      </c>
      <c r="F2460" s="164" t="s">
        <v>11118</v>
      </c>
      <c r="G2460" s="168"/>
    </row>
    <row r="2461" spans="1:7" ht="21.6" x14ac:dyDescent="0.3">
      <c r="A2461" s="159" t="str">
        <f t="shared" si="38"/>
        <v>SN-91878</v>
      </c>
      <c r="B2461" s="160">
        <v>91878</v>
      </c>
      <c r="C2461" s="165" t="s">
        <v>13497</v>
      </c>
      <c r="D2461" s="166" t="s">
        <v>513</v>
      </c>
      <c r="E2461" s="461">
        <v>3.35</v>
      </c>
      <c r="F2461" s="164" t="s">
        <v>11118</v>
      </c>
      <c r="G2461" s="168"/>
    </row>
    <row r="2462" spans="1:7" ht="21.6" x14ac:dyDescent="0.3">
      <c r="A2462" s="159" t="str">
        <f t="shared" si="38"/>
        <v>SN-91879</v>
      </c>
      <c r="B2462" s="160">
        <v>91879</v>
      </c>
      <c r="C2462" s="165" t="s">
        <v>13498</v>
      </c>
      <c r="D2462" s="166" t="s">
        <v>513</v>
      </c>
      <c r="E2462" s="461">
        <v>4.1399999999999997</v>
      </c>
      <c r="F2462" s="164" t="s">
        <v>11118</v>
      </c>
      <c r="G2462" s="168"/>
    </row>
    <row r="2463" spans="1:7" ht="21.6" x14ac:dyDescent="0.3">
      <c r="A2463" s="159" t="str">
        <f t="shared" si="38"/>
        <v>SN-91880</v>
      </c>
      <c r="B2463" s="160">
        <v>91880</v>
      </c>
      <c r="C2463" s="165" t="s">
        <v>13499</v>
      </c>
      <c r="D2463" s="166" t="s">
        <v>513</v>
      </c>
      <c r="E2463" s="461">
        <v>5.26</v>
      </c>
      <c r="F2463" s="164" t="s">
        <v>11118</v>
      </c>
      <c r="G2463" s="168"/>
    </row>
    <row r="2464" spans="1:7" ht="21.6" x14ac:dyDescent="0.3">
      <c r="A2464" s="159" t="str">
        <f t="shared" si="38"/>
        <v>SN-91881</v>
      </c>
      <c r="B2464" s="160">
        <v>91881</v>
      </c>
      <c r="C2464" s="165" t="s">
        <v>13500</v>
      </c>
      <c r="D2464" s="166" t="s">
        <v>513</v>
      </c>
      <c r="E2464" s="461">
        <v>6.69</v>
      </c>
      <c r="F2464" s="164" t="s">
        <v>11118</v>
      </c>
      <c r="G2464" s="168"/>
    </row>
    <row r="2465" spans="1:7" ht="21.6" x14ac:dyDescent="0.3">
      <c r="A2465" s="159" t="str">
        <f t="shared" si="38"/>
        <v>SN-91882</v>
      </c>
      <c r="B2465" s="160">
        <v>91882</v>
      </c>
      <c r="C2465" s="165" t="s">
        <v>13501</v>
      </c>
      <c r="D2465" s="166" t="s">
        <v>513</v>
      </c>
      <c r="E2465" s="461">
        <v>4.16</v>
      </c>
      <c r="F2465" s="164" t="s">
        <v>11118</v>
      </c>
      <c r="G2465" s="168"/>
    </row>
    <row r="2466" spans="1:7" ht="21.6" x14ac:dyDescent="0.3">
      <c r="A2466" s="159" t="str">
        <f t="shared" si="38"/>
        <v>SN-91884</v>
      </c>
      <c r="B2466" s="160">
        <v>91884</v>
      </c>
      <c r="C2466" s="165" t="s">
        <v>13502</v>
      </c>
      <c r="D2466" s="166" t="s">
        <v>513</v>
      </c>
      <c r="E2466" s="461">
        <v>4.78</v>
      </c>
      <c r="F2466" s="164" t="s">
        <v>11118</v>
      </c>
      <c r="G2466" s="168"/>
    </row>
    <row r="2467" spans="1:7" ht="21.6" x14ac:dyDescent="0.3">
      <c r="A2467" s="159" t="str">
        <f t="shared" si="38"/>
        <v>SN-91885</v>
      </c>
      <c r="B2467" s="160">
        <v>91885</v>
      </c>
      <c r="C2467" s="165" t="s">
        <v>13503</v>
      </c>
      <c r="D2467" s="166" t="s">
        <v>513</v>
      </c>
      <c r="E2467" s="461">
        <v>5.63</v>
      </c>
      <c r="F2467" s="164" t="s">
        <v>11118</v>
      </c>
      <c r="G2467" s="168"/>
    </row>
    <row r="2468" spans="1:7" ht="21.6" x14ac:dyDescent="0.3">
      <c r="A2468" s="159" t="str">
        <f t="shared" si="38"/>
        <v>SN-91886</v>
      </c>
      <c r="B2468" s="160">
        <v>91886</v>
      </c>
      <c r="C2468" s="165" t="s">
        <v>13504</v>
      </c>
      <c r="D2468" s="166" t="s">
        <v>513</v>
      </c>
      <c r="E2468" s="461">
        <v>6.77</v>
      </c>
      <c r="F2468" s="164" t="s">
        <v>11118</v>
      </c>
      <c r="G2468" s="168"/>
    </row>
    <row r="2469" spans="1:7" ht="21.6" x14ac:dyDescent="0.3">
      <c r="A2469" s="159" t="str">
        <f t="shared" si="38"/>
        <v>SN-91887</v>
      </c>
      <c r="B2469" s="160">
        <v>91887</v>
      </c>
      <c r="C2469" s="165" t="s">
        <v>13505</v>
      </c>
      <c r="D2469" s="166" t="s">
        <v>513</v>
      </c>
      <c r="E2469" s="461">
        <v>4.6500000000000004</v>
      </c>
      <c r="F2469" s="164" t="s">
        <v>11118</v>
      </c>
      <c r="G2469" s="168"/>
    </row>
    <row r="2470" spans="1:7" ht="21.6" x14ac:dyDescent="0.3">
      <c r="A2470" s="159" t="str">
        <f t="shared" si="38"/>
        <v>SN-91889</v>
      </c>
      <c r="B2470" s="160">
        <v>91889</v>
      </c>
      <c r="C2470" s="165" t="s">
        <v>13506</v>
      </c>
      <c r="D2470" s="166" t="s">
        <v>513</v>
      </c>
      <c r="E2470" s="461">
        <v>4.5</v>
      </c>
      <c r="F2470" s="164" t="s">
        <v>11118</v>
      </c>
      <c r="G2470" s="168"/>
    </row>
    <row r="2471" spans="1:7" ht="21.6" x14ac:dyDescent="0.3">
      <c r="A2471" s="159" t="str">
        <f t="shared" si="38"/>
        <v>SN-91890</v>
      </c>
      <c r="B2471" s="160">
        <v>91890</v>
      </c>
      <c r="C2471" s="165" t="s">
        <v>13507</v>
      </c>
      <c r="D2471" s="166" t="s">
        <v>513</v>
      </c>
      <c r="E2471" s="461">
        <v>5.59</v>
      </c>
      <c r="F2471" s="164" t="s">
        <v>11118</v>
      </c>
      <c r="G2471" s="168"/>
    </row>
    <row r="2472" spans="1:7" ht="21.6" x14ac:dyDescent="0.3">
      <c r="A2472" s="159" t="str">
        <f t="shared" si="38"/>
        <v>SN-91892</v>
      </c>
      <c r="B2472" s="160">
        <v>91892</v>
      </c>
      <c r="C2472" s="165" t="s">
        <v>13508</v>
      </c>
      <c r="D2472" s="166" t="s">
        <v>513</v>
      </c>
      <c r="E2472" s="461">
        <v>6.58</v>
      </c>
      <c r="F2472" s="164" t="s">
        <v>11118</v>
      </c>
      <c r="G2472" s="168"/>
    </row>
    <row r="2473" spans="1:7" ht="21.6" x14ac:dyDescent="0.3">
      <c r="A2473" s="159" t="str">
        <f t="shared" si="38"/>
        <v>SN-91893</v>
      </c>
      <c r="B2473" s="160">
        <v>91893</v>
      </c>
      <c r="C2473" s="165" t="s">
        <v>13509</v>
      </c>
      <c r="D2473" s="166" t="s">
        <v>513</v>
      </c>
      <c r="E2473" s="461">
        <v>7.59</v>
      </c>
      <c r="F2473" s="164" t="s">
        <v>11118</v>
      </c>
      <c r="G2473" s="168"/>
    </row>
    <row r="2474" spans="1:7" ht="21.6" x14ac:dyDescent="0.3">
      <c r="A2474" s="159" t="str">
        <f t="shared" si="38"/>
        <v>SN-91896</v>
      </c>
      <c r="B2474" s="160">
        <v>91896</v>
      </c>
      <c r="C2474" s="165" t="s">
        <v>13510</v>
      </c>
      <c r="D2474" s="166" t="s">
        <v>513</v>
      </c>
      <c r="E2474" s="461">
        <v>9.31</v>
      </c>
      <c r="F2474" s="164" t="s">
        <v>11118</v>
      </c>
      <c r="G2474" s="168"/>
    </row>
    <row r="2475" spans="1:7" ht="21.6" x14ac:dyDescent="0.3">
      <c r="A2475" s="159" t="str">
        <f t="shared" si="38"/>
        <v>SN-91898</v>
      </c>
      <c r="B2475" s="160">
        <v>91898</v>
      </c>
      <c r="C2475" s="165" t="s">
        <v>13511</v>
      </c>
      <c r="D2475" s="166" t="s">
        <v>513</v>
      </c>
      <c r="E2475" s="461">
        <v>10.38</v>
      </c>
      <c r="F2475" s="164" t="s">
        <v>11118</v>
      </c>
      <c r="G2475" s="168"/>
    </row>
    <row r="2476" spans="1:7" ht="21.6" x14ac:dyDescent="0.3">
      <c r="A2476" s="159" t="str">
        <f t="shared" si="38"/>
        <v>SN-91899</v>
      </c>
      <c r="B2476" s="160">
        <v>91899</v>
      </c>
      <c r="C2476" s="165" t="s">
        <v>13512</v>
      </c>
      <c r="D2476" s="166" t="s">
        <v>513</v>
      </c>
      <c r="E2476" s="461">
        <v>5.76</v>
      </c>
      <c r="F2476" s="164" t="s">
        <v>11118</v>
      </c>
      <c r="G2476" s="168"/>
    </row>
    <row r="2477" spans="1:7" ht="21.6" x14ac:dyDescent="0.3">
      <c r="A2477" s="159" t="str">
        <f t="shared" si="38"/>
        <v>SN-91901</v>
      </c>
      <c r="B2477" s="160">
        <v>91901</v>
      </c>
      <c r="C2477" s="165" t="s">
        <v>13513</v>
      </c>
      <c r="D2477" s="166" t="s">
        <v>513</v>
      </c>
      <c r="E2477" s="461">
        <v>5.61</v>
      </c>
      <c r="F2477" s="164" t="s">
        <v>11118</v>
      </c>
      <c r="G2477" s="168"/>
    </row>
    <row r="2478" spans="1:7" ht="21.6" x14ac:dyDescent="0.3">
      <c r="A2478" s="159" t="str">
        <f t="shared" si="38"/>
        <v>SN-91902</v>
      </c>
      <c r="B2478" s="160">
        <v>91902</v>
      </c>
      <c r="C2478" s="165" t="s">
        <v>13514</v>
      </c>
      <c r="D2478" s="166" t="s">
        <v>513</v>
      </c>
      <c r="E2478" s="461">
        <v>6.7</v>
      </c>
      <c r="F2478" s="164" t="s">
        <v>11118</v>
      </c>
      <c r="G2478" s="168"/>
    </row>
    <row r="2479" spans="1:7" ht="21.6" x14ac:dyDescent="0.3">
      <c r="A2479" s="159" t="str">
        <f t="shared" si="38"/>
        <v>SN-91904</v>
      </c>
      <c r="B2479" s="160">
        <v>91904</v>
      </c>
      <c r="C2479" s="165" t="s">
        <v>13515</v>
      </c>
      <c r="D2479" s="166" t="s">
        <v>513</v>
      </c>
      <c r="E2479" s="461">
        <v>7.69</v>
      </c>
      <c r="F2479" s="164" t="s">
        <v>11118</v>
      </c>
      <c r="G2479" s="168"/>
    </row>
    <row r="2480" spans="1:7" ht="21.6" x14ac:dyDescent="0.3">
      <c r="A2480" s="159" t="str">
        <f t="shared" si="38"/>
        <v>SN-91905</v>
      </c>
      <c r="B2480" s="160">
        <v>91905</v>
      </c>
      <c r="C2480" s="165" t="s">
        <v>13516</v>
      </c>
      <c r="D2480" s="166" t="s">
        <v>513</v>
      </c>
      <c r="E2480" s="461">
        <v>8.69</v>
      </c>
      <c r="F2480" s="164" t="s">
        <v>11118</v>
      </c>
      <c r="G2480" s="168"/>
    </row>
    <row r="2481" spans="1:7" ht="21.6" x14ac:dyDescent="0.3">
      <c r="A2481" s="159" t="str">
        <f t="shared" si="38"/>
        <v>SN-91908</v>
      </c>
      <c r="B2481" s="160">
        <v>91908</v>
      </c>
      <c r="C2481" s="165" t="s">
        <v>13517</v>
      </c>
      <c r="D2481" s="166" t="s">
        <v>513</v>
      </c>
      <c r="E2481" s="461">
        <v>10.44</v>
      </c>
      <c r="F2481" s="164" t="s">
        <v>11118</v>
      </c>
      <c r="G2481" s="168"/>
    </row>
    <row r="2482" spans="1:7" ht="21.6" x14ac:dyDescent="0.3">
      <c r="A2482" s="159" t="str">
        <f t="shared" si="38"/>
        <v>SN-91910</v>
      </c>
      <c r="B2482" s="160">
        <v>91910</v>
      </c>
      <c r="C2482" s="165" t="s">
        <v>13518</v>
      </c>
      <c r="D2482" s="166" t="s">
        <v>513</v>
      </c>
      <c r="E2482" s="461">
        <v>11.51</v>
      </c>
      <c r="F2482" s="164" t="s">
        <v>11118</v>
      </c>
      <c r="G2482" s="168"/>
    </row>
    <row r="2483" spans="1:7" ht="21.6" x14ac:dyDescent="0.3">
      <c r="A2483" s="159" t="str">
        <f t="shared" si="38"/>
        <v>SN-91911</v>
      </c>
      <c r="B2483" s="160">
        <v>91911</v>
      </c>
      <c r="C2483" s="165" t="s">
        <v>13519</v>
      </c>
      <c r="D2483" s="166" t="s">
        <v>513</v>
      </c>
      <c r="E2483" s="461">
        <v>7.02</v>
      </c>
      <c r="F2483" s="164" t="s">
        <v>11118</v>
      </c>
      <c r="G2483" s="168"/>
    </row>
    <row r="2484" spans="1:7" ht="21.6" x14ac:dyDescent="0.3">
      <c r="A2484" s="159" t="str">
        <f t="shared" si="38"/>
        <v>SN-91913</v>
      </c>
      <c r="B2484" s="160">
        <v>91913</v>
      </c>
      <c r="C2484" s="165" t="s">
        <v>13520</v>
      </c>
      <c r="D2484" s="166" t="s">
        <v>513</v>
      </c>
      <c r="E2484" s="461">
        <v>6.87</v>
      </c>
      <c r="F2484" s="164" t="s">
        <v>11118</v>
      </c>
      <c r="G2484" s="168"/>
    </row>
    <row r="2485" spans="1:7" ht="21.6" x14ac:dyDescent="0.3">
      <c r="A2485" s="159" t="str">
        <f t="shared" si="38"/>
        <v>SN-91914</v>
      </c>
      <c r="B2485" s="160">
        <v>91914</v>
      </c>
      <c r="C2485" s="165" t="s">
        <v>13521</v>
      </c>
      <c r="D2485" s="166" t="s">
        <v>513</v>
      </c>
      <c r="E2485" s="461">
        <v>7.67</v>
      </c>
      <c r="F2485" s="164" t="s">
        <v>11118</v>
      </c>
      <c r="G2485" s="168"/>
    </row>
    <row r="2486" spans="1:7" ht="21.6" x14ac:dyDescent="0.3">
      <c r="A2486" s="159" t="str">
        <f t="shared" si="38"/>
        <v>SN-91916</v>
      </c>
      <c r="B2486" s="160">
        <v>91916</v>
      </c>
      <c r="C2486" s="165" t="s">
        <v>13522</v>
      </c>
      <c r="D2486" s="166" t="s">
        <v>513</v>
      </c>
      <c r="E2486" s="461">
        <v>8.66</v>
      </c>
      <c r="F2486" s="164" t="s">
        <v>11118</v>
      </c>
      <c r="G2486" s="168"/>
    </row>
    <row r="2487" spans="1:7" ht="21.6" x14ac:dyDescent="0.3">
      <c r="A2487" s="159" t="str">
        <f t="shared" si="38"/>
        <v>SN-91917</v>
      </c>
      <c r="B2487" s="160">
        <v>91917</v>
      </c>
      <c r="C2487" s="165" t="s">
        <v>13523</v>
      </c>
      <c r="D2487" s="166" t="s">
        <v>513</v>
      </c>
      <c r="E2487" s="461">
        <v>9.27</v>
      </c>
      <c r="F2487" s="164" t="s">
        <v>11118</v>
      </c>
      <c r="G2487" s="168"/>
    </row>
    <row r="2488" spans="1:7" ht="21.6" x14ac:dyDescent="0.3">
      <c r="A2488" s="159" t="str">
        <f t="shared" si="38"/>
        <v>SN-91920</v>
      </c>
      <c r="B2488" s="160">
        <v>91920</v>
      </c>
      <c r="C2488" s="165" t="s">
        <v>13524</v>
      </c>
      <c r="D2488" s="166" t="s">
        <v>513</v>
      </c>
      <c r="E2488" s="461">
        <v>10.58</v>
      </c>
      <c r="F2488" s="164" t="s">
        <v>11118</v>
      </c>
      <c r="G2488" s="168"/>
    </row>
    <row r="2489" spans="1:7" ht="21.6" x14ac:dyDescent="0.3">
      <c r="A2489" s="159" t="str">
        <f t="shared" si="38"/>
        <v>SN-91922</v>
      </c>
      <c r="B2489" s="160">
        <v>91922</v>
      </c>
      <c r="C2489" s="165" t="s">
        <v>13525</v>
      </c>
      <c r="D2489" s="166" t="s">
        <v>513</v>
      </c>
      <c r="E2489" s="461">
        <v>11.65</v>
      </c>
      <c r="F2489" s="164" t="s">
        <v>11118</v>
      </c>
      <c r="G2489" s="168"/>
    </row>
    <row r="2490" spans="1:7" ht="21.6" x14ac:dyDescent="0.3">
      <c r="A2490" s="159" t="str">
        <f t="shared" si="38"/>
        <v>SN-93013</v>
      </c>
      <c r="B2490" s="160">
        <v>93013</v>
      </c>
      <c r="C2490" s="165" t="s">
        <v>13526</v>
      </c>
      <c r="D2490" s="166" t="s">
        <v>513</v>
      </c>
      <c r="E2490" s="461">
        <v>7.69</v>
      </c>
      <c r="F2490" s="164" t="s">
        <v>11118</v>
      </c>
      <c r="G2490" s="168"/>
    </row>
    <row r="2491" spans="1:7" ht="21.6" x14ac:dyDescent="0.3">
      <c r="A2491" s="159" t="str">
        <f t="shared" si="38"/>
        <v>SN-93014</v>
      </c>
      <c r="B2491" s="160">
        <v>93014</v>
      </c>
      <c r="C2491" s="165" t="s">
        <v>13527</v>
      </c>
      <c r="D2491" s="166" t="s">
        <v>513</v>
      </c>
      <c r="E2491" s="461">
        <v>9.3699999999999992</v>
      </c>
      <c r="F2491" s="164" t="s">
        <v>11118</v>
      </c>
      <c r="G2491" s="168"/>
    </row>
    <row r="2492" spans="1:7" ht="21.6" x14ac:dyDescent="0.3">
      <c r="A2492" s="159" t="str">
        <f t="shared" si="38"/>
        <v>SN-93015</v>
      </c>
      <c r="B2492" s="160">
        <v>93015</v>
      </c>
      <c r="C2492" s="165" t="s">
        <v>13528</v>
      </c>
      <c r="D2492" s="166" t="s">
        <v>513</v>
      </c>
      <c r="E2492" s="461">
        <v>13.85</v>
      </c>
      <c r="F2492" s="164" t="s">
        <v>11118</v>
      </c>
      <c r="G2492" s="168"/>
    </row>
    <row r="2493" spans="1:7" ht="21.6" x14ac:dyDescent="0.3">
      <c r="A2493" s="159" t="str">
        <f t="shared" si="38"/>
        <v>SN-93016</v>
      </c>
      <c r="B2493" s="160">
        <v>93016</v>
      </c>
      <c r="C2493" s="165" t="s">
        <v>13529</v>
      </c>
      <c r="D2493" s="166" t="s">
        <v>513</v>
      </c>
      <c r="E2493" s="461">
        <v>16.71</v>
      </c>
      <c r="F2493" s="164" t="s">
        <v>11118</v>
      </c>
      <c r="G2493" s="168"/>
    </row>
    <row r="2494" spans="1:7" ht="21.6" x14ac:dyDescent="0.3">
      <c r="A2494" s="159" t="str">
        <f t="shared" si="38"/>
        <v>SN-93017</v>
      </c>
      <c r="B2494" s="160">
        <v>93017</v>
      </c>
      <c r="C2494" s="165" t="s">
        <v>13530</v>
      </c>
      <c r="D2494" s="166" t="s">
        <v>513</v>
      </c>
      <c r="E2494" s="461">
        <v>24.76</v>
      </c>
      <c r="F2494" s="164" t="s">
        <v>11118</v>
      </c>
      <c r="G2494" s="168"/>
    </row>
    <row r="2495" spans="1:7" ht="21.6" x14ac:dyDescent="0.3">
      <c r="A2495" s="159" t="str">
        <f t="shared" si="38"/>
        <v>SN-93018</v>
      </c>
      <c r="B2495" s="160">
        <v>93018</v>
      </c>
      <c r="C2495" s="165" t="s">
        <v>13531</v>
      </c>
      <c r="D2495" s="166" t="s">
        <v>513</v>
      </c>
      <c r="E2495" s="461">
        <v>11.71</v>
      </c>
      <c r="F2495" s="164" t="s">
        <v>11118</v>
      </c>
      <c r="G2495" s="168"/>
    </row>
    <row r="2496" spans="1:7" ht="21.6" x14ac:dyDescent="0.3">
      <c r="A2496" s="159" t="str">
        <f t="shared" si="38"/>
        <v>SN-93020</v>
      </c>
      <c r="B2496" s="160">
        <v>93020</v>
      </c>
      <c r="C2496" s="165" t="s">
        <v>13532</v>
      </c>
      <c r="D2496" s="166" t="s">
        <v>513</v>
      </c>
      <c r="E2496" s="461">
        <v>14.83</v>
      </c>
      <c r="F2496" s="164" t="s">
        <v>11118</v>
      </c>
      <c r="G2496" s="168"/>
    </row>
    <row r="2497" spans="1:7" ht="21.6" x14ac:dyDescent="0.3">
      <c r="A2497" s="159" t="str">
        <f t="shared" si="38"/>
        <v>SN-93022</v>
      </c>
      <c r="B2497" s="160">
        <v>93022</v>
      </c>
      <c r="C2497" s="165" t="s">
        <v>13533</v>
      </c>
      <c r="D2497" s="166" t="s">
        <v>513</v>
      </c>
      <c r="E2497" s="461">
        <v>24.03</v>
      </c>
      <c r="F2497" s="164" t="s">
        <v>11118</v>
      </c>
      <c r="G2497" s="168"/>
    </row>
    <row r="2498" spans="1:7" ht="21.6" x14ac:dyDescent="0.3">
      <c r="A2498" s="159" t="str">
        <f t="shared" si="38"/>
        <v>SN-93024</v>
      </c>
      <c r="B2498" s="160">
        <v>93024</v>
      </c>
      <c r="C2498" s="165" t="s">
        <v>13534</v>
      </c>
      <c r="D2498" s="166" t="s">
        <v>513</v>
      </c>
      <c r="E2498" s="461">
        <v>25.38</v>
      </c>
      <c r="F2498" s="164" t="s">
        <v>11118</v>
      </c>
      <c r="G2498" s="168"/>
    </row>
    <row r="2499" spans="1:7" ht="21.6" x14ac:dyDescent="0.3">
      <c r="A2499" s="159" t="str">
        <f t="shared" si="38"/>
        <v>SN-93026</v>
      </c>
      <c r="B2499" s="160">
        <v>93026</v>
      </c>
      <c r="C2499" s="165" t="s">
        <v>13535</v>
      </c>
      <c r="D2499" s="166" t="s">
        <v>513</v>
      </c>
      <c r="E2499" s="461">
        <v>40.65</v>
      </c>
      <c r="F2499" s="164" t="s">
        <v>11118</v>
      </c>
      <c r="G2499" s="168"/>
    </row>
    <row r="2500" spans="1:7" ht="21.6" x14ac:dyDescent="0.3">
      <c r="A2500" s="159" t="str">
        <f t="shared" si="38"/>
        <v>SN-95733</v>
      </c>
      <c r="B2500" s="160">
        <v>95733</v>
      </c>
      <c r="C2500" s="165" t="s">
        <v>13536</v>
      </c>
      <c r="D2500" s="166" t="s">
        <v>513</v>
      </c>
      <c r="E2500" s="461">
        <v>3.02</v>
      </c>
      <c r="F2500" s="164" t="s">
        <v>11118</v>
      </c>
      <c r="G2500" s="168"/>
    </row>
    <row r="2501" spans="1:7" ht="21.6" x14ac:dyDescent="0.3">
      <c r="A2501" s="159" t="str">
        <f t="shared" si="38"/>
        <v>SN-95734</v>
      </c>
      <c r="B2501" s="160">
        <v>95734</v>
      </c>
      <c r="C2501" s="165" t="s">
        <v>13537</v>
      </c>
      <c r="D2501" s="166" t="s">
        <v>513</v>
      </c>
      <c r="E2501" s="461">
        <v>4.0199999999999996</v>
      </c>
      <c r="F2501" s="164" t="s">
        <v>11118</v>
      </c>
      <c r="G2501" s="143"/>
    </row>
    <row r="2502" spans="1:7" ht="21.6" x14ac:dyDescent="0.3">
      <c r="A2502" s="159" t="str">
        <f t="shared" si="38"/>
        <v>SN-95735</v>
      </c>
      <c r="B2502" s="160">
        <v>95735</v>
      </c>
      <c r="C2502" s="165" t="s">
        <v>13538</v>
      </c>
      <c r="D2502" s="166" t="s">
        <v>513</v>
      </c>
      <c r="E2502" s="461">
        <v>3.48</v>
      </c>
      <c r="F2502" s="164" t="s">
        <v>11118</v>
      </c>
      <c r="G2502" s="143"/>
    </row>
    <row r="2503" spans="1:7" ht="21.6" x14ac:dyDescent="0.3">
      <c r="A2503" s="159" t="str">
        <f t="shared" si="38"/>
        <v>SN-95736</v>
      </c>
      <c r="B2503" s="160">
        <v>95736</v>
      </c>
      <c r="C2503" s="165" t="s">
        <v>13539</v>
      </c>
      <c r="D2503" s="166" t="s">
        <v>513</v>
      </c>
      <c r="E2503" s="461">
        <v>4.0599999999999996</v>
      </c>
      <c r="F2503" s="164" t="s">
        <v>11118</v>
      </c>
      <c r="G2503" s="143"/>
    </row>
    <row r="2504" spans="1:7" ht="21.6" x14ac:dyDescent="0.3">
      <c r="A2504" s="159" t="str">
        <f t="shared" si="38"/>
        <v>SN-95738</v>
      </c>
      <c r="B2504" s="160">
        <v>95738</v>
      </c>
      <c r="C2504" s="165" t="s">
        <v>13540</v>
      </c>
      <c r="D2504" s="166" t="s">
        <v>513</v>
      </c>
      <c r="E2504" s="461">
        <v>4.87</v>
      </c>
      <c r="F2504" s="164" t="s">
        <v>11118</v>
      </c>
      <c r="G2504" s="143"/>
    </row>
    <row r="2505" spans="1:7" ht="21.6" x14ac:dyDescent="0.3">
      <c r="A2505" s="159" t="str">
        <f t="shared" si="38"/>
        <v>SN-95753</v>
      </c>
      <c r="B2505" s="160">
        <v>95753</v>
      </c>
      <c r="C2505" s="165" t="s">
        <v>13541</v>
      </c>
      <c r="D2505" s="166" t="s">
        <v>513</v>
      </c>
      <c r="E2505" s="461">
        <v>3.88</v>
      </c>
      <c r="F2505" s="164" t="s">
        <v>11118</v>
      </c>
      <c r="G2505" s="143"/>
    </row>
    <row r="2506" spans="1:7" ht="21.6" x14ac:dyDescent="0.3">
      <c r="A2506" s="159" t="str">
        <f t="shared" ref="A2506:A2569" si="39">CONCATENATE("SN-",B2506)</f>
        <v>SN-95754</v>
      </c>
      <c r="B2506" s="160">
        <v>95754</v>
      </c>
      <c r="C2506" s="165" t="s">
        <v>13542</v>
      </c>
      <c r="D2506" s="166" t="s">
        <v>513</v>
      </c>
      <c r="E2506" s="461">
        <v>4.8499999999999996</v>
      </c>
      <c r="F2506" s="164" t="s">
        <v>11118</v>
      </c>
      <c r="G2506" s="143"/>
    </row>
    <row r="2507" spans="1:7" ht="21.6" x14ac:dyDescent="0.3">
      <c r="A2507" s="159" t="str">
        <f t="shared" si="39"/>
        <v>SN-95755</v>
      </c>
      <c r="B2507" s="160">
        <v>95755</v>
      </c>
      <c r="C2507" s="165" t="s">
        <v>13543</v>
      </c>
      <c r="D2507" s="166" t="s">
        <v>513</v>
      </c>
      <c r="E2507" s="461">
        <v>6.94</v>
      </c>
      <c r="F2507" s="164" t="s">
        <v>11118</v>
      </c>
      <c r="G2507" s="143"/>
    </row>
    <row r="2508" spans="1:7" ht="21.6" x14ac:dyDescent="0.3">
      <c r="A2508" s="159" t="str">
        <f t="shared" si="39"/>
        <v>SN-95756</v>
      </c>
      <c r="B2508" s="160">
        <v>95756</v>
      </c>
      <c r="C2508" s="165" t="s">
        <v>13544</v>
      </c>
      <c r="D2508" s="166" t="s">
        <v>513</v>
      </c>
      <c r="E2508" s="461">
        <v>9.2200000000000006</v>
      </c>
      <c r="F2508" s="164" t="s">
        <v>11118</v>
      </c>
      <c r="G2508" s="143"/>
    </row>
    <row r="2509" spans="1:7" ht="21.6" x14ac:dyDescent="0.3">
      <c r="A2509" s="159" t="str">
        <f t="shared" si="39"/>
        <v>SN-95757</v>
      </c>
      <c r="B2509" s="160">
        <v>95757</v>
      </c>
      <c r="C2509" s="165" t="s">
        <v>13545</v>
      </c>
      <c r="D2509" s="166" t="s">
        <v>513</v>
      </c>
      <c r="E2509" s="461">
        <v>5.92</v>
      </c>
      <c r="F2509" s="164" t="s">
        <v>11118</v>
      </c>
      <c r="G2509" s="143"/>
    </row>
    <row r="2510" spans="1:7" ht="21.6" x14ac:dyDescent="0.3">
      <c r="A2510" s="159" t="str">
        <f t="shared" si="39"/>
        <v>SN-95758</v>
      </c>
      <c r="B2510" s="160">
        <v>95758</v>
      </c>
      <c r="C2510" s="165" t="s">
        <v>13546</v>
      </c>
      <c r="D2510" s="166" t="s">
        <v>513</v>
      </c>
      <c r="E2510" s="461">
        <v>6.64</v>
      </c>
      <c r="F2510" s="164" t="s">
        <v>11118</v>
      </c>
      <c r="G2510" s="143"/>
    </row>
    <row r="2511" spans="1:7" ht="21.6" x14ac:dyDescent="0.3">
      <c r="A2511" s="159" t="str">
        <f t="shared" si="39"/>
        <v>SN-95759</v>
      </c>
      <c r="B2511" s="160">
        <v>95759</v>
      </c>
      <c r="C2511" s="165" t="s">
        <v>13547</v>
      </c>
      <c r="D2511" s="166" t="s">
        <v>513</v>
      </c>
      <c r="E2511" s="461">
        <v>8.4</v>
      </c>
      <c r="F2511" s="164" t="s">
        <v>11118</v>
      </c>
      <c r="G2511" s="143"/>
    </row>
    <row r="2512" spans="1:7" ht="21.6" x14ac:dyDescent="0.3">
      <c r="A2512" s="159" t="str">
        <f t="shared" si="39"/>
        <v>SN-95760</v>
      </c>
      <c r="B2512" s="160">
        <v>95760</v>
      </c>
      <c r="C2512" s="165" t="s">
        <v>13548</v>
      </c>
      <c r="D2512" s="166" t="s">
        <v>513</v>
      </c>
      <c r="E2512" s="461">
        <v>10.28</v>
      </c>
      <c r="F2512" s="164" t="s">
        <v>11118</v>
      </c>
      <c r="G2512" s="143"/>
    </row>
    <row r="2513" spans="1:6" ht="21.6" x14ac:dyDescent="0.3">
      <c r="A2513" s="159" t="str">
        <f t="shared" si="39"/>
        <v>SN-72250</v>
      </c>
      <c r="B2513" s="160">
        <v>72250</v>
      </c>
      <c r="C2513" s="165" t="s">
        <v>7602</v>
      </c>
      <c r="D2513" s="166" t="s">
        <v>566</v>
      </c>
      <c r="E2513" s="461">
        <v>7.04</v>
      </c>
      <c r="F2513" s="164" t="s">
        <v>11118</v>
      </c>
    </row>
    <row r="2514" spans="1:6" ht="21.6" x14ac:dyDescent="0.3">
      <c r="A2514" s="159" t="str">
        <f t="shared" si="39"/>
        <v>SN-72251</v>
      </c>
      <c r="B2514" s="160">
        <v>72251</v>
      </c>
      <c r="C2514" s="165" t="s">
        <v>7603</v>
      </c>
      <c r="D2514" s="166" t="s">
        <v>566</v>
      </c>
      <c r="E2514" s="461">
        <v>10.46</v>
      </c>
      <c r="F2514" s="164" t="s">
        <v>11118</v>
      </c>
    </row>
    <row r="2515" spans="1:6" ht="21.6" x14ac:dyDescent="0.3">
      <c r="A2515" s="159" t="str">
        <f t="shared" si="39"/>
        <v>SN-72252</v>
      </c>
      <c r="B2515" s="160">
        <v>72252</v>
      </c>
      <c r="C2515" s="165" t="s">
        <v>7604</v>
      </c>
      <c r="D2515" s="166" t="s">
        <v>566</v>
      </c>
      <c r="E2515" s="461">
        <v>15.34</v>
      </c>
      <c r="F2515" s="164" t="s">
        <v>11118</v>
      </c>
    </row>
    <row r="2516" spans="1:6" ht="21.6" x14ac:dyDescent="0.3">
      <c r="A2516" s="159" t="str">
        <f t="shared" si="39"/>
        <v>SN-72253</v>
      </c>
      <c r="B2516" s="160">
        <v>72253</v>
      </c>
      <c r="C2516" s="165" t="s">
        <v>7605</v>
      </c>
      <c r="D2516" s="166" t="s">
        <v>566</v>
      </c>
      <c r="E2516" s="461">
        <v>20.55</v>
      </c>
      <c r="F2516" s="164" t="s">
        <v>11118</v>
      </c>
    </row>
    <row r="2517" spans="1:6" ht="21.6" x14ac:dyDescent="0.3">
      <c r="A2517" s="159" t="str">
        <f t="shared" si="39"/>
        <v>SN-72254</v>
      </c>
      <c r="B2517" s="160">
        <v>72254</v>
      </c>
      <c r="C2517" s="165" t="s">
        <v>7606</v>
      </c>
      <c r="D2517" s="166" t="s">
        <v>566</v>
      </c>
      <c r="E2517" s="461">
        <v>29.09</v>
      </c>
      <c r="F2517" s="164" t="s">
        <v>11118</v>
      </c>
    </row>
    <row r="2518" spans="1:6" ht="21.6" x14ac:dyDescent="0.3">
      <c r="A2518" s="159" t="str">
        <f t="shared" si="39"/>
        <v>SN-72255</v>
      </c>
      <c r="B2518" s="160">
        <v>72255</v>
      </c>
      <c r="C2518" s="165" t="s">
        <v>7607</v>
      </c>
      <c r="D2518" s="166" t="s">
        <v>566</v>
      </c>
      <c r="E2518" s="461">
        <v>38.42</v>
      </c>
      <c r="F2518" s="164" t="s">
        <v>11118</v>
      </c>
    </row>
    <row r="2519" spans="1:6" ht="21.6" x14ac:dyDescent="0.3">
      <c r="A2519" s="159" t="str">
        <f t="shared" si="39"/>
        <v>SN-72256</v>
      </c>
      <c r="B2519" s="160">
        <v>72256</v>
      </c>
      <c r="C2519" s="165" t="s">
        <v>7608</v>
      </c>
      <c r="D2519" s="166" t="s">
        <v>566</v>
      </c>
      <c r="E2519" s="461">
        <v>50.99</v>
      </c>
      <c r="F2519" s="164" t="s">
        <v>11118</v>
      </c>
    </row>
    <row r="2520" spans="1:6" ht="21.6" x14ac:dyDescent="0.3">
      <c r="A2520" s="159" t="str">
        <f t="shared" si="39"/>
        <v>SN-72257</v>
      </c>
      <c r="B2520" s="160">
        <v>72257</v>
      </c>
      <c r="C2520" s="165" t="s">
        <v>7609</v>
      </c>
      <c r="D2520" s="166" t="s">
        <v>566</v>
      </c>
      <c r="E2520" s="461">
        <v>66.489999999999995</v>
      </c>
      <c r="F2520" s="164" t="s">
        <v>11118</v>
      </c>
    </row>
    <row r="2521" spans="1:6" ht="21.6" x14ac:dyDescent="0.3">
      <c r="A2521" s="159" t="str">
        <f t="shared" si="39"/>
        <v>SN-91924</v>
      </c>
      <c r="B2521" s="160">
        <v>91924</v>
      </c>
      <c r="C2521" s="165" t="s">
        <v>13549</v>
      </c>
      <c r="D2521" s="166" t="s">
        <v>566</v>
      </c>
      <c r="E2521" s="461">
        <v>1.48</v>
      </c>
      <c r="F2521" s="164" t="s">
        <v>11118</v>
      </c>
    </row>
    <row r="2522" spans="1:6" ht="21.6" x14ac:dyDescent="0.3">
      <c r="A2522" s="159" t="str">
        <f t="shared" si="39"/>
        <v>SN-91925</v>
      </c>
      <c r="B2522" s="160">
        <v>91925</v>
      </c>
      <c r="C2522" s="165" t="s">
        <v>13550</v>
      </c>
      <c r="D2522" s="166" t="s">
        <v>566</v>
      </c>
      <c r="E2522" s="461">
        <v>2.15</v>
      </c>
      <c r="F2522" s="164" t="s">
        <v>11118</v>
      </c>
    </row>
    <row r="2523" spans="1:6" ht="21.6" x14ac:dyDescent="0.3">
      <c r="A2523" s="159" t="str">
        <f t="shared" si="39"/>
        <v>SN-91926</v>
      </c>
      <c r="B2523" s="160">
        <v>91926</v>
      </c>
      <c r="C2523" s="165" t="s">
        <v>13551</v>
      </c>
      <c r="D2523" s="166" t="s">
        <v>566</v>
      </c>
      <c r="E2523" s="461">
        <v>2.2000000000000002</v>
      </c>
      <c r="F2523" s="164" t="s">
        <v>11118</v>
      </c>
    </row>
    <row r="2524" spans="1:6" ht="21.6" x14ac:dyDescent="0.3">
      <c r="A2524" s="159" t="str">
        <f t="shared" si="39"/>
        <v>SN-91927</v>
      </c>
      <c r="B2524" s="160">
        <v>91927</v>
      </c>
      <c r="C2524" s="165" t="s">
        <v>13552</v>
      </c>
      <c r="D2524" s="166" t="s">
        <v>566</v>
      </c>
      <c r="E2524" s="461">
        <v>2.89</v>
      </c>
      <c r="F2524" s="164" t="s">
        <v>11118</v>
      </c>
    </row>
    <row r="2525" spans="1:6" ht="21.6" x14ac:dyDescent="0.3">
      <c r="A2525" s="159" t="str">
        <f t="shared" si="39"/>
        <v>SN-91928</v>
      </c>
      <c r="B2525" s="160">
        <v>91928</v>
      </c>
      <c r="C2525" s="165" t="s">
        <v>13553</v>
      </c>
      <c r="D2525" s="166" t="s">
        <v>566</v>
      </c>
      <c r="E2525" s="461">
        <v>3.58</v>
      </c>
      <c r="F2525" s="164" t="s">
        <v>11118</v>
      </c>
    </row>
    <row r="2526" spans="1:6" ht="21.6" x14ac:dyDescent="0.3">
      <c r="A2526" s="159" t="str">
        <f t="shared" si="39"/>
        <v>SN-91929</v>
      </c>
      <c r="B2526" s="160">
        <v>91929</v>
      </c>
      <c r="C2526" s="165" t="s">
        <v>13554</v>
      </c>
      <c r="D2526" s="166" t="s">
        <v>566</v>
      </c>
      <c r="E2526" s="461">
        <v>4.05</v>
      </c>
      <c r="F2526" s="164" t="s">
        <v>11118</v>
      </c>
    </row>
    <row r="2527" spans="1:6" ht="21.6" x14ac:dyDescent="0.3">
      <c r="A2527" s="159" t="str">
        <f t="shared" si="39"/>
        <v>SN-91930</v>
      </c>
      <c r="B2527" s="160">
        <v>91930</v>
      </c>
      <c r="C2527" s="165" t="s">
        <v>13555</v>
      </c>
      <c r="D2527" s="166" t="s">
        <v>566</v>
      </c>
      <c r="E2527" s="461">
        <v>4.91</v>
      </c>
      <c r="F2527" s="164" t="s">
        <v>11118</v>
      </c>
    </row>
    <row r="2528" spans="1:6" ht="21.6" x14ac:dyDescent="0.3">
      <c r="A2528" s="159" t="str">
        <f t="shared" si="39"/>
        <v>SN-91931</v>
      </c>
      <c r="B2528" s="160">
        <v>91931</v>
      </c>
      <c r="C2528" s="165" t="s">
        <v>13556</v>
      </c>
      <c r="D2528" s="166" t="s">
        <v>566</v>
      </c>
      <c r="E2528" s="461">
        <v>5.48</v>
      </c>
      <c r="F2528" s="164" t="s">
        <v>11118</v>
      </c>
    </row>
    <row r="2529" spans="1:6" ht="21.6" x14ac:dyDescent="0.3">
      <c r="A2529" s="159" t="str">
        <f t="shared" si="39"/>
        <v>SN-91932</v>
      </c>
      <c r="B2529" s="160">
        <v>91932</v>
      </c>
      <c r="C2529" s="165" t="s">
        <v>13557</v>
      </c>
      <c r="D2529" s="166" t="s">
        <v>566</v>
      </c>
      <c r="E2529" s="461">
        <v>8.06</v>
      </c>
      <c r="F2529" s="164" t="s">
        <v>11118</v>
      </c>
    </row>
    <row r="2530" spans="1:6" ht="21.6" x14ac:dyDescent="0.3">
      <c r="A2530" s="159" t="str">
        <f t="shared" si="39"/>
        <v>SN-91933</v>
      </c>
      <c r="B2530" s="160">
        <v>91933</v>
      </c>
      <c r="C2530" s="165" t="s">
        <v>13558</v>
      </c>
      <c r="D2530" s="166" t="s">
        <v>566</v>
      </c>
      <c r="E2530" s="461">
        <v>8.61</v>
      </c>
      <c r="F2530" s="164" t="s">
        <v>11118</v>
      </c>
    </row>
    <row r="2531" spans="1:6" ht="21.6" x14ac:dyDescent="0.3">
      <c r="A2531" s="159" t="str">
        <f t="shared" si="39"/>
        <v>SN-91934</v>
      </c>
      <c r="B2531" s="160">
        <v>91934</v>
      </c>
      <c r="C2531" s="165" t="s">
        <v>13559</v>
      </c>
      <c r="D2531" s="166" t="s">
        <v>566</v>
      </c>
      <c r="E2531" s="461">
        <v>12.33</v>
      </c>
      <c r="F2531" s="164" t="s">
        <v>11118</v>
      </c>
    </row>
    <row r="2532" spans="1:6" ht="21.6" x14ac:dyDescent="0.3">
      <c r="A2532" s="159" t="str">
        <f t="shared" si="39"/>
        <v>SN-91935</v>
      </c>
      <c r="B2532" s="160">
        <v>91935</v>
      </c>
      <c r="C2532" s="165" t="s">
        <v>13560</v>
      </c>
      <c r="D2532" s="166" t="s">
        <v>566</v>
      </c>
      <c r="E2532" s="461">
        <v>13.12</v>
      </c>
      <c r="F2532" s="164" t="s">
        <v>11118</v>
      </c>
    </row>
    <row r="2533" spans="1:6" ht="21.6" x14ac:dyDescent="0.3">
      <c r="A2533" s="159" t="str">
        <f t="shared" si="39"/>
        <v>SN-92979</v>
      </c>
      <c r="B2533" s="160">
        <v>92979</v>
      </c>
      <c r="C2533" s="165" t="s">
        <v>13561</v>
      </c>
      <c r="D2533" s="166" t="s">
        <v>566</v>
      </c>
      <c r="E2533" s="461">
        <v>5.44</v>
      </c>
      <c r="F2533" s="164" t="s">
        <v>11118</v>
      </c>
    </row>
    <row r="2534" spans="1:6" ht="21.6" x14ac:dyDescent="0.3">
      <c r="A2534" s="159" t="str">
        <f t="shared" si="39"/>
        <v>SN-92980</v>
      </c>
      <c r="B2534" s="160">
        <v>92980</v>
      </c>
      <c r="C2534" s="165" t="s">
        <v>13562</v>
      </c>
      <c r="D2534" s="166" t="s">
        <v>566</v>
      </c>
      <c r="E2534" s="461">
        <v>5.91</v>
      </c>
      <c r="F2534" s="164" t="s">
        <v>11118</v>
      </c>
    </row>
    <row r="2535" spans="1:6" ht="21.6" x14ac:dyDescent="0.3">
      <c r="A2535" s="159" t="str">
        <f t="shared" si="39"/>
        <v>SN-92981</v>
      </c>
      <c r="B2535" s="160">
        <v>92981</v>
      </c>
      <c r="C2535" s="165" t="s">
        <v>13563</v>
      </c>
      <c r="D2535" s="166" t="s">
        <v>566</v>
      </c>
      <c r="E2535" s="461">
        <v>8.3699999999999992</v>
      </c>
      <c r="F2535" s="164" t="s">
        <v>11118</v>
      </c>
    </row>
    <row r="2536" spans="1:6" ht="21.6" x14ac:dyDescent="0.3">
      <c r="A2536" s="159" t="str">
        <f t="shared" si="39"/>
        <v>SN-92982</v>
      </c>
      <c r="B2536" s="160">
        <v>92982</v>
      </c>
      <c r="C2536" s="165" t="s">
        <v>13564</v>
      </c>
      <c r="D2536" s="166" t="s">
        <v>566</v>
      </c>
      <c r="E2536" s="461">
        <v>9.0399999999999991</v>
      </c>
      <c r="F2536" s="164" t="s">
        <v>11118</v>
      </c>
    </row>
    <row r="2537" spans="1:6" ht="21.6" x14ac:dyDescent="0.3">
      <c r="A2537" s="159" t="str">
        <f t="shared" si="39"/>
        <v>SN-92983</v>
      </c>
      <c r="B2537" s="160">
        <v>92983</v>
      </c>
      <c r="C2537" s="165" t="s">
        <v>13565</v>
      </c>
      <c r="D2537" s="166" t="s">
        <v>566</v>
      </c>
      <c r="E2537" s="461">
        <v>14.41</v>
      </c>
      <c r="F2537" s="164" t="s">
        <v>11118</v>
      </c>
    </row>
    <row r="2538" spans="1:6" ht="21.6" x14ac:dyDescent="0.3">
      <c r="A2538" s="159" t="str">
        <f t="shared" si="39"/>
        <v>SN-92984</v>
      </c>
      <c r="B2538" s="160">
        <v>92984</v>
      </c>
      <c r="C2538" s="165" t="s">
        <v>13566</v>
      </c>
      <c r="D2538" s="166" t="s">
        <v>566</v>
      </c>
      <c r="E2538" s="461">
        <v>14.8</v>
      </c>
      <c r="F2538" s="164" t="s">
        <v>11118</v>
      </c>
    </row>
    <row r="2539" spans="1:6" ht="21.6" x14ac:dyDescent="0.3">
      <c r="A2539" s="159" t="str">
        <f t="shared" si="39"/>
        <v>SN-92985</v>
      </c>
      <c r="B2539" s="160">
        <v>92985</v>
      </c>
      <c r="C2539" s="165" t="s">
        <v>13567</v>
      </c>
      <c r="D2539" s="166" t="s">
        <v>566</v>
      </c>
      <c r="E2539" s="461">
        <v>19.43</v>
      </c>
      <c r="F2539" s="164" t="s">
        <v>11118</v>
      </c>
    </row>
    <row r="2540" spans="1:6" ht="21.6" x14ac:dyDescent="0.3">
      <c r="A2540" s="159" t="str">
        <f t="shared" si="39"/>
        <v>SN-92986</v>
      </c>
      <c r="B2540" s="160">
        <v>92986</v>
      </c>
      <c r="C2540" s="165" t="s">
        <v>13568</v>
      </c>
      <c r="D2540" s="166" t="s">
        <v>566</v>
      </c>
      <c r="E2540" s="461">
        <v>20</v>
      </c>
      <c r="F2540" s="164" t="s">
        <v>11118</v>
      </c>
    </row>
    <row r="2541" spans="1:6" ht="21.6" x14ac:dyDescent="0.3">
      <c r="A2541" s="159" t="str">
        <f t="shared" si="39"/>
        <v>SN-92987</v>
      </c>
      <c r="B2541" s="160">
        <v>92987</v>
      </c>
      <c r="C2541" s="165" t="s">
        <v>13569</v>
      </c>
      <c r="D2541" s="166" t="s">
        <v>566</v>
      </c>
      <c r="E2541" s="461">
        <v>27.98</v>
      </c>
      <c r="F2541" s="164" t="s">
        <v>11118</v>
      </c>
    </row>
    <row r="2542" spans="1:6" ht="21.6" x14ac:dyDescent="0.3">
      <c r="A2542" s="159" t="str">
        <f t="shared" si="39"/>
        <v>SN-92988</v>
      </c>
      <c r="B2542" s="160">
        <v>92988</v>
      </c>
      <c r="C2542" s="165" t="s">
        <v>13570</v>
      </c>
      <c r="D2542" s="166" t="s">
        <v>566</v>
      </c>
      <c r="E2542" s="461">
        <v>28.06</v>
      </c>
      <c r="F2542" s="164" t="s">
        <v>11118</v>
      </c>
    </row>
    <row r="2543" spans="1:6" ht="21.6" x14ac:dyDescent="0.3">
      <c r="A2543" s="159" t="str">
        <f t="shared" si="39"/>
        <v>SN-92989</v>
      </c>
      <c r="B2543" s="160">
        <v>92989</v>
      </c>
      <c r="C2543" s="165" t="s">
        <v>13571</v>
      </c>
      <c r="D2543" s="166" t="s">
        <v>566</v>
      </c>
      <c r="E2543" s="461">
        <v>38.9</v>
      </c>
      <c r="F2543" s="164" t="s">
        <v>11118</v>
      </c>
    </row>
    <row r="2544" spans="1:6" ht="21.6" x14ac:dyDescent="0.3">
      <c r="A2544" s="159" t="str">
        <f t="shared" si="39"/>
        <v>SN-92990</v>
      </c>
      <c r="B2544" s="160">
        <v>92990</v>
      </c>
      <c r="C2544" s="165" t="s">
        <v>13572</v>
      </c>
      <c r="D2544" s="166" t="s">
        <v>566</v>
      </c>
      <c r="E2544" s="461">
        <v>38.450000000000003</v>
      </c>
      <c r="F2544" s="164" t="s">
        <v>11118</v>
      </c>
    </row>
    <row r="2545" spans="1:7" ht="21.6" x14ac:dyDescent="0.3">
      <c r="A2545" s="159" t="str">
        <f t="shared" si="39"/>
        <v>SN-92991</v>
      </c>
      <c r="B2545" s="160">
        <v>92991</v>
      </c>
      <c r="C2545" s="165" t="s">
        <v>13573</v>
      </c>
      <c r="D2545" s="166" t="s">
        <v>566</v>
      </c>
      <c r="E2545" s="461">
        <v>50.75</v>
      </c>
      <c r="F2545" s="164" t="s">
        <v>11118</v>
      </c>
      <c r="G2545" s="143"/>
    </row>
    <row r="2546" spans="1:7" ht="21.6" x14ac:dyDescent="0.3">
      <c r="A2546" s="159" t="str">
        <f t="shared" si="39"/>
        <v>SN-92992</v>
      </c>
      <c r="B2546" s="160">
        <v>92992</v>
      </c>
      <c r="C2546" s="165" t="s">
        <v>13574</v>
      </c>
      <c r="D2546" s="166" t="s">
        <v>566</v>
      </c>
      <c r="E2546" s="461">
        <v>50.78</v>
      </c>
      <c r="F2546" s="164" t="s">
        <v>11118</v>
      </c>
      <c r="G2546" s="143"/>
    </row>
    <row r="2547" spans="1:7" ht="21.6" x14ac:dyDescent="0.3">
      <c r="A2547" s="159" t="str">
        <f t="shared" si="39"/>
        <v>SN-92993</v>
      </c>
      <c r="B2547" s="160">
        <v>92993</v>
      </c>
      <c r="C2547" s="165" t="s">
        <v>13575</v>
      </c>
      <c r="D2547" s="166" t="s">
        <v>566</v>
      </c>
      <c r="E2547" s="461">
        <v>65.08</v>
      </c>
      <c r="F2547" s="164" t="s">
        <v>11118</v>
      </c>
      <c r="G2547" s="143"/>
    </row>
    <row r="2548" spans="1:7" ht="21.6" x14ac:dyDescent="0.3">
      <c r="A2548" s="159" t="str">
        <f t="shared" si="39"/>
        <v>SN-92994</v>
      </c>
      <c r="B2548" s="160">
        <v>92994</v>
      </c>
      <c r="C2548" s="165" t="s">
        <v>13576</v>
      </c>
      <c r="D2548" s="166" t="s">
        <v>566</v>
      </c>
      <c r="E2548" s="461">
        <v>65.73</v>
      </c>
      <c r="F2548" s="164" t="s">
        <v>11118</v>
      </c>
      <c r="G2548" s="143"/>
    </row>
    <row r="2549" spans="1:7" ht="21.6" x14ac:dyDescent="0.3">
      <c r="A2549" s="159" t="str">
        <f t="shared" si="39"/>
        <v>SN-92995</v>
      </c>
      <c r="B2549" s="160">
        <v>92995</v>
      </c>
      <c r="C2549" s="165" t="s">
        <v>13577</v>
      </c>
      <c r="D2549" s="166" t="s">
        <v>566</v>
      </c>
      <c r="E2549" s="461">
        <v>80.95</v>
      </c>
      <c r="F2549" s="164" t="s">
        <v>11118</v>
      </c>
      <c r="G2549" s="143"/>
    </row>
    <row r="2550" spans="1:7" ht="21.6" x14ac:dyDescent="0.3">
      <c r="A2550" s="159" t="str">
        <f t="shared" si="39"/>
        <v>SN-92996</v>
      </c>
      <c r="B2550" s="160">
        <v>92996</v>
      </c>
      <c r="C2550" s="165" t="s">
        <v>13578</v>
      </c>
      <c r="D2550" s="166" t="s">
        <v>566</v>
      </c>
      <c r="E2550" s="461">
        <v>81.17</v>
      </c>
      <c r="F2550" s="164" t="s">
        <v>11118</v>
      </c>
      <c r="G2550" s="143"/>
    </row>
    <row r="2551" spans="1:7" ht="21.6" x14ac:dyDescent="0.3">
      <c r="A2551" s="159" t="str">
        <f t="shared" si="39"/>
        <v>SN-92997</v>
      </c>
      <c r="B2551" s="160">
        <v>92997</v>
      </c>
      <c r="C2551" s="165" t="s">
        <v>13579</v>
      </c>
      <c r="D2551" s="166" t="s">
        <v>566</v>
      </c>
      <c r="E2551" s="461">
        <v>98.38</v>
      </c>
      <c r="F2551" s="164" t="s">
        <v>11118</v>
      </c>
      <c r="G2551" s="143"/>
    </row>
    <row r="2552" spans="1:7" ht="21.6" x14ac:dyDescent="0.3">
      <c r="A2552" s="159" t="str">
        <f t="shared" si="39"/>
        <v>SN-92998</v>
      </c>
      <c r="B2552" s="160">
        <v>92998</v>
      </c>
      <c r="C2552" s="165" t="s">
        <v>13580</v>
      </c>
      <c r="D2552" s="166" t="s">
        <v>566</v>
      </c>
      <c r="E2552" s="461">
        <v>99.32</v>
      </c>
      <c r="F2552" s="164" t="s">
        <v>11118</v>
      </c>
      <c r="G2552" s="143"/>
    </row>
    <row r="2553" spans="1:7" ht="21.6" x14ac:dyDescent="0.3">
      <c r="A2553" s="159" t="str">
        <f t="shared" si="39"/>
        <v>SN-92999</v>
      </c>
      <c r="B2553" s="160">
        <v>92999</v>
      </c>
      <c r="C2553" s="165" t="s">
        <v>13581</v>
      </c>
      <c r="D2553" s="166" t="s">
        <v>566</v>
      </c>
      <c r="E2553" s="461">
        <v>129.57</v>
      </c>
      <c r="F2553" s="164" t="s">
        <v>11118</v>
      </c>
      <c r="G2553" s="143"/>
    </row>
    <row r="2554" spans="1:7" ht="21.6" x14ac:dyDescent="0.3">
      <c r="A2554" s="159" t="str">
        <f t="shared" si="39"/>
        <v>SN-93000</v>
      </c>
      <c r="B2554" s="160">
        <v>93000</v>
      </c>
      <c r="C2554" s="165" t="s">
        <v>13582</v>
      </c>
      <c r="D2554" s="166" t="s">
        <v>566</v>
      </c>
      <c r="E2554" s="461">
        <v>130.36000000000001</v>
      </c>
      <c r="F2554" s="164" t="s">
        <v>11118</v>
      </c>
      <c r="G2554" s="168"/>
    </row>
    <row r="2555" spans="1:7" ht="21.6" x14ac:dyDescent="0.3">
      <c r="A2555" s="159" t="str">
        <f t="shared" si="39"/>
        <v>SN-93001</v>
      </c>
      <c r="B2555" s="160">
        <v>93001</v>
      </c>
      <c r="C2555" s="165" t="s">
        <v>13583</v>
      </c>
      <c r="D2555" s="166" t="s">
        <v>566</v>
      </c>
      <c r="E2555" s="461">
        <v>158.25</v>
      </c>
      <c r="F2555" s="164" t="s">
        <v>11118</v>
      </c>
      <c r="G2555" s="168"/>
    </row>
    <row r="2556" spans="1:7" ht="21.6" x14ac:dyDescent="0.3">
      <c r="A2556" s="159" t="str">
        <f t="shared" si="39"/>
        <v>SN-93002</v>
      </c>
      <c r="B2556" s="160">
        <v>93002</v>
      </c>
      <c r="C2556" s="165" t="s">
        <v>13584</v>
      </c>
      <c r="D2556" s="166" t="s">
        <v>566</v>
      </c>
      <c r="E2556" s="461">
        <v>162.66999999999999</v>
      </c>
      <c r="F2556" s="164" t="s">
        <v>11118</v>
      </c>
      <c r="G2556" s="143"/>
    </row>
    <row r="2557" spans="1:7" ht="21.6" x14ac:dyDescent="0.3">
      <c r="A2557" s="159" t="str">
        <f t="shared" si="39"/>
        <v>SN-83446</v>
      </c>
      <c r="B2557" s="160">
        <v>83446</v>
      </c>
      <c r="C2557" s="165" t="s">
        <v>7693</v>
      </c>
      <c r="D2557" s="166" t="s">
        <v>513</v>
      </c>
      <c r="E2557" s="461">
        <v>118.53</v>
      </c>
      <c r="F2557" s="164" t="s">
        <v>11118</v>
      </c>
      <c r="G2557" s="143"/>
    </row>
    <row r="2558" spans="1:7" ht="21.6" x14ac:dyDescent="0.3">
      <c r="A2558" s="159" t="str">
        <f t="shared" si="39"/>
        <v>SN-91936</v>
      </c>
      <c r="B2558" s="160">
        <v>91936</v>
      </c>
      <c r="C2558" s="165" t="s">
        <v>13585</v>
      </c>
      <c r="D2558" s="166" t="s">
        <v>513</v>
      </c>
      <c r="E2558" s="461">
        <v>6.83</v>
      </c>
      <c r="F2558" s="164" t="s">
        <v>11118</v>
      </c>
      <c r="G2558" s="143"/>
    </row>
    <row r="2559" spans="1:7" ht="21.6" x14ac:dyDescent="0.3">
      <c r="A2559" s="159" t="str">
        <f t="shared" si="39"/>
        <v>SN-91937</v>
      </c>
      <c r="B2559" s="160">
        <v>91937</v>
      </c>
      <c r="C2559" s="165" t="s">
        <v>13586</v>
      </c>
      <c r="D2559" s="166" t="s">
        <v>513</v>
      </c>
      <c r="E2559" s="461">
        <v>5.88</v>
      </c>
      <c r="F2559" s="164" t="s">
        <v>11118</v>
      </c>
      <c r="G2559" s="143"/>
    </row>
    <row r="2560" spans="1:7" ht="21.6" x14ac:dyDescent="0.3">
      <c r="A2560" s="159" t="str">
        <f t="shared" si="39"/>
        <v>SN-91939</v>
      </c>
      <c r="B2560" s="160">
        <v>91939</v>
      </c>
      <c r="C2560" s="165" t="s">
        <v>13587</v>
      </c>
      <c r="D2560" s="166" t="s">
        <v>513</v>
      </c>
      <c r="E2560" s="461">
        <v>15.21</v>
      </c>
      <c r="F2560" s="164" t="s">
        <v>11118</v>
      </c>
      <c r="G2560" s="143"/>
    </row>
    <row r="2561" spans="1:6" ht="21.6" x14ac:dyDescent="0.3">
      <c r="A2561" s="159" t="str">
        <f t="shared" si="39"/>
        <v>SN-91940</v>
      </c>
      <c r="B2561" s="160">
        <v>91940</v>
      </c>
      <c r="C2561" s="165" t="s">
        <v>13588</v>
      </c>
      <c r="D2561" s="166" t="s">
        <v>513</v>
      </c>
      <c r="E2561" s="461">
        <v>8.02</v>
      </c>
      <c r="F2561" s="164" t="s">
        <v>11118</v>
      </c>
    </row>
    <row r="2562" spans="1:6" ht="21.6" x14ac:dyDescent="0.3">
      <c r="A2562" s="159" t="str">
        <f t="shared" si="39"/>
        <v>SN-91941</v>
      </c>
      <c r="B2562" s="160">
        <v>91941</v>
      </c>
      <c r="C2562" s="165" t="s">
        <v>13589</v>
      </c>
      <c r="D2562" s="166" t="s">
        <v>513</v>
      </c>
      <c r="E2562" s="461">
        <v>5.33</v>
      </c>
      <c r="F2562" s="164" t="s">
        <v>11118</v>
      </c>
    </row>
    <row r="2563" spans="1:6" ht="21.6" x14ac:dyDescent="0.3">
      <c r="A2563" s="159" t="str">
        <f t="shared" si="39"/>
        <v>SN-91942</v>
      </c>
      <c r="B2563" s="160">
        <v>91942</v>
      </c>
      <c r="C2563" s="165" t="s">
        <v>13590</v>
      </c>
      <c r="D2563" s="166" t="s">
        <v>513</v>
      </c>
      <c r="E2563" s="461">
        <v>18.510000000000002</v>
      </c>
      <c r="F2563" s="164" t="s">
        <v>11118</v>
      </c>
    </row>
    <row r="2564" spans="1:6" ht="21.6" x14ac:dyDescent="0.3">
      <c r="A2564" s="159" t="str">
        <f t="shared" si="39"/>
        <v>SN-91943</v>
      </c>
      <c r="B2564" s="160">
        <v>91943</v>
      </c>
      <c r="C2564" s="165" t="s">
        <v>13591</v>
      </c>
      <c r="D2564" s="166" t="s">
        <v>513</v>
      </c>
      <c r="E2564" s="461">
        <v>10.25</v>
      </c>
      <c r="F2564" s="164" t="s">
        <v>11118</v>
      </c>
    </row>
    <row r="2565" spans="1:6" ht="21.6" x14ac:dyDescent="0.3">
      <c r="A2565" s="159" t="str">
        <f t="shared" si="39"/>
        <v>SN-91944</v>
      </c>
      <c r="B2565" s="160">
        <v>91944</v>
      </c>
      <c r="C2565" s="165" t="s">
        <v>13592</v>
      </c>
      <c r="D2565" s="166" t="s">
        <v>513</v>
      </c>
      <c r="E2565" s="461">
        <v>7.17</v>
      </c>
      <c r="F2565" s="164" t="s">
        <v>11118</v>
      </c>
    </row>
    <row r="2566" spans="1:6" x14ac:dyDescent="0.3">
      <c r="A2566" s="159" t="str">
        <f t="shared" si="39"/>
        <v>SN-92865</v>
      </c>
      <c r="B2566" s="160">
        <v>92865</v>
      </c>
      <c r="C2566" s="165" t="s">
        <v>13593</v>
      </c>
      <c r="D2566" s="166" t="s">
        <v>513</v>
      </c>
      <c r="E2566" s="461">
        <v>6.64</v>
      </c>
      <c r="F2566" s="164" t="s">
        <v>11038</v>
      </c>
    </row>
    <row r="2567" spans="1:6" x14ac:dyDescent="0.3">
      <c r="A2567" s="159" t="str">
        <f t="shared" si="39"/>
        <v>SN-92866</v>
      </c>
      <c r="B2567" s="160">
        <v>92866</v>
      </c>
      <c r="C2567" s="165" t="s">
        <v>13594</v>
      </c>
      <c r="D2567" s="166" t="s">
        <v>513</v>
      </c>
      <c r="E2567" s="461">
        <v>5.24</v>
      </c>
      <c r="F2567" s="164" t="s">
        <v>11038</v>
      </c>
    </row>
    <row r="2568" spans="1:6" ht="20.399999999999999" x14ac:dyDescent="0.3">
      <c r="A2568" s="159" t="str">
        <f t="shared" si="39"/>
        <v>SN-92867</v>
      </c>
      <c r="B2568" s="160">
        <v>92867</v>
      </c>
      <c r="C2568" s="165" t="s">
        <v>13595</v>
      </c>
      <c r="D2568" s="166" t="s">
        <v>513</v>
      </c>
      <c r="E2568" s="461">
        <v>15.39</v>
      </c>
      <c r="F2568" s="164" t="s">
        <v>11038</v>
      </c>
    </row>
    <row r="2569" spans="1:6" ht="20.399999999999999" x14ac:dyDescent="0.3">
      <c r="A2569" s="159" t="str">
        <f t="shared" si="39"/>
        <v>SN-92868</v>
      </c>
      <c r="B2569" s="160">
        <v>92868</v>
      </c>
      <c r="C2569" s="165" t="s">
        <v>13596</v>
      </c>
      <c r="D2569" s="166" t="s">
        <v>513</v>
      </c>
      <c r="E2569" s="461">
        <v>8.1999999999999993</v>
      </c>
      <c r="F2569" s="164" t="s">
        <v>11038</v>
      </c>
    </row>
    <row r="2570" spans="1:6" ht="20.399999999999999" x14ac:dyDescent="0.3">
      <c r="A2570" s="159" t="str">
        <f t="shared" ref="A2570:A2633" si="40">CONCATENATE("SN-",B2570)</f>
        <v>SN-92869</v>
      </c>
      <c r="B2570" s="160">
        <v>92869</v>
      </c>
      <c r="C2570" s="165" t="s">
        <v>13597</v>
      </c>
      <c r="D2570" s="166" t="s">
        <v>513</v>
      </c>
      <c r="E2570" s="461">
        <v>5.51</v>
      </c>
      <c r="F2570" s="164" t="s">
        <v>11038</v>
      </c>
    </row>
    <row r="2571" spans="1:6" ht="20.399999999999999" x14ac:dyDescent="0.3">
      <c r="A2571" s="159" t="str">
        <f t="shared" si="40"/>
        <v>SN-92870</v>
      </c>
      <c r="B2571" s="160">
        <v>92870</v>
      </c>
      <c r="C2571" s="165" t="s">
        <v>13598</v>
      </c>
      <c r="D2571" s="166" t="s">
        <v>513</v>
      </c>
      <c r="E2571" s="461">
        <v>19.04</v>
      </c>
      <c r="F2571" s="164" t="s">
        <v>11038</v>
      </c>
    </row>
    <row r="2572" spans="1:6" ht="20.399999999999999" x14ac:dyDescent="0.3">
      <c r="A2572" s="159" t="str">
        <f t="shared" si="40"/>
        <v>SN-92871</v>
      </c>
      <c r="B2572" s="160">
        <v>92871</v>
      </c>
      <c r="C2572" s="165" t="s">
        <v>13599</v>
      </c>
      <c r="D2572" s="166" t="s">
        <v>513</v>
      </c>
      <c r="E2572" s="461">
        <v>10.78</v>
      </c>
      <c r="F2572" s="164" t="s">
        <v>11038</v>
      </c>
    </row>
    <row r="2573" spans="1:6" ht="20.399999999999999" x14ac:dyDescent="0.3">
      <c r="A2573" s="159" t="str">
        <f t="shared" si="40"/>
        <v>SN-92872</v>
      </c>
      <c r="B2573" s="160">
        <v>92872</v>
      </c>
      <c r="C2573" s="165" t="s">
        <v>13600</v>
      </c>
      <c r="D2573" s="166" t="s">
        <v>513</v>
      </c>
      <c r="E2573" s="461">
        <v>7.7</v>
      </c>
      <c r="F2573" s="164" t="s">
        <v>11038</v>
      </c>
    </row>
    <row r="2574" spans="1:6" ht="21.6" x14ac:dyDescent="0.3">
      <c r="A2574" s="159" t="str">
        <f t="shared" si="40"/>
        <v>SN-95777</v>
      </c>
      <c r="B2574" s="160">
        <v>95777</v>
      </c>
      <c r="C2574" s="165" t="s">
        <v>13601</v>
      </c>
      <c r="D2574" s="166" t="s">
        <v>513</v>
      </c>
      <c r="E2574" s="461">
        <v>17.62</v>
      </c>
      <c r="F2574" s="164" t="s">
        <v>11118</v>
      </c>
    </row>
    <row r="2575" spans="1:6" ht="21.6" x14ac:dyDescent="0.3">
      <c r="A2575" s="159" t="str">
        <f t="shared" si="40"/>
        <v>SN-95778</v>
      </c>
      <c r="B2575" s="160">
        <v>95778</v>
      </c>
      <c r="C2575" s="165" t="s">
        <v>13602</v>
      </c>
      <c r="D2575" s="166" t="s">
        <v>513</v>
      </c>
      <c r="E2575" s="461">
        <v>18.11</v>
      </c>
      <c r="F2575" s="164" t="s">
        <v>11118</v>
      </c>
    </row>
    <row r="2576" spans="1:6" ht="21.6" x14ac:dyDescent="0.3">
      <c r="A2576" s="159" t="str">
        <f t="shared" si="40"/>
        <v>SN-95779</v>
      </c>
      <c r="B2576" s="160">
        <v>95779</v>
      </c>
      <c r="C2576" s="165" t="s">
        <v>13603</v>
      </c>
      <c r="D2576" s="166" t="s">
        <v>513</v>
      </c>
      <c r="E2576" s="461">
        <v>16.46</v>
      </c>
      <c r="F2576" s="164" t="s">
        <v>11118</v>
      </c>
    </row>
    <row r="2577" spans="1:6" ht="21.6" x14ac:dyDescent="0.3">
      <c r="A2577" s="159" t="str">
        <f t="shared" si="40"/>
        <v>SN-95780</v>
      </c>
      <c r="B2577" s="160">
        <v>95780</v>
      </c>
      <c r="C2577" s="165" t="s">
        <v>13604</v>
      </c>
      <c r="D2577" s="166" t="s">
        <v>513</v>
      </c>
      <c r="E2577" s="461">
        <v>20.260000000000002</v>
      </c>
      <c r="F2577" s="164" t="s">
        <v>11118</v>
      </c>
    </row>
    <row r="2578" spans="1:6" ht="21.6" x14ac:dyDescent="0.3">
      <c r="A2578" s="159" t="str">
        <f t="shared" si="40"/>
        <v>SN-95781</v>
      </c>
      <c r="B2578" s="160">
        <v>95781</v>
      </c>
      <c r="C2578" s="165" t="s">
        <v>13605</v>
      </c>
      <c r="D2578" s="166" t="s">
        <v>513</v>
      </c>
      <c r="E2578" s="461">
        <v>20.62</v>
      </c>
      <c r="F2578" s="164" t="s">
        <v>11118</v>
      </c>
    </row>
    <row r="2579" spans="1:6" ht="21.6" x14ac:dyDescent="0.3">
      <c r="A2579" s="159" t="str">
        <f t="shared" si="40"/>
        <v>SN-95782</v>
      </c>
      <c r="B2579" s="160">
        <v>95782</v>
      </c>
      <c r="C2579" s="165" t="s">
        <v>13606</v>
      </c>
      <c r="D2579" s="166" t="s">
        <v>513</v>
      </c>
      <c r="E2579" s="461">
        <v>21.58</v>
      </c>
      <c r="F2579" s="164" t="s">
        <v>11118</v>
      </c>
    </row>
    <row r="2580" spans="1:6" ht="21.6" x14ac:dyDescent="0.3">
      <c r="A2580" s="159" t="str">
        <f t="shared" si="40"/>
        <v>SN-95785</v>
      </c>
      <c r="B2580" s="160">
        <v>95785</v>
      </c>
      <c r="C2580" s="165" t="s">
        <v>13607</v>
      </c>
      <c r="D2580" s="166" t="s">
        <v>513</v>
      </c>
      <c r="E2580" s="461">
        <v>24.75</v>
      </c>
      <c r="F2580" s="164" t="s">
        <v>11118</v>
      </c>
    </row>
    <row r="2581" spans="1:6" ht="21.6" x14ac:dyDescent="0.3">
      <c r="A2581" s="159" t="str">
        <f t="shared" si="40"/>
        <v>SN-95787</v>
      </c>
      <c r="B2581" s="160">
        <v>95787</v>
      </c>
      <c r="C2581" s="165" t="s">
        <v>13608</v>
      </c>
      <c r="D2581" s="166" t="s">
        <v>513</v>
      </c>
      <c r="E2581" s="461">
        <v>17.579999999999998</v>
      </c>
      <c r="F2581" s="164" t="s">
        <v>11118</v>
      </c>
    </row>
    <row r="2582" spans="1:6" ht="21.6" x14ac:dyDescent="0.3">
      <c r="A2582" s="159" t="str">
        <f t="shared" si="40"/>
        <v>SN-95789</v>
      </c>
      <c r="B2582" s="160">
        <v>95789</v>
      </c>
      <c r="C2582" s="165" t="s">
        <v>13609</v>
      </c>
      <c r="D2582" s="166" t="s">
        <v>513</v>
      </c>
      <c r="E2582" s="461">
        <v>22.28</v>
      </c>
      <c r="F2582" s="164" t="s">
        <v>11118</v>
      </c>
    </row>
    <row r="2583" spans="1:6" ht="21.6" x14ac:dyDescent="0.3">
      <c r="A2583" s="159" t="str">
        <f t="shared" si="40"/>
        <v>SN-95791</v>
      </c>
      <c r="B2583" s="160">
        <v>95791</v>
      </c>
      <c r="C2583" s="165" t="s">
        <v>13610</v>
      </c>
      <c r="D2583" s="166" t="s">
        <v>513</v>
      </c>
      <c r="E2583" s="461">
        <v>29.29</v>
      </c>
      <c r="F2583" s="164" t="s">
        <v>11118</v>
      </c>
    </row>
    <row r="2584" spans="1:6" ht="21.6" x14ac:dyDescent="0.3">
      <c r="A2584" s="159" t="str">
        <f t="shared" si="40"/>
        <v>SN-95795</v>
      </c>
      <c r="B2584" s="160">
        <v>95795</v>
      </c>
      <c r="C2584" s="165" t="s">
        <v>13611</v>
      </c>
      <c r="D2584" s="166" t="s">
        <v>513</v>
      </c>
      <c r="E2584" s="461">
        <v>20.27</v>
      </c>
      <c r="F2584" s="164" t="s">
        <v>11118</v>
      </c>
    </row>
    <row r="2585" spans="1:6" ht="21.6" x14ac:dyDescent="0.3">
      <c r="A2585" s="159" t="str">
        <f t="shared" si="40"/>
        <v>SN-95796</v>
      </c>
      <c r="B2585" s="160">
        <v>95796</v>
      </c>
      <c r="C2585" s="165" t="s">
        <v>13612</v>
      </c>
      <c r="D2585" s="166" t="s">
        <v>513</v>
      </c>
      <c r="E2585" s="461">
        <v>26.19</v>
      </c>
      <c r="F2585" s="164" t="s">
        <v>11118</v>
      </c>
    </row>
    <row r="2586" spans="1:6" ht="21.6" x14ac:dyDescent="0.3">
      <c r="A2586" s="159" t="str">
        <f t="shared" si="40"/>
        <v>SN-95797</v>
      </c>
      <c r="B2586" s="160">
        <v>95797</v>
      </c>
      <c r="C2586" s="165" t="s">
        <v>13613</v>
      </c>
      <c r="D2586" s="166" t="s">
        <v>513</v>
      </c>
      <c r="E2586" s="461">
        <v>33.880000000000003</v>
      </c>
      <c r="F2586" s="164" t="s">
        <v>11118</v>
      </c>
    </row>
    <row r="2587" spans="1:6" ht="21.6" x14ac:dyDescent="0.3">
      <c r="A2587" s="159" t="str">
        <f t="shared" si="40"/>
        <v>SN-95801</v>
      </c>
      <c r="B2587" s="160">
        <v>95801</v>
      </c>
      <c r="C2587" s="165" t="s">
        <v>13614</v>
      </c>
      <c r="D2587" s="166" t="s">
        <v>513</v>
      </c>
      <c r="E2587" s="461">
        <v>24.52</v>
      </c>
      <c r="F2587" s="164" t="s">
        <v>11118</v>
      </c>
    </row>
    <row r="2588" spans="1:6" ht="21.6" x14ac:dyDescent="0.3">
      <c r="A2588" s="159" t="str">
        <f t="shared" si="40"/>
        <v>SN-95802</v>
      </c>
      <c r="B2588" s="160">
        <v>95802</v>
      </c>
      <c r="C2588" s="165" t="s">
        <v>13615</v>
      </c>
      <c r="D2588" s="166" t="s">
        <v>513</v>
      </c>
      <c r="E2588" s="461">
        <v>27.48</v>
      </c>
      <c r="F2588" s="164" t="s">
        <v>11118</v>
      </c>
    </row>
    <row r="2589" spans="1:6" ht="21.6" x14ac:dyDescent="0.3">
      <c r="A2589" s="159" t="str">
        <f t="shared" si="40"/>
        <v>SN-95803</v>
      </c>
      <c r="B2589" s="160">
        <v>95803</v>
      </c>
      <c r="C2589" s="165" t="s">
        <v>13616</v>
      </c>
      <c r="D2589" s="166" t="s">
        <v>513</v>
      </c>
      <c r="E2589" s="461">
        <v>37.28</v>
      </c>
      <c r="F2589" s="164" t="s">
        <v>11118</v>
      </c>
    </row>
    <row r="2590" spans="1:6" ht="21.6" x14ac:dyDescent="0.3">
      <c r="A2590" s="159" t="str">
        <f t="shared" si="40"/>
        <v>SN-95804</v>
      </c>
      <c r="B2590" s="160">
        <v>95804</v>
      </c>
      <c r="C2590" s="165" t="s">
        <v>13617</v>
      </c>
      <c r="D2590" s="166" t="s">
        <v>513</v>
      </c>
      <c r="E2590" s="461">
        <v>12.88</v>
      </c>
      <c r="F2590" s="164" t="s">
        <v>11118</v>
      </c>
    </row>
    <row r="2591" spans="1:6" ht="21.6" x14ac:dyDescent="0.3">
      <c r="A2591" s="159" t="str">
        <f t="shared" si="40"/>
        <v>SN-95805</v>
      </c>
      <c r="B2591" s="160">
        <v>95805</v>
      </c>
      <c r="C2591" s="165" t="s">
        <v>13618</v>
      </c>
      <c r="D2591" s="166" t="s">
        <v>513</v>
      </c>
      <c r="E2591" s="461">
        <v>13.01</v>
      </c>
      <c r="F2591" s="164" t="s">
        <v>11118</v>
      </c>
    </row>
    <row r="2592" spans="1:6" ht="21.6" x14ac:dyDescent="0.3">
      <c r="A2592" s="159" t="str">
        <f t="shared" si="40"/>
        <v>SN-95806</v>
      </c>
      <c r="B2592" s="160">
        <v>95806</v>
      </c>
      <c r="C2592" s="165" t="s">
        <v>13619</v>
      </c>
      <c r="D2592" s="166" t="s">
        <v>513</v>
      </c>
      <c r="E2592" s="461">
        <v>13.41</v>
      </c>
      <c r="F2592" s="164" t="s">
        <v>11118</v>
      </c>
    </row>
    <row r="2593" spans="1:6" ht="21.6" x14ac:dyDescent="0.3">
      <c r="A2593" s="159" t="str">
        <f t="shared" si="40"/>
        <v>SN-95807</v>
      </c>
      <c r="B2593" s="160">
        <v>95807</v>
      </c>
      <c r="C2593" s="165" t="s">
        <v>13620</v>
      </c>
      <c r="D2593" s="166" t="s">
        <v>513</v>
      </c>
      <c r="E2593" s="461">
        <v>14.82</v>
      </c>
      <c r="F2593" s="164" t="s">
        <v>11118</v>
      </c>
    </row>
    <row r="2594" spans="1:6" ht="21.6" x14ac:dyDescent="0.3">
      <c r="A2594" s="159" t="str">
        <f t="shared" si="40"/>
        <v>SN-95808</v>
      </c>
      <c r="B2594" s="160">
        <v>95808</v>
      </c>
      <c r="C2594" s="165" t="s">
        <v>13621</v>
      </c>
      <c r="D2594" s="166" t="s">
        <v>513</v>
      </c>
      <c r="E2594" s="461">
        <v>15.19</v>
      </c>
      <c r="F2594" s="164" t="s">
        <v>11118</v>
      </c>
    </row>
    <row r="2595" spans="1:6" ht="21.6" x14ac:dyDescent="0.3">
      <c r="A2595" s="159" t="str">
        <f t="shared" si="40"/>
        <v>SN-95809</v>
      </c>
      <c r="B2595" s="160">
        <v>95809</v>
      </c>
      <c r="C2595" s="165" t="s">
        <v>13622</v>
      </c>
      <c r="D2595" s="166" t="s">
        <v>513</v>
      </c>
      <c r="E2595" s="461">
        <v>16.61</v>
      </c>
      <c r="F2595" s="164" t="s">
        <v>11118</v>
      </c>
    </row>
    <row r="2596" spans="1:6" ht="21.6" x14ac:dyDescent="0.3">
      <c r="A2596" s="159" t="str">
        <f t="shared" si="40"/>
        <v>SN-95810</v>
      </c>
      <c r="B2596" s="160">
        <v>95810</v>
      </c>
      <c r="C2596" s="165" t="s">
        <v>13623</v>
      </c>
      <c r="D2596" s="166" t="s">
        <v>513</v>
      </c>
      <c r="E2596" s="461">
        <v>7.63</v>
      </c>
      <c r="F2596" s="164" t="s">
        <v>11118</v>
      </c>
    </row>
    <row r="2597" spans="1:6" ht="21.6" x14ac:dyDescent="0.3">
      <c r="A2597" s="159" t="str">
        <f t="shared" si="40"/>
        <v>SN-95811</v>
      </c>
      <c r="B2597" s="160">
        <v>95811</v>
      </c>
      <c r="C2597" s="165" t="s">
        <v>13624</v>
      </c>
      <c r="D2597" s="166" t="s">
        <v>513</v>
      </c>
      <c r="E2597" s="461">
        <v>8</v>
      </c>
      <c r="F2597" s="164" t="s">
        <v>11118</v>
      </c>
    </row>
    <row r="2598" spans="1:6" ht="21.6" x14ac:dyDescent="0.3">
      <c r="A2598" s="159" t="str">
        <f t="shared" si="40"/>
        <v>SN-95812</v>
      </c>
      <c r="B2598" s="160">
        <v>95812</v>
      </c>
      <c r="C2598" s="165" t="s">
        <v>13625</v>
      </c>
      <c r="D2598" s="166" t="s">
        <v>513</v>
      </c>
      <c r="E2598" s="461">
        <v>9.42</v>
      </c>
      <c r="F2598" s="164" t="s">
        <v>11118</v>
      </c>
    </row>
    <row r="2599" spans="1:6" ht="21.6" x14ac:dyDescent="0.3">
      <c r="A2599" s="159" t="str">
        <f t="shared" si="40"/>
        <v>SN-95813</v>
      </c>
      <c r="B2599" s="160">
        <v>95813</v>
      </c>
      <c r="C2599" s="165" t="s">
        <v>13626</v>
      </c>
      <c r="D2599" s="166" t="s">
        <v>513</v>
      </c>
      <c r="E2599" s="461">
        <v>9.27</v>
      </c>
      <c r="F2599" s="164" t="s">
        <v>11118</v>
      </c>
    </row>
    <row r="2600" spans="1:6" ht="21.6" x14ac:dyDescent="0.3">
      <c r="A2600" s="159" t="str">
        <f t="shared" si="40"/>
        <v>SN-95814</v>
      </c>
      <c r="B2600" s="160">
        <v>95814</v>
      </c>
      <c r="C2600" s="165" t="s">
        <v>13627</v>
      </c>
      <c r="D2600" s="166" t="s">
        <v>513</v>
      </c>
      <c r="E2600" s="461">
        <v>9.83</v>
      </c>
      <c r="F2600" s="164" t="s">
        <v>11118</v>
      </c>
    </row>
    <row r="2601" spans="1:6" ht="21.6" x14ac:dyDescent="0.3">
      <c r="A2601" s="159" t="str">
        <f t="shared" si="40"/>
        <v>SN-95815</v>
      </c>
      <c r="B2601" s="160">
        <v>95815</v>
      </c>
      <c r="C2601" s="165" t="s">
        <v>13628</v>
      </c>
      <c r="D2601" s="166" t="s">
        <v>513</v>
      </c>
      <c r="E2601" s="461">
        <v>12.55</v>
      </c>
      <c r="F2601" s="164" t="s">
        <v>11118</v>
      </c>
    </row>
    <row r="2602" spans="1:6" ht="21.6" x14ac:dyDescent="0.3">
      <c r="A2602" s="159" t="str">
        <f t="shared" si="40"/>
        <v>SN-95816</v>
      </c>
      <c r="B2602" s="160">
        <v>95816</v>
      </c>
      <c r="C2602" s="165" t="s">
        <v>13629</v>
      </c>
      <c r="D2602" s="166" t="s">
        <v>513</v>
      </c>
      <c r="E2602" s="461">
        <v>18.22</v>
      </c>
      <c r="F2602" s="164" t="s">
        <v>11118</v>
      </c>
    </row>
    <row r="2603" spans="1:6" ht="21.6" x14ac:dyDescent="0.3">
      <c r="A2603" s="159" t="str">
        <f t="shared" si="40"/>
        <v>SN-95817</v>
      </c>
      <c r="B2603" s="160">
        <v>95817</v>
      </c>
      <c r="C2603" s="165" t="s">
        <v>13630</v>
      </c>
      <c r="D2603" s="166" t="s">
        <v>513</v>
      </c>
      <c r="E2603" s="461">
        <v>18.73</v>
      </c>
      <c r="F2603" s="164" t="s">
        <v>11118</v>
      </c>
    </row>
    <row r="2604" spans="1:6" ht="21.6" x14ac:dyDescent="0.3">
      <c r="A2604" s="159" t="str">
        <f t="shared" si="40"/>
        <v>SN-95818</v>
      </c>
      <c r="B2604" s="160">
        <v>95818</v>
      </c>
      <c r="C2604" s="165" t="s">
        <v>13631</v>
      </c>
      <c r="D2604" s="166" t="s">
        <v>513</v>
      </c>
      <c r="E2604" s="461">
        <v>22.4</v>
      </c>
      <c r="F2604" s="164" t="s">
        <v>11118</v>
      </c>
    </row>
    <row r="2605" spans="1:6" ht="20.399999999999999" x14ac:dyDescent="0.3">
      <c r="A2605" s="159" t="str">
        <f t="shared" si="40"/>
        <v>SN-97886</v>
      </c>
      <c r="B2605" s="160">
        <v>97886</v>
      </c>
      <c r="C2605" s="165" t="s">
        <v>13632</v>
      </c>
      <c r="D2605" s="166" t="s">
        <v>513</v>
      </c>
      <c r="E2605" s="461">
        <v>95.72</v>
      </c>
      <c r="F2605" s="164" t="s">
        <v>11038</v>
      </c>
    </row>
    <row r="2606" spans="1:6" ht="20.399999999999999" x14ac:dyDescent="0.3">
      <c r="A2606" s="159" t="str">
        <f t="shared" si="40"/>
        <v>SN-97887</v>
      </c>
      <c r="B2606" s="160">
        <v>97887</v>
      </c>
      <c r="C2606" s="165" t="s">
        <v>13633</v>
      </c>
      <c r="D2606" s="166" t="s">
        <v>513</v>
      </c>
      <c r="E2606" s="461">
        <v>151.05000000000001</v>
      </c>
      <c r="F2606" s="164" t="s">
        <v>11038</v>
      </c>
    </row>
    <row r="2607" spans="1:6" ht="20.399999999999999" x14ac:dyDescent="0.3">
      <c r="A2607" s="159" t="str">
        <f t="shared" si="40"/>
        <v>SN-97888</v>
      </c>
      <c r="B2607" s="160">
        <v>97888</v>
      </c>
      <c r="C2607" s="165" t="s">
        <v>13634</v>
      </c>
      <c r="D2607" s="166" t="s">
        <v>513</v>
      </c>
      <c r="E2607" s="461">
        <v>291.74</v>
      </c>
      <c r="F2607" s="164" t="s">
        <v>11038</v>
      </c>
    </row>
    <row r="2608" spans="1:6" ht="20.399999999999999" x14ac:dyDescent="0.3">
      <c r="A2608" s="159" t="str">
        <f t="shared" si="40"/>
        <v>SN-97889</v>
      </c>
      <c r="B2608" s="160">
        <v>97889</v>
      </c>
      <c r="C2608" s="165" t="s">
        <v>13635</v>
      </c>
      <c r="D2608" s="166" t="s">
        <v>513</v>
      </c>
      <c r="E2608" s="461">
        <v>391.53</v>
      </c>
      <c r="F2608" s="164" t="s">
        <v>11038</v>
      </c>
    </row>
    <row r="2609" spans="1:7" ht="20.399999999999999" x14ac:dyDescent="0.3">
      <c r="A2609" s="159" t="str">
        <f t="shared" si="40"/>
        <v>SN-97890</v>
      </c>
      <c r="B2609" s="160">
        <v>97890</v>
      </c>
      <c r="C2609" s="165" t="s">
        <v>13636</v>
      </c>
      <c r="D2609" s="166" t="s">
        <v>513</v>
      </c>
      <c r="E2609" s="461">
        <v>452.18</v>
      </c>
      <c r="F2609" s="164" t="s">
        <v>11038</v>
      </c>
      <c r="G2609" s="168"/>
    </row>
    <row r="2610" spans="1:7" ht="20.399999999999999" x14ac:dyDescent="0.3">
      <c r="A2610" s="159" t="str">
        <f t="shared" si="40"/>
        <v>SN-97891</v>
      </c>
      <c r="B2610" s="160">
        <v>97891</v>
      </c>
      <c r="C2610" s="165" t="s">
        <v>13637</v>
      </c>
      <c r="D2610" s="166" t="s">
        <v>513</v>
      </c>
      <c r="E2610" s="461">
        <v>119.67</v>
      </c>
      <c r="F2610" s="164" t="s">
        <v>11038</v>
      </c>
      <c r="G2610" s="143"/>
    </row>
    <row r="2611" spans="1:7" ht="20.399999999999999" x14ac:dyDescent="0.3">
      <c r="A2611" s="159" t="str">
        <f t="shared" si="40"/>
        <v>SN-97892</v>
      </c>
      <c r="B2611" s="160">
        <v>97892</v>
      </c>
      <c r="C2611" s="165" t="s">
        <v>13638</v>
      </c>
      <c r="D2611" s="166" t="s">
        <v>513</v>
      </c>
      <c r="E2611" s="461">
        <v>225.41</v>
      </c>
      <c r="F2611" s="164" t="s">
        <v>11038</v>
      </c>
      <c r="G2611" s="143"/>
    </row>
    <row r="2612" spans="1:7" ht="20.399999999999999" x14ac:dyDescent="0.3">
      <c r="A2612" s="159" t="str">
        <f t="shared" si="40"/>
        <v>SN-97893</v>
      </c>
      <c r="B2612" s="160">
        <v>97893</v>
      </c>
      <c r="C2612" s="165" t="s">
        <v>13639</v>
      </c>
      <c r="D2612" s="166" t="s">
        <v>513</v>
      </c>
      <c r="E2612" s="461">
        <v>306.93</v>
      </c>
      <c r="F2612" s="164" t="s">
        <v>11038</v>
      </c>
      <c r="G2612" s="143"/>
    </row>
    <row r="2613" spans="1:7" ht="20.399999999999999" x14ac:dyDescent="0.3">
      <c r="A2613" s="159" t="str">
        <f t="shared" si="40"/>
        <v>SN-97894</v>
      </c>
      <c r="B2613" s="160">
        <v>97894</v>
      </c>
      <c r="C2613" s="165" t="s">
        <v>13640</v>
      </c>
      <c r="D2613" s="166" t="s">
        <v>513</v>
      </c>
      <c r="E2613" s="461">
        <v>349.67</v>
      </c>
      <c r="F2613" s="164" t="s">
        <v>11038</v>
      </c>
      <c r="G2613" s="143"/>
    </row>
    <row r="2614" spans="1:7" x14ac:dyDescent="0.3">
      <c r="A2614" s="159" t="str">
        <f t="shared" si="40"/>
        <v>SN-68066</v>
      </c>
      <c r="B2614" s="160">
        <v>68066</v>
      </c>
      <c r="C2614" s="165" t="s">
        <v>7593</v>
      </c>
      <c r="D2614" s="166" t="s">
        <v>513</v>
      </c>
      <c r="E2614" s="461">
        <v>123.17</v>
      </c>
      <c r="F2614" s="164" t="s">
        <v>11038</v>
      </c>
      <c r="G2614" s="143"/>
    </row>
    <row r="2615" spans="1:7" ht="21.6" x14ac:dyDescent="0.3">
      <c r="A2615" s="159" t="str">
        <f t="shared" si="40"/>
        <v>SN-72319</v>
      </c>
      <c r="B2615" s="160">
        <v>72319</v>
      </c>
      <c r="C2615" s="165" t="s">
        <v>13641</v>
      </c>
      <c r="D2615" s="166" t="s">
        <v>513</v>
      </c>
      <c r="E2615" s="461">
        <v>4428.5</v>
      </c>
      <c r="F2615" s="164" t="s">
        <v>11118</v>
      </c>
      <c r="G2615" s="143"/>
    </row>
    <row r="2616" spans="1:7" ht="21.6" x14ac:dyDescent="0.3">
      <c r="A2616" s="159" t="str">
        <f t="shared" si="40"/>
        <v>SN-72341</v>
      </c>
      <c r="B2616" s="160">
        <v>72341</v>
      </c>
      <c r="C2616" s="165" t="s">
        <v>13642</v>
      </c>
      <c r="D2616" s="166" t="s">
        <v>513</v>
      </c>
      <c r="E2616" s="461">
        <v>162.08000000000001</v>
      </c>
      <c r="F2616" s="164" t="s">
        <v>11118</v>
      </c>
      <c r="G2616" s="143"/>
    </row>
    <row r="2617" spans="1:7" ht="21.6" x14ac:dyDescent="0.3">
      <c r="A2617" s="159" t="str">
        <f t="shared" si="40"/>
        <v>SN-72343</v>
      </c>
      <c r="B2617" s="160">
        <v>72343</v>
      </c>
      <c r="C2617" s="165" t="s">
        <v>13643</v>
      </c>
      <c r="D2617" s="166" t="s">
        <v>513</v>
      </c>
      <c r="E2617" s="461">
        <v>192.32</v>
      </c>
      <c r="F2617" s="164" t="s">
        <v>11118</v>
      </c>
      <c r="G2617" s="143"/>
    </row>
    <row r="2618" spans="1:7" ht="21.6" x14ac:dyDescent="0.3">
      <c r="A2618" s="159" t="str">
        <f t="shared" si="40"/>
        <v>SN-72344</v>
      </c>
      <c r="B2618" s="160">
        <v>72344</v>
      </c>
      <c r="C2618" s="165" t="s">
        <v>13644</v>
      </c>
      <c r="D2618" s="166" t="s">
        <v>513</v>
      </c>
      <c r="E2618" s="461">
        <v>302.54000000000002</v>
      </c>
      <c r="F2618" s="164" t="s">
        <v>11118</v>
      </c>
      <c r="G2618" s="143"/>
    </row>
    <row r="2619" spans="1:7" ht="21.6" x14ac:dyDescent="0.3">
      <c r="A2619" s="159" t="str">
        <f t="shared" si="40"/>
        <v>SN-72345</v>
      </c>
      <c r="B2619" s="160">
        <v>72345</v>
      </c>
      <c r="C2619" s="165" t="s">
        <v>13645</v>
      </c>
      <c r="D2619" s="166" t="s">
        <v>513</v>
      </c>
      <c r="E2619" s="461">
        <v>867.03</v>
      </c>
      <c r="F2619" s="164" t="s">
        <v>11118</v>
      </c>
      <c r="G2619" s="143"/>
    </row>
    <row r="2620" spans="1:7" ht="20.399999999999999" x14ac:dyDescent="0.3">
      <c r="A2620" s="159" t="str">
        <f t="shared" si="40"/>
        <v>SN-74052/5</v>
      </c>
      <c r="B2620" s="160" t="s">
        <v>13646</v>
      </c>
      <c r="C2620" s="165" t="s">
        <v>13647</v>
      </c>
      <c r="D2620" s="166" t="s">
        <v>513</v>
      </c>
      <c r="E2620" s="461">
        <v>1053.93</v>
      </c>
      <c r="F2620" s="164" t="s">
        <v>11038</v>
      </c>
      <c r="G2620" s="143"/>
    </row>
    <row r="2621" spans="1:7" ht="21.6" x14ac:dyDescent="0.3">
      <c r="A2621" s="159" t="str">
        <f t="shared" si="40"/>
        <v>SN-74130/1</v>
      </c>
      <c r="B2621" s="160" t="s">
        <v>13648</v>
      </c>
      <c r="C2621" s="165" t="s">
        <v>13649</v>
      </c>
      <c r="D2621" s="166" t="s">
        <v>513</v>
      </c>
      <c r="E2621" s="461">
        <v>12.77</v>
      </c>
      <c r="F2621" s="164" t="s">
        <v>11118</v>
      </c>
      <c r="G2621" s="143"/>
    </row>
    <row r="2622" spans="1:7" ht="21.6" x14ac:dyDescent="0.3">
      <c r="A2622" s="159" t="str">
        <f t="shared" si="40"/>
        <v>SN-74130/2</v>
      </c>
      <c r="B2622" s="160" t="s">
        <v>13650</v>
      </c>
      <c r="C2622" s="165" t="s">
        <v>13651</v>
      </c>
      <c r="D2622" s="166" t="s">
        <v>513</v>
      </c>
      <c r="E2622" s="461">
        <v>20.149999999999999</v>
      </c>
      <c r="F2622" s="164" t="s">
        <v>11118</v>
      </c>
      <c r="G2622" s="143"/>
    </row>
    <row r="2623" spans="1:7" ht="21.6" x14ac:dyDescent="0.3">
      <c r="A2623" s="159" t="str">
        <f t="shared" si="40"/>
        <v>SN-74130/3</v>
      </c>
      <c r="B2623" s="160" t="s">
        <v>13652</v>
      </c>
      <c r="C2623" s="165" t="s">
        <v>13653</v>
      </c>
      <c r="D2623" s="166" t="s">
        <v>513</v>
      </c>
      <c r="E2623" s="461">
        <v>60.91</v>
      </c>
      <c r="F2623" s="164" t="s">
        <v>11118</v>
      </c>
      <c r="G2623" s="143"/>
    </row>
    <row r="2624" spans="1:7" ht="21.6" x14ac:dyDescent="0.3">
      <c r="A2624" s="159" t="str">
        <f t="shared" si="40"/>
        <v>SN-74130/4</v>
      </c>
      <c r="B2624" s="160" t="s">
        <v>13654</v>
      </c>
      <c r="C2624" s="165" t="s">
        <v>13655</v>
      </c>
      <c r="D2624" s="166" t="s">
        <v>513</v>
      </c>
      <c r="E2624" s="461">
        <v>83.72</v>
      </c>
      <c r="F2624" s="164" t="s">
        <v>11118</v>
      </c>
      <c r="G2624" s="143"/>
    </row>
    <row r="2625" spans="1:7" ht="21.6" x14ac:dyDescent="0.3">
      <c r="A2625" s="159" t="str">
        <f t="shared" si="40"/>
        <v>SN-74130/5</v>
      </c>
      <c r="B2625" s="160" t="s">
        <v>13656</v>
      </c>
      <c r="C2625" s="165" t="s">
        <v>13657</v>
      </c>
      <c r="D2625" s="166" t="s">
        <v>513</v>
      </c>
      <c r="E2625" s="461">
        <v>113.64</v>
      </c>
      <c r="F2625" s="164" t="s">
        <v>11118</v>
      </c>
      <c r="G2625" s="143"/>
    </row>
    <row r="2626" spans="1:7" ht="21.6" x14ac:dyDescent="0.3">
      <c r="A2626" s="159" t="str">
        <f t="shared" si="40"/>
        <v>SN-74130/6</v>
      </c>
      <c r="B2626" s="160" t="s">
        <v>13658</v>
      </c>
      <c r="C2626" s="165" t="s">
        <v>13659</v>
      </c>
      <c r="D2626" s="166" t="s">
        <v>513</v>
      </c>
      <c r="E2626" s="461">
        <v>332.94</v>
      </c>
      <c r="F2626" s="164" t="s">
        <v>11118</v>
      </c>
      <c r="G2626" s="143"/>
    </row>
    <row r="2627" spans="1:7" ht="21.6" x14ac:dyDescent="0.3">
      <c r="A2627" s="159" t="str">
        <f t="shared" si="40"/>
        <v>SN-74130/7</v>
      </c>
      <c r="B2627" s="160" t="s">
        <v>13660</v>
      </c>
      <c r="C2627" s="165" t="s">
        <v>13661</v>
      </c>
      <c r="D2627" s="166" t="s">
        <v>513</v>
      </c>
      <c r="E2627" s="461">
        <v>870.12</v>
      </c>
      <c r="F2627" s="164" t="s">
        <v>11118</v>
      </c>
      <c r="G2627" s="143"/>
    </row>
    <row r="2628" spans="1:7" ht="21.6" x14ac:dyDescent="0.3">
      <c r="A2628" s="159" t="str">
        <f t="shared" si="40"/>
        <v>SN-74130/8</v>
      </c>
      <c r="B2628" s="160" t="s">
        <v>13662</v>
      </c>
      <c r="C2628" s="165" t="s">
        <v>13663</v>
      </c>
      <c r="D2628" s="166" t="s">
        <v>513</v>
      </c>
      <c r="E2628" s="461">
        <v>1191.29</v>
      </c>
      <c r="F2628" s="164" t="s">
        <v>11118</v>
      </c>
      <c r="G2628" s="143"/>
    </row>
    <row r="2629" spans="1:7" ht="21.6" x14ac:dyDescent="0.3">
      <c r="A2629" s="159" t="str">
        <f t="shared" si="40"/>
        <v>SN-74130/9</v>
      </c>
      <c r="B2629" s="160" t="s">
        <v>13664</v>
      </c>
      <c r="C2629" s="165" t="s">
        <v>13665</v>
      </c>
      <c r="D2629" s="166" t="s">
        <v>513</v>
      </c>
      <c r="E2629" s="461">
        <v>1955.22</v>
      </c>
      <c r="F2629" s="164" t="s">
        <v>11118</v>
      </c>
      <c r="G2629" s="143"/>
    </row>
    <row r="2630" spans="1:7" ht="21.6" x14ac:dyDescent="0.3">
      <c r="A2630" s="159" t="str">
        <f t="shared" si="40"/>
        <v>SN-74130/10</v>
      </c>
      <c r="B2630" s="160" t="s">
        <v>13666</v>
      </c>
      <c r="C2630" s="165" t="s">
        <v>13667</v>
      </c>
      <c r="D2630" s="166" t="s">
        <v>513</v>
      </c>
      <c r="E2630" s="461">
        <v>523.84</v>
      </c>
      <c r="F2630" s="164" t="s">
        <v>11118</v>
      </c>
      <c r="G2630" s="143"/>
    </row>
    <row r="2631" spans="1:7" ht="20.399999999999999" x14ac:dyDescent="0.3">
      <c r="A2631" s="159" t="str">
        <f t="shared" si="40"/>
        <v>SN-74131/1</v>
      </c>
      <c r="B2631" s="160" t="s">
        <v>13668</v>
      </c>
      <c r="C2631" s="165" t="s">
        <v>13669</v>
      </c>
      <c r="D2631" s="166" t="s">
        <v>513</v>
      </c>
      <c r="E2631" s="461">
        <v>52.85</v>
      </c>
      <c r="F2631" s="164" t="s">
        <v>11038</v>
      </c>
      <c r="G2631" s="143"/>
    </row>
    <row r="2632" spans="1:7" ht="20.399999999999999" x14ac:dyDescent="0.3">
      <c r="A2632" s="159" t="str">
        <f t="shared" si="40"/>
        <v>SN-74131/4</v>
      </c>
      <c r="B2632" s="160" t="s">
        <v>13670</v>
      </c>
      <c r="C2632" s="165" t="s">
        <v>13671</v>
      </c>
      <c r="D2632" s="166" t="s">
        <v>513</v>
      </c>
      <c r="E2632" s="461">
        <v>402.22</v>
      </c>
      <c r="F2632" s="164" t="s">
        <v>11038</v>
      </c>
      <c r="G2632" s="143"/>
    </row>
    <row r="2633" spans="1:7" ht="20.399999999999999" x14ac:dyDescent="0.3">
      <c r="A2633" s="159" t="str">
        <f t="shared" si="40"/>
        <v>SN-74131/5</v>
      </c>
      <c r="B2633" s="160" t="s">
        <v>13672</v>
      </c>
      <c r="C2633" s="165" t="s">
        <v>13673</v>
      </c>
      <c r="D2633" s="166" t="s">
        <v>513</v>
      </c>
      <c r="E2633" s="461">
        <v>465.4</v>
      </c>
      <c r="F2633" s="164" t="s">
        <v>11038</v>
      </c>
      <c r="G2633" s="143"/>
    </row>
    <row r="2634" spans="1:7" ht="20.399999999999999" x14ac:dyDescent="0.3">
      <c r="A2634" s="159" t="str">
        <f t="shared" ref="A2634:A2697" si="41">CONCATENATE("SN-",B2634)</f>
        <v>SN-74131/6</v>
      </c>
      <c r="B2634" s="160" t="s">
        <v>13674</v>
      </c>
      <c r="C2634" s="165" t="s">
        <v>13675</v>
      </c>
      <c r="D2634" s="166" t="s">
        <v>513</v>
      </c>
      <c r="E2634" s="461">
        <v>937.29</v>
      </c>
      <c r="F2634" s="164" t="s">
        <v>11038</v>
      </c>
      <c r="G2634" s="143"/>
    </row>
    <row r="2635" spans="1:7" ht="20.399999999999999" x14ac:dyDescent="0.3">
      <c r="A2635" s="159" t="str">
        <f t="shared" si="41"/>
        <v>SN-74131/7</v>
      </c>
      <c r="B2635" s="160" t="s">
        <v>13676</v>
      </c>
      <c r="C2635" s="165" t="s">
        <v>13677</v>
      </c>
      <c r="D2635" s="166" t="s">
        <v>513</v>
      </c>
      <c r="E2635" s="461">
        <v>763.98</v>
      </c>
      <c r="F2635" s="164" t="s">
        <v>11038</v>
      </c>
      <c r="G2635" s="143"/>
    </row>
    <row r="2636" spans="1:7" ht="20.399999999999999" x14ac:dyDescent="0.3">
      <c r="A2636" s="159" t="str">
        <f t="shared" si="41"/>
        <v>SN-74131/8</v>
      </c>
      <c r="B2636" s="160" t="s">
        <v>13678</v>
      </c>
      <c r="C2636" s="165" t="s">
        <v>13679</v>
      </c>
      <c r="D2636" s="166" t="s">
        <v>513</v>
      </c>
      <c r="E2636" s="461">
        <v>1132.6400000000001</v>
      </c>
      <c r="F2636" s="164" t="s">
        <v>11038</v>
      </c>
      <c r="G2636" s="143"/>
    </row>
    <row r="2637" spans="1:7" x14ac:dyDescent="0.3">
      <c r="A2637" s="159" t="str">
        <f t="shared" si="41"/>
        <v>SN-83372</v>
      </c>
      <c r="B2637" s="160">
        <v>83372</v>
      </c>
      <c r="C2637" s="165" t="s">
        <v>7692</v>
      </c>
      <c r="D2637" s="166" t="s">
        <v>513</v>
      </c>
      <c r="E2637" s="461">
        <v>538.87</v>
      </c>
      <c r="F2637" s="164" t="s">
        <v>11038</v>
      </c>
      <c r="G2637" s="168"/>
    </row>
    <row r="2638" spans="1:7" ht="20.399999999999999" x14ac:dyDescent="0.3">
      <c r="A2638" s="159" t="str">
        <f t="shared" si="41"/>
        <v>SN-83463</v>
      </c>
      <c r="B2638" s="160">
        <v>83463</v>
      </c>
      <c r="C2638" s="165" t="s">
        <v>13680</v>
      </c>
      <c r="D2638" s="166" t="s">
        <v>513</v>
      </c>
      <c r="E2638" s="461">
        <v>293.49</v>
      </c>
      <c r="F2638" s="164" t="s">
        <v>11038</v>
      </c>
      <c r="G2638" s="143"/>
    </row>
    <row r="2639" spans="1:7" ht="20.399999999999999" x14ac:dyDescent="0.3">
      <c r="A2639" s="159" t="str">
        <f t="shared" si="41"/>
        <v>SN-84402</v>
      </c>
      <c r="B2639" s="160">
        <v>84402</v>
      </c>
      <c r="C2639" s="165" t="s">
        <v>13681</v>
      </c>
      <c r="D2639" s="166" t="s">
        <v>513</v>
      </c>
      <c r="E2639" s="461">
        <v>62.77</v>
      </c>
      <c r="F2639" s="164" t="s">
        <v>11038</v>
      </c>
      <c r="G2639" s="143"/>
    </row>
    <row r="2640" spans="1:7" ht="21.6" x14ac:dyDescent="0.3">
      <c r="A2640" s="159" t="str">
        <f t="shared" si="41"/>
        <v>SN-93653</v>
      </c>
      <c r="B2640" s="160">
        <v>93653</v>
      </c>
      <c r="C2640" s="165" t="s">
        <v>13682</v>
      </c>
      <c r="D2640" s="166" t="s">
        <v>513</v>
      </c>
      <c r="E2640" s="461">
        <v>9.81</v>
      </c>
      <c r="F2640" s="164" t="s">
        <v>11118</v>
      </c>
      <c r="G2640" s="143"/>
    </row>
    <row r="2641" spans="1:7" ht="21.6" x14ac:dyDescent="0.3">
      <c r="A2641" s="159" t="str">
        <f t="shared" si="41"/>
        <v>SN-93654</v>
      </c>
      <c r="B2641" s="160">
        <v>93654</v>
      </c>
      <c r="C2641" s="165" t="s">
        <v>13683</v>
      </c>
      <c r="D2641" s="166" t="s">
        <v>513</v>
      </c>
      <c r="E2641" s="461">
        <v>10.16</v>
      </c>
      <c r="F2641" s="164" t="s">
        <v>11118</v>
      </c>
      <c r="G2641" s="143"/>
    </row>
    <row r="2642" spans="1:7" ht="21.6" x14ac:dyDescent="0.3">
      <c r="A2642" s="159" t="str">
        <f t="shared" si="41"/>
        <v>SN-93655</v>
      </c>
      <c r="B2642" s="160">
        <v>93655</v>
      </c>
      <c r="C2642" s="165" t="s">
        <v>13684</v>
      </c>
      <c r="D2642" s="166" t="s">
        <v>513</v>
      </c>
      <c r="E2642" s="461">
        <v>10.79</v>
      </c>
      <c r="F2642" s="164" t="s">
        <v>11118</v>
      </c>
      <c r="G2642" s="143"/>
    </row>
    <row r="2643" spans="1:7" ht="21.6" x14ac:dyDescent="0.3">
      <c r="A2643" s="159" t="str">
        <f t="shared" si="41"/>
        <v>SN-93656</v>
      </c>
      <c r="B2643" s="160">
        <v>93656</v>
      </c>
      <c r="C2643" s="165" t="s">
        <v>13685</v>
      </c>
      <c r="D2643" s="166" t="s">
        <v>513</v>
      </c>
      <c r="E2643" s="461">
        <v>10.79</v>
      </c>
      <c r="F2643" s="164" t="s">
        <v>11118</v>
      </c>
      <c r="G2643" s="143"/>
    </row>
    <row r="2644" spans="1:7" ht="21.6" x14ac:dyDescent="0.3">
      <c r="A2644" s="159" t="str">
        <f t="shared" si="41"/>
        <v>SN-93657</v>
      </c>
      <c r="B2644" s="160">
        <v>93657</v>
      </c>
      <c r="C2644" s="165" t="s">
        <v>13686</v>
      </c>
      <c r="D2644" s="166" t="s">
        <v>513</v>
      </c>
      <c r="E2644" s="461">
        <v>11.56</v>
      </c>
      <c r="F2644" s="164" t="s">
        <v>11118</v>
      </c>
      <c r="G2644" s="143"/>
    </row>
    <row r="2645" spans="1:7" ht="21.6" x14ac:dyDescent="0.3">
      <c r="A2645" s="159" t="str">
        <f t="shared" si="41"/>
        <v>SN-93658</v>
      </c>
      <c r="B2645" s="160">
        <v>93658</v>
      </c>
      <c r="C2645" s="165" t="s">
        <v>13687</v>
      </c>
      <c r="D2645" s="166" t="s">
        <v>513</v>
      </c>
      <c r="E2645" s="461">
        <v>16.850000000000001</v>
      </c>
      <c r="F2645" s="164" t="s">
        <v>11118</v>
      </c>
      <c r="G2645" s="143"/>
    </row>
    <row r="2646" spans="1:7" ht="21.6" x14ac:dyDescent="0.3">
      <c r="A2646" s="159" t="str">
        <f t="shared" si="41"/>
        <v>SN-93659</v>
      </c>
      <c r="B2646" s="160">
        <v>93659</v>
      </c>
      <c r="C2646" s="165" t="s">
        <v>13688</v>
      </c>
      <c r="D2646" s="166" t="s">
        <v>513</v>
      </c>
      <c r="E2646" s="461">
        <v>18.440000000000001</v>
      </c>
      <c r="F2646" s="164" t="s">
        <v>11118</v>
      </c>
      <c r="G2646" s="143"/>
    </row>
    <row r="2647" spans="1:7" ht="21.6" x14ac:dyDescent="0.3">
      <c r="A2647" s="159" t="str">
        <f t="shared" si="41"/>
        <v>SN-93660</v>
      </c>
      <c r="B2647" s="160">
        <v>93660</v>
      </c>
      <c r="C2647" s="165" t="s">
        <v>13689</v>
      </c>
      <c r="D2647" s="166" t="s">
        <v>513</v>
      </c>
      <c r="E2647" s="461">
        <v>51.06</v>
      </c>
      <c r="F2647" s="164" t="s">
        <v>11118</v>
      </c>
      <c r="G2647" s="143"/>
    </row>
    <row r="2648" spans="1:7" ht="21.6" x14ac:dyDescent="0.3">
      <c r="A2648" s="159" t="str">
        <f t="shared" si="41"/>
        <v>SN-93661</v>
      </c>
      <c r="B2648" s="160">
        <v>93661</v>
      </c>
      <c r="C2648" s="165" t="s">
        <v>13690</v>
      </c>
      <c r="D2648" s="166" t="s">
        <v>513</v>
      </c>
      <c r="E2648" s="461">
        <v>51.72</v>
      </c>
      <c r="F2648" s="164" t="s">
        <v>11118</v>
      </c>
      <c r="G2648" s="143"/>
    </row>
    <row r="2649" spans="1:7" ht="21.6" x14ac:dyDescent="0.3">
      <c r="A2649" s="159" t="str">
        <f t="shared" si="41"/>
        <v>SN-93662</v>
      </c>
      <c r="B2649" s="160">
        <v>93662</v>
      </c>
      <c r="C2649" s="165" t="s">
        <v>13691</v>
      </c>
      <c r="D2649" s="166" t="s">
        <v>513</v>
      </c>
      <c r="E2649" s="461">
        <v>53.02</v>
      </c>
      <c r="F2649" s="164" t="s">
        <v>11118</v>
      </c>
      <c r="G2649" s="168"/>
    </row>
    <row r="2650" spans="1:7" ht="21.6" x14ac:dyDescent="0.3">
      <c r="A2650" s="159" t="str">
        <f t="shared" si="41"/>
        <v>SN-93663</v>
      </c>
      <c r="B2650" s="160">
        <v>93663</v>
      </c>
      <c r="C2650" s="165" t="s">
        <v>13692</v>
      </c>
      <c r="D2650" s="166" t="s">
        <v>513</v>
      </c>
      <c r="E2650" s="461">
        <v>53.02</v>
      </c>
      <c r="F2650" s="164" t="s">
        <v>11118</v>
      </c>
      <c r="G2650" s="143"/>
    </row>
    <row r="2651" spans="1:7" ht="21.6" x14ac:dyDescent="0.3">
      <c r="A2651" s="159" t="str">
        <f t="shared" si="41"/>
        <v>SN-93664</v>
      </c>
      <c r="B2651" s="160">
        <v>93664</v>
      </c>
      <c r="C2651" s="165" t="s">
        <v>13693</v>
      </c>
      <c r="D2651" s="166" t="s">
        <v>513</v>
      </c>
      <c r="E2651" s="461">
        <v>54.56</v>
      </c>
      <c r="F2651" s="164" t="s">
        <v>11118</v>
      </c>
      <c r="G2651" s="143"/>
    </row>
    <row r="2652" spans="1:7" ht="21.6" x14ac:dyDescent="0.3">
      <c r="A2652" s="159" t="str">
        <f t="shared" si="41"/>
        <v>SN-93665</v>
      </c>
      <c r="B2652" s="160">
        <v>93665</v>
      </c>
      <c r="C2652" s="165" t="s">
        <v>13694</v>
      </c>
      <c r="D2652" s="166" t="s">
        <v>513</v>
      </c>
      <c r="E2652" s="461">
        <v>56.26</v>
      </c>
      <c r="F2652" s="164" t="s">
        <v>11118</v>
      </c>
      <c r="G2652" s="143"/>
    </row>
    <row r="2653" spans="1:7" ht="21.6" x14ac:dyDescent="0.3">
      <c r="A2653" s="159" t="str">
        <f t="shared" si="41"/>
        <v>SN-93666</v>
      </c>
      <c r="B2653" s="160">
        <v>93666</v>
      </c>
      <c r="C2653" s="165" t="s">
        <v>13695</v>
      </c>
      <c r="D2653" s="166" t="s">
        <v>513</v>
      </c>
      <c r="E2653" s="461">
        <v>59.43</v>
      </c>
      <c r="F2653" s="164" t="s">
        <v>11118</v>
      </c>
      <c r="G2653" s="143"/>
    </row>
    <row r="2654" spans="1:7" ht="21.6" x14ac:dyDescent="0.3">
      <c r="A2654" s="159" t="str">
        <f t="shared" si="41"/>
        <v>SN-93667</v>
      </c>
      <c r="B2654" s="160">
        <v>93667</v>
      </c>
      <c r="C2654" s="165" t="s">
        <v>13696</v>
      </c>
      <c r="D2654" s="166" t="s">
        <v>513</v>
      </c>
      <c r="E2654" s="461">
        <v>63.33</v>
      </c>
      <c r="F2654" s="164" t="s">
        <v>11118</v>
      </c>
      <c r="G2654" s="143"/>
    </row>
    <row r="2655" spans="1:7" ht="21.6" x14ac:dyDescent="0.3">
      <c r="A2655" s="159" t="str">
        <f t="shared" si="41"/>
        <v>SN-93668</v>
      </c>
      <c r="B2655" s="160">
        <v>93668</v>
      </c>
      <c r="C2655" s="165" t="s">
        <v>13697</v>
      </c>
      <c r="D2655" s="166" t="s">
        <v>513</v>
      </c>
      <c r="E2655" s="461">
        <v>64.33</v>
      </c>
      <c r="F2655" s="164" t="s">
        <v>11118</v>
      </c>
      <c r="G2655" s="143"/>
    </row>
    <row r="2656" spans="1:7" ht="21.6" x14ac:dyDescent="0.3">
      <c r="A2656" s="159" t="str">
        <f t="shared" si="41"/>
        <v>SN-93669</v>
      </c>
      <c r="B2656" s="160">
        <v>93669</v>
      </c>
      <c r="C2656" s="165" t="s">
        <v>13698</v>
      </c>
      <c r="D2656" s="166" t="s">
        <v>513</v>
      </c>
      <c r="E2656" s="461">
        <v>66.260000000000005</v>
      </c>
      <c r="F2656" s="164" t="s">
        <v>11118</v>
      </c>
      <c r="G2656" s="143"/>
    </row>
    <row r="2657" spans="1:7" ht="21.6" x14ac:dyDescent="0.3">
      <c r="A2657" s="159" t="str">
        <f t="shared" si="41"/>
        <v>SN-93670</v>
      </c>
      <c r="B2657" s="160">
        <v>93670</v>
      </c>
      <c r="C2657" s="165" t="s">
        <v>13699</v>
      </c>
      <c r="D2657" s="166" t="s">
        <v>513</v>
      </c>
      <c r="E2657" s="461">
        <v>66.260000000000005</v>
      </c>
      <c r="F2657" s="164" t="s">
        <v>11118</v>
      </c>
      <c r="G2657" s="143"/>
    </row>
    <row r="2658" spans="1:7" ht="21.6" x14ac:dyDescent="0.3">
      <c r="A2658" s="159" t="str">
        <f t="shared" si="41"/>
        <v>SN-93671</v>
      </c>
      <c r="B2658" s="160">
        <v>93671</v>
      </c>
      <c r="C2658" s="165" t="s">
        <v>13700</v>
      </c>
      <c r="D2658" s="166" t="s">
        <v>513</v>
      </c>
      <c r="E2658" s="461">
        <v>68.569999999999993</v>
      </c>
      <c r="F2658" s="164" t="s">
        <v>11118</v>
      </c>
      <c r="G2658" s="143"/>
    </row>
    <row r="2659" spans="1:7" ht="21.6" x14ac:dyDescent="0.3">
      <c r="A2659" s="159" t="str">
        <f t="shared" si="41"/>
        <v>SN-93672</v>
      </c>
      <c r="B2659" s="160">
        <v>93672</v>
      </c>
      <c r="C2659" s="165" t="s">
        <v>13701</v>
      </c>
      <c r="D2659" s="166" t="s">
        <v>513</v>
      </c>
      <c r="E2659" s="461">
        <v>72.27</v>
      </c>
      <c r="F2659" s="164" t="s">
        <v>11118</v>
      </c>
      <c r="G2659" s="143"/>
    </row>
    <row r="2660" spans="1:7" ht="21.6" x14ac:dyDescent="0.3">
      <c r="A2660" s="159" t="str">
        <f t="shared" si="41"/>
        <v>SN-93673</v>
      </c>
      <c r="B2660" s="160">
        <v>93673</v>
      </c>
      <c r="C2660" s="165" t="s">
        <v>13702</v>
      </c>
      <c r="D2660" s="166" t="s">
        <v>513</v>
      </c>
      <c r="E2660" s="461">
        <v>77.02</v>
      </c>
      <c r="F2660" s="164" t="s">
        <v>11118</v>
      </c>
      <c r="G2660" s="143"/>
    </row>
    <row r="2661" spans="1:7" ht="21.6" x14ac:dyDescent="0.3">
      <c r="A2661" s="159" t="str">
        <f t="shared" si="41"/>
        <v>SN-72339</v>
      </c>
      <c r="B2661" s="160">
        <v>72339</v>
      </c>
      <c r="C2661" s="165" t="s">
        <v>7624</v>
      </c>
      <c r="D2661" s="166" t="s">
        <v>513</v>
      </c>
      <c r="E2661" s="461">
        <v>36.69</v>
      </c>
      <c r="F2661" s="164" t="s">
        <v>11118</v>
      </c>
      <c r="G2661" s="143"/>
    </row>
    <row r="2662" spans="1:7" x14ac:dyDescent="0.3">
      <c r="A2662" s="159" t="str">
        <f t="shared" si="41"/>
        <v>SN-83403</v>
      </c>
      <c r="B2662" s="160">
        <v>83403</v>
      </c>
      <c r="C2662" s="165" t="s">
        <v>13703</v>
      </c>
      <c r="D2662" s="166" t="s">
        <v>513</v>
      </c>
      <c r="E2662" s="461">
        <v>12.44</v>
      </c>
      <c r="F2662" s="164" t="s">
        <v>11038</v>
      </c>
      <c r="G2662" s="143"/>
    </row>
    <row r="2663" spans="1:7" ht="21.6" x14ac:dyDescent="0.3">
      <c r="A2663" s="159" t="str">
        <f t="shared" si="41"/>
        <v>SN-83465</v>
      </c>
      <c r="B2663" s="160">
        <v>83465</v>
      </c>
      <c r="C2663" s="165" t="s">
        <v>7694</v>
      </c>
      <c r="D2663" s="166" t="s">
        <v>513</v>
      </c>
      <c r="E2663" s="461">
        <v>30.42</v>
      </c>
      <c r="F2663" s="164" t="s">
        <v>11118</v>
      </c>
      <c r="G2663" s="143"/>
    </row>
    <row r="2664" spans="1:7" ht="21.6" x14ac:dyDescent="0.3">
      <c r="A2664" s="159" t="str">
        <f t="shared" si="41"/>
        <v>SN-91945</v>
      </c>
      <c r="B2664" s="160">
        <v>91945</v>
      </c>
      <c r="C2664" s="165" t="s">
        <v>13704</v>
      </c>
      <c r="D2664" s="166" t="s">
        <v>513</v>
      </c>
      <c r="E2664" s="461">
        <v>5.3</v>
      </c>
      <c r="F2664" s="164" t="s">
        <v>11118</v>
      </c>
      <c r="G2664" s="143"/>
    </row>
    <row r="2665" spans="1:7" ht="21.6" x14ac:dyDescent="0.3">
      <c r="A2665" s="159" t="str">
        <f t="shared" si="41"/>
        <v>SN-91946</v>
      </c>
      <c r="B2665" s="160">
        <v>91946</v>
      </c>
      <c r="C2665" s="165" t="s">
        <v>13705</v>
      </c>
      <c r="D2665" s="166" t="s">
        <v>513</v>
      </c>
      <c r="E2665" s="461">
        <v>4.43</v>
      </c>
      <c r="F2665" s="164" t="s">
        <v>11118</v>
      </c>
      <c r="G2665" s="143"/>
    </row>
    <row r="2666" spans="1:7" ht="21.6" x14ac:dyDescent="0.3">
      <c r="A2666" s="159" t="str">
        <f t="shared" si="41"/>
        <v>SN-91947</v>
      </c>
      <c r="B2666" s="160">
        <v>91947</v>
      </c>
      <c r="C2666" s="165" t="s">
        <v>13706</v>
      </c>
      <c r="D2666" s="166" t="s">
        <v>513</v>
      </c>
      <c r="E2666" s="461">
        <v>3.89</v>
      </c>
      <c r="F2666" s="164" t="s">
        <v>11118</v>
      </c>
      <c r="G2666" s="143"/>
    </row>
    <row r="2667" spans="1:7" ht="21.6" x14ac:dyDescent="0.3">
      <c r="A2667" s="159" t="str">
        <f t="shared" si="41"/>
        <v>SN-91949</v>
      </c>
      <c r="B2667" s="160">
        <v>91949</v>
      </c>
      <c r="C2667" s="165" t="s">
        <v>13707</v>
      </c>
      <c r="D2667" s="166" t="s">
        <v>513</v>
      </c>
      <c r="E2667" s="461">
        <v>8.1199999999999992</v>
      </c>
      <c r="F2667" s="164" t="s">
        <v>11118</v>
      </c>
      <c r="G2667" s="143"/>
    </row>
    <row r="2668" spans="1:7" ht="21.6" x14ac:dyDescent="0.3">
      <c r="A2668" s="159" t="str">
        <f t="shared" si="41"/>
        <v>SN-91950</v>
      </c>
      <c r="B2668" s="160">
        <v>91950</v>
      </c>
      <c r="C2668" s="165" t="s">
        <v>13708</v>
      </c>
      <c r="D2668" s="166" t="s">
        <v>513</v>
      </c>
      <c r="E2668" s="461">
        <v>7.07</v>
      </c>
      <c r="F2668" s="164" t="s">
        <v>11118</v>
      </c>
      <c r="G2668" s="143"/>
    </row>
    <row r="2669" spans="1:7" ht="21.6" x14ac:dyDescent="0.3">
      <c r="A2669" s="159" t="str">
        <f t="shared" si="41"/>
        <v>SN-91951</v>
      </c>
      <c r="B2669" s="160">
        <v>91951</v>
      </c>
      <c r="C2669" s="165" t="s">
        <v>13709</v>
      </c>
      <c r="D2669" s="166" t="s">
        <v>513</v>
      </c>
      <c r="E2669" s="461">
        <v>6.44</v>
      </c>
      <c r="F2669" s="164" t="s">
        <v>11118</v>
      </c>
      <c r="G2669" s="168"/>
    </row>
    <row r="2670" spans="1:7" ht="21.6" x14ac:dyDescent="0.3">
      <c r="A2670" s="159" t="str">
        <f t="shared" si="41"/>
        <v>SN-91952</v>
      </c>
      <c r="B2670" s="160">
        <v>91952</v>
      </c>
      <c r="C2670" s="165" t="s">
        <v>13710</v>
      </c>
      <c r="D2670" s="166" t="s">
        <v>513</v>
      </c>
      <c r="E2670" s="461">
        <v>9.93</v>
      </c>
      <c r="F2670" s="164" t="s">
        <v>11118</v>
      </c>
      <c r="G2670" s="143"/>
    </row>
    <row r="2671" spans="1:7" ht="21.6" x14ac:dyDescent="0.3">
      <c r="A2671" s="159" t="str">
        <f t="shared" si="41"/>
        <v>SN-91953</v>
      </c>
      <c r="B2671" s="160">
        <v>91953</v>
      </c>
      <c r="C2671" s="165" t="s">
        <v>13711</v>
      </c>
      <c r="D2671" s="166" t="s">
        <v>513</v>
      </c>
      <c r="E2671" s="461">
        <v>14.36</v>
      </c>
      <c r="F2671" s="164" t="s">
        <v>11118</v>
      </c>
      <c r="G2671" s="143"/>
    </row>
    <row r="2672" spans="1:7" ht="21.6" x14ac:dyDescent="0.3">
      <c r="A2672" s="159" t="str">
        <f t="shared" si="41"/>
        <v>SN-91954</v>
      </c>
      <c r="B2672" s="160">
        <v>91954</v>
      </c>
      <c r="C2672" s="165" t="s">
        <v>13712</v>
      </c>
      <c r="D2672" s="166" t="s">
        <v>513</v>
      </c>
      <c r="E2672" s="461">
        <v>13.33</v>
      </c>
      <c r="F2672" s="164" t="s">
        <v>11118</v>
      </c>
      <c r="G2672" s="143"/>
    </row>
    <row r="2673" spans="1:6" ht="21.6" x14ac:dyDescent="0.3">
      <c r="A2673" s="159" t="str">
        <f t="shared" si="41"/>
        <v>SN-91955</v>
      </c>
      <c r="B2673" s="160">
        <v>91955</v>
      </c>
      <c r="C2673" s="165" t="s">
        <v>13713</v>
      </c>
      <c r="D2673" s="166" t="s">
        <v>513</v>
      </c>
      <c r="E2673" s="461">
        <v>17.760000000000002</v>
      </c>
      <c r="F2673" s="164" t="s">
        <v>11118</v>
      </c>
    </row>
    <row r="2674" spans="1:6" ht="21.6" x14ac:dyDescent="0.3">
      <c r="A2674" s="159" t="str">
        <f t="shared" si="41"/>
        <v>SN-91956</v>
      </c>
      <c r="B2674" s="160">
        <v>91956</v>
      </c>
      <c r="C2674" s="165" t="s">
        <v>13714</v>
      </c>
      <c r="D2674" s="166" t="s">
        <v>513</v>
      </c>
      <c r="E2674" s="461">
        <v>21.66</v>
      </c>
      <c r="F2674" s="164" t="s">
        <v>11118</v>
      </c>
    </row>
    <row r="2675" spans="1:6" ht="21.6" x14ac:dyDescent="0.3">
      <c r="A2675" s="159" t="str">
        <f t="shared" si="41"/>
        <v>SN-91957</v>
      </c>
      <c r="B2675" s="160">
        <v>91957</v>
      </c>
      <c r="C2675" s="165" t="s">
        <v>13715</v>
      </c>
      <c r="D2675" s="166" t="s">
        <v>513</v>
      </c>
      <c r="E2675" s="461">
        <v>26.09</v>
      </c>
      <c r="F2675" s="164" t="s">
        <v>11118</v>
      </c>
    </row>
    <row r="2676" spans="1:6" ht="21.6" x14ac:dyDescent="0.3">
      <c r="A2676" s="159" t="str">
        <f t="shared" si="41"/>
        <v>SN-91958</v>
      </c>
      <c r="B2676" s="160">
        <v>91958</v>
      </c>
      <c r="C2676" s="165" t="s">
        <v>13716</v>
      </c>
      <c r="D2676" s="166" t="s">
        <v>513</v>
      </c>
      <c r="E2676" s="461">
        <v>18.29</v>
      </c>
      <c r="F2676" s="164" t="s">
        <v>11118</v>
      </c>
    </row>
    <row r="2677" spans="1:6" ht="21.6" x14ac:dyDescent="0.3">
      <c r="A2677" s="159" t="str">
        <f t="shared" si="41"/>
        <v>SN-91959</v>
      </c>
      <c r="B2677" s="160">
        <v>91959</v>
      </c>
      <c r="C2677" s="165" t="s">
        <v>13717</v>
      </c>
      <c r="D2677" s="166" t="s">
        <v>513</v>
      </c>
      <c r="E2677" s="461">
        <v>22.72</v>
      </c>
      <c r="F2677" s="164" t="s">
        <v>11118</v>
      </c>
    </row>
    <row r="2678" spans="1:6" ht="21.6" x14ac:dyDescent="0.3">
      <c r="A2678" s="159" t="str">
        <f t="shared" si="41"/>
        <v>SN-91960</v>
      </c>
      <c r="B2678" s="160">
        <v>91960</v>
      </c>
      <c r="C2678" s="165" t="s">
        <v>13718</v>
      </c>
      <c r="D2678" s="166" t="s">
        <v>513</v>
      </c>
      <c r="E2678" s="461">
        <v>25.07</v>
      </c>
      <c r="F2678" s="164" t="s">
        <v>11118</v>
      </c>
    </row>
    <row r="2679" spans="1:6" ht="21.6" x14ac:dyDescent="0.3">
      <c r="A2679" s="159" t="str">
        <f t="shared" si="41"/>
        <v>SN-91961</v>
      </c>
      <c r="B2679" s="160">
        <v>91961</v>
      </c>
      <c r="C2679" s="165" t="s">
        <v>13719</v>
      </c>
      <c r="D2679" s="166" t="s">
        <v>513</v>
      </c>
      <c r="E2679" s="461">
        <v>29.5</v>
      </c>
      <c r="F2679" s="164" t="s">
        <v>11118</v>
      </c>
    </row>
    <row r="2680" spans="1:6" ht="21.6" x14ac:dyDescent="0.3">
      <c r="A2680" s="159" t="str">
        <f t="shared" si="41"/>
        <v>SN-91962</v>
      </c>
      <c r="B2680" s="160">
        <v>91962</v>
      </c>
      <c r="C2680" s="165" t="s">
        <v>13720</v>
      </c>
      <c r="D2680" s="166" t="s">
        <v>513</v>
      </c>
      <c r="E2680" s="461">
        <v>33.42</v>
      </c>
      <c r="F2680" s="164" t="s">
        <v>11118</v>
      </c>
    </row>
    <row r="2681" spans="1:6" ht="21.6" x14ac:dyDescent="0.3">
      <c r="A2681" s="159" t="str">
        <f t="shared" si="41"/>
        <v>SN-91963</v>
      </c>
      <c r="B2681" s="160">
        <v>91963</v>
      </c>
      <c r="C2681" s="165" t="s">
        <v>13721</v>
      </c>
      <c r="D2681" s="166" t="s">
        <v>513</v>
      </c>
      <c r="E2681" s="461">
        <v>37.85</v>
      </c>
      <c r="F2681" s="164" t="s">
        <v>11118</v>
      </c>
    </row>
    <row r="2682" spans="1:6" ht="21.6" x14ac:dyDescent="0.3">
      <c r="A2682" s="159" t="str">
        <f t="shared" si="41"/>
        <v>SN-91964</v>
      </c>
      <c r="B2682" s="160">
        <v>91964</v>
      </c>
      <c r="C2682" s="165" t="s">
        <v>13722</v>
      </c>
      <c r="D2682" s="166" t="s">
        <v>513</v>
      </c>
      <c r="E2682" s="461">
        <v>30.02</v>
      </c>
      <c r="F2682" s="164" t="s">
        <v>11118</v>
      </c>
    </row>
    <row r="2683" spans="1:6" ht="21.6" x14ac:dyDescent="0.3">
      <c r="A2683" s="159" t="str">
        <f t="shared" si="41"/>
        <v>SN-91965</v>
      </c>
      <c r="B2683" s="160">
        <v>91965</v>
      </c>
      <c r="C2683" s="165" t="s">
        <v>13723</v>
      </c>
      <c r="D2683" s="166" t="s">
        <v>513</v>
      </c>
      <c r="E2683" s="461">
        <v>34.450000000000003</v>
      </c>
      <c r="F2683" s="164" t="s">
        <v>11118</v>
      </c>
    </row>
    <row r="2684" spans="1:6" ht="21.6" x14ac:dyDescent="0.3">
      <c r="A2684" s="159" t="str">
        <f t="shared" si="41"/>
        <v>SN-91966</v>
      </c>
      <c r="B2684" s="160">
        <v>91966</v>
      </c>
      <c r="C2684" s="165" t="s">
        <v>13724</v>
      </c>
      <c r="D2684" s="166" t="s">
        <v>513</v>
      </c>
      <c r="E2684" s="461">
        <v>26.65</v>
      </c>
      <c r="F2684" s="164" t="s">
        <v>11118</v>
      </c>
    </row>
    <row r="2685" spans="1:6" ht="21.6" x14ac:dyDescent="0.3">
      <c r="A2685" s="159" t="str">
        <f t="shared" si="41"/>
        <v>SN-91967</v>
      </c>
      <c r="B2685" s="160">
        <v>91967</v>
      </c>
      <c r="C2685" s="165" t="s">
        <v>13725</v>
      </c>
      <c r="D2685" s="166" t="s">
        <v>513</v>
      </c>
      <c r="E2685" s="461">
        <v>31.08</v>
      </c>
      <c r="F2685" s="164" t="s">
        <v>11118</v>
      </c>
    </row>
    <row r="2686" spans="1:6" ht="21.6" x14ac:dyDescent="0.3">
      <c r="A2686" s="159" t="str">
        <f t="shared" si="41"/>
        <v>SN-91968</v>
      </c>
      <c r="B2686" s="160">
        <v>91968</v>
      </c>
      <c r="C2686" s="165" t="s">
        <v>13726</v>
      </c>
      <c r="D2686" s="166" t="s">
        <v>513</v>
      </c>
      <c r="E2686" s="461">
        <v>36.79</v>
      </c>
      <c r="F2686" s="164" t="s">
        <v>11118</v>
      </c>
    </row>
    <row r="2687" spans="1:6" ht="21.6" x14ac:dyDescent="0.3">
      <c r="A2687" s="159" t="str">
        <f t="shared" si="41"/>
        <v>SN-91969</v>
      </c>
      <c r="B2687" s="160">
        <v>91969</v>
      </c>
      <c r="C2687" s="165" t="s">
        <v>13727</v>
      </c>
      <c r="D2687" s="166" t="s">
        <v>513</v>
      </c>
      <c r="E2687" s="461">
        <v>41.22</v>
      </c>
      <c r="F2687" s="164" t="s">
        <v>11118</v>
      </c>
    </row>
    <row r="2688" spans="1:6" ht="21.6" x14ac:dyDescent="0.3">
      <c r="A2688" s="159" t="str">
        <f t="shared" si="41"/>
        <v>SN-91970</v>
      </c>
      <c r="B2688" s="160">
        <v>91970</v>
      </c>
      <c r="C2688" s="165" t="s">
        <v>13728</v>
      </c>
      <c r="D2688" s="166" t="s">
        <v>513</v>
      </c>
      <c r="E2688" s="461">
        <v>38.56</v>
      </c>
      <c r="F2688" s="164" t="s">
        <v>11118</v>
      </c>
    </row>
    <row r="2689" spans="1:6" ht="21.6" x14ac:dyDescent="0.3">
      <c r="A2689" s="159" t="str">
        <f t="shared" si="41"/>
        <v>SN-91971</v>
      </c>
      <c r="B2689" s="160">
        <v>91971</v>
      </c>
      <c r="C2689" s="165" t="s">
        <v>13729</v>
      </c>
      <c r="D2689" s="166" t="s">
        <v>513</v>
      </c>
      <c r="E2689" s="461">
        <v>45.63</v>
      </c>
      <c r="F2689" s="164" t="s">
        <v>11118</v>
      </c>
    </row>
    <row r="2690" spans="1:6" ht="21.6" x14ac:dyDescent="0.3">
      <c r="A2690" s="159" t="str">
        <f t="shared" si="41"/>
        <v>SN-91972</v>
      </c>
      <c r="B2690" s="160">
        <v>91972</v>
      </c>
      <c r="C2690" s="165" t="s">
        <v>13730</v>
      </c>
      <c r="D2690" s="166" t="s">
        <v>513</v>
      </c>
      <c r="E2690" s="461">
        <v>41.95</v>
      </c>
      <c r="F2690" s="164" t="s">
        <v>11118</v>
      </c>
    </row>
    <row r="2691" spans="1:6" ht="21.6" x14ac:dyDescent="0.3">
      <c r="A2691" s="159" t="str">
        <f t="shared" si="41"/>
        <v>SN-91973</v>
      </c>
      <c r="B2691" s="160">
        <v>91973</v>
      </c>
      <c r="C2691" s="165" t="s">
        <v>13731</v>
      </c>
      <c r="D2691" s="166" t="s">
        <v>513</v>
      </c>
      <c r="E2691" s="461">
        <v>49.02</v>
      </c>
      <c r="F2691" s="164" t="s">
        <v>11118</v>
      </c>
    </row>
    <row r="2692" spans="1:6" ht="21.6" x14ac:dyDescent="0.3">
      <c r="A2692" s="159" t="str">
        <f t="shared" si="41"/>
        <v>SN-91974</v>
      </c>
      <c r="B2692" s="160">
        <v>91974</v>
      </c>
      <c r="C2692" s="165" t="s">
        <v>13732</v>
      </c>
      <c r="D2692" s="166" t="s">
        <v>513</v>
      </c>
      <c r="E2692" s="461">
        <v>35.15</v>
      </c>
      <c r="F2692" s="164" t="s">
        <v>11118</v>
      </c>
    </row>
    <row r="2693" spans="1:6" ht="21.6" x14ac:dyDescent="0.3">
      <c r="A2693" s="159" t="str">
        <f t="shared" si="41"/>
        <v>SN-91975</v>
      </c>
      <c r="B2693" s="160">
        <v>91975</v>
      </c>
      <c r="C2693" s="165" t="s">
        <v>13733</v>
      </c>
      <c r="D2693" s="166" t="s">
        <v>513</v>
      </c>
      <c r="E2693" s="461">
        <v>42.22</v>
      </c>
      <c r="F2693" s="164" t="s">
        <v>11118</v>
      </c>
    </row>
    <row r="2694" spans="1:6" ht="21.6" x14ac:dyDescent="0.3">
      <c r="A2694" s="159" t="str">
        <f t="shared" si="41"/>
        <v>SN-91976</v>
      </c>
      <c r="B2694" s="160">
        <v>91976</v>
      </c>
      <c r="C2694" s="165" t="s">
        <v>13734</v>
      </c>
      <c r="D2694" s="166" t="s">
        <v>513</v>
      </c>
      <c r="E2694" s="461">
        <v>51.93</v>
      </c>
      <c r="F2694" s="164" t="s">
        <v>11118</v>
      </c>
    </row>
    <row r="2695" spans="1:6" ht="21.6" x14ac:dyDescent="0.3">
      <c r="A2695" s="159" t="str">
        <f t="shared" si="41"/>
        <v>SN-91977</v>
      </c>
      <c r="B2695" s="160">
        <v>91977</v>
      </c>
      <c r="C2695" s="165" t="s">
        <v>13735</v>
      </c>
      <c r="D2695" s="166" t="s">
        <v>513</v>
      </c>
      <c r="E2695" s="461">
        <v>59</v>
      </c>
      <c r="F2695" s="164" t="s">
        <v>11118</v>
      </c>
    </row>
    <row r="2696" spans="1:6" ht="21.6" x14ac:dyDescent="0.3">
      <c r="A2696" s="159" t="str">
        <f t="shared" si="41"/>
        <v>SN-91978</v>
      </c>
      <c r="B2696" s="160">
        <v>91978</v>
      </c>
      <c r="C2696" s="165" t="s">
        <v>13736</v>
      </c>
      <c r="D2696" s="166" t="s">
        <v>513</v>
      </c>
      <c r="E2696" s="461">
        <v>21.35</v>
      </c>
      <c r="F2696" s="164" t="s">
        <v>11118</v>
      </c>
    </row>
    <row r="2697" spans="1:6" ht="21.6" x14ac:dyDescent="0.3">
      <c r="A2697" s="159" t="str">
        <f t="shared" si="41"/>
        <v>SN-91979</v>
      </c>
      <c r="B2697" s="160">
        <v>91979</v>
      </c>
      <c r="C2697" s="165" t="s">
        <v>13737</v>
      </c>
      <c r="D2697" s="166" t="s">
        <v>513</v>
      </c>
      <c r="E2697" s="461">
        <v>25.78</v>
      </c>
      <c r="F2697" s="164" t="s">
        <v>11118</v>
      </c>
    </row>
    <row r="2698" spans="1:6" ht="21.6" x14ac:dyDescent="0.3">
      <c r="A2698" s="159" t="str">
        <f t="shared" ref="A2698:A2761" si="42">CONCATENATE("SN-",B2698)</f>
        <v>SN-91980</v>
      </c>
      <c r="B2698" s="160">
        <v>91980</v>
      </c>
      <c r="C2698" s="165" t="s">
        <v>13738</v>
      </c>
      <c r="D2698" s="166" t="s">
        <v>513</v>
      </c>
      <c r="E2698" s="461">
        <v>20.65</v>
      </c>
      <c r="F2698" s="164" t="s">
        <v>11118</v>
      </c>
    </row>
    <row r="2699" spans="1:6" ht="21.6" x14ac:dyDescent="0.3">
      <c r="A2699" s="159" t="str">
        <f t="shared" si="42"/>
        <v>SN-91981</v>
      </c>
      <c r="B2699" s="160">
        <v>91981</v>
      </c>
      <c r="C2699" s="165" t="s">
        <v>13739</v>
      </c>
      <c r="D2699" s="166" t="s">
        <v>513</v>
      </c>
      <c r="E2699" s="461">
        <v>25.08</v>
      </c>
      <c r="F2699" s="164" t="s">
        <v>11118</v>
      </c>
    </row>
    <row r="2700" spans="1:6" ht="21.6" x14ac:dyDescent="0.3">
      <c r="A2700" s="159" t="str">
        <f t="shared" si="42"/>
        <v>SN-91982</v>
      </c>
      <c r="B2700" s="160">
        <v>91982</v>
      </c>
      <c r="C2700" s="165" t="s">
        <v>13740</v>
      </c>
      <c r="D2700" s="166" t="s">
        <v>513</v>
      </c>
      <c r="E2700" s="461">
        <v>50.46</v>
      </c>
      <c r="F2700" s="164" t="s">
        <v>11118</v>
      </c>
    </row>
    <row r="2701" spans="1:6" ht="21.6" x14ac:dyDescent="0.3">
      <c r="A2701" s="159" t="str">
        <f t="shared" si="42"/>
        <v>SN-91983</v>
      </c>
      <c r="B2701" s="160">
        <v>91983</v>
      </c>
      <c r="C2701" s="165" t="s">
        <v>13741</v>
      </c>
      <c r="D2701" s="166" t="s">
        <v>513</v>
      </c>
      <c r="E2701" s="461">
        <v>54.89</v>
      </c>
      <c r="F2701" s="164" t="s">
        <v>11118</v>
      </c>
    </row>
    <row r="2702" spans="1:6" ht="21.6" x14ac:dyDescent="0.3">
      <c r="A2702" s="159" t="str">
        <f t="shared" si="42"/>
        <v>SN-91984</v>
      </c>
      <c r="B2702" s="160">
        <v>91984</v>
      </c>
      <c r="C2702" s="165" t="s">
        <v>13742</v>
      </c>
      <c r="D2702" s="166" t="s">
        <v>513</v>
      </c>
      <c r="E2702" s="461">
        <v>9.2799999999999994</v>
      </c>
      <c r="F2702" s="164" t="s">
        <v>11118</v>
      </c>
    </row>
    <row r="2703" spans="1:6" ht="21.6" x14ac:dyDescent="0.3">
      <c r="A2703" s="159" t="str">
        <f t="shared" si="42"/>
        <v>SN-91985</v>
      </c>
      <c r="B2703" s="160">
        <v>91985</v>
      </c>
      <c r="C2703" s="165" t="s">
        <v>13743</v>
      </c>
      <c r="D2703" s="166" t="s">
        <v>513</v>
      </c>
      <c r="E2703" s="461">
        <v>13.71</v>
      </c>
      <c r="F2703" s="164" t="s">
        <v>11118</v>
      </c>
    </row>
    <row r="2704" spans="1:6" ht="21.6" x14ac:dyDescent="0.3">
      <c r="A2704" s="159" t="str">
        <f t="shared" si="42"/>
        <v>SN-91986</v>
      </c>
      <c r="B2704" s="160">
        <v>91986</v>
      </c>
      <c r="C2704" s="165" t="s">
        <v>13744</v>
      </c>
      <c r="D2704" s="166" t="s">
        <v>513</v>
      </c>
      <c r="E2704" s="461">
        <v>19.97</v>
      </c>
      <c r="F2704" s="164" t="s">
        <v>11118</v>
      </c>
    </row>
    <row r="2705" spans="1:7" ht="21.6" x14ac:dyDescent="0.3">
      <c r="A2705" s="159" t="str">
        <f t="shared" si="42"/>
        <v>SN-91987</v>
      </c>
      <c r="B2705" s="160">
        <v>91987</v>
      </c>
      <c r="C2705" s="165" t="s">
        <v>13745</v>
      </c>
      <c r="D2705" s="166" t="s">
        <v>513</v>
      </c>
      <c r="E2705" s="461">
        <v>24.4</v>
      </c>
      <c r="F2705" s="164" t="s">
        <v>11118</v>
      </c>
      <c r="G2705" s="143"/>
    </row>
    <row r="2706" spans="1:7" ht="21.6" x14ac:dyDescent="0.3">
      <c r="A2706" s="159" t="str">
        <f t="shared" si="42"/>
        <v>SN-91988</v>
      </c>
      <c r="B2706" s="160">
        <v>91988</v>
      </c>
      <c r="C2706" s="165" t="s">
        <v>13746</v>
      </c>
      <c r="D2706" s="166" t="s">
        <v>513</v>
      </c>
      <c r="E2706" s="461">
        <v>11.63</v>
      </c>
      <c r="F2706" s="164" t="s">
        <v>11118</v>
      </c>
      <c r="G2706" s="143"/>
    </row>
    <row r="2707" spans="1:7" ht="21.6" x14ac:dyDescent="0.3">
      <c r="A2707" s="159" t="str">
        <f t="shared" si="42"/>
        <v>SN-91989</v>
      </c>
      <c r="B2707" s="160">
        <v>91989</v>
      </c>
      <c r="C2707" s="165" t="s">
        <v>13747</v>
      </c>
      <c r="D2707" s="166" t="s">
        <v>513</v>
      </c>
      <c r="E2707" s="461">
        <v>16.059999999999999</v>
      </c>
      <c r="F2707" s="164" t="s">
        <v>11118</v>
      </c>
      <c r="G2707" s="168"/>
    </row>
    <row r="2708" spans="1:7" ht="21.6" x14ac:dyDescent="0.3">
      <c r="A2708" s="159" t="str">
        <f t="shared" si="42"/>
        <v>SN-91990</v>
      </c>
      <c r="B2708" s="160">
        <v>91990</v>
      </c>
      <c r="C2708" s="165" t="s">
        <v>13748</v>
      </c>
      <c r="D2708" s="166" t="s">
        <v>513</v>
      </c>
      <c r="E2708" s="461">
        <v>17.63</v>
      </c>
      <c r="F2708" s="164" t="s">
        <v>11118</v>
      </c>
      <c r="G2708" s="143"/>
    </row>
    <row r="2709" spans="1:7" ht="21.6" x14ac:dyDescent="0.3">
      <c r="A2709" s="159" t="str">
        <f t="shared" si="42"/>
        <v>SN-91991</v>
      </c>
      <c r="B2709" s="160">
        <v>91991</v>
      </c>
      <c r="C2709" s="165" t="s">
        <v>13749</v>
      </c>
      <c r="D2709" s="166" t="s">
        <v>513</v>
      </c>
      <c r="E2709" s="461">
        <v>18.899999999999999</v>
      </c>
      <c r="F2709" s="164" t="s">
        <v>11118</v>
      </c>
      <c r="G2709" s="143"/>
    </row>
    <row r="2710" spans="1:7" ht="21.6" x14ac:dyDescent="0.3">
      <c r="A2710" s="159" t="str">
        <f t="shared" si="42"/>
        <v>SN-91992</v>
      </c>
      <c r="B2710" s="160">
        <v>91992</v>
      </c>
      <c r="C2710" s="165" t="s">
        <v>13750</v>
      </c>
      <c r="D2710" s="166" t="s">
        <v>513</v>
      </c>
      <c r="E2710" s="461">
        <v>22.06</v>
      </c>
      <c r="F2710" s="164" t="s">
        <v>11118</v>
      </c>
      <c r="G2710" s="143"/>
    </row>
    <row r="2711" spans="1:7" ht="21.6" x14ac:dyDescent="0.3">
      <c r="A2711" s="159" t="str">
        <f t="shared" si="42"/>
        <v>SN-91993</v>
      </c>
      <c r="B2711" s="160">
        <v>91993</v>
      </c>
      <c r="C2711" s="165" t="s">
        <v>13751</v>
      </c>
      <c r="D2711" s="166" t="s">
        <v>513</v>
      </c>
      <c r="E2711" s="461">
        <v>23.33</v>
      </c>
      <c r="F2711" s="164" t="s">
        <v>11118</v>
      </c>
      <c r="G2711" s="143"/>
    </row>
    <row r="2712" spans="1:7" ht="21.6" x14ac:dyDescent="0.3">
      <c r="A2712" s="159" t="str">
        <f t="shared" si="42"/>
        <v>SN-91994</v>
      </c>
      <c r="B2712" s="160">
        <v>91994</v>
      </c>
      <c r="C2712" s="165" t="s">
        <v>13752</v>
      </c>
      <c r="D2712" s="166" t="s">
        <v>513</v>
      </c>
      <c r="E2712" s="461">
        <v>12.67</v>
      </c>
      <c r="F2712" s="164" t="s">
        <v>11118</v>
      </c>
      <c r="G2712" s="143"/>
    </row>
    <row r="2713" spans="1:7" ht="21.6" x14ac:dyDescent="0.3">
      <c r="A2713" s="159" t="str">
        <f t="shared" si="42"/>
        <v>SN-91995</v>
      </c>
      <c r="B2713" s="160">
        <v>91995</v>
      </c>
      <c r="C2713" s="165" t="s">
        <v>13753</v>
      </c>
      <c r="D2713" s="166" t="s">
        <v>513</v>
      </c>
      <c r="E2713" s="461">
        <v>13.94</v>
      </c>
      <c r="F2713" s="164" t="s">
        <v>11118</v>
      </c>
      <c r="G2713" s="143"/>
    </row>
    <row r="2714" spans="1:7" ht="21.6" x14ac:dyDescent="0.3">
      <c r="A2714" s="159" t="str">
        <f t="shared" si="42"/>
        <v>SN-91996</v>
      </c>
      <c r="B2714" s="160">
        <v>91996</v>
      </c>
      <c r="C2714" s="165" t="s">
        <v>13754</v>
      </c>
      <c r="D2714" s="166" t="s">
        <v>513</v>
      </c>
      <c r="E2714" s="461">
        <v>17.100000000000001</v>
      </c>
      <c r="F2714" s="164" t="s">
        <v>11118</v>
      </c>
      <c r="G2714" s="143"/>
    </row>
    <row r="2715" spans="1:7" ht="21.6" x14ac:dyDescent="0.3">
      <c r="A2715" s="159" t="str">
        <f t="shared" si="42"/>
        <v>SN-91997</v>
      </c>
      <c r="B2715" s="160">
        <v>91997</v>
      </c>
      <c r="C2715" s="165" t="s">
        <v>13755</v>
      </c>
      <c r="D2715" s="166" t="s">
        <v>513</v>
      </c>
      <c r="E2715" s="461">
        <v>18.37</v>
      </c>
      <c r="F2715" s="164" t="s">
        <v>11118</v>
      </c>
      <c r="G2715" s="143"/>
    </row>
    <row r="2716" spans="1:7" ht="21.6" x14ac:dyDescent="0.3">
      <c r="A2716" s="159" t="str">
        <f t="shared" si="42"/>
        <v>SN-91998</v>
      </c>
      <c r="B2716" s="160">
        <v>91998</v>
      </c>
      <c r="C2716" s="165" t="s">
        <v>13756</v>
      </c>
      <c r="D2716" s="166" t="s">
        <v>513</v>
      </c>
      <c r="E2716" s="461">
        <v>10.74</v>
      </c>
      <c r="F2716" s="164" t="s">
        <v>11118</v>
      </c>
      <c r="G2716" s="143"/>
    </row>
    <row r="2717" spans="1:7" ht="21.6" x14ac:dyDescent="0.3">
      <c r="A2717" s="159" t="str">
        <f t="shared" si="42"/>
        <v>SN-91999</v>
      </c>
      <c r="B2717" s="160">
        <v>91999</v>
      </c>
      <c r="C2717" s="165" t="s">
        <v>13757</v>
      </c>
      <c r="D2717" s="166" t="s">
        <v>513</v>
      </c>
      <c r="E2717" s="461">
        <v>12.01</v>
      </c>
      <c r="F2717" s="164" t="s">
        <v>11118</v>
      </c>
      <c r="G2717" s="143"/>
    </row>
    <row r="2718" spans="1:7" ht="21.6" x14ac:dyDescent="0.3">
      <c r="A2718" s="159" t="str">
        <f t="shared" si="42"/>
        <v>SN-92000</v>
      </c>
      <c r="B2718" s="160">
        <v>92000</v>
      </c>
      <c r="C2718" s="165" t="s">
        <v>13758</v>
      </c>
      <c r="D2718" s="166" t="s">
        <v>513</v>
      </c>
      <c r="E2718" s="461">
        <v>15.17</v>
      </c>
      <c r="F2718" s="164" t="s">
        <v>11118</v>
      </c>
      <c r="G2718" s="143"/>
    </row>
    <row r="2719" spans="1:7" ht="21.6" x14ac:dyDescent="0.3">
      <c r="A2719" s="159" t="str">
        <f t="shared" si="42"/>
        <v>SN-92001</v>
      </c>
      <c r="B2719" s="160">
        <v>92001</v>
      </c>
      <c r="C2719" s="165" t="s">
        <v>13759</v>
      </c>
      <c r="D2719" s="166" t="s">
        <v>513</v>
      </c>
      <c r="E2719" s="461">
        <v>16.440000000000001</v>
      </c>
      <c r="F2719" s="164" t="s">
        <v>11118</v>
      </c>
      <c r="G2719" s="143"/>
    </row>
    <row r="2720" spans="1:7" ht="21.6" x14ac:dyDescent="0.3">
      <c r="A2720" s="159" t="str">
        <f t="shared" si="42"/>
        <v>SN-92002</v>
      </c>
      <c r="B2720" s="160">
        <v>92002</v>
      </c>
      <c r="C2720" s="165" t="s">
        <v>13760</v>
      </c>
      <c r="D2720" s="166" t="s">
        <v>513</v>
      </c>
      <c r="E2720" s="461">
        <v>23.75</v>
      </c>
      <c r="F2720" s="164" t="s">
        <v>11118</v>
      </c>
      <c r="G2720" s="143"/>
    </row>
    <row r="2721" spans="1:7" ht="21.6" x14ac:dyDescent="0.3">
      <c r="A2721" s="159" t="str">
        <f t="shared" si="42"/>
        <v>SN-92003</v>
      </c>
      <c r="B2721" s="160">
        <v>92003</v>
      </c>
      <c r="C2721" s="165" t="s">
        <v>13761</v>
      </c>
      <c r="D2721" s="166" t="s">
        <v>513</v>
      </c>
      <c r="E2721" s="461">
        <v>26.29</v>
      </c>
      <c r="F2721" s="164" t="s">
        <v>11118</v>
      </c>
      <c r="G2721" s="168"/>
    </row>
    <row r="2722" spans="1:7" ht="21.6" x14ac:dyDescent="0.3">
      <c r="A2722" s="159" t="str">
        <f t="shared" si="42"/>
        <v>SN-92004</v>
      </c>
      <c r="B2722" s="160">
        <v>92004</v>
      </c>
      <c r="C2722" s="165" t="s">
        <v>13762</v>
      </c>
      <c r="D2722" s="166" t="s">
        <v>513</v>
      </c>
      <c r="E2722" s="461">
        <v>28.18</v>
      </c>
      <c r="F2722" s="164" t="s">
        <v>11118</v>
      </c>
      <c r="G2722" s="143"/>
    </row>
    <row r="2723" spans="1:7" ht="21.6" x14ac:dyDescent="0.3">
      <c r="A2723" s="159" t="str">
        <f t="shared" si="42"/>
        <v>SN-92005</v>
      </c>
      <c r="B2723" s="160">
        <v>92005</v>
      </c>
      <c r="C2723" s="165" t="s">
        <v>13763</v>
      </c>
      <c r="D2723" s="166" t="s">
        <v>513</v>
      </c>
      <c r="E2723" s="461">
        <v>30.72</v>
      </c>
      <c r="F2723" s="164" t="s">
        <v>11118</v>
      </c>
      <c r="G2723" s="143"/>
    </row>
    <row r="2724" spans="1:7" ht="21.6" x14ac:dyDescent="0.3">
      <c r="A2724" s="159" t="str">
        <f t="shared" si="42"/>
        <v>SN-92006</v>
      </c>
      <c r="B2724" s="160">
        <v>92006</v>
      </c>
      <c r="C2724" s="165" t="s">
        <v>13764</v>
      </c>
      <c r="D2724" s="166" t="s">
        <v>513</v>
      </c>
      <c r="E2724" s="461">
        <v>19.88</v>
      </c>
      <c r="F2724" s="164" t="s">
        <v>11118</v>
      </c>
      <c r="G2724" s="143"/>
    </row>
    <row r="2725" spans="1:7" ht="21.6" x14ac:dyDescent="0.3">
      <c r="A2725" s="159" t="str">
        <f t="shared" si="42"/>
        <v>SN-92007</v>
      </c>
      <c r="B2725" s="160">
        <v>92007</v>
      </c>
      <c r="C2725" s="165" t="s">
        <v>13765</v>
      </c>
      <c r="D2725" s="166" t="s">
        <v>513</v>
      </c>
      <c r="E2725" s="461">
        <v>22.42</v>
      </c>
      <c r="F2725" s="164" t="s">
        <v>11118</v>
      </c>
      <c r="G2725" s="143"/>
    </row>
    <row r="2726" spans="1:7" ht="21.6" x14ac:dyDescent="0.3">
      <c r="A2726" s="159" t="str">
        <f t="shared" si="42"/>
        <v>SN-92008</v>
      </c>
      <c r="B2726" s="160">
        <v>92008</v>
      </c>
      <c r="C2726" s="165" t="s">
        <v>13766</v>
      </c>
      <c r="D2726" s="166" t="s">
        <v>513</v>
      </c>
      <c r="E2726" s="461">
        <v>24.31</v>
      </c>
      <c r="F2726" s="164" t="s">
        <v>11118</v>
      </c>
      <c r="G2726" s="143"/>
    </row>
    <row r="2727" spans="1:7" ht="21.6" x14ac:dyDescent="0.3">
      <c r="A2727" s="159" t="str">
        <f t="shared" si="42"/>
        <v>SN-92009</v>
      </c>
      <c r="B2727" s="160">
        <v>92009</v>
      </c>
      <c r="C2727" s="165" t="s">
        <v>13767</v>
      </c>
      <c r="D2727" s="166" t="s">
        <v>513</v>
      </c>
      <c r="E2727" s="461">
        <v>26.85</v>
      </c>
      <c r="F2727" s="164" t="s">
        <v>11118</v>
      </c>
      <c r="G2727" s="143"/>
    </row>
    <row r="2728" spans="1:7" ht="21.6" x14ac:dyDescent="0.3">
      <c r="A2728" s="159" t="str">
        <f t="shared" si="42"/>
        <v>SN-92010</v>
      </c>
      <c r="B2728" s="160">
        <v>92010</v>
      </c>
      <c r="C2728" s="165" t="s">
        <v>13768</v>
      </c>
      <c r="D2728" s="166" t="s">
        <v>513</v>
      </c>
      <c r="E2728" s="461">
        <v>34.81</v>
      </c>
      <c r="F2728" s="164" t="s">
        <v>11118</v>
      </c>
      <c r="G2728" s="143"/>
    </row>
    <row r="2729" spans="1:7" ht="21.6" x14ac:dyDescent="0.3">
      <c r="A2729" s="159" t="str">
        <f t="shared" si="42"/>
        <v>SN-92011</v>
      </c>
      <c r="B2729" s="160">
        <v>92011</v>
      </c>
      <c r="C2729" s="165" t="s">
        <v>13769</v>
      </c>
      <c r="D2729" s="166" t="s">
        <v>513</v>
      </c>
      <c r="E2729" s="461">
        <v>38.619999999999997</v>
      </c>
      <c r="F2729" s="164" t="s">
        <v>11118</v>
      </c>
      <c r="G2729" s="143"/>
    </row>
    <row r="2730" spans="1:7" ht="21.6" x14ac:dyDescent="0.3">
      <c r="A2730" s="159" t="str">
        <f t="shared" si="42"/>
        <v>SN-92012</v>
      </c>
      <c r="B2730" s="160">
        <v>92012</v>
      </c>
      <c r="C2730" s="165" t="s">
        <v>13770</v>
      </c>
      <c r="D2730" s="166" t="s">
        <v>513</v>
      </c>
      <c r="E2730" s="461">
        <v>39.24</v>
      </c>
      <c r="F2730" s="164" t="s">
        <v>11118</v>
      </c>
      <c r="G2730" s="143"/>
    </row>
    <row r="2731" spans="1:7" ht="21.6" x14ac:dyDescent="0.3">
      <c r="A2731" s="159" t="str">
        <f t="shared" si="42"/>
        <v>SN-92013</v>
      </c>
      <c r="B2731" s="160">
        <v>92013</v>
      </c>
      <c r="C2731" s="165" t="s">
        <v>13771</v>
      </c>
      <c r="D2731" s="166" t="s">
        <v>513</v>
      </c>
      <c r="E2731" s="461">
        <v>43.05</v>
      </c>
      <c r="F2731" s="164" t="s">
        <v>11118</v>
      </c>
      <c r="G2731" s="143"/>
    </row>
    <row r="2732" spans="1:7" ht="21.6" x14ac:dyDescent="0.3">
      <c r="A2732" s="159" t="str">
        <f t="shared" si="42"/>
        <v>SN-92014</v>
      </c>
      <c r="B2732" s="160">
        <v>92014</v>
      </c>
      <c r="C2732" s="165" t="s">
        <v>13772</v>
      </c>
      <c r="D2732" s="166" t="s">
        <v>513</v>
      </c>
      <c r="E2732" s="461">
        <v>29.04</v>
      </c>
      <c r="F2732" s="164" t="s">
        <v>11118</v>
      </c>
      <c r="G2732" s="143"/>
    </row>
    <row r="2733" spans="1:7" ht="21.6" x14ac:dyDescent="0.3">
      <c r="A2733" s="159" t="str">
        <f t="shared" si="42"/>
        <v>SN-92015</v>
      </c>
      <c r="B2733" s="160">
        <v>92015</v>
      </c>
      <c r="C2733" s="165" t="s">
        <v>13773</v>
      </c>
      <c r="D2733" s="166" t="s">
        <v>513</v>
      </c>
      <c r="E2733" s="461">
        <v>32.85</v>
      </c>
      <c r="F2733" s="164" t="s">
        <v>11118</v>
      </c>
      <c r="G2733" s="143"/>
    </row>
    <row r="2734" spans="1:7" ht="21.6" x14ac:dyDescent="0.3">
      <c r="A2734" s="159" t="str">
        <f t="shared" si="42"/>
        <v>SN-92016</v>
      </c>
      <c r="B2734" s="160">
        <v>92016</v>
      </c>
      <c r="C2734" s="165" t="s">
        <v>13774</v>
      </c>
      <c r="D2734" s="166" t="s">
        <v>513</v>
      </c>
      <c r="E2734" s="461">
        <v>33.47</v>
      </c>
      <c r="F2734" s="164" t="s">
        <v>11118</v>
      </c>
      <c r="G2734" s="143"/>
    </row>
    <row r="2735" spans="1:7" ht="21.6" x14ac:dyDescent="0.3">
      <c r="A2735" s="159" t="str">
        <f t="shared" si="42"/>
        <v>SN-92017</v>
      </c>
      <c r="B2735" s="160">
        <v>92017</v>
      </c>
      <c r="C2735" s="165" t="s">
        <v>13775</v>
      </c>
      <c r="D2735" s="166" t="s">
        <v>513</v>
      </c>
      <c r="E2735" s="461">
        <v>37.28</v>
      </c>
      <c r="F2735" s="164" t="s">
        <v>11118</v>
      </c>
      <c r="G2735" s="143"/>
    </row>
    <row r="2736" spans="1:7" ht="21.6" x14ac:dyDescent="0.3">
      <c r="A2736" s="159" t="str">
        <f t="shared" si="42"/>
        <v>SN-92018</v>
      </c>
      <c r="B2736" s="160">
        <v>92018</v>
      </c>
      <c r="C2736" s="165" t="s">
        <v>13776</v>
      </c>
      <c r="D2736" s="166" t="s">
        <v>513</v>
      </c>
      <c r="E2736" s="461">
        <v>38.44</v>
      </c>
      <c r="F2736" s="164" t="s">
        <v>11118</v>
      </c>
      <c r="G2736" s="143"/>
    </row>
    <row r="2737" spans="1:6" ht="21.6" x14ac:dyDescent="0.3">
      <c r="A2737" s="159" t="str">
        <f t="shared" si="42"/>
        <v>SN-92019</v>
      </c>
      <c r="B2737" s="160">
        <v>92019</v>
      </c>
      <c r="C2737" s="165" t="s">
        <v>13777</v>
      </c>
      <c r="D2737" s="166" t="s">
        <v>513</v>
      </c>
      <c r="E2737" s="461">
        <v>45.51</v>
      </c>
      <c r="F2737" s="164" t="s">
        <v>11118</v>
      </c>
    </row>
    <row r="2738" spans="1:6" ht="21.6" x14ac:dyDescent="0.3">
      <c r="A2738" s="159" t="str">
        <f t="shared" si="42"/>
        <v>SN-92020</v>
      </c>
      <c r="B2738" s="160">
        <v>92020</v>
      </c>
      <c r="C2738" s="165" t="s">
        <v>13778</v>
      </c>
      <c r="D2738" s="166" t="s">
        <v>513</v>
      </c>
      <c r="E2738" s="461">
        <v>56.86</v>
      </c>
      <c r="F2738" s="164" t="s">
        <v>11118</v>
      </c>
    </row>
    <row r="2739" spans="1:6" ht="21.6" x14ac:dyDescent="0.3">
      <c r="A2739" s="159" t="str">
        <f t="shared" si="42"/>
        <v>SN-92021</v>
      </c>
      <c r="B2739" s="160">
        <v>92021</v>
      </c>
      <c r="C2739" s="165" t="s">
        <v>13779</v>
      </c>
      <c r="D2739" s="166" t="s">
        <v>513</v>
      </c>
      <c r="E2739" s="461">
        <v>63.93</v>
      </c>
      <c r="F2739" s="164" t="s">
        <v>11118</v>
      </c>
    </row>
    <row r="2740" spans="1:6" ht="21.6" x14ac:dyDescent="0.3">
      <c r="A2740" s="159" t="str">
        <f t="shared" si="42"/>
        <v>SN-92022</v>
      </c>
      <c r="B2740" s="160">
        <v>92022</v>
      </c>
      <c r="C2740" s="165" t="s">
        <v>13780</v>
      </c>
      <c r="D2740" s="166" t="s">
        <v>513</v>
      </c>
      <c r="E2740" s="461">
        <v>21</v>
      </c>
      <c r="F2740" s="164" t="s">
        <v>11118</v>
      </c>
    </row>
    <row r="2741" spans="1:6" ht="21.6" x14ac:dyDescent="0.3">
      <c r="A2741" s="159" t="str">
        <f t="shared" si="42"/>
        <v>SN-92023</v>
      </c>
      <c r="B2741" s="160">
        <v>92023</v>
      </c>
      <c r="C2741" s="165" t="s">
        <v>13781</v>
      </c>
      <c r="D2741" s="166" t="s">
        <v>513</v>
      </c>
      <c r="E2741" s="461">
        <v>25.43</v>
      </c>
      <c r="F2741" s="164" t="s">
        <v>11118</v>
      </c>
    </row>
    <row r="2742" spans="1:6" ht="21.6" x14ac:dyDescent="0.3">
      <c r="A2742" s="159" t="str">
        <f t="shared" si="42"/>
        <v>SN-92024</v>
      </c>
      <c r="B2742" s="160">
        <v>92024</v>
      </c>
      <c r="C2742" s="165" t="s">
        <v>13782</v>
      </c>
      <c r="D2742" s="166" t="s">
        <v>513</v>
      </c>
      <c r="E2742" s="461">
        <v>32.1</v>
      </c>
      <c r="F2742" s="164" t="s">
        <v>11118</v>
      </c>
    </row>
    <row r="2743" spans="1:6" ht="21.6" x14ac:dyDescent="0.3">
      <c r="A2743" s="159" t="str">
        <f t="shared" si="42"/>
        <v>SN-92025</v>
      </c>
      <c r="B2743" s="160">
        <v>92025</v>
      </c>
      <c r="C2743" s="165" t="s">
        <v>13783</v>
      </c>
      <c r="D2743" s="166" t="s">
        <v>513</v>
      </c>
      <c r="E2743" s="461">
        <v>36.53</v>
      </c>
      <c r="F2743" s="164" t="s">
        <v>11118</v>
      </c>
    </row>
    <row r="2744" spans="1:6" ht="21.6" x14ac:dyDescent="0.3">
      <c r="A2744" s="159" t="str">
        <f t="shared" si="42"/>
        <v>SN-92026</v>
      </c>
      <c r="B2744" s="160">
        <v>92026</v>
      </c>
      <c r="C2744" s="165" t="s">
        <v>13784</v>
      </c>
      <c r="D2744" s="166" t="s">
        <v>513</v>
      </c>
      <c r="E2744" s="461">
        <v>29.36</v>
      </c>
      <c r="F2744" s="164" t="s">
        <v>11118</v>
      </c>
    </row>
    <row r="2745" spans="1:6" ht="21.6" x14ac:dyDescent="0.3">
      <c r="A2745" s="159" t="str">
        <f t="shared" si="42"/>
        <v>SN-92027</v>
      </c>
      <c r="B2745" s="160">
        <v>92027</v>
      </c>
      <c r="C2745" s="165" t="s">
        <v>13785</v>
      </c>
      <c r="D2745" s="166" t="s">
        <v>513</v>
      </c>
      <c r="E2745" s="461">
        <v>33.79</v>
      </c>
      <c r="F2745" s="164" t="s">
        <v>11118</v>
      </c>
    </row>
    <row r="2746" spans="1:6" ht="21.6" x14ac:dyDescent="0.3">
      <c r="A2746" s="159" t="str">
        <f t="shared" si="42"/>
        <v>SN-92028</v>
      </c>
      <c r="B2746" s="160">
        <v>92028</v>
      </c>
      <c r="C2746" s="165" t="s">
        <v>13786</v>
      </c>
      <c r="D2746" s="166" t="s">
        <v>513</v>
      </c>
      <c r="E2746" s="461">
        <v>24.41</v>
      </c>
      <c r="F2746" s="164" t="s">
        <v>11118</v>
      </c>
    </row>
    <row r="2747" spans="1:6" ht="21.6" x14ac:dyDescent="0.3">
      <c r="A2747" s="159" t="str">
        <f t="shared" si="42"/>
        <v>SN-92029</v>
      </c>
      <c r="B2747" s="160">
        <v>92029</v>
      </c>
      <c r="C2747" s="165" t="s">
        <v>13787</v>
      </c>
      <c r="D2747" s="166" t="s">
        <v>513</v>
      </c>
      <c r="E2747" s="461">
        <v>28.84</v>
      </c>
      <c r="F2747" s="164" t="s">
        <v>11118</v>
      </c>
    </row>
    <row r="2748" spans="1:6" ht="21.6" x14ac:dyDescent="0.3">
      <c r="A2748" s="159" t="str">
        <f t="shared" si="42"/>
        <v>SN-92030</v>
      </c>
      <c r="B2748" s="160">
        <v>92030</v>
      </c>
      <c r="C2748" s="165" t="s">
        <v>13788</v>
      </c>
      <c r="D2748" s="166" t="s">
        <v>513</v>
      </c>
      <c r="E2748" s="461">
        <v>35.47</v>
      </c>
      <c r="F2748" s="164" t="s">
        <v>11118</v>
      </c>
    </row>
    <row r="2749" spans="1:6" ht="21.6" x14ac:dyDescent="0.3">
      <c r="A2749" s="159" t="str">
        <f t="shared" si="42"/>
        <v>SN-92031</v>
      </c>
      <c r="B2749" s="160">
        <v>92031</v>
      </c>
      <c r="C2749" s="165" t="s">
        <v>13789</v>
      </c>
      <c r="D2749" s="166" t="s">
        <v>513</v>
      </c>
      <c r="E2749" s="461">
        <v>39.9</v>
      </c>
      <c r="F2749" s="164" t="s">
        <v>11118</v>
      </c>
    </row>
    <row r="2750" spans="1:6" ht="21.6" x14ac:dyDescent="0.3">
      <c r="A2750" s="159" t="str">
        <f t="shared" si="42"/>
        <v>SN-92032</v>
      </c>
      <c r="B2750" s="160">
        <v>92032</v>
      </c>
      <c r="C2750" s="165" t="s">
        <v>13790</v>
      </c>
      <c r="D2750" s="166" t="s">
        <v>513</v>
      </c>
      <c r="E2750" s="461">
        <v>36.130000000000003</v>
      </c>
      <c r="F2750" s="164" t="s">
        <v>11118</v>
      </c>
    </row>
    <row r="2751" spans="1:6" ht="21.6" x14ac:dyDescent="0.3">
      <c r="A2751" s="159" t="str">
        <f t="shared" si="42"/>
        <v>SN-92033</v>
      </c>
      <c r="B2751" s="160">
        <v>92033</v>
      </c>
      <c r="C2751" s="165" t="s">
        <v>13791</v>
      </c>
      <c r="D2751" s="166" t="s">
        <v>513</v>
      </c>
      <c r="E2751" s="461">
        <v>40.56</v>
      </c>
      <c r="F2751" s="164" t="s">
        <v>11118</v>
      </c>
    </row>
    <row r="2752" spans="1:6" ht="21.6" x14ac:dyDescent="0.3">
      <c r="A2752" s="159" t="str">
        <f t="shared" si="42"/>
        <v>SN-92034</v>
      </c>
      <c r="B2752" s="160">
        <v>92034</v>
      </c>
      <c r="C2752" s="165" t="s">
        <v>13792</v>
      </c>
      <c r="D2752" s="166" t="s">
        <v>513</v>
      </c>
      <c r="E2752" s="461">
        <v>32.76</v>
      </c>
      <c r="F2752" s="164" t="s">
        <v>11118</v>
      </c>
    </row>
    <row r="2753" spans="1:7" ht="21.6" x14ac:dyDescent="0.3">
      <c r="A2753" s="159" t="str">
        <f t="shared" si="42"/>
        <v>SN-92035</v>
      </c>
      <c r="B2753" s="160">
        <v>92035</v>
      </c>
      <c r="C2753" s="165" t="s">
        <v>13793</v>
      </c>
      <c r="D2753" s="166" t="s">
        <v>513</v>
      </c>
      <c r="E2753" s="461">
        <v>37.19</v>
      </c>
      <c r="F2753" s="164" t="s">
        <v>11118</v>
      </c>
      <c r="G2753" s="143"/>
    </row>
    <row r="2754" spans="1:7" ht="21.6" x14ac:dyDescent="0.3">
      <c r="A2754" s="159" t="str">
        <f t="shared" si="42"/>
        <v>SN-72278</v>
      </c>
      <c r="B2754" s="160">
        <v>72278</v>
      </c>
      <c r="C2754" s="165" t="s">
        <v>7610</v>
      </c>
      <c r="D2754" s="166" t="s">
        <v>513</v>
      </c>
      <c r="E2754" s="461">
        <v>61.37</v>
      </c>
      <c r="F2754" s="164" t="s">
        <v>11118</v>
      </c>
      <c r="G2754" s="143"/>
    </row>
    <row r="2755" spans="1:7" ht="21.6" x14ac:dyDescent="0.3">
      <c r="A2755" s="159" t="str">
        <f t="shared" si="42"/>
        <v>SN-72280</v>
      </c>
      <c r="B2755" s="160">
        <v>72280</v>
      </c>
      <c r="C2755" s="165" t="s">
        <v>7611</v>
      </c>
      <c r="D2755" s="166" t="s">
        <v>513</v>
      </c>
      <c r="E2755" s="461">
        <v>31.99</v>
      </c>
      <c r="F2755" s="164" t="s">
        <v>11118</v>
      </c>
      <c r="G2755" s="143"/>
    </row>
    <row r="2756" spans="1:7" ht="21.6" x14ac:dyDescent="0.3">
      <c r="A2756" s="159" t="str">
        <f t="shared" si="42"/>
        <v>SN-73953/4</v>
      </c>
      <c r="B2756" s="160" t="s">
        <v>13794</v>
      </c>
      <c r="C2756" s="165" t="s">
        <v>13795</v>
      </c>
      <c r="D2756" s="166" t="s">
        <v>513</v>
      </c>
      <c r="E2756" s="461">
        <v>138.79</v>
      </c>
      <c r="F2756" s="164" t="s">
        <v>11118</v>
      </c>
      <c r="G2756" s="143"/>
    </row>
    <row r="2757" spans="1:7" ht="21.6" x14ac:dyDescent="0.3">
      <c r="A2757" s="159" t="str">
        <f t="shared" si="42"/>
        <v>SN-73953/8</v>
      </c>
      <c r="B2757" s="160" t="s">
        <v>13796</v>
      </c>
      <c r="C2757" s="165" t="s">
        <v>13797</v>
      </c>
      <c r="D2757" s="166" t="s">
        <v>513</v>
      </c>
      <c r="E2757" s="461">
        <v>187</v>
      </c>
      <c r="F2757" s="164" t="s">
        <v>11118</v>
      </c>
      <c r="G2757" s="143"/>
    </row>
    <row r="2758" spans="1:7" ht="21.6" x14ac:dyDescent="0.3">
      <c r="A2758" s="159" t="str">
        <f t="shared" si="42"/>
        <v>SN-73953/9</v>
      </c>
      <c r="B2758" s="160" t="s">
        <v>13798</v>
      </c>
      <c r="C2758" s="165" t="s">
        <v>13799</v>
      </c>
      <c r="D2758" s="166" t="s">
        <v>513</v>
      </c>
      <c r="E2758" s="461">
        <v>51.86</v>
      </c>
      <c r="F2758" s="164" t="s">
        <v>11118</v>
      </c>
      <c r="G2758" s="143"/>
    </row>
    <row r="2759" spans="1:7" ht="21.6" x14ac:dyDescent="0.3">
      <c r="A2759" s="159" t="str">
        <f t="shared" si="42"/>
        <v>SN-83391</v>
      </c>
      <c r="B2759" s="160">
        <v>83391</v>
      </c>
      <c r="C2759" s="165" t="s">
        <v>13800</v>
      </c>
      <c r="D2759" s="166" t="s">
        <v>513</v>
      </c>
      <c r="E2759" s="461">
        <v>28.24</v>
      </c>
      <c r="F2759" s="164" t="s">
        <v>11118</v>
      </c>
      <c r="G2759" s="143"/>
    </row>
    <row r="2760" spans="1:7" ht="21.6" x14ac:dyDescent="0.3">
      <c r="A2760" s="159" t="str">
        <f t="shared" si="42"/>
        <v>SN-83392</v>
      </c>
      <c r="B2760" s="160">
        <v>83392</v>
      </c>
      <c r="C2760" s="165" t="s">
        <v>13801</v>
      </c>
      <c r="D2760" s="166" t="s">
        <v>513</v>
      </c>
      <c r="E2760" s="461">
        <v>20.78</v>
      </c>
      <c r="F2760" s="164" t="s">
        <v>11118</v>
      </c>
      <c r="G2760" s="143"/>
    </row>
    <row r="2761" spans="1:7" ht="21.6" x14ac:dyDescent="0.3">
      <c r="A2761" s="159" t="str">
        <f t="shared" si="42"/>
        <v>SN-83393</v>
      </c>
      <c r="B2761" s="160">
        <v>83393</v>
      </c>
      <c r="C2761" s="165" t="s">
        <v>13802</v>
      </c>
      <c r="D2761" s="166" t="s">
        <v>513</v>
      </c>
      <c r="E2761" s="461">
        <v>26.53</v>
      </c>
      <c r="F2761" s="164" t="s">
        <v>11118</v>
      </c>
      <c r="G2761" s="143"/>
    </row>
    <row r="2762" spans="1:7" ht="21.6" x14ac:dyDescent="0.3">
      <c r="A2762" s="159" t="str">
        <f t="shared" ref="A2762:A2825" si="43">CONCATENATE("SN-",B2762)</f>
        <v>SN-83470</v>
      </c>
      <c r="B2762" s="160">
        <v>83470</v>
      </c>
      <c r="C2762" s="165" t="s">
        <v>7695</v>
      </c>
      <c r="D2762" s="166" t="s">
        <v>513</v>
      </c>
      <c r="E2762" s="461">
        <v>59.21</v>
      </c>
      <c r="F2762" s="164" t="s">
        <v>11118</v>
      </c>
      <c r="G2762" s="143"/>
    </row>
    <row r="2763" spans="1:7" ht="21.6" x14ac:dyDescent="0.3">
      <c r="A2763" s="159" t="str">
        <f t="shared" si="43"/>
        <v>SN-93040</v>
      </c>
      <c r="B2763" s="160">
        <v>93040</v>
      </c>
      <c r="C2763" s="165" t="s">
        <v>13803</v>
      </c>
      <c r="D2763" s="166" t="s">
        <v>513</v>
      </c>
      <c r="E2763" s="461">
        <v>9.41</v>
      </c>
      <c r="F2763" s="164" t="s">
        <v>11118</v>
      </c>
      <c r="G2763" s="143"/>
    </row>
    <row r="2764" spans="1:7" ht="21.6" x14ac:dyDescent="0.3">
      <c r="A2764" s="159" t="str">
        <f t="shared" si="43"/>
        <v>SN-93041</v>
      </c>
      <c r="B2764" s="160">
        <v>93041</v>
      </c>
      <c r="C2764" s="165" t="s">
        <v>13804</v>
      </c>
      <c r="D2764" s="166" t="s">
        <v>513</v>
      </c>
      <c r="E2764" s="461">
        <v>58.84</v>
      </c>
      <c r="F2764" s="164" t="s">
        <v>11118</v>
      </c>
      <c r="G2764" s="143"/>
    </row>
    <row r="2765" spans="1:7" ht="21.6" x14ac:dyDescent="0.3">
      <c r="A2765" s="159" t="str">
        <f t="shared" si="43"/>
        <v>SN-93042</v>
      </c>
      <c r="B2765" s="160">
        <v>93042</v>
      </c>
      <c r="C2765" s="165" t="s">
        <v>13805</v>
      </c>
      <c r="D2765" s="166" t="s">
        <v>513</v>
      </c>
      <c r="E2765" s="461">
        <v>19.059999999999999</v>
      </c>
      <c r="F2765" s="164" t="s">
        <v>11118</v>
      </c>
      <c r="G2765" s="143"/>
    </row>
    <row r="2766" spans="1:7" ht="21.6" x14ac:dyDescent="0.3">
      <c r="A2766" s="159" t="str">
        <f t="shared" si="43"/>
        <v>SN-93043</v>
      </c>
      <c r="B2766" s="160">
        <v>93043</v>
      </c>
      <c r="C2766" s="165" t="s">
        <v>13806</v>
      </c>
      <c r="D2766" s="166" t="s">
        <v>513</v>
      </c>
      <c r="E2766" s="461">
        <v>25.38</v>
      </c>
      <c r="F2766" s="164" t="s">
        <v>11118</v>
      </c>
      <c r="G2766" s="143"/>
    </row>
    <row r="2767" spans="1:7" ht="21.6" x14ac:dyDescent="0.3">
      <c r="A2767" s="159" t="str">
        <f t="shared" si="43"/>
        <v>SN-93044</v>
      </c>
      <c r="B2767" s="160">
        <v>93044</v>
      </c>
      <c r="C2767" s="165" t="s">
        <v>13807</v>
      </c>
      <c r="D2767" s="166" t="s">
        <v>513</v>
      </c>
      <c r="E2767" s="461">
        <v>10.58</v>
      </c>
      <c r="F2767" s="164" t="s">
        <v>11118</v>
      </c>
      <c r="G2767" s="168"/>
    </row>
    <row r="2768" spans="1:7" ht="21.6" x14ac:dyDescent="0.3">
      <c r="A2768" s="159" t="str">
        <f t="shared" si="43"/>
        <v>SN-93045</v>
      </c>
      <c r="B2768" s="160">
        <v>93045</v>
      </c>
      <c r="C2768" s="165" t="s">
        <v>13808</v>
      </c>
      <c r="D2768" s="166" t="s">
        <v>513</v>
      </c>
      <c r="E2768" s="461">
        <v>33.020000000000003</v>
      </c>
      <c r="F2768" s="164" t="s">
        <v>11118</v>
      </c>
      <c r="G2768" s="143"/>
    </row>
    <row r="2769" spans="1:7" ht="21.6" x14ac:dyDescent="0.3">
      <c r="A2769" s="159" t="str">
        <f t="shared" si="43"/>
        <v>SN-97583</v>
      </c>
      <c r="B2769" s="160">
        <v>97583</v>
      </c>
      <c r="C2769" s="165" t="s">
        <v>13809</v>
      </c>
      <c r="D2769" s="166" t="s">
        <v>513</v>
      </c>
      <c r="E2769" s="461">
        <v>45.69</v>
      </c>
      <c r="F2769" s="164" t="s">
        <v>11118</v>
      </c>
      <c r="G2769" s="143"/>
    </row>
    <row r="2770" spans="1:7" ht="21.6" x14ac:dyDescent="0.3">
      <c r="A2770" s="159" t="str">
        <f t="shared" si="43"/>
        <v>SN-97584</v>
      </c>
      <c r="B2770" s="160">
        <v>97584</v>
      </c>
      <c r="C2770" s="165" t="s">
        <v>13810</v>
      </c>
      <c r="D2770" s="166" t="s">
        <v>513</v>
      </c>
      <c r="E2770" s="461">
        <v>63.99</v>
      </c>
      <c r="F2770" s="164" t="s">
        <v>11118</v>
      </c>
      <c r="G2770" s="168"/>
    </row>
    <row r="2771" spans="1:7" ht="21.6" x14ac:dyDescent="0.3">
      <c r="A2771" s="159" t="str">
        <f t="shared" si="43"/>
        <v>SN-97585</v>
      </c>
      <c r="B2771" s="160">
        <v>97585</v>
      </c>
      <c r="C2771" s="165" t="s">
        <v>13811</v>
      </c>
      <c r="D2771" s="166" t="s">
        <v>513</v>
      </c>
      <c r="E2771" s="461">
        <v>62.63</v>
      </c>
      <c r="F2771" s="164" t="s">
        <v>11118</v>
      </c>
      <c r="G2771" s="143"/>
    </row>
    <row r="2772" spans="1:7" ht="21.6" x14ac:dyDescent="0.3">
      <c r="A2772" s="159" t="str">
        <f t="shared" si="43"/>
        <v>SN-97586</v>
      </c>
      <c r="B2772" s="160">
        <v>97586</v>
      </c>
      <c r="C2772" s="165" t="s">
        <v>13812</v>
      </c>
      <c r="D2772" s="166" t="s">
        <v>513</v>
      </c>
      <c r="E2772" s="461">
        <v>84.73</v>
      </c>
      <c r="F2772" s="164" t="s">
        <v>11118</v>
      </c>
      <c r="G2772" s="143"/>
    </row>
    <row r="2773" spans="1:7" ht="21.6" x14ac:dyDescent="0.3">
      <c r="A2773" s="159" t="str">
        <f t="shared" si="43"/>
        <v>SN-97587</v>
      </c>
      <c r="B2773" s="160">
        <v>97587</v>
      </c>
      <c r="C2773" s="165" t="s">
        <v>13813</v>
      </c>
      <c r="D2773" s="166" t="s">
        <v>513</v>
      </c>
      <c r="E2773" s="461">
        <v>151.88</v>
      </c>
      <c r="F2773" s="164" t="s">
        <v>11118</v>
      </c>
      <c r="G2773" s="143"/>
    </row>
    <row r="2774" spans="1:7" ht="21.6" x14ac:dyDescent="0.3">
      <c r="A2774" s="159" t="str">
        <f t="shared" si="43"/>
        <v>SN-97589</v>
      </c>
      <c r="B2774" s="160">
        <v>97589</v>
      </c>
      <c r="C2774" s="165" t="s">
        <v>13814</v>
      </c>
      <c r="D2774" s="166" t="s">
        <v>513</v>
      </c>
      <c r="E2774" s="461">
        <v>22.47</v>
      </c>
      <c r="F2774" s="164" t="s">
        <v>11118</v>
      </c>
      <c r="G2774" s="143"/>
    </row>
    <row r="2775" spans="1:7" ht="21.6" x14ac:dyDescent="0.3">
      <c r="A2775" s="159" t="str">
        <f t="shared" si="43"/>
        <v>SN-97590</v>
      </c>
      <c r="B2775" s="160">
        <v>97590</v>
      </c>
      <c r="C2775" s="165" t="s">
        <v>13815</v>
      </c>
      <c r="D2775" s="166" t="s">
        <v>513</v>
      </c>
      <c r="E2775" s="461">
        <v>53</v>
      </c>
      <c r="F2775" s="164" t="s">
        <v>11118</v>
      </c>
      <c r="G2775" s="143"/>
    </row>
    <row r="2776" spans="1:7" ht="21.6" x14ac:dyDescent="0.3">
      <c r="A2776" s="159" t="str">
        <f t="shared" si="43"/>
        <v>SN-97591</v>
      </c>
      <c r="B2776" s="160">
        <v>97591</v>
      </c>
      <c r="C2776" s="165" t="s">
        <v>13816</v>
      </c>
      <c r="D2776" s="166" t="s">
        <v>513</v>
      </c>
      <c r="E2776" s="461">
        <v>69.77</v>
      </c>
      <c r="F2776" s="164" t="s">
        <v>11118</v>
      </c>
      <c r="G2776" s="143"/>
    </row>
    <row r="2777" spans="1:7" ht="21.6" x14ac:dyDescent="0.3">
      <c r="A2777" s="159" t="str">
        <f t="shared" si="43"/>
        <v>SN-97592</v>
      </c>
      <c r="B2777" s="160">
        <v>97592</v>
      </c>
      <c r="C2777" s="165" t="s">
        <v>13817</v>
      </c>
      <c r="D2777" s="166" t="s">
        <v>513</v>
      </c>
      <c r="E2777" s="461">
        <v>102.76</v>
      </c>
      <c r="F2777" s="164" t="s">
        <v>11118</v>
      </c>
      <c r="G2777" s="143"/>
    </row>
    <row r="2778" spans="1:7" ht="21.6" x14ac:dyDescent="0.3">
      <c r="A2778" s="159" t="str">
        <f t="shared" si="43"/>
        <v>SN-97593</v>
      </c>
      <c r="B2778" s="160">
        <v>97593</v>
      </c>
      <c r="C2778" s="165" t="s">
        <v>13818</v>
      </c>
      <c r="D2778" s="166" t="s">
        <v>513</v>
      </c>
      <c r="E2778" s="461">
        <v>76.459999999999994</v>
      </c>
      <c r="F2778" s="164" t="s">
        <v>11118</v>
      </c>
      <c r="G2778" s="143"/>
    </row>
    <row r="2779" spans="1:7" ht="21.6" x14ac:dyDescent="0.3">
      <c r="A2779" s="159" t="str">
        <f t="shared" si="43"/>
        <v>SN-97594</v>
      </c>
      <c r="B2779" s="160">
        <v>97594</v>
      </c>
      <c r="C2779" s="165" t="s">
        <v>13819</v>
      </c>
      <c r="D2779" s="166" t="s">
        <v>513</v>
      </c>
      <c r="E2779" s="461">
        <v>70.14</v>
      </c>
      <c r="F2779" s="164" t="s">
        <v>11118</v>
      </c>
      <c r="G2779" s="143"/>
    </row>
    <row r="2780" spans="1:7" ht="21.6" x14ac:dyDescent="0.3">
      <c r="A2780" s="159" t="str">
        <f t="shared" si="43"/>
        <v>SN-97595</v>
      </c>
      <c r="B2780" s="160">
        <v>97595</v>
      </c>
      <c r="C2780" s="165" t="s">
        <v>13820</v>
      </c>
      <c r="D2780" s="166" t="s">
        <v>513</v>
      </c>
      <c r="E2780" s="461">
        <v>50.65</v>
      </c>
      <c r="F2780" s="164" t="s">
        <v>11118</v>
      </c>
      <c r="G2780" s="143"/>
    </row>
    <row r="2781" spans="1:7" ht="21.6" x14ac:dyDescent="0.3">
      <c r="A2781" s="159" t="str">
        <f t="shared" si="43"/>
        <v>SN-97596</v>
      </c>
      <c r="B2781" s="160">
        <v>97596</v>
      </c>
      <c r="C2781" s="165" t="s">
        <v>13821</v>
      </c>
      <c r="D2781" s="166" t="s">
        <v>513</v>
      </c>
      <c r="E2781" s="461">
        <v>34.15</v>
      </c>
      <c r="F2781" s="164" t="s">
        <v>11118</v>
      </c>
      <c r="G2781" s="143"/>
    </row>
    <row r="2782" spans="1:7" ht="21.6" x14ac:dyDescent="0.3">
      <c r="A2782" s="159" t="str">
        <f t="shared" si="43"/>
        <v>SN-97597</v>
      </c>
      <c r="B2782" s="160">
        <v>97597</v>
      </c>
      <c r="C2782" s="165" t="s">
        <v>13822</v>
      </c>
      <c r="D2782" s="166" t="s">
        <v>513</v>
      </c>
      <c r="E2782" s="461">
        <v>41.23</v>
      </c>
      <c r="F2782" s="164" t="s">
        <v>11118</v>
      </c>
      <c r="G2782" s="143"/>
    </row>
    <row r="2783" spans="1:7" ht="21.6" x14ac:dyDescent="0.3">
      <c r="A2783" s="159" t="str">
        <f t="shared" si="43"/>
        <v>SN-97598</v>
      </c>
      <c r="B2783" s="160">
        <v>97598</v>
      </c>
      <c r="C2783" s="165" t="s">
        <v>13823</v>
      </c>
      <c r="D2783" s="166" t="s">
        <v>513</v>
      </c>
      <c r="E2783" s="461">
        <v>39.119999999999997</v>
      </c>
      <c r="F2783" s="164" t="s">
        <v>11118</v>
      </c>
      <c r="G2783" s="143"/>
    </row>
    <row r="2784" spans="1:7" ht="21.6" x14ac:dyDescent="0.3">
      <c r="A2784" s="159" t="str">
        <f t="shared" si="43"/>
        <v>SN-97599</v>
      </c>
      <c r="B2784" s="160">
        <v>97599</v>
      </c>
      <c r="C2784" s="165" t="s">
        <v>13824</v>
      </c>
      <c r="D2784" s="166" t="s">
        <v>513</v>
      </c>
      <c r="E2784" s="461">
        <v>40.049999999999997</v>
      </c>
      <c r="F2784" s="164" t="s">
        <v>11118</v>
      </c>
      <c r="G2784" s="143"/>
    </row>
    <row r="2785" spans="1:6" ht="21.6" x14ac:dyDescent="0.3">
      <c r="A2785" s="159" t="str">
        <f t="shared" si="43"/>
        <v>SN-97609</v>
      </c>
      <c r="B2785" s="160">
        <v>97609</v>
      </c>
      <c r="C2785" s="165" t="s">
        <v>13825</v>
      </c>
      <c r="D2785" s="166" t="s">
        <v>513</v>
      </c>
      <c r="E2785" s="461">
        <v>23.11</v>
      </c>
      <c r="F2785" s="164" t="s">
        <v>11118</v>
      </c>
    </row>
    <row r="2786" spans="1:6" ht="21.6" x14ac:dyDescent="0.3">
      <c r="A2786" s="159" t="str">
        <f t="shared" si="43"/>
        <v>SN-97610</v>
      </c>
      <c r="B2786" s="160">
        <v>97610</v>
      </c>
      <c r="C2786" s="165" t="s">
        <v>13826</v>
      </c>
      <c r="D2786" s="166" t="s">
        <v>513</v>
      </c>
      <c r="E2786" s="461">
        <v>29.43</v>
      </c>
      <c r="F2786" s="164" t="s">
        <v>11118</v>
      </c>
    </row>
    <row r="2787" spans="1:6" ht="21.6" x14ac:dyDescent="0.3">
      <c r="A2787" s="159" t="str">
        <f t="shared" si="43"/>
        <v>SN-97611</v>
      </c>
      <c r="B2787" s="160">
        <v>97611</v>
      </c>
      <c r="C2787" s="165" t="s">
        <v>13827</v>
      </c>
      <c r="D2787" s="166" t="s">
        <v>513</v>
      </c>
      <c r="E2787" s="461">
        <v>13.46</v>
      </c>
      <c r="F2787" s="164" t="s">
        <v>11118</v>
      </c>
    </row>
    <row r="2788" spans="1:6" ht="21.6" x14ac:dyDescent="0.3">
      <c r="A2788" s="159" t="str">
        <f t="shared" si="43"/>
        <v>SN-97612</v>
      </c>
      <c r="B2788" s="160">
        <v>97612</v>
      </c>
      <c r="C2788" s="165" t="s">
        <v>13828</v>
      </c>
      <c r="D2788" s="166" t="s">
        <v>513</v>
      </c>
      <c r="E2788" s="461">
        <v>14.63</v>
      </c>
      <c r="F2788" s="164" t="s">
        <v>11118</v>
      </c>
    </row>
    <row r="2789" spans="1:6" ht="21.6" x14ac:dyDescent="0.3">
      <c r="A2789" s="159" t="str">
        <f t="shared" si="43"/>
        <v>SN-97613</v>
      </c>
      <c r="B2789" s="160">
        <v>97613</v>
      </c>
      <c r="C2789" s="165" t="s">
        <v>13829</v>
      </c>
      <c r="D2789" s="166" t="s">
        <v>513</v>
      </c>
      <c r="E2789" s="461">
        <v>18.5</v>
      </c>
      <c r="F2789" s="164" t="s">
        <v>11118</v>
      </c>
    </row>
    <row r="2790" spans="1:6" ht="21.6" x14ac:dyDescent="0.3">
      <c r="A2790" s="159" t="str">
        <f t="shared" si="43"/>
        <v>SN-97614</v>
      </c>
      <c r="B2790" s="160">
        <v>97614</v>
      </c>
      <c r="C2790" s="165" t="s">
        <v>13830</v>
      </c>
      <c r="D2790" s="166" t="s">
        <v>513</v>
      </c>
      <c r="E2790" s="461">
        <v>32.5</v>
      </c>
      <c r="F2790" s="164" t="s">
        <v>11118</v>
      </c>
    </row>
    <row r="2791" spans="1:6" ht="21.6" x14ac:dyDescent="0.3">
      <c r="A2791" s="159" t="str">
        <f t="shared" si="43"/>
        <v>SN-97615</v>
      </c>
      <c r="B2791" s="160">
        <v>97615</v>
      </c>
      <c r="C2791" s="165" t="s">
        <v>13831</v>
      </c>
      <c r="D2791" s="166" t="s">
        <v>513</v>
      </c>
      <c r="E2791" s="461">
        <v>29.48</v>
      </c>
      <c r="F2791" s="164" t="s">
        <v>11118</v>
      </c>
    </row>
    <row r="2792" spans="1:6" ht="21.6" x14ac:dyDescent="0.3">
      <c r="A2792" s="159" t="str">
        <f t="shared" si="43"/>
        <v>SN-97616</v>
      </c>
      <c r="B2792" s="160">
        <v>97616</v>
      </c>
      <c r="C2792" s="165" t="s">
        <v>13832</v>
      </c>
      <c r="D2792" s="166" t="s">
        <v>513</v>
      </c>
      <c r="E2792" s="461">
        <v>33.729999999999997</v>
      </c>
      <c r="F2792" s="164" t="s">
        <v>11118</v>
      </c>
    </row>
    <row r="2793" spans="1:6" ht="21.6" x14ac:dyDescent="0.3">
      <c r="A2793" s="159" t="str">
        <f t="shared" si="43"/>
        <v>SN-97617</v>
      </c>
      <c r="B2793" s="160">
        <v>97617</v>
      </c>
      <c r="C2793" s="165" t="s">
        <v>13833</v>
      </c>
      <c r="D2793" s="166" t="s">
        <v>513</v>
      </c>
      <c r="E2793" s="461">
        <v>33.549999999999997</v>
      </c>
      <c r="F2793" s="164" t="s">
        <v>11118</v>
      </c>
    </row>
    <row r="2794" spans="1:6" ht="21.6" x14ac:dyDescent="0.3">
      <c r="A2794" s="159" t="str">
        <f t="shared" si="43"/>
        <v>SN-97618</v>
      </c>
      <c r="B2794" s="160">
        <v>97618</v>
      </c>
      <c r="C2794" s="165" t="s">
        <v>13834</v>
      </c>
      <c r="D2794" s="166" t="s">
        <v>513</v>
      </c>
      <c r="E2794" s="461">
        <v>31.13</v>
      </c>
      <c r="F2794" s="164" t="s">
        <v>11118</v>
      </c>
    </row>
    <row r="2795" spans="1:6" ht="20.399999999999999" x14ac:dyDescent="0.3">
      <c r="A2795" s="159" t="str">
        <f t="shared" si="43"/>
        <v>SN-9540</v>
      </c>
      <c r="B2795" s="160">
        <v>9540</v>
      </c>
      <c r="C2795" s="165" t="s">
        <v>13835</v>
      </c>
      <c r="D2795" s="166" t="s">
        <v>513</v>
      </c>
      <c r="E2795" s="461">
        <v>902.25</v>
      </c>
      <c r="F2795" s="164" t="s">
        <v>11038</v>
      </c>
    </row>
    <row r="2796" spans="1:6" x14ac:dyDescent="0.3">
      <c r="A2796" s="159" t="str">
        <f t="shared" si="43"/>
        <v>SN-41598</v>
      </c>
      <c r="B2796" s="160">
        <v>41598</v>
      </c>
      <c r="C2796" s="165" t="s">
        <v>13836</v>
      </c>
      <c r="D2796" s="166" t="s">
        <v>513</v>
      </c>
      <c r="E2796" s="461">
        <v>1272.8900000000001</v>
      </c>
      <c r="F2796" s="164" t="s">
        <v>11038</v>
      </c>
    </row>
    <row r="2797" spans="1:6" ht="21.6" x14ac:dyDescent="0.3">
      <c r="A2797" s="159" t="str">
        <f t="shared" si="43"/>
        <v>SN-72941</v>
      </c>
      <c r="B2797" s="160">
        <v>72941</v>
      </c>
      <c r="C2797" s="165" t="s">
        <v>13837</v>
      </c>
      <c r="D2797" s="166" t="s">
        <v>513</v>
      </c>
      <c r="E2797" s="461">
        <v>177.76</v>
      </c>
      <c r="F2797" s="164" t="s">
        <v>11118</v>
      </c>
    </row>
    <row r="2798" spans="1:6" x14ac:dyDescent="0.3">
      <c r="A2798" s="159" t="str">
        <f t="shared" si="43"/>
        <v>SN-73624</v>
      </c>
      <c r="B2798" s="160">
        <v>73624</v>
      </c>
      <c r="C2798" s="165" t="s">
        <v>7663</v>
      </c>
      <c r="D2798" s="166" t="s">
        <v>513</v>
      </c>
      <c r="E2798" s="461">
        <v>62.67</v>
      </c>
      <c r="F2798" s="164" t="s">
        <v>11038</v>
      </c>
    </row>
    <row r="2799" spans="1:6" ht="21.6" x14ac:dyDescent="0.3">
      <c r="A2799" s="159" t="str">
        <f t="shared" si="43"/>
        <v>SN-73767/1</v>
      </c>
      <c r="B2799" s="160" t="s">
        <v>13838</v>
      </c>
      <c r="C2799" s="165" t="s">
        <v>13839</v>
      </c>
      <c r="D2799" s="166" t="s">
        <v>513</v>
      </c>
      <c r="E2799" s="461">
        <v>7.26</v>
      </c>
      <c r="F2799" s="164" t="s">
        <v>11118</v>
      </c>
    </row>
    <row r="2800" spans="1:6" ht="20.399999999999999" x14ac:dyDescent="0.3">
      <c r="A2800" s="159" t="str">
        <f t="shared" si="43"/>
        <v>SN-73767/2</v>
      </c>
      <c r="B2800" s="160" t="s">
        <v>13840</v>
      </c>
      <c r="C2800" s="165" t="s">
        <v>13841</v>
      </c>
      <c r="D2800" s="166" t="s">
        <v>513</v>
      </c>
      <c r="E2800" s="461">
        <v>8.92</v>
      </c>
      <c r="F2800" s="164" t="s">
        <v>11038</v>
      </c>
    </row>
    <row r="2801" spans="1:6" ht="20.399999999999999" x14ac:dyDescent="0.3">
      <c r="A2801" s="159" t="str">
        <f t="shared" si="43"/>
        <v>SN-73767/3</v>
      </c>
      <c r="B2801" s="160" t="s">
        <v>13842</v>
      </c>
      <c r="C2801" s="165" t="s">
        <v>13843</v>
      </c>
      <c r="D2801" s="166" t="s">
        <v>513</v>
      </c>
      <c r="E2801" s="461">
        <v>6.21</v>
      </c>
      <c r="F2801" s="164" t="s">
        <v>11038</v>
      </c>
    </row>
    <row r="2802" spans="1:6" ht="20.399999999999999" x14ac:dyDescent="0.3">
      <c r="A2802" s="159" t="str">
        <f t="shared" si="43"/>
        <v>SN-73767/4</v>
      </c>
      <c r="B2802" s="160" t="s">
        <v>13844</v>
      </c>
      <c r="C2802" s="165" t="s">
        <v>13845</v>
      </c>
      <c r="D2802" s="166" t="s">
        <v>513</v>
      </c>
      <c r="E2802" s="461">
        <v>3.75</v>
      </c>
      <c r="F2802" s="164" t="s">
        <v>11038</v>
      </c>
    </row>
    <row r="2803" spans="1:6" ht="20.399999999999999" x14ac:dyDescent="0.3">
      <c r="A2803" s="159" t="str">
        <f t="shared" si="43"/>
        <v>SN-73767/5</v>
      </c>
      <c r="B2803" s="160" t="s">
        <v>13846</v>
      </c>
      <c r="C2803" s="165" t="s">
        <v>13847</v>
      </c>
      <c r="D2803" s="166" t="s">
        <v>513</v>
      </c>
      <c r="E2803" s="461">
        <v>3.36</v>
      </c>
      <c r="F2803" s="164" t="s">
        <v>11038</v>
      </c>
    </row>
    <row r="2804" spans="1:6" ht="20.399999999999999" x14ac:dyDescent="0.3">
      <c r="A2804" s="159" t="str">
        <f t="shared" si="43"/>
        <v>SN-73781/1</v>
      </c>
      <c r="B2804" s="160" t="s">
        <v>13848</v>
      </c>
      <c r="C2804" s="165" t="s">
        <v>13849</v>
      </c>
      <c r="D2804" s="166" t="s">
        <v>513</v>
      </c>
      <c r="E2804" s="461">
        <v>270.01</v>
      </c>
      <c r="F2804" s="164" t="s">
        <v>11038</v>
      </c>
    </row>
    <row r="2805" spans="1:6" ht="21.6" x14ac:dyDescent="0.3">
      <c r="A2805" s="159" t="str">
        <f t="shared" si="43"/>
        <v>SN-73781/2</v>
      </c>
      <c r="B2805" s="160" t="s">
        <v>13850</v>
      </c>
      <c r="C2805" s="165" t="s">
        <v>13851</v>
      </c>
      <c r="D2805" s="166" t="s">
        <v>513</v>
      </c>
      <c r="E2805" s="461">
        <v>25.32</v>
      </c>
      <c r="F2805" s="164" t="s">
        <v>11118</v>
      </c>
    </row>
    <row r="2806" spans="1:6" ht="21.6" x14ac:dyDescent="0.3">
      <c r="A2806" s="159" t="str">
        <f t="shared" si="43"/>
        <v>SN-73781/3</v>
      </c>
      <c r="B2806" s="160" t="s">
        <v>13852</v>
      </c>
      <c r="C2806" s="165" t="s">
        <v>13853</v>
      </c>
      <c r="D2806" s="166" t="s">
        <v>513</v>
      </c>
      <c r="E2806" s="461">
        <v>78.61</v>
      </c>
      <c r="F2806" s="164" t="s">
        <v>11118</v>
      </c>
    </row>
    <row r="2807" spans="1:6" x14ac:dyDescent="0.3">
      <c r="A2807" s="159" t="str">
        <f t="shared" si="43"/>
        <v>SN-88543</v>
      </c>
      <c r="B2807" s="160">
        <v>88543</v>
      </c>
      <c r="C2807" s="165" t="s">
        <v>13854</v>
      </c>
      <c r="D2807" s="166" t="s">
        <v>513</v>
      </c>
      <c r="E2807" s="461">
        <v>121.82</v>
      </c>
      <c r="F2807" s="164" t="s">
        <v>11038</v>
      </c>
    </row>
    <row r="2808" spans="1:6" x14ac:dyDescent="0.3">
      <c r="A2808" s="159" t="str">
        <f t="shared" si="43"/>
        <v>SN-88544</v>
      </c>
      <c r="B2808" s="160">
        <v>88544</v>
      </c>
      <c r="C2808" s="165" t="s">
        <v>13855</v>
      </c>
      <c r="D2808" s="166" t="s">
        <v>513</v>
      </c>
      <c r="E2808" s="461">
        <v>73.38</v>
      </c>
      <c r="F2808" s="164" t="s">
        <v>11038</v>
      </c>
    </row>
    <row r="2809" spans="1:6" x14ac:dyDescent="0.3">
      <c r="A2809" s="159" t="str">
        <f t="shared" si="43"/>
        <v>SN-88545</v>
      </c>
      <c r="B2809" s="160">
        <v>88545</v>
      </c>
      <c r="C2809" s="165" t="s">
        <v>13856</v>
      </c>
      <c r="D2809" s="166" t="s">
        <v>513</v>
      </c>
      <c r="E2809" s="461">
        <v>141.58000000000001</v>
      </c>
      <c r="F2809" s="164" t="s">
        <v>11038</v>
      </c>
    </row>
    <row r="2810" spans="1:6" ht="20.399999999999999" x14ac:dyDescent="0.3">
      <c r="A2810" s="159" t="str">
        <f t="shared" si="43"/>
        <v>SN-73783/1</v>
      </c>
      <c r="B2810" s="160" t="s">
        <v>13857</v>
      </c>
      <c r="C2810" s="165" t="s">
        <v>13858</v>
      </c>
      <c r="D2810" s="166" t="s">
        <v>513</v>
      </c>
      <c r="E2810" s="461">
        <v>516.22</v>
      </c>
      <c r="F2810" s="164" t="s">
        <v>11038</v>
      </c>
    </row>
    <row r="2811" spans="1:6" ht="20.399999999999999" x14ac:dyDescent="0.3">
      <c r="A2811" s="159" t="str">
        <f t="shared" si="43"/>
        <v>SN-73783/3</v>
      </c>
      <c r="B2811" s="160" t="s">
        <v>13859</v>
      </c>
      <c r="C2811" s="165" t="s">
        <v>13860</v>
      </c>
      <c r="D2811" s="166" t="s">
        <v>513</v>
      </c>
      <c r="E2811" s="461">
        <v>477.07</v>
      </c>
      <c r="F2811" s="164" t="s">
        <v>11038</v>
      </c>
    </row>
    <row r="2812" spans="1:6" ht="20.399999999999999" x14ac:dyDescent="0.3">
      <c r="A2812" s="159" t="str">
        <f t="shared" si="43"/>
        <v>SN-73783/5</v>
      </c>
      <c r="B2812" s="160" t="s">
        <v>13861</v>
      </c>
      <c r="C2812" s="165" t="s">
        <v>13862</v>
      </c>
      <c r="D2812" s="166" t="s">
        <v>513</v>
      </c>
      <c r="E2812" s="461">
        <v>526.32000000000005</v>
      </c>
      <c r="F2812" s="164" t="s">
        <v>11038</v>
      </c>
    </row>
    <row r="2813" spans="1:6" ht="20.399999999999999" x14ac:dyDescent="0.3">
      <c r="A2813" s="159" t="str">
        <f t="shared" si="43"/>
        <v>SN-73783/6</v>
      </c>
      <c r="B2813" s="160" t="s">
        <v>13863</v>
      </c>
      <c r="C2813" s="165" t="s">
        <v>13864</v>
      </c>
      <c r="D2813" s="166" t="s">
        <v>513</v>
      </c>
      <c r="E2813" s="461">
        <v>617.62</v>
      </c>
      <c r="F2813" s="164" t="s">
        <v>11038</v>
      </c>
    </row>
    <row r="2814" spans="1:6" ht="20.399999999999999" x14ac:dyDescent="0.3">
      <c r="A2814" s="159" t="str">
        <f t="shared" si="43"/>
        <v>SN-73783/8</v>
      </c>
      <c r="B2814" s="160" t="s">
        <v>13865</v>
      </c>
      <c r="C2814" s="165" t="s">
        <v>13866</v>
      </c>
      <c r="D2814" s="166" t="s">
        <v>513</v>
      </c>
      <c r="E2814" s="461">
        <v>1085.96</v>
      </c>
      <c r="F2814" s="164" t="s">
        <v>11038</v>
      </c>
    </row>
    <row r="2815" spans="1:6" ht="20.399999999999999" x14ac:dyDescent="0.3">
      <c r="A2815" s="159" t="str">
        <f t="shared" si="43"/>
        <v>SN-73783/9</v>
      </c>
      <c r="B2815" s="160" t="s">
        <v>13867</v>
      </c>
      <c r="C2815" s="165" t="s">
        <v>13868</v>
      </c>
      <c r="D2815" s="166" t="s">
        <v>513</v>
      </c>
      <c r="E2815" s="461">
        <v>1088.31</v>
      </c>
      <c r="F2815" s="164" t="s">
        <v>11038</v>
      </c>
    </row>
    <row r="2816" spans="1:6" ht="20.399999999999999" x14ac:dyDescent="0.3">
      <c r="A2816" s="159" t="str">
        <f t="shared" si="43"/>
        <v>SN-73783/10</v>
      </c>
      <c r="B2816" s="160" t="s">
        <v>13869</v>
      </c>
      <c r="C2816" s="165" t="s">
        <v>13870</v>
      </c>
      <c r="D2816" s="166" t="s">
        <v>513</v>
      </c>
      <c r="E2816" s="461">
        <v>1299.3</v>
      </c>
      <c r="F2816" s="164" t="s">
        <v>11038</v>
      </c>
    </row>
    <row r="2817" spans="1:7" ht="20.399999999999999" x14ac:dyDescent="0.3">
      <c r="A2817" s="159" t="str">
        <f t="shared" si="43"/>
        <v>SN-73783/11</v>
      </c>
      <c r="B2817" s="160" t="s">
        <v>13871</v>
      </c>
      <c r="C2817" s="165" t="s">
        <v>13872</v>
      </c>
      <c r="D2817" s="166" t="s">
        <v>513</v>
      </c>
      <c r="E2817" s="461">
        <v>1994.84</v>
      </c>
      <c r="F2817" s="164" t="s">
        <v>11038</v>
      </c>
      <c r="G2817" s="143"/>
    </row>
    <row r="2818" spans="1:7" ht="20.399999999999999" x14ac:dyDescent="0.3">
      <c r="A2818" s="159" t="str">
        <f t="shared" si="43"/>
        <v>SN-73783/12</v>
      </c>
      <c r="B2818" s="160" t="s">
        <v>13873</v>
      </c>
      <c r="C2818" s="165" t="s">
        <v>13874</v>
      </c>
      <c r="D2818" s="166" t="s">
        <v>513</v>
      </c>
      <c r="E2818" s="461">
        <v>714.8</v>
      </c>
      <c r="F2818" s="164" t="s">
        <v>11038</v>
      </c>
      <c r="G2818" s="143"/>
    </row>
    <row r="2819" spans="1:7" ht="20.399999999999999" x14ac:dyDescent="0.3">
      <c r="A2819" s="159" t="str">
        <f t="shared" si="43"/>
        <v>SN-73783/14</v>
      </c>
      <c r="B2819" s="160" t="s">
        <v>13875</v>
      </c>
      <c r="C2819" s="165" t="s">
        <v>13876</v>
      </c>
      <c r="D2819" s="166" t="s">
        <v>513</v>
      </c>
      <c r="E2819" s="461">
        <v>809.1</v>
      </c>
      <c r="F2819" s="164" t="s">
        <v>11038</v>
      </c>
      <c r="G2819" s="143"/>
    </row>
    <row r="2820" spans="1:7" ht="20.399999999999999" x14ac:dyDescent="0.3">
      <c r="A2820" s="159" t="str">
        <f t="shared" si="43"/>
        <v>SN-73783/15</v>
      </c>
      <c r="B2820" s="160" t="s">
        <v>13877</v>
      </c>
      <c r="C2820" s="165" t="s">
        <v>13878</v>
      </c>
      <c r="D2820" s="166" t="s">
        <v>513</v>
      </c>
      <c r="E2820" s="461">
        <v>870.07</v>
      </c>
      <c r="F2820" s="164" t="s">
        <v>11038</v>
      </c>
      <c r="G2820" s="143"/>
    </row>
    <row r="2821" spans="1:7" ht="20.399999999999999" x14ac:dyDescent="0.3">
      <c r="A2821" s="159" t="str">
        <f t="shared" si="43"/>
        <v>SN-73783/16</v>
      </c>
      <c r="B2821" s="160" t="s">
        <v>13879</v>
      </c>
      <c r="C2821" s="165" t="s">
        <v>13880</v>
      </c>
      <c r="D2821" s="166" t="s">
        <v>513</v>
      </c>
      <c r="E2821" s="461">
        <v>1038</v>
      </c>
      <c r="F2821" s="164" t="s">
        <v>11038</v>
      </c>
      <c r="G2821" s="143"/>
    </row>
    <row r="2822" spans="1:7" ht="20.399999999999999" x14ac:dyDescent="0.3">
      <c r="A2822" s="159" t="str">
        <f t="shared" si="43"/>
        <v>SN-73783/17</v>
      </c>
      <c r="B2822" s="160" t="s">
        <v>13881</v>
      </c>
      <c r="C2822" s="165" t="s">
        <v>13882</v>
      </c>
      <c r="D2822" s="166" t="s">
        <v>513</v>
      </c>
      <c r="E2822" s="461">
        <v>1377.34</v>
      </c>
      <c r="F2822" s="164" t="s">
        <v>11038</v>
      </c>
      <c r="G2822" s="143"/>
    </row>
    <row r="2823" spans="1:7" ht="20.399999999999999" x14ac:dyDescent="0.3">
      <c r="A2823" s="159" t="str">
        <f t="shared" si="43"/>
        <v>SN-83394</v>
      </c>
      <c r="B2823" s="160">
        <v>83394</v>
      </c>
      <c r="C2823" s="165" t="s">
        <v>13883</v>
      </c>
      <c r="D2823" s="166" t="s">
        <v>513</v>
      </c>
      <c r="E2823" s="461">
        <v>904.88</v>
      </c>
      <c r="F2823" s="164" t="s">
        <v>11038</v>
      </c>
      <c r="G2823" s="143"/>
    </row>
    <row r="2824" spans="1:7" ht="20.399999999999999" x14ac:dyDescent="0.3">
      <c r="A2824" s="159" t="str">
        <f t="shared" si="43"/>
        <v>SN-83396</v>
      </c>
      <c r="B2824" s="160">
        <v>83396</v>
      </c>
      <c r="C2824" s="165" t="s">
        <v>13884</v>
      </c>
      <c r="D2824" s="166" t="s">
        <v>513</v>
      </c>
      <c r="E2824" s="461">
        <v>817.54</v>
      </c>
      <c r="F2824" s="164" t="s">
        <v>11038</v>
      </c>
      <c r="G2824" s="143"/>
    </row>
    <row r="2825" spans="1:7" ht="20.399999999999999" x14ac:dyDescent="0.3">
      <c r="A2825" s="159" t="str">
        <f t="shared" si="43"/>
        <v>SN-83397</v>
      </c>
      <c r="B2825" s="160">
        <v>83397</v>
      </c>
      <c r="C2825" s="165" t="s">
        <v>13885</v>
      </c>
      <c r="D2825" s="166" t="s">
        <v>513</v>
      </c>
      <c r="E2825" s="461">
        <v>1093.6400000000001</v>
      </c>
      <c r="F2825" s="164" t="s">
        <v>11038</v>
      </c>
      <c r="G2825" s="143"/>
    </row>
    <row r="2826" spans="1:7" ht="20.399999999999999" x14ac:dyDescent="0.3">
      <c r="A2826" s="159" t="str">
        <f t="shared" ref="A2826:A2889" si="44">CONCATENATE("SN-",B2826)</f>
        <v>SN-83398</v>
      </c>
      <c r="B2826" s="160">
        <v>83398</v>
      </c>
      <c r="C2826" s="165" t="s">
        <v>13886</v>
      </c>
      <c r="D2826" s="166" t="s">
        <v>513</v>
      </c>
      <c r="E2826" s="461">
        <v>953.39</v>
      </c>
      <c r="F2826" s="164" t="s">
        <v>11038</v>
      </c>
      <c r="G2826" s="168"/>
    </row>
    <row r="2827" spans="1:7" x14ac:dyDescent="0.3">
      <c r="A2827" s="159" t="str">
        <f t="shared" si="44"/>
        <v>SN-73769/1</v>
      </c>
      <c r="B2827" s="160" t="s">
        <v>13887</v>
      </c>
      <c r="C2827" s="165" t="s">
        <v>13888</v>
      </c>
      <c r="D2827" s="166" t="s">
        <v>513</v>
      </c>
      <c r="E2827" s="461">
        <v>1579.32</v>
      </c>
      <c r="F2827" s="164" t="s">
        <v>11038</v>
      </c>
      <c r="G2827" s="168"/>
    </row>
    <row r="2828" spans="1:7" ht="20.399999999999999" x14ac:dyDescent="0.3">
      <c r="A2828" s="159" t="str">
        <f t="shared" si="44"/>
        <v>SN-73769/2</v>
      </c>
      <c r="B2828" s="160" t="s">
        <v>13889</v>
      </c>
      <c r="C2828" s="165" t="s">
        <v>13890</v>
      </c>
      <c r="D2828" s="166" t="s">
        <v>513</v>
      </c>
      <c r="E2828" s="461">
        <v>1581.46</v>
      </c>
      <c r="F2828" s="164" t="s">
        <v>11038</v>
      </c>
      <c r="G2828" s="143"/>
    </row>
    <row r="2829" spans="1:7" ht="20.399999999999999" x14ac:dyDescent="0.3">
      <c r="A2829" s="159" t="str">
        <f t="shared" si="44"/>
        <v>SN-73769/3</v>
      </c>
      <c r="B2829" s="160" t="s">
        <v>13891</v>
      </c>
      <c r="C2829" s="165" t="s">
        <v>13892</v>
      </c>
      <c r="D2829" s="166" t="s">
        <v>513</v>
      </c>
      <c r="E2829" s="461">
        <v>1632.43</v>
      </c>
      <c r="F2829" s="164" t="s">
        <v>11038</v>
      </c>
      <c r="G2829" s="143"/>
    </row>
    <row r="2830" spans="1:7" x14ac:dyDescent="0.3">
      <c r="A2830" s="159" t="str">
        <f t="shared" si="44"/>
        <v>SN-73769/4</v>
      </c>
      <c r="B2830" s="160" t="s">
        <v>13893</v>
      </c>
      <c r="C2830" s="165" t="s">
        <v>13894</v>
      </c>
      <c r="D2830" s="166" t="s">
        <v>513</v>
      </c>
      <c r="E2830" s="461">
        <v>1648.31</v>
      </c>
      <c r="F2830" s="164" t="s">
        <v>11038</v>
      </c>
      <c r="G2830" s="143"/>
    </row>
    <row r="2831" spans="1:7" ht="21.6" x14ac:dyDescent="0.3">
      <c r="A2831" s="159" t="str">
        <f t="shared" si="44"/>
        <v>SN-73855/1</v>
      </c>
      <c r="B2831" s="160" t="s">
        <v>13895</v>
      </c>
      <c r="C2831" s="165" t="s">
        <v>13896</v>
      </c>
      <c r="D2831" s="166" t="s">
        <v>513</v>
      </c>
      <c r="E2831" s="461">
        <v>584.12</v>
      </c>
      <c r="F2831" s="164" t="s">
        <v>11118</v>
      </c>
      <c r="G2831" s="143"/>
    </row>
    <row r="2832" spans="1:7" ht="21.6" x14ac:dyDescent="0.3">
      <c r="A2832" s="159" t="str">
        <f t="shared" si="44"/>
        <v>SN-72281</v>
      </c>
      <c r="B2832" s="160">
        <v>72281</v>
      </c>
      <c r="C2832" s="165" t="s">
        <v>7612</v>
      </c>
      <c r="D2832" s="166" t="s">
        <v>513</v>
      </c>
      <c r="E2832" s="461">
        <v>106.17</v>
      </c>
      <c r="F2832" s="164" t="s">
        <v>11118</v>
      </c>
      <c r="G2832" s="143"/>
    </row>
    <row r="2833" spans="1:6" ht="21.6" x14ac:dyDescent="0.3">
      <c r="A2833" s="159" t="str">
        <f t="shared" si="44"/>
        <v>SN-72282</v>
      </c>
      <c r="B2833" s="160">
        <v>72282</v>
      </c>
      <c r="C2833" s="165" t="s">
        <v>13897</v>
      </c>
      <c r="D2833" s="166" t="s">
        <v>513</v>
      </c>
      <c r="E2833" s="461">
        <v>150.93</v>
      </c>
      <c r="F2833" s="164" t="s">
        <v>11118</v>
      </c>
    </row>
    <row r="2834" spans="1:6" ht="21.6" x14ac:dyDescent="0.3">
      <c r="A2834" s="159" t="str">
        <f t="shared" si="44"/>
        <v>SN-73831/2</v>
      </c>
      <c r="B2834" s="160" t="s">
        <v>13898</v>
      </c>
      <c r="C2834" s="165" t="s">
        <v>7988</v>
      </c>
      <c r="D2834" s="166" t="s">
        <v>513</v>
      </c>
      <c r="E2834" s="461">
        <v>26.75</v>
      </c>
      <c r="F2834" s="164" t="s">
        <v>11118</v>
      </c>
    </row>
    <row r="2835" spans="1:6" ht="21.6" x14ac:dyDescent="0.3">
      <c r="A2835" s="159" t="str">
        <f t="shared" si="44"/>
        <v>SN-73831/3</v>
      </c>
      <c r="B2835" s="160" t="s">
        <v>13899</v>
      </c>
      <c r="C2835" s="165" t="s">
        <v>13900</v>
      </c>
      <c r="D2835" s="166" t="s">
        <v>513</v>
      </c>
      <c r="E2835" s="461">
        <v>35.409999999999997</v>
      </c>
      <c r="F2835" s="164" t="s">
        <v>11118</v>
      </c>
    </row>
    <row r="2836" spans="1:6" ht="21.6" x14ac:dyDescent="0.3">
      <c r="A2836" s="159" t="str">
        <f t="shared" si="44"/>
        <v>SN-73831/4</v>
      </c>
      <c r="B2836" s="160" t="s">
        <v>13901</v>
      </c>
      <c r="C2836" s="165" t="s">
        <v>7989</v>
      </c>
      <c r="D2836" s="166" t="s">
        <v>513</v>
      </c>
      <c r="E2836" s="461">
        <v>17.190000000000001</v>
      </c>
      <c r="F2836" s="164" t="s">
        <v>11118</v>
      </c>
    </row>
    <row r="2837" spans="1:6" ht="21.6" x14ac:dyDescent="0.3">
      <c r="A2837" s="159" t="str">
        <f t="shared" si="44"/>
        <v>SN-73831/5</v>
      </c>
      <c r="B2837" s="160" t="s">
        <v>13902</v>
      </c>
      <c r="C2837" s="165" t="s">
        <v>7990</v>
      </c>
      <c r="D2837" s="166" t="s">
        <v>513</v>
      </c>
      <c r="E2837" s="461">
        <v>22.34</v>
      </c>
      <c r="F2837" s="164" t="s">
        <v>11118</v>
      </c>
    </row>
    <row r="2838" spans="1:6" ht="21.6" x14ac:dyDescent="0.3">
      <c r="A2838" s="159" t="str">
        <f t="shared" si="44"/>
        <v>SN-73831/6</v>
      </c>
      <c r="B2838" s="160" t="s">
        <v>13903</v>
      </c>
      <c r="C2838" s="165" t="s">
        <v>7991</v>
      </c>
      <c r="D2838" s="166" t="s">
        <v>513</v>
      </c>
      <c r="E2838" s="461">
        <v>39.79</v>
      </c>
      <c r="F2838" s="164" t="s">
        <v>11118</v>
      </c>
    </row>
    <row r="2839" spans="1:6" ht="21.6" x14ac:dyDescent="0.3">
      <c r="A2839" s="159" t="str">
        <f t="shared" si="44"/>
        <v>SN-73831/7</v>
      </c>
      <c r="B2839" s="160" t="s">
        <v>13904</v>
      </c>
      <c r="C2839" s="165" t="s">
        <v>7992</v>
      </c>
      <c r="D2839" s="166" t="s">
        <v>513</v>
      </c>
      <c r="E2839" s="461">
        <v>31.86</v>
      </c>
      <c r="F2839" s="164" t="s">
        <v>11118</v>
      </c>
    </row>
    <row r="2840" spans="1:6" ht="21.6" x14ac:dyDescent="0.3">
      <c r="A2840" s="159" t="str">
        <f t="shared" si="44"/>
        <v>SN-73831/8</v>
      </c>
      <c r="B2840" s="160" t="s">
        <v>13905</v>
      </c>
      <c r="C2840" s="165" t="s">
        <v>7993</v>
      </c>
      <c r="D2840" s="166" t="s">
        <v>513</v>
      </c>
      <c r="E2840" s="461">
        <v>36.369999999999997</v>
      </c>
      <c r="F2840" s="164" t="s">
        <v>11118</v>
      </c>
    </row>
    <row r="2841" spans="1:6" ht="21.6" x14ac:dyDescent="0.3">
      <c r="A2841" s="159" t="str">
        <f t="shared" si="44"/>
        <v>SN-73831/9</v>
      </c>
      <c r="B2841" s="160" t="s">
        <v>13906</v>
      </c>
      <c r="C2841" s="165" t="s">
        <v>7994</v>
      </c>
      <c r="D2841" s="166" t="s">
        <v>513</v>
      </c>
      <c r="E2841" s="461">
        <v>41.91</v>
      </c>
      <c r="F2841" s="164" t="s">
        <v>11118</v>
      </c>
    </row>
    <row r="2842" spans="1:6" ht="21.6" x14ac:dyDescent="0.3">
      <c r="A2842" s="159" t="str">
        <f t="shared" si="44"/>
        <v>SN-74231/1</v>
      </c>
      <c r="B2842" s="160" t="s">
        <v>13907</v>
      </c>
      <c r="C2842" s="165" t="s">
        <v>13908</v>
      </c>
      <c r="D2842" s="166" t="s">
        <v>513</v>
      </c>
      <c r="E2842" s="461">
        <v>121.16</v>
      </c>
      <c r="F2842" s="164" t="s">
        <v>11118</v>
      </c>
    </row>
    <row r="2843" spans="1:6" ht="21.6" x14ac:dyDescent="0.3">
      <c r="A2843" s="159" t="str">
        <f t="shared" si="44"/>
        <v>SN-74246/1</v>
      </c>
      <c r="B2843" s="160" t="s">
        <v>13909</v>
      </c>
      <c r="C2843" s="165" t="s">
        <v>8174</v>
      </c>
      <c r="D2843" s="166" t="s">
        <v>513</v>
      </c>
      <c r="E2843" s="461">
        <v>250.92</v>
      </c>
      <c r="F2843" s="164" t="s">
        <v>11118</v>
      </c>
    </row>
    <row r="2844" spans="1:6" ht="21.6" x14ac:dyDescent="0.3">
      <c r="A2844" s="159" t="str">
        <f t="shared" si="44"/>
        <v>SN-83399</v>
      </c>
      <c r="B2844" s="160">
        <v>83399</v>
      </c>
      <c r="C2844" s="165" t="s">
        <v>13910</v>
      </c>
      <c r="D2844" s="166" t="s">
        <v>513</v>
      </c>
      <c r="E2844" s="461">
        <v>28.93</v>
      </c>
      <c r="F2844" s="164" t="s">
        <v>11118</v>
      </c>
    </row>
    <row r="2845" spans="1:6" ht="20.399999999999999" x14ac:dyDescent="0.3">
      <c r="A2845" s="159" t="str">
        <f t="shared" si="44"/>
        <v>SN-83400</v>
      </c>
      <c r="B2845" s="160">
        <v>83400</v>
      </c>
      <c r="C2845" s="165" t="s">
        <v>13911</v>
      </c>
      <c r="D2845" s="166" t="s">
        <v>513</v>
      </c>
      <c r="E2845" s="461">
        <v>81.25</v>
      </c>
      <c r="F2845" s="164" t="s">
        <v>11038</v>
      </c>
    </row>
    <row r="2846" spans="1:6" ht="20.399999999999999" x14ac:dyDescent="0.3">
      <c r="A2846" s="159" t="str">
        <f t="shared" si="44"/>
        <v>SN-83401</v>
      </c>
      <c r="B2846" s="160">
        <v>83401</v>
      </c>
      <c r="C2846" s="165" t="s">
        <v>13912</v>
      </c>
      <c r="D2846" s="166" t="s">
        <v>513</v>
      </c>
      <c r="E2846" s="461">
        <v>81.25</v>
      </c>
      <c r="F2846" s="164" t="s">
        <v>11038</v>
      </c>
    </row>
    <row r="2847" spans="1:6" x14ac:dyDescent="0.3">
      <c r="A2847" s="159" t="str">
        <f t="shared" si="44"/>
        <v>SN-83402</v>
      </c>
      <c r="B2847" s="160">
        <v>83402</v>
      </c>
      <c r="C2847" s="165" t="s">
        <v>13913</v>
      </c>
      <c r="D2847" s="166" t="s">
        <v>513</v>
      </c>
      <c r="E2847" s="461">
        <v>41.34</v>
      </c>
      <c r="F2847" s="164" t="s">
        <v>11038</v>
      </c>
    </row>
    <row r="2848" spans="1:6" ht="20.399999999999999" x14ac:dyDescent="0.3">
      <c r="A2848" s="159" t="str">
        <f t="shared" si="44"/>
        <v>SN-83475</v>
      </c>
      <c r="B2848" s="160">
        <v>83475</v>
      </c>
      <c r="C2848" s="165" t="s">
        <v>13914</v>
      </c>
      <c r="D2848" s="166" t="s">
        <v>513</v>
      </c>
      <c r="E2848" s="461">
        <v>387.64</v>
      </c>
      <c r="F2848" s="164" t="s">
        <v>11038</v>
      </c>
    </row>
    <row r="2849" spans="1:7" ht="20.399999999999999" x14ac:dyDescent="0.3">
      <c r="A2849" s="159" t="str">
        <f t="shared" si="44"/>
        <v>SN-83478</v>
      </c>
      <c r="B2849" s="160">
        <v>83478</v>
      </c>
      <c r="C2849" s="165" t="s">
        <v>13915</v>
      </c>
      <c r="D2849" s="166" t="s">
        <v>513</v>
      </c>
      <c r="E2849" s="461">
        <v>276.47000000000003</v>
      </c>
      <c r="F2849" s="164" t="s">
        <v>11038</v>
      </c>
      <c r="G2849" s="143"/>
    </row>
    <row r="2850" spans="1:7" ht="21.6" x14ac:dyDescent="0.3">
      <c r="A2850" s="159" t="str">
        <f t="shared" si="44"/>
        <v>SN-83479</v>
      </c>
      <c r="B2850" s="160">
        <v>83479</v>
      </c>
      <c r="C2850" s="165" t="s">
        <v>13916</v>
      </c>
      <c r="D2850" s="166" t="s">
        <v>513</v>
      </c>
      <c r="E2850" s="461">
        <v>108.72</v>
      </c>
      <c r="F2850" s="164" t="s">
        <v>11118</v>
      </c>
      <c r="G2850" s="143"/>
    </row>
    <row r="2851" spans="1:7" ht="21.6" x14ac:dyDescent="0.3">
      <c r="A2851" s="159" t="str">
        <f t="shared" si="44"/>
        <v>SN-83480</v>
      </c>
      <c r="B2851" s="160">
        <v>83480</v>
      </c>
      <c r="C2851" s="165" t="s">
        <v>13917</v>
      </c>
      <c r="D2851" s="166" t="s">
        <v>513</v>
      </c>
      <c r="E2851" s="461">
        <v>83.03</v>
      </c>
      <c r="F2851" s="164" t="s">
        <v>11118</v>
      </c>
      <c r="G2851" s="143"/>
    </row>
    <row r="2852" spans="1:7" ht="21.6" x14ac:dyDescent="0.3">
      <c r="A2852" s="159" t="str">
        <f t="shared" si="44"/>
        <v>SN-83481</v>
      </c>
      <c r="B2852" s="160">
        <v>83481</v>
      </c>
      <c r="C2852" s="165" t="s">
        <v>7696</v>
      </c>
      <c r="D2852" s="166" t="s">
        <v>513</v>
      </c>
      <c r="E2852" s="461">
        <v>94.95</v>
      </c>
      <c r="F2852" s="164" t="s">
        <v>11118</v>
      </c>
      <c r="G2852" s="143"/>
    </row>
    <row r="2853" spans="1:7" ht="21.6" x14ac:dyDescent="0.3">
      <c r="A2853" s="159" t="str">
        <f t="shared" si="44"/>
        <v>SN-97600</v>
      </c>
      <c r="B2853" s="160">
        <v>97600</v>
      </c>
      <c r="C2853" s="165" t="s">
        <v>13918</v>
      </c>
      <c r="D2853" s="166" t="s">
        <v>513</v>
      </c>
      <c r="E2853" s="461">
        <v>200.88</v>
      </c>
      <c r="F2853" s="164" t="s">
        <v>11118</v>
      </c>
      <c r="G2853" s="143"/>
    </row>
    <row r="2854" spans="1:7" ht="21.6" x14ac:dyDescent="0.3">
      <c r="A2854" s="159" t="str">
        <f t="shared" si="44"/>
        <v>SN-97601</v>
      </c>
      <c r="B2854" s="160">
        <v>97601</v>
      </c>
      <c r="C2854" s="165" t="s">
        <v>13919</v>
      </c>
      <c r="D2854" s="166" t="s">
        <v>513</v>
      </c>
      <c r="E2854" s="461">
        <v>211.31</v>
      </c>
      <c r="F2854" s="164" t="s">
        <v>11118</v>
      </c>
      <c r="G2854" s="143"/>
    </row>
    <row r="2855" spans="1:7" ht="21.6" x14ac:dyDescent="0.3">
      <c r="A2855" s="159" t="str">
        <f t="shared" si="44"/>
        <v>SN-97605</v>
      </c>
      <c r="B2855" s="160">
        <v>97605</v>
      </c>
      <c r="C2855" s="165" t="s">
        <v>13920</v>
      </c>
      <c r="D2855" s="166" t="s">
        <v>513</v>
      </c>
      <c r="E2855" s="461">
        <v>63.29</v>
      </c>
      <c r="F2855" s="164" t="s">
        <v>11118</v>
      </c>
      <c r="G2855" s="143"/>
    </row>
    <row r="2856" spans="1:7" ht="21.6" x14ac:dyDescent="0.3">
      <c r="A2856" s="159" t="str">
        <f t="shared" si="44"/>
        <v>SN-97606</v>
      </c>
      <c r="B2856" s="160">
        <v>97606</v>
      </c>
      <c r="C2856" s="165" t="s">
        <v>13921</v>
      </c>
      <c r="D2856" s="166" t="s">
        <v>513</v>
      </c>
      <c r="E2856" s="461">
        <v>53.64</v>
      </c>
      <c r="F2856" s="164" t="s">
        <v>11118</v>
      </c>
      <c r="G2856" s="143"/>
    </row>
    <row r="2857" spans="1:7" ht="21.6" x14ac:dyDescent="0.3">
      <c r="A2857" s="159" t="str">
        <f t="shared" si="44"/>
        <v>SN-97607</v>
      </c>
      <c r="B2857" s="160">
        <v>97607</v>
      </c>
      <c r="C2857" s="165" t="s">
        <v>13922</v>
      </c>
      <c r="D2857" s="166" t="s">
        <v>513</v>
      </c>
      <c r="E2857" s="461">
        <v>91.33</v>
      </c>
      <c r="F2857" s="164" t="s">
        <v>11118</v>
      </c>
      <c r="G2857" s="143"/>
    </row>
    <row r="2858" spans="1:7" ht="21.6" x14ac:dyDescent="0.3">
      <c r="A2858" s="159" t="str">
        <f t="shared" si="44"/>
        <v>SN-97608</v>
      </c>
      <c r="B2858" s="160">
        <v>97608</v>
      </c>
      <c r="C2858" s="165" t="s">
        <v>13923</v>
      </c>
      <c r="D2858" s="166" t="s">
        <v>513</v>
      </c>
      <c r="E2858" s="461">
        <v>72.03</v>
      </c>
      <c r="F2858" s="164" t="s">
        <v>11118</v>
      </c>
      <c r="G2858" s="143"/>
    </row>
    <row r="2859" spans="1:7" ht="20.399999999999999" x14ac:dyDescent="0.3">
      <c r="A2859" s="159" t="str">
        <f t="shared" si="44"/>
        <v>SN-73857/1</v>
      </c>
      <c r="B2859" s="160" t="s">
        <v>13924</v>
      </c>
      <c r="C2859" s="165" t="s">
        <v>13925</v>
      </c>
      <c r="D2859" s="166" t="s">
        <v>513</v>
      </c>
      <c r="E2859" s="461">
        <v>6335.29</v>
      </c>
      <c r="F2859" s="164" t="s">
        <v>11038</v>
      </c>
      <c r="G2859" s="168"/>
    </row>
    <row r="2860" spans="1:7" ht="20.399999999999999" x14ac:dyDescent="0.3">
      <c r="A2860" s="159" t="str">
        <f t="shared" si="44"/>
        <v>SN-73857/2</v>
      </c>
      <c r="B2860" s="160" t="s">
        <v>13926</v>
      </c>
      <c r="C2860" s="165" t="s">
        <v>13927</v>
      </c>
      <c r="D2860" s="166" t="s">
        <v>513</v>
      </c>
      <c r="E2860" s="461">
        <v>7828.81</v>
      </c>
      <c r="F2860" s="164" t="s">
        <v>11038</v>
      </c>
      <c r="G2860" s="143"/>
    </row>
    <row r="2861" spans="1:7" ht="20.399999999999999" x14ac:dyDescent="0.3">
      <c r="A2861" s="159" t="str">
        <f t="shared" si="44"/>
        <v>SN-73857/3</v>
      </c>
      <c r="B2861" s="160" t="s">
        <v>13928</v>
      </c>
      <c r="C2861" s="165" t="s">
        <v>13929</v>
      </c>
      <c r="D2861" s="166" t="s">
        <v>513</v>
      </c>
      <c r="E2861" s="461">
        <v>9869.92</v>
      </c>
      <c r="F2861" s="164" t="s">
        <v>11038</v>
      </c>
      <c r="G2861" s="143"/>
    </row>
    <row r="2862" spans="1:7" ht="20.399999999999999" x14ac:dyDescent="0.3">
      <c r="A2862" s="159" t="str">
        <f t="shared" si="44"/>
        <v>SN-73857/4</v>
      </c>
      <c r="B2862" s="160" t="s">
        <v>13930</v>
      </c>
      <c r="C2862" s="165" t="s">
        <v>13931</v>
      </c>
      <c r="D2862" s="166" t="s">
        <v>513</v>
      </c>
      <c r="E2862" s="461">
        <v>13827.07</v>
      </c>
      <c r="F2862" s="164" t="s">
        <v>11038</v>
      </c>
      <c r="G2862" s="143"/>
    </row>
    <row r="2863" spans="1:7" ht="20.399999999999999" x14ac:dyDescent="0.3">
      <c r="A2863" s="159" t="str">
        <f t="shared" si="44"/>
        <v>SN-73857/5</v>
      </c>
      <c r="B2863" s="160" t="s">
        <v>13932</v>
      </c>
      <c r="C2863" s="165" t="s">
        <v>13933</v>
      </c>
      <c r="D2863" s="166" t="s">
        <v>513</v>
      </c>
      <c r="E2863" s="461">
        <v>16129.36</v>
      </c>
      <c r="F2863" s="164" t="s">
        <v>11038</v>
      </c>
      <c r="G2863" s="143"/>
    </row>
    <row r="2864" spans="1:7" ht="20.399999999999999" x14ac:dyDescent="0.3">
      <c r="A2864" s="159" t="str">
        <f t="shared" si="44"/>
        <v>SN-73857/6</v>
      </c>
      <c r="B2864" s="160" t="s">
        <v>13934</v>
      </c>
      <c r="C2864" s="165" t="s">
        <v>13935</v>
      </c>
      <c r="D2864" s="166" t="s">
        <v>513</v>
      </c>
      <c r="E2864" s="461">
        <v>26266.3</v>
      </c>
      <c r="F2864" s="164" t="s">
        <v>11038</v>
      </c>
      <c r="G2864" s="143"/>
    </row>
    <row r="2865" spans="1:6" ht="20.399999999999999" x14ac:dyDescent="0.3">
      <c r="A2865" s="159" t="str">
        <f t="shared" si="44"/>
        <v>SN-73857/7</v>
      </c>
      <c r="B2865" s="160" t="s">
        <v>13936</v>
      </c>
      <c r="C2865" s="165" t="s">
        <v>13937</v>
      </c>
      <c r="D2865" s="166" t="s">
        <v>513</v>
      </c>
      <c r="E2865" s="461">
        <v>4375.67</v>
      </c>
      <c r="F2865" s="164" t="s">
        <v>11038</v>
      </c>
    </row>
    <row r="2866" spans="1:6" ht="20.399999999999999" x14ac:dyDescent="0.3">
      <c r="A2866" s="159" t="str">
        <f t="shared" si="44"/>
        <v>SN-73857/8</v>
      </c>
      <c r="B2866" s="160" t="s">
        <v>13938</v>
      </c>
      <c r="C2866" s="165" t="s">
        <v>13939</v>
      </c>
      <c r="D2866" s="166" t="s">
        <v>513</v>
      </c>
      <c r="E2866" s="461">
        <v>4897.6899999999996</v>
      </c>
      <c r="F2866" s="164" t="s">
        <v>11038</v>
      </c>
    </row>
    <row r="2867" spans="1:6" ht="20.399999999999999" x14ac:dyDescent="0.3">
      <c r="A2867" s="159" t="str">
        <f t="shared" si="44"/>
        <v>SN-73857/9</v>
      </c>
      <c r="B2867" s="160" t="s">
        <v>13940</v>
      </c>
      <c r="C2867" s="165" t="s">
        <v>13941</v>
      </c>
      <c r="D2867" s="166" t="s">
        <v>513</v>
      </c>
      <c r="E2867" s="461">
        <v>35997.360000000001</v>
      </c>
      <c r="F2867" s="164" t="s">
        <v>11038</v>
      </c>
    </row>
    <row r="2868" spans="1:6" ht="20.399999999999999" x14ac:dyDescent="0.3">
      <c r="A2868" s="159" t="str">
        <f t="shared" si="44"/>
        <v>SN-73857/10</v>
      </c>
      <c r="B2868" s="160" t="s">
        <v>13942</v>
      </c>
      <c r="C2868" s="165" t="s">
        <v>13943</v>
      </c>
      <c r="D2868" s="166" t="s">
        <v>513</v>
      </c>
      <c r="E2868" s="461">
        <v>50360.63</v>
      </c>
      <c r="F2868" s="164" t="s">
        <v>11038</v>
      </c>
    </row>
    <row r="2869" spans="1:6" ht="21.6" x14ac:dyDescent="0.3">
      <c r="A2869" s="159" t="str">
        <f t="shared" si="44"/>
        <v>SN-93128</v>
      </c>
      <c r="B2869" s="160">
        <v>93128</v>
      </c>
      <c r="C2869" s="165" t="s">
        <v>13944</v>
      </c>
      <c r="D2869" s="166" t="s">
        <v>513</v>
      </c>
      <c r="E2869" s="461">
        <v>79.53</v>
      </c>
      <c r="F2869" s="164" t="s">
        <v>11118</v>
      </c>
    </row>
    <row r="2870" spans="1:6" ht="21.6" x14ac:dyDescent="0.3">
      <c r="A2870" s="159" t="str">
        <f t="shared" si="44"/>
        <v>SN-93137</v>
      </c>
      <c r="B2870" s="160">
        <v>93137</v>
      </c>
      <c r="C2870" s="165" t="s">
        <v>13945</v>
      </c>
      <c r="D2870" s="166" t="s">
        <v>513</v>
      </c>
      <c r="E2870" s="461">
        <v>94.1</v>
      </c>
      <c r="F2870" s="164" t="s">
        <v>11118</v>
      </c>
    </row>
    <row r="2871" spans="1:6" ht="21.6" x14ac:dyDescent="0.3">
      <c r="A2871" s="159" t="str">
        <f t="shared" si="44"/>
        <v>SN-93138</v>
      </c>
      <c r="B2871" s="160">
        <v>93138</v>
      </c>
      <c r="C2871" s="165" t="s">
        <v>13946</v>
      </c>
      <c r="D2871" s="166" t="s">
        <v>513</v>
      </c>
      <c r="E2871" s="461">
        <v>89.14</v>
      </c>
      <c r="F2871" s="164" t="s">
        <v>11118</v>
      </c>
    </row>
    <row r="2872" spans="1:6" ht="21.6" x14ac:dyDescent="0.3">
      <c r="A2872" s="159" t="str">
        <f t="shared" si="44"/>
        <v>SN-93139</v>
      </c>
      <c r="B2872" s="160">
        <v>93139</v>
      </c>
      <c r="C2872" s="165" t="s">
        <v>13947</v>
      </c>
      <c r="D2872" s="166" t="s">
        <v>513</v>
      </c>
      <c r="E2872" s="461">
        <v>113.32</v>
      </c>
      <c r="F2872" s="164" t="s">
        <v>11118</v>
      </c>
    </row>
    <row r="2873" spans="1:6" ht="21.6" x14ac:dyDescent="0.3">
      <c r="A2873" s="159" t="str">
        <f t="shared" si="44"/>
        <v>SN-93140</v>
      </c>
      <c r="B2873" s="160">
        <v>93140</v>
      </c>
      <c r="C2873" s="165" t="s">
        <v>13948</v>
      </c>
      <c r="D2873" s="166" t="s">
        <v>513</v>
      </c>
      <c r="E2873" s="461">
        <v>106.8</v>
      </c>
      <c r="F2873" s="164" t="s">
        <v>11118</v>
      </c>
    </row>
    <row r="2874" spans="1:6" ht="21.6" x14ac:dyDescent="0.3">
      <c r="A2874" s="159" t="str">
        <f t="shared" si="44"/>
        <v>SN-93141</v>
      </c>
      <c r="B2874" s="160">
        <v>93141</v>
      </c>
      <c r="C2874" s="165" t="s">
        <v>13949</v>
      </c>
      <c r="D2874" s="166" t="s">
        <v>513</v>
      </c>
      <c r="E2874" s="461">
        <v>97.56</v>
      </c>
      <c r="F2874" s="164" t="s">
        <v>11118</v>
      </c>
    </row>
    <row r="2875" spans="1:6" ht="21.6" x14ac:dyDescent="0.3">
      <c r="A2875" s="159" t="str">
        <f t="shared" si="44"/>
        <v>SN-93142</v>
      </c>
      <c r="B2875" s="160">
        <v>93142</v>
      </c>
      <c r="C2875" s="165" t="s">
        <v>13950</v>
      </c>
      <c r="D2875" s="166" t="s">
        <v>513</v>
      </c>
      <c r="E2875" s="461">
        <v>108.64</v>
      </c>
      <c r="F2875" s="164" t="s">
        <v>11118</v>
      </c>
    </row>
    <row r="2876" spans="1:6" ht="21.6" x14ac:dyDescent="0.3">
      <c r="A2876" s="159" t="str">
        <f t="shared" si="44"/>
        <v>SN-93143</v>
      </c>
      <c r="B2876" s="160">
        <v>93143</v>
      </c>
      <c r="C2876" s="165" t="s">
        <v>13951</v>
      </c>
      <c r="D2876" s="166" t="s">
        <v>513</v>
      </c>
      <c r="E2876" s="461">
        <v>98.83</v>
      </c>
      <c r="F2876" s="164" t="s">
        <v>11118</v>
      </c>
    </row>
    <row r="2877" spans="1:6" ht="21.6" x14ac:dyDescent="0.3">
      <c r="A2877" s="159" t="str">
        <f t="shared" si="44"/>
        <v>SN-93144</v>
      </c>
      <c r="B2877" s="160">
        <v>93144</v>
      </c>
      <c r="C2877" s="165" t="s">
        <v>13952</v>
      </c>
      <c r="D2877" s="166" t="s">
        <v>513</v>
      </c>
      <c r="E2877" s="461">
        <v>128.5</v>
      </c>
      <c r="F2877" s="164" t="s">
        <v>11118</v>
      </c>
    </row>
    <row r="2878" spans="1:6" ht="21.6" x14ac:dyDescent="0.3">
      <c r="A2878" s="159" t="str">
        <f t="shared" si="44"/>
        <v>SN-93145</v>
      </c>
      <c r="B2878" s="160">
        <v>93145</v>
      </c>
      <c r="C2878" s="165" t="s">
        <v>13953</v>
      </c>
      <c r="D2878" s="166" t="s">
        <v>513</v>
      </c>
      <c r="E2878" s="461">
        <v>118.32</v>
      </c>
      <c r="F2878" s="164" t="s">
        <v>11118</v>
      </c>
    </row>
    <row r="2879" spans="1:6" ht="21.6" x14ac:dyDescent="0.3">
      <c r="A2879" s="159" t="str">
        <f t="shared" si="44"/>
        <v>SN-93146</v>
      </c>
      <c r="B2879" s="160">
        <v>93146</v>
      </c>
      <c r="C2879" s="165" t="s">
        <v>13954</v>
      </c>
      <c r="D2879" s="166" t="s">
        <v>513</v>
      </c>
      <c r="E2879" s="461">
        <v>127.94</v>
      </c>
      <c r="F2879" s="164" t="s">
        <v>11118</v>
      </c>
    </row>
    <row r="2880" spans="1:6" ht="30.6" x14ac:dyDescent="0.3">
      <c r="A2880" s="159" t="str">
        <f t="shared" si="44"/>
        <v>SN-93147</v>
      </c>
      <c r="B2880" s="160">
        <v>93147</v>
      </c>
      <c r="C2880" s="165" t="s">
        <v>13955</v>
      </c>
      <c r="D2880" s="166" t="s">
        <v>513</v>
      </c>
      <c r="E2880" s="461">
        <v>145.62</v>
      </c>
      <c r="F2880" s="164" t="s">
        <v>11118</v>
      </c>
    </row>
    <row r="2881" spans="1:7" x14ac:dyDescent="0.3">
      <c r="A2881" s="159" t="str">
        <f t="shared" si="44"/>
        <v>SN-8260</v>
      </c>
      <c r="B2881" s="160">
        <v>8260</v>
      </c>
      <c r="C2881" s="165" t="s">
        <v>7584</v>
      </c>
      <c r="D2881" s="166" t="s">
        <v>513</v>
      </c>
      <c r="E2881" s="461">
        <v>2231.23</v>
      </c>
      <c r="F2881" s="164" t="s">
        <v>11038</v>
      </c>
      <c r="G2881" s="143"/>
    </row>
    <row r="2882" spans="1:7" ht="21.6" x14ac:dyDescent="0.3">
      <c r="A2882" s="159" t="str">
        <f t="shared" si="44"/>
        <v>SN-72315</v>
      </c>
      <c r="B2882" s="160">
        <v>72315</v>
      </c>
      <c r="C2882" s="165" t="s">
        <v>7622</v>
      </c>
      <c r="D2882" s="166" t="s">
        <v>513</v>
      </c>
      <c r="E2882" s="461">
        <v>18.61</v>
      </c>
      <c r="F2882" s="164" t="s">
        <v>11118</v>
      </c>
      <c r="G2882" s="143"/>
    </row>
    <row r="2883" spans="1:7" ht="21.6" x14ac:dyDescent="0.3">
      <c r="A2883" s="159" t="str">
        <f t="shared" si="44"/>
        <v>SN-96971</v>
      </c>
      <c r="B2883" s="160">
        <v>96971</v>
      </c>
      <c r="C2883" s="165" t="s">
        <v>13956</v>
      </c>
      <c r="D2883" s="166" t="s">
        <v>566</v>
      </c>
      <c r="E2883" s="461">
        <v>16.260000000000002</v>
      </c>
      <c r="F2883" s="164" t="s">
        <v>11118</v>
      </c>
      <c r="G2883" s="143"/>
    </row>
    <row r="2884" spans="1:7" ht="21.6" x14ac:dyDescent="0.3">
      <c r="A2884" s="159" t="str">
        <f t="shared" si="44"/>
        <v>SN-96972</v>
      </c>
      <c r="B2884" s="160">
        <v>96972</v>
      </c>
      <c r="C2884" s="165" t="s">
        <v>13957</v>
      </c>
      <c r="D2884" s="166" t="s">
        <v>566</v>
      </c>
      <c r="E2884" s="461">
        <v>22.57</v>
      </c>
      <c r="F2884" s="164" t="s">
        <v>11118</v>
      </c>
      <c r="G2884" s="143"/>
    </row>
    <row r="2885" spans="1:7" ht="21.6" x14ac:dyDescent="0.3">
      <c r="A2885" s="159" t="str">
        <f t="shared" si="44"/>
        <v>SN-96973</v>
      </c>
      <c r="B2885" s="160">
        <v>96973</v>
      </c>
      <c r="C2885" s="165" t="s">
        <v>13958</v>
      </c>
      <c r="D2885" s="166" t="s">
        <v>566</v>
      </c>
      <c r="E2885" s="461">
        <v>28.63</v>
      </c>
      <c r="F2885" s="164" t="s">
        <v>11118</v>
      </c>
      <c r="G2885" s="143"/>
    </row>
    <row r="2886" spans="1:7" ht="21.6" x14ac:dyDescent="0.3">
      <c r="A2886" s="159" t="str">
        <f t="shared" si="44"/>
        <v>SN-96974</v>
      </c>
      <c r="B2886" s="160">
        <v>96974</v>
      </c>
      <c r="C2886" s="165" t="s">
        <v>13959</v>
      </c>
      <c r="D2886" s="166" t="s">
        <v>566</v>
      </c>
      <c r="E2886" s="461">
        <v>36.590000000000003</v>
      </c>
      <c r="F2886" s="164" t="s">
        <v>11118</v>
      </c>
      <c r="G2886" s="143"/>
    </row>
    <row r="2887" spans="1:7" ht="21.6" x14ac:dyDescent="0.3">
      <c r="A2887" s="159" t="str">
        <f t="shared" si="44"/>
        <v>SN-96975</v>
      </c>
      <c r="B2887" s="160">
        <v>96975</v>
      </c>
      <c r="C2887" s="165" t="s">
        <v>13960</v>
      </c>
      <c r="D2887" s="166" t="s">
        <v>566</v>
      </c>
      <c r="E2887" s="461">
        <v>47.18</v>
      </c>
      <c r="F2887" s="164" t="s">
        <v>11118</v>
      </c>
      <c r="G2887" s="168"/>
    </row>
    <row r="2888" spans="1:7" ht="21.6" x14ac:dyDescent="0.3">
      <c r="A2888" s="159" t="str">
        <f t="shared" si="44"/>
        <v>SN-96976</v>
      </c>
      <c r="B2888" s="160">
        <v>96976</v>
      </c>
      <c r="C2888" s="165" t="s">
        <v>13961</v>
      </c>
      <c r="D2888" s="166" t="s">
        <v>566</v>
      </c>
      <c r="E2888" s="461">
        <v>61.19</v>
      </c>
      <c r="F2888" s="164" t="s">
        <v>11118</v>
      </c>
      <c r="G2888" s="143"/>
    </row>
    <row r="2889" spans="1:7" ht="21.6" x14ac:dyDescent="0.3">
      <c r="A2889" s="159" t="str">
        <f t="shared" si="44"/>
        <v>SN-96977</v>
      </c>
      <c r="B2889" s="160">
        <v>96977</v>
      </c>
      <c r="C2889" s="165" t="s">
        <v>13962</v>
      </c>
      <c r="D2889" s="166" t="s">
        <v>566</v>
      </c>
      <c r="E2889" s="461">
        <v>23.43</v>
      </c>
      <c r="F2889" s="164" t="s">
        <v>11118</v>
      </c>
      <c r="G2889" s="168"/>
    </row>
    <row r="2890" spans="1:7" ht="21.6" x14ac:dyDescent="0.3">
      <c r="A2890" s="159" t="str">
        <f t="shared" ref="A2890:A2953" si="45">CONCATENATE("SN-",B2890)</f>
        <v>SN-96978</v>
      </c>
      <c r="B2890" s="160">
        <v>96978</v>
      </c>
      <c r="C2890" s="165" t="s">
        <v>13963</v>
      </c>
      <c r="D2890" s="166" t="s">
        <v>566</v>
      </c>
      <c r="E2890" s="461">
        <v>32.83</v>
      </c>
      <c r="F2890" s="164" t="s">
        <v>11118</v>
      </c>
      <c r="G2890" s="143"/>
    </row>
    <row r="2891" spans="1:7" ht="21.6" x14ac:dyDescent="0.3">
      <c r="A2891" s="159" t="str">
        <f t="shared" si="45"/>
        <v>SN-96979</v>
      </c>
      <c r="B2891" s="160">
        <v>96979</v>
      </c>
      <c r="C2891" s="165" t="s">
        <v>13964</v>
      </c>
      <c r="D2891" s="166" t="s">
        <v>566</v>
      </c>
      <c r="E2891" s="461">
        <v>45.97</v>
      </c>
      <c r="F2891" s="164" t="s">
        <v>11118</v>
      </c>
      <c r="G2891" s="168"/>
    </row>
    <row r="2892" spans="1:7" ht="21.6" x14ac:dyDescent="0.3">
      <c r="A2892" s="159" t="str">
        <f t="shared" si="45"/>
        <v>SN-96984</v>
      </c>
      <c r="B2892" s="160">
        <v>96984</v>
      </c>
      <c r="C2892" s="165" t="s">
        <v>13965</v>
      </c>
      <c r="D2892" s="166" t="s">
        <v>513</v>
      </c>
      <c r="E2892" s="461">
        <v>30.61</v>
      </c>
      <c r="F2892" s="164" t="s">
        <v>11118</v>
      </c>
      <c r="G2892" s="143"/>
    </row>
    <row r="2893" spans="1:7" ht="21.6" x14ac:dyDescent="0.3">
      <c r="A2893" s="159" t="str">
        <f t="shared" si="45"/>
        <v>SN-96985</v>
      </c>
      <c r="B2893" s="160">
        <v>96985</v>
      </c>
      <c r="C2893" s="165" t="s">
        <v>13966</v>
      </c>
      <c r="D2893" s="166" t="s">
        <v>513</v>
      </c>
      <c r="E2893" s="461">
        <v>33.21</v>
      </c>
      <c r="F2893" s="164" t="s">
        <v>11118</v>
      </c>
      <c r="G2893" s="143"/>
    </row>
    <row r="2894" spans="1:7" ht="21.6" x14ac:dyDescent="0.3">
      <c r="A2894" s="159" t="str">
        <f t="shared" si="45"/>
        <v>SN-96986</v>
      </c>
      <c r="B2894" s="160">
        <v>96986</v>
      </c>
      <c r="C2894" s="165" t="s">
        <v>13967</v>
      </c>
      <c r="D2894" s="166" t="s">
        <v>513</v>
      </c>
      <c r="E2894" s="461">
        <v>49.7</v>
      </c>
      <c r="F2894" s="164" t="s">
        <v>11118</v>
      </c>
      <c r="G2894" s="143"/>
    </row>
    <row r="2895" spans="1:7" ht="21.6" x14ac:dyDescent="0.3">
      <c r="A2895" s="159" t="str">
        <f t="shared" si="45"/>
        <v>SN-96987</v>
      </c>
      <c r="B2895" s="160">
        <v>96987</v>
      </c>
      <c r="C2895" s="165" t="s">
        <v>13968</v>
      </c>
      <c r="D2895" s="166" t="s">
        <v>513</v>
      </c>
      <c r="E2895" s="461">
        <v>64.319999999999993</v>
      </c>
      <c r="F2895" s="164" t="s">
        <v>11118</v>
      </c>
      <c r="G2895" s="143"/>
    </row>
    <row r="2896" spans="1:7" ht="21.6" x14ac:dyDescent="0.3">
      <c r="A2896" s="159" t="str">
        <f t="shared" si="45"/>
        <v>SN-96988</v>
      </c>
      <c r="B2896" s="160">
        <v>96988</v>
      </c>
      <c r="C2896" s="165" t="s">
        <v>13969</v>
      </c>
      <c r="D2896" s="166" t="s">
        <v>513</v>
      </c>
      <c r="E2896" s="461">
        <v>83.06</v>
      </c>
      <c r="F2896" s="164" t="s">
        <v>11118</v>
      </c>
      <c r="G2896" s="143"/>
    </row>
    <row r="2897" spans="1:6" ht="21.6" x14ac:dyDescent="0.3">
      <c r="A2897" s="159" t="str">
        <f t="shared" si="45"/>
        <v>SN-96989</v>
      </c>
      <c r="B2897" s="160">
        <v>96989</v>
      </c>
      <c r="C2897" s="165" t="s">
        <v>13970</v>
      </c>
      <c r="D2897" s="166" t="s">
        <v>513</v>
      </c>
      <c r="E2897" s="461">
        <v>54.82</v>
      </c>
      <c r="F2897" s="164" t="s">
        <v>11118</v>
      </c>
    </row>
    <row r="2898" spans="1:6" ht="21.6" x14ac:dyDescent="0.3">
      <c r="A2898" s="159" t="str">
        <f t="shared" si="45"/>
        <v>SN-98463</v>
      </c>
      <c r="B2898" s="160">
        <v>98463</v>
      </c>
      <c r="C2898" s="165" t="s">
        <v>13971</v>
      </c>
      <c r="D2898" s="166" t="s">
        <v>513</v>
      </c>
      <c r="E2898" s="461">
        <v>13.01</v>
      </c>
      <c r="F2898" s="164" t="s">
        <v>11118</v>
      </c>
    </row>
    <row r="2899" spans="1:6" ht="21.6" x14ac:dyDescent="0.3">
      <c r="A2899" s="159" t="str">
        <f t="shared" si="45"/>
        <v>SN-9535</v>
      </c>
      <c r="B2899" s="160">
        <v>9535</v>
      </c>
      <c r="C2899" s="165" t="s">
        <v>13972</v>
      </c>
      <c r="D2899" s="166" t="s">
        <v>513</v>
      </c>
      <c r="E2899" s="461">
        <v>67.61</v>
      </c>
      <c r="F2899" s="164" t="s">
        <v>11118</v>
      </c>
    </row>
    <row r="2900" spans="1:6" x14ac:dyDescent="0.3">
      <c r="A2900" s="159" t="str">
        <f t="shared" si="45"/>
        <v>SN-72322</v>
      </c>
      <c r="B2900" s="160">
        <v>72322</v>
      </c>
      <c r="C2900" s="165" t="s">
        <v>13973</v>
      </c>
      <c r="D2900" s="166" t="s">
        <v>513</v>
      </c>
      <c r="E2900" s="461">
        <v>399.88</v>
      </c>
      <c r="F2900" s="164" t="s">
        <v>11038</v>
      </c>
    </row>
    <row r="2901" spans="1:6" x14ac:dyDescent="0.3">
      <c r="A2901" s="159" t="str">
        <f t="shared" si="45"/>
        <v>SN-72326</v>
      </c>
      <c r="B2901" s="160">
        <v>72326</v>
      </c>
      <c r="C2901" s="165" t="s">
        <v>13974</v>
      </c>
      <c r="D2901" s="166" t="s">
        <v>513</v>
      </c>
      <c r="E2901" s="461">
        <v>591.05999999999995</v>
      </c>
      <c r="F2901" s="164" t="s">
        <v>11038</v>
      </c>
    </row>
    <row r="2902" spans="1:6" ht="21.6" x14ac:dyDescent="0.3">
      <c r="A2902" s="159" t="str">
        <f t="shared" si="45"/>
        <v>SN-72327</v>
      </c>
      <c r="B2902" s="160">
        <v>72327</v>
      </c>
      <c r="C2902" s="165" t="s">
        <v>13975</v>
      </c>
      <c r="D2902" s="166" t="s">
        <v>513</v>
      </c>
      <c r="E2902" s="461">
        <v>6.36</v>
      </c>
      <c r="F2902" s="164" t="s">
        <v>11118</v>
      </c>
    </row>
    <row r="2903" spans="1:6" ht="21.6" x14ac:dyDescent="0.3">
      <c r="A2903" s="159" t="str">
        <f t="shared" si="45"/>
        <v>SN-72328</v>
      </c>
      <c r="B2903" s="160">
        <v>72328</v>
      </c>
      <c r="C2903" s="165" t="s">
        <v>13976</v>
      </c>
      <c r="D2903" s="166" t="s">
        <v>513</v>
      </c>
      <c r="E2903" s="461">
        <v>8.2100000000000009</v>
      </c>
      <c r="F2903" s="164" t="s">
        <v>11118</v>
      </c>
    </row>
    <row r="2904" spans="1:6" ht="21.6" x14ac:dyDescent="0.3">
      <c r="A2904" s="159" t="str">
        <f t="shared" si="45"/>
        <v>SN-72330</v>
      </c>
      <c r="B2904" s="160">
        <v>72330</v>
      </c>
      <c r="C2904" s="165" t="s">
        <v>7623</v>
      </c>
      <c r="D2904" s="166" t="s">
        <v>513</v>
      </c>
      <c r="E2904" s="461">
        <v>48.42</v>
      </c>
      <c r="F2904" s="164" t="s">
        <v>11118</v>
      </c>
    </row>
    <row r="2905" spans="1:6" ht="20.399999999999999" x14ac:dyDescent="0.3">
      <c r="A2905" s="159" t="str">
        <f t="shared" si="45"/>
        <v>SN-73780/1</v>
      </c>
      <c r="B2905" s="160" t="s">
        <v>13977</v>
      </c>
      <c r="C2905" s="165" t="s">
        <v>13978</v>
      </c>
      <c r="D2905" s="166" t="s">
        <v>513</v>
      </c>
      <c r="E2905" s="461">
        <v>294.10000000000002</v>
      </c>
      <c r="F2905" s="164" t="s">
        <v>11038</v>
      </c>
    </row>
    <row r="2906" spans="1:6" x14ac:dyDescent="0.3">
      <c r="A2906" s="159" t="str">
        <f t="shared" si="45"/>
        <v>SN-73780/2</v>
      </c>
      <c r="B2906" s="160" t="s">
        <v>13979</v>
      </c>
      <c r="C2906" s="165" t="s">
        <v>7964</v>
      </c>
      <c r="D2906" s="166" t="s">
        <v>513</v>
      </c>
      <c r="E2906" s="461">
        <v>200.51</v>
      </c>
      <c r="F2906" s="164" t="s">
        <v>11038</v>
      </c>
    </row>
    <row r="2907" spans="1:6" x14ac:dyDescent="0.3">
      <c r="A2907" s="159" t="str">
        <f t="shared" si="45"/>
        <v>SN-73780/3</v>
      </c>
      <c r="B2907" s="160" t="s">
        <v>13980</v>
      </c>
      <c r="C2907" s="165" t="s">
        <v>7965</v>
      </c>
      <c r="D2907" s="166" t="s">
        <v>513</v>
      </c>
      <c r="E2907" s="461">
        <v>309.01</v>
      </c>
      <c r="F2907" s="164" t="s">
        <v>11038</v>
      </c>
    </row>
    <row r="2908" spans="1:6" x14ac:dyDescent="0.3">
      <c r="A2908" s="159" t="str">
        <f t="shared" si="45"/>
        <v>SN-73780/4</v>
      </c>
      <c r="B2908" s="160" t="s">
        <v>13981</v>
      </c>
      <c r="C2908" s="165" t="s">
        <v>7966</v>
      </c>
      <c r="D2908" s="166" t="s">
        <v>513</v>
      </c>
      <c r="E2908" s="461">
        <v>571.99</v>
      </c>
      <c r="F2908" s="164" t="s">
        <v>11038</v>
      </c>
    </row>
    <row r="2909" spans="1:6" ht="21.6" x14ac:dyDescent="0.3">
      <c r="A2909" s="159" t="str">
        <f t="shared" si="45"/>
        <v>SN-83482</v>
      </c>
      <c r="B2909" s="160">
        <v>83482</v>
      </c>
      <c r="C2909" s="165" t="s">
        <v>7697</v>
      </c>
      <c r="D2909" s="166" t="s">
        <v>513</v>
      </c>
      <c r="E2909" s="461">
        <v>48.42</v>
      </c>
      <c r="F2909" s="164" t="s">
        <v>11118</v>
      </c>
    </row>
    <row r="2910" spans="1:6" x14ac:dyDescent="0.3">
      <c r="A2910" s="159" t="str">
        <f t="shared" si="45"/>
        <v>SN-83487</v>
      </c>
      <c r="B2910" s="160">
        <v>83487</v>
      </c>
      <c r="C2910" s="165" t="s">
        <v>7699</v>
      </c>
      <c r="D2910" s="166" t="s">
        <v>513</v>
      </c>
      <c r="E2910" s="461">
        <v>92.6</v>
      </c>
      <c r="F2910" s="164" t="s">
        <v>11038</v>
      </c>
    </row>
    <row r="2911" spans="1:6" x14ac:dyDescent="0.3">
      <c r="A2911" s="159" t="str">
        <f t="shared" si="45"/>
        <v>SN-83490</v>
      </c>
      <c r="B2911" s="160">
        <v>83490</v>
      </c>
      <c r="C2911" s="165" t="s">
        <v>7700</v>
      </c>
      <c r="D2911" s="166" t="s">
        <v>513</v>
      </c>
      <c r="E2911" s="461">
        <v>197.72</v>
      </c>
      <c r="F2911" s="164" t="s">
        <v>11038</v>
      </c>
    </row>
    <row r="2912" spans="1:6" x14ac:dyDescent="0.3">
      <c r="A2912" s="159" t="str">
        <f t="shared" si="45"/>
        <v>SN-83491</v>
      </c>
      <c r="B2912" s="160">
        <v>83491</v>
      </c>
      <c r="C2912" s="165" t="s">
        <v>13982</v>
      </c>
      <c r="D2912" s="166" t="s">
        <v>513</v>
      </c>
      <c r="E2912" s="461">
        <v>275.14999999999998</v>
      </c>
      <c r="F2912" s="164" t="s">
        <v>11038</v>
      </c>
    </row>
    <row r="2913" spans="1:7" x14ac:dyDescent="0.3">
      <c r="A2913" s="159" t="str">
        <f t="shared" si="45"/>
        <v>SN-83492</v>
      </c>
      <c r="B2913" s="160">
        <v>83492</v>
      </c>
      <c r="C2913" s="165" t="s">
        <v>13983</v>
      </c>
      <c r="D2913" s="166" t="s">
        <v>513</v>
      </c>
      <c r="E2913" s="461">
        <v>418.79</v>
      </c>
      <c r="F2913" s="164" t="s">
        <v>11038</v>
      </c>
      <c r="G2913" s="143"/>
    </row>
    <row r="2914" spans="1:7" ht="21.6" x14ac:dyDescent="0.3">
      <c r="A2914" s="159" t="str">
        <f t="shared" si="45"/>
        <v>SN-83493</v>
      </c>
      <c r="B2914" s="160">
        <v>83493</v>
      </c>
      <c r="C2914" s="165" t="s">
        <v>7701</v>
      </c>
      <c r="D2914" s="166" t="s">
        <v>513</v>
      </c>
      <c r="E2914" s="461">
        <v>48.42</v>
      </c>
      <c r="F2914" s="164" t="s">
        <v>11118</v>
      </c>
      <c r="G2914" s="143"/>
    </row>
    <row r="2915" spans="1:7" ht="21.6" x14ac:dyDescent="0.3">
      <c r="A2915" s="159" t="str">
        <f t="shared" si="45"/>
        <v>SN-85195</v>
      </c>
      <c r="B2915" s="160">
        <v>85195</v>
      </c>
      <c r="C2915" s="165" t="s">
        <v>7783</v>
      </c>
      <c r="D2915" s="166" t="s">
        <v>513</v>
      </c>
      <c r="E2915" s="461">
        <v>58.47</v>
      </c>
      <c r="F2915" s="164" t="s">
        <v>11118</v>
      </c>
      <c r="G2915" s="143"/>
    </row>
    <row r="2916" spans="1:7" ht="21.6" x14ac:dyDescent="0.3">
      <c r="A2916" s="159" t="str">
        <f t="shared" si="45"/>
        <v>SN-88547</v>
      </c>
      <c r="B2916" s="160">
        <v>88547</v>
      </c>
      <c r="C2916" s="165" t="s">
        <v>13984</v>
      </c>
      <c r="D2916" s="166" t="s">
        <v>513</v>
      </c>
      <c r="E2916" s="461">
        <v>63.4</v>
      </c>
      <c r="F2916" s="164" t="s">
        <v>11118</v>
      </c>
      <c r="G2916" s="143"/>
    </row>
    <row r="2917" spans="1:7" ht="21.6" x14ac:dyDescent="0.3">
      <c r="A2917" s="159" t="str">
        <f t="shared" si="45"/>
        <v>SN-72283</v>
      </c>
      <c r="B2917" s="160">
        <v>72283</v>
      </c>
      <c r="C2917" s="165" t="s">
        <v>13985</v>
      </c>
      <c r="D2917" s="166" t="s">
        <v>513</v>
      </c>
      <c r="E2917" s="461">
        <v>1068.1400000000001</v>
      </c>
      <c r="F2917" s="164" t="s">
        <v>11118</v>
      </c>
      <c r="G2917" s="143"/>
    </row>
    <row r="2918" spans="1:7" ht="21.6" x14ac:dyDescent="0.3">
      <c r="A2918" s="159" t="str">
        <f t="shared" si="45"/>
        <v>SN-72287</v>
      </c>
      <c r="B2918" s="160">
        <v>72287</v>
      </c>
      <c r="C2918" s="165" t="s">
        <v>7614</v>
      </c>
      <c r="D2918" s="166" t="s">
        <v>513</v>
      </c>
      <c r="E2918" s="461">
        <v>267.33999999999997</v>
      </c>
      <c r="F2918" s="164" t="s">
        <v>11118</v>
      </c>
      <c r="G2918" s="143"/>
    </row>
    <row r="2919" spans="1:7" ht="21.6" x14ac:dyDescent="0.3">
      <c r="A2919" s="159" t="str">
        <f t="shared" si="45"/>
        <v>SN-72288</v>
      </c>
      <c r="B2919" s="160">
        <v>72288</v>
      </c>
      <c r="C2919" s="165" t="s">
        <v>7615</v>
      </c>
      <c r="D2919" s="166" t="s">
        <v>513</v>
      </c>
      <c r="E2919" s="461">
        <v>334.62</v>
      </c>
      <c r="F2919" s="164" t="s">
        <v>11118</v>
      </c>
      <c r="G2919" s="143"/>
    </row>
    <row r="2920" spans="1:7" ht="21.6" x14ac:dyDescent="0.3">
      <c r="A2920" s="159" t="str">
        <f t="shared" si="45"/>
        <v>SN-72553</v>
      </c>
      <c r="B2920" s="160">
        <v>72553</v>
      </c>
      <c r="C2920" s="165" t="s">
        <v>7626</v>
      </c>
      <c r="D2920" s="166" t="s">
        <v>513</v>
      </c>
      <c r="E2920" s="461">
        <v>177.47</v>
      </c>
      <c r="F2920" s="164" t="s">
        <v>11118</v>
      </c>
      <c r="G2920" s="143"/>
    </row>
    <row r="2921" spans="1:7" ht="21.6" x14ac:dyDescent="0.3">
      <c r="A2921" s="159" t="str">
        <f t="shared" si="45"/>
        <v>SN-72554</v>
      </c>
      <c r="B2921" s="160">
        <v>72554</v>
      </c>
      <c r="C2921" s="165" t="s">
        <v>7627</v>
      </c>
      <c r="D2921" s="166" t="s">
        <v>513</v>
      </c>
      <c r="E2921" s="461">
        <v>608.24</v>
      </c>
      <c r="F2921" s="164" t="s">
        <v>11118</v>
      </c>
      <c r="G2921" s="143"/>
    </row>
    <row r="2922" spans="1:7" ht="21.6" x14ac:dyDescent="0.3">
      <c r="A2922" s="159" t="str">
        <f t="shared" si="45"/>
        <v>SN-73775/1</v>
      </c>
      <c r="B2922" s="160" t="s">
        <v>13986</v>
      </c>
      <c r="C2922" s="165" t="s">
        <v>7963</v>
      </c>
      <c r="D2922" s="166" t="s">
        <v>513</v>
      </c>
      <c r="E2922" s="461">
        <v>182.53</v>
      </c>
      <c r="F2922" s="164" t="s">
        <v>11118</v>
      </c>
      <c r="G2922" s="143"/>
    </row>
    <row r="2923" spans="1:7" ht="21.6" x14ac:dyDescent="0.3">
      <c r="A2923" s="159" t="str">
        <f t="shared" si="45"/>
        <v>SN-73775/2</v>
      </c>
      <c r="B2923" s="160" t="s">
        <v>13987</v>
      </c>
      <c r="C2923" s="165" t="s">
        <v>13988</v>
      </c>
      <c r="D2923" s="166" t="s">
        <v>513</v>
      </c>
      <c r="E2923" s="461">
        <v>188.3</v>
      </c>
      <c r="F2923" s="164" t="s">
        <v>11118</v>
      </c>
      <c r="G2923" s="168"/>
    </row>
    <row r="2924" spans="1:7" x14ac:dyDescent="0.3">
      <c r="A2924" s="159" t="str">
        <f t="shared" si="45"/>
        <v>SN-83633</v>
      </c>
      <c r="B2924" s="160">
        <v>83633</v>
      </c>
      <c r="C2924" s="165" t="s">
        <v>7706</v>
      </c>
      <c r="D2924" s="166" t="s">
        <v>513</v>
      </c>
      <c r="E2924" s="461">
        <v>1810.09</v>
      </c>
      <c r="F2924" s="164" t="s">
        <v>11038</v>
      </c>
      <c r="G2924" s="168"/>
    </row>
    <row r="2925" spans="1:7" ht="21.6" x14ac:dyDescent="0.3">
      <c r="A2925" s="159" t="str">
        <f t="shared" si="45"/>
        <v>SN-83634</v>
      </c>
      <c r="B2925" s="160">
        <v>83634</v>
      </c>
      <c r="C2925" s="165" t="s">
        <v>13989</v>
      </c>
      <c r="D2925" s="166" t="s">
        <v>513</v>
      </c>
      <c r="E2925" s="461">
        <v>567.14</v>
      </c>
      <c r="F2925" s="164" t="s">
        <v>11118</v>
      </c>
      <c r="G2925" s="143"/>
    </row>
    <row r="2926" spans="1:7" ht="21.6" x14ac:dyDescent="0.3">
      <c r="A2926" s="159" t="str">
        <f t="shared" si="45"/>
        <v>SN-83635</v>
      </c>
      <c r="B2926" s="160">
        <v>83635</v>
      </c>
      <c r="C2926" s="165" t="s">
        <v>7707</v>
      </c>
      <c r="D2926" s="166" t="s">
        <v>513</v>
      </c>
      <c r="E2926" s="461">
        <v>213.3</v>
      </c>
      <c r="F2926" s="164" t="s">
        <v>11118</v>
      </c>
      <c r="G2926" s="143"/>
    </row>
    <row r="2927" spans="1:7" ht="21.6" x14ac:dyDescent="0.3">
      <c r="A2927" s="159" t="str">
        <f t="shared" si="45"/>
        <v>SN-96765</v>
      </c>
      <c r="B2927" s="160">
        <v>96765</v>
      </c>
      <c r="C2927" s="165" t="s">
        <v>13990</v>
      </c>
      <c r="D2927" s="166" t="s">
        <v>513</v>
      </c>
      <c r="E2927" s="461">
        <v>1270.3</v>
      </c>
      <c r="F2927" s="164" t="s">
        <v>11118</v>
      </c>
      <c r="G2927" s="143"/>
    </row>
    <row r="2928" spans="1:7" ht="21.6" x14ac:dyDescent="0.3">
      <c r="A2928" s="159" t="str">
        <f t="shared" si="45"/>
        <v>SN-72337</v>
      </c>
      <c r="B2928" s="160">
        <v>72337</v>
      </c>
      <c r="C2928" s="165" t="s">
        <v>13991</v>
      </c>
      <c r="D2928" s="166" t="s">
        <v>513</v>
      </c>
      <c r="E2928" s="461">
        <v>16.16</v>
      </c>
      <c r="F2928" s="164" t="s">
        <v>11118</v>
      </c>
      <c r="G2928" s="168"/>
    </row>
    <row r="2929" spans="1:7" x14ac:dyDescent="0.3">
      <c r="A2929" s="159" t="str">
        <f t="shared" si="45"/>
        <v>SN-73749/1</v>
      </c>
      <c r="B2929" s="160" t="s">
        <v>13992</v>
      </c>
      <c r="C2929" s="165" t="s">
        <v>13993</v>
      </c>
      <c r="D2929" s="166" t="s">
        <v>513</v>
      </c>
      <c r="E2929" s="461">
        <v>147.68</v>
      </c>
      <c r="F2929" s="164" t="s">
        <v>11038</v>
      </c>
      <c r="G2929" s="168"/>
    </row>
    <row r="2930" spans="1:7" x14ac:dyDescent="0.3">
      <c r="A2930" s="159" t="str">
        <f t="shared" si="45"/>
        <v>SN-73749/2</v>
      </c>
      <c r="B2930" s="160" t="s">
        <v>13994</v>
      </c>
      <c r="C2930" s="165" t="s">
        <v>13995</v>
      </c>
      <c r="D2930" s="166" t="s">
        <v>513</v>
      </c>
      <c r="E2930" s="461">
        <v>269.92</v>
      </c>
      <c r="F2930" s="164" t="s">
        <v>11038</v>
      </c>
      <c r="G2930" s="143"/>
    </row>
    <row r="2931" spans="1:7" x14ac:dyDescent="0.3">
      <c r="A2931" s="159" t="str">
        <f t="shared" si="45"/>
        <v>SN-73749/3</v>
      </c>
      <c r="B2931" s="160" t="s">
        <v>13996</v>
      </c>
      <c r="C2931" s="165" t="s">
        <v>13997</v>
      </c>
      <c r="D2931" s="166" t="s">
        <v>513</v>
      </c>
      <c r="E2931" s="461">
        <v>878.21</v>
      </c>
      <c r="F2931" s="164" t="s">
        <v>11038</v>
      </c>
      <c r="G2931" s="143"/>
    </row>
    <row r="2932" spans="1:7" ht="21.6" x14ac:dyDescent="0.3">
      <c r="A2932" s="159" t="str">
        <f t="shared" si="45"/>
        <v>SN-73768/1</v>
      </c>
      <c r="B2932" s="160" t="s">
        <v>13998</v>
      </c>
      <c r="C2932" s="165" t="s">
        <v>13999</v>
      </c>
      <c r="D2932" s="166" t="s">
        <v>566</v>
      </c>
      <c r="E2932" s="461">
        <v>1.24</v>
      </c>
      <c r="F2932" s="164" t="s">
        <v>11118</v>
      </c>
      <c r="G2932" s="143"/>
    </row>
    <row r="2933" spans="1:7" ht="21.6" x14ac:dyDescent="0.3">
      <c r="A2933" s="159" t="str">
        <f t="shared" si="45"/>
        <v>SN-73768/7</v>
      </c>
      <c r="B2933" s="160" t="s">
        <v>14000</v>
      </c>
      <c r="C2933" s="165" t="s">
        <v>14001</v>
      </c>
      <c r="D2933" s="166" t="s">
        <v>566</v>
      </c>
      <c r="E2933" s="461">
        <v>31.89</v>
      </c>
      <c r="F2933" s="164" t="s">
        <v>11118</v>
      </c>
      <c r="G2933" s="168"/>
    </row>
    <row r="2934" spans="1:7" ht="21.6" x14ac:dyDescent="0.3">
      <c r="A2934" s="159" t="str">
        <f t="shared" si="45"/>
        <v>SN-73768/8</v>
      </c>
      <c r="B2934" s="160" t="s">
        <v>14002</v>
      </c>
      <c r="C2934" s="165" t="s">
        <v>14003</v>
      </c>
      <c r="D2934" s="166" t="s">
        <v>566</v>
      </c>
      <c r="E2934" s="461">
        <v>75.989999999999995</v>
      </c>
      <c r="F2934" s="164" t="s">
        <v>11118</v>
      </c>
      <c r="G2934" s="143"/>
    </row>
    <row r="2935" spans="1:7" ht="21.6" x14ac:dyDescent="0.3">
      <c r="A2935" s="159" t="str">
        <f t="shared" si="45"/>
        <v>SN-73768/9</v>
      </c>
      <c r="B2935" s="160" t="s">
        <v>14004</v>
      </c>
      <c r="C2935" s="165" t="s">
        <v>14005</v>
      </c>
      <c r="D2935" s="166" t="s">
        <v>566</v>
      </c>
      <c r="E2935" s="461">
        <v>0.89</v>
      </c>
      <c r="F2935" s="164" t="s">
        <v>11118</v>
      </c>
      <c r="G2935" s="168"/>
    </row>
    <row r="2936" spans="1:7" ht="21.6" x14ac:dyDescent="0.3">
      <c r="A2936" s="159" t="str">
        <f t="shared" si="45"/>
        <v>SN-73768/10</v>
      </c>
      <c r="B2936" s="160" t="s">
        <v>14006</v>
      </c>
      <c r="C2936" s="165" t="s">
        <v>14007</v>
      </c>
      <c r="D2936" s="166" t="s">
        <v>566</v>
      </c>
      <c r="E2936" s="461">
        <v>1.1499999999999999</v>
      </c>
      <c r="F2936" s="164" t="s">
        <v>11118</v>
      </c>
      <c r="G2936" s="143"/>
    </row>
    <row r="2937" spans="1:7" ht="21.6" x14ac:dyDescent="0.3">
      <c r="A2937" s="159" t="str">
        <f t="shared" si="45"/>
        <v>SN-73768/11</v>
      </c>
      <c r="B2937" s="160" t="s">
        <v>14008</v>
      </c>
      <c r="C2937" s="165" t="s">
        <v>14009</v>
      </c>
      <c r="D2937" s="166" t="s">
        <v>566</v>
      </c>
      <c r="E2937" s="461">
        <v>1.5</v>
      </c>
      <c r="F2937" s="164" t="s">
        <v>11118</v>
      </c>
      <c r="G2937" s="143"/>
    </row>
    <row r="2938" spans="1:7" ht="21.6" x14ac:dyDescent="0.3">
      <c r="A2938" s="159" t="str">
        <f t="shared" si="45"/>
        <v>SN-73768/12</v>
      </c>
      <c r="B2938" s="160" t="s">
        <v>14010</v>
      </c>
      <c r="C2938" s="165" t="s">
        <v>14011</v>
      </c>
      <c r="D2938" s="166" t="s">
        <v>566</v>
      </c>
      <c r="E2938" s="461">
        <v>2.0299999999999998</v>
      </c>
      <c r="F2938" s="164" t="s">
        <v>11118</v>
      </c>
      <c r="G2938" s="143"/>
    </row>
    <row r="2939" spans="1:7" ht="21.6" x14ac:dyDescent="0.3">
      <c r="A2939" s="159" t="str">
        <f t="shared" si="45"/>
        <v>SN-73768/13</v>
      </c>
      <c r="B2939" s="160" t="s">
        <v>14012</v>
      </c>
      <c r="C2939" s="165" t="s">
        <v>14013</v>
      </c>
      <c r="D2939" s="166" t="s">
        <v>566</v>
      </c>
      <c r="E2939" s="461">
        <v>2.73</v>
      </c>
      <c r="F2939" s="164" t="s">
        <v>11118</v>
      </c>
      <c r="G2939" s="143"/>
    </row>
    <row r="2940" spans="1:7" ht="21.6" x14ac:dyDescent="0.3">
      <c r="A2940" s="159" t="str">
        <f t="shared" si="45"/>
        <v>SN-73768/14</v>
      </c>
      <c r="B2940" s="160" t="s">
        <v>14014</v>
      </c>
      <c r="C2940" s="165" t="s">
        <v>14015</v>
      </c>
      <c r="D2940" s="166" t="s">
        <v>566</v>
      </c>
      <c r="E2940" s="461">
        <v>3.51</v>
      </c>
      <c r="F2940" s="164" t="s">
        <v>11118</v>
      </c>
      <c r="G2940" s="143"/>
    </row>
    <row r="2941" spans="1:7" x14ac:dyDescent="0.3">
      <c r="A2941" s="159" t="str">
        <f t="shared" si="45"/>
        <v>SN-83366</v>
      </c>
      <c r="B2941" s="160">
        <v>83366</v>
      </c>
      <c r="C2941" s="165" t="s">
        <v>14016</v>
      </c>
      <c r="D2941" s="166" t="s">
        <v>513</v>
      </c>
      <c r="E2941" s="461">
        <v>48.96</v>
      </c>
      <c r="F2941" s="164" t="s">
        <v>11038</v>
      </c>
      <c r="G2941" s="143"/>
    </row>
    <row r="2942" spans="1:7" x14ac:dyDescent="0.3">
      <c r="A2942" s="159" t="str">
        <f t="shared" si="45"/>
        <v>SN-83367</v>
      </c>
      <c r="B2942" s="160">
        <v>83367</v>
      </c>
      <c r="C2942" s="165" t="s">
        <v>14017</v>
      </c>
      <c r="D2942" s="166" t="s">
        <v>513</v>
      </c>
      <c r="E2942" s="461">
        <v>424.35</v>
      </c>
      <c r="F2942" s="164" t="s">
        <v>11038</v>
      </c>
      <c r="G2942" s="143"/>
    </row>
    <row r="2943" spans="1:7" x14ac:dyDescent="0.3">
      <c r="A2943" s="159" t="str">
        <f t="shared" si="45"/>
        <v>SN-83368</v>
      </c>
      <c r="B2943" s="160">
        <v>83368</v>
      </c>
      <c r="C2943" s="165" t="s">
        <v>14018</v>
      </c>
      <c r="D2943" s="166" t="s">
        <v>513</v>
      </c>
      <c r="E2943" s="461">
        <v>1138.72</v>
      </c>
      <c r="F2943" s="164" t="s">
        <v>11038</v>
      </c>
      <c r="G2943" s="143"/>
    </row>
    <row r="2944" spans="1:7" ht="20.399999999999999" x14ac:dyDescent="0.3">
      <c r="A2944" s="159" t="str">
        <f t="shared" si="45"/>
        <v>SN-83369</v>
      </c>
      <c r="B2944" s="160">
        <v>83369</v>
      </c>
      <c r="C2944" s="165" t="s">
        <v>14019</v>
      </c>
      <c r="D2944" s="166" t="s">
        <v>513</v>
      </c>
      <c r="E2944" s="461">
        <v>263.57</v>
      </c>
      <c r="F2944" s="164" t="s">
        <v>11038</v>
      </c>
      <c r="G2944" s="143"/>
    </row>
    <row r="2945" spans="1:7" ht="20.399999999999999" x14ac:dyDescent="0.3">
      <c r="A2945" s="159" t="str">
        <f t="shared" si="45"/>
        <v>SN-83370</v>
      </c>
      <c r="B2945" s="160">
        <v>83370</v>
      </c>
      <c r="C2945" s="165" t="s">
        <v>14020</v>
      </c>
      <c r="D2945" s="166" t="s">
        <v>513</v>
      </c>
      <c r="E2945" s="461">
        <v>157.76</v>
      </c>
      <c r="F2945" s="164" t="s">
        <v>11038</v>
      </c>
      <c r="G2945" s="143"/>
    </row>
    <row r="2946" spans="1:7" ht="20.399999999999999" x14ac:dyDescent="0.3">
      <c r="A2946" s="159" t="str">
        <f t="shared" si="45"/>
        <v>SN-83371</v>
      </c>
      <c r="B2946" s="160">
        <v>83371</v>
      </c>
      <c r="C2946" s="165" t="s">
        <v>14021</v>
      </c>
      <c r="D2946" s="166" t="s">
        <v>513</v>
      </c>
      <c r="E2946" s="461">
        <v>91.11</v>
      </c>
      <c r="F2946" s="164" t="s">
        <v>11038</v>
      </c>
      <c r="G2946" s="143"/>
    </row>
    <row r="2947" spans="1:7" ht="21.6" x14ac:dyDescent="0.3">
      <c r="A2947" s="159" t="str">
        <f t="shared" si="45"/>
        <v>SN-83639</v>
      </c>
      <c r="B2947" s="160">
        <v>83639</v>
      </c>
      <c r="C2947" s="165" t="s">
        <v>14022</v>
      </c>
      <c r="D2947" s="166" t="s">
        <v>566</v>
      </c>
      <c r="E2947" s="461">
        <v>39.07</v>
      </c>
      <c r="F2947" s="164" t="s">
        <v>11118</v>
      </c>
      <c r="G2947" s="143"/>
    </row>
    <row r="2948" spans="1:7" ht="20.399999999999999" x14ac:dyDescent="0.3">
      <c r="A2948" s="159" t="str">
        <f t="shared" si="45"/>
        <v>SN-84676</v>
      </c>
      <c r="B2948" s="160">
        <v>84676</v>
      </c>
      <c r="C2948" s="165" t="s">
        <v>14023</v>
      </c>
      <c r="D2948" s="166" t="s">
        <v>513</v>
      </c>
      <c r="E2948" s="461">
        <v>386.49</v>
      </c>
      <c r="F2948" s="164" t="s">
        <v>11038</v>
      </c>
      <c r="G2948" s="143"/>
    </row>
    <row r="2949" spans="1:7" x14ac:dyDescent="0.3">
      <c r="A2949" s="159" t="str">
        <f t="shared" si="45"/>
        <v>SN-84796</v>
      </c>
      <c r="B2949" s="160">
        <v>84796</v>
      </c>
      <c r="C2949" s="165" t="s">
        <v>14024</v>
      </c>
      <c r="D2949" s="166" t="s">
        <v>513</v>
      </c>
      <c r="E2949" s="461">
        <v>539.71</v>
      </c>
      <c r="F2949" s="164" t="s">
        <v>11038</v>
      </c>
      <c r="G2949" s="143"/>
    </row>
    <row r="2950" spans="1:7" x14ac:dyDescent="0.3">
      <c r="A2950" s="159" t="str">
        <f t="shared" si="45"/>
        <v>SN-84798</v>
      </c>
      <c r="B2950" s="160">
        <v>84798</v>
      </c>
      <c r="C2950" s="165" t="s">
        <v>14025</v>
      </c>
      <c r="D2950" s="166" t="s">
        <v>513</v>
      </c>
      <c r="E2950" s="461">
        <v>235.26</v>
      </c>
      <c r="F2950" s="164" t="s">
        <v>11038</v>
      </c>
      <c r="G2950" s="143"/>
    </row>
    <row r="2951" spans="1:7" ht="21.6" x14ac:dyDescent="0.3">
      <c r="A2951" s="159" t="str">
        <f t="shared" si="45"/>
        <v>SN-98261</v>
      </c>
      <c r="B2951" s="160">
        <v>98261</v>
      </c>
      <c r="C2951" s="165" t="s">
        <v>14026</v>
      </c>
      <c r="D2951" s="166" t="s">
        <v>566</v>
      </c>
      <c r="E2951" s="461">
        <v>1.98</v>
      </c>
      <c r="F2951" s="164" t="s">
        <v>11118</v>
      </c>
      <c r="G2951" s="143"/>
    </row>
    <row r="2952" spans="1:7" ht="21.6" x14ac:dyDescent="0.3">
      <c r="A2952" s="159" t="str">
        <f t="shared" si="45"/>
        <v>SN-98262</v>
      </c>
      <c r="B2952" s="160">
        <v>98262</v>
      </c>
      <c r="C2952" s="165" t="s">
        <v>14027</v>
      </c>
      <c r="D2952" s="166" t="s">
        <v>566</v>
      </c>
      <c r="E2952" s="461">
        <v>2.34</v>
      </c>
      <c r="F2952" s="164" t="s">
        <v>11118</v>
      </c>
      <c r="G2952" s="143"/>
    </row>
    <row r="2953" spans="1:7" ht="21.6" x14ac:dyDescent="0.3">
      <c r="A2953" s="159" t="str">
        <f t="shared" si="45"/>
        <v>SN-98263</v>
      </c>
      <c r="B2953" s="160">
        <v>98263</v>
      </c>
      <c r="C2953" s="165" t="s">
        <v>14028</v>
      </c>
      <c r="D2953" s="166" t="s">
        <v>566</v>
      </c>
      <c r="E2953" s="461">
        <v>2.75</v>
      </c>
      <c r="F2953" s="164" t="s">
        <v>11118</v>
      </c>
      <c r="G2953" s="143"/>
    </row>
    <row r="2954" spans="1:7" ht="21.6" x14ac:dyDescent="0.3">
      <c r="A2954" s="159" t="str">
        <f t="shared" ref="A2954:A3017" si="46">CONCATENATE("SN-",B2954)</f>
        <v>SN-98264</v>
      </c>
      <c r="B2954" s="160">
        <v>98264</v>
      </c>
      <c r="C2954" s="165" t="s">
        <v>14029</v>
      </c>
      <c r="D2954" s="166" t="s">
        <v>566</v>
      </c>
      <c r="E2954" s="461">
        <v>3.09</v>
      </c>
      <c r="F2954" s="164" t="s">
        <v>11118</v>
      </c>
      <c r="G2954" s="143"/>
    </row>
    <row r="2955" spans="1:7" ht="21.6" x14ac:dyDescent="0.3">
      <c r="A2955" s="159" t="str">
        <f t="shared" si="46"/>
        <v>SN-98265</v>
      </c>
      <c r="B2955" s="160">
        <v>98265</v>
      </c>
      <c r="C2955" s="165" t="s">
        <v>14030</v>
      </c>
      <c r="D2955" s="166" t="s">
        <v>566</v>
      </c>
      <c r="E2955" s="461">
        <v>3.59</v>
      </c>
      <c r="F2955" s="164" t="s">
        <v>11118</v>
      </c>
      <c r="G2955" s="143"/>
    </row>
    <row r="2956" spans="1:7" ht="21.6" x14ac:dyDescent="0.3">
      <c r="A2956" s="159" t="str">
        <f t="shared" si="46"/>
        <v>SN-98266</v>
      </c>
      <c r="B2956" s="160">
        <v>98266</v>
      </c>
      <c r="C2956" s="165" t="s">
        <v>14031</v>
      </c>
      <c r="D2956" s="166" t="s">
        <v>566</v>
      </c>
      <c r="E2956" s="461">
        <v>3.86</v>
      </c>
      <c r="F2956" s="164" t="s">
        <v>11118</v>
      </c>
      <c r="G2956" s="143"/>
    </row>
    <row r="2957" spans="1:7" ht="21.6" x14ac:dyDescent="0.3">
      <c r="A2957" s="159" t="str">
        <f t="shared" si="46"/>
        <v>SN-98267</v>
      </c>
      <c r="B2957" s="160">
        <v>98267</v>
      </c>
      <c r="C2957" s="165" t="s">
        <v>14032</v>
      </c>
      <c r="D2957" s="166" t="s">
        <v>566</v>
      </c>
      <c r="E2957" s="461">
        <v>6.34</v>
      </c>
      <c r="F2957" s="164" t="s">
        <v>11118</v>
      </c>
      <c r="G2957" s="143"/>
    </row>
    <row r="2958" spans="1:7" ht="21.6" x14ac:dyDescent="0.3">
      <c r="A2958" s="159" t="str">
        <f t="shared" si="46"/>
        <v>SN-98268</v>
      </c>
      <c r="B2958" s="160">
        <v>98268</v>
      </c>
      <c r="C2958" s="165" t="s">
        <v>14033</v>
      </c>
      <c r="D2958" s="166" t="s">
        <v>566</v>
      </c>
      <c r="E2958" s="461">
        <v>10.36</v>
      </c>
      <c r="F2958" s="164" t="s">
        <v>11118</v>
      </c>
      <c r="G2958" s="168"/>
    </row>
    <row r="2959" spans="1:7" ht="21.6" x14ac:dyDescent="0.3">
      <c r="A2959" s="159" t="str">
        <f t="shared" si="46"/>
        <v>SN-98269</v>
      </c>
      <c r="B2959" s="160">
        <v>98269</v>
      </c>
      <c r="C2959" s="165" t="s">
        <v>14034</v>
      </c>
      <c r="D2959" s="166" t="s">
        <v>566</v>
      </c>
      <c r="E2959" s="461">
        <v>13.39</v>
      </c>
      <c r="F2959" s="164" t="s">
        <v>11118</v>
      </c>
      <c r="G2959" s="168"/>
    </row>
    <row r="2960" spans="1:7" ht="21.6" x14ac:dyDescent="0.3">
      <c r="A2960" s="159" t="str">
        <f t="shared" si="46"/>
        <v>SN-98270</v>
      </c>
      <c r="B2960" s="160">
        <v>98270</v>
      </c>
      <c r="C2960" s="165" t="s">
        <v>14035</v>
      </c>
      <c r="D2960" s="166" t="s">
        <v>566</v>
      </c>
      <c r="E2960" s="461">
        <v>21.77</v>
      </c>
      <c r="F2960" s="164" t="s">
        <v>11118</v>
      </c>
      <c r="G2960" s="143"/>
    </row>
    <row r="2961" spans="1:7" ht="21.6" x14ac:dyDescent="0.3">
      <c r="A2961" s="159" t="str">
        <f t="shared" si="46"/>
        <v>SN-98271</v>
      </c>
      <c r="B2961" s="160">
        <v>98271</v>
      </c>
      <c r="C2961" s="165" t="s">
        <v>14036</v>
      </c>
      <c r="D2961" s="166" t="s">
        <v>566</v>
      </c>
      <c r="E2961" s="461">
        <v>33.770000000000003</v>
      </c>
      <c r="F2961" s="164" t="s">
        <v>11118</v>
      </c>
      <c r="G2961" s="143"/>
    </row>
    <row r="2962" spans="1:7" ht="21.6" x14ac:dyDescent="0.3">
      <c r="A2962" s="159" t="str">
        <f t="shared" si="46"/>
        <v>SN-98272</v>
      </c>
      <c r="B2962" s="160">
        <v>98272</v>
      </c>
      <c r="C2962" s="165" t="s">
        <v>14037</v>
      </c>
      <c r="D2962" s="166" t="s">
        <v>566</v>
      </c>
      <c r="E2962" s="461">
        <v>79.17</v>
      </c>
      <c r="F2962" s="164" t="s">
        <v>11118</v>
      </c>
      <c r="G2962" s="143"/>
    </row>
    <row r="2963" spans="1:7" ht="21.6" x14ac:dyDescent="0.3">
      <c r="A2963" s="159" t="str">
        <f t="shared" si="46"/>
        <v>SN-98273</v>
      </c>
      <c r="B2963" s="160">
        <v>98273</v>
      </c>
      <c r="C2963" s="165" t="s">
        <v>14038</v>
      </c>
      <c r="D2963" s="166" t="s">
        <v>566</v>
      </c>
      <c r="E2963" s="461">
        <v>1.5</v>
      </c>
      <c r="F2963" s="164" t="s">
        <v>11118</v>
      </c>
      <c r="G2963" s="143"/>
    </row>
    <row r="2964" spans="1:7" ht="21.6" x14ac:dyDescent="0.3">
      <c r="A2964" s="159" t="str">
        <f t="shared" si="46"/>
        <v>SN-98274</v>
      </c>
      <c r="B2964" s="160">
        <v>98274</v>
      </c>
      <c r="C2964" s="165" t="s">
        <v>14039</v>
      </c>
      <c r="D2964" s="166" t="s">
        <v>566</v>
      </c>
      <c r="E2964" s="461">
        <v>2</v>
      </c>
      <c r="F2964" s="164" t="s">
        <v>11118</v>
      </c>
      <c r="G2964" s="143"/>
    </row>
    <row r="2965" spans="1:7" ht="21.6" x14ac:dyDescent="0.3">
      <c r="A2965" s="159" t="str">
        <f t="shared" si="46"/>
        <v>SN-98275</v>
      </c>
      <c r="B2965" s="160">
        <v>98275</v>
      </c>
      <c r="C2965" s="165" t="s">
        <v>14040</v>
      </c>
      <c r="D2965" s="166" t="s">
        <v>566</v>
      </c>
      <c r="E2965" s="461">
        <v>2.2799999999999998</v>
      </c>
      <c r="F2965" s="164" t="s">
        <v>11118</v>
      </c>
      <c r="G2965" s="143"/>
    </row>
    <row r="2966" spans="1:7" ht="21.6" x14ac:dyDescent="0.3">
      <c r="A2966" s="159" t="str">
        <f t="shared" si="46"/>
        <v>SN-98276</v>
      </c>
      <c r="B2966" s="160">
        <v>98276</v>
      </c>
      <c r="C2966" s="165" t="s">
        <v>14041</v>
      </c>
      <c r="D2966" s="166" t="s">
        <v>566</v>
      </c>
      <c r="E2966" s="461">
        <v>4.75</v>
      </c>
      <c r="F2966" s="164" t="s">
        <v>11118</v>
      </c>
      <c r="G2966" s="143"/>
    </row>
    <row r="2967" spans="1:7" ht="21.6" x14ac:dyDescent="0.3">
      <c r="A2967" s="159" t="str">
        <f t="shared" si="46"/>
        <v>SN-98277</v>
      </c>
      <c r="B2967" s="160">
        <v>98277</v>
      </c>
      <c r="C2967" s="165" t="s">
        <v>14042</v>
      </c>
      <c r="D2967" s="166" t="s">
        <v>566</v>
      </c>
      <c r="E2967" s="461">
        <v>8.77</v>
      </c>
      <c r="F2967" s="164" t="s">
        <v>11118</v>
      </c>
      <c r="G2967" s="143"/>
    </row>
    <row r="2968" spans="1:7" ht="21.6" x14ac:dyDescent="0.3">
      <c r="A2968" s="159" t="str">
        <f t="shared" si="46"/>
        <v>SN-98278</v>
      </c>
      <c r="B2968" s="160">
        <v>98278</v>
      </c>
      <c r="C2968" s="165" t="s">
        <v>14043</v>
      </c>
      <c r="D2968" s="166" t="s">
        <v>566</v>
      </c>
      <c r="E2968" s="461">
        <v>11.8</v>
      </c>
      <c r="F2968" s="164" t="s">
        <v>11118</v>
      </c>
      <c r="G2968" s="143"/>
    </row>
    <row r="2969" spans="1:7" ht="21.6" x14ac:dyDescent="0.3">
      <c r="A2969" s="159" t="str">
        <f t="shared" si="46"/>
        <v>SN-98279</v>
      </c>
      <c r="B2969" s="160">
        <v>98279</v>
      </c>
      <c r="C2969" s="165" t="s">
        <v>14044</v>
      </c>
      <c r="D2969" s="166" t="s">
        <v>566</v>
      </c>
      <c r="E2969" s="461">
        <v>20.170000000000002</v>
      </c>
      <c r="F2969" s="164" t="s">
        <v>11118</v>
      </c>
      <c r="G2969" s="143"/>
    </row>
    <row r="2970" spans="1:7" ht="21.6" x14ac:dyDescent="0.3">
      <c r="A2970" s="159" t="str">
        <f t="shared" si="46"/>
        <v>SN-98280</v>
      </c>
      <c r="B2970" s="160">
        <v>98280</v>
      </c>
      <c r="C2970" s="165" t="s">
        <v>14045</v>
      </c>
      <c r="D2970" s="166" t="s">
        <v>566</v>
      </c>
      <c r="E2970" s="461">
        <v>4.03</v>
      </c>
      <c r="F2970" s="164" t="s">
        <v>11118</v>
      </c>
      <c r="G2970" s="143"/>
    </row>
    <row r="2971" spans="1:7" ht="21.6" x14ac:dyDescent="0.3">
      <c r="A2971" s="159" t="str">
        <f t="shared" si="46"/>
        <v>SN-98281</v>
      </c>
      <c r="B2971" s="160">
        <v>98281</v>
      </c>
      <c r="C2971" s="165" t="s">
        <v>14046</v>
      </c>
      <c r="D2971" s="166" t="s">
        <v>566</v>
      </c>
      <c r="E2971" s="461">
        <v>4.38</v>
      </c>
      <c r="F2971" s="164" t="s">
        <v>11118</v>
      </c>
      <c r="G2971" s="168"/>
    </row>
    <row r="2972" spans="1:7" ht="21.6" x14ac:dyDescent="0.3">
      <c r="A2972" s="159" t="str">
        <f t="shared" si="46"/>
        <v>SN-98282</v>
      </c>
      <c r="B2972" s="160">
        <v>98282</v>
      </c>
      <c r="C2972" s="165" t="s">
        <v>14047</v>
      </c>
      <c r="D2972" s="166" t="s">
        <v>566</v>
      </c>
      <c r="E2972" s="461">
        <v>4.8099999999999996</v>
      </c>
      <c r="F2972" s="164" t="s">
        <v>11118</v>
      </c>
      <c r="G2972" s="143"/>
    </row>
    <row r="2973" spans="1:7" ht="21.6" x14ac:dyDescent="0.3">
      <c r="A2973" s="159" t="str">
        <f t="shared" si="46"/>
        <v>SN-98283</v>
      </c>
      <c r="B2973" s="160">
        <v>98283</v>
      </c>
      <c r="C2973" s="165" t="s">
        <v>14048</v>
      </c>
      <c r="D2973" s="166" t="s">
        <v>566</v>
      </c>
      <c r="E2973" s="461">
        <v>5.14</v>
      </c>
      <c r="F2973" s="164" t="s">
        <v>11118</v>
      </c>
      <c r="G2973" s="143"/>
    </row>
    <row r="2974" spans="1:7" ht="21.6" x14ac:dyDescent="0.3">
      <c r="A2974" s="159" t="str">
        <f t="shared" si="46"/>
        <v>SN-98284</v>
      </c>
      <c r="B2974" s="160">
        <v>98284</v>
      </c>
      <c r="C2974" s="165" t="s">
        <v>14049</v>
      </c>
      <c r="D2974" s="166" t="s">
        <v>566</v>
      </c>
      <c r="E2974" s="461">
        <v>5.63</v>
      </c>
      <c r="F2974" s="164" t="s">
        <v>11118</v>
      </c>
      <c r="G2974" s="143"/>
    </row>
    <row r="2975" spans="1:7" ht="21.6" x14ac:dyDescent="0.3">
      <c r="A2975" s="159" t="str">
        <f t="shared" si="46"/>
        <v>SN-98285</v>
      </c>
      <c r="B2975" s="160">
        <v>98285</v>
      </c>
      <c r="C2975" s="165" t="s">
        <v>14050</v>
      </c>
      <c r="D2975" s="166" t="s">
        <v>566</v>
      </c>
      <c r="E2975" s="461">
        <v>5.92</v>
      </c>
      <c r="F2975" s="164" t="s">
        <v>11118</v>
      </c>
      <c r="G2975" s="143"/>
    </row>
    <row r="2976" spans="1:7" ht="21.6" x14ac:dyDescent="0.3">
      <c r="A2976" s="159" t="str">
        <f t="shared" si="46"/>
        <v>SN-98286</v>
      </c>
      <c r="B2976" s="160">
        <v>98286</v>
      </c>
      <c r="C2976" s="165" t="s">
        <v>14051</v>
      </c>
      <c r="D2976" s="166" t="s">
        <v>566</v>
      </c>
      <c r="E2976" s="461">
        <v>8.39</v>
      </c>
      <c r="F2976" s="164" t="s">
        <v>11118</v>
      </c>
      <c r="G2976" s="143"/>
    </row>
    <row r="2977" spans="1:6" ht="21.6" x14ac:dyDescent="0.3">
      <c r="A2977" s="159" t="str">
        <f t="shared" si="46"/>
        <v>SN-98287</v>
      </c>
      <c r="B2977" s="160">
        <v>98287</v>
      </c>
      <c r="C2977" s="165" t="s">
        <v>14052</v>
      </c>
      <c r="D2977" s="166" t="s">
        <v>566</v>
      </c>
      <c r="E2977" s="461">
        <v>0.75</v>
      </c>
      <c r="F2977" s="164" t="s">
        <v>11118</v>
      </c>
    </row>
    <row r="2978" spans="1:6" ht="21.6" x14ac:dyDescent="0.3">
      <c r="A2978" s="159" t="str">
        <f t="shared" si="46"/>
        <v>SN-98288</v>
      </c>
      <c r="B2978" s="160">
        <v>98288</v>
      </c>
      <c r="C2978" s="165" t="s">
        <v>14053</v>
      </c>
      <c r="D2978" s="166" t="s">
        <v>566</v>
      </c>
      <c r="E2978" s="461">
        <v>1.1100000000000001</v>
      </c>
      <c r="F2978" s="164" t="s">
        <v>11118</v>
      </c>
    </row>
    <row r="2979" spans="1:6" ht="21.6" x14ac:dyDescent="0.3">
      <c r="A2979" s="159" t="str">
        <f t="shared" si="46"/>
        <v>SN-98289</v>
      </c>
      <c r="B2979" s="160">
        <v>98289</v>
      </c>
      <c r="C2979" s="165" t="s">
        <v>14054</v>
      </c>
      <c r="D2979" s="166" t="s">
        <v>566</v>
      </c>
      <c r="E2979" s="461">
        <v>1.53</v>
      </c>
      <c r="F2979" s="164" t="s">
        <v>11118</v>
      </c>
    </row>
    <row r="2980" spans="1:6" ht="21.6" x14ac:dyDescent="0.3">
      <c r="A2980" s="159" t="str">
        <f t="shared" si="46"/>
        <v>SN-98290</v>
      </c>
      <c r="B2980" s="160">
        <v>98290</v>
      </c>
      <c r="C2980" s="165" t="s">
        <v>14055</v>
      </c>
      <c r="D2980" s="166" t="s">
        <v>566</v>
      </c>
      <c r="E2980" s="461">
        <v>1.87</v>
      </c>
      <c r="F2980" s="164" t="s">
        <v>11118</v>
      </c>
    </row>
    <row r="2981" spans="1:6" ht="21.6" x14ac:dyDescent="0.3">
      <c r="A2981" s="159" t="str">
        <f t="shared" si="46"/>
        <v>SN-98291</v>
      </c>
      <c r="B2981" s="160">
        <v>98291</v>
      </c>
      <c r="C2981" s="165" t="s">
        <v>14056</v>
      </c>
      <c r="D2981" s="166" t="s">
        <v>566</v>
      </c>
      <c r="E2981" s="461">
        <v>2.36</v>
      </c>
      <c r="F2981" s="164" t="s">
        <v>11118</v>
      </c>
    </row>
    <row r="2982" spans="1:6" ht="21.6" x14ac:dyDescent="0.3">
      <c r="A2982" s="159" t="str">
        <f t="shared" si="46"/>
        <v>SN-98292</v>
      </c>
      <c r="B2982" s="160">
        <v>98292</v>
      </c>
      <c r="C2982" s="165" t="s">
        <v>14057</v>
      </c>
      <c r="D2982" s="166" t="s">
        <v>566</v>
      </c>
      <c r="E2982" s="461">
        <v>2.64</v>
      </c>
      <c r="F2982" s="164" t="s">
        <v>11118</v>
      </c>
    </row>
    <row r="2983" spans="1:6" ht="21.6" x14ac:dyDescent="0.3">
      <c r="A2983" s="159" t="str">
        <f t="shared" si="46"/>
        <v>SN-98293</v>
      </c>
      <c r="B2983" s="160">
        <v>98293</v>
      </c>
      <c r="C2983" s="165" t="s">
        <v>14058</v>
      </c>
      <c r="D2983" s="166" t="s">
        <v>566</v>
      </c>
      <c r="E2983" s="461">
        <v>5.12</v>
      </c>
      <c r="F2983" s="164" t="s">
        <v>11118</v>
      </c>
    </row>
    <row r="2984" spans="1:6" ht="21.6" x14ac:dyDescent="0.3">
      <c r="A2984" s="159" t="str">
        <f t="shared" si="46"/>
        <v>SN-98400</v>
      </c>
      <c r="B2984" s="160">
        <v>98400</v>
      </c>
      <c r="C2984" s="165" t="s">
        <v>14059</v>
      </c>
      <c r="D2984" s="166" t="s">
        <v>566</v>
      </c>
      <c r="E2984" s="461">
        <v>7.51</v>
      </c>
      <c r="F2984" s="164" t="s">
        <v>11118</v>
      </c>
    </row>
    <row r="2985" spans="1:6" ht="21.6" x14ac:dyDescent="0.3">
      <c r="A2985" s="159" t="str">
        <f t="shared" si="46"/>
        <v>SN-98401</v>
      </c>
      <c r="B2985" s="160">
        <v>98401</v>
      </c>
      <c r="C2985" s="165" t="s">
        <v>14060</v>
      </c>
      <c r="D2985" s="166" t="s">
        <v>566</v>
      </c>
      <c r="E2985" s="461">
        <v>11.63</v>
      </c>
      <c r="F2985" s="164" t="s">
        <v>11118</v>
      </c>
    </row>
    <row r="2986" spans="1:6" ht="21.6" x14ac:dyDescent="0.3">
      <c r="A2986" s="159" t="str">
        <f t="shared" si="46"/>
        <v>SN-98402</v>
      </c>
      <c r="B2986" s="160">
        <v>98402</v>
      </c>
      <c r="C2986" s="165" t="s">
        <v>14061</v>
      </c>
      <c r="D2986" s="166" t="s">
        <v>566</v>
      </c>
      <c r="E2986" s="461">
        <v>15.07</v>
      </c>
      <c r="F2986" s="164" t="s">
        <v>11118</v>
      </c>
    </row>
    <row r="2987" spans="1:6" ht="21.6" x14ac:dyDescent="0.3">
      <c r="A2987" s="159" t="str">
        <f t="shared" si="46"/>
        <v>SN-98397</v>
      </c>
      <c r="B2987" s="160">
        <v>98397</v>
      </c>
      <c r="C2987" s="165" t="s">
        <v>14062</v>
      </c>
      <c r="D2987" s="166" t="s">
        <v>701</v>
      </c>
      <c r="E2987" s="461">
        <v>6.5</v>
      </c>
      <c r="F2987" s="164" t="s">
        <v>11118</v>
      </c>
    </row>
    <row r="2988" spans="1:6" x14ac:dyDescent="0.3">
      <c r="A2988" s="159" t="str">
        <f t="shared" si="46"/>
        <v>SN-74003/1</v>
      </c>
      <c r="B2988" s="160" t="s">
        <v>14063</v>
      </c>
      <c r="C2988" s="165" t="s">
        <v>14064</v>
      </c>
      <c r="D2988" s="166" t="s">
        <v>513</v>
      </c>
      <c r="E2988" s="461">
        <v>4418.8500000000004</v>
      </c>
      <c r="F2988" s="164" t="s">
        <v>11038</v>
      </c>
    </row>
    <row r="2989" spans="1:6" x14ac:dyDescent="0.3">
      <c r="A2989" s="159" t="str">
        <f t="shared" si="46"/>
        <v>SN-85120</v>
      </c>
      <c r="B2989" s="160">
        <v>85120</v>
      </c>
      <c r="C2989" s="165" t="s">
        <v>14065</v>
      </c>
      <c r="D2989" s="166" t="s">
        <v>513</v>
      </c>
      <c r="E2989" s="461">
        <v>108.27</v>
      </c>
      <c r="F2989" s="164" t="s">
        <v>11038</v>
      </c>
    </row>
    <row r="2990" spans="1:6" ht="21.6" x14ac:dyDescent="0.3">
      <c r="A2990" s="159" t="str">
        <f t="shared" si="46"/>
        <v>SN-83486</v>
      </c>
      <c r="B2990" s="160">
        <v>83486</v>
      </c>
      <c r="C2990" s="165" t="s">
        <v>7698</v>
      </c>
      <c r="D2990" s="166" t="s">
        <v>513</v>
      </c>
      <c r="E2990" s="461">
        <v>1007.69</v>
      </c>
      <c r="F2990" s="164" t="s">
        <v>11118</v>
      </c>
    </row>
    <row r="2991" spans="1:6" ht="20.399999999999999" x14ac:dyDescent="0.3">
      <c r="A2991" s="159" t="str">
        <f t="shared" si="46"/>
        <v>SN-83643</v>
      </c>
      <c r="B2991" s="160">
        <v>83643</v>
      </c>
      <c r="C2991" s="165" t="s">
        <v>14066</v>
      </c>
      <c r="D2991" s="166" t="s">
        <v>513</v>
      </c>
      <c r="E2991" s="461">
        <v>3230.78</v>
      </c>
      <c r="F2991" s="164" t="s">
        <v>11038</v>
      </c>
    </row>
    <row r="2992" spans="1:6" ht="21.6" x14ac:dyDescent="0.3">
      <c r="A2992" s="159" t="str">
        <f t="shared" si="46"/>
        <v>SN-83644</v>
      </c>
      <c r="B2992" s="160">
        <v>83644</v>
      </c>
      <c r="C2992" s="165" t="s">
        <v>7708</v>
      </c>
      <c r="D2992" s="166" t="s">
        <v>513</v>
      </c>
      <c r="E2992" s="461">
        <v>4462.1499999999996</v>
      </c>
      <c r="F2992" s="164" t="s">
        <v>11118</v>
      </c>
    </row>
    <row r="2993" spans="1:7" ht="21.6" x14ac:dyDescent="0.3">
      <c r="A2993" s="159" t="str">
        <f t="shared" si="46"/>
        <v>SN-83645</v>
      </c>
      <c r="B2993" s="160">
        <v>83645</v>
      </c>
      <c r="C2993" s="165" t="s">
        <v>7709</v>
      </c>
      <c r="D2993" s="166" t="s">
        <v>513</v>
      </c>
      <c r="E2993" s="461">
        <v>1444.76</v>
      </c>
      <c r="F2993" s="164" t="s">
        <v>11118</v>
      </c>
      <c r="G2993" s="143"/>
    </row>
    <row r="2994" spans="1:7" ht="21.6" x14ac:dyDescent="0.3">
      <c r="A2994" s="159" t="str">
        <f t="shared" si="46"/>
        <v>SN-83646</v>
      </c>
      <c r="B2994" s="160">
        <v>83646</v>
      </c>
      <c r="C2994" s="165" t="s">
        <v>7710</v>
      </c>
      <c r="D2994" s="166" t="s">
        <v>513</v>
      </c>
      <c r="E2994" s="461">
        <v>1670.83</v>
      </c>
      <c r="F2994" s="164" t="s">
        <v>11118</v>
      </c>
      <c r="G2994" s="143"/>
    </row>
    <row r="2995" spans="1:7" ht="21.6" x14ac:dyDescent="0.3">
      <c r="A2995" s="159" t="str">
        <f t="shared" si="46"/>
        <v>SN-83647</v>
      </c>
      <c r="B2995" s="160">
        <v>83647</v>
      </c>
      <c r="C2995" s="165" t="s">
        <v>7711</v>
      </c>
      <c r="D2995" s="166" t="s">
        <v>513</v>
      </c>
      <c r="E2995" s="461">
        <v>1106.45</v>
      </c>
      <c r="F2995" s="164" t="s">
        <v>11118</v>
      </c>
      <c r="G2995" s="143"/>
    </row>
    <row r="2996" spans="1:7" ht="21.6" x14ac:dyDescent="0.3">
      <c r="A2996" s="159" t="str">
        <f t="shared" si="46"/>
        <v>SN-83648</v>
      </c>
      <c r="B2996" s="160">
        <v>83648</v>
      </c>
      <c r="C2996" s="165" t="s">
        <v>7712</v>
      </c>
      <c r="D2996" s="166" t="s">
        <v>513</v>
      </c>
      <c r="E2996" s="461">
        <v>724.24</v>
      </c>
      <c r="F2996" s="164" t="s">
        <v>11118</v>
      </c>
      <c r="G2996" s="143"/>
    </row>
    <row r="2997" spans="1:7" x14ac:dyDescent="0.3">
      <c r="A2997" s="159" t="str">
        <f t="shared" si="46"/>
        <v>SN-83649</v>
      </c>
      <c r="B2997" s="160">
        <v>83649</v>
      </c>
      <c r="C2997" s="165" t="s">
        <v>7713</v>
      </c>
      <c r="D2997" s="166" t="s">
        <v>513</v>
      </c>
      <c r="E2997" s="461">
        <v>4124.54</v>
      </c>
      <c r="F2997" s="164" t="s">
        <v>11038</v>
      </c>
      <c r="G2997" s="143"/>
    </row>
    <row r="2998" spans="1:7" x14ac:dyDescent="0.3">
      <c r="A2998" s="159" t="str">
        <f t="shared" si="46"/>
        <v>SN-83650</v>
      </c>
      <c r="B2998" s="160">
        <v>83650</v>
      </c>
      <c r="C2998" s="165" t="s">
        <v>7714</v>
      </c>
      <c r="D2998" s="166" t="s">
        <v>513</v>
      </c>
      <c r="E2998" s="461">
        <v>3447.92</v>
      </c>
      <c r="F2998" s="164" t="s">
        <v>11038</v>
      </c>
      <c r="G2998" s="168"/>
    </row>
    <row r="2999" spans="1:7" x14ac:dyDescent="0.3">
      <c r="A2999" s="159" t="str">
        <f t="shared" si="46"/>
        <v>SN-98294</v>
      </c>
      <c r="B2999" s="160">
        <v>98294</v>
      </c>
      <c r="C2999" s="165" t="s">
        <v>14067</v>
      </c>
      <c r="D2999" s="166" t="s">
        <v>566</v>
      </c>
      <c r="E2999" s="461">
        <v>1.51</v>
      </c>
      <c r="F2999" s="164" t="s">
        <v>11038</v>
      </c>
      <c r="G2999" s="143"/>
    </row>
    <row r="3000" spans="1:7" ht="20.399999999999999" x14ac:dyDescent="0.3">
      <c r="A3000" s="159" t="str">
        <f t="shared" si="46"/>
        <v>SN-98295</v>
      </c>
      <c r="B3000" s="160">
        <v>98295</v>
      </c>
      <c r="C3000" s="165" t="s">
        <v>14068</v>
      </c>
      <c r="D3000" s="166" t="s">
        <v>566</v>
      </c>
      <c r="E3000" s="461">
        <v>1.1399999999999999</v>
      </c>
      <c r="F3000" s="164" t="s">
        <v>11038</v>
      </c>
      <c r="G3000" s="143"/>
    </row>
    <row r="3001" spans="1:7" x14ac:dyDescent="0.3">
      <c r="A3001" s="159" t="str">
        <f t="shared" si="46"/>
        <v>SN-98296</v>
      </c>
      <c r="B3001" s="160">
        <v>98296</v>
      </c>
      <c r="C3001" s="165" t="s">
        <v>14069</v>
      </c>
      <c r="D3001" s="166" t="s">
        <v>566</v>
      </c>
      <c r="E3001" s="461">
        <v>2.2999999999999998</v>
      </c>
      <c r="F3001" s="164" t="s">
        <v>11038</v>
      </c>
      <c r="G3001" s="143"/>
    </row>
    <row r="3002" spans="1:7" ht="20.399999999999999" x14ac:dyDescent="0.3">
      <c r="A3002" s="159" t="str">
        <f t="shared" si="46"/>
        <v>SN-98297</v>
      </c>
      <c r="B3002" s="160">
        <v>98297</v>
      </c>
      <c r="C3002" s="165" t="s">
        <v>14070</v>
      </c>
      <c r="D3002" s="166" t="s">
        <v>566</v>
      </c>
      <c r="E3002" s="461">
        <v>1.71</v>
      </c>
      <c r="F3002" s="164" t="s">
        <v>11038</v>
      </c>
      <c r="G3002" s="143"/>
    </row>
    <row r="3003" spans="1:7" x14ac:dyDescent="0.3">
      <c r="A3003" s="159" t="str">
        <f t="shared" si="46"/>
        <v>SN-98301</v>
      </c>
      <c r="B3003" s="160">
        <v>98301</v>
      </c>
      <c r="C3003" s="165" t="s">
        <v>14071</v>
      </c>
      <c r="D3003" s="166" t="s">
        <v>513</v>
      </c>
      <c r="E3003" s="461">
        <v>328.14</v>
      </c>
      <c r="F3003" s="164" t="s">
        <v>11038</v>
      </c>
      <c r="G3003" s="143"/>
    </row>
    <row r="3004" spans="1:7" x14ac:dyDescent="0.3">
      <c r="A3004" s="159" t="str">
        <f t="shared" si="46"/>
        <v>SN-98302</v>
      </c>
      <c r="B3004" s="160">
        <v>98302</v>
      </c>
      <c r="C3004" s="165" t="s">
        <v>14072</v>
      </c>
      <c r="D3004" s="166" t="s">
        <v>513</v>
      </c>
      <c r="E3004" s="461">
        <v>450.32</v>
      </c>
      <c r="F3004" s="164" t="s">
        <v>11038</v>
      </c>
      <c r="G3004" s="143"/>
    </row>
    <row r="3005" spans="1:7" x14ac:dyDescent="0.3">
      <c r="A3005" s="159" t="str">
        <f t="shared" si="46"/>
        <v>SN-98304</v>
      </c>
      <c r="B3005" s="160">
        <v>98304</v>
      </c>
      <c r="C3005" s="165" t="s">
        <v>14073</v>
      </c>
      <c r="D3005" s="166" t="s">
        <v>513</v>
      </c>
      <c r="E3005" s="461">
        <v>711.86</v>
      </c>
      <c r="F3005" s="164" t="s">
        <v>11038</v>
      </c>
      <c r="G3005" s="143"/>
    </row>
    <row r="3006" spans="1:7" ht="21.6" x14ac:dyDescent="0.3">
      <c r="A3006" s="159" t="str">
        <f t="shared" si="46"/>
        <v>SN-98307</v>
      </c>
      <c r="B3006" s="160">
        <v>98307</v>
      </c>
      <c r="C3006" s="165" t="s">
        <v>14074</v>
      </c>
      <c r="D3006" s="166" t="s">
        <v>513</v>
      </c>
      <c r="E3006" s="461">
        <v>26.24</v>
      </c>
      <c r="F3006" s="164" t="s">
        <v>11118</v>
      </c>
      <c r="G3006" s="143"/>
    </row>
    <row r="3007" spans="1:7" ht="21.6" x14ac:dyDescent="0.3">
      <c r="A3007" s="159" t="str">
        <f t="shared" si="46"/>
        <v>SN-98308</v>
      </c>
      <c r="B3007" s="160">
        <v>98308</v>
      </c>
      <c r="C3007" s="165" t="s">
        <v>14075</v>
      </c>
      <c r="D3007" s="166" t="s">
        <v>513</v>
      </c>
      <c r="E3007" s="461">
        <v>17.22</v>
      </c>
      <c r="F3007" s="164" t="s">
        <v>11118</v>
      </c>
      <c r="G3007" s="143"/>
    </row>
    <row r="3008" spans="1:7" x14ac:dyDescent="0.3">
      <c r="A3008" s="159" t="str">
        <f t="shared" si="46"/>
        <v>SN-98593</v>
      </c>
      <c r="B3008" s="160">
        <v>98593</v>
      </c>
      <c r="C3008" s="165" t="s">
        <v>14076</v>
      </c>
      <c r="D3008" s="166" t="s">
        <v>513</v>
      </c>
      <c r="E3008" s="461">
        <v>565.92999999999995</v>
      </c>
      <c r="F3008" s="164" t="s">
        <v>11038</v>
      </c>
      <c r="G3008" s="143"/>
    </row>
    <row r="3009" spans="1:6" ht="21.6" x14ac:dyDescent="0.3">
      <c r="A3009" s="159" t="str">
        <f t="shared" si="46"/>
        <v>SN-89355</v>
      </c>
      <c r="B3009" s="160">
        <v>89355</v>
      </c>
      <c r="C3009" s="165" t="s">
        <v>14077</v>
      </c>
      <c r="D3009" s="166" t="s">
        <v>566</v>
      </c>
      <c r="E3009" s="461">
        <v>10.49</v>
      </c>
      <c r="F3009" s="164" t="s">
        <v>11118</v>
      </c>
    </row>
    <row r="3010" spans="1:6" ht="21.6" x14ac:dyDescent="0.3">
      <c r="A3010" s="159" t="str">
        <f t="shared" si="46"/>
        <v>SN-89356</v>
      </c>
      <c r="B3010" s="160">
        <v>89356</v>
      </c>
      <c r="C3010" s="165" t="s">
        <v>14078</v>
      </c>
      <c r="D3010" s="166" t="s">
        <v>566</v>
      </c>
      <c r="E3010" s="461">
        <v>12.48</v>
      </c>
      <c r="F3010" s="164" t="s">
        <v>11118</v>
      </c>
    </row>
    <row r="3011" spans="1:6" ht="21.6" x14ac:dyDescent="0.3">
      <c r="A3011" s="159" t="str">
        <f t="shared" si="46"/>
        <v>SN-89357</v>
      </c>
      <c r="B3011" s="160">
        <v>89357</v>
      </c>
      <c r="C3011" s="165" t="s">
        <v>14079</v>
      </c>
      <c r="D3011" s="166" t="s">
        <v>566</v>
      </c>
      <c r="E3011" s="461">
        <v>17.399999999999999</v>
      </c>
      <c r="F3011" s="164" t="s">
        <v>11118</v>
      </c>
    </row>
    <row r="3012" spans="1:6" ht="21.6" x14ac:dyDescent="0.3">
      <c r="A3012" s="159" t="str">
        <f t="shared" si="46"/>
        <v>SN-89401</v>
      </c>
      <c r="B3012" s="160">
        <v>89401</v>
      </c>
      <c r="C3012" s="165" t="s">
        <v>14080</v>
      </c>
      <c r="D3012" s="166" t="s">
        <v>566</v>
      </c>
      <c r="E3012" s="461">
        <v>4.5599999999999996</v>
      </c>
      <c r="F3012" s="164" t="s">
        <v>11118</v>
      </c>
    </row>
    <row r="3013" spans="1:6" ht="21.6" x14ac:dyDescent="0.3">
      <c r="A3013" s="159" t="str">
        <f t="shared" si="46"/>
        <v>SN-89402</v>
      </c>
      <c r="B3013" s="160">
        <v>89402</v>
      </c>
      <c r="C3013" s="165" t="s">
        <v>14081</v>
      </c>
      <c r="D3013" s="166" t="s">
        <v>566</v>
      </c>
      <c r="E3013" s="461">
        <v>5.66</v>
      </c>
      <c r="F3013" s="164" t="s">
        <v>11118</v>
      </c>
    </row>
    <row r="3014" spans="1:6" ht="21.6" x14ac:dyDescent="0.3">
      <c r="A3014" s="159" t="str">
        <f t="shared" si="46"/>
        <v>SN-89403</v>
      </c>
      <c r="B3014" s="160">
        <v>89403</v>
      </c>
      <c r="C3014" s="165" t="s">
        <v>14082</v>
      </c>
      <c r="D3014" s="166" t="s">
        <v>566</v>
      </c>
      <c r="E3014" s="461">
        <v>9.25</v>
      </c>
      <c r="F3014" s="164" t="s">
        <v>11118</v>
      </c>
    </row>
    <row r="3015" spans="1:6" ht="21.6" x14ac:dyDescent="0.3">
      <c r="A3015" s="159" t="str">
        <f t="shared" si="46"/>
        <v>SN-89446</v>
      </c>
      <c r="B3015" s="160">
        <v>89446</v>
      </c>
      <c r="C3015" s="165" t="s">
        <v>14083</v>
      </c>
      <c r="D3015" s="166" t="s">
        <v>566</v>
      </c>
      <c r="E3015" s="461">
        <v>3.07</v>
      </c>
      <c r="F3015" s="164" t="s">
        <v>11118</v>
      </c>
    </row>
    <row r="3016" spans="1:6" ht="21.6" x14ac:dyDescent="0.3">
      <c r="A3016" s="159" t="str">
        <f t="shared" si="46"/>
        <v>SN-89447</v>
      </c>
      <c r="B3016" s="160">
        <v>89447</v>
      </c>
      <c r="C3016" s="165" t="s">
        <v>14084</v>
      </c>
      <c r="D3016" s="166" t="s">
        <v>566</v>
      </c>
      <c r="E3016" s="461">
        <v>6.21</v>
      </c>
      <c r="F3016" s="164" t="s">
        <v>11118</v>
      </c>
    </row>
    <row r="3017" spans="1:6" ht="21.6" x14ac:dyDescent="0.3">
      <c r="A3017" s="159" t="str">
        <f t="shared" si="46"/>
        <v>SN-89448</v>
      </c>
      <c r="B3017" s="160">
        <v>89448</v>
      </c>
      <c r="C3017" s="165" t="s">
        <v>14085</v>
      </c>
      <c r="D3017" s="166" t="s">
        <v>566</v>
      </c>
      <c r="E3017" s="461">
        <v>8.9499999999999993</v>
      </c>
      <c r="F3017" s="164" t="s">
        <v>11118</v>
      </c>
    </row>
    <row r="3018" spans="1:6" ht="21.6" x14ac:dyDescent="0.3">
      <c r="A3018" s="159" t="str">
        <f t="shared" ref="A3018:A3081" si="47">CONCATENATE("SN-",B3018)</f>
        <v>SN-89449</v>
      </c>
      <c r="B3018" s="160">
        <v>89449</v>
      </c>
      <c r="C3018" s="165" t="s">
        <v>14086</v>
      </c>
      <c r="D3018" s="166" t="s">
        <v>566</v>
      </c>
      <c r="E3018" s="461">
        <v>11.08</v>
      </c>
      <c r="F3018" s="164" t="s">
        <v>11118</v>
      </c>
    </row>
    <row r="3019" spans="1:6" ht="21.6" x14ac:dyDescent="0.3">
      <c r="A3019" s="159" t="str">
        <f t="shared" si="47"/>
        <v>SN-89450</v>
      </c>
      <c r="B3019" s="160">
        <v>89450</v>
      </c>
      <c r="C3019" s="165" t="s">
        <v>14087</v>
      </c>
      <c r="D3019" s="166" t="s">
        <v>566</v>
      </c>
      <c r="E3019" s="461">
        <v>16.98</v>
      </c>
      <c r="F3019" s="164" t="s">
        <v>11118</v>
      </c>
    </row>
    <row r="3020" spans="1:6" ht="21.6" x14ac:dyDescent="0.3">
      <c r="A3020" s="159" t="str">
        <f t="shared" si="47"/>
        <v>SN-89451</v>
      </c>
      <c r="B3020" s="160">
        <v>89451</v>
      </c>
      <c r="C3020" s="165" t="s">
        <v>14088</v>
      </c>
      <c r="D3020" s="166" t="s">
        <v>566</v>
      </c>
      <c r="E3020" s="461">
        <v>23.68</v>
      </c>
      <c r="F3020" s="164" t="s">
        <v>11118</v>
      </c>
    </row>
    <row r="3021" spans="1:6" ht="21.6" x14ac:dyDescent="0.3">
      <c r="A3021" s="159" t="str">
        <f t="shared" si="47"/>
        <v>SN-89452</v>
      </c>
      <c r="B3021" s="160">
        <v>89452</v>
      </c>
      <c r="C3021" s="165" t="s">
        <v>14089</v>
      </c>
      <c r="D3021" s="166" t="s">
        <v>566</v>
      </c>
      <c r="E3021" s="461">
        <v>29.7</v>
      </c>
      <c r="F3021" s="164" t="s">
        <v>11118</v>
      </c>
    </row>
    <row r="3022" spans="1:6" ht="21.6" x14ac:dyDescent="0.3">
      <c r="A3022" s="159" t="str">
        <f t="shared" si="47"/>
        <v>SN-89508</v>
      </c>
      <c r="B3022" s="160">
        <v>89508</v>
      </c>
      <c r="C3022" s="165" t="s">
        <v>14090</v>
      </c>
      <c r="D3022" s="166" t="s">
        <v>566</v>
      </c>
      <c r="E3022" s="461">
        <v>10.23</v>
      </c>
      <c r="F3022" s="164" t="s">
        <v>11118</v>
      </c>
    </row>
    <row r="3023" spans="1:6" ht="21.6" x14ac:dyDescent="0.3">
      <c r="A3023" s="159" t="str">
        <f t="shared" si="47"/>
        <v>SN-89509</v>
      </c>
      <c r="B3023" s="160">
        <v>89509</v>
      </c>
      <c r="C3023" s="165" t="s">
        <v>14091</v>
      </c>
      <c r="D3023" s="166" t="s">
        <v>566</v>
      </c>
      <c r="E3023" s="461">
        <v>14.42</v>
      </c>
      <c r="F3023" s="164" t="s">
        <v>11118</v>
      </c>
    </row>
    <row r="3024" spans="1:6" ht="21.6" x14ac:dyDescent="0.3">
      <c r="A3024" s="159" t="str">
        <f t="shared" si="47"/>
        <v>SN-89511</v>
      </c>
      <c r="B3024" s="160">
        <v>89511</v>
      </c>
      <c r="C3024" s="165" t="s">
        <v>14092</v>
      </c>
      <c r="D3024" s="166" t="s">
        <v>566</v>
      </c>
      <c r="E3024" s="461">
        <v>21.06</v>
      </c>
      <c r="F3024" s="164" t="s">
        <v>11118</v>
      </c>
    </row>
    <row r="3025" spans="1:7" ht="21.6" x14ac:dyDescent="0.3">
      <c r="A3025" s="159" t="str">
        <f t="shared" si="47"/>
        <v>SN-89512</v>
      </c>
      <c r="B3025" s="160">
        <v>89512</v>
      </c>
      <c r="C3025" s="165" t="s">
        <v>14093</v>
      </c>
      <c r="D3025" s="166" t="s">
        <v>566</v>
      </c>
      <c r="E3025" s="461">
        <v>31.96</v>
      </c>
      <c r="F3025" s="164" t="s">
        <v>11118</v>
      </c>
      <c r="G3025" s="143"/>
    </row>
    <row r="3026" spans="1:7" ht="21.6" x14ac:dyDescent="0.3">
      <c r="A3026" s="159" t="str">
        <f t="shared" si="47"/>
        <v>SN-89576</v>
      </c>
      <c r="B3026" s="160">
        <v>89576</v>
      </c>
      <c r="C3026" s="165" t="s">
        <v>14094</v>
      </c>
      <c r="D3026" s="166" t="s">
        <v>566</v>
      </c>
      <c r="E3026" s="461">
        <v>12.06</v>
      </c>
      <c r="F3026" s="164" t="s">
        <v>11118</v>
      </c>
      <c r="G3026" s="143"/>
    </row>
    <row r="3027" spans="1:7" ht="21.6" x14ac:dyDescent="0.3">
      <c r="A3027" s="159" t="str">
        <f t="shared" si="47"/>
        <v>SN-89578</v>
      </c>
      <c r="B3027" s="160">
        <v>89578</v>
      </c>
      <c r="C3027" s="165" t="s">
        <v>14095</v>
      </c>
      <c r="D3027" s="166" t="s">
        <v>566</v>
      </c>
      <c r="E3027" s="461">
        <v>19.72</v>
      </c>
      <c r="F3027" s="164" t="s">
        <v>11118</v>
      </c>
      <c r="G3027" s="168"/>
    </row>
    <row r="3028" spans="1:7" ht="21.6" x14ac:dyDescent="0.3">
      <c r="A3028" s="159" t="str">
        <f t="shared" si="47"/>
        <v>SN-89580</v>
      </c>
      <c r="B3028" s="160">
        <v>89580</v>
      </c>
      <c r="C3028" s="165" t="s">
        <v>14096</v>
      </c>
      <c r="D3028" s="166" t="s">
        <v>566</v>
      </c>
      <c r="E3028" s="461">
        <v>39.369999999999997</v>
      </c>
      <c r="F3028" s="164" t="s">
        <v>11118</v>
      </c>
      <c r="G3028" s="143"/>
    </row>
    <row r="3029" spans="1:7" ht="21.6" x14ac:dyDescent="0.3">
      <c r="A3029" s="159" t="str">
        <f t="shared" si="47"/>
        <v>SN-89633</v>
      </c>
      <c r="B3029" s="160">
        <v>89633</v>
      </c>
      <c r="C3029" s="165" t="s">
        <v>14097</v>
      </c>
      <c r="D3029" s="166" t="s">
        <v>566</v>
      </c>
      <c r="E3029" s="461">
        <v>14.56</v>
      </c>
      <c r="F3029" s="164" t="s">
        <v>11118</v>
      </c>
      <c r="G3029" s="143"/>
    </row>
    <row r="3030" spans="1:7" ht="21.6" x14ac:dyDescent="0.3">
      <c r="A3030" s="159" t="str">
        <f t="shared" si="47"/>
        <v>SN-89634</v>
      </c>
      <c r="B3030" s="160">
        <v>89634</v>
      </c>
      <c r="C3030" s="165" t="s">
        <v>14098</v>
      </c>
      <c r="D3030" s="166" t="s">
        <v>566</v>
      </c>
      <c r="E3030" s="461">
        <v>22.27</v>
      </c>
      <c r="F3030" s="164" t="s">
        <v>11118</v>
      </c>
      <c r="G3030" s="143"/>
    </row>
    <row r="3031" spans="1:7" ht="21.6" x14ac:dyDescent="0.3">
      <c r="A3031" s="159" t="str">
        <f t="shared" si="47"/>
        <v>SN-89635</v>
      </c>
      <c r="B3031" s="160">
        <v>89635</v>
      </c>
      <c r="C3031" s="165" t="s">
        <v>14099</v>
      </c>
      <c r="D3031" s="166" t="s">
        <v>566</v>
      </c>
      <c r="E3031" s="461">
        <v>31.98</v>
      </c>
      <c r="F3031" s="164" t="s">
        <v>11118</v>
      </c>
      <c r="G3031" s="143"/>
    </row>
    <row r="3032" spans="1:7" ht="21.6" x14ac:dyDescent="0.3">
      <c r="A3032" s="159" t="str">
        <f t="shared" si="47"/>
        <v>SN-89636</v>
      </c>
      <c r="B3032" s="160">
        <v>89636</v>
      </c>
      <c r="C3032" s="165" t="s">
        <v>14100</v>
      </c>
      <c r="D3032" s="166" t="s">
        <v>566</v>
      </c>
      <c r="E3032" s="461">
        <v>38.97</v>
      </c>
      <c r="F3032" s="164" t="s">
        <v>11118</v>
      </c>
      <c r="G3032" s="143"/>
    </row>
    <row r="3033" spans="1:7" ht="21.6" x14ac:dyDescent="0.3">
      <c r="A3033" s="159" t="str">
        <f t="shared" si="47"/>
        <v>SN-89711</v>
      </c>
      <c r="B3033" s="160">
        <v>89711</v>
      </c>
      <c r="C3033" s="165" t="s">
        <v>14101</v>
      </c>
      <c r="D3033" s="166" t="s">
        <v>566</v>
      </c>
      <c r="E3033" s="461">
        <v>11.24</v>
      </c>
      <c r="F3033" s="164" t="s">
        <v>11118</v>
      </c>
      <c r="G3033" s="143"/>
    </row>
    <row r="3034" spans="1:7" ht="21.6" x14ac:dyDescent="0.3">
      <c r="A3034" s="159" t="str">
        <f t="shared" si="47"/>
        <v>SN-89712</v>
      </c>
      <c r="B3034" s="160">
        <v>89712</v>
      </c>
      <c r="C3034" s="165" t="s">
        <v>14102</v>
      </c>
      <c r="D3034" s="166" t="s">
        <v>566</v>
      </c>
      <c r="E3034" s="461">
        <v>16.61</v>
      </c>
      <c r="F3034" s="164" t="s">
        <v>11118</v>
      </c>
      <c r="G3034" s="143"/>
    </row>
    <row r="3035" spans="1:7" ht="21.6" x14ac:dyDescent="0.3">
      <c r="A3035" s="159" t="str">
        <f t="shared" si="47"/>
        <v>SN-89713</v>
      </c>
      <c r="B3035" s="160">
        <v>89713</v>
      </c>
      <c r="C3035" s="165" t="s">
        <v>14103</v>
      </c>
      <c r="D3035" s="166" t="s">
        <v>566</v>
      </c>
      <c r="E3035" s="461">
        <v>24.59</v>
      </c>
      <c r="F3035" s="164" t="s">
        <v>11118</v>
      </c>
      <c r="G3035" s="143"/>
    </row>
    <row r="3036" spans="1:7" ht="21.6" x14ac:dyDescent="0.3">
      <c r="A3036" s="159" t="str">
        <f t="shared" si="47"/>
        <v>SN-89714</v>
      </c>
      <c r="B3036" s="160">
        <v>89714</v>
      </c>
      <c r="C3036" s="165" t="s">
        <v>14104</v>
      </c>
      <c r="D3036" s="166" t="s">
        <v>566</v>
      </c>
      <c r="E3036" s="461">
        <v>31.5</v>
      </c>
      <c r="F3036" s="164" t="s">
        <v>11118</v>
      </c>
      <c r="G3036" s="143"/>
    </row>
    <row r="3037" spans="1:7" ht="21.6" x14ac:dyDescent="0.3">
      <c r="A3037" s="159" t="str">
        <f t="shared" si="47"/>
        <v>SN-89716</v>
      </c>
      <c r="B3037" s="160">
        <v>89716</v>
      </c>
      <c r="C3037" s="165" t="s">
        <v>14105</v>
      </c>
      <c r="D3037" s="166" t="s">
        <v>566</v>
      </c>
      <c r="E3037" s="461">
        <v>16.09</v>
      </c>
      <c r="F3037" s="164" t="s">
        <v>11118</v>
      </c>
      <c r="G3037" s="143"/>
    </row>
    <row r="3038" spans="1:7" ht="21.6" x14ac:dyDescent="0.3">
      <c r="A3038" s="159" t="str">
        <f t="shared" si="47"/>
        <v>SN-89717</v>
      </c>
      <c r="B3038" s="160">
        <v>89717</v>
      </c>
      <c r="C3038" s="165" t="s">
        <v>14106</v>
      </c>
      <c r="D3038" s="166" t="s">
        <v>566</v>
      </c>
      <c r="E3038" s="461">
        <v>24.7</v>
      </c>
      <c r="F3038" s="164" t="s">
        <v>11118</v>
      </c>
      <c r="G3038" s="143"/>
    </row>
    <row r="3039" spans="1:7" ht="21.6" x14ac:dyDescent="0.3">
      <c r="A3039" s="159" t="str">
        <f t="shared" si="47"/>
        <v>SN-89770</v>
      </c>
      <c r="B3039" s="160">
        <v>89770</v>
      </c>
      <c r="C3039" s="165" t="s">
        <v>14107</v>
      </c>
      <c r="D3039" s="166" t="s">
        <v>566</v>
      </c>
      <c r="E3039" s="461">
        <v>27.19</v>
      </c>
      <c r="F3039" s="164" t="s">
        <v>11118</v>
      </c>
      <c r="G3039" s="168"/>
    </row>
    <row r="3040" spans="1:7" ht="21.6" x14ac:dyDescent="0.3">
      <c r="A3040" s="159" t="str">
        <f t="shared" si="47"/>
        <v>SN-89771</v>
      </c>
      <c r="B3040" s="160">
        <v>89771</v>
      </c>
      <c r="C3040" s="165" t="s">
        <v>14108</v>
      </c>
      <c r="D3040" s="166" t="s">
        <v>566</v>
      </c>
      <c r="E3040" s="461">
        <v>37.18</v>
      </c>
      <c r="F3040" s="164" t="s">
        <v>11118</v>
      </c>
      <c r="G3040" s="143"/>
    </row>
    <row r="3041" spans="1:6" ht="21.6" x14ac:dyDescent="0.3">
      <c r="A3041" s="159" t="str">
        <f t="shared" si="47"/>
        <v>SN-89773</v>
      </c>
      <c r="B3041" s="160">
        <v>89773</v>
      </c>
      <c r="C3041" s="165" t="s">
        <v>14109</v>
      </c>
      <c r="D3041" s="166" t="s">
        <v>566</v>
      </c>
      <c r="E3041" s="461">
        <v>86.59</v>
      </c>
      <c r="F3041" s="164" t="s">
        <v>11118</v>
      </c>
    </row>
    <row r="3042" spans="1:6" ht="21.6" x14ac:dyDescent="0.3">
      <c r="A3042" s="159" t="str">
        <f t="shared" si="47"/>
        <v>SN-89775</v>
      </c>
      <c r="B3042" s="160">
        <v>89775</v>
      </c>
      <c r="C3042" s="165" t="s">
        <v>14110</v>
      </c>
      <c r="D3042" s="166" t="s">
        <v>566</v>
      </c>
      <c r="E3042" s="461">
        <v>136.81</v>
      </c>
      <c r="F3042" s="164" t="s">
        <v>11118</v>
      </c>
    </row>
    <row r="3043" spans="1:6" ht="21.6" x14ac:dyDescent="0.3">
      <c r="A3043" s="159" t="str">
        <f t="shared" si="47"/>
        <v>SN-89798</v>
      </c>
      <c r="B3043" s="160">
        <v>89798</v>
      </c>
      <c r="C3043" s="165" t="s">
        <v>14111</v>
      </c>
      <c r="D3043" s="166" t="s">
        <v>566</v>
      </c>
      <c r="E3043" s="461">
        <v>7.19</v>
      </c>
      <c r="F3043" s="164" t="s">
        <v>11118</v>
      </c>
    </row>
    <row r="3044" spans="1:6" ht="21.6" x14ac:dyDescent="0.3">
      <c r="A3044" s="159" t="str">
        <f t="shared" si="47"/>
        <v>SN-89799</v>
      </c>
      <c r="B3044" s="160">
        <v>89799</v>
      </c>
      <c r="C3044" s="165" t="s">
        <v>14112</v>
      </c>
      <c r="D3044" s="166" t="s">
        <v>566</v>
      </c>
      <c r="E3044" s="461">
        <v>11.17</v>
      </c>
      <c r="F3044" s="164" t="s">
        <v>11118</v>
      </c>
    </row>
    <row r="3045" spans="1:6" ht="21.6" x14ac:dyDescent="0.3">
      <c r="A3045" s="159" t="str">
        <f t="shared" si="47"/>
        <v>SN-89800</v>
      </c>
      <c r="B3045" s="160">
        <v>89800</v>
      </c>
      <c r="C3045" s="165" t="s">
        <v>14113</v>
      </c>
      <c r="D3045" s="166" t="s">
        <v>566</v>
      </c>
      <c r="E3045" s="461">
        <v>13.88</v>
      </c>
      <c r="F3045" s="164" t="s">
        <v>11118</v>
      </c>
    </row>
    <row r="3046" spans="1:6" ht="21.6" x14ac:dyDescent="0.3">
      <c r="A3046" s="159" t="str">
        <f t="shared" si="47"/>
        <v>SN-89848</v>
      </c>
      <c r="B3046" s="160">
        <v>89848</v>
      </c>
      <c r="C3046" s="165" t="s">
        <v>14114</v>
      </c>
      <c r="D3046" s="166" t="s">
        <v>566</v>
      </c>
      <c r="E3046" s="461">
        <v>16.989999999999998</v>
      </c>
      <c r="F3046" s="164" t="s">
        <v>11118</v>
      </c>
    </row>
    <row r="3047" spans="1:6" ht="21.6" x14ac:dyDescent="0.3">
      <c r="A3047" s="159" t="str">
        <f t="shared" si="47"/>
        <v>SN-89849</v>
      </c>
      <c r="B3047" s="160">
        <v>89849</v>
      </c>
      <c r="C3047" s="165" t="s">
        <v>14115</v>
      </c>
      <c r="D3047" s="166" t="s">
        <v>566</v>
      </c>
      <c r="E3047" s="461">
        <v>31.78</v>
      </c>
      <c r="F3047" s="164" t="s">
        <v>11118</v>
      </c>
    </row>
    <row r="3048" spans="1:6" ht="21.6" x14ac:dyDescent="0.3">
      <c r="A3048" s="159" t="str">
        <f t="shared" si="47"/>
        <v>SN-89865</v>
      </c>
      <c r="B3048" s="160">
        <v>89865</v>
      </c>
      <c r="C3048" s="165" t="s">
        <v>14116</v>
      </c>
      <c r="D3048" s="166" t="s">
        <v>566</v>
      </c>
      <c r="E3048" s="461">
        <v>7.67</v>
      </c>
      <c r="F3048" s="164" t="s">
        <v>11118</v>
      </c>
    </row>
    <row r="3049" spans="1:6" ht="30.6" x14ac:dyDescent="0.3">
      <c r="A3049" s="159" t="str">
        <f t="shared" si="47"/>
        <v>SN-91784</v>
      </c>
      <c r="B3049" s="160">
        <v>91784</v>
      </c>
      <c r="C3049" s="165" t="s">
        <v>14117</v>
      </c>
      <c r="D3049" s="166" t="s">
        <v>566</v>
      </c>
      <c r="E3049" s="461">
        <v>24.77</v>
      </c>
      <c r="F3049" s="164" t="s">
        <v>11118</v>
      </c>
    </row>
    <row r="3050" spans="1:6" ht="30.6" x14ac:dyDescent="0.3">
      <c r="A3050" s="159" t="str">
        <f t="shared" si="47"/>
        <v>SN-91785</v>
      </c>
      <c r="B3050" s="160">
        <v>91785</v>
      </c>
      <c r="C3050" s="165" t="s">
        <v>14118</v>
      </c>
      <c r="D3050" s="166" t="s">
        <v>566</v>
      </c>
      <c r="E3050" s="461">
        <v>24.65</v>
      </c>
      <c r="F3050" s="164" t="s">
        <v>11118</v>
      </c>
    </row>
    <row r="3051" spans="1:6" ht="30.6" x14ac:dyDescent="0.3">
      <c r="A3051" s="159" t="str">
        <f t="shared" si="47"/>
        <v>SN-91786</v>
      </c>
      <c r="B3051" s="160">
        <v>91786</v>
      </c>
      <c r="C3051" s="165" t="s">
        <v>14119</v>
      </c>
      <c r="D3051" s="166" t="s">
        <v>566</v>
      </c>
      <c r="E3051" s="461">
        <v>16.2</v>
      </c>
      <c r="F3051" s="164" t="s">
        <v>11038</v>
      </c>
    </row>
    <row r="3052" spans="1:6" ht="21.6" x14ac:dyDescent="0.3">
      <c r="A3052" s="159" t="str">
        <f t="shared" si="47"/>
        <v>SN-91787</v>
      </c>
      <c r="B3052" s="160">
        <v>91787</v>
      </c>
      <c r="C3052" s="165" t="s">
        <v>14120</v>
      </c>
      <c r="D3052" s="166" t="s">
        <v>566</v>
      </c>
      <c r="E3052" s="461">
        <v>17.829999999999998</v>
      </c>
      <c r="F3052" s="164" t="s">
        <v>11118</v>
      </c>
    </row>
    <row r="3053" spans="1:6" ht="21.6" x14ac:dyDescent="0.3">
      <c r="A3053" s="159" t="str">
        <f t="shared" si="47"/>
        <v>SN-91788</v>
      </c>
      <c r="B3053" s="160">
        <v>91788</v>
      </c>
      <c r="C3053" s="165" t="s">
        <v>14121</v>
      </c>
      <c r="D3053" s="166" t="s">
        <v>566</v>
      </c>
      <c r="E3053" s="461">
        <v>23.83</v>
      </c>
      <c r="F3053" s="164" t="s">
        <v>11118</v>
      </c>
    </row>
    <row r="3054" spans="1:6" ht="30.6" x14ac:dyDescent="0.3">
      <c r="A3054" s="159" t="str">
        <f t="shared" si="47"/>
        <v>SN-91789</v>
      </c>
      <c r="B3054" s="160">
        <v>91789</v>
      </c>
      <c r="C3054" s="165" t="s">
        <v>14122</v>
      </c>
      <c r="D3054" s="166" t="s">
        <v>566</v>
      </c>
      <c r="E3054" s="461">
        <v>23.18</v>
      </c>
      <c r="F3054" s="164" t="s">
        <v>11038</v>
      </c>
    </row>
    <row r="3055" spans="1:6" ht="30.6" x14ac:dyDescent="0.3">
      <c r="A3055" s="159" t="str">
        <f t="shared" si="47"/>
        <v>SN-91790</v>
      </c>
      <c r="B3055" s="160">
        <v>91790</v>
      </c>
      <c r="C3055" s="165" t="s">
        <v>14123</v>
      </c>
      <c r="D3055" s="166" t="s">
        <v>566</v>
      </c>
      <c r="E3055" s="461">
        <v>33.64</v>
      </c>
      <c r="F3055" s="164" t="s">
        <v>11038</v>
      </c>
    </row>
    <row r="3056" spans="1:6" ht="20.399999999999999" x14ac:dyDescent="0.3">
      <c r="A3056" s="159" t="str">
        <f t="shared" si="47"/>
        <v>SN-91791</v>
      </c>
      <c r="B3056" s="160">
        <v>91791</v>
      </c>
      <c r="C3056" s="165" t="s">
        <v>14124</v>
      </c>
      <c r="D3056" s="166" t="s">
        <v>566</v>
      </c>
      <c r="E3056" s="461">
        <v>42.45</v>
      </c>
      <c r="F3056" s="164" t="s">
        <v>11038</v>
      </c>
    </row>
    <row r="3057" spans="1:6" ht="30.6" x14ac:dyDescent="0.3">
      <c r="A3057" s="159" t="str">
        <f t="shared" si="47"/>
        <v>SN-91792</v>
      </c>
      <c r="B3057" s="160">
        <v>91792</v>
      </c>
      <c r="C3057" s="165" t="s">
        <v>14125</v>
      </c>
      <c r="D3057" s="166" t="s">
        <v>566</v>
      </c>
      <c r="E3057" s="461">
        <v>32.36</v>
      </c>
      <c r="F3057" s="164" t="s">
        <v>11118</v>
      </c>
    </row>
    <row r="3058" spans="1:6" ht="30.6" x14ac:dyDescent="0.3">
      <c r="A3058" s="159" t="str">
        <f t="shared" si="47"/>
        <v>SN-91793</v>
      </c>
      <c r="B3058" s="160">
        <v>91793</v>
      </c>
      <c r="C3058" s="165" t="s">
        <v>14126</v>
      </c>
      <c r="D3058" s="166" t="s">
        <v>566</v>
      </c>
      <c r="E3058" s="461">
        <v>48.88</v>
      </c>
      <c r="F3058" s="164" t="s">
        <v>11118</v>
      </c>
    </row>
    <row r="3059" spans="1:6" ht="30.6" x14ac:dyDescent="0.3">
      <c r="A3059" s="159" t="str">
        <f t="shared" si="47"/>
        <v>SN-91794</v>
      </c>
      <c r="B3059" s="160">
        <v>91794</v>
      </c>
      <c r="C3059" s="165" t="s">
        <v>14127</v>
      </c>
      <c r="D3059" s="166" t="s">
        <v>566</v>
      </c>
      <c r="E3059" s="461">
        <v>22.61</v>
      </c>
      <c r="F3059" s="164" t="s">
        <v>11118</v>
      </c>
    </row>
    <row r="3060" spans="1:6" ht="30.6" x14ac:dyDescent="0.3">
      <c r="A3060" s="159" t="str">
        <f t="shared" si="47"/>
        <v>SN-91795</v>
      </c>
      <c r="B3060" s="160">
        <v>91795</v>
      </c>
      <c r="C3060" s="165" t="s">
        <v>14128</v>
      </c>
      <c r="D3060" s="166" t="s">
        <v>566</v>
      </c>
      <c r="E3060" s="461">
        <v>38.42</v>
      </c>
      <c r="F3060" s="164" t="s">
        <v>11118</v>
      </c>
    </row>
    <row r="3061" spans="1:6" ht="21.6" x14ac:dyDescent="0.3">
      <c r="A3061" s="159" t="str">
        <f t="shared" si="47"/>
        <v>SN-91796</v>
      </c>
      <c r="B3061" s="160">
        <v>91796</v>
      </c>
      <c r="C3061" s="165" t="s">
        <v>14129</v>
      </c>
      <c r="D3061" s="166" t="s">
        <v>566</v>
      </c>
      <c r="E3061" s="461">
        <v>40</v>
      </c>
      <c r="F3061" s="164" t="s">
        <v>11118</v>
      </c>
    </row>
    <row r="3062" spans="1:6" ht="20.399999999999999" x14ac:dyDescent="0.3">
      <c r="A3062" s="159" t="str">
        <f t="shared" si="47"/>
        <v>SN-92275</v>
      </c>
      <c r="B3062" s="160">
        <v>92275</v>
      </c>
      <c r="C3062" s="165" t="s">
        <v>14130</v>
      </c>
      <c r="D3062" s="166" t="s">
        <v>566</v>
      </c>
      <c r="E3062" s="461">
        <v>22.39</v>
      </c>
      <c r="F3062" s="164" t="s">
        <v>11038</v>
      </c>
    </row>
    <row r="3063" spans="1:6" ht="20.399999999999999" x14ac:dyDescent="0.3">
      <c r="A3063" s="159" t="str">
        <f t="shared" si="47"/>
        <v>SN-92276</v>
      </c>
      <c r="B3063" s="160">
        <v>92276</v>
      </c>
      <c r="C3063" s="165" t="s">
        <v>14131</v>
      </c>
      <c r="D3063" s="166" t="s">
        <v>566</v>
      </c>
      <c r="E3063" s="461">
        <v>28.34</v>
      </c>
      <c r="F3063" s="164" t="s">
        <v>11038</v>
      </c>
    </row>
    <row r="3064" spans="1:6" ht="20.399999999999999" x14ac:dyDescent="0.3">
      <c r="A3064" s="159" t="str">
        <f t="shared" si="47"/>
        <v>SN-92277</v>
      </c>
      <c r="B3064" s="160">
        <v>92277</v>
      </c>
      <c r="C3064" s="165" t="s">
        <v>14132</v>
      </c>
      <c r="D3064" s="166" t="s">
        <v>566</v>
      </c>
      <c r="E3064" s="461">
        <v>40.74</v>
      </c>
      <c r="F3064" s="164" t="s">
        <v>11038</v>
      </c>
    </row>
    <row r="3065" spans="1:6" ht="20.399999999999999" x14ac:dyDescent="0.3">
      <c r="A3065" s="159" t="str">
        <f t="shared" si="47"/>
        <v>SN-92278</v>
      </c>
      <c r="B3065" s="160">
        <v>92278</v>
      </c>
      <c r="C3065" s="165" t="s">
        <v>14133</v>
      </c>
      <c r="D3065" s="166" t="s">
        <v>566</v>
      </c>
      <c r="E3065" s="461">
        <v>54.69</v>
      </c>
      <c r="F3065" s="164" t="s">
        <v>11038</v>
      </c>
    </row>
    <row r="3066" spans="1:6" ht="20.399999999999999" x14ac:dyDescent="0.3">
      <c r="A3066" s="159" t="str">
        <f t="shared" si="47"/>
        <v>SN-92279</v>
      </c>
      <c r="B3066" s="160">
        <v>92279</v>
      </c>
      <c r="C3066" s="165" t="s">
        <v>14134</v>
      </c>
      <c r="D3066" s="166" t="s">
        <v>566</v>
      </c>
      <c r="E3066" s="461">
        <v>78.89</v>
      </c>
      <c r="F3066" s="164" t="s">
        <v>11038</v>
      </c>
    </row>
    <row r="3067" spans="1:6" ht="20.399999999999999" x14ac:dyDescent="0.3">
      <c r="A3067" s="159" t="str">
        <f t="shared" si="47"/>
        <v>SN-92280</v>
      </c>
      <c r="B3067" s="160">
        <v>92280</v>
      </c>
      <c r="C3067" s="165" t="s">
        <v>14135</v>
      </c>
      <c r="D3067" s="166" t="s">
        <v>566</v>
      </c>
      <c r="E3067" s="461">
        <v>110.6</v>
      </c>
      <c r="F3067" s="164" t="s">
        <v>11038</v>
      </c>
    </row>
    <row r="3068" spans="1:6" ht="20.399999999999999" x14ac:dyDescent="0.3">
      <c r="A3068" s="159" t="str">
        <f t="shared" si="47"/>
        <v>SN-92305</v>
      </c>
      <c r="B3068" s="160">
        <v>92305</v>
      </c>
      <c r="C3068" s="165" t="s">
        <v>14136</v>
      </c>
      <c r="D3068" s="166" t="s">
        <v>566</v>
      </c>
      <c r="E3068" s="461">
        <v>15.57</v>
      </c>
      <c r="F3068" s="164" t="s">
        <v>11038</v>
      </c>
    </row>
    <row r="3069" spans="1:6" ht="20.399999999999999" x14ac:dyDescent="0.3">
      <c r="A3069" s="159" t="str">
        <f t="shared" si="47"/>
        <v>SN-92306</v>
      </c>
      <c r="B3069" s="160">
        <v>92306</v>
      </c>
      <c r="C3069" s="165" t="s">
        <v>14137</v>
      </c>
      <c r="D3069" s="166" t="s">
        <v>566</v>
      </c>
      <c r="E3069" s="461">
        <v>24.93</v>
      </c>
      <c r="F3069" s="164" t="s">
        <v>11038</v>
      </c>
    </row>
    <row r="3070" spans="1:6" ht="20.399999999999999" x14ac:dyDescent="0.3">
      <c r="A3070" s="159" t="str">
        <f t="shared" si="47"/>
        <v>SN-92307</v>
      </c>
      <c r="B3070" s="160">
        <v>92307</v>
      </c>
      <c r="C3070" s="165" t="s">
        <v>14138</v>
      </c>
      <c r="D3070" s="166" t="s">
        <v>566</v>
      </c>
      <c r="E3070" s="461">
        <v>31.06</v>
      </c>
      <c r="F3070" s="164" t="s">
        <v>11038</v>
      </c>
    </row>
    <row r="3071" spans="1:6" ht="20.399999999999999" x14ac:dyDescent="0.3">
      <c r="A3071" s="159" t="str">
        <f t="shared" si="47"/>
        <v>SN-92320</v>
      </c>
      <c r="B3071" s="160">
        <v>92320</v>
      </c>
      <c r="C3071" s="165" t="s">
        <v>14139</v>
      </c>
      <c r="D3071" s="166" t="s">
        <v>566</v>
      </c>
      <c r="E3071" s="461">
        <v>21.15</v>
      </c>
      <c r="F3071" s="164" t="s">
        <v>11038</v>
      </c>
    </row>
    <row r="3072" spans="1:6" ht="20.399999999999999" x14ac:dyDescent="0.3">
      <c r="A3072" s="159" t="str">
        <f t="shared" si="47"/>
        <v>SN-92321</v>
      </c>
      <c r="B3072" s="160">
        <v>92321</v>
      </c>
      <c r="C3072" s="165" t="s">
        <v>14140</v>
      </c>
      <c r="D3072" s="166" t="s">
        <v>566</v>
      </c>
      <c r="E3072" s="461">
        <v>34.51</v>
      </c>
      <c r="F3072" s="164" t="s">
        <v>11038</v>
      </c>
    </row>
    <row r="3073" spans="1:6" ht="20.399999999999999" x14ac:dyDescent="0.3">
      <c r="A3073" s="159" t="str">
        <f t="shared" si="47"/>
        <v>SN-92322</v>
      </c>
      <c r="B3073" s="160">
        <v>92322</v>
      </c>
      <c r="C3073" s="165" t="s">
        <v>14141</v>
      </c>
      <c r="D3073" s="166" t="s">
        <v>566</v>
      </c>
      <c r="E3073" s="461">
        <v>44.12</v>
      </c>
      <c r="F3073" s="164" t="s">
        <v>11038</v>
      </c>
    </row>
    <row r="3074" spans="1:6" ht="20.399999999999999" x14ac:dyDescent="0.3">
      <c r="A3074" s="159" t="str">
        <f t="shared" si="47"/>
        <v>SN-92335</v>
      </c>
      <c r="B3074" s="160">
        <v>92335</v>
      </c>
      <c r="C3074" s="165" t="s">
        <v>14142</v>
      </c>
      <c r="D3074" s="166" t="s">
        <v>566</v>
      </c>
      <c r="E3074" s="461">
        <v>47.03</v>
      </c>
      <c r="F3074" s="164" t="s">
        <v>11038</v>
      </c>
    </row>
    <row r="3075" spans="1:6" ht="20.399999999999999" x14ac:dyDescent="0.3">
      <c r="A3075" s="159" t="str">
        <f t="shared" si="47"/>
        <v>SN-92336</v>
      </c>
      <c r="B3075" s="160">
        <v>92336</v>
      </c>
      <c r="C3075" s="165" t="s">
        <v>14143</v>
      </c>
      <c r="D3075" s="166" t="s">
        <v>566</v>
      </c>
      <c r="E3075" s="461">
        <v>57.78</v>
      </c>
      <c r="F3075" s="164" t="s">
        <v>11038</v>
      </c>
    </row>
    <row r="3076" spans="1:6" ht="20.399999999999999" x14ac:dyDescent="0.3">
      <c r="A3076" s="159" t="str">
        <f t="shared" si="47"/>
        <v>SN-92337</v>
      </c>
      <c r="B3076" s="160">
        <v>92337</v>
      </c>
      <c r="C3076" s="165" t="s">
        <v>14144</v>
      </c>
      <c r="D3076" s="166" t="s">
        <v>566</v>
      </c>
      <c r="E3076" s="461">
        <v>76.05</v>
      </c>
      <c r="F3076" s="164" t="s">
        <v>11038</v>
      </c>
    </row>
    <row r="3077" spans="1:6" ht="21.6" x14ac:dyDescent="0.3">
      <c r="A3077" s="159" t="str">
        <f t="shared" si="47"/>
        <v>SN-92338</v>
      </c>
      <c r="B3077" s="160">
        <v>92338</v>
      </c>
      <c r="C3077" s="165" t="s">
        <v>14145</v>
      </c>
      <c r="D3077" s="166" t="s">
        <v>566</v>
      </c>
      <c r="E3077" s="461">
        <v>62.83</v>
      </c>
      <c r="F3077" s="164" t="s">
        <v>11118</v>
      </c>
    </row>
    <row r="3078" spans="1:6" ht="21.6" x14ac:dyDescent="0.3">
      <c r="A3078" s="159" t="str">
        <f t="shared" si="47"/>
        <v>SN-92339</v>
      </c>
      <c r="B3078" s="160">
        <v>92339</v>
      </c>
      <c r="C3078" s="165" t="s">
        <v>14146</v>
      </c>
      <c r="D3078" s="166" t="s">
        <v>566</v>
      </c>
      <c r="E3078" s="461">
        <v>93.91</v>
      </c>
      <c r="F3078" s="164" t="s">
        <v>11118</v>
      </c>
    </row>
    <row r="3079" spans="1:6" ht="20.399999999999999" x14ac:dyDescent="0.3">
      <c r="A3079" s="159" t="str">
        <f t="shared" si="47"/>
        <v>SN-92341</v>
      </c>
      <c r="B3079" s="160">
        <v>92341</v>
      </c>
      <c r="C3079" s="165" t="s">
        <v>14147</v>
      </c>
      <c r="D3079" s="166" t="s">
        <v>566</v>
      </c>
      <c r="E3079" s="461">
        <v>52.61</v>
      </c>
      <c r="F3079" s="164" t="s">
        <v>11038</v>
      </c>
    </row>
    <row r="3080" spans="1:6" ht="20.399999999999999" x14ac:dyDescent="0.3">
      <c r="A3080" s="159" t="str">
        <f t="shared" si="47"/>
        <v>SN-92342</v>
      </c>
      <c r="B3080" s="160">
        <v>92342</v>
      </c>
      <c r="C3080" s="165" t="s">
        <v>14148</v>
      </c>
      <c r="D3080" s="166" t="s">
        <v>566</v>
      </c>
      <c r="E3080" s="461">
        <v>63.38</v>
      </c>
      <c r="F3080" s="164" t="s">
        <v>11038</v>
      </c>
    </row>
    <row r="3081" spans="1:6" ht="20.399999999999999" x14ac:dyDescent="0.3">
      <c r="A3081" s="159" t="str">
        <f t="shared" si="47"/>
        <v>SN-92343</v>
      </c>
      <c r="B3081" s="160">
        <v>92343</v>
      </c>
      <c r="C3081" s="165" t="s">
        <v>14149</v>
      </c>
      <c r="D3081" s="166" t="s">
        <v>566</v>
      </c>
      <c r="E3081" s="461">
        <v>81.7</v>
      </c>
      <c r="F3081" s="164" t="s">
        <v>11038</v>
      </c>
    </row>
    <row r="3082" spans="1:6" ht="21.6" x14ac:dyDescent="0.3">
      <c r="A3082" s="159" t="str">
        <f t="shared" ref="A3082:A3145" si="48">CONCATENATE("SN-",B3082)</f>
        <v>SN-92361</v>
      </c>
      <c r="B3082" s="160">
        <v>92361</v>
      </c>
      <c r="C3082" s="165" t="s">
        <v>14150</v>
      </c>
      <c r="D3082" s="166" t="s">
        <v>566</v>
      </c>
      <c r="E3082" s="461">
        <v>51.46</v>
      </c>
      <c r="F3082" s="164" t="s">
        <v>11118</v>
      </c>
    </row>
    <row r="3083" spans="1:6" ht="21.6" x14ac:dyDescent="0.3">
      <c r="A3083" s="159" t="str">
        <f t="shared" si="48"/>
        <v>SN-92362</v>
      </c>
      <c r="B3083" s="160">
        <v>92362</v>
      </c>
      <c r="C3083" s="165" t="s">
        <v>14151</v>
      </c>
      <c r="D3083" s="166" t="s">
        <v>566</v>
      </c>
      <c r="E3083" s="461">
        <v>82.07</v>
      </c>
      <c r="F3083" s="164" t="s">
        <v>11118</v>
      </c>
    </row>
    <row r="3084" spans="1:6" ht="20.399999999999999" x14ac:dyDescent="0.3">
      <c r="A3084" s="159" t="str">
        <f t="shared" si="48"/>
        <v>SN-92364</v>
      </c>
      <c r="B3084" s="160">
        <v>92364</v>
      </c>
      <c r="C3084" s="165" t="s">
        <v>14152</v>
      </c>
      <c r="D3084" s="166" t="s">
        <v>566</v>
      </c>
      <c r="E3084" s="461">
        <v>28.58</v>
      </c>
      <c r="F3084" s="164" t="s">
        <v>11038</v>
      </c>
    </row>
    <row r="3085" spans="1:6" ht="20.399999999999999" x14ac:dyDescent="0.3">
      <c r="A3085" s="159" t="str">
        <f t="shared" si="48"/>
        <v>SN-92365</v>
      </c>
      <c r="B3085" s="160">
        <v>92365</v>
      </c>
      <c r="C3085" s="165" t="s">
        <v>14153</v>
      </c>
      <c r="D3085" s="166" t="s">
        <v>566</v>
      </c>
      <c r="E3085" s="461">
        <v>32.880000000000003</v>
      </c>
      <c r="F3085" s="164" t="s">
        <v>11038</v>
      </c>
    </row>
    <row r="3086" spans="1:6" ht="20.399999999999999" x14ac:dyDescent="0.3">
      <c r="A3086" s="159" t="str">
        <f t="shared" si="48"/>
        <v>SN-92366</v>
      </c>
      <c r="B3086" s="160">
        <v>92366</v>
      </c>
      <c r="C3086" s="165" t="s">
        <v>14154</v>
      </c>
      <c r="D3086" s="166" t="s">
        <v>566</v>
      </c>
      <c r="E3086" s="461">
        <v>45.72</v>
      </c>
      <c r="F3086" s="164" t="s">
        <v>11038</v>
      </c>
    </row>
    <row r="3087" spans="1:6" ht="20.399999999999999" x14ac:dyDescent="0.3">
      <c r="A3087" s="159" t="str">
        <f t="shared" si="48"/>
        <v>SN-92367</v>
      </c>
      <c r="B3087" s="160">
        <v>92367</v>
      </c>
      <c r="C3087" s="165" t="s">
        <v>14155</v>
      </c>
      <c r="D3087" s="166" t="s">
        <v>566</v>
      </c>
      <c r="E3087" s="461">
        <v>56.18</v>
      </c>
      <c r="F3087" s="164" t="s">
        <v>11038</v>
      </c>
    </row>
    <row r="3088" spans="1:6" ht="20.399999999999999" x14ac:dyDescent="0.3">
      <c r="A3088" s="159" t="str">
        <f t="shared" si="48"/>
        <v>SN-92368</v>
      </c>
      <c r="B3088" s="160">
        <v>92368</v>
      </c>
      <c r="C3088" s="165" t="s">
        <v>14156</v>
      </c>
      <c r="D3088" s="166" t="s">
        <v>566</v>
      </c>
      <c r="E3088" s="461">
        <v>74.209999999999994</v>
      </c>
      <c r="F3088" s="164" t="s">
        <v>11038</v>
      </c>
    </row>
    <row r="3089" spans="1:7" ht="21.6" x14ac:dyDescent="0.3">
      <c r="A3089" s="159" t="str">
        <f t="shared" si="48"/>
        <v>SN-92648</v>
      </c>
      <c r="B3089" s="160">
        <v>92648</v>
      </c>
      <c r="C3089" s="165" t="s">
        <v>14157</v>
      </c>
      <c r="D3089" s="166" t="s">
        <v>566</v>
      </c>
      <c r="E3089" s="461">
        <v>43.9</v>
      </c>
      <c r="F3089" s="164" t="s">
        <v>11118</v>
      </c>
      <c r="G3089" s="143"/>
    </row>
    <row r="3090" spans="1:7" ht="21.6" x14ac:dyDescent="0.3">
      <c r="A3090" s="159" t="str">
        <f t="shared" si="48"/>
        <v>SN-92649</v>
      </c>
      <c r="B3090" s="160">
        <v>92649</v>
      </c>
      <c r="C3090" s="165" t="s">
        <v>14158</v>
      </c>
      <c r="D3090" s="166" t="s">
        <v>566</v>
      </c>
      <c r="E3090" s="461">
        <v>53.51</v>
      </c>
      <c r="F3090" s="164" t="s">
        <v>11118</v>
      </c>
      <c r="G3090" s="168"/>
    </row>
    <row r="3091" spans="1:7" ht="21.6" x14ac:dyDescent="0.3">
      <c r="A3091" s="159" t="str">
        <f t="shared" si="48"/>
        <v>SN-92650</v>
      </c>
      <c r="B3091" s="160">
        <v>92650</v>
      </c>
      <c r="C3091" s="165" t="s">
        <v>14159</v>
      </c>
      <c r="D3091" s="166" t="s">
        <v>566</v>
      </c>
      <c r="E3091" s="461">
        <v>84.12</v>
      </c>
      <c r="F3091" s="164" t="s">
        <v>11118</v>
      </c>
      <c r="G3091" s="168"/>
    </row>
    <row r="3092" spans="1:7" ht="20.399999999999999" x14ac:dyDescent="0.3">
      <c r="A3092" s="159" t="str">
        <f t="shared" si="48"/>
        <v>SN-92652</v>
      </c>
      <c r="B3092" s="160">
        <v>92652</v>
      </c>
      <c r="C3092" s="165" t="s">
        <v>14160</v>
      </c>
      <c r="D3092" s="166" t="s">
        <v>566</v>
      </c>
      <c r="E3092" s="461">
        <v>31.12</v>
      </c>
      <c r="F3092" s="164" t="s">
        <v>11038</v>
      </c>
      <c r="G3092" s="168"/>
    </row>
    <row r="3093" spans="1:7" ht="20.399999999999999" x14ac:dyDescent="0.3">
      <c r="A3093" s="159" t="str">
        <f t="shared" si="48"/>
        <v>SN-92653</v>
      </c>
      <c r="B3093" s="160">
        <v>92653</v>
      </c>
      <c r="C3093" s="165" t="s">
        <v>14161</v>
      </c>
      <c r="D3093" s="166" t="s">
        <v>566</v>
      </c>
      <c r="E3093" s="461">
        <v>35.46</v>
      </c>
      <c r="F3093" s="164" t="s">
        <v>11038</v>
      </c>
      <c r="G3093" s="168"/>
    </row>
    <row r="3094" spans="1:7" ht="20.399999999999999" x14ac:dyDescent="0.3">
      <c r="A3094" s="159" t="str">
        <f t="shared" si="48"/>
        <v>SN-92654</v>
      </c>
      <c r="B3094" s="160">
        <v>92654</v>
      </c>
      <c r="C3094" s="165" t="s">
        <v>14162</v>
      </c>
      <c r="D3094" s="166" t="s">
        <v>566</v>
      </c>
      <c r="E3094" s="461">
        <v>48.29</v>
      </c>
      <c r="F3094" s="164" t="s">
        <v>11038</v>
      </c>
      <c r="G3094" s="168"/>
    </row>
    <row r="3095" spans="1:7" ht="20.399999999999999" x14ac:dyDescent="0.3">
      <c r="A3095" s="159" t="str">
        <f t="shared" si="48"/>
        <v>SN-92655</v>
      </c>
      <c r="B3095" s="160">
        <v>92655</v>
      </c>
      <c r="C3095" s="165" t="s">
        <v>14163</v>
      </c>
      <c r="D3095" s="166" t="s">
        <v>566</v>
      </c>
      <c r="E3095" s="461">
        <v>58.8</v>
      </c>
      <c r="F3095" s="164" t="s">
        <v>11038</v>
      </c>
      <c r="G3095" s="168"/>
    </row>
    <row r="3096" spans="1:7" ht="20.399999999999999" x14ac:dyDescent="0.3">
      <c r="A3096" s="159" t="str">
        <f t="shared" si="48"/>
        <v>SN-92656</v>
      </c>
      <c r="B3096" s="160">
        <v>92656</v>
      </c>
      <c r="C3096" s="165" t="s">
        <v>14164</v>
      </c>
      <c r="D3096" s="166" t="s">
        <v>566</v>
      </c>
      <c r="E3096" s="461">
        <v>76.83</v>
      </c>
      <c r="F3096" s="164" t="s">
        <v>11038</v>
      </c>
      <c r="G3096" s="168"/>
    </row>
    <row r="3097" spans="1:7" ht="20.399999999999999" x14ac:dyDescent="0.3">
      <c r="A3097" s="159" t="str">
        <f t="shared" si="48"/>
        <v>SN-92687</v>
      </c>
      <c r="B3097" s="160">
        <v>92687</v>
      </c>
      <c r="C3097" s="165" t="s">
        <v>14165</v>
      </c>
      <c r="D3097" s="166" t="s">
        <v>566</v>
      </c>
      <c r="E3097" s="461">
        <v>14.63</v>
      </c>
      <c r="F3097" s="164" t="s">
        <v>11038</v>
      </c>
      <c r="G3097" s="168"/>
    </row>
    <row r="3098" spans="1:7" ht="20.399999999999999" x14ac:dyDescent="0.3">
      <c r="A3098" s="159" t="str">
        <f t="shared" si="48"/>
        <v>SN-92688</v>
      </c>
      <c r="B3098" s="160">
        <v>92688</v>
      </c>
      <c r="C3098" s="165" t="s">
        <v>14166</v>
      </c>
      <c r="D3098" s="166" t="s">
        <v>566</v>
      </c>
      <c r="E3098" s="461">
        <v>20.56</v>
      </c>
      <c r="F3098" s="164" t="s">
        <v>11038</v>
      </c>
      <c r="G3098" s="143"/>
    </row>
    <row r="3099" spans="1:7" ht="21.6" x14ac:dyDescent="0.3">
      <c r="A3099" s="159" t="str">
        <f t="shared" si="48"/>
        <v>SN-92689</v>
      </c>
      <c r="B3099" s="160">
        <v>92689</v>
      </c>
      <c r="C3099" s="165" t="s">
        <v>14167</v>
      </c>
      <c r="D3099" s="166" t="s">
        <v>566</v>
      </c>
      <c r="E3099" s="461">
        <v>21.87</v>
      </c>
      <c r="F3099" s="164" t="s">
        <v>11118</v>
      </c>
      <c r="G3099" s="143"/>
    </row>
    <row r="3100" spans="1:7" ht="21.6" x14ac:dyDescent="0.3">
      <c r="A3100" s="159" t="str">
        <f t="shared" si="48"/>
        <v>SN-92690</v>
      </c>
      <c r="B3100" s="160">
        <v>92690</v>
      </c>
      <c r="C3100" s="165" t="s">
        <v>14168</v>
      </c>
      <c r="D3100" s="166" t="s">
        <v>566</v>
      </c>
      <c r="E3100" s="461">
        <v>31.5</v>
      </c>
      <c r="F3100" s="164" t="s">
        <v>11118</v>
      </c>
      <c r="G3100" s="143"/>
    </row>
    <row r="3101" spans="1:7" ht="30.6" x14ac:dyDescent="0.3">
      <c r="A3101" s="159" t="str">
        <f t="shared" si="48"/>
        <v>SN-94462</v>
      </c>
      <c r="B3101" s="160">
        <v>94462</v>
      </c>
      <c r="C3101" s="165" t="s">
        <v>14169</v>
      </c>
      <c r="D3101" s="166" t="s">
        <v>566</v>
      </c>
      <c r="E3101" s="461">
        <v>52.15</v>
      </c>
      <c r="F3101" s="164" t="s">
        <v>11038</v>
      </c>
      <c r="G3101" s="143"/>
    </row>
    <row r="3102" spans="1:7" ht="30.6" x14ac:dyDescent="0.3">
      <c r="A3102" s="159" t="str">
        <f t="shared" si="48"/>
        <v>SN-94463</v>
      </c>
      <c r="B3102" s="160">
        <v>94463</v>
      </c>
      <c r="C3102" s="165" t="s">
        <v>14170</v>
      </c>
      <c r="D3102" s="166" t="s">
        <v>566</v>
      </c>
      <c r="E3102" s="461">
        <v>61.07</v>
      </c>
      <c r="F3102" s="164" t="s">
        <v>11038</v>
      </c>
      <c r="G3102" s="143"/>
    </row>
    <row r="3103" spans="1:7" ht="30.6" x14ac:dyDescent="0.3">
      <c r="A3103" s="159" t="str">
        <f t="shared" si="48"/>
        <v>SN-94464</v>
      </c>
      <c r="B3103" s="160">
        <v>94464</v>
      </c>
      <c r="C3103" s="165" t="s">
        <v>14171</v>
      </c>
      <c r="D3103" s="166" t="s">
        <v>566</v>
      </c>
      <c r="E3103" s="461">
        <v>85.97</v>
      </c>
      <c r="F3103" s="164" t="s">
        <v>11038</v>
      </c>
      <c r="G3103" s="143"/>
    </row>
    <row r="3104" spans="1:7" ht="20.399999999999999" x14ac:dyDescent="0.3">
      <c r="A3104" s="159" t="str">
        <f t="shared" si="48"/>
        <v>SN-94602</v>
      </c>
      <c r="B3104" s="160">
        <v>94602</v>
      </c>
      <c r="C3104" s="165" t="s">
        <v>14172</v>
      </c>
      <c r="D3104" s="166" t="s">
        <v>566</v>
      </c>
      <c r="E3104" s="461">
        <v>89.11</v>
      </c>
      <c r="F3104" s="164" t="s">
        <v>11038</v>
      </c>
      <c r="G3104" s="143"/>
    </row>
    <row r="3105" spans="1:6" ht="20.399999999999999" x14ac:dyDescent="0.3">
      <c r="A3105" s="159" t="str">
        <f t="shared" si="48"/>
        <v>SN-94603</v>
      </c>
      <c r="B3105" s="160">
        <v>94603</v>
      </c>
      <c r="C3105" s="165" t="s">
        <v>14173</v>
      </c>
      <c r="D3105" s="166" t="s">
        <v>566</v>
      </c>
      <c r="E3105" s="461">
        <v>118.26</v>
      </c>
      <c r="F3105" s="164" t="s">
        <v>11038</v>
      </c>
    </row>
    <row r="3106" spans="1:6" ht="20.399999999999999" x14ac:dyDescent="0.3">
      <c r="A3106" s="159" t="str">
        <f t="shared" si="48"/>
        <v>SN-94604</v>
      </c>
      <c r="B3106" s="160">
        <v>94604</v>
      </c>
      <c r="C3106" s="165" t="s">
        <v>14174</v>
      </c>
      <c r="D3106" s="166" t="s">
        <v>566</v>
      </c>
      <c r="E3106" s="461">
        <v>160.37</v>
      </c>
      <c r="F3106" s="164" t="s">
        <v>11038</v>
      </c>
    </row>
    <row r="3107" spans="1:6" ht="20.399999999999999" x14ac:dyDescent="0.3">
      <c r="A3107" s="159" t="str">
        <f t="shared" si="48"/>
        <v>SN-94605</v>
      </c>
      <c r="B3107" s="160">
        <v>94605</v>
      </c>
      <c r="C3107" s="165" t="s">
        <v>14175</v>
      </c>
      <c r="D3107" s="166" t="s">
        <v>566</v>
      </c>
      <c r="E3107" s="461">
        <v>227.26</v>
      </c>
      <c r="F3107" s="164" t="s">
        <v>11038</v>
      </c>
    </row>
    <row r="3108" spans="1:6" ht="21.6" x14ac:dyDescent="0.3">
      <c r="A3108" s="159" t="str">
        <f t="shared" si="48"/>
        <v>SN-94648</v>
      </c>
      <c r="B3108" s="160">
        <v>94648</v>
      </c>
      <c r="C3108" s="165" t="s">
        <v>14176</v>
      </c>
      <c r="D3108" s="166" t="s">
        <v>566</v>
      </c>
      <c r="E3108" s="461">
        <v>6.08</v>
      </c>
      <c r="F3108" s="164" t="s">
        <v>11118</v>
      </c>
    </row>
    <row r="3109" spans="1:6" ht="21.6" x14ac:dyDescent="0.3">
      <c r="A3109" s="159" t="str">
        <f t="shared" si="48"/>
        <v>SN-94649</v>
      </c>
      <c r="B3109" s="160">
        <v>94649</v>
      </c>
      <c r="C3109" s="165" t="s">
        <v>14177</v>
      </c>
      <c r="D3109" s="166" t="s">
        <v>566</v>
      </c>
      <c r="E3109" s="461">
        <v>9.08</v>
      </c>
      <c r="F3109" s="164" t="s">
        <v>11118</v>
      </c>
    </row>
    <row r="3110" spans="1:6" ht="21.6" x14ac:dyDescent="0.3">
      <c r="A3110" s="159" t="str">
        <f t="shared" si="48"/>
        <v>SN-94650</v>
      </c>
      <c r="B3110" s="160">
        <v>94650</v>
      </c>
      <c r="C3110" s="165" t="s">
        <v>14178</v>
      </c>
      <c r="D3110" s="166" t="s">
        <v>566</v>
      </c>
      <c r="E3110" s="461">
        <v>13.01</v>
      </c>
      <c r="F3110" s="164" t="s">
        <v>11118</v>
      </c>
    </row>
    <row r="3111" spans="1:6" ht="21.6" x14ac:dyDescent="0.3">
      <c r="A3111" s="159" t="str">
        <f t="shared" si="48"/>
        <v>SN-94651</v>
      </c>
      <c r="B3111" s="160">
        <v>94651</v>
      </c>
      <c r="C3111" s="165" t="s">
        <v>14179</v>
      </c>
      <c r="D3111" s="166" t="s">
        <v>566</v>
      </c>
      <c r="E3111" s="461">
        <v>14.94</v>
      </c>
      <c r="F3111" s="164" t="s">
        <v>11118</v>
      </c>
    </row>
    <row r="3112" spans="1:6" ht="21.6" x14ac:dyDescent="0.3">
      <c r="A3112" s="159" t="str">
        <f t="shared" si="48"/>
        <v>SN-94652</v>
      </c>
      <c r="B3112" s="160">
        <v>94652</v>
      </c>
      <c r="C3112" s="165" t="s">
        <v>14180</v>
      </c>
      <c r="D3112" s="166" t="s">
        <v>566</v>
      </c>
      <c r="E3112" s="461">
        <v>23.08</v>
      </c>
      <c r="F3112" s="164" t="s">
        <v>11118</v>
      </c>
    </row>
    <row r="3113" spans="1:6" ht="21.6" x14ac:dyDescent="0.3">
      <c r="A3113" s="159" t="str">
        <f t="shared" si="48"/>
        <v>SN-94653</v>
      </c>
      <c r="B3113" s="160">
        <v>94653</v>
      </c>
      <c r="C3113" s="165" t="s">
        <v>14181</v>
      </c>
      <c r="D3113" s="166" t="s">
        <v>566</v>
      </c>
      <c r="E3113" s="461">
        <v>29.14</v>
      </c>
      <c r="F3113" s="164" t="s">
        <v>11118</v>
      </c>
    </row>
    <row r="3114" spans="1:6" ht="21.6" x14ac:dyDescent="0.3">
      <c r="A3114" s="159" t="str">
        <f t="shared" si="48"/>
        <v>SN-94654</v>
      </c>
      <c r="B3114" s="160">
        <v>94654</v>
      </c>
      <c r="C3114" s="165" t="s">
        <v>14182</v>
      </c>
      <c r="D3114" s="166" t="s">
        <v>566</v>
      </c>
      <c r="E3114" s="461">
        <v>39.380000000000003</v>
      </c>
      <c r="F3114" s="164" t="s">
        <v>11118</v>
      </c>
    </row>
    <row r="3115" spans="1:6" ht="21.6" x14ac:dyDescent="0.3">
      <c r="A3115" s="159" t="str">
        <f t="shared" si="48"/>
        <v>SN-94655</v>
      </c>
      <c r="B3115" s="160">
        <v>94655</v>
      </c>
      <c r="C3115" s="165" t="s">
        <v>14183</v>
      </c>
      <c r="D3115" s="166" t="s">
        <v>566</v>
      </c>
      <c r="E3115" s="461">
        <v>56.72</v>
      </c>
      <c r="F3115" s="164" t="s">
        <v>11118</v>
      </c>
    </row>
    <row r="3116" spans="1:6" ht="21.6" x14ac:dyDescent="0.3">
      <c r="A3116" s="159" t="str">
        <f t="shared" si="48"/>
        <v>SN-94716</v>
      </c>
      <c r="B3116" s="160">
        <v>94716</v>
      </c>
      <c r="C3116" s="165" t="s">
        <v>14184</v>
      </c>
      <c r="D3116" s="166" t="s">
        <v>566</v>
      </c>
      <c r="E3116" s="461">
        <v>16.21</v>
      </c>
      <c r="F3116" s="164" t="s">
        <v>11118</v>
      </c>
    </row>
    <row r="3117" spans="1:6" ht="21.6" x14ac:dyDescent="0.3">
      <c r="A3117" s="159" t="str">
        <f t="shared" si="48"/>
        <v>SN-94717</v>
      </c>
      <c r="B3117" s="160">
        <v>94717</v>
      </c>
      <c r="C3117" s="165" t="s">
        <v>14185</v>
      </c>
      <c r="D3117" s="166" t="s">
        <v>566</v>
      </c>
      <c r="E3117" s="461">
        <v>24.06</v>
      </c>
      <c r="F3117" s="164" t="s">
        <v>11118</v>
      </c>
    </row>
    <row r="3118" spans="1:6" ht="21.6" x14ac:dyDescent="0.3">
      <c r="A3118" s="159" t="str">
        <f t="shared" si="48"/>
        <v>SN-94718</v>
      </c>
      <c r="B3118" s="160">
        <v>94718</v>
      </c>
      <c r="C3118" s="165" t="s">
        <v>14186</v>
      </c>
      <c r="D3118" s="166" t="s">
        <v>566</v>
      </c>
      <c r="E3118" s="461">
        <v>29.72</v>
      </c>
      <c r="F3118" s="164" t="s">
        <v>11118</v>
      </c>
    </row>
    <row r="3119" spans="1:6" ht="21.6" x14ac:dyDescent="0.3">
      <c r="A3119" s="159" t="str">
        <f t="shared" si="48"/>
        <v>SN-94719</v>
      </c>
      <c r="B3119" s="160">
        <v>94719</v>
      </c>
      <c r="C3119" s="165" t="s">
        <v>14187</v>
      </c>
      <c r="D3119" s="166" t="s">
        <v>566</v>
      </c>
      <c r="E3119" s="461">
        <v>39.15</v>
      </c>
      <c r="F3119" s="164" t="s">
        <v>11118</v>
      </c>
    </row>
    <row r="3120" spans="1:6" ht="21.6" x14ac:dyDescent="0.3">
      <c r="A3120" s="159" t="str">
        <f t="shared" si="48"/>
        <v>SN-94720</v>
      </c>
      <c r="B3120" s="160">
        <v>94720</v>
      </c>
      <c r="C3120" s="165" t="s">
        <v>14188</v>
      </c>
      <c r="D3120" s="166" t="s">
        <v>566</v>
      </c>
      <c r="E3120" s="461">
        <v>58.97</v>
      </c>
      <c r="F3120" s="164" t="s">
        <v>11118</v>
      </c>
    </row>
    <row r="3121" spans="1:6" ht="21.6" x14ac:dyDescent="0.3">
      <c r="A3121" s="159" t="str">
        <f t="shared" si="48"/>
        <v>SN-94721</v>
      </c>
      <c r="B3121" s="160">
        <v>94721</v>
      </c>
      <c r="C3121" s="165" t="s">
        <v>14189</v>
      </c>
      <c r="D3121" s="166" t="s">
        <v>566</v>
      </c>
      <c r="E3121" s="461">
        <v>86.59</v>
      </c>
      <c r="F3121" s="164" t="s">
        <v>11118</v>
      </c>
    </row>
    <row r="3122" spans="1:6" ht="21.6" x14ac:dyDescent="0.3">
      <c r="A3122" s="159" t="str">
        <f t="shared" si="48"/>
        <v>SN-94722</v>
      </c>
      <c r="B3122" s="160">
        <v>94722</v>
      </c>
      <c r="C3122" s="165" t="s">
        <v>14190</v>
      </c>
      <c r="D3122" s="166" t="s">
        <v>566</v>
      </c>
      <c r="E3122" s="461">
        <v>150.58000000000001</v>
      </c>
      <c r="F3122" s="164" t="s">
        <v>11118</v>
      </c>
    </row>
    <row r="3123" spans="1:6" ht="21.6" x14ac:dyDescent="0.3">
      <c r="A3123" s="159" t="str">
        <f t="shared" si="48"/>
        <v>SN-95697</v>
      </c>
      <c r="B3123" s="160">
        <v>95697</v>
      </c>
      <c r="C3123" s="165" t="s">
        <v>14191</v>
      </c>
      <c r="D3123" s="166" t="s">
        <v>566</v>
      </c>
      <c r="E3123" s="461">
        <v>41.86</v>
      </c>
      <c r="F3123" s="164" t="s">
        <v>11118</v>
      </c>
    </row>
    <row r="3124" spans="1:6" ht="20.399999999999999" x14ac:dyDescent="0.3">
      <c r="A3124" s="159" t="str">
        <f t="shared" si="48"/>
        <v>SN-96635</v>
      </c>
      <c r="B3124" s="160">
        <v>96635</v>
      </c>
      <c r="C3124" s="165" t="s">
        <v>14192</v>
      </c>
      <c r="D3124" s="166" t="s">
        <v>566</v>
      </c>
      <c r="E3124" s="461">
        <v>18.309999999999999</v>
      </c>
      <c r="F3124" s="164" t="s">
        <v>11038</v>
      </c>
    </row>
    <row r="3125" spans="1:6" ht="20.399999999999999" x14ac:dyDescent="0.3">
      <c r="A3125" s="159" t="str">
        <f t="shared" si="48"/>
        <v>SN-96636</v>
      </c>
      <c r="B3125" s="160">
        <v>96636</v>
      </c>
      <c r="C3125" s="165" t="s">
        <v>14193</v>
      </c>
      <c r="D3125" s="166" t="s">
        <v>566</v>
      </c>
      <c r="E3125" s="461">
        <v>19.25</v>
      </c>
      <c r="F3125" s="164" t="s">
        <v>11038</v>
      </c>
    </row>
    <row r="3126" spans="1:6" ht="20.399999999999999" x14ac:dyDescent="0.3">
      <c r="A3126" s="159" t="str">
        <f t="shared" si="48"/>
        <v>SN-96644</v>
      </c>
      <c r="B3126" s="160">
        <v>96644</v>
      </c>
      <c r="C3126" s="165" t="s">
        <v>14194</v>
      </c>
      <c r="D3126" s="166" t="s">
        <v>566</v>
      </c>
      <c r="E3126" s="461">
        <v>12.52</v>
      </c>
      <c r="F3126" s="164" t="s">
        <v>11038</v>
      </c>
    </row>
    <row r="3127" spans="1:6" ht="20.399999999999999" x14ac:dyDescent="0.3">
      <c r="A3127" s="159" t="str">
        <f t="shared" si="48"/>
        <v>SN-96645</v>
      </c>
      <c r="B3127" s="160">
        <v>96645</v>
      </c>
      <c r="C3127" s="165" t="s">
        <v>14195</v>
      </c>
      <c r="D3127" s="166" t="s">
        <v>566</v>
      </c>
      <c r="E3127" s="461">
        <v>16.149999999999999</v>
      </c>
      <c r="F3127" s="164" t="s">
        <v>11038</v>
      </c>
    </row>
    <row r="3128" spans="1:6" ht="20.399999999999999" x14ac:dyDescent="0.3">
      <c r="A3128" s="159" t="str">
        <f t="shared" si="48"/>
        <v>SN-96646</v>
      </c>
      <c r="B3128" s="160">
        <v>96646</v>
      </c>
      <c r="C3128" s="165" t="s">
        <v>14196</v>
      </c>
      <c r="D3128" s="166" t="s">
        <v>566</v>
      </c>
      <c r="E3128" s="461">
        <v>24.99</v>
      </c>
      <c r="F3128" s="164" t="s">
        <v>11038</v>
      </c>
    </row>
    <row r="3129" spans="1:6" ht="20.399999999999999" x14ac:dyDescent="0.3">
      <c r="A3129" s="159" t="str">
        <f t="shared" si="48"/>
        <v>SN-96647</v>
      </c>
      <c r="B3129" s="160">
        <v>96647</v>
      </c>
      <c r="C3129" s="165" t="s">
        <v>14197</v>
      </c>
      <c r="D3129" s="166" t="s">
        <v>566</v>
      </c>
      <c r="E3129" s="461">
        <v>11.48</v>
      </c>
      <c r="F3129" s="164" t="s">
        <v>11038</v>
      </c>
    </row>
    <row r="3130" spans="1:6" ht="20.399999999999999" x14ac:dyDescent="0.3">
      <c r="A3130" s="159" t="str">
        <f t="shared" si="48"/>
        <v>SN-96648</v>
      </c>
      <c r="B3130" s="160">
        <v>96648</v>
      </c>
      <c r="C3130" s="165" t="s">
        <v>14198</v>
      </c>
      <c r="D3130" s="166" t="s">
        <v>566</v>
      </c>
      <c r="E3130" s="461">
        <v>20.65</v>
      </c>
      <c r="F3130" s="164" t="s">
        <v>11038</v>
      </c>
    </row>
    <row r="3131" spans="1:6" ht="20.399999999999999" x14ac:dyDescent="0.3">
      <c r="A3131" s="159" t="str">
        <f t="shared" si="48"/>
        <v>SN-96649</v>
      </c>
      <c r="B3131" s="160">
        <v>96649</v>
      </c>
      <c r="C3131" s="165" t="s">
        <v>14199</v>
      </c>
      <c r="D3131" s="166" t="s">
        <v>566</v>
      </c>
      <c r="E3131" s="461">
        <v>30.18</v>
      </c>
      <c r="F3131" s="164" t="s">
        <v>11038</v>
      </c>
    </row>
    <row r="3132" spans="1:6" x14ac:dyDescent="0.3">
      <c r="A3132" s="159" t="str">
        <f t="shared" si="48"/>
        <v>SN-96668</v>
      </c>
      <c r="B3132" s="160">
        <v>96668</v>
      </c>
      <c r="C3132" s="165" t="s">
        <v>14200</v>
      </c>
      <c r="D3132" s="166" t="s">
        <v>566</v>
      </c>
      <c r="E3132" s="461">
        <v>8.49</v>
      </c>
      <c r="F3132" s="164" t="s">
        <v>11038</v>
      </c>
    </row>
    <row r="3133" spans="1:6" x14ac:dyDescent="0.3">
      <c r="A3133" s="159" t="str">
        <f t="shared" si="48"/>
        <v>SN-96669</v>
      </c>
      <c r="B3133" s="160">
        <v>96669</v>
      </c>
      <c r="C3133" s="165" t="s">
        <v>14201</v>
      </c>
      <c r="D3133" s="166" t="s">
        <v>566</v>
      </c>
      <c r="E3133" s="461">
        <v>10.57</v>
      </c>
      <c r="F3133" s="164" t="s">
        <v>11038</v>
      </c>
    </row>
    <row r="3134" spans="1:6" x14ac:dyDescent="0.3">
      <c r="A3134" s="159" t="str">
        <f t="shared" si="48"/>
        <v>SN-96670</v>
      </c>
      <c r="B3134" s="160">
        <v>96670</v>
      </c>
      <c r="C3134" s="165" t="s">
        <v>14202</v>
      </c>
      <c r="D3134" s="166" t="s">
        <v>566</v>
      </c>
      <c r="E3134" s="461">
        <v>16.07</v>
      </c>
      <c r="F3134" s="164" t="s">
        <v>11038</v>
      </c>
    </row>
    <row r="3135" spans="1:6" x14ac:dyDescent="0.3">
      <c r="A3135" s="159" t="str">
        <f t="shared" si="48"/>
        <v>SN-96671</v>
      </c>
      <c r="B3135" s="160">
        <v>96671</v>
      </c>
      <c r="C3135" s="165" t="s">
        <v>14203</v>
      </c>
      <c r="D3135" s="166" t="s">
        <v>566</v>
      </c>
      <c r="E3135" s="461">
        <v>21.47</v>
      </c>
      <c r="F3135" s="164" t="s">
        <v>11038</v>
      </c>
    </row>
    <row r="3136" spans="1:6" x14ac:dyDescent="0.3">
      <c r="A3136" s="159" t="str">
        <f t="shared" si="48"/>
        <v>SN-96672</v>
      </c>
      <c r="B3136" s="160">
        <v>96672</v>
      </c>
      <c r="C3136" s="165" t="s">
        <v>14204</v>
      </c>
      <c r="D3136" s="166" t="s">
        <v>566</v>
      </c>
      <c r="E3136" s="461">
        <v>31.49</v>
      </c>
      <c r="F3136" s="164" t="s">
        <v>11038</v>
      </c>
    </row>
    <row r="3137" spans="1:6" x14ac:dyDescent="0.3">
      <c r="A3137" s="159" t="str">
        <f t="shared" si="48"/>
        <v>SN-96673</v>
      </c>
      <c r="B3137" s="160">
        <v>96673</v>
      </c>
      <c r="C3137" s="165" t="s">
        <v>14205</v>
      </c>
      <c r="D3137" s="166" t="s">
        <v>566</v>
      </c>
      <c r="E3137" s="461">
        <v>51.62</v>
      </c>
      <c r="F3137" s="164" t="s">
        <v>11038</v>
      </c>
    </row>
    <row r="3138" spans="1:6" x14ac:dyDescent="0.3">
      <c r="A3138" s="159" t="str">
        <f t="shared" si="48"/>
        <v>SN-96674</v>
      </c>
      <c r="B3138" s="160">
        <v>96674</v>
      </c>
      <c r="C3138" s="165" t="s">
        <v>14206</v>
      </c>
      <c r="D3138" s="166" t="s">
        <v>566</v>
      </c>
      <c r="E3138" s="461">
        <v>72.489999999999995</v>
      </c>
      <c r="F3138" s="164" t="s">
        <v>11038</v>
      </c>
    </row>
    <row r="3139" spans="1:6" x14ac:dyDescent="0.3">
      <c r="A3139" s="159" t="str">
        <f t="shared" si="48"/>
        <v>SN-96675</v>
      </c>
      <c r="B3139" s="160">
        <v>96675</v>
      </c>
      <c r="C3139" s="165" t="s">
        <v>14207</v>
      </c>
      <c r="D3139" s="166" t="s">
        <v>566</v>
      </c>
      <c r="E3139" s="461">
        <v>126.38</v>
      </c>
      <c r="F3139" s="164" t="s">
        <v>11038</v>
      </c>
    </row>
    <row r="3140" spans="1:6" x14ac:dyDescent="0.3">
      <c r="A3140" s="159" t="str">
        <f t="shared" si="48"/>
        <v>SN-96676</v>
      </c>
      <c r="B3140" s="160">
        <v>96676</v>
      </c>
      <c r="C3140" s="165" t="s">
        <v>14208</v>
      </c>
      <c r="D3140" s="166" t="s">
        <v>566</v>
      </c>
      <c r="E3140" s="461">
        <v>8.4700000000000006</v>
      </c>
      <c r="F3140" s="164" t="s">
        <v>11038</v>
      </c>
    </row>
    <row r="3141" spans="1:6" x14ac:dyDescent="0.3">
      <c r="A3141" s="159" t="str">
        <f t="shared" si="48"/>
        <v>SN-96677</v>
      </c>
      <c r="B3141" s="160">
        <v>96677</v>
      </c>
      <c r="C3141" s="165" t="s">
        <v>14209</v>
      </c>
      <c r="D3141" s="166" t="s">
        <v>566</v>
      </c>
      <c r="E3141" s="461">
        <v>14.01</v>
      </c>
      <c r="F3141" s="164" t="s">
        <v>11038</v>
      </c>
    </row>
    <row r="3142" spans="1:6" x14ac:dyDescent="0.3">
      <c r="A3142" s="159" t="str">
        <f t="shared" si="48"/>
        <v>SN-96678</v>
      </c>
      <c r="B3142" s="160">
        <v>96678</v>
      </c>
      <c r="C3142" s="165" t="s">
        <v>14210</v>
      </c>
      <c r="D3142" s="166" t="s">
        <v>566</v>
      </c>
      <c r="E3142" s="461">
        <v>19.45</v>
      </c>
      <c r="F3142" s="164" t="s">
        <v>11038</v>
      </c>
    </row>
    <row r="3143" spans="1:6" x14ac:dyDescent="0.3">
      <c r="A3143" s="159" t="str">
        <f t="shared" si="48"/>
        <v>SN-96679</v>
      </c>
      <c r="B3143" s="160">
        <v>96679</v>
      </c>
      <c r="C3143" s="165" t="s">
        <v>14211</v>
      </c>
      <c r="D3143" s="166" t="s">
        <v>566</v>
      </c>
      <c r="E3143" s="461">
        <v>28.38</v>
      </c>
      <c r="F3143" s="164" t="s">
        <v>11038</v>
      </c>
    </row>
    <row r="3144" spans="1:6" x14ac:dyDescent="0.3">
      <c r="A3144" s="159" t="str">
        <f t="shared" si="48"/>
        <v>SN-96680</v>
      </c>
      <c r="B3144" s="160">
        <v>96680</v>
      </c>
      <c r="C3144" s="165" t="s">
        <v>14212</v>
      </c>
      <c r="D3144" s="166" t="s">
        <v>566</v>
      </c>
      <c r="E3144" s="461">
        <v>38.14</v>
      </c>
      <c r="F3144" s="164" t="s">
        <v>11038</v>
      </c>
    </row>
    <row r="3145" spans="1:6" x14ac:dyDescent="0.3">
      <c r="A3145" s="159" t="str">
        <f t="shared" si="48"/>
        <v>SN-96681</v>
      </c>
      <c r="B3145" s="160">
        <v>96681</v>
      </c>
      <c r="C3145" s="165" t="s">
        <v>14213</v>
      </c>
      <c r="D3145" s="166" t="s">
        <v>566</v>
      </c>
      <c r="E3145" s="461">
        <v>71.569999999999993</v>
      </c>
      <c r="F3145" s="164" t="s">
        <v>11038</v>
      </c>
    </row>
    <row r="3146" spans="1:6" x14ac:dyDescent="0.3">
      <c r="A3146" s="159" t="str">
        <f t="shared" ref="A3146:A3209" si="49">CONCATENATE("SN-",B3146)</f>
        <v>SN-96682</v>
      </c>
      <c r="B3146" s="160">
        <v>96682</v>
      </c>
      <c r="C3146" s="165" t="s">
        <v>14214</v>
      </c>
      <c r="D3146" s="166" t="s">
        <v>566</v>
      </c>
      <c r="E3146" s="461">
        <v>105.64</v>
      </c>
      <c r="F3146" s="164" t="s">
        <v>11038</v>
      </c>
    </row>
    <row r="3147" spans="1:6" x14ac:dyDescent="0.3">
      <c r="A3147" s="159" t="str">
        <f t="shared" si="49"/>
        <v>SN-96683</v>
      </c>
      <c r="B3147" s="160">
        <v>96683</v>
      </c>
      <c r="C3147" s="165" t="s">
        <v>14215</v>
      </c>
      <c r="D3147" s="166" t="s">
        <v>566</v>
      </c>
      <c r="E3147" s="461">
        <v>144.43</v>
      </c>
      <c r="F3147" s="164" t="s">
        <v>11038</v>
      </c>
    </row>
    <row r="3148" spans="1:6" ht="20.399999999999999" x14ac:dyDescent="0.3">
      <c r="A3148" s="159" t="str">
        <f t="shared" si="49"/>
        <v>SN-96718</v>
      </c>
      <c r="B3148" s="160">
        <v>96718</v>
      </c>
      <c r="C3148" s="165" t="s">
        <v>14216</v>
      </c>
      <c r="D3148" s="166" t="s">
        <v>566</v>
      </c>
      <c r="E3148" s="461">
        <v>5.64</v>
      </c>
      <c r="F3148" s="164" t="s">
        <v>11038</v>
      </c>
    </row>
    <row r="3149" spans="1:6" ht="20.399999999999999" x14ac:dyDescent="0.3">
      <c r="A3149" s="159" t="str">
        <f t="shared" si="49"/>
        <v>SN-96719</v>
      </c>
      <c r="B3149" s="160">
        <v>96719</v>
      </c>
      <c r="C3149" s="165" t="s">
        <v>14217</v>
      </c>
      <c r="D3149" s="166" t="s">
        <v>566</v>
      </c>
      <c r="E3149" s="461">
        <v>10.85</v>
      </c>
      <c r="F3149" s="164" t="s">
        <v>11038</v>
      </c>
    </row>
    <row r="3150" spans="1:6" ht="20.399999999999999" x14ac:dyDescent="0.3">
      <c r="A3150" s="159" t="str">
        <f t="shared" si="49"/>
        <v>SN-96720</v>
      </c>
      <c r="B3150" s="160">
        <v>96720</v>
      </c>
      <c r="C3150" s="165" t="s">
        <v>14218</v>
      </c>
      <c r="D3150" s="166" t="s">
        <v>566</v>
      </c>
      <c r="E3150" s="461">
        <v>13.21</v>
      </c>
      <c r="F3150" s="164" t="s">
        <v>11038</v>
      </c>
    </row>
    <row r="3151" spans="1:6" ht="20.399999999999999" x14ac:dyDescent="0.3">
      <c r="A3151" s="159" t="str">
        <f t="shared" si="49"/>
        <v>SN-96721</v>
      </c>
      <c r="B3151" s="160">
        <v>96721</v>
      </c>
      <c r="C3151" s="165" t="s">
        <v>14219</v>
      </c>
      <c r="D3151" s="166" t="s">
        <v>566</v>
      </c>
      <c r="E3151" s="461">
        <v>18.03</v>
      </c>
      <c r="F3151" s="164" t="s">
        <v>11038</v>
      </c>
    </row>
    <row r="3152" spans="1:6" ht="20.399999999999999" x14ac:dyDescent="0.3">
      <c r="A3152" s="159" t="str">
        <f t="shared" si="49"/>
        <v>SN-96722</v>
      </c>
      <c r="B3152" s="160">
        <v>96722</v>
      </c>
      <c r="C3152" s="165" t="s">
        <v>14220</v>
      </c>
      <c r="D3152" s="166" t="s">
        <v>566</v>
      </c>
      <c r="E3152" s="461">
        <v>24.51</v>
      </c>
      <c r="F3152" s="164" t="s">
        <v>11038</v>
      </c>
    </row>
    <row r="3153" spans="1:6" ht="20.399999999999999" x14ac:dyDescent="0.3">
      <c r="A3153" s="159" t="str">
        <f t="shared" si="49"/>
        <v>SN-96723</v>
      </c>
      <c r="B3153" s="160">
        <v>96723</v>
      </c>
      <c r="C3153" s="165" t="s">
        <v>14221</v>
      </c>
      <c r="D3153" s="166" t="s">
        <v>566</v>
      </c>
      <c r="E3153" s="461">
        <v>32.950000000000003</v>
      </c>
      <c r="F3153" s="164" t="s">
        <v>11038</v>
      </c>
    </row>
    <row r="3154" spans="1:6" ht="20.399999999999999" x14ac:dyDescent="0.3">
      <c r="A3154" s="159" t="str">
        <f t="shared" si="49"/>
        <v>SN-96724</v>
      </c>
      <c r="B3154" s="160">
        <v>96724</v>
      </c>
      <c r="C3154" s="165" t="s">
        <v>14222</v>
      </c>
      <c r="D3154" s="166" t="s">
        <v>566</v>
      </c>
      <c r="E3154" s="461">
        <v>53.79</v>
      </c>
      <c r="F3154" s="164" t="s">
        <v>11038</v>
      </c>
    </row>
    <row r="3155" spans="1:6" ht="20.399999999999999" x14ac:dyDescent="0.3">
      <c r="A3155" s="159" t="str">
        <f t="shared" si="49"/>
        <v>SN-96725</v>
      </c>
      <c r="B3155" s="160">
        <v>96725</v>
      </c>
      <c r="C3155" s="165" t="s">
        <v>14223</v>
      </c>
      <c r="D3155" s="166" t="s">
        <v>566</v>
      </c>
      <c r="E3155" s="461">
        <v>71.400000000000006</v>
      </c>
      <c r="F3155" s="164" t="s">
        <v>11038</v>
      </c>
    </row>
    <row r="3156" spans="1:6" ht="20.399999999999999" x14ac:dyDescent="0.3">
      <c r="A3156" s="159" t="str">
        <f t="shared" si="49"/>
        <v>SN-96726</v>
      </c>
      <c r="B3156" s="160">
        <v>96726</v>
      </c>
      <c r="C3156" s="165" t="s">
        <v>14224</v>
      </c>
      <c r="D3156" s="166" t="s">
        <v>566</v>
      </c>
      <c r="E3156" s="461">
        <v>116.54</v>
      </c>
      <c r="F3156" s="164" t="s">
        <v>11038</v>
      </c>
    </row>
    <row r="3157" spans="1:6" ht="20.399999999999999" x14ac:dyDescent="0.3">
      <c r="A3157" s="159" t="str">
        <f t="shared" si="49"/>
        <v>SN-96727</v>
      </c>
      <c r="B3157" s="160">
        <v>96727</v>
      </c>
      <c r="C3157" s="165" t="s">
        <v>14225</v>
      </c>
      <c r="D3157" s="166" t="s">
        <v>566</v>
      </c>
      <c r="E3157" s="461">
        <v>9.2100000000000009</v>
      </c>
      <c r="F3157" s="164" t="s">
        <v>11038</v>
      </c>
    </row>
    <row r="3158" spans="1:6" ht="20.399999999999999" x14ac:dyDescent="0.3">
      <c r="A3158" s="159" t="str">
        <f t="shared" si="49"/>
        <v>SN-96728</v>
      </c>
      <c r="B3158" s="160">
        <v>96728</v>
      </c>
      <c r="C3158" s="165" t="s">
        <v>14226</v>
      </c>
      <c r="D3158" s="166" t="s">
        <v>566</v>
      </c>
      <c r="E3158" s="461">
        <v>11.17</v>
      </c>
      <c r="F3158" s="164" t="s">
        <v>11038</v>
      </c>
    </row>
    <row r="3159" spans="1:6" ht="20.399999999999999" x14ac:dyDescent="0.3">
      <c r="A3159" s="159" t="str">
        <f t="shared" si="49"/>
        <v>SN-96729</v>
      </c>
      <c r="B3159" s="160">
        <v>96729</v>
      </c>
      <c r="C3159" s="165" t="s">
        <v>14227</v>
      </c>
      <c r="D3159" s="166" t="s">
        <v>566</v>
      </c>
      <c r="E3159" s="461">
        <v>17.079999999999998</v>
      </c>
      <c r="F3159" s="164" t="s">
        <v>11038</v>
      </c>
    </row>
    <row r="3160" spans="1:6" ht="20.399999999999999" x14ac:dyDescent="0.3">
      <c r="A3160" s="159" t="str">
        <f t="shared" si="49"/>
        <v>SN-96730</v>
      </c>
      <c r="B3160" s="160">
        <v>96730</v>
      </c>
      <c r="C3160" s="165" t="s">
        <v>14228</v>
      </c>
      <c r="D3160" s="166" t="s">
        <v>566</v>
      </c>
      <c r="E3160" s="461">
        <v>21.81</v>
      </c>
      <c r="F3160" s="164" t="s">
        <v>11038</v>
      </c>
    </row>
    <row r="3161" spans="1:6" ht="20.399999999999999" x14ac:dyDescent="0.3">
      <c r="A3161" s="159" t="str">
        <f t="shared" si="49"/>
        <v>SN-96731</v>
      </c>
      <c r="B3161" s="160">
        <v>96731</v>
      </c>
      <c r="C3161" s="165" t="s">
        <v>14229</v>
      </c>
      <c r="D3161" s="166" t="s">
        <v>566</v>
      </c>
      <c r="E3161" s="461">
        <v>31.85</v>
      </c>
      <c r="F3161" s="164" t="s">
        <v>11038</v>
      </c>
    </row>
    <row r="3162" spans="1:6" ht="20.399999999999999" x14ac:dyDescent="0.3">
      <c r="A3162" s="159" t="str">
        <f t="shared" si="49"/>
        <v>SN-96732</v>
      </c>
      <c r="B3162" s="160">
        <v>96732</v>
      </c>
      <c r="C3162" s="165" t="s">
        <v>14230</v>
      </c>
      <c r="D3162" s="166" t="s">
        <v>566</v>
      </c>
      <c r="E3162" s="461">
        <v>39.869999999999997</v>
      </c>
      <c r="F3162" s="164" t="s">
        <v>11038</v>
      </c>
    </row>
    <row r="3163" spans="1:6" ht="20.399999999999999" x14ac:dyDescent="0.3">
      <c r="A3163" s="159" t="str">
        <f t="shared" si="49"/>
        <v>SN-96733</v>
      </c>
      <c r="B3163" s="160">
        <v>96733</v>
      </c>
      <c r="C3163" s="165" t="s">
        <v>14231</v>
      </c>
      <c r="D3163" s="166" t="s">
        <v>566</v>
      </c>
      <c r="E3163" s="461">
        <v>73.45</v>
      </c>
      <c r="F3163" s="164" t="s">
        <v>11038</v>
      </c>
    </row>
    <row r="3164" spans="1:6" ht="20.399999999999999" x14ac:dyDescent="0.3">
      <c r="A3164" s="159" t="str">
        <f t="shared" si="49"/>
        <v>SN-96734</v>
      </c>
      <c r="B3164" s="160">
        <v>96734</v>
      </c>
      <c r="C3164" s="165" t="s">
        <v>14232</v>
      </c>
      <c r="D3164" s="166" t="s">
        <v>566</v>
      </c>
      <c r="E3164" s="461">
        <v>102.95</v>
      </c>
      <c r="F3164" s="164" t="s">
        <v>11038</v>
      </c>
    </row>
    <row r="3165" spans="1:6" ht="20.399999999999999" x14ac:dyDescent="0.3">
      <c r="A3165" s="159" t="str">
        <f t="shared" si="49"/>
        <v>SN-96735</v>
      </c>
      <c r="B3165" s="160">
        <v>96735</v>
      </c>
      <c r="C3165" s="165" t="s">
        <v>14233</v>
      </c>
      <c r="D3165" s="166" t="s">
        <v>566</v>
      </c>
      <c r="E3165" s="461">
        <v>133.63999999999999</v>
      </c>
      <c r="F3165" s="164" t="s">
        <v>11038</v>
      </c>
    </row>
    <row r="3166" spans="1:6" ht="20.399999999999999" x14ac:dyDescent="0.3">
      <c r="A3166" s="159" t="str">
        <f t="shared" si="49"/>
        <v>SN-96794</v>
      </c>
      <c r="B3166" s="160">
        <v>96794</v>
      </c>
      <c r="C3166" s="165" t="s">
        <v>14234</v>
      </c>
      <c r="D3166" s="166" t="s">
        <v>566</v>
      </c>
      <c r="E3166" s="461">
        <v>5.61</v>
      </c>
      <c r="F3166" s="164" t="s">
        <v>11038</v>
      </c>
    </row>
    <row r="3167" spans="1:6" ht="20.399999999999999" x14ac:dyDescent="0.3">
      <c r="A3167" s="159" t="str">
        <f t="shared" si="49"/>
        <v>SN-96795</v>
      </c>
      <c r="B3167" s="160">
        <v>96795</v>
      </c>
      <c r="C3167" s="165" t="s">
        <v>14235</v>
      </c>
      <c r="D3167" s="166" t="s">
        <v>566</v>
      </c>
      <c r="E3167" s="461">
        <v>7.15</v>
      </c>
      <c r="F3167" s="164" t="s">
        <v>11038</v>
      </c>
    </row>
    <row r="3168" spans="1:6" ht="20.399999999999999" x14ac:dyDescent="0.3">
      <c r="A3168" s="159" t="str">
        <f t="shared" si="49"/>
        <v>SN-96796</v>
      </c>
      <c r="B3168" s="160">
        <v>96796</v>
      </c>
      <c r="C3168" s="165" t="s">
        <v>14236</v>
      </c>
      <c r="D3168" s="166" t="s">
        <v>566</v>
      </c>
      <c r="E3168" s="461">
        <v>10.050000000000001</v>
      </c>
      <c r="F3168" s="164" t="s">
        <v>11038</v>
      </c>
    </row>
    <row r="3169" spans="1:6" ht="20.399999999999999" x14ac:dyDescent="0.3">
      <c r="A3169" s="159" t="str">
        <f t="shared" si="49"/>
        <v>SN-96797</v>
      </c>
      <c r="B3169" s="160">
        <v>96797</v>
      </c>
      <c r="C3169" s="165" t="s">
        <v>14237</v>
      </c>
      <c r="D3169" s="166" t="s">
        <v>566</v>
      </c>
      <c r="E3169" s="461">
        <v>15.27</v>
      </c>
      <c r="F3169" s="164" t="s">
        <v>11038</v>
      </c>
    </row>
    <row r="3170" spans="1:6" ht="20.399999999999999" x14ac:dyDescent="0.3">
      <c r="A3170" s="159" t="str">
        <f t="shared" si="49"/>
        <v>SN-96798</v>
      </c>
      <c r="B3170" s="160">
        <v>96798</v>
      </c>
      <c r="C3170" s="165" t="s">
        <v>14238</v>
      </c>
      <c r="D3170" s="166" t="s">
        <v>566</v>
      </c>
      <c r="E3170" s="461">
        <v>5.7</v>
      </c>
      <c r="F3170" s="164" t="s">
        <v>11038</v>
      </c>
    </row>
    <row r="3171" spans="1:6" ht="20.399999999999999" x14ac:dyDescent="0.3">
      <c r="A3171" s="159" t="str">
        <f t="shared" si="49"/>
        <v>SN-96799</v>
      </c>
      <c r="B3171" s="160">
        <v>96799</v>
      </c>
      <c r="C3171" s="165" t="s">
        <v>14239</v>
      </c>
      <c r="D3171" s="166" t="s">
        <v>566</v>
      </c>
      <c r="E3171" s="461">
        <v>7.61</v>
      </c>
      <c r="F3171" s="164" t="s">
        <v>11038</v>
      </c>
    </row>
    <row r="3172" spans="1:6" ht="20.399999999999999" x14ac:dyDescent="0.3">
      <c r="A3172" s="159" t="str">
        <f t="shared" si="49"/>
        <v>SN-96800</v>
      </c>
      <c r="B3172" s="160">
        <v>96800</v>
      </c>
      <c r="C3172" s="165" t="s">
        <v>14240</v>
      </c>
      <c r="D3172" s="166" t="s">
        <v>566</v>
      </c>
      <c r="E3172" s="461">
        <v>11</v>
      </c>
      <c r="F3172" s="164" t="s">
        <v>11038</v>
      </c>
    </row>
    <row r="3173" spans="1:6" ht="20.399999999999999" x14ac:dyDescent="0.3">
      <c r="A3173" s="159" t="str">
        <f t="shared" si="49"/>
        <v>SN-96801</v>
      </c>
      <c r="B3173" s="160">
        <v>96801</v>
      </c>
      <c r="C3173" s="165" t="s">
        <v>14241</v>
      </c>
      <c r="D3173" s="166" t="s">
        <v>566</v>
      </c>
      <c r="E3173" s="461">
        <v>16.91</v>
      </c>
      <c r="F3173" s="164" t="s">
        <v>11038</v>
      </c>
    </row>
    <row r="3174" spans="1:6" ht="20.399999999999999" x14ac:dyDescent="0.3">
      <c r="A3174" s="159" t="str">
        <f t="shared" si="49"/>
        <v>SN-97498</v>
      </c>
      <c r="B3174" s="160">
        <v>97498</v>
      </c>
      <c r="C3174" s="165" t="s">
        <v>14242</v>
      </c>
      <c r="D3174" s="166" t="s">
        <v>566</v>
      </c>
      <c r="E3174" s="461">
        <v>23.24</v>
      </c>
      <c r="F3174" s="164" t="s">
        <v>11038</v>
      </c>
    </row>
    <row r="3175" spans="1:6" ht="20.399999999999999" x14ac:dyDescent="0.3">
      <c r="A3175" s="159" t="str">
        <f t="shared" si="49"/>
        <v>SN-97535</v>
      </c>
      <c r="B3175" s="160">
        <v>97535</v>
      </c>
      <c r="C3175" s="165" t="s">
        <v>14243</v>
      </c>
      <c r="D3175" s="166" t="s">
        <v>566</v>
      </c>
      <c r="E3175" s="461">
        <v>25.78</v>
      </c>
      <c r="F3175" s="164" t="s">
        <v>11038</v>
      </c>
    </row>
    <row r="3176" spans="1:6" ht="20.399999999999999" x14ac:dyDescent="0.3">
      <c r="A3176" s="159" t="str">
        <f t="shared" si="49"/>
        <v>SN-97536</v>
      </c>
      <c r="B3176" s="160">
        <v>97536</v>
      </c>
      <c r="C3176" s="165" t="s">
        <v>14244</v>
      </c>
      <c r="D3176" s="166" t="s">
        <v>566</v>
      </c>
      <c r="E3176" s="461">
        <v>31.62</v>
      </c>
      <c r="F3176" s="164" t="s">
        <v>11038</v>
      </c>
    </row>
    <row r="3177" spans="1:6" ht="21.6" x14ac:dyDescent="0.3">
      <c r="A3177" s="159" t="str">
        <f t="shared" si="49"/>
        <v>SN-72293</v>
      </c>
      <c r="B3177" s="160">
        <v>72293</v>
      </c>
      <c r="C3177" s="165" t="s">
        <v>7616</v>
      </c>
      <c r="D3177" s="166" t="s">
        <v>513</v>
      </c>
      <c r="E3177" s="461">
        <v>4.3099999999999996</v>
      </c>
      <c r="F3177" s="164" t="s">
        <v>11118</v>
      </c>
    </row>
    <row r="3178" spans="1:6" ht="21.6" x14ac:dyDescent="0.3">
      <c r="A3178" s="159" t="str">
        <f t="shared" si="49"/>
        <v>SN-72294</v>
      </c>
      <c r="B3178" s="160">
        <v>72294</v>
      </c>
      <c r="C3178" s="165" t="s">
        <v>7617</v>
      </c>
      <c r="D3178" s="166" t="s">
        <v>513</v>
      </c>
      <c r="E3178" s="461">
        <v>6.6</v>
      </c>
      <c r="F3178" s="164" t="s">
        <v>11118</v>
      </c>
    </row>
    <row r="3179" spans="1:6" ht="21.6" x14ac:dyDescent="0.3">
      <c r="A3179" s="159" t="str">
        <f t="shared" si="49"/>
        <v>SN-72295</v>
      </c>
      <c r="B3179" s="160">
        <v>72295</v>
      </c>
      <c r="C3179" s="165" t="s">
        <v>7618</v>
      </c>
      <c r="D3179" s="166" t="s">
        <v>513</v>
      </c>
      <c r="E3179" s="461">
        <v>9.06</v>
      </c>
      <c r="F3179" s="164" t="s">
        <v>11118</v>
      </c>
    </row>
    <row r="3180" spans="1:6" ht="21.6" x14ac:dyDescent="0.3">
      <c r="A3180" s="159" t="str">
        <f t="shared" si="49"/>
        <v>SN-72306</v>
      </c>
      <c r="B3180" s="160">
        <v>72306</v>
      </c>
      <c r="C3180" s="165" t="s">
        <v>7619</v>
      </c>
      <c r="D3180" s="166" t="s">
        <v>513</v>
      </c>
      <c r="E3180" s="461">
        <v>145.74</v>
      </c>
      <c r="F3180" s="164" t="s">
        <v>11118</v>
      </c>
    </row>
    <row r="3181" spans="1:6" ht="21.6" x14ac:dyDescent="0.3">
      <c r="A3181" s="159" t="str">
        <f t="shared" si="49"/>
        <v>SN-72307</v>
      </c>
      <c r="B3181" s="160">
        <v>72307</v>
      </c>
      <c r="C3181" s="165" t="s">
        <v>7620</v>
      </c>
      <c r="D3181" s="166" t="s">
        <v>513</v>
      </c>
      <c r="E3181" s="461">
        <v>205.05</v>
      </c>
      <c r="F3181" s="164" t="s">
        <v>11118</v>
      </c>
    </row>
    <row r="3182" spans="1:6" ht="21.6" x14ac:dyDescent="0.3">
      <c r="A3182" s="159" t="str">
        <f t="shared" si="49"/>
        <v>SN-72313</v>
      </c>
      <c r="B3182" s="160">
        <v>72313</v>
      </c>
      <c r="C3182" s="165" t="s">
        <v>7621</v>
      </c>
      <c r="D3182" s="166" t="s">
        <v>513</v>
      </c>
      <c r="E3182" s="461">
        <v>482.61</v>
      </c>
      <c r="F3182" s="164" t="s">
        <v>11118</v>
      </c>
    </row>
    <row r="3183" spans="1:6" ht="21.6" x14ac:dyDescent="0.3">
      <c r="A3183" s="159" t="str">
        <f t="shared" si="49"/>
        <v>SN-72482</v>
      </c>
      <c r="B3183" s="160">
        <v>72482</v>
      </c>
      <c r="C3183" s="165" t="s">
        <v>7625</v>
      </c>
      <c r="D3183" s="166" t="s">
        <v>513</v>
      </c>
      <c r="E3183" s="461">
        <v>205.86</v>
      </c>
      <c r="F3183" s="164" t="s">
        <v>11118</v>
      </c>
    </row>
    <row r="3184" spans="1:6" ht="21.6" x14ac:dyDescent="0.3">
      <c r="A3184" s="159" t="str">
        <f t="shared" si="49"/>
        <v>SN-72619</v>
      </c>
      <c r="B3184" s="160">
        <v>72619</v>
      </c>
      <c r="C3184" s="165" t="s">
        <v>7628</v>
      </c>
      <c r="D3184" s="166" t="s">
        <v>513</v>
      </c>
      <c r="E3184" s="461">
        <v>86.04</v>
      </c>
      <c r="F3184" s="164" t="s">
        <v>11118</v>
      </c>
    </row>
    <row r="3185" spans="1:6" ht="21.6" x14ac:dyDescent="0.3">
      <c r="A3185" s="159" t="str">
        <f t="shared" si="49"/>
        <v>SN-72620</v>
      </c>
      <c r="B3185" s="160">
        <v>72620</v>
      </c>
      <c r="C3185" s="165" t="s">
        <v>7629</v>
      </c>
      <c r="D3185" s="166" t="s">
        <v>513</v>
      </c>
      <c r="E3185" s="461">
        <v>150.66</v>
      </c>
      <c r="F3185" s="164" t="s">
        <v>11118</v>
      </c>
    </row>
    <row r="3186" spans="1:6" ht="21.6" x14ac:dyDescent="0.3">
      <c r="A3186" s="159" t="str">
        <f t="shared" si="49"/>
        <v>SN-72621</v>
      </c>
      <c r="B3186" s="160">
        <v>72621</v>
      </c>
      <c r="C3186" s="165" t="s">
        <v>7630</v>
      </c>
      <c r="D3186" s="166" t="s">
        <v>513</v>
      </c>
      <c r="E3186" s="461">
        <v>242.54</v>
      </c>
      <c r="F3186" s="164" t="s">
        <v>11118</v>
      </c>
    </row>
    <row r="3187" spans="1:6" ht="21.6" x14ac:dyDescent="0.3">
      <c r="A3187" s="159" t="str">
        <f t="shared" si="49"/>
        <v>SN-72667</v>
      </c>
      <c r="B3187" s="160">
        <v>72667</v>
      </c>
      <c r="C3187" s="165" t="s">
        <v>7631</v>
      </c>
      <c r="D3187" s="166" t="s">
        <v>513</v>
      </c>
      <c r="E3187" s="461">
        <v>116.51</v>
      </c>
      <c r="F3187" s="164" t="s">
        <v>11118</v>
      </c>
    </row>
    <row r="3188" spans="1:6" ht="21.6" x14ac:dyDescent="0.3">
      <c r="A3188" s="159" t="str">
        <f t="shared" si="49"/>
        <v>SN-72668</v>
      </c>
      <c r="B3188" s="160">
        <v>72668</v>
      </c>
      <c r="C3188" s="165" t="s">
        <v>7632</v>
      </c>
      <c r="D3188" s="166" t="s">
        <v>513</v>
      </c>
      <c r="E3188" s="461">
        <v>115.94</v>
      </c>
      <c r="F3188" s="164" t="s">
        <v>11118</v>
      </c>
    </row>
    <row r="3189" spans="1:6" ht="21.6" x14ac:dyDescent="0.3">
      <c r="A3189" s="159" t="str">
        <f t="shared" si="49"/>
        <v>SN-72669</v>
      </c>
      <c r="B3189" s="160">
        <v>72669</v>
      </c>
      <c r="C3189" s="165" t="s">
        <v>7633</v>
      </c>
      <c r="D3189" s="166" t="s">
        <v>513</v>
      </c>
      <c r="E3189" s="461">
        <v>119.2</v>
      </c>
      <c r="F3189" s="164" t="s">
        <v>11118</v>
      </c>
    </row>
    <row r="3190" spans="1:6" ht="21.6" x14ac:dyDescent="0.3">
      <c r="A3190" s="159" t="str">
        <f t="shared" si="49"/>
        <v>SN-72681</v>
      </c>
      <c r="B3190" s="160">
        <v>72681</v>
      </c>
      <c r="C3190" s="165" t="s">
        <v>7634</v>
      </c>
      <c r="D3190" s="166" t="s">
        <v>513</v>
      </c>
      <c r="E3190" s="461">
        <v>82.98</v>
      </c>
      <c r="F3190" s="164" t="s">
        <v>11118</v>
      </c>
    </row>
    <row r="3191" spans="1:6" ht="21.6" x14ac:dyDescent="0.3">
      <c r="A3191" s="159" t="str">
        <f t="shared" si="49"/>
        <v>SN-72682</v>
      </c>
      <c r="B3191" s="160">
        <v>72682</v>
      </c>
      <c r="C3191" s="165" t="s">
        <v>7635</v>
      </c>
      <c r="D3191" s="166" t="s">
        <v>513</v>
      </c>
      <c r="E3191" s="461">
        <v>168.47</v>
      </c>
      <c r="F3191" s="164" t="s">
        <v>11118</v>
      </c>
    </row>
    <row r="3192" spans="1:6" ht="21.6" x14ac:dyDescent="0.3">
      <c r="A3192" s="159" t="str">
        <f t="shared" si="49"/>
        <v>SN-72683</v>
      </c>
      <c r="B3192" s="160">
        <v>72683</v>
      </c>
      <c r="C3192" s="165" t="s">
        <v>7636</v>
      </c>
      <c r="D3192" s="166" t="s">
        <v>513</v>
      </c>
      <c r="E3192" s="461">
        <v>271.58999999999997</v>
      </c>
      <c r="F3192" s="164" t="s">
        <v>11118</v>
      </c>
    </row>
    <row r="3193" spans="1:6" ht="21.6" x14ac:dyDescent="0.3">
      <c r="A3193" s="159" t="str">
        <f t="shared" si="49"/>
        <v>SN-72719</v>
      </c>
      <c r="B3193" s="160">
        <v>72719</v>
      </c>
      <c r="C3193" s="165" t="s">
        <v>7637</v>
      </c>
      <c r="D3193" s="166" t="s">
        <v>513</v>
      </c>
      <c r="E3193" s="461">
        <v>183.1</v>
      </c>
      <c r="F3193" s="164" t="s">
        <v>11118</v>
      </c>
    </row>
    <row r="3194" spans="1:6" ht="21.6" x14ac:dyDescent="0.3">
      <c r="A3194" s="159" t="str">
        <f t="shared" si="49"/>
        <v>SN-72720</v>
      </c>
      <c r="B3194" s="160">
        <v>72720</v>
      </c>
      <c r="C3194" s="165" t="s">
        <v>7638</v>
      </c>
      <c r="D3194" s="166" t="s">
        <v>513</v>
      </c>
      <c r="E3194" s="461">
        <v>253.01</v>
      </c>
      <c r="F3194" s="164" t="s">
        <v>11118</v>
      </c>
    </row>
    <row r="3195" spans="1:6" ht="21.6" x14ac:dyDescent="0.3">
      <c r="A3195" s="159" t="str">
        <f t="shared" si="49"/>
        <v>SN-72721</v>
      </c>
      <c r="B3195" s="160">
        <v>72721</v>
      </c>
      <c r="C3195" s="165" t="s">
        <v>7639</v>
      </c>
      <c r="D3195" s="166" t="s">
        <v>513</v>
      </c>
      <c r="E3195" s="461">
        <v>552.39</v>
      </c>
      <c r="F3195" s="164" t="s">
        <v>11118</v>
      </c>
    </row>
    <row r="3196" spans="1:6" ht="21.6" x14ac:dyDescent="0.3">
      <c r="A3196" s="159" t="str">
        <f t="shared" si="49"/>
        <v>SN-89358</v>
      </c>
      <c r="B3196" s="160">
        <v>89358</v>
      </c>
      <c r="C3196" s="165" t="s">
        <v>14245</v>
      </c>
      <c r="D3196" s="166" t="s">
        <v>513</v>
      </c>
      <c r="E3196" s="461">
        <v>4.1500000000000004</v>
      </c>
      <c r="F3196" s="164" t="s">
        <v>11118</v>
      </c>
    </row>
    <row r="3197" spans="1:6" ht="21.6" x14ac:dyDescent="0.3">
      <c r="A3197" s="159" t="str">
        <f t="shared" si="49"/>
        <v>SN-89359</v>
      </c>
      <c r="B3197" s="160">
        <v>89359</v>
      </c>
      <c r="C3197" s="165" t="s">
        <v>14246</v>
      </c>
      <c r="D3197" s="166" t="s">
        <v>513</v>
      </c>
      <c r="E3197" s="461">
        <v>4.32</v>
      </c>
      <c r="F3197" s="164" t="s">
        <v>11118</v>
      </c>
    </row>
    <row r="3198" spans="1:6" ht="21.6" x14ac:dyDescent="0.3">
      <c r="A3198" s="159" t="str">
        <f t="shared" si="49"/>
        <v>SN-89360</v>
      </c>
      <c r="B3198" s="160">
        <v>89360</v>
      </c>
      <c r="C3198" s="165" t="s">
        <v>14247</v>
      </c>
      <c r="D3198" s="166" t="s">
        <v>513</v>
      </c>
      <c r="E3198" s="461">
        <v>5.17</v>
      </c>
      <c r="F3198" s="164" t="s">
        <v>11118</v>
      </c>
    </row>
    <row r="3199" spans="1:6" ht="21.6" x14ac:dyDescent="0.3">
      <c r="A3199" s="159" t="str">
        <f t="shared" si="49"/>
        <v>SN-89361</v>
      </c>
      <c r="B3199" s="160">
        <v>89361</v>
      </c>
      <c r="C3199" s="165" t="s">
        <v>14248</v>
      </c>
      <c r="D3199" s="166" t="s">
        <v>513</v>
      </c>
      <c r="E3199" s="461">
        <v>5.1100000000000003</v>
      </c>
      <c r="F3199" s="164" t="s">
        <v>11118</v>
      </c>
    </row>
    <row r="3200" spans="1:6" ht="21.6" x14ac:dyDescent="0.3">
      <c r="A3200" s="159" t="str">
        <f t="shared" si="49"/>
        <v>SN-89362</v>
      </c>
      <c r="B3200" s="160">
        <v>89362</v>
      </c>
      <c r="C3200" s="165" t="s">
        <v>14249</v>
      </c>
      <c r="D3200" s="166" t="s">
        <v>513</v>
      </c>
      <c r="E3200" s="461">
        <v>4.9800000000000004</v>
      </c>
      <c r="F3200" s="164" t="s">
        <v>11118</v>
      </c>
    </row>
    <row r="3201" spans="1:6" ht="21.6" x14ac:dyDescent="0.3">
      <c r="A3201" s="159" t="str">
        <f t="shared" si="49"/>
        <v>SN-89363</v>
      </c>
      <c r="B3201" s="160">
        <v>89363</v>
      </c>
      <c r="C3201" s="165" t="s">
        <v>14250</v>
      </c>
      <c r="D3201" s="166" t="s">
        <v>513</v>
      </c>
      <c r="E3201" s="461">
        <v>5.36</v>
      </c>
      <c r="F3201" s="164" t="s">
        <v>11118</v>
      </c>
    </row>
    <row r="3202" spans="1:6" ht="21.6" x14ac:dyDescent="0.3">
      <c r="A3202" s="159" t="str">
        <f t="shared" si="49"/>
        <v>SN-89364</v>
      </c>
      <c r="B3202" s="160">
        <v>89364</v>
      </c>
      <c r="C3202" s="165" t="s">
        <v>14251</v>
      </c>
      <c r="D3202" s="166" t="s">
        <v>513</v>
      </c>
      <c r="E3202" s="461">
        <v>6.44</v>
      </c>
      <c r="F3202" s="164" t="s">
        <v>11118</v>
      </c>
    </row>
    <row r="3203" spans="1:6" ht="21.6" x14ac:dyDescent="0.3">
      <c r="A3203" s="159" t="str">
        <f t="shared" si="49"/>
        <v>SN-89365</v>
      </c>
      <c r="B3203" s="160">
        <v>89365</v>
      </c>
      <c r="C3203" s="165" t="s">
        <v>14252</v>
      </c>
      <c r="D3203" s="166" t="s">
        <v>513</v>
      </c>
      <c r="E3203" s="461">
        <v>6.05</v>
      </c>
      <c r="F3203" s="164" t="s">
        <v>11118</v>
      </c>
    </row>
    <row r="3204" spans="1:6" ht="21.6" x14ac:dyDescent="0.3">
      <c r="A3204" s="159" t="str">
        <f t="shared" si="49"/>
        <v>SN-89366</v>
      </c>
      <c r="B3204" s="160">
        <v>89366</v>
      </c>
      <c r="C3204" s="165" t="s">
        <v>14253</v>
      </c>
      <c r="D3204" s="166" t="s">
        <v>513</v>
      </c>
      <c r="E3204" s="461">
        <v>8.9499999999999993</v>
      </c>
      <c r="F3204" s="164" t="s">
        <v>11118</v>
      </c>
    </row>
    <row r="3205" spans="1:6" ht="21.6" x14ac:dyDescent="0.3">
      <c r="A3205" s="159" t="str">
        <f t="shared" si="49"/>
        <v>SN-89367</v>
      </c>
      <c r="B3205" s="160">
        <v>89367</v>
      </c>
      <c r="C3205" s="165" t="s">
        <v>14254</v>
      </c>
      <c r="D3205" s="166" t="s">
        <v>513</v>
      </c>
      <c r="E3205" s="461">
        <v>6.68</v>
      </c>
      <c r="F3205" s="164" t="s">
        <v>11118</v>
      </c>
    </row>
    <row r="3206" spans="1:6" ht="21.6" x14ac:dyDescent="0.3">
      <c r="A3206" s="159" t="str">
        <f t="shared" si="49"/>
        <v>SN-89368</v>
      </c>
      <c r="B3206" s="160">
        <v>89368</v>
      </c>
      <c r="C3206" s="165" t="s">
        <v>14255</v>
      </c>
      <c r="D3206" s="166" t="s">
        <v>513</v>
      </c>
      <c r="E3206" s="461">
        <v>7.74</v>
      </c>
      <c r="F3206" s="164" t="s">
        <v>11118</v>
      </c>
    </row>
    <row r="3207" spans="1:6" ht="21.6" x14ac:dyDescent="0.3">
      <c r="A3207" s="159" t="str">
        <f t="shared" si="49"/>
        <v>SN-89369</v>
      </c>
      <c r="B3207" s="160">
        <v>89369</v>
      </c>
      <c r="C3207" s="165" t="s">
        <v>14256</v>
      </c>
      <c r="D3207" s="166" t="s">
        <v>513</v>
      </c>
      <c r="E3207" s="461">
        <v>9.3699999999999992</v>
      </c>
      <c r="F3207" s="164" t="s">
        <v>11118</v>
      </c>
    </row>
    <row r="3208" spans="1:6" ht="21.6" x14ac:dyDescent="0.3">
      <c r="A3208" s="159" t="str">
        <f t="shared" si="49"/>
        <v>SN-89370</v>
      </c>
      <c r="B3208" s="160">
        <v>89370</v>
      </c>
      <c r="C3208" s="165" t="s">
        <v>14257</v>
      </c>
      <c r="D3208" s="166" t="s">
        <v>513</v>
      </c>
      <c r="E3208" s="461">
        <v>7.95</v>
      </c>
      <c r="F3208" s="164" t="s">
        <v>11118</v>
      </c>
    </row>
    <row r="3209" spans="1:6" ht="21.6" x14ac:dyDescent="0.3">
      <c r="A3209" s="159" t="str">
        <f t="shared" si="49"/>
        <v>SN-89371</v>
      </c>
      <c r="B3209" s="160">
        <v>89371</v>
      </c>
      <c r="C3209" s="165" t="s">
        <v>14258</v>
      </c>
      <c r="D3209" s="166" t="s">
        <v>513</v>
      </c>
      <c r="E3209" s="461">
        <v>3.11</v>
      </c>
      <c r="F3209" s="164" t="s">
        <v>11118</v>
      </c>
    </row>
    <row r="3210" spans="1:6" ht="21.6" x14ac:dyDescent="0.3">
      <c r="A3210" s="159" t="str">
        <f t="shared" ref="A3210:A3273" si="50">CONCATENATE("SN-",B3210)</f>
        <v>SN-89372</v>
      </c>
      <c r="B3210" s="160">
        <v>89372</v>
      </c>
      <c r="C3210" s="165" t="s">
        <v>14259</v>
      </c>
      <c r="D3210" s="166" t="s">
        <v>513</v>
      </c>
      <c r="E3210" s="461">
        <v>7.67</v>
      </c>
      <c r="F3210" s="164" t="s">
        <v>11118</v>
      </c>
    </row>
    <row r="3211" spans="1:6" ht="21.6" x14ac:dyDescent="0.3">
      <c r="A3211" s="159" t="str">
        <f t="shared" si="50"/>
        <v>SN-89373</v>
      </c>
      <c r="B3211" s="160">
        <v>89373</v>
      </c>
      <c r="C3211" s="165" t="s">
        <v>14260</v>
      </c>
      <c r="D3211" s="166" t="s">
        <v>513</v>
      </c>
      <c r="E3211" s="461">
        <v>3.43</v>
      </c>
      <c r="F3211" s="164" t="s">
        <v>11118</v>
      </c>
    </row>
    <row r="3212" spans="1:6" ht="21.6" x14ac:dyDescent="0.3">
      <c r="A3212" s="159" t="str">
        <f t="shared" si="50"/>
        <v>SN-89374</v>
      </c>
      <c r="B3212" s="160">
        <v>89374</v>
      </c>
      <c r="C3212" s="165" t="s">
        <v>14261</v>
      </c>
      <c r="D3212" s="166" t="s">
        <v>513</v>
      </c>
      <c r="E3212" s="461">
        <v>5.73</v>
      </c>
      <c r="F3212" s="164" t="s">
        <v>11118</v>
      </c>
    </row>
    <row r="3213" spans="1:6" ht="21.6" x14ac:dyDescent="0.3">
      <c r="A3213" s="159" t="str">
        <f t="shared" si="50"/>
        <v>SN-89375</v>
      </c>
      <c r="B3213" s="160">
        <v>89375</v>
      </c>
      <c r="C3213" s="165" t="s">
        <v>14262</v>
      </c>
      <c r="D3213" s="166" t="s">
        <v>513</v>
      </c>
      <c r="E3213" s="461">
        <v>6.23</v>
      </c>
      <c r="F3213" s="164" t="s">
        <v>11118</v>
      </c>
    </row>
    <row r="3214" spans="1:6" ht="21.6" x14ac:dyDescent="0.3">
      <c r="A3214" s="159" t="str">
        <f t="shared" si="50"/>
        <v>SN-89376</v>
      </c>
      <c r="B3214" s="160">
        <v>89376</v>
      </c>
      <c r="C3214" s="165" t="s">
        <v>14263</v>
      </c>
      <c r="D3214" s="166" t="s">
        <v>513</v>
      </c>
      <c r="E3214" s="461">
        <v>3.47</v>
      </c>
      <c r="F3214" s="164" t="s">
        <v>11118</v>
      </c>
    </row>
    <row r="3215" spans="1:6" ht="21.6" x14ac:dyDescent="0.3">
      <c r="A3215" s="159" t="str">
        <f t="shared" si="50"/>
        <v>SN-89377</v>
      </c>
      <c r="B3215" s="160">
        <v>89377</v>
      </c>
      <c r="C3215" s="165" t="s">
        <v>14264</v>
      </c>
      <c r="D3215" s="166" t="s">
        <v>513</v>
      </c>
      <c r="E3215" s="461">
        <v>4.88</v>
      </c>
      <c r="F3215" s="164" t="s">
        <v>11118</v>
      </c>
    </row>
    <row r="3216" spans="1:6" ht="21.6" x14ac:dyDescent="0.3">
      <c r="A3216" s="159" t="str">
        <f t="shared" si="50"/>
        <v>SN-89378</v>
      </c>
      <c r="B3216" s="160">
        <v>89378</v>
      </c>
      <c r="C3216" s="165" t="s">
        <v>14265</v>
      </c>
      <c r="D3216" s="166" t="s">
        <v>513</v>
      </c>
      <c r="E3216" s="461">
        <v>3.65</v>
      </c>
      <c r="F3216" s="164" t="s">
        <v>11118</v>
      </c>
    </row>
    <row r="3217" spans="1:7" ht="21.6" x14ac:dyDescent="0.3">
      <c r="A3217" s="159" t="str">
        <f t="shared" si="50"/>
        <v>SN-89379</v>
      </c>
      <c r="B3217" s="160">
        <v>89379</v>
      </c>
      <c r="C3217" s="165" t="s">
        <v>14266</v>
      </c>
      <c r="D3217" s="166" t="s">
        <v>513</v>
      </c>
      <c r="E3217" s="461">
        <v>10.199999999999999</v>
      </c>
      <c r="F3217" s="164" t="s">
        <v>11118</v>
      </c>
      <c r="G3217" s="168"/>
    </row>
    <row r="3218" spans="1:7" ht="21.6" x14ac:dyDescent="0.3">
      <c r="A3218" s="159" t="str">
        <f t="shared" si="50"/>
        <v>SN-89380</v>
      </c>
      <c r="B3218" s="160">
        <v>89380</v>
      </c>
      <c r="C3218" s="165" t="s">
        <v>14267</v>
      </c>
      <c r="D3218" s="166" t="s">
        <v>513</v>
      </c>
      <c r="E3218" s="461">
        <v>4.96</v>
      </c>
      <c r="F3218" s="164" t="s">
        <v>11118</v>
      </c>
      <c r="G3218" s="143"/>
    </row>
    <row r="3219" spans="1:7" ht="21.6" x14ac:dyDescent="0.3">
      <c r="A3219" s="159" t="str">
        <f t="shared" si="50"/>
        <v>SN-89381</v>
      </c>
      <c r="B3219" s="160">
        <v>89381</v>
      </c>
      <c r="C3219" s="165" t="s">
        <v>14268</v>
      </c>
      <c r="D3219" s="166" t="s">
        <v>513</v>
      </c>
      <c r="E3219" s="461">
        <v>7.24</v>
      </c>
      <c r="F3219" s="164" t="s">
        <v>11118</v>
      </c>
      <c r="G3219" s="143"/>
    </row>
    <row r="3220" spans="1:7" ht="21.6" x14ac:dyDescent="0.3">
      <c r="A3220" s="159" t="str">
        <f t="shared" si="50"/>
        <v>SN-89382</v>
      </c>
      <c r="B3220" s="160">
        <v>89382</v>
      </c>
      <c r="C3220" s="165" t="s">
        <v>14269</v>
      </c>
      <c r="D3220" s="166" t="s">
        <v>513</v>
      </c>
      <c r="E3220" s="461">
        <v>7.36</v>
      </c>
      <c r="F3220" s="164" t="s">
        <v>11118</v>
      </c>
      <c r="G3220" s="143"/>
    </row>
    <row r="3221" spans="1:7" ht="21.6" x14ac:dyDescent="0.3">
      <c r="A3221" s="159" t="str">
        <f t="shared" si="50"/>
        <v>SN-89383</v>
      </c>
      <c r="B3221" s="160">
        <v>89383</v>
      </c>
      <c r="C3221" s="165" t="s">
        <v>14270</v>
      </c>
      <c r="D3221" s="166" t="s">
        <v>513</v>
      </c>
      <c r="E3221" s="461">
        <v>4.0599999999999996</v>
      </c>
      <c r="F3221" s="164" t="s">
        <v>11118</v>
      </c>
      <c r="G3221" s="143"/>
    </row>
    <row r="3222" spans="1:7" ht="21.6" x14ac:dyDescent="0.3">
      <c r="A3222" s="159" t="str">
        <f t="shared" si="50"/>
        <v>SN-89384</v>
      </c>
      <c r="B3222" s="160">
        <v>89384</v>
      </c>
      <c r="C3222" s="165" t="s">
        <v>14271</v>
      </c>
      <c r="D3222" s="166" t="s">
        <v>513</v>
      </c>
      <c r="E3222" s="461">
        <v>6.76</v>
      </c>
      <c r="F3222" s="164" t="s">
        <v>11118</v>
      </c>
      <c r="G3222" s="143"/>
    </row>
    <row r="3223" spans="1:7" ht="21.6" x14ac:dyDescent="0.3">
      <c r="A3223" s="159" t="str">
        <f t="shared" si="50"/>
        <v>SN-89385</v>
      </c>
      <c r="B3223" s="160">
        <v>89385</v>
      </c>
      <c r="C3223" s="165" t="s">
        <v>14272</v>
      </c>
      <c r="D3223" s="166" t="s">
        <v>513</v>
      </c>
      <c r="E3223" s="461">
        <v>4.03</v>
      </c>
      <c r="F3223" s="164" t="s">
        <v>11118</v>
      </c>
      <c r="G3223" s="143"/>
    </row>
    <row r="3224" spans="1:7" ht="21.6" x14ac:dyDescent="0.3">
      <c r="A3224" s="159" t="str">
        <f t="shared" si="50"/>
        <v>SN-89386</v>
      </c>
      <c r="B3224" s="160">
        <v>89386</v>
      </c>
      <c r="C3224" s="165" t="s">
        <v>14273</v>
      </c>
      <c r="D3224" s="166" t="s">
        <v>513</v>
      </c>
      <c r="E3224" s="461">
        <v>4.83</v>
      </c>
      <c r="F3224" s="164" t="s">
        <v>11118</v>
      </c>
      <c r="G3224" s="143"/>
    </row>
    <row r="3225" spans="1:7" ht="21.6" x14ac:dyDescent="0.3">
      <c r="A3225" s="159" t="str">
        <f t="shared" si="50"/>
        <v>SN-89387</v>
      </c>
      <c r="B3225" s="160">
        <v>89387</v>
      </c>
      <c r="C3225" s="165" t="s">
        <v>14274</v>
      </c>
      <c r="D3225" s="166" t="s">
        <v>513</v>
      </c>
      <c r="E3225" s="461">
        <v>15.75</v>
      </c>
      <c r="F3225" s="164" t="s">
        <v>11118</v>
      </c>
      <c r="G3225" s="168"/>
    </row>
    <row r="3226" spans="1:7" ht="21.6" x14ac:dyDescent="0.3">
      <c r="A3226" s="159" t="str">
        <f t="shared" si="50"/>
        <v>SN-89388</v>
      </c>
      <c r="B3226" s="160">
        <v>89388</v>
      </c>
      <c r="C3226" s="165" t="s">
        <v>14275</v>
      </c>
      <c r="D3226" s="166" t="s">
        <v>513</v>
      </c>
      <c r="E3226" s="461">
        <v>6.03</v>
      </c>
      <c r="F3226" s="164" t="s">
        <v>11118</v>
      </c>
      <c r="G3226" s="143"/>
    </row>
    <row r="3227" spans="1:7" ht="21.6" x14ac:dyDescent="0.3">
      <c r="A3227" s="159" t="str">
        <f t="shared" si="50"/>
        <v>SN-89389</v>
      </c>
      <c r="B3227" s="160">
        <v>89389</v>
      </c>
      <c r="C3227" s="165" t="s">
        <v>14276</v>
      </c>
      <c r="D3227" s="166" t="s">
        <v>513</v>
      </c>
      <c r="E3227" s="461">
        <v>6.56</v>
      </c>
      <c r="F3227" s="164" t="s">
        <v>11118</v>
      </c>
      <c r="G3227" s="168"/>
    </row>
    <row r="3228" spans="1:7" ht="21.6" x14ac:dyDescent="0.3">
      <c r="A3228" s="159" t="str">
        <f t="shared" si="50"/>
        <v>SN-89390</v>
      </c>
      <c r="B3228" s="160">
        <v>89390</v>
      </c>
      <c r="C3228" s="165" t="s">
        <v>14277</v>
      </c>
      <c r="D3228" s="166" t="s">
        <v>513</v>
      </c>
      <c r="E3228" s="461">
        <v>10.91</v>
      </c>
      <c r="F3228" s="164" t="s">
        <v>11118</v>
      </c>
      <c r="G3228" s="168"/>
    </row>
    <row r="3229" spans="1:7" ht="21.6" x14ac:dyDescent="0.3">
      <c r="A3229" s="159" t="str">
        <f t="shared" si="50"/>
        <v>SN-89391</v>
      </c>
      <c r="B3229" s="160">
        <v>89391</v>
      </c>
      <c r="C3229" s="165" t="s">
        <v>14278</v>
      </c>
      <c r="D3229" s="166" t="s">
        <v>513</v>
      </c>
      <c r="E3229" s="461">
        <v>5.57</v>
      </c>
      <c r="F3229" s="164" t="s">
        <v>11118</v>
      </c>
      <c r="G3229" s="168"/>
    </row>
    <row r="3230" spans="1:7" ht="21.6" x14ac:dyDescent="0.3">
      <c r="A3230" s="159" t="str">
        <f t="shared" si="50"/>
        <v>SN-89392</v>
      </c>
      <c r="B3230" s="160">
        <v>89392</v>
      </c>
      <c r="C3230" s="165" t="s">
        <v>14279</v>
      </c>
      <c r="D3230" s="166" t="s">
        <v>513</v>
      </c>
      <c r="E3230" s="461">
        <v>13.12</v>
      </c>
      <c r="F3230" s="164" t="s">
        <v>11118</v>
      </c>
      <c r="G3230" s="143"/>
    </row>
    <row r="3231" spans="1:7" ht="21.6" x14ac:dyDescent="0.3">
      <c r="A3231" s="159" t="str">
        <f t="shared" si="50"/>
        <v>SN-89393</v>
      </c>
      <c r="B3231" s="160">
        <v>89393</v>
      </c>
      <c r="C3231" s="165" t="s">
        <v>14280</v>
      </c>
      <c r="D3231" s="166" t="s">
        <v>513</v>
      </c>
      <c r="E3231" s="461">
        <v>5.78</v>
      </c>
      <c r="F3231" s="164" t="s">
        <v>11118</v>
      </c>
      <c r="G3231" s="168"/>
    </row>
    <row r="3232" spans="1:7" ht="21.6" x14ac:dyDescent="0.3">
      <c r="A3232" s="159" t="str">
        <f t="shared" si="50"/>
        <v>SN-89394</v>
      </c>
      <c r="B3232" s="160">
        <v>89394</v>
      </c>
      <c r="C3232" s="165" t="s">
        <v>14281</v>
      </c>
      <c r="D3232" s="166" t="s">
        <v>513</v>
      </c>
      <c r="E3232" s="461">
        <v>10.83</v>
      </c>
      <c r="F3232" s="164" t="s">
        <v>11118</v>
      </c>
      <c r="G3232" s="143"/>
    </row>
    <row r="3233" spans="1:6" ht="21.6" x14ac:dyDescent="0.3">
      <c r="A3233" s="159" t="str">
        <f t="shared" si="50"/>
        <v>SN-89395</v>
      </c>
      <c r="B3233" s="160">
        <v>89395</v>
      </c>
      <c r="C3233" s="165" t="s">
        <v>14282</v>
      </c>
      <c r="D3233" s="166" t="s">
        <v>513</v>
      </c>
      <c r="E3233" s="461">
        <v>6.9</v>
      </c>
      <c r="F3233" s="164" t="s">
        <v>11118</v>
      </c>
    </row>
    <row r="3234" spans="1:6" ht="21.6" x14ac:dyDescent="0.3">
      <c r="A3234" s="159" t="str">
        <f t="shared" si="50"/>
        <v>SN-89396</v>
      </c>
      <c r="B3234" s="160">
        <v>89396</v>
      </c>
      <c r="C3234" s="165" t="s">
        <v>14283</v>
      </c>
      <c r="D3234" s="166" t="s">
        <v>513</v>
      </c>
      <c r="E3234" s="461">
        <v>12.25</v>
      </c>
      <c r="F3234" s="164" t="s">
        <v>11118</v>
      </c>
    </row>
    <row r="3235" spans="1:6" ht="21.6" x14ac:dyDescent="0.3">
      <c r="A3235" s="159" t="str">
        <f t="shared" si="50"/>
        <v>SN-89397</v>
      </c>
      <c r="B3235" s="160">
        <v>89397</v>
      </c>
      <c r="C3235" s="165" t="s">
        <v>14284</v>
      </c>
      <c r="D3235" s="166" t="s">
        <v>513</v>
      </c>
      <c r="E3235" s="461">
        <v>8.02</v>
      </c>
      <c r="F3235" s="164" t="s">
        <v>11118</v>
      </c>
    </row>
    <row r="3236" spans="1:6" ht="21.6" x14ac:dyDescent="0.3">
      <c r="A3236" s="159" t="str">
        <f t="shared" si="50"/>
        <v>SN-89398</v>
      </c>
      <c r="B3236" s="160">
        <v>89398</v>
      </c>
      <c r="C3236" s="165" t="s">
        <v>14285</v>
      </c>
      <c r="D3236" s="166" t="s">
        <v>513</v>
      </c>
      <c r="E3236" s="461">
        <v>9.39</v>
      </c>
      <c r="F3236" s="164" t="s">
        <v>11118</v>
      </c>
    </row>
    <row r="3237" spans="1:6" ht="21.6" x14ac:dyDescent="0.3">
      <c r="A3237" s="159" t="str">
        <f t="shared" si="50"/>
        <v>SN-89399</v>
      </c>
      <c r="B3237" s="160">
        <v>89399</v>
      </c>
      <c r="C3237" s="165" t="s">
        <v>14286</v>
      </c>
      <c r="D3237" s="166" t="s">
        <v>513</v>
      </c>
      <c r="E3237" s="461">
        <v>17.96</v>
      </c>
      <c r="F3237" s="164" t="s">
        <v>11118</v>
      </c>
    </row>
    <row r="3238" spans="1:6" ht="21.6" x14ac:dyDescent="0.3">
      <c r="A3238" s="159" t="str">
        <f t="shared" si="50"/>
        <v>SN-89400</v>
      </c>
      <c r="B3238" s="160">
        <v>89400</v>
      </c>
      <c r="C3238" s="165" t="s">
        <v>14287</v>
      </c>
      <c r="D3238" s="166" t="s">
        <v>513</v>
      </c>
      <c r="E3238" s="461">
        <v>11.14</v>
      </c>
      <c r="F3238" s="164" t="s">
        <v>11118</v>
      </c>
    </row>
    <row r="3239" spans="1:6" ht="21.6" x14ac:dyDescent="0.3">
      <c r="A3239" s="159" t="str">
        <f t="shared" si="50"/>
        <v>SN-89404</v>
      </c>
      <c r="B3239" s="160">
        <v>89404</v>
      </c>
      <c r="C3239" s="165" t="s">
        <v>14288</v>
      </c>
      <c r="D3239" s="166" t="s">
        <v>513</v>
      </c>
      <c r="E3239" s="461">
        <v>2.76</v>
      </c>
      <c r="F3239" s="164" t="s">
        <v>11118</v>
      </c>
    </row>
    <row r="3240" spans="1:6" ht="21.6" x14ac:dyDescent="0.3">
      <c r="A3240" s="159" t="str">
        <f t="shared" si="50"/>
        <v>SN-89405</v>
      </c>
      <c r="B3240" s="160">
        <v>89405</v>
      </c>
      <c r="C3240" s="165" t="s">
        <v>14289</v>
      </c>
      <c r="D3240" s="166" t="s">
        <v>513</v>
      </c>
      <c r="E3240" s="461">
        <v>2.93</v>
      </c>
      <c r="F3240" s="164" t="s">
        <v>11118</v>
      </c>
    </row>
    <row r="3241" spans="1:6" ht="21.6" x14ac:dyDescent="0.3">
      <c r="A3241" s="159" t="str">
        <f t="shared" si="50"/>
        <v>SN-89406</v>
      </c>
      <c r="B3241" s="160">
        <v>89406</v>
      </c>
      <c r="C3241" s="165" t="s">
        <v>14290</v>
      </c>
      <c r="D3241" s="166" t="s">
        <v>513</v>
      </c>
      <c r="E3241" s="461">
        <v>3.78</v>
      </c>
      <c r="F3241" s="164" t="s">
        <v>11118</v>
      </c>
    </row>
    <row r="3242" spans="1:6" ht="21.6" x14ac:dyDescent="0.3">
      <c r="A3242" s="159" t="str">
        <f t="shared" si="50"/>
        <v>SN-89407</v>
      </c>
      <c r="B3242" s="160">
        <v>89407</v>
      </c>
      <c r="C3242" s="165" t="s">
        <v>14291</v>
      </c>
      <c r="D3242" s="166" t="s">
        <v>513</v>
      </c>
      <c r="E3242" s="461">
        <v>3.72</v>
      </c>
      <c r="F3242" s="164" t="s">
        <v>11118</v>
      </c>
    </row>
    <row r="3243" spans="1:6" ht="21.6" x14ac:dyDescent="0.3">
      <c r="A3243" s="159" t="str">
        <f t="shared" si="50"/>
        <v>SN-89408</v>
      </c>
      <c r="B3243" s="160">
        <v>89408</v>
      </c>
      <c r="C3243" s="165" t="s">
        <v>14292</v>
      </c>
      <c r="D3243" s="166" t="s">
        <v>513</v>
      </c>
      <c r="E3243" s="461">
        <v>3.38</v>
      </c>
      <c r="F3243" s="164" t="s">
        <v>11118</v>
      </c>
    </row>
    <row r="3244" spans="1:6" ht="21.6" x14ac:dyDescent="0.3">
      <c r="A3244" s="159" t="str">
        <f t="shared" si="50"/>
        <v>SN-89409</v>
      </c>
      <c r="B3244" s="160">
        <v>89409</v>
      </c>
      <c r="C3244" s="165" t="s">
        <v>14293</v>
      </c>
      <c r="D3244" s="166" t="s">
        <v>513</v>
      </c>
      <c r="E3244" s="461">
        <v>3.76</v>
      </c>
      <c r="F3244" s="164" t="s">
        <v>11118</v>
      </c>
    </row>
    <row r="3245" spans="1:6" ht="21.6" x14ac:dyDescent="0.3">
      <c r="A3245" s="159" t="str">
        <f t="shared" si="50"/>
        <v>SN-89410</v>
      </c>
      <c r="B3245" s="160">
        <v>89410</v>
      </c>
      <c r="C3245" s="165" t="s">
        <v>14294</v>
      </c>
      <c r="D3245" s="166" t="s">
        <v>513</v>
      </c>
      <c r="E3245" s="461">
        <v>4.84</v>
      </c>
      <c r="F3245" s="164" t="s">
        <v>11118</v>
      </c>
    </row>
    <row r="3246" spans="1:6" ht="21.6" x14ac:dyDescent="0.3">
      <c r="A3246" s="159" t="str">
        <f t="shared" si="50"/>
        <v>SN-89411</v>
      </c>
      <c r="B3246" s="160">
        <v>89411</v>
      </c>
      <c r="C3246" s="165" t="s">
        <v>14295</v>
      </c>
      <c r="D3246" s="166" t="s">
        <v>513</v>
      </c>
      <c r="E3246" s="461">
        <v>4.45</v>
      </c>
      <c r="F3246" s="164" t="s">
        <v>11118</v>
      </c>
    </row>
    <row r="3247" spans="1:6" ht="21.6" x14ac:dyDescent="0.3">
      <c r="A3247" s="159" t="str">
        <f t="shared" si="50"/>
        <v>SN-89412</v>
      </c>
      <c r="B3247" s="160">
        <v>89412</v>
      </c>
      <c r="C3247" s="165" t="s">
        <v>14296</v>
      </c>
      <c r="D3247" s="166" t="s">
        <v>513</v>
      </c>
      <c r="E3247" s="461">
        <v>4.78</v>
      </c>
      <c r="F3247" s="164" t="s">
        <v>11118</v>
      </c>
    </row>
    <row r="3248" spans="1:6" ht="21.6" x14ac:dyDescent="0.3">
      <c r="A3248" s="159" t="str">
        <f t="shared" si="50"/>
        <v>SN-89413</v>
      </c>
      <c r="B3248" s="160">
        <v>89413</v>
      </c>
      <c r="C3248" s="165" t="s">
        <v>14297</v>
      </c>
      <c r="D3248" s="166" t="s">
        <v>513</v>
      </c>
      <c r="E3248" s="461">
        <v>4.7699999999999996</v>
      </c>
      <c r="F3248" s="164" t="s">
        <v>11118</v>
      </c>
    </row>
    <row r="3249" spans="1:6" ht="21.6" x14ac:dyDescent="0.3">
      <c r="A3249" s="159" t="str">
        <f t="shared" si="50"/>
        <v>SN-89414</v>
      </c>
      <c r="B3249" s="160">
        <v>89414</v>
      </c>
      <c r="C3249" s="165" t="s">
        <v>14298</v>
      </c>
      <c r="D3249" s="166" t="s">
        <v>513</v>
      </c>
      <c r="E3249" s="461">
        <v>5.83</v>
      </c>
      <c r="F3249" s="164" t="s">
        <v>11118</v>
      </c>
    </row>
    <row r="3250" spans="1:6" ht="21.6" x14ac:dyDescent="0.3">
      <c r="A3250" s="159" t="str">
        <f t="shared" si="50"/>
        <v>SN-89415</v>
      </c>
      <c r="B3250" s="160">
        <v>89415</v>
      </c>
      <c r="C3250" s="165" t="s">
        <v>14299</v>
      </c>
      <c r="D3250" s="166" t="s">
        <v>513</v>
      </c>
      <c r="E3250" s="461">
        <v>7.46</v>
      </c>
      <c r="F3250" s="164" t="s">
        <v>11118</v>
      </c>
    </row>
    <row r="3251" spans="1:6" ht="21.6" x14ac:dyDescent="0.3">
      <c r="A3251" s="159" t="str">
        <f t="shared" si="50"/>
        <v>SN-89416</v>
      </c>
      <c r="B3251" s="160">
        <v>89416</v>
      </c>
      <c r="C3251" s="165" t="s">
        <v>14300</v>
      </c>
      <c r="D3251" s="166" t="s">
        <v>513</v>
      </c>
      <c r="E3251" s="461">
        <v>6.04</v>
      </c>
      <c r="F3251" s="164" t="s">
        <v>11118</v>
      </c>
    </row>
    <row r="3252" spans="1:6" ht="21.6" x14ac:dyDescent="0.3">
      <c r="A3252" s="159" t="str">
        <f t="shared" si="50"/>
        <v>SN-89417</v>
      </c>
      <c r="B3252" s="160">
        <v>89417</v>
      </c>
      <c r="C3252" s="165" t="s">
        <v>14301</v>
      </c>
      <c r="D3252" s="166" t="s">
        <v>513</v>
      </c>
      <c r="E3252" s="461">
        <v>2.19</v>
      </c>
      <c r="F3252" s="164" t="s">
        <v>11118</v>
      </c>
    </row>
    <row r="3253" spans="1:6" ht="21.6" x14ac:dyDescent="0.3">
      <c r="A3253" s="159" t="str">
        <f t="shared" si="50"/>
        <v>SN-89418</v>
      </c>
      <c r="B3253" s="160">
        <v>89418</v>
      </c>
      <c r="C3253" s="165" t="s">
        <v>14302</v>
      </c>
      <c r="D3253" s="166" t="s">
        <v>513</v>
      </c>
      <c r="E3253" s="461">
        <v>6.75</v>
      </c>
      <c r="F3253" s="164" t="s">
        <v>11118</v>
      </c>
    </row>
    <row r="3254" spans="1:6" ht="21.6" x14ac:dyDescent="0.3">
      <c r="A3254" s="159" t="str">
        <f t="shared" si="50"/>
        <v>SN-89419</v>
      </c>
      <c r="B3254" s="160">
        <v>89419</v>
      </c>
      <c r="C3254" s="165" t="s">
        <v>14303</v>
      </c>
      <c r="D3254" s="166" t="s">
        <v>513</v>
      </c>
      <c r="E3254" s="461">
        <v>2.5099999999999998</v>
      </c>
      <c r="F3254" s="164" t="s">
        <v>11118</v>
      </c>
    </row>
    <row r="3255" spans="1:6" ht="21.6" x14ac:dyDescent="0.3">
      <c r="A3255" s="159" t="str">
        <f t="shared" si="50"/>
        <v>SN-89420</v>
      </c>
      <c r="B3255" s="160">
        <v>89420</v>
      </c>
      <c r="C3255" s="165" t="s">
        <v>14304</v>
      </c>
      <c r="D3255" s="166" t="s">
        <v>513</v>
      </c>
      <c r="E3255" s="461">
        <v>4.8099999999999996</v>
      </c>
      <c r="F3255" s="164" t="s">
        <v>11118</v>
      </c>
    </row>
    <row r="3256" spans="1:6" ht="21.6" x14ac:dyDescent="0.3">
      <c r="A3256" s="159" t="str">
        <f t="shared" si="50"/>
        <v>SN-89421</v>
      </c>
      <c r="B3256" s="160">
        <v>89421</v>
      </c>
      <c r="C3256" s="165" t="s">
        <v>14305</v>
      </c>
      <c r="D3256" s="166" t="s">
        <v>513</v>
      </c>
      <c r="E3256" s="461">
        <v>5.31</v>
      </c>
      <c r="F3256" s="164" t="s">
        <v>11118</v>
      </c>
    </row>
    <row r="3257" spans="1:6" ht="21.6" x14ac:dyDescent="0.3">
      <c r="A3257" s="159" t="str">
        <f t="shared" si="50"/>
        <v>SN-89422</v>
      </c>
      <c r="B3257" s="160">
        <v>89422</v>
      </c>
      <c r="C3257" s="165" t="s">
        <v>14306</v>
      </c>
      <c r="D3257" s="166" t="s">
        <v>513</v>
      </c>
      <c r="E3257" s="461">
        <v>2.5499999999999998</v>
      </c>
      <c r="F3257" s="164" t="s">
        <v>11118</v>
      </c>
    </row>
    <row r="3258" spans="1:6" ht="21.6" x14ac:dyDescent="0.3">
      <c r="A3258" s="159" t="str">
        <f t="shared" si="50"/>
        <v>SN-89423</v>
      </c>
      <c r="B3258" s="160">
        <v>89423</v>
      </c>
      <c r="C3258" s="165" t="s">
        <v>14307</v>
      </c>
      <c r="D3258" s="166" t="s">
        <v>513</v>
      </c>
      <c r="E3258" s="461">
        <v>4.29</v>
      </c>
      <c r="F3258" s="164" t="s">
        <v>11118</v>
      </c>
    </row>
    <row r="3259" spans="1:6" ht="21.6" x14ac:dyDescent="0.3">
      <c r="A3259" s="159" t="str">
        <f t="shared" si="50"/>
        <v>SN-89424</v>
      </c>
      <c r="B3259" s="160">
        <v>89424</v>
      </c>
      <c r="C3259" s="165" t="s">
        <v>14308</v>
      </c>
      <c r="D3259" s="166" t="s">
        <v>513</v>
      </c>
      <c r="E3259" s="461">
        <v>2.57</v>
      </c>
      <c r="F3259" s="164" t="s">
        <v>11118</v>
      </c>
    </row>
    <row r="3260" spans="1:6" ht="21.6" x14ac:dyDescent="0.3">
      <c r="A3260" s="159" t="str">
        <f t="shared" si="50"/>
        <v>SN-89425</v>
      </c>
      <c r="B3260" s="160">
        <v>89425</v>
      </c>
      <c r="C3260" s="165" t="s">
        <v>14309</v>
      </c>
      <c r="D3260" s="166" t="s">
        <v>513</v>
      </c>
      <c r="E3260" s="461">
        <v>9.1199999999999992</v>
      </c>
      <c r="F3260" s="164" t="s">
        <v>11118</v>
      </c>
    </row>
    <row r="3261" spans="1:6" ht="21.6" x14ac:dyDescent="0.3">
      <c r="A3261" s="159" t="str">
        <f t="shared" si="50"/>
        <v>SN-89426</v>
      </c>
      <c r="B3261" s="160">
        <v>89426</v>
      </c>
      <c r="C3261" s="165" t="s">
        <v>14310</v>
      </c>
      <c r="D3261" s="166" t="s">
        <v>513</v>
      </c>
      <c r="E3261" s="461">
        <v>3.88</v>
      </c>
      <c r="F3261" s="164" t="s">
        <v>11118</v>
      </c>
    </row>
    <row r="3262" spans="1:6" ht="21.6" x14ac:dyDescent="0.3">
      <c r="A3262" s="159" t="str">
        <f t="shared" si="50"/>
        <v>SN-89427</v>
      </c>
      <c r="B3262" s="160">
        <v>89427</v>
      </c>
      <c r="C3262" s="165" t="s">
        <v>14311</v>
      </c>
      <c r="D3262" s="166" t="s">
        <v>513</v>
      </c>
      <c r="E3262" s="461">
        <v>6.16</v>
      </c>
      <c r="F3262" s="164" t="s">
        <v>11118</v>
      </c>
    </row>
    <row r="3263" spans="1:6" ht="21.6" x14ac:dyDescent="0.3">
      <c r="A3263" s="159" t="str">
        <f t="shared" si="50"/>
        <v>SN-89428</v>
      </c>
      <c r="B3263" s="160">
        <v>89428</v>
      </c>
      <c r="C3263" s="165" t="s">
        <v>14312</v>
      </c>
      <c r="D3263" s="166" t="s">
        <v>513</v>
      </c>
      <c r="E3263" s="461">
        <v>6.28</v>
      </c>
      <c r="F3263" s="164" t="s">
        <v>11118</v>
      </c>
    </row>
    <row r="3264" spans="1:6" ht="21.6" x14ac:dyDescent="0.3">
      <c r="A3264" s="159" t="str">
        <f t="shared" si="50"/>
        <v>SN-89429</v>
      </c>
      <c r="B3264" s="160">
        <v>89429</v>
      </c>
      <c r="C3264" s="165" t="s">
        <v>14313</v>
      </c>
      <c r="D3264" s="166" t="s">
        <v>513</v>
      </c>
      <c r="E3264" s="461">
        <v>2.98</v>
      </c>
      <c r="F3264" s="164" t="s">
        <v>11118</v>
      </c>
    </row>
    <row r="3265" spans="1:7" ht="21.6" x14ac:dyDescent="0.3">
      <c r="A3265" s="159" t="str">
        <f t="shared" si="50"/>
        <v>SN-89430</v>
      </c>
      <c r="B3265" s="160">
        <v>89430</v>
      </c>
      <c r="C3265" s="165" t="s">
        <v>14314</v>
      </c>
      <c r="D3265" s="166" t="s">
        <v>513</v>
      </c>
      <c r="E3265" s="461">
        <v>5.68</v>
      </c>
      <c r="F3265" s="164" t="s">
        <v>11118</v>
      </c>
      <c r="G3265" s="143"/>
    </row>
    <row r="3266" spans="1:7" ht="21.6" x14ac:dyDescent="0.3">
      <c r="A3266" s="159" t="str">
        <f t="shared" si="50"/>
        <v>SN-89431</v>
      </c>
      <c r="B3266" s="160">
        <v>89431</v>
      </c>
      <c r="C3266" s="165" t="s">
        <v>14315</v>
      </c>
      <c r="D3266" s="166" t="s">
        <v>513</v>
      </c>
      <c r="E3266" s="461">
        <v>3.55</v>
      </c>
      <c r="F3266" s="164" t="s">
        <v>11118</v>
      </c>
      <c r="G3266" s="143"/>
    </row>
    <row r="3267" spans="1:7" ht="21.6" x14ac:dyDescent="0.3">
      <c r="A3267" s="159" t="str">
        <f t="shared" si="50"/>
        <v>SN-89432</v>
      </c>
      <c r="B3267" s="160">
        <v>89432</v>
      </c>
      <c r="C3267" s="165" t="s">
        <v>14316</v>
      </c>
      <c r="D3267" s="166" t="s">
        <v>513</v>
      </c>
      <c r="E3267" s="461">
        <v>14.47</v>
      </c>
      <c r="F3267" s="164" t="s">
        <v>11118</v>
      </c>
      <c r="G3267" s="143"/>
    </row>
    <row r="3268" spans="1:7" ht="21.6" x14ac:dyDescent="0.3">
      <c r="A3268" s="159" t="str">
        <f t="shared" si="50"/>
        <v>SN-89433</v>
      </c>
      <c r="B3268" s="160">
        <v>89433</v>
      </c>
      <c r="C3268" s="165" t="s">
        <v>14317</v>
      </c>
      <c r="D3268" s="166" t="s">
        <v>513</v>
      </c>
      <c r="E3268" s="461">
        <v>4.75</v>
      </c>
      <c r="F3268" s="164" t="s">
        <v>11118</v>
      </c>
      <c r="G3268" s="168"/>
    </row>
    <row r="3269" spans="1:7" ht="21.6" x14ac:dyDescent="0.3">
      <c r="A3269" s="159" t="str">
        <f t="shared" si="50"/>
        <v>SN-89434</v>
      </c>
      <c r="B3269" s="160">
        <v>89434</v>
      </c>
      <c r="C3269" s="165" t="s">
        <v>14318</v>
      </c>
      <c r="D3269" s="166" t="s">
        <v>513</v>
      </c>
      <c r="E3269" s="461">
        <v>5.28</v>
      </c>
      <c r="F3269" s="164" t="s">
        <v>11118</v>
      </c>
      <c r="G3269" s="168"/>
    </row>
    <row r="3270" spans="1:7" ht="21.6" x14ac:dyDescent="0.3">
      <c r="A3270" s="159" t="str">
        <f t="shared" si="50"/>
        <v>SN-89435</v>
      </c>
      <c r="B3270" s="160">
        <v>89435</v>
      </c>
      <c r="C3270" s="165" t="s">
        <v>14319</v>
      </c>
      <c r="D3270" s="166" t="s">
        <v>513</v>
      </c>
      <c r="E3270" s="461">
        <v>9.6300000000000008</v>
      </c>
      <c r="F3270" s="164" t="s">
        <v>11118</v>
      </c>
      <c r="G3270" s="168"/>
    </row>
    <row r="3271" spans="1:7" ht="21.6" x14ac:dyDescent="0.3">
      <c r="A3271" s="159" t="str">
        <f t="shared" si="50"/>
        <v>SN-89436</v>
      </c>
      <c r="B3271" s="160">
        <v>89436</v>
      </c>
      <c r="C3271" s="165" t="s">
        <v>14320</v>
      </c>
      <c r="D3271" s="166" t="s">
        <v>513</v>
      </c>
      <c r="E3271" s="461">
        <v>4.29</v>
      </c>
      <c r="F3271" s="164" t="s">
        <v>11118</v>
      </c>
      <c r="G3271" s="168"/>
    </row>
    <row r="3272" spans="1:7" ht="21.6" x14ac:dyDescent="0.3">
      <c r="A3272" s="159" t="str">
        <f t="shared" si="50"/>
        <v>SN-89437</v>
      </c>
      <c r="B3272" s="160">
        <v>89437</v>
      </c>
      <c r="C3272" s="165" t="s">
        <v>14321</v>
      </c>
      <c r="D3272" s="166" t="s">
        <v>513</v>
      </c>
      <c r="E3272" s="461">
        <v>11.84</v>
      </c>
      <c r="F3272" s="164" t="s">
        <v>11118</v>
      </c>
      <c r="G3272" s="168"/>
    </row>
    <row r="3273" spans="1:7" ht="21.6" x14ac:dyDescent="0.3">
      <c r="A3273" s="159" t="str">
        <f t="shared" si="50"/>
        <v>SN-89438</v>
      </c>
      <c r="B3273" s="160">
        <v>89438</v>
      </c>
      <c r="C3273" s="165" t="s">
        <v>14322</v>
      </c>
      <c r="D3273" s="166" t="s">
        <v>513</v>
      </c>
      <c r="E3273" s="461">
        <v>3.92</v>
      </c>
      <c r="F3273" s="164" t="s">
        <v>11118</v>
      </c>
      <c r="G3273" s="143"/>
    </row>
    <row r="3274" spans="1:7" ht="21.6" x14ac:dyDescent="0.3">
      <c r="A3274" s="159" t="str">
        <f t="shared" ref="A3274:A3337" si="51">CONCATENATE("SN-",B3274)</f>
        <v>SN-89439</v>
      </c>
      <c r="B3274" s="160">
        <v>89439</v>
      </c>
      <c r="C3274" s="165" t="s">
        <v>14323</v>
      </c>
      <c r="D3274" s="166" t="s">
        <v>513</v>
      </c>
      <c r="E3274" s="461">
        <v>4.83</v>
      </c>
      <c r="F3274" s="164" t="s">
        <v>11118</v>
      </c>
      <c r="G3274" s="168"/>
    </row>
    <row r="3275" spans="1:7" ht="21.6" x14ac:dyDescent="0.3">
      <c r="A3275" s="159" t="str">
        <f t="shared" si="51"/>
        <v>SN-89440</v>
      </c>
      <c r="B3275" s="160">
        <v>89440</v>
      </c>
      <c r="C3275" s="165" t="s">
        <v>14324</v>
      </c>
      <c r="D3275" s="166" t="s">
        <v>513</v>
      </c>
      <c r="E3275" s="461">
        <v>4.7699999999999996</v>
      </c>
      <c r="F3275" s="164" t="s">
        <v>11118</v>
      </c>
      <c r="G3275" s="143"/>
    </row>
    <row r="3276" spans="1:7" ht="21.6" x14ac:dyDescent="0.3">
      <c r="A3276" s="159" t="str">
        <f t="shared" si="51"/>
        <v>SN-89441</v>
      </c>
      <c r="B3276" s="160">
        <v>89441</v>
      </c>
      <c r="C3276" s="165" t="s">
        <v>14325</v>
      </c>
      <c r="D3276" s="166" t="s">
        <v>513</v>
      </c>
      <c r="E3276" s="461">
        <v>10.119999999999999</v>
      </c>
      <c r="F3276" s="164" t="s">
        <v>11118</v>
      </c>
      <c r="G3276" s="168"/>
    </row>
    <row r="3277" spans="1:7" ht="21.6" x14ac:dyDescent="0.3">
      <c r="A3277" s="159" t="str">
        <f t="shared" si="51"/>
        <v>SN-89442</v>
      </c>
      <c r="B3277" s="160">
        <v>89442</v>
      </c>
      <c r="C3277" s="165" t="s">
        <v>14326</v>
      </c>
      <c r="D3277" s="166" t="s">
        <v>513</v>
      </c>
      <c r="E3277" s="461">
        <v>5.89</v>
      </c>
      <c r="F3277" s="164" t="s">
        <v>11118</v>
      </c>
      <c r="G3277" s="168"/>
    </row>
    <row r="3278" spans="1:7" ht="21.6" x14ac:dyDescent="0.3">
      <c r="A3278" s="159" t="str">
        <f t="shared" si="51"/>
        <v>SN-89443</v>
      </c>
      <c r="B3278" s="160">
        <v>89443</v>
      </c>
      <c r="C3278" s="165" t="s">
        <v>14327</v>
      </c>
      <c r="D3278" s="166" t="s">
        <v>513</v>
      </c>
      <c r="E3278" s="461">
        <v>6.87</v>
      </c>
      <c r="F3278" s="164" t="s">
        <v>11118</v>
      </c>
      <c r="G3278" s="143"/>
    </row>
    <row r="3279" spans="1:7" ht="21.6" x14ac:dyDescent="0.3">
      <c r="A3279" s="159" t="str">
        <f t="shared" si="51"/>
        <v>SN-89444</v>
      </c>
      <c r="B3279" s="160">
        <v>89444</v>
      </c>
      <c r="C3279" s="165" t="s">
        <v>14328</v>
      </c>
      <c r="D3279" s="166" t="s">
        <v>513</v>
      </c>
      <c r="E3279" s="461">
        <v>15.44</v>
      </c>
      <c r="F3279" s="164" t="s">
        <v>11118</v>
      </c>
      <c r="G3279" s="168"/>
    </row>
    <row r="3280" spans="1:7" ht="21.6" x14ac:dyDescent="0.3">
      <c r="A3280" s="159" t="str">
        <f t="shared" si="51"/>
        <v>SN-89445</v>
      </c>
      <c r="B3280" s="160">
        <v>89445</v>
      </c>
      <c r="C3280" s="165" t="s">
        <v>14329</v>
      </c>
      <c r="D3280" s="166" t="s">
        <v>513</v>
      </c>
      <c r="E3280" s="461">
        <v>8.6199999999999992</v>
      </c>
      <c r="F3280" s="164" t="s">
        <v>11118</v>
      </c>
      <c r="G3280" s="168"/>
    </row>
    <row r="3281" spans="1:7" ht="21.6" x14ac:dyDescent="0.3">
      <c r="A3281" s="159" t="str">
        <f t="shared" si="51"/>
        <v>SN-89481</v>
      </c>
      <c r="B3281" s="160">
        <v>89481</v>
      </c>
      <c r="C3281" s="165" t="s">
        <v>14330</v>
      </c>
      <c r="D3281" s="166" t="s">
        <v>513</v>
      </c>
      <c r="E3281" s="461">
        <v>2.56</v>
      </c>
      <c r="F3281" s="164" t="s">
        <v>11118</v>
      </c>
      <c r="G3281" s="143"/>
    </row>
    <row r="3282" spans="1:7" ht="21.6" x14ac:dyDescent="0.3">
      <c r="A3282" s="159" t="str">
        <f t="shared" si="51"/>
        <v>SN-89485</v>
      </c>
      <c r="B3282" s="160">
        <v>89485</v>
      </c>
      <c r="C3282" s="165" t="s">
        <v>14331</v>
      </c>
      <c r="D3282" s="166" t="s">
        <v>513</v>
      </c>
      <c r="E3282" s="461">
        <v>2.94</v>
      </c>
      <c r="F3282" s="164" t="s">
        <v>11118</v>
      </c>
      <c r="G3282" s="168"/>
    </row>
    <row r="3283" spans="1:7" ht="21.6" x14ac:dyDescent="0.3">
      <c r="A3283" s="159" t="str">
        <f t="shared" si="51"/>
        <v>SN-89489</v>
      </c>
      <c r="B3283" s="160">
        <v>89489</v>
      </c>
      <c r="C3283" s="165" t="s">
        <v>14332</v>
      </c>
      <c r="D3283" s="166" t="s">
        <v>513</v>
      </c>
      <c r="E3283" s="461">
        <v>4.0199999999999996</v>
      </c>
      <c r="F3283" s="164" t="s">
        <v>11118</v>
      </c>
      <c r="G3283" s="143"/>
    </row>
    <row r="3284" spans="1:7" ht="21.6" x14ac:dyDescent="0.3">
      <c r="A3284" s="159" t="str">
        <f t="shared" si="51"/>
        <v>SN-89490</v>
      </c>
      <c r="B3284" s="160">
        <v>89490</v>
      </c>
      <c r="C3284" s="165" t="s">
        <v>14333</v>
      </c>
      <c r="D3284" s="166" t="s">
        <v>513</v>
      </c>
      <c r="E3284" s="461">
        <v>3.63</v>
      </c>
      <c r="F3284" s="164" t="s">
        <v>11118</v>
      </c>
      <c r="G3284" s="168"/>
    </row>
    <row r="3285" spans="1:7" ht="21.6" x14ac:dyDescent="0.3">
      <c r="A3285" s="159" t="str">
        <f t="shared" si="51"/>
        <v>SN-89492</v>
      </c>
      <c r="B3285" s="160">
        <v>89492</v>
      </c>
      <c r="C3285" s="165" t="s">
        <v>14334</v>
      </c>
      <c r="D3285" s="166" t="s">
        <v>513</v>
      </c>
      <c r="E3285" s="461">
        <v>3.85</v>
      </c>
      <c r="F3285" s="164" t="s">
        <v>11118</v>
      </c>
      <c r="G3285" s="143"/>
    </row>
    <row r="3286" spans="1:7" ht="21.6" x14ac:dyDescent="0.3">
      <c r="A3286" s="159" t="str">
        <f t="shared" si="51"/>
        <v>SN-89493</v>
      </c>
      <c r="B3286" s="160">
        <v>89493</v>
      </c>
      <c r="C3286" s="165" t="s">
        <v>14335</v>
      </c>
      <c r="D3286" s="166" t="s">
        <v>513</v>
      </c>
      <c r="E3286" s="461">
        <v>4.91</v>
      </c>
      <c r="F3286" s="164" t="s">
        <v>11118</v>
      </c>
      <c r="G3286" s="143"/>
    </row>
    <row r="3287" spans="1:7" ht="21.6" x14ac:dyDescent="0.3">
      <c r="A3287" s="159" t="str">
        <f t="shared" si="51"/>
        <v>SN-89494</v>
      </c>
      <c r="B3287" s="160">
        <v>89494</v>
      </c>
      <c r="C3287" s="165" t="s">
        <v>14336</v>
      </c>
      <c r="D3287" s="166" t="s">
        <v>513</v>
      </c>
      <c r="E3287" s="461">
        <v>6.54</v>
      </c>
      <c r="F3287" s="164" t="s">
        <v>11118</v>
      </c>
      <c r="G3287" s="168"/>
    </row>
    <row r="3288" spans="1:7" ht="21.6" x14ac:dyDescent="0.3">
      <c r="A3288" s="159" t="str">
        <f t="shared" si="51"/>
        <v>SN-89496</v>
      </c>
      <c r="B3288" s="160">
        <v>89496</v>
      </c>
      <c r="C3288" s="165" t="s">
        <v>14337</v>
      </c>
      <c r="D3288" s="166" t="s">
        <v>513</v>
      </c>
      <c r="E3288" s="461">
        <v>5.12</v>
      </c>
      <c r="F3288" s="164" t="s">
        <v>11118</v>
      </c>
      <c r="G3288" s="143"/>
    </row>
    <row r="3289" spans="1:7" ht="21.6" x14ac:dyDescent="0.3">
      <c r="A3289" s="159" t="str">
        <f t="shared" si="51"/>
        <v>SN-89497</v>
      </c>
      <c r="B3289" s="160">
        <v>89497</v>
      </c>
      <c r="C3289" s="165" t="s">
        <v>14338</v>
      </c>
      <c r="D3289" s="166" t="s">
        <v>513</v>
      </c>
      <c r="E3289" s="461">
        <v>6.28</v>
      </c>
      <c r="F3289" s="164" t="s">
        <v>11118</v>
      </c>
      <c r="G3289" s="143"/>
    </row>
    <row r="3290" spans="1:7" ht="21.6" x14ac:dyDescent="0.3">
      <c r="A3290" s="159" t="str">
        <f t="shared" si="51"/>
        <v>SN-89498</v>
      </c>
      <c r="B3290" s="160">
        <v>89498</v>
      </c>
      <c r="C3290" s="165" t="s">
        <v>14339</v>
      </c>
      <c r="D3290" s="166" t="s">
        <v>513</v>
      </c>
      <c r="E3290" s="461">
        <v>6.58</v>
      </c>
      <c r="F3290" s="164" t="s">
        <v>11118</v>
      </c>
      <c r="G3290" s="168"/>
    </row>
    <row r="3291" spans="1:7" ht="21.6" x14ac:dyDescent="0.3">
      <c r="A3291" s="159" t="str">
        <f t="shared" si="51"/>
        <v>SN-89499</v>
      </c>
      <c r="B3291" s="160">
        <v>89499</v>
      </c>
      <c r="C3291" s="165" t="s">
        <v>14340</v>
      </c>
      <c r="D3291" s="166" t="s">
        <v>513</v>
      </c>
      <c r="E3291" s="461">
        <v>10.37</v>
      </c>
      <c r="F3291" s="164" t="s">
        <v>11118</v>
      </c>
      <c r="G3291" s="143"/>
    </row>
    <row r="3292" spans="1:7" ht="21.6" x14ac:dyDescent="0.3">
      <c r="A3292" s="159" t="str">
        <f t="shared" si="51"/>
        <v>SN-89500</v>
      </c>
      <c r="B3292" s="160">
        <v>89500</v>
      </c>
      <c r="C3292" s="165" t="s">
        <v>14341</v>
      </c>
      <c r="D3292" s="166" t="s">
        <v>513</v>
      </c>
      <c r="E3292" s="461">
        <v>6.41</v>
      </c>
      <c r="F3292" s="164" t="s">
        <v>11118</v>
      </c>
      <c r="G3292" s="143"/>
    </row>
    <row r="3293" spans="1:7" ht="21.6" x14ac:dyDescent="0.3">
      <c r="A3293" s="159" t="str">
        <f t="shared" si="51"/>
        <v>SN-89501</v>
      </c>
      <c r="B3293" s="160">
        <v>89501</v>
      </c>
      <c r="C3293" s="165" t="s">
        <v>14342</v>
      </c>
      <c r="D3293" s="166" t="s">
        <v>513</v>
      </c>
      <c r="E3293" s="461">
        <v>7.63</v>
      </c>
      <c r="F3293" s="164" t="s">
        <v>11118</v>
      </c>
      <c r="G3293" s="168"/>
    </row>
    <row r="3294" spans="1:7" ht="21.6" x14ac:dyDescent="0.3">
      <c r="A3294" s="159" t="str">
        <f t="shared" si="51"/>
        <v>SN-89502</v>
      </c>
      <c r="B3294" s="160">
        <v>89502</v>
      </c>
      <c r="C3294" s="165" t="s">
        <v>14343</v>
      </c>
      <c r="D3294" s="166" t="s">
        <v>513</v>
      </c>
      <c r="E3294" s="461">
        <v>8.41</v>
      </c>
      <c r="F3294" s="164" t="s">
        <v>11118</v>
      </c>
      <c r="G3294" s="143"/>
    </row>
    <row r="3295" spans="1:7" ht="21.6" x14ac:dyDescent="0.3">
      <c r="A3295" s="159" t="str">
        <f t="shared" si="51"/>
        <v>SN-89503</v>
      </c>
      <c r="B3295" s="160">
        <v>89503</v>
      </c>
      <c r="C3295" s="165" t="s">
        <v>14344</v>
      </c>
      <c r="D3295" s="166" t="s">
        <v>513</v>
      </c>
      <c r="E3295" s="461">
        <v>12.11</v>
      </c>
      <c r="F3295" s="164" t="s">
        <v>11118</v>
      </c>
      <c r="G3295" s="143"/>
    </row>
    <row r="3296" spans="1:7" ht="21.6" x14ac:dyDescent="0.3">
      <c r="A3296" s="159" t="str">
        <f t="shared" si="51"/>
        <v>SN-89504</v>
      </c>
      <c r="B3296" s="160">
        <v>89504</v>
      </c>
      <c r="C3296" s="165" t="s">
        <v>14345</v>
      </c>
      <c r="D3296" s="166" t="s">
        <v>513</v>
      </c>
      <c r="E3296" s="461">
        <v>10.87</v>
      </c>
      <c r="F3296" s="164" t="s">
        <v>11118</v>
      </c>
      <c r="G3296" s="143"/>
    </row>
    <row r="3297" spans="1:7" ht="21.6" x14ac:dyDescent="0.3">
      <c r="A3297" s="159" t="str">
        <f t="shared" si="51"/>
        <v>SN-89505</v>
      </c>
      <c r="B3297" s="160">
        <v>89505</v>
      </c>
      <c r="C3297" s="165" t="s">
        <v>14346</v>
      </c>
      <c r="D3297" s="166" t="s">
        <v>513</v>
      </c>
      <c r="E3297" s="461">
        <v>20.9</v>
      </c>
      <c r="F3297" s="164" t="s">
        <v>11118</v>
      </c>
      <c r="G3297" s="143"/>
    </row>
    <row r="3298" spans="1:7" ht="21.6" x14ac:dyDescent="0.3">
      <c r="A3298" s="159" t="str">
        <f t="shared" si="51"/>
        <v>SN-89506</v>
      </c>
      <c r="B3298" s="160">
        <v>89506</v>
      </c>
      <c r="C3298" s="165" t="s">
        <v>14347</v>
      </c>
      <c r="D3298" s="166" t="s">
        <v>513</v>
      </c>
      <c r="E3298" s="461">
        <v>20.34</v>
      </c>
      <c r="F3298" s="164" t="s">
        <v>11118</v>
      </c>
      <c r="G3298" s="168"/>
    </row>
    <row r="3299" spans="1:7" ht="21.6" x14ac:dyDescent="0.3">
      <c r="A3299" s="159" t="str">
        <f t="shared" si="51"/>
        <v>SN-89507</v>
      </c>
      <c r="B3299" s="160">
        <v>89507</v>
      </c>
      <c r="C3299" s="165" t="s">
        <v>14348</v>
      </c>
      <c r="D3299" s="166" t="s">
        <v>513</v>
      </c>
      <c r="E3299" s="461">
        <v>23.46</v>
      </c>
      <c r="F3299" s="164" t="s">
        <v>11118</v>
      </c>
      <c r="G3299" s="168"/>
    </row>
    <row r="3300" spans="1:7" ht="21.6" x14ac:dyDescent="0.3">
      <c r="A3300" s="159" t="str">
        <f t="shared" si="51"/>
        <v>SN-89510</v>
      </c>
      <c r="B3300" s="160">
        <v>89510</v>
      </c>
      <c r="C3300" s="165" t="s">
        <v>14349</v>
      </c>
      <c r="D3300" s="166" t="s">
        <v>513</v>
      </c>
      <c r="E3300" s="461">
        <v>16.5</v>
      </c>
      <c r="F3300" s="164" t="s">
        <v>11118</v>
      </c>
      <c r="G3300" s="168"/>
    </row>
    <row r="3301" spans="1:7" ht="21.6" x14ac:dyDescent="0.3">
      <c r="A3301" s="159" t="str">
        <f t="shared" si="51"/>
        <v>SN-89513</v>
      </c>
      <c r="B3301" s="160">
        <v>89513</v>
      </c>
      <c r="C3301" s="165" t="s">
        <v>14350</v>
      </c>
      <c r="D3301" s="166" t="s">
        <v>513</v>
      </c>
      <c r="E3301" s="461">
        <v>57.03</v>
      </c>
      <c r="F3301" s="164" t="s">
        <v>11118</v>
      </c>
      <c r="G3301" s="143"/>
    </row>
    <row r="3302" spans="1:7" ht="20.399999999999999" x14ac:dyDescent="0.3">
      <c r="A3302" s="159" t="str">
        <f t="shared" si="51"/>
        <v>SN-89514</v>
      </c>
      <c r="B3302" s="160">
        <v>89514</v>
      </c>
      <c r="C3302" s="165" t="s">
        <v>14351</v>
      </c>
      <c r="D3302" s="166" t="s">
        <v>513</v>
      </c>
      <c r="E3302" s="461">
        <v>5.16</v>
      </c>
      <c r="F3302" s="164" t="s">
        <v>11038</v>
      </c>
      <c r="G3302" s="168"/>
    </row>
    <row r="3303" spans="1:7" ht="21.6" x14ac:dyDescent="0.3">
      <c r="A3303" s="159" t="str">
        <f t="shared" si="51"/>
        <v>SN-89515</v>
      </c>
      <c r="B3303" s="160">
        <v>89515</v>
      </c>
      <c r="C3303" s="165" t="s">
        <v>14352</v>
      </c>
      <c r="D3303" s="166" t="s">
        <v>513</v>
      </c>
      <c r="E3303" s="461">
        <v>43.98</v>
      </c>
      <c r="F3303" s="164" t="s">
        <v>11118</v>
      </c>
      <c r="G3303" s="168"/>
    </row>
    <row r="3304" spans="1:7" ht="20.399999999999999" x14ac:dyDescent="0.3">
      <c r="A3304" s="159" t="str">
        <f t="shared" si="51"/>
        <v>SN-89516</v>
      </c>
      <c r="B3304" s="160">
        <v>89516</v>
      </c>
      <c r="C3304" s="165" t="s">
        <v>14353</v>
      </c>
      <c r="D3304" s="166" t="s">
        <v>513</v>
      </c>
      <c r="E3304" s="461">
        <v>4.88</v>
      </c>
      <c r="F3304" s="164" t="s">
        <v>11038</v>
      </c>
      <c r="G3304" s="168"/>
    </row>
    <row r="3305" spans="1:7" ht="21.6" x14ac:dyDescent="0.3">
      <c r="A3305" s="159" t="str">
        <f t="shared" si="51"/>
        <v>SN-89517</v>
      </c>
      <c r="B3305" s="160">
        <v>89517</v>
      </c>
      <c r="C3305" s="165" t="s">
        <v>14354</v>
      </c>
      <c r="D3305" s="166" t="s">
        <v>513</v>
      </c>
      <c r="E3305" s="461">
        <v>38.79</v>
      </c>
      <c r="F3305" s="164" t="s">
        <v>11118</v>
      </c>
      <c r="G3305" s="168"/>
    </row>
    <row r="3306" spans="1:7" ht="20.399999999999999" x14ac:dyDescent="0.3">
      <c r="A3306" s="159" t="str">
        <f t="shared" si="51"/>
        <v>SN-89518</v>
      </c>
      <c r="B3306" s="160">
        <v>89518</v>
      </c>
      <c r="C3306" s="165" t="s">
        <v>14355</v>
      </c>
      <c r="D3306" s="166" t="s">
        <v>513</v>
      </c>
      <c r="E3306" s="461">
        <v>7.54</v>
      </c>
      <c r="F3306" s="164" t="s">
        <v>11038</v>
      </c>
      <c r="G3306" s="168"/>
    </row>
    <row r="3307" spans="1:7" ht="21.6" x14ac:dyDescent="0.3">
      <c r="A3307" s="159" t="str">
        <f t="shared" si="51"/>
        <v>SN-89519</v>
      </c>
      <c r="B3307" s="160">
        <v>89519</v>
      </c>
      <c r="C3307" s="165" t="s">
        <v>14356</v>
      </c>
      <c r="D3307" s="166" t="s">
        <v>513</v>
      </c>
      <c r="E3307" s="461">
        <v>30.19</v>
      </c>
      <c r="F3307" s="164" t="s">
        <v>11118</v>
      </c>
      <c r="G3307" s="168"/>
    </row>
    <row r="3308" spans="1:7" ht="20.399999999999999" x14ac:dyDescent="0.3">
      <c r="A3308" s="159" t="str">
        <f t="shared" si="51"/>
        <v>SN-89520</v>
      </c>
      <c r="B3308" s="160">
        <v>89520</v>
      </c>
      <c r="C3308" s="165" t="s">
        <v>14357</v>
      </c>
      <c r="D3308" s="166" t="s">
        <v>513</v>
      </c>
      <c r="E3308" s="461">
        <v>6.94</v>
      </c>
      <c r="F3308" s="164" t="s">
        <v>11038</v>
      </c>
      <c r="G3308" s="168"/>
    </row>
    <row r="3309" spans="1:7" ht="21.6" x14ac:dyDescent="0.3">
      <c r="A3309" s="159" t="str">
        <f t="shared" si="51"/>
        <v>SN-89521</v>
      </c>
      <c r="B3309" s="160">
        <v>89521</v>
      </c>
      <c r="C3309" s="165" t="s">
        <v>14358</v>
      </c>
      <c r="D3309" s="166" t="s">
        <v>513</v>
      </c>
      <c r="E3309" s="461">
        <v>64.38</v>
      </c>
      <c r="F3309" s="164" t="s">
        <v>11118</v>
      </c>
      <c r="G3309" s="168"/>
    </row>
    <row r="3310" spans="1:7" ht="20.399999999999999" x14ac:dyDescent="0.3">
      <c r="A3310" s="159" t="str">
        <f t="shared" si="51"/>
        <v>SN-89522</v>
      </c>
      <c r="B3310" s="160">
        <v>89522</v>
      </c>
      <c r="C3310" s="165" t="s">
        <v>14359</v>
      </c>
      <c r="D3310" s="166" t="s">
        <v>513</v>
      </c>
      <c r="E3310" s="461">
        <v>15.78</v>
      </c>
      <c r="F3310" s="164" t="s">
        <v>11038</v>
      </c>
      <c r="G3310" s="168"/>
    </row>
    <row r="3311" spans="1:7" ht="21.6" x14ac:dyDescent="0.3">
      <c r="A3311" s="159" t="str">
        <f t="shared" si="51"/>
        <v>SN-89523</v>
      </c>
      <c r="B3311" s="160">
        <v>89523</v>
      </c>
      <c r="C3311" s="165" t="s">
        <v>14360</v>
      </c>
      <c r="D3311" s="166" t="s">
        <v>513</v>
      </c>
      <c r="E3311" s="461">
        <v>49.87</v>
      </c>
      <c r="F3311" s="164" t="s">
        <v>11118</v>
      </c>
      <c r="G3311" s="143"/>
    </row>
    <row r="3312" spans="1:7" ht="20.399999999999999" x14ac:dyDescent="0.3">
      <c r="A3312" s="159" t="str">
        <f t="shared" si="51"/>
        <v>SN-89524</v>
      </c>
      <c r="B3312" s="160">
        <v>89524</v>
      </c>
      <c r="C3312" s="165" t="s">
        <v>14361</v>
      </c>
      <c r="D3312" s="166" t="s">
        <v>513</v>
      </c>
      <c r="E3312" s="461">
        <v>15.4</v>
      </c>
      <c r="F3312" s="164" t="s">
        <v>11038</v>
      </c>
      <c r="G3312" s="143"/>
    </row>
    <row r="3313" spans="1:7" ht="21.6" x14ac:dyDescent="0.3">
      <c r="A3313" s="159" t="str">
        <f t="shared" si="51"/>
        <v>SN-89525</v>
      </c>
      <c r="B3313" s="160">
        <v>89525</v>
      </c>
      <c r="C3313" s="165" t="s">
        <v>14362</v>
      </c>
      <c r="D3313" s="166" t="s">
        <v>513</v>
      </c>
      <c r="E3313" s="461">
        <v>46.13</v>
      </c>
      <c r="F3313" s="164" t="s">
        <v>11118</v>
      </c>
      <c r="G3313" s="143"/>
    </row>
    <row r="3314" spans="1:7" ht="21.6" x14ac:dyDescent="0.3">
      <c r="A3314" s="159" t="str">
        <f t="shared" si="51"/>
        <v>SN-89526</v>
      </c>
      <c r="B3314" s="160">
        <v>89526</v>
      </c>
      <c r="C3314" s="165" t="s">
        <v>14363</v>
      </c>
      <c r="D3314" s="166" t="s">
        <v>513</v>
      </c>
      <c r="E3314" s="461">
        <v>19.260000000000002</v>
      </c>
      <c r="F3314" s="164" t="s">
        <v>11118</v>
      </c>
      <c r="G3314" s="168"/>
    </row>
    <row r="3315" spans="1:7" ht="21.6" x14ac:dyDescent="0.3">
      <c r="A3315" s="159" t="str">
        <f t="shared" si="51"/>
        <v>SN-89527</v>
      </c>
      <c r="B3315" s="160">
        <v>89527</v>
      </c>
      <c r="C3315" s="165" t="s">
        <v>14364</v>
      </c>
      <c r="D3315" s="166" t="s">
        <v>513</v>
      </c>
      <c r="E3315" s="461">
        <v>35.67</v>
      </c>
      <c r="F3315" s="164" t="s">
        <v>11118</v>
      </c>
      <c r="G3315" s="143"/>
    </row>
    <row r="3316" spans="1:7" ht="21.6" x14ac:dyDescent="0.3">
      <c r="A3316" s="159" t="str">
        <f t="shared" si="51"/>
        <v>SN-89528</v>
      </c>
      <c r="B3316" s="160">
        <v>89528</v>
      </c>
      <c r="C3316" s="165" t="s">
        <v>14365</v>
      </c>
      <c r="D3316" s="166" t="s">
        <v>513</v>
      </c>
      <c r="E3316" s="461">
        <v>2.02</v>
      </c>
      <c r="F3316" s="164" t="s">
        <v>11118</v>
      </c>
      <c r="G3316" s="168"/>
    </row>
    <row r="3317" spans="1:7" ht="20.399999999999999" x14ac:dyDescent="0.3">
      <c r="A3317" s="159" t="str">
        <f t="shared" si="51"/>
        <v>SN-89529</v>
      </c>
      <c r="B3317" s="160">
        <v>89529</v>
      </c>
      <c r="C3317" s="165" t="s">
        <v>14366</v>
      </c>
      <c r="D3317" s="166" t="s">
        <v>513</v>
      </c>
      <c r="E3317" s="461">
        <v>24.47</v>
      </c>
      <c r="F3317" s="164" t="s">
        <v>11038</v>
      </c>
      <c r="G3317" s="143"/>
    </row>
    <row r="3318" spans="1:7" ht="21.6" x14ac:dyDescent="0.3">
      <c r="A3318" s="159" t="str">
        <f t="shared" si="51"/>
        <v>SN-89530</v>
      </c>
      <c r="B3318" s="160">
        <v>89530</v>
      </c>
      <c r="C3318" s="165" t="s">
        <v>14367</v>
      </c>
      <c r="D3318" s="166" t="s">
        <v>513</v>
      </c>
      <c r="E3318" s="461">
        <v>8.57</v>
      </c>
      <c r="F3318" s="164" t="s">
        <v>11118</v>
      </c>
      <c r="G3318" s="143"/>
    </row>
    <row r="3319" spans="1:7" ht="20.399999999999999" x14ac:dyDescent="0.3">
      <c r="A3319" s="159" t="str">
        <f t="shared" si="51"/>
        <v>SN-89531</v>
      </c>
      <c r="B3319" s="160">
        <v>89531</v>
      </c>
      <c r="C3319" s="165" t="s">
        <v>14368</v>
      </c>
      <c r="D3319" s="166" t="s">
        <v>513</v>
      </c>
      <c r="E3319" s="461">
        <v>20.86</v>
      </c>
      <c r="F3319" s="164" t="s">
        <v>11038</v>
      </c>
      <c r="G3319" s="143"/>
    </row>
    <row r="3320" spans="1:7" ht="21.6" x14ac:dyDescent="0.3">
      <c r="A3320" s="159" t="str">
        <f t="shared" si="51"/>
        <v>SN-89532</v>
      </c>
      <c r="B3320" s="160">
        <v>89532</v>
      </c>
      <c r="C3320" s="165" t="s">
        <v>14369</v>
      </c>
      <c r="D3320" s="166" t="s">
        <v>513</v>
      </c>
      <c r="E3320" s="461">
        <v>3.33</v>
      </c>
      <c r="F3320" s="164" t="s">
        <v>11118</v>
      </c>
      <c r="G3320" s="143"/>
    </row>
    <row r="3321" spans="1:7" ht="20.399999999999999" x14ac:dyDescent="0.3">
      <c r="A3321" s="159" t="str">
        <f t="shared" si="51"/>
        <v>SN-89533</v>
      </c>
      <c r="B3321" s="160">
        <v>89533</v>
      </c>
      <c r="C3321" s="165" t="s">
        <v>14370</v>
      </c>
      <c r="D3321" s="166" t="s">
        <v>513</v>
      </c>
      <c r="E3321" s="461">
        <v>20.86</v>
      </c>
      <c r="F3321" s="164" t="s">
        <v>11038</v>
      </c>
      <c r="G3321" s="143"/>
    </row>
    <row r="3322" spans="1:7" ht="21.6" x14ac:dyDescent="0.3">
      <c r="A3322" s="159" t="str">
        <f t="shared" si="51"/>
        <v>SN-89534</v>
      </c>
      <c r="B3322" s="160">
        <v>89534</v>
      </c>
      <c r="C3322" s="165" t="s">
        <v>14371</v>
      </c>
      <c r="D3322" s="166" t="s">
        <v>513</v>
      </c>
      <c r="E3322" s="461">
        <v>2.4</v>
      </c>
      <c r="F3322" s="164" t="s">
        <v>11118</v>
      </c>
      <c r="G3322" s="143"/>
    </row>
    <row r="3323" spans="1:7" ht="21.6" x14ac:dyDescent="0.3">
      <c r="A3323" s="159" t="str">
        <f t="shared" si="51"/>
        <v>SN-89535</v>
      </c>
      <c r="B3323" s="160">
        <v>89535</v>
      </c>
      <c r="C3323" s="165" t="s">
        <v>14372</v>
      </c>
      <c r="D3323" s="166" t="s">
        <v>513</v>
      </c>
      <c r="E3323" s="461">
        <v>31.45</v>
      </c>
      <c r="F3323" s="164" t="s">
        <v>11118</v>
      </c>
      <c r="G3323" s="143"/>
    </row>
    <row r="3324" spans="1:7" ht="21.6" x14ac:dyDescent="0.3">
      <c r="A3324" s="159" t="str">
        <f t="shared" si="51"/>
        <v>SN-89536</v>
      </c>
      <c r="B3324" s="160">
        <v>89536</v>
      </c>
      <c r="C3324" s="165" t="s">
        <v>14373</v>
      </c>
      <c r="D3324" s="166" t="s">
        <v>513</v>
      </c>
      <c r="E3324" s="461">
        <v>5.73</v>
      </c>
      <c r="F3324" s="164" t="s">
        <v>11118</v>
      </c>
      <c r="G3324" s="143"/>
    </row>
    <row r="3325" spans="1:7" ht="21.6" x14ac:dyDescent="0.3">
      <c r="A3325" s="159" t="str">
        <f t="shared" si="51"/>
        <v>SN-89538</v>
      </c>
      <c r="B3325" s="160">
        <v>89538</v>
      </c>
      <c r="C3325" s="165" t="s">
        <v>14374</v>
      </c>
      <c r="D3325" s="166" t="s">
        <v>513</v>
      </c>
      <c r="E3325" s="461">
        <v>2.4300000000000002</v>
      </c>
      <c r="F3325" s="164" t="s">
        <v>11118</v>
      </c>
      <c r="G3325" s="143"/>
    </row>
    <row r="3326" spans="1:7" ht="21.6" x14ac:dyDescent="0.3">
      <c r="A3326" s="159" t="str">
        <f t="shared" si="51"/>
        <v>SN-89540</v>
      </c>
      <c r="B3326" s="160">
        <v>89540</v>
      </c>
      <c r="C3326" s="165" t="s">
        <v>14375</v>
      </c>
      <c r="D3326" s="166" t="s">
        <v>513</v>
      </c>
      <c r="E3326" s="461">
        <v>5.13</v>
      </c>
      <c r="F3326" s="164" t="s">
        <v>11118</v>
      </c>
      <c r="G3326" s="143"/>
    </row>
    <row r="3327" spans="1:7" ht="21.6" x14ac:dyDescent="0.3">
      <c r="A3327" s="159" t="str">
        <f t="shared" si="51"/>
        <v>SN-89541</v>
      </c>
      <c r="B3327" s="160">
        <v>89541</v>
      </c>
      <c r="C3327" s="165" t="s">
        <v>14376</v>
      </c>
      <c r="D3327" s="166" t="s">
        <v>513</v>
      </c>
      <c r="E3327" s="461">
        <v>2.94</v>
      </c>
      <c r="F3327" s="164" t="s">
        <v>11118</v>
      </c>
      <c r="G3327" s="143"/>
    </row>
    <row r="3328" spans="1:7" ht="21.6" x14ac:dyDescent="0.3">
      <c r="A3328" s="159" t="str">
        <f t="shared" si="51"/>
        <v>SN-89542</v>
      </c>
      <c r="B3328" s="160">
        <v>89542</v>
      </c>
      <c r="C3328" s="165" t="s">
        <v>14377</v>
      </c>
      <c r="D3328" s="166" t="s">
        <v>513</v>
      </c>
      <c r="E3328" s="461">
        <v>13.86</v>
      </c>
      <c r="F3328" s="164" t="s">
        <v>11118</v>
      </c>
      <c r="G3328" s="143"/>
    </row>
    <row r="3329" spans="1:6" ht="20.399999999999999" x14ac:dyDescent="0.3">
      <c r="A3329" s="159" t="str">
        <f t="shared" si="51"/>
        <v>SN-89544</v>
      </c>
      <c r="B3329" s="160">
        <v>89544</v>
      </c>
      <c r="C3329" s="165" t="s">
        <v>14378</v>
      </c>
      <c r="D3329" s="166" t="s">
        <v>513</v>
      </c>
      <c r="E3329" s="461">
        <v>4.92</v>
      </c>
      <c r="F3329" s="164" t="s">
        <v>11038</v>
      </c>
    </row>
    <row r="3330" spans="1:6" ht="20.399999999999999" x14ac:dyDescent="0.3">
      <c r="A3330" s="159" t="str">
        <f t="shared" si="51"/>
        <v>SN-89545</v>
      </c>
      <c r="B3330" s="160">
        <v>89545</v>
      </c>
      <c r="C3330" s="165" t="s">
        <v>14379</v>
      </c>
      <c r="D3330" s="166" t="s">
        <v>513</v>
      </c>
      <c r="E3330" s="461">
        <v>7.04</v>
      </c>
      <c r="F3330" s="164" t="s">
        <v>11038</v>
      </c>
    </row>
    <row r="3331" spans="1:6" ht="20.399999999999999" x14ac:dyDescent="0.3">
      <c r="A3331" s="159" t="str">
        <f t="shared" si="51"/>
        <v>SN-89546</v>
      </c>
      <c r="B3331" s="160">
        <v>89546</v>
      </c>
      <c r="C3331" s="165" t="s">
        <v>14380</v>
      </c>
      <c r="D3331" s="166" t="s">
        <v>513</v>
      </c>
      <c r="E3331" s="461">
        <v>5.38</v>
      </c>
      <c r="F3331" s="164" t="s">
        <v>11038</v>
      </c>
    </row>
    <row r="3332" spans="1:6" ht="20.399999999999999" x14ac:dyDescent="0.3">
      <c r="A3332" s="159" t="str">
        <f t="shared" si="51"/>
        <v>SN-89547</v>
      </c>
      <c r="B3332" s="160">
        <v>89547</v>
      </c>
      <c r="C3332" s="165" t="s">
        <v>14381</v>
      </c>
      <c r="D3332" s="166" t="s">
        <v>513</v>
      </c>
      <c r="E3332" s="461">
        <v>10.44</v>
      </c>
      <c r="F3332" s="164" t="s">
        <v>11038</v>
      </c>
    </row>
    <row r="3333" spans="1:6" ht="20.399999999999999" x14ac:dyDescent="0.3">
      <c r="A3333" s="159" t="str">
        <f t="shared" si="51"/>
        <v>SN-89548</v>
      </c>
      <c r="B3333" s="160">
        <v>89548</v>
      </c>
      <c r="C3333" s="165" t="s">
        <v>14382</v>
      </c>
      <c r="D3333" s="166" t="s">
        <v>513</v>
      </c>
      <c r="E3333" s="461">
        <v>11.64</v>
      </c>
      <c r="F3333" s="164" t="s">
        <v>11038</v>
      </c>
    </row>
    <row r="3334" spans="1:6" ht="20.399999999999999" x14ac:dyDescent="0.3">
      <c r="A3334" s="159" t="str">
        <f t="shared" si="51"/>
        <v>SN-89549</v>
      </c>
      <c r="B3334" s="160">
        <v>89549</v>
      </c>
      <c r="C3334" s="165" t="s">
        <v>14383</v>
      </c>
      <c r="D3334" s="166" t="s">
        <v>513</v>
      </c>
      <c r="E3334" s="461">
        <v>8.59</v>
      </c>
      <c r="F3334" s="164" t="s">
        <v>11038</v>
      </c>
    </row>
    <row r="3335" spans="1:6" ht="20.399999999999999" x14ac:dyDescent="0.3">
      <c r="A3335" s="159" t="str">
        <f t="shared" si="51"/>
        <v>SN-89550</v>
      </c>
      <c r="B3335" s="160">
        <v>89550</v>
      </c>
      <c r="C3335" s="165" t="s">
        <v>14384</v>
      </c>
      <c r="D3335" s="166" t="s">
        <v>513</v>
      </c>
      <c r="E3335" s="461">
        <v>24.16</v>
      </c>
      <c r="F3335" s="164" t="s">
        <v>11038</v>
      </c>
    </row>
    <row r="3336" spans="1:6" ht="21.6" x14ac:dyDescent="0.3">
      <c r="A3336" s="159" t="str">
        <f t="shared" si="51"/>
        <v>SN-89551</v>
      </c>
      <c r="B3336" s="160">
        <v>89551</v>
      </c>
      <c r="C3336" s="165" t="s">
        <v>14385</v>
      </c>
      <c r="D3336" s="166" t="s">
        <v>513</v>
      </c>
      <c r="E3336" s="461">
        <v>4.67</v>
      </c>
      <c r="F3336" s="164" t="s">
        <v>11118</v>
      </c>
    </row>
    <row r="3337" spans="1:6" ht="21.6" x14ac:dyDescent="0.3">
      <c r="A3337" s="159" t="str">
        <f t="shared" si="51"/>
        <v>SN-89552</v>
      </c>
      <c r="B3337" s="160">
        <v>89552</v>
      </c>
      <c r="C3337" s="165" t="s">
        <v>14386</v>
      </c>
      <c r="D3337" s="166" t="s">
        <v>513</v>
      </c>
      <c r="E3337" s="461">
        <v>9.02</v>
      </c>
      <c r="F3337" s="164" t="s">
        <v>11118</v>
      </c>
    </row>
    <row r="3338" spans="1:6" ht="21.6" x14ac:dyDescent="0.3">
      <c r="A3338" s="159" t="str">
        <f t="shared" ref="A3338:A3401" si="52">CONCATENATE("SN-",B3338)</f>
        <v>SN-89553</v>
      </c>
      <c r="B3338" s="160">
        <v>89553</v>
      </c>
      <c r="C3338" s="165" t="s">
        <v>14387</v>
      </c>
      <c r="D3338" s="166" t="s">
        <v>513</v>
      </c>
      <c r="E3338" s="461">
        <v>3.68</v>
      </c>
      <c r="F3338" s="164" t="s">
        <v>11118</v>
      </c>
    </row>
    <row r="3339" spans="1:6" ht="20.399999999999999" x14ac:dyDescent="0.3">
      <c r="A3339" s="159" t="str">
        <f t="shared" si="52"/>
        <v>SN-89554</v>
      </c>
      <c r="B3339" s="160">
        <v>89554</v>
      </c>
      <c r="C3339" s="165" t="s">
        <v>14388</v>
      </c>
      <c r="D3339" s="166" t="s">
        <v>513</v>
      </c>
      <c r="E3339" s="461">
        <v>12.88</v>
      </c>
      <c r="F3339" s="164" t="s">
        <v>11038</v>
      </c>
    </row>
    <row r="3340" spans="1:6" ht="21.6" x14ac:dyDescent="0.3">
      <c r="A3340" s="159" t="str">
        <f t="shared" si="52"/>
        <v>SN-89555</v>
      </c>
      <c r="B3340" s="160">
        <v>89555</v>
      </c>
      <c r="C3340" s="165" t="s">
        <v>14389</v>
      </c>
      <c r="D3340" s="166" t="s">
        <v>513</v>
      </c>
      <c r="E3340" s="461">
        <v>11.23</v>
      </c>
      <c r="F3340" s="164" t="s">
        <v>11118</v>
      </c>
    </row>
    <row r="3341" spans="1:6" ht="20.399999999999999" x14ac:dyDescent="0.3">
      <c r="A3341" s="159" t="str">
        <f t="shared" si="52"/>
        <v>SN-89556</v>
      </c>
      <c r="B3341" s="160">
        <v>89556</v>
      </c>
      <c r="C3341" s="165" t="s">
        <v>14390</v>
      </c>
      <c r="D3341" s="166" t="s">
        <v>513</v>
      </c>
      <c r="E3341" s="461">
        <v>18.71</v>
      </c>
      <c r="F3341" s="164" t="s">
        <v>11038</v>
      </c>
    </row>
    <row r="3342" spans="1:6" ht="20.399999999999999" x14ac:dyDescent="0.3">
      <c r="A3342" s="159" t="str">
        <f t="shared" si="52"/>
        <v>SN-89557</v>
      </c>
      <c r="B3342" s="160">
        <v>89557</v>
      </c>
      <c r="C3342" s="165" t="s">
        <v>14391</v>
      </c>
      <c r="D3342" s="166" t="s">
        <v>513</v>
      </c>
      <c r="E3342" s="461">
        <v>14.94</v>
      </c>
      <c r="F3342" s="164" t="s">
        <v>11038</v>
      </c>
    </row>
    <row r="3343" spans="1:6" ht="21.6" x14ac:dyDescent="0.3">
      <c r="A3343" s="159" t="str">
        <f t="shared" si="52"/>
        <v>SN-89558</v>
      </c>
      <c r="B3343" s="160">
        <v>89558</v>
      </c>
      <c r="C3343" s="165" t="s">
        <v>14392</v>
      </c>
      <c r="D3343" s="166" t="s">
        <v>513</v>
      </c>
      <c r="E3343" s="461">
        <v>4.62</v>
      </c>
      <c r="F3343" s="164" t="s">
        <v>11118</v>
      </c>
    </row>
    <row r="3344" spans="1:6" ht="20.399999999999999" x14ac:dyDescent="0.3">
      <c r="A3344" s="159" t="str">
        <f t="shared" si="52"/>
        <v>SN-89559</v>
      </c>
      <c r="B3344" s="160">
        <v>89559</v>
      </c>
      <c r="C3344" s="165" t="s">
        <v>14393</v>
      </c>
      <c r="D3344" s="166" t="s">
        <v>513</v>
      </c>
      <c r="E3344" s="461">
        <v>32.43</v>
      </c>
      <c r="F3344" s="164" t="s">
        <v>11038</v>
      </c>
    </row>
    <row r="3345" spans="1:6" ht="20.399999999999999" x14ac:dyDescent="0.3">
      <c r="A3345" s="159" t="str">
        <f t="shared" si="52"/>
        <v>SN-89561</v>
      </c>
      <c r="B3345" s="160">
        <v>89561</v>
      </c>
      <c r="C3345" s="165" t="s">
        <v>14394</v>
      </c>
      <c r="D3345" s="166" t="s">
        <v>513</v>
      </c>
      <c r="E3345" s="461">
        <v>8.73</v>
      </c>
      <c r="F3345" s="164" t="s">
        <v>11038</v>
      </c>
    </row>
    <row r="3346" spans="1:6" ht="21.6" x14ac:dyDescent="0.3">
      <c r="A3346" s="159" t="str">
        <f t="shared" si="52"/>
        <v>SN-89562</v>
      </c>
      <c r="B3346" s="160">
        <v>89562</v>
      </c>
      <c r="C3346" s="165" t="s">
        <v>14395</v>
      </c>
      <c r="D3346" s="166" t="s">
        <v>513</v>
      </c>
      <c r="E3346" s="461">
        <v>4.5999999999999996</v>
      </c>
      <c r="F3346" s="164" t="s">
        <v>11118</v>
      </c>
    </row>
    <row r="3347" spans="1:6" ht="20.399999999999999" x14ac:dyDescent="0.3">
      <c r="A3347" s="159" t="str">
        <f t="shared" si="52"/>
        <v>SN-89563</v>
      </c>
      <c r="B3347" s="160">
        <v>89563</v>
      </c>
      <c r="C3347" s="165" t="s">
        <v>14396</v>
      </c>
      <c r="D3347" s="166" t="s">
        <v>513</v>
      </c>
      <c r="E3347" s="461">
        <v>13.1</v>
      </c>
      <c r="F3347" s="164" t="s">
        <v>11038</v>
      </c>
    </row>
    <row r="3348" spans="1:6" ht="21.6" x14ac:dyDescent="0.3">
      <c r="A3348" s="159" t="str">
        <f t="shared" si="52"/>
        <v>SN-89564</v>
      </c>
      <c r="B3348" s="160">
        <v>89564</v>
      </c>
      <c r="C3348" s="165" t="s">
        <v>14397</v>
      </c>
      <c r="D3348" s="166" t="s">
        <v>513</v>
      </c>
      <c r="E3348" s="461">
        <v>8.26</v>
      </c>
      <c r="F3348" s="164" t="s">
        <v>11118</v>
      </c>
    </row>
    <row r="3349" spans="1:6" ht="20.399999999999999" x14ac:dyDescent="0.3">
      <c r="A3349" s="159" t="str">
        <f t="shared" si="52"/>
        <v>SN-89565</v>
      </c>
      <c r="B3349" s="160">
        <v>89565</v>
      </c>
      <c r="C3349" s="165" t="s">
        <v>14398</v>
      </c>
      <c r="D3349" s="166" t="s">
        <v>513</v>
      </c>
      <c r="E3349" s="461">
        <v>29.02</v>
      </c>
      <c r="F3349" s="164" t="s">
        <v>11038</v>
      </c>
    </row>
    <row r="3350" spans="1:6" ht="20.399999999999999" x14ac:dyDescent="0.3">
      <c r="A3350" s="159" t="str">
        <f t="shared" si="52"/>
        <v>SN-89566</v>
      </c>
      <c r="B3350" s="160">
        <v>89566</v>
      </c>
      <c r="C3350" s="165" t="s">
        <v>14399</v>
      </c>
      <c r="D3350" s="166" t="s">
        <v>513</v>
      </c>
      <c r="E3350" s="461">
        <v>24.23</v>
      </c>
      <c r="F3350" s="164" t="s">
        <v>11038</v>
      </c>
    </row>
    <row r="3351" spans="1:6" ht="20.399999999999999" x14ac:dyDescent="0.3">
      <c r="A3351" s="159" t="str">
        <f t="shared" si="52"/>
        <v>SN-89567</v>
      </c>
      <c r="B3351" s="160">
        <v>89567</v>
      </c>
      <c r="C3351" s="165" t="s">
        <v>14400</v>
      </c>
      <c r="D3351" s="166" t="s">
        <v>513</v>
      </c>
      <c r="E3351" s="461">
        <v>43.47</v>
      </c>
      <c r="F3351" s="164" t="s">
        <v>11038</v>
      </c>
    </row>
    <row r="3352" spans="1:6" ht="21.6" x14ac:dyDescent="0.3">
      <c r="A3352" s="159" t="str">
        <f t="shared" si="52"/>
        <v>SN-89568</v>
      </c>
      <c r="B3352" s="160">
        <v>89568</v>
      </c>
      <c r="C3352" s="165" t="s">
        <v>14401</v>
      </c>
      <c r="D3352" s="166" t="s">
        <v>513</v>
      </c>
      <c r="E3352" s="461">
        <v>16.23</v>
      </c>
      <c r="F3352" s="164" t="s">
        <v>11118</v>
      </c>
    </row>
    <row r="3353" spans="1:6" ht="20.399999999999999" x14ac:dyDescent="0.3">
      <c r="A3353" s="159" t="str">
        <f t="shared" si="52"/>
        <v>SN-89569</v>
      </c>
      <c r="B3353" s="160">
        <v>89569</v>
      </c>
      <c r="C3353" s="165" t="s">
        <v>14402</v>
      </c>
      <c r="D3353" s="166" t="s">
        <v>513</v>
      </c>
      <c r="E3353" s="461">
        <v>42.03</v>
      </c>
      <c r="F3353" s="164" t="s">
        <v>11038</v>
      </c>
    </row>
    <row r="3354" spans="1:6" ht="21.6" x14ac:dyDescent="0.3">
      <c r="A3354" s="159" t="str">
        <f t="shared" si="52"/>
        <v>SN-89570</v>
      </c>
      <c r="B3354" s="160">
        <v>89570</v>
      </c>
      <c r="C3354" s="165" t="s">
        <v>14403</v>
      </c>
      <c r="D3354" s="166" t="s">
        <v>513</v>
      </c>
      <c r="E3354" s="461">
        <v>6.52</v>
      </c>
      <c r="F3354" s="164" t="s">
        <v>11118</v>
      </c>
    </row>
    <row r="3355" spans="1:6" ht="20.399999999999999" x14ac:dyDescent="0.3">
      <c r="A3355" s="159" t="str">
        <f t="shared" si="52"/>
        <v>SN-89571</v>
      </c>
      <c r="B3355" s="160">
        <v>89571</v>
      </c>
      <c r="C3355" s="165" t="s">
        <v>14404</v>
      </c>
      <c r="D3355" s="166" t="s">
        <v>513</v>
      </c>
      <c r="E3355" s="461">
        <v>38.65</v>
      </c>
      <c r="F3355" s="164" t="s">
        <v>11038</v>
      </c>
    </row>
    <row r="3356" spans="1:6" ht="21.6" x14ac:dyDescent="0.3">
      <c r="A3356" s="159" t="str">
        <f t="shared" si="52"/>
        <v>SN-89572</v>
      </c>
      <c r="B3356" s="160">
        <v>89572</v>
      </c>
      <c r="C3356" s="165" t="s">
        <v>14405</v>
      </c>
      <c r="D3356" s="166" t="s">
        <v>513</v>
      </c>
      <c r="E3356" s="461">
        <v>5.55</v>
      </c>
      <c r="F3356" s="164" t="s">
        <v>11118</v>
      </c>
    </row>
    <row r="3357" spans="1:6" ht="20.399999999999999" x14ac:dyDescent="0.3">
      <c r="A3357" s="159" t="str">
        <f t="shared" si="52"/>
        <v>SN-89573</v>
      </c>
      <c r="B3357" s="160">
        <v>89573</v>
      </c>
      <c r="C3357" s="165" t="s">
        <v>14406</v>
      </c>
      <c r="D3357" s="166" t="s">
        <v>513</v>
      </c>
      <c r="E3357" s="461">
        <v>30.52</v>
      </c>
      <c r="F3357" s="164" t="s">
        <v>11038</v>
      </c>
    </row>
    <row r="3358" spans="1:6" ht="20.399999999999999" x14ac:dyDescent="0.3">
      <c r="A3358" s="159" t="str">
        <f t="shared" si="52"/>
        <v>SN-89574</v>
      </c>
      <c r="B3358" s="160">
        <v>89574</v>
      </c>
      <c r="C3358" s="165" t="s">
        <v>14407</v>
      </c>
      <c r="D3358" s="166" t="s">
        <v>513</v>
      </c>
      <c r="E3358" s="461">
        <v>56.01</v>
      </c>
      <c r="F3358" s="164" t="s">
        <v>11038</v>
      </c>
    </row>
    <row r="3359" spans="1:6" ht="21.6" x14ac:dyDescent="0.3">
      <c r="A3359" s="159" t="str">
        <f t="shared" si="52"/>
        <v>SN-89575</v>
      </c>
      <c r="B3359" s="160">
        <v>89575</v>
      </c>
      <c r="C3359" s="165" t="s">
        <v>14408</v>
      </c>
      <c r="D3359" s="166" t="s">
        <v>513</v>
      </c>
      <c r="E3359" s="461">
        <v>5.83</v>
      </c>
      <c r="F3359" s="164" t="s">
        <v>11118</v>
      </c>
    </row>
    <row r="3360" spans="1:6" ht="21.6" x14ac:dyDescent="0.3">
      <c r="A3360" s="159" t="str">
        <f t="shared" si="52"/>
        <v>SN-89577</v>
      </c>
      <c r="B3360" s="160">
        <v>89577</v>
      </c>
      <c r="C3360" s="165" t="s">
        <v>14409</v>
      </c>
      <c r="D3360" s="166" t="s">
        <v>513</v>
      </c>
      <c r="E3360" s="461">
        <v>19.260000000000002</v>
      </c>
      <c r="F3360" s="164" t="s">
        <v>11118</v>
      </c>
    </row>
    <row r="3361" spans="1:6" ht="21.6" x14ac:dyDescent="0.3">
      <c r="A3361" s="159" t="str">
        <f t="shared" si="52"/>
        <v>SN-89579</v>
      </c>
      <c r="B3361" s="160">
        <v>89579</v>
      </c>
      <c r="C3361" s="165" t="s">
        <v>14410</v>
      </c>
      <c r="D3361" s="166" t="s">
        <v>513</v>
      </c>
      <c r="E3361" s="461">
        <v>5.75</v>
      </c>
      <c r="F3361" s="164" t="s">
        <v>11118</v>
      </c>
    </row>
    <row r="3362" spans="1:6" ht="20.399999999999999" x14ac:dyDescent="0.3">
      <c r="A3362" s="159" t="str">
        <f t="shared" si="52"/>
        <v>SN-89581</v>
      </c>
      <c r="B3362" s="160">
        <v>89581</v>
      </c>
      <c r="C3362" s="165" t="s">
        <v>14411</v>
      </c>
      <c r="D3362" s="166" t="s">
        <v>513</v>
      </c>
      <c r="E3362" s="461">
        <v>14.73</v>
      </c>
      <c r="F3362" s="164" t="s">
        <v>11038</v>
      </c>
    </row>
    <row r="3363" spans="1:6" ht="20.399999999999999" x14ac:dyDescent="0.3">
      <c r="A3363" s="159" t="str">
        <f t="shared" si="52"/>
        <v>SN-89582</v>
      </c>
      <c r="B3363" s="160">
        <v>89582</v>
      </c>
      <c r="C3363" s="165" t="s">
        <v>14412</v>
      </c>
      <c r="D3363" s="166" t="s">
        <v>513</v>
      </c>
      <c r="E3363" s="461">
        <v>14.35</v>
      </c>
      <c r="F3363" s="164" t="s">
        <v>11038</v>
      </c>
    </row>
    <row r="3364" spans="1:6" ht="21.6" x14ac:dyDescent="0.3">
      <c r="A3364" s="159" t="str">
        <f t="shared" si="52"/>
        <v>SN-89583</v>
      </c>
      <c r="B3364" s="160">
        <v>89583</v>
      </c>
      <c r="C3364" s="165" t="s">
        <v>14413</v>
      </c>
      <c r="D3364" s="166" t="s">
        <v>513</v>
      </c>
      <c r="E3364" s="461">
        <v>18.21</v>
      </c>
      <c r="F3364" s="164" t="s">
        <v>11118</v>
      </c>
    </row>
    <row r="3365" spans="1:6" ht="20.399999999999999" x14ac:dyDescent="0.3">
      <c r="A3365" s="159" t="str">
        <f t="shared" si="52"/>
        <v>SN-89584</v>
      </c>
      <c r="B3365" s="160">
        <v>89584</v>
      </c>
      <c r="C3365" s="165" t="s">
        <v>14414</v>
      </c>
      <c r="D3365" s="166" t="s">
        <v>513</v>
      </c>
      <c r="E3365" s="461">
        <v>23.43</v>
      </c>
      <c r="F3365" s="164" t="s">
        <v>11038</v>
      </c>
    </row>
    <row r="3366" spans="1:6" ht="20.399999999999999" x14ac:dyDescent="0.3">
      <c r="A3366" s="159" t="str">
        <f t="shared" si="52"/>
        <v>SN-89585</v>
      </c>
      <c r="B3366" s="160">
        <v>89585</v>
      </c>
      <c r="C3366" s="165" t="s">
        <v>14415</v>
      </c>
      <c r="D3366" s="166" t="s">
        <v>513</v>
      </c>
      <c r="E3366" s="461">
        <v>19.82</v>
      </c>
      <c r="F3366" s="164" t="s">
        <v>11038</v>
      </c>
    </row>
    <row r="3367" spans="1:6" ht="20.399999999999999" x14ac:dyDescent="0.3">
      <c r="A3367" s="159" t="str">
        <f t="shared" si="52"/>
        <v>SN-89586</v>
      </c>
      <c r="B3367" s="160">
        <v>89586</v>
      </c>
      <c r="C3367" s="165" t="s">
        <v>14416</v>
      </c>
      <c r="D3367" s="166" t="s">
        <v>513</v>
      </c>
      <c r="E3367" s="461">
        <v>19.82</v>
      </c>
      <c r="F3367" s="164" t="s">
        <v>11038</v>
      </c>
    </row>
    <row r="3368" spans="1:6" ht="21.6" x14ac:dyDescent="0.3">
      <c r="A3368" s="159" t="str">
        <f t="shared" si="52"/>
        <v>SN-89587</v>
      </c>
      <c r="B3368" s="160">
        <v>89587</v>
      </c>
      <c r="C3368" s="165" t="s">
        <v>14417</v>
      </c>
      <c r="D3368" s="166" t="s">
        <v>513</v>
      </c>
      <c r="E3368" s="461">
        <v>30.41</v>
      </c>
      <c r="F3368" s="164" t="s">
        <v>11118</v>
      </c>
    </row>
    <row r="3369" spans="1:6" ht="20.399999999999999" x14ac:dyDescent="0.3">
      <c r="A3369" s="159" t="str">
        <f t="shared" si="52"/>
        <v>SN-89590</v>
      </c>
      <c r="B3369" s="160">
        <v>89590</v>
      </c>
      <c r="C3369" s="165" t="s">
        <v>14418</v>
      </c>
      <c r="D3369" s="166" t="s">
        <v>513</v>
      </c>
      <c r="E3369" s="461">
        <v>73.3</v>
      </c>
      <c r="F3369" s="164" t="s">
        <v>11038</v>
      </c>
    </row>
    <row r="3370" spans="1:6" ht="20.399999999999999" x14ac:dyDescent="0.3">
      <c r="A3370" s="159" t="str">
        <f t="shared" si="52"/>
        <v>SN-89591</v>
      </c>
      <c r="B3370" s="160">
        <v>89591</v>
      </c>
      <c r="C3370" s="165" t="s">
        <v>14419</v>
      </c>
      <c r="D3370" s="166" t="s">
        <v>513</v>
      </c>
      <c r="E3370" s="461">
        <v>59.81</v>
      </c>
      <c r="F3370" s="164" t="s">
        <v>11038</v>
      </c>
    </row>
    <row r="3371" spans="1:6" ht="21.6" x14ac:dyDescent="0.3">
      <c r="A3371" s="159" t="str">
        <f t="shared" si="52"/>
        <v>SN-89592</v>
      </c>
      <c r="B3371" s="160">
        <v>89592</v>
      </c>
      <c r="C3371" s="165" t="s">
        <v>14420</v>
      </c>
      <c r="D3371" s="166" t="s">
        <v>513</v>
      </c>
      <c r="E3371" s="461">
        <v>196.26</v>
      </c>
      <c r="F3371" s="164" t="s">
        <v>11118</v>
      </c>
    </row>
    <row r="3372" spans="1:6" ht="21.6" x14ac:dyDescent="0.3">
      <c r="A3372" s="159" t="str">
        <f t="shared" si="52"/>
        <v>SN-89593</v>
      </c>
      <c r="B3372" s="160">
        <v>89593</v>
      </c>
      <c r="C3372" s="165" t="s">
        <v>14421</v>
      </c>
      <c r="D3372" s="166" t="s">
        <v>513</v>
      </c>
      <c r="E3372" s="461">
        <v>13.54</v>
      </c>
      <c r="F3372" s="164" t="s">
        <v>11118</v>
      </c>
    </row>
    <row r="3373" spans="1:6" ht="21.6" x14ac:dyDescent="0.3">
      <c r="A3373" s="159" t="str">
        <f t="shared" si="52"/>
        <v>SN-89594</v>
      </c>
      <c r="B3373" s="160">
        <v>89594</v>
      </c>
      <c r="C3373" s="165" t="s">
        <v>14422</v>
      </c>
      <c r="D3373" s="166" t="s">
        <v>513</v>
      </c>
      <c r="E3373" s="461">
        <v>19.489999999999998</v>
      </c>
      <c r="F3373" s="164" t="s">
        <v>11118</v>
      </c>
    </row>
    <row r="3374" spans="1:6" ht="21.6" x14ac:dyDescent="0.3">
      <c r="A3374" s="159" t="str">
        <f t="shared" si="52"/>
        <v>SN-89595</v>
      </c>
      <c r="B3374" s="160">
        <v>89595</v>
      </c>
      <c r="C3374" s="165" t="s">
        <v>14423</v>
      </c>
      <c r="D3374" s="166" t="s">
        <v>513</v>
      </c>
      <c r="E3374" s="461">
        <v>10.38</v>
      </c>
      <c r="F3374" s="164" t="s">
        <v>11118</v>
      </c>
    </row>
    <row r="3375" spans="1:6" ht="21.6" x14ac:dyDescent="0.3">
      <c r="A3375" s="159" t="str">
        <f t="shared" si="52"/>
        <v>SN-89596</v>
      </c>
      <c r="B3375" s="160">
        <v>89596</v>
      </c>
      <c r="C3375" s="165" t="s">
        <v>14424</v>
      </c>
      <c r="D3375" s="166" t="s">
        <v>513</v>
      </c>
      <c r="E3375" s="461">
        <v>7.1</v>
      </c>
      <c r="F3375" s="164" t="s">
        <v>11118</v>
      </c>
    </row>
    <row r="3376" spans="1:6" ht="21.6" x14ac:dyDescent="0.3">
      <c r="A3376" s="159" t="str">
        <f t="shared" si="52"/>
        <v>SN-89597</v>
      </c>
      <c r="B3376" s="160">
        <v>89597</v>
      </c>
      <c r="C3376" s="165" t="s">
        <v>14425</v>
      </c>
      <c r="D3376" s="166" t="s">
        <v>513</v>
      </c>
      <c r="E3376" s="461">
        <v>11.14</v>
      </c>
      <c r="F3376" s="164" t="s">
        <v>11118</v>
      </c>
    </row>
    <row r="3377" spans="1:7" ht="21.6" x14ac:dyDescent="0.3">
      <c r="A3377" s="159" t="str">
        <f t="shared" si="52"/>
        <v>SN-89598</v>
      </c>
      <c r="B3377" s="160">
        <v>89598</v>
      </c>
      <c r="C3377" s="165" t="s">
        <v>14426</v>
      </c>
      <c r="D3377" s="166" t="s">
        <v>513</v>
      </c>
      <c r="E3377" s="461">
        <v>25.39</v>
      </c>
      <c r="F3377" s="164" t="s">
        <v>11118</v>
      </c>
      <c r="G3377" s="143"/>
    </row>
    <row r="3378" spans="1:7" ht="20.399999999999999" x14ac:dyDescent="0.3">
      <c r="A3378" s="159" t="str">
        <f t="shared" si="52"/>
        <v>SN-89599</v>
      </c>
      <c r="B3378" s="160">
        <v>89599</v>
      </c>
      <c r="C3378" s="165" t="s">
        <v>14427</v>
      </c>
      <c r="D3378" s="166" t="s">
        <v>513</v>
      </c>
      <c r="E3378" s="461">
        <v>9.66</v>
      </c>
      <c r="F3378" s="164" t="s">
        <v>11038</v>
      </c>
      <c r="G3378" s="143"/>
    </row>
    <row r="3379" spans="1:7" ht="20.399999999999999" x14ac:dyDescent="0.3">
      <c r="A3379" s="159" t="str">
        <f t="shared" si="52"/>
        <v>SN-89600</v>
      </c>
      <c r="B3379" s="160">
        <v>89600</v>
      </c>
      <c r="C3379" s="165" t="s">
        <v>14428</v>
      </c>
      <c r="D3379" s="166" t="s">
        <v>513</v>
      </c>
      <c r="E3379" s="461">
        <v>10.86</v>
      </c>
      <c r="F3379" s="164" t="s">
        <v>11038</v>
      </c>
      <c r="G3379" s="143"/>
    </row>
    <row r="3380" spans="1:7" ht="21.6" x14ac:dyDescent="0.3">
      <c r="A3380" s="159" t="str">
        <f t="shared" si="52"/>
        <v>SN-89605</v>
      </c>
      <c r="B3380" s="160">
        <v>89605</v>
      </c>
      <c r="C3380" s="165" t="s">
        <v>14429</v>
      </c>
      <c r="D3380" s="166" t="s">
        <v>513</v>
      </c>
      <c r="E3380" s="461">
        <v>10.039999999999999</v>
      </c>
      <c r="F3380" s="164" t="s">
        <v>11118</v>
      </c>
      <c r="G3380" s="143"/>
    </row>
    <row r="3381" spans="1:7" ht="21.6" x14ac:dyDescent="0.3">
      <c r="A3381" s="159" t="str">
        <f t="shared" si="52"/>
        <v>SN-89609</v>
      </c>
      <c r="B3381" s="160">
        <v>89609</v>
      </c>
      <c r="C3381" s="165" t="s">
        <v>14430</v>
      </c>
      <c r="D3381" s="166" t="s">
        <v>513</v>
      </c>
      <c r="E3381" s="461">
        <v>41.65</v>
      </c>
      <c r="F3381" s="164" t="s">
        <v>11118</v>
      </c>
      <c r="G3381" s="143"/>
    </row>
    <row r="3382" spans="1:7" ht="21.6" x14ac:dyDescent="0.3">
      <c r="A3382" s="159" t="str">
        <f t="shared" si="52"/>
        <v>SN-89610</v>
      </c>
      <c r="B3382" s="160">
        <v>89610</v>
      </c>
      <c r="C3382" s="165" t="s">
        <v>14431</v>
      </c>
      <c r="D3382" s="166" t="s">
        <v>513</v>
      </c>
      <c r="E3382" s="461">
        <v>13.88</v>
      </c>
      <c r="F3382" s="164" t="s">
        <v>11118</v>
      </c>
      <c r="G3382" s="143"/>
    </row>
    <row r="3383" spans="1:7" ht="21.6" x14ac:dyDescent="0.3">
      <c r="A3383" s="159" t="str">
        <f t="shared" si="52"/>
        <v>SN-89611</v>
      </c>
      <c r="B3383" s="160">
        <v>89611</v>
      </c>
      <c r="C3383" s="165" t="s">
        <v>14432</v>
      </c>
      <c r="D3383" s="166" t="s">
        <v>513</v>
      </c>
      <c r="E3383" s="461">
        <v>16.420000000000002</v>
      </c>
      <c r="F3383" s="164" t="s">
        <v>11118</v>
      </c>
      <c r="G3383" s="143"/>
    </row>
    <row r="3384" spans="1:7" ht="21.6" x14ac:dyDescent="0.3">
      <c r="A3384" s="159" t="str">
        <f t="shared" si="52"/>
        <v>SN-89612</v>
      </c>
      <c r="B3384" s="160">
        <v>89612</v>
      </c>
      <c r="C3384" s="165" t="s">
        <v>14433</v>
      </c>
      <c r="D3384" s="166" t="s">
        <v>513</v>
      </c>
      <c r="E3384" s="461">
        <v>83.96</v>
      </c>
      <c r="F3384" s="164" t="s">
        <v>11118</v>
      </c>
      <c r="G3384" s="168"/>
    </row>
    <row r="3385" spans="1:7" ht="21.6" x14ac:dyDescent="0.3">
      <c r="A3385" s="159" t="str">
        <f t="shared" si="52"/>
        <v>SN-89613</v>
      </c>
      <c r="B3385" s="160">
        <v>89613</v>
      </c>
      <c r="C3385" s="165" t="s">
        <v>14434</v>
      </c>
      <c r="D3385" s="166" t="s">
        <v>513</v>
      </c>
      <c r="E3385" s="461">
        <v>22.79</v>
      </c>
      <c r="F3385" s="164" t="s">
        <v>11118</v>
      </c>
      <c r="G3385" s="143"/>
    </row>
    <row r="3386" spans="1:7" ht="21.6" x14ac:dyDescent="0.3">
      <c r="A3386" s="159" t="str">
        <f t="shared" si="52"/>
        <v>SN-89614</v>
      </c>
      <c r="B3386" s="160">
        <v>89614</v>
      </c>
      <c r="C3386" s="165" t="s">
        <v>14435</v>
      </c>
      <c r="D3386" s="166" t="s">
        <v>513</v>
      </c>
      <c r="E3386" s="461">
        <v>30.82</v>
      </c>
      <c r="F3386" s="164" t="s">
        <v>11118</v>
      </c>
      <c r="G3386" s="143"/>
    </row>
    <row r="3387" spans="1:7" ht="21.6" x14ac:dyDescent="0.3">
      <c r="A3387" s="159" t="str">
        <f t="shared" si="52"/>
        <v>SN-89615</v>
      </c>
      <c r="B3387" s="160">
        <v>89615</v>
      </c>
      <c r="C3387" s="165" t="s">
        <v>14436</v>
      </c>
      <c r="D3387" s="166" t="s">
        <v>513</v>
      </c>
      <c r="E3387" s="461">
        <v>122.66</v>
      </c>
      <c r="F3387" s="164" t="s">
        <v>11118</v>
      </c>
      <c r="G3387" s="143"/>
    </row>
    <row r="3388" spans="1:7" ht="21.6" x14ac:dyDescent="0.3">
      <c r="A3388" s="159" t="str">
        <f t="shared" si="52"/>
        <v>SN-89616</v>
      </c>
      <c r="B3388" s="160">
        <v>89616</v>
      </c>
      <c r="C3388" s="165" t="s">
        <v>14437</v>
      </c>
      <c r="D3388" s="166" t="s">
        <v>513</v>
      </c>
      <c r="E3388" s="461">
        <v>32.159999999999997</v>
      </c>
      <c r="F3388" s="164" t="s">
        <v>11118</v>
      </c>
      <c r="G3388" s="143"/>
    </row>
    <row r="3389" spans="1:7" ht="21.6" x14ac:dyDescent="0.3">
      <c r="A3389" s="159" t="str">
        <f t="shared" si="52"/>
        <v>SN-89617</v>
      </c>
      <c r="B3389" s="160">
        <v>89617</v>
      </c>
      <c r="C3389" s="165" t="s">
        <v>14438</v>
      </c>
      <c r="D3389" s="166" t="s">
        <v>513</v>
      </c>
      <c r="E3389" s="461">
        <v>3.68</v>
      </c>
      <c r="F3389" s="164" t="s">
        <v>11118</v>
      </c>
      <c r="G3389" s="143"/>
    </row>
    <row r="3390" spans="1:7" ht="21.6" x14ac:dyDescent="0.3">
      <c r="A3390" s="159" t="str">
        <f t="shared" si="52"/>
        <v>SN-89618</v>
      </c>
      <c r="B3390" s="160">
        <v>89618</v>
      </c>
      <c r="C3390" s="165" t="s">
        <v>14439</v>
      </c>
      <c r="D3390" s="166" t="s">
        <v>513</v>
      </c>
      <c r="E3390" s="461">
        <v>9.0299999999999994</v>
      </c>
      <c r="F3390" s="164" t="s">
        <v>11118</v>
      </c>
      <c r="G3390" s="143"/>
    </row>
    <row r="3391" spans="1:7" ht="21.6" x14ac:dyDescent="0.3">
      <c r="A3391" s="159" t="str">
        <f t="shared" si="52"/>
        <v>SN-89619</v>
      </c>
      <c r="B3391" s="160">
        <v>89619</v>
      </c>
      <c r="C3391" s="165" t="s">
        <v>14440</v>
      </c>
      <c r="D3391" s="166" t="s">
        <v>513</v>
      </c>
      <c r="E3391" s="461">
        <v>4.8</v>
      </c>
      <c r="F3391" s="164" t="s">
        <v>11118</v>
      </c>
      <c r="G3391" s="143"/>
    </row>
    <row r="3392" spans="1:7" ht="21.6" x14ac:dyDescent="0.3">
      <c r="A3392" s="159" t="str">
        <f t="shared" si="52"/>
        <v>SN-89620</v>
      </c>
      <c r="B3392" s="160">
        <v>89620</v>
      </c>
      <c r="C3392" s="165" t="s">
        <v>14441</v>
      </c>
      <c r="D3392" s="166" t="s">
        <v>513</v>
      </c>
      <c r="E3392" s="461">
        <v>5.65</v>
      </c>
      <c r="F3392" s="164" t="s">
        <v>11118</v>
      </c>
      <c r="G3392" s="143"/>
    </row>
    <row r="3393" spans="1:6" ht="21.6" x14ac:dyDescent="0.3">
      <c r="A3393" s="159" t="str">
        <f t="shared" si="52"/>
        <v>SN-89621</v>
      </c>
      <c r="B3393" s="160">
        <v>89621</v>
      </c>
      <c r="C3393" s="165" t="s">
        <v>14442</v>
      </c>
      <c r="D3393" s="166" t="s">
        <v>513</v>
      </c>
      <c r="E3393" s="461">
        <v>14.22</v>
      </c>
      <c r="F3393" s="164" t="s">
        <v>11118</v>
      </c>
    </row>
    <row r="3394" spans="1:6" ht="21.6" x14ac:dyDescent="0.3">
      <c r="A3394" s="159" t="str">
        <f t="shared" si="52"/>
        <v>SN-89622</v>
      </c>
      <c r="B3394" s="160">
        <v>89622</v>
      </c>
      <c r="C3394" s="165" t="s">
        <v>14443</v>
      </c>
      <c r="D3394" s="166" t="s">
        <v>513</v>
      </c>
      <c r="E3394" s="461">
        <v>7.4</v>
      </c>
      <c r="F3394" s="164" t="s">
        <v>11118</v>
      </c>
    </row>
    <row r="3395" spans="1:6" ht="21.6" x14ac:dyDescent="0.3">
      <c r="A3395" s="159" t="str">
        <f t="shared" si="52"/>
        <v>SN-89623</v>
      </c>
      <c r="B3395" s="160">
        <v>89623</v>
      </c>
      <c r="C3395" s="165" t="s">
        <v>14444</v>
      </c>
      <c r="D3395" s="166" t="s">
        <v>513</v>
      </c>
      <c r="E3395" s="461">
        <v>9.69</v>
      </c>
      <c r="F3395" s="164" t="s">
        <v>11118</v>
      </c>
    </row>
    <row r="3396" spans="1:6" ht="21.6" x14ac:dyDescent="0.3">
      <c r="A3396" s="159" t="str">
        <f t="shared" si="52"/>
        <v>SN-89624</v>
      </c>
      <c r="B3396" s="160">
        <v>89624</v>
      </c>
      <c r="C3396" s="165" t="s">
        <v>14445</v>
      </c>
      <c r="D3396" s="166" t="s">
        <v>513</v>
      </c>
      <c r="E3396" s="461">
        <v>9.6</v>
      </c>
      <c r="F3396" s="164" t="s">
        <v>11118</v>
      </c>
    </row>
    <row r="3397" spans="1:6" ht="21.6" x14ac:dyDescent="0.3">
      <c r="A3397" s="159" t="str">
        <f t="shared" si="52"/>
        <v>SN-89625</v>
      </c>
      <c r="B3397" s="160">
        <v>89625</v>
      </c>
      <c r="C3397" s="165" t="s">
        <v>14446</v>
      </c>
      <c r="D3397" s="166" t="s">
        <v>513</v>
      </c>
      <c r="E3397" s="461">
        <v>11.71</v>
      </c>
      <c r="F3397" s="164" t="s">
        <v>11118</v>
      </c>
    </row>
    <row r="3398" spans="1:6" ht="21.6" x14ac:dyDescent="0.3">
      <c r="A3398" s="159" t="str">
        <f t="shared" si="52"/>
        <v>SN-89626</v>
      </c>
      <c r="B3398" s="160">
        <v>89626</v>
      </c>
      <c r="C3398" s="165" t="s">
        <v>14447</v>
      </c>
      <c r="D3398" s="166" t="s">
        <v>513</v>
      </c>
      <c r="E3398" s="461">
        <v>14.72</v>
      </c>
      <c r="F3398" s="164" t="s">
        <v>11118</v>
      </c>
    </row>
    <row r="3399" spans="1:6" ht="21.6" x14ac:dyDescent="0.3">
      <c r="A3399" s="159" t="str">
        <f t="shared" si="52"/>
        <v>SN-89627</v>
      </c>
      <c r="B3399" s="160">
        <v>89627</v>
      </c>
      <c r="C3399" s="165" t="s">
        <v>14448</v>
      </c>
      <c r="D3399" s="166" t="s">
        <v>513</v>
      </c>
      <c r="E3399" s="461">
        <v>11.51</v>
      </c>
      <c r="F3399" s="164" t="s">
        <v>11118</v>
      </c>
    </row>
    <row r="3400" spans="1:6" ht="21.6" x14ac:dyDescent="0.3">
      <c r="A3400" s="159" t="str">
        <f t="shared" si="52"/>
        <v>SN-89628</v>
      </c>
      <c r="B3400" s="160">
        <v>89628</v>
      </c>
      <c r="C3400" s="165" t="s">
        <v>14449</v>
      </c>
      <c r="D3400" s="166" t="s">
        <v>513</v>
      </c>
      <c r="E3400" s="461">
        <v>24.21</v>
      </c>
      <c r="F3400" s="164" t="s">
        <v>11118</v>
      </c>
    </row>
    <row r="3401" spans="1:6" ht="21.6" x14ac:dyDescent="0.3">
      <c r="A3401" s="159" t="str">
        <f t="shared" si="52"/>
        <v>SN-89629</v>
      </c>
      <c r="B3401" s="160">
        <v>89629</v>
      </c>
      <c r="C3401" s="165" t="s">
        <v>14450</v>
      </c>
      <c r="D3401" s="166" t="s">
        <v>513</v>
      </c>
      <c r="E3401" s="461">
        <v>42.8</v>
      </c>
      <c r="F3401" s="164" t="s">
        <v>11118</v>
      </c>
    </row>
    <row r="3402" spans="1:6" ht="21.6" x14ac:dyDescent="0.3">
      <c r="A3402" s="159" t="str">
        <f t="shared" ref="A3402:A3465" si="53">CONCATENATE("SN-",B3402)</f>
        <v>SN-89630</v>
      </c>
      <c r="B3402" s="160">
        <v>89630</v>
      </c>
      <c r="C3402" s="165" t="s">
        <v>14451</v>
      </c>
      <c r="D3402" s="166" t="s">
        <v>513</v>
      </c>
      <c r="E3402" s="461">
        <v>36.799999999999997</v>
      </c>
      <c r="F3402" s="164" t="s">
        <v>11118</v>
      </c>
    </row>
    <row r="3403" spans="1:6" ht="21.6" x14ac:dyDescent="0.3">
      <c r="A3403" s="159" t="str">
        <f t="shared" si="53"/>
        <v>SN-89631</v>
      </c>
      <c r="B3403" s="160">
        <v>89631</v>
      </c>
      <c r="C3403" s="165" t="s">
        <v>14452</v>
      </c>
      <c r="D3403" s="166" t="s">
        <v>513</v>
      </c>
      <c r="E3403" s="461">
        <v>62.83</v>
      </c>
      <c r="F3403" s="164" t="s">
        <v>11118</v>
      </c>
    </row>
    <row r="3404" spans="1:6" ht="21.6" x14ac:dyDescent="0.3">
      <c r="A3404" s="159" t="str">
        <f t="shared" si="53"/>
        <v>SN-89632</v>
      </c>
      <c r="B3404" s="160">
        <v>89632</v>
      </c>
      <c r="C3404" s="165" t="s">
        <v>14453</v>
      </c>
      <c r="D3404" s="166" t="s">
        <v>513</v>
      </c>
      <c r="E3404" s="461">
        <v>53.92</v>
      </c>
      <c r="F3404" s="164" t="s">
        <v>11118</v>
      </c>
    </row>
    <row r="3405" spans="1:6" ht="20.399999999999999" x14ac:dyDescent="0.3">
      <c r="A3405" s="159" t="str">
        <f t="shared" si="53"/>
        <v>SN-89637</v>
      </c>
      <c r="B3405" s="160">
        <v>89637</v>
      </c>
      <c r="C3405" s="165" t="s">
        <v>14454</v>
      </c>
      <c r="D3405" s="166" t="s">
        <v>513</v>
      </c>
      <c r="E3405" s="461">
        <v>5.0599999999999996</v>
      </c>
      <c r="F3405" s="164" t="s">
        <v>11038</v>
      </c>
    </row>
    <row r="3406" spans="1:6" ht="20.399999999999999" x14ac:dyDescent="0.3">
      <c r="A3406" s="159" t="str">
        <f t="shared" si="53"/>
        <v>SN-89638</v>
      </c>
      <c r="B3406" s="160">
        <v>89638</v>
      </c>
      <c r="C3406" s="165" t="s">
        <v>14455</v>
      </c>
      <c r="D3406" s="166" t="s">
        <v>513</v>
      </c>
      <c r="E3406" s="461">
        <v>5.6</v>
      </c>
      <c r="F3406" s="164" t="s">
        <v>11038</v>
      </c>
    </row>
    <row r="3407" spans="1:6" ht="20.399999999999999" x14ac:dyDescent="0.3">
      <c r="A3407" s="159" t="str">
        <f t="shared" si="53"/>
        <v>SN-89639</v>
      </c>
      <c r="B3407" s="160">
        <v>89639</v>
      </c>
      <c r="C3407" s="165" t="s">
        <v>14456</v>
      </c>
      <c r="D3407" s="166" t="s">
        <v>513</v>
      </c>
      <c r="E3407" s="461">
        <v>5.82</v>
      </c>
      <c r="F3407" s="164" t="s">
        <v>11038</v>
      </c>
    </row>
    <row r="3408" spans="1:6" ht="20.399999999999999" x14ac:dyDescent="0.3">
      <c r="A3408" s="159" t="str">
        <f t="shared" si="53"/>
        <v>SN-89641</v>
      </c>
      <c r="B3408" s="160">
        <v>89641</v>
      </c>
      <c r="C3408" s="165" t="s">
        <v>14457</v>
      </c>
      <c r="D3408" s="166" t="s">
        <v>513</v>
      </c>
      <c r="E3408" s="461">
        <v>7.08</v>
      </c>
      <c r="F3408" s="164" t="s">
        <v>11038</v>
      </c>
    </row>
    <row r="3409" spans="1:7" ht="20.399999999999999" x14ac:dyDescent="0.3">
      <c r="A3409" s="159" t="str">
        <f t="shared" si="53"/>
        <v>SN-89642</v>
      </c>
      <c r="B3409" s="160">
        <v>89642</v>
      </c>
      <c r="C3409" s="165" t="s">
        <v>14458</v>
      </c>
      <c r="D3409" s="166" t="s">
        <v>513</v>
      </c>
      <c r="E3409" s="461">
        <v>8.14</v>
      </c>
      <c r="F3409" s="164" t="s">
        <v>11038</v>
      </c>
      <c r="G3409" s="143"/>
    </row>
    <row r="3410" spans="1:7" ht="20.399999999999999" x14ac:dyDescent="0.3">
      <c r="A3410" s="159" t="str">
        <f t="shared" si="53"/>
        <v>SN-89643</v>
      </c>
      <c r="B3410" s="160">
        <v>89643</v>
      </c>
      <c r="C3410" s="165" t="s">
        <v>14459</v>
      </c>
      <c r="D3410" s="166" t="s">
        <v>513</v>
      </c>
      <c r="E3410" s="461">
        <v>8.49</v>
      </c>
      <c r="F3410" s="164" t="s">
        <v>11038</v>
      </c>
      <c r="G3410" s="143"/>
    </row>
    <row r="3411" spans="1:7" ht="20.399999999999999" x14ac:dyDescent="0.3">
      <c r="A3411" s="159" t="str">
        <f t="shared" si="53"/>
        <v>SN-89645</v>
      </c>
      <c r="B3411" s="160">
        <v>89645</v>
      </c>
      <c r="C3411" s="165" t="s">
        <v>14460</v>
      </c>
      <c r="D3411" s="166" t="s">
        <v>513</v>
      </c>
      <c r="E3411" s="461">
        <v>14.92</v>
      </c>
      <c r="F3411" s="164" t="s">
        <v>11038</v>
      </c>
      <c r="G3411" s="143"/>
    </row>
    <row r="3412" spans="1:7" ht="20.399999999999999" x14ac:dyDescent="0.3">
      <c r="A3412" s="159" t="str">
        <f t="shared" si="53"/>
        <v>SN-89646</v>
      </c>
      <c r="B3412" s="160">
        <v>89646</v>
      </c>
      <c r="C3412" s="165" t="s">
        <v>14461</v>
      </c>
      <c r="D3412" s="166" t="s">
        <v>513</v>
      </c>
      <c r="E3412" s="461">
        <v>10.95</v>
      </c>
      <c r="F3412" s="164" t="s">
        <v>11038</v>
      </c>
      <c r="G3412" s="143"/>
    </row>
    <row r="3413" spans="1:7" ht="20.399999999999999" x14ac:dyDescent="0.3">
      <c r="A3413" s="159" t="str">
        <f t="shared" si="53"/>
        <v>SN-89647</v>
      </c>
      <c r="B3413" s="160">
        <v>89647</v>
      </c>
      <c r="C3413" s="165" t="s">
        <v>14462</v>
      </c>
      <c r="D3413" s="166" t="s">
        <v>513</v>
      </c>
      <c r="E3413" s="461">
        <v>10.71</v>
      </c>
      <c r="F3413" s="164" t="s">
        <v>11038</v>
      </c>
      <c r="G3413" s="143"/>
    </row>
    <row r="3414" spans="1:7" ht="20.399999999999999" x14ac:dyDescent="0.3">
      <c r="A3414" s="159" t="str">
        <f t="shared" si="53"/>
        <v>SN-89648</v>
      </c>
      <c r="B3414" s="160">
        <v>89648</v>
      </c>
      <c r="C3414" s="165" t="s">
        <v>14463</v>
      </c>
      <c r="D3414" s="166" t="s">
        <v>513</v>
      </c>
      <c r="E3414" s="461">
        <v>11.84</v>
      </c>
      <c r="F3414" s="164" t="s">
        <v>11038</v>
      </c>
      <c r="G3414" s="143"/>
    </row>
    <row r="3415" spans="1:7" ht="20.399999999999999" x14ac:dyDescent="0.3">
      <c r="A3415" s="159" t="str">
        <f t="shared" si="53"/>
        <v>SN-89649</v>
      </c>
      <c r="B3415" s="160">
        <v>89649</v>
      </c>
      <c r="C3415" s="165" t="s">
        <v>14464</v>
      </c>
      <c r="D3415" s="166" t="s">
        <v>513</v>
      </c>
      <c r="E3415" s="461">
        <v>16.11</v>
      </c>
      <c r="F3415" s="164" t="s">
        <v>11038</v>
      </c>
      <c r="G3415" s="143"/>
    </row>
    <row r="3416" spans="1:7" ht="20.399999999999999" x14ac:dyDescent="0.3">
      <c r="A3416" s="159" t="str">
        <f t="shared" si="53"/>
        <v>SN-89650</v>
      </c>
      <c r="B3416" s="160">
        <v>89650</v>
      </c>
      <c r="C3416" s="165" t="s">
        <v>14465</v>
      </c>
      <c r="D3416" s="166" t="s">
        <v>513</v>
      </c>
      <c r="E3416" s="461">
        <v>16.11</v>
      </c>
      <c r="F3416" s="164" t="s">
        <v>11038</v>
      </c>
      <c r="G3416" s="168"/>
    </row>
    <row r="3417" spans="1:7" ht="20.399999999999999" x14ac:dyDescent="0.3">
      <c r="A3417" s="159" t="str">
        <f t="shared" si="53"/>
        <v>SN-89651</v>
      </c>
      <c r="B3417" s="160">
        <v>89651</v>
      </c>
      <c r="C3417" s="165" t="s">
        <v>14466</v>
      </c>
      <c r="D3417" s="166" t="s">
        <v>513</v>
      </c>
      <c r="E3417" s="461">
        <v>3.43</v>
      </c>
      <c r="F3417" s="164" t="s">
        <v>11038</v>
      </c>
      <c r="G3417" s="143"/>
    </row>
    <row r="3418" spans="1:7" ht="20.399999999999999" x14ac:dyDescent="0.3">
      <c r="A3418" s="159" t="str">
        <f t="shared" si="53"/>
        <v>SN-89652</v>
      </c>
      <c r="B3418" s="160">
        <v>89652</v>
      </c>
      <c r="C3418" s="165" t="s">
        <v>14467</v>
      </c>
      <c r="D3418" s="166" t="s">
        <v>513</v>
      </c>
      <c r="E3418" s="461">
        <v>5.84</v>
      </c>
      <c r="F3418" s="164" t="s">
        <v>11038</v>
      </c>
      <c r="G3418" s="143"/>
    </row>
    <row r="3419" spans="1:7" ht="20.399999999999999" x14ac:dyDescent="0.3">
      <c r="A3419" s="159" t="str">
        <f t="shared" si="53"/>
        <v>SN-89653</v>
      </c>
      <c r="B3419" s="160">
        <v>89653</v>
      </c>
      <c r="C3419" s="165" t="s">
        <v>14468</v>
      </c>
      <c r="D3419" s="166" t="s">
        <v>513</v>
      </c>
      <c r="E3419" s="461">
        <v>9.5399999999999991</v>
      </c>
      <c r="F3419" s="164" t="s">
        <v>11038</v>
      </c>
      <c r="G3419" s="143"/>
    </row>
    <row r="3420" spans="1:7" ht="20.399999999999999" x14ac:dyDescent="0.3">
      <c r="A3420" s="159" t="str">
        <f t="shared" si="53"/>
        <v>SN-89654</v>
      </c>
      <c r="B3420" s="160">
        <v>89654</v>
      </c>
      <c r="C3420" s="165" t="s">
        <v>14469</v>
      </c>
      <c r="D3420" s="166" t="s">
        <v>513</v>
      </c>
      <c r="E3420" s="461">
        <v>9.2899999999999991</v>
      </c>
      <c r="F3420" s="164" t="s">
        <v>11038</v>
      </c>
      <c r="G3420" s="143"/>
    </row>
    <row r="3421" spans="1:7" ht="20.399999999999999" x14ac:dyDescent="0.3">
      <c r="A3421" s="159" t="str">
        <f t="shared" si="53"/>
        <v>SN-89655</v>
      </c>
      <c r="B3421" s="160">
        <v>89655</v>
      </c>
      <c r="C3421" s="165" t="s">
        <v>14470</v>
      </c>
      <c r="D3421" s="166" t="s">
        <v>513</v>
      </c>
      <c r="E3421" s="461">
        <v>13.81</v>
      </c>
      <c r="F3421" s="164" t="s">
        <v>11038</v>
      </c>
      <c r="G3421" s="143"/>
    </row>
    <row r="3422" spans="1:7" ht="20.399999999999999" x14ac:dyDescent="0.3">
      <c r="A3422" s="159" t="str">
        <f t="shared" si="53"/>
        <v>SN-89656</v>
      </c>
      <c r="B3422" s="160">
        <v>89656</v>
      </c>
      <c r="C3422" s="165" t="s">
        <v>14471</v>
      </c>
      <c r="D3422" s="166" t="s">
        <v>513</v>
      </c>
      <c r="E3422" s="461">
        <v>6.22</v>
      </c>
      <c r="F3422" s="164" t="s">
        <v>11038</v>
      </c>
      <c r="G3422" s="143"/>
    </row>
    <row r="3423" spans="1:7" ht="20.399999999999999" x14ac:dyDescent="0.3">
      <c r="A3423" s="159" t="str">
        <f t="shared" si="53"/>
        <v>SN-89657</v>
      </c>
      <c r="B3423" s="160">
        <v>89657</v>
      </c>
      <c r="C3423" s="165" t="s">
        <v>14472</v>
      </c>
      <c r="D3423" s="166" t="s">
        <v>513</v>
      </c>
      <c r="E3423" s="461">
        <v>6.34</v>
      </c>
      <c r="F3423" s="164" t="s">
        <v>11038</v>
      </c>
      <c r="G3423" s="143"/>
    </row>
    <row r="3424" spans="1:7" ht="20.399999999999999" x14ac:dyDescent="0.3">
      <c r="A3424" s="159" t="str">
        <f t="shared" si="53"/>
        <v>SN-89658</v>
      </c>
      <c r="B3424" s="160">
        <v>89658</v>
      </c>
      <c r="C3424" s="165" t="s">
        <v>14473</v>
      </c>
      <c r="D3424" s="166" t="s">
        <v>513</v>
      </c>
      <c r="E3424" s="461">
        <v>4.7</v>
      </c>
      <c r="F3424" s="164" t="s">
        <v>11038</v>
      </c>
      <c r="G3424" s="143"/>
    </row>
    <row r="3425" spans="1:7" ht="20.399999999999999" x14ac:dyDescent="0.3">
      <c r="A3425" s="159" t="str">
        <f t="shared" si="53"/>
        <v>SN-89659</v>
      </c>
      <c r="B3425" s="160">
        <v>89659</v>
      </c>
      <c r="C3425" s="165" t="s">
        <v>14474</v>
      </c>
      <c r="D3425" s="166" t="s">
        <v>513</v>
      </c>
      <c r="E3425" s="461">
        <v>8.3800000000000008</v>
      </c>
      <c r="F3425" s="164" t="s">
        <v>11038</v>
      </c>
      <c r="G3425" s="143"/>
    </row>
    <row r="3426" spans="1:7" ht="20.399999999999999" x14ac:dyDescent="0.3">
      <c r="A3426" s="159" t="str">
        <f t="shared" si="53"/>
        <v>SN-89660</v>
      </c>
      <c r="B3426" s="160">
        <v>89660</v>
      </c>
      <c r="C3426" s="165" t="s">
        <v>14475</v>
      </c>
      <c r="D3426" s="166" t="s">
        <v>513</v>
      </c>
      <c r="E3426" s="461">
        <v>4.38</v>
      </c>
      <c r="F3426" s="164" t="s">
        <v>11038</v>
      </c>
      <c r="G3426" s="143"/>
    </row>
    <row r="3427" spans="1:7" ht="20.399999999999999" x14ac:dyDescent="0.3">
      <c r="A3427" s="159" t="str">
        <f t="shared" si="53"/>
        <v>SN-89661</v>
      </c>
      <c r="B3427" s="160">
        <v>89661</v>
      </c>
      <c r="C3427" s="165" t="s">
        <v>14476</v>
      </c>
      <c r="D3427" s="166" t="s">
        <v>513</v>
      </c>
      <c r="E3427" s="461">
        <v>11.18</v>
      </c>
      <c r="F3427" s="164" t="s">
        <v>11038</v>
      </c>
      <c r="G3427" s="143"/>
    </row>
    <row r="3428" spans="1:7" ht="20.399999999999999" x14ac:dyDescent="0.3">
      <c r="A3428" s="159" t="str">
        <f t="shared" si="53"/>
        <v>SN-89662</v>
      </c>
      <c r="B3428" s="160">
        <v>89662</v>
      </c>
      <c r="C3428" s="165" t="s">
        <v>14477</v>
      </c>
      <c r="D3428" s="166" t="s">
        <v>513</v>
      </c>
      <c r="E3428" s="461">
        <v>17.18</v>
      </c>
      <c r="F3428" s="164" t="s">
        <v>11038</v>
      </c>
      <c r="G3428" s="143"/>
    </row>
    <row r="3429" spans="1:7" ht="20.399999999999999" x14ac:dyDescent="0.3">
      <c r="A3429" s="159" t="str">
        <f t="shared" si="53"/>
        <v>SN-89663</v>
      </c>
      <c r="B3429" s="160">
        <v>89663</v>
      </c>
      <c r="C3429" s="165" t="s">
        <v>14478</v>
      </c>
      <c r="D3429" s="166" t="s">
        <v>513</v>
      </c>
      <c r="E3429" s="461">
        <v>7.13</v>
      </c>
      <c r="F3429" s="164" t="s">
        <v>11038</v>
      </c>
      <c r="G3429" s="143"/>
    </row>
    <row r="3430" spans="1:7" ht="20.399999999999999" x14ac:dyDescent="0.3">
      <c r="A3430" s="159" t="str">
        <f t="shared" si="53"/>
        <v>SN-89664</v>
      </c>
      <c r="B3430" s="160">
        <v>89664</v>
      </c>
      <c r="C3430" s="165" t="s">
        <v>14479</v>
      </c>
      <c r="D3430" s="166" t="s">
        <v>513</v>
      </c>
      <c r="E3430" s="461">
        <v>8.3800000000000008</v>
      </c>
      <c r="F3430" s="164" t="s">
        <v>11038</v>
      </c>
      <c r="G3430" s="143"/>
    </row>
    <row r="3431" spans="1:7" ht="20.399999999999999" x14ac:dyDescent="0.3">
      <c r="A3431" s="159" t="str">
        <f t="shared" si="53"/>
        <v>SN-89665</v>
      </c>
      <c r="B3431" s="160">
        <v>89665</v>
      </c>
      <c r="C3431" s="165" t="s">
        <v>14480</v>
      </c>
      <c r="D3431" s="166" t="s">
        <v>513</v>
      </c>
      <c r="E3431" s="461">
        <v>7.81</v>
      </c>
      <c r="F3431" s="164" t="s">
        <v>11038</v>
      </c>
      <c r="G3431" s="143"/>
    </row>
    <row r="3432" spans="1:7" ht="20.399999999999999" x14ac:dyDescent="0.3">
      <c r="A3432" s="159" t="str">
        <f t="shared" si="53"/>
        <v>SN-89666</v>
      </c>
      <c r="B3432" s="160">
        <v>89666</v>
      </c>
      <c r="C3432" s="165" t="s">
        <v>14481</v>
      </c>
      <c r="D3432" s="166" t="s">
        <v>513</v>
      </c>
      <c r="E3432" s="461">
        <v>3.83</v>
      </c>
      <c r="F3432" s="164" t="s">
        <v>11038</v>
      </c>
      <c r="G3432" s="143"/>
    </row>
    <row r="3433" spans="1:7" ht="20.399999999999999" x14ac:dyDescent="0.3">
      <c r="A3433" s="159" t="str">
        <f t="shared" si="53"/>
        <v>SN-89667</v>
      </c>
      <c r="B3433" s="160">
        <v>89667</v>
      </c>
      <c r="C3433" s="165" t="s">
        <v>14482</v>
      </c>
      <c r="D3433" s="166" t="s">
        <v>513</v>
      </c>
      <c r="E3433" s="461">
        <v>23.38</v>
      </c>
      <c r="F3433" s="164" t="s">
        <v>11038</v>
      </c>
      <c r="G3433" s="143"/>
    </row>
    <row r="3434" spans="1:7" ht="20.399999999999999" x14ac:dyDescent="0.3">
      <c r="A3434" s="159" t="str">
        <f t="shared" si="53"/>
        <v>SN-89668</v>
      </c>
      <c r="B3434" s="160">
        <v>89668</v>
      </c>
      <c r="C3434" s="165" t="s">
        <v>14483</v>
      </c>
      <c r="D3434" s="166" t="s">
        <v>513</v>
      </c>
      <c r="E3434" s="461">
        <v>16.3</v>
      </c>
      <c r="F3434" s="164" t="s">
        <v>11038</v>
      </c>
      <c r="G3434" s="168"/>
    </row>
    <row r="3435" spans="1:7" ht="20.399999999999999" x14ac:dyDescent="0.3">
      <c r="A3435" s="159" t="str">
        <f t="shared" si="53"/>
        <v>SN-89669</v>
      </c>
      <c r="B3435" s="160">
        <v>89669</v>
      </c>
      <c r="C3435" s="165" t="s">
        <v>14484</v>
      </c>
      <c r="D3435" s="166" t="s">
        <v>513</v>
      </c>
      <c r="E3435" s="461">
        <v>12.23</v>
      </c>
      <c r="F3435" s="164" t="s">
        <v>11038</v>
      </c>
      <c r="G3435" s="168"/>
    </row>
    <row r="3436" spans="1:7" ht="20.399999999999999" x14ac:dyDescent="0.3">
      <c r="A3436" s="159" t="str">
        <f t="shared" si="53"/>
        <v>SN-89670</v>
      </c>
      <c r="B3436" s="160">
        <v>89670</v>
      </c>
      <c r="C3436" s="165" t="s">
        <v>14485</v>
      </c>
      <c r="D3436" s="166" t="s">
        <v>513</v>
      </c>
      <c r="E3436" s="461">
        <v>6.92</v>
      </c>
      <c r="F3436" s="164" t="s">
        <v>11038</v>
      </c>
      <c r="G3436" s="168"/>
    </row>
    <row r="3437" spans="1:7" ht="20.399999999999999" x14ac:dyDescent="0.3">
      <c r="A3437" s="159" t="str">
        <f t="shared" si="53"/>
        <v>SN-89671</v>
      </c>
      <c r="B3437" s="160">
        <v>89671</v>
      </c>
      <c r="C3437" s="165" t="s">
        <v>14486</v>
      </c>
      <c r="D3437" s="166" t="s">
        <v>513</v>
      </c>
      <c r="E3437" s="461">
        <v>18.059999999999999</v>
      </c>
      <c r="F3437" s="164" t="s">
        <v>11038</v>
      </c>
      <c r="G3437" s="143"/>
    </row>
    <row r="3438" spans="1:7" ht="20.399999999999999" x14ac:dyDescent="0.3">
      <c r="A3438" s="159" t="str">
        <f t="shared" si="53"/>
        <v>SN-89672</v>
      </c>
      <c r="B3438" s="160">
        <v>89672</v>
      </c>
      <c r="C3438" s="165" t="s">
        <v>14487</v>
      </c>
      <c r="D3438" s="166" t="s">
        <v>513</v>
      </c>
      <c r="E3438" s="461">
        <v>11.14</v>
      </c>
      <c r="F3438" s="164" t="s">
        <v>11038</v>
      </c>
      <c r="G3438" s="143"/>
    </row>
    <row r="3439" spans="1:7" ht="20.399999999999999" x14ac:dyDescent="0.3">
      <c r="A3439" s="159" t="str">
        <f t="shared" si="53"/>
        <v>SN-89673</v>
      </c>
      <c r="B3439" s="160">
        <v>89673</v>
      </c>
      <c r="C3439" s="165" t="s">
        <v>14488</v>
      </c>
      <c r="D3439" s="166" t="s">
        <v>513</v>
      </c>
      <c r="E3439" s="461">
        <v>14.29</v>
      </c>
      <c r="F3439" s="164" t="s">
        <v>11038</v>
      </c>
      <c r="G3439" s="143"/>
    </row>
    <row r="3440" spans="1:7" ht="20.399999999999999" x14ac:dyDescent="0.3">
      <c r="A3440" s="159" t="str">
        <f t="shared" si="53"/>
        <v>SN-89674</v>
      </c>
      <c r="B3440" s="160">
        <v>89674</v>
      </c>
      <c r="C3440" s="165" t="s">
        <v>14489</v>
      </c>
      <c r="D3440" s="166" t="s">
        <v>513</v>
      </c>
      <c r="E3440" s="461">
        <v>16.52</v>
      </c>
      <c r="F3440" s="164" t="s">
        <v>11038</v>
      </c>
      <c r="G3440" s="143"/>
    </row>
    <row r="3441" spans="1:7" ht="20.399999999999999" x14ac:dyDescent="0.3">
      <c r="A3441" s="159" t="str">
        <f t="shared" si="53"/>
        <v>SN-89675</v>
      </c>
      <c r="B3441" s="160">
        <v>89675</v>
      </c>
      <c r="C3441" s="165" t="s">
        <v>14490</v>
      </c>
      <c r="D3441" s="166" t="s">
        <v>513</v>
      </c>
      <c r="E3441" s="461">
        <v>31.78</v>
      </c>
      <c r="F3441" s="164" t="s">
        <v>11038</v>
      </c>
      <c r="G3441" s="168"/>
    </row>
    <row r="3442" spans="1:7" ht="20.399999999999999" x14ac:dyDescent="0.3">
      <c r="A3442" s="159" t="str">
        <f t="shared" si="53"/>
        <v>SN-89676</v>
      </c>
      <c r="B3442" s="160">
        <v>89676</v>
      </c>
      <c r="C3442" s="165" t="s">
        <v>14491</v>
      </c>
      <c r="D3442" s="166" t="s">
        <v>513</v>
      </c>
      <c r="E3442" s="461">
        <v>25.29</v>
      </c>
      <c r="F3442" s="164" t="s">
        <v>11038</v>
      </c>
      <c r="G3442" s="143"/>
    </row>
    <row r="3443" spans="1:7" ht="20.399999999999999" x14ac:dyDescent="0.3">
      <c r="A3443" s="159" t="str">
        <f t="shared" si="53"/>
        <v>SN-89677</v>
      </c>
      <c r="B3443" s="160">
        <v>89677</v>
      </c>
      <c r="C3443" s="165" t="s">
        <v>14492</v>
      </c>
      <c r="D3443" s="166" t="s">
        <v>513</v>
      </c>
      <c r="E3443" s="461">
        <v>36.4</v>
      </c>
      <c r="F3443" s="164" t="s">
        <v>11038</v>
      </c>
      <c r="G3443" s="143"/>
    </row>
    <row r="3444" spans="1:7" ht="20.399999999999999" x14ac:dyDescent="0.3">
      <c r="A3444" s="159" t="str">
        <f t="shared" si="53"/>
        <v>SN-89678</v>
      </c>
      <c r="B3444" s="160">
        <v>89678</v>
      </c>
      <c r="C3444" s="165" t="s">
        <v>14493</v>
      </c>
      <c r="D3444" s="166" t="s">
        <v>513</v>
      </c>
      <c r="E3444" s="461">
        <v>5.05</v>
      </c>
      <c r="F3444" s="164" t="s">
        <v>11038</v>
      </c>
      <c r="G3444" s="143"/>
    </row>
    <row r="3445" spans="1:7" ht="20.399999999999999" x14ac:dyDescent="0.3">
      <c r="A3445" s="159" t="str">
        <f t="shared" si="53"/>
        <v>SN-89679</v>
      </c>
      <c r="B3445" s="160">
        <v>89679</v>
      </c>
      <c r="C3445" s="165" t="s">
        <v>14494</v>
      </c>
      <c r="D3445" s="166" t="s">
        <v>513</v>
      </c>
      <c r="E3445" s="461">
        <v>59.62</v>
      </c>
      <c r="F3445" s="164" t="s">
        <v>11038</v>
      </c>
      <c r="G3445" s="143"/>
    </row>
    <row r="3446" spans="1:7" ht="20.399999999999999" x14ac:dyDescent="0.3">
      <c r="A3446" s="159" t="str">
        <f t="shared" si="53"/>
        <v>SN-89680</v>
      </c>
      <c r="B3446" s="160">
        <v>89680</v>
      </c>
      <c r="C3446" s="165" t="s">
        <v>14495</v>
      </c>
      <c r="D3446" s="166" t="s">
        <v>513</v>
      </c>
      <c r="E3446" s="461">
        <v>10.87</v>
      </c>
      <c r="F3446" s="164" t="s">
        <v>11038</v>
      </c>
      <c r="G3446" s="143"/>
    </row>
    <row r="3447" spans="1:7" ht="20.399999999999999" x14ac:dyDescent="0.3">
      <c r="A3447" s="159" t="str">
        <f t="shared" si="53"/>
        <v>SN-89681</v>
      </c>
      <c r="B3447" s="160">
        <v>89681</v>
      </c>
      <c r="C3447" s="165" t="s">
        <v>14496</v>
      </c>
      <c r="D3447" s="166" t="s">
        <v>513</v>
      </c>
      <c r="E3447" s="461">
        <v>40.44</v>
      </c>
      <c r="F3447" s="164" t="s">
        <v>11038</v>
      </c>
      <c r="G3447" s="143"/>
    </row>
    <row r="3448" spans="1:7" ht="20.399999999999999" x14ac:dyDescent="0.3">
      <c r="A3448" s="159" t="str">
        <f t="shared" si="53"/>
        <v>SN-89682</v>
      </c>
      <c r="B3448" s="160">
        <v>89682</v>
      </c>
      <c r="C3448" s="165" t="s">
        <v>14497</v>
      </c>
      <c r="D3448" s="166" t="s">
        <v>513</v>
      </c>
      <c r="E3448" s="461">
        <v>17.170000000000002</v>
      </c>
      <c r="F3448" s="164" t="s">
        <v>11038</v>
      </c>
      <c r="G3448" s="143"/>
    </row>
    <row r="3449" spans="1:7" ht="20.399999999999999" x14ac:dyDescent="0.3">
      <c r="A3449" s="159" t="str">
        <f t="shared" si="53"/>
        <v>SN-89684</v>
      </c>
      <c r="B3449" s="160">
        <v>89684</v>
      </c>
      <c r="C3449" s="165" t="s">
        <v>14498</v>
      </c>
      <c r="D3449" s="166" t="s">
        <v>513</v>
      </c>
      <c r="E3449" s="461">
        <v>23.93</v>
      </c>
      <c r="F3449" s="164" t="s">
        <v>11038</v>
      </c>
      <c r="G3449" s="143"/>
    </row>
    <row r="3450" spans="1:7" ht="20.399999999999999" x14ac:dyDescent="0.3">
      <c r="A3450" s="159" t="str">
        <f t="shared" si="53"/>
        <v>SN-89685</v>
      </c>
      <c r="B3450" s="160">
        <v>89685</v>
      </c>
      <c r="C3450" s="165" t="s">
        <v>14499</v>
      </c>
      <c r="D3450" s="166" t="s">
        <v>513</v>
      </c>
      <c r="E3450" s="461">
        <v>27.57</v>
      </c>
      <c r="F3450" s="164" t="s">
        <v>11038</v>
      </c>
      <c r="G3450" s="143"/>
    </row>
    <row r="3451" spans="1:7" ht="20.399999999999999" x14ac:dyDescent="0.3">
      <c r="A3451" s="159" t="str">
        <f t="shared" si="53"/>
        <v>SN-89686</v>
      </c>
      <c r="B3451" s="160">
        <v>89686</v>
      </c>
      <c r="C3451" s="165" t="s">
        <v>14500</v>
      </c>
      <c r="D3451" s="166" t="s">
        <v>513</v>
      </c>
      <c r="E3451" s="461">
        <v>90.8</v>
      </c>
      <c r="F3451" s="164" t="s">
        <v>11038</v>
      </c>
      <c r="G3451" s="143"/>
    </row>
    <row r="3452" spans="1:7" ht="20.399999999999999" x14ac:dyDescent="0.3">
      <c r="A3452" s="159" t="str">
        <f t="shared" si="53"/>
        <v>SN-89687</v>
      </c>
      <c r="B3452" s="160">
        <v>89687</v>
      </c>
      <c r="C3452" s="165" t="s">
        <v>14501</v>
      </c>
      <c r="D3452" s="166" t="s">
        <v>513</v>
      </c>
      <c r="E3452" s="461">
        <v>22.78</v>
      </c>
      <c r="F3452" s="164" t="s">
        <v>11038</v>
      </c>
      <c r="G3452" s="143"/>
    </row>
    <row r="3453" spans="1:7" ht="20.399999999999999" x14ac:dyDescent="0.3">
      <c r="A3453" s="159" t="str">
        <f t="shared" si="53"/>
        <v>SN-89689</v>
      </c>
      <c r="B3453" s="160">
        <v>89689</v>
      </c>
      <c r="C3453" s="165" t="s">
        <v>14502</v>
      </c>
      <c r="D3453" s="166" t="s">
        <v>513</v>
      </c>
      <c r="E3453" s="461">
        <v>18.53</v>
      </c>
      <c r="F3453" s="164" t="s">
        <v>11038</v>
      </c>
      <c r="G3453" s="143"/>
    </row>
    <row r="3454" spans="1:7" ht="20.399999999999999" x14ac:dyDescent="0.3">
      <c r="A3454" s="159" t="str">
        <f t="shared" si="53"/>
        <v>SN-89690</v>
      </c>
      <c r="B3454" s="160">
        <v>89690</v>
      </c>
      <c r="C3454" s="165" t="s">
        <v>14503</v>
      </c>
      <c r="D3454" s="166" t="s">
        <v>513</v>
      </c>
      <c r="E3454" s="461">
        <v>42.03</v>
      </c>
      <c r="F3454" s="164" t="s">
        <v>11038</v>
      </c>
      <c r="G3454" s="143"/>
    </row>
    <row r="3455" spans="1:7" ht="20.399999999999999" x14ac:dyDescent="0.3">
      <c r="A3455" s="159" t="str">
        <f t="shared" si="53"/>
        <v>SN-89691</v>
      </c>
      <c r="B3455" s="160">
        <v>89691</v>
      </c>
      <c r="C3455" s="165" t="s">
        <v>14504</v>
      </c>
      <c r="D3455" s="166" t="s">
        <v>513</v>
      </c>
      <c r="E3455" s="461">
        <v>6.51</v>
      </c>
      <c r="F3455" s="164" t="s">
        <v>11038</v>
      </c>
      <c r="G3455" s="143"/>
    </row>
    <row r="3456" spans="1:7" ht="20.399999999999999" x14ac:dyDescent="0.3">
      <c r="A3456" s="159" t="str">
        <f t="shared" si="53"/>
        <v>SN-89692</v>
      </c>
      <c r="B3456" s="160">
        <v>89692</v>
      </c>
      <c r="C3456" s="165" t="s">
        <v>14505</v>
      </c>
      <c r="D3456" s="166" t="s">
        <v>513</v>
      </c>
      <c r="E3456" s="461">
        <v>40.590000000000003</v>
      </c>
      <c r="F3456" s="164" t="s">
        <v>11038</v>
      </c>
      <c r="G3456" s="143"/>
    </row>
    <row r="3457" spans="1:7" ht="20.399999999999999" x14ac:dyDescent="0.3">
      <c r="A3457" s="159" t="str">
        <f t="shared" si="53"/>
        <v>SN-89693</v>
      </c>
      <c r="B3457" s="160">
        <v>89693</v>
      </c>
      <c r="C3457" s="165" t="s">
        <v>14506</v>
      </c>
      <c r="D3457" s="166" t="s">
        <v>513</v>
      </c>
      <c r="E3457" s="461">
        <v>37.21</v>
      </c>
      <c r="F3457" s="164" t="s">
        <v>11038</v>
      </c>
      <c r="G3457" s="143"/>
    </row>
    <row r="3458" spans="1:7" ht="20.399999999999999" x14ac:dyDescent="0.3">
      <c r="A3458" s="159" t="str">
        <f t="shared" si="53"/>
        <v>SN-89694</v>
      </c>
      <c r="B3458" s="160">
        <v>89694</v>
      </c>
      <c r="C3458" s="165" t="s">
        <v>14507</v>
      </c>
      <c r="D3458" s="166" t="s">
        <v>513</v>
      </c>
      <c r="E3458" s="461">
        <v>10.64</v>
      </c>
      <c r="F3458" s="164" t="s">
        <v>11038</v>
      </c>
      <c r="G3458" s="143"/>
    </row>
    <row r="3459" spans="1:7" ht="20.399999999999999" x14ac:dyDescent="0.3">
      <c r="A3459" s="159" t="str">
        <f t="shared" si="53"/>
        <v>SN-89695</v>
      </c>
      <c r="B3459" s="160">
        <v>89695</v>
      </c>
      <c r="C3459" s="165" t="s">
        <v>14508</v>
      </c>
      <c r="D3459" s="166" t="s">
        <v>513</v>
      </c>
      <c r="E3459" s="461">
        <v>9.86</v>
      </c>
      <c r="F3459" s="164" t="s">
        <v>11038</v>
      </c>
      <c r="G3459" s="143"/>
    </row>
    <row r="3460" spans="1:7" ht="20.399999999999999" x14ac:dyDescent="0.3">
      <c r="A3460" s="159" t="str">
        <f t="shared" si="53"/>
        <v>SN-89696</v>
      </c>
      <c r="B3460" s="160">
        <v>89696</v>
      </c>
      <c r="C3460" s="165" t="s">
        <v>14509</v>
      </c>
      <c r="D3460" s="166" t="s">
        <v>513</v>
      </c>
      <c r="E3460" s="461">
        <v>29.08</v>
      </c>
      <c r="F3460" s="164" t="s">
        <v>11038</v>
      </c>
      <c r="G3460" s="143"/>
    </row>
    <row r="3461" spans="1:7" ht="20.399999999999999" x14ac:dyDescent="0.3">
      <c r="A3461" s="159" t="str">
        <f t="shared" si="53"/>
        <v>SN-89697</v>
      </c>
      <c r="B3461" s="160">
        <v>89697</v>
      </c>
      <c r="C3461" s="165" t="s">
        <v>14510</v>
      </c>
      <c r="D3461" s="166" t="s">
        <v>513</v>
      </c>
      <c r="E3461" s="461">
        <v>8.0299999999999994</v>
      </c>
      <c r="F3461" s="164" t="s">
        <v>11038</v>
      </c>
      <c r="G3461" s="143"/>
    </row>
    <row r="3462" spans="1:7" ht="20.399999999999999" x14ac:dyDescent="0.3">
      <c r="A3462" s="159" t="str">
        <f t="shared" si="53"/>
        <v>SN-89698</v>
      </c>
      <c r="B3462" s="160">
        <v>89698</v>
      </c>
      <c r="C3462" s="165" t="s">
        <v>14511</v>
      </c>
      <c r="D3462" s="166" t="s">
        <v>513</v>
      </c>
      <c r="E3462" s="461">
        <v>117.72</v>
      </c>
      <c r="F3462" s="164" t="s">
        <v>11038</v>
      </c>
      <c r="G3462" s="143"/>
    </row>
    <row r="3463" spans="1:7" ht="20.399999999999999" x14ac:dyDescent="0.3">
      <c r="A3463" s="159" t="str">
        <f t="shared" si="53"/>
        <v>SN-89699</v>
      </c>
      <c r="B3463" s="160">
        <v>89699</v>
      </c>
      <c r="C3463" s="165" t="s">
        <v>14512</v>
      </c>
      <c r="D3463" s="166" t="s">
        <v>513</v>
      </c>
      <c r="E3463" s="461">
        <v>95.21</v>
      </c>
      <c r="F3463" s="164" t="s">
        <v>11038</v>
      </c>
      <c r="G3463" s="143"/>
    </row>
    <row r="3464" spans="1:7" ht="20.399999999999999" x14ac:dyDescent="0.3">
      <c r="A3464" s="159" t="str">
        <f t="shared" si="53"/>
        <v>SN-89700</v>
      </c>
      <c r="B3464" s="160">
        <v>89700</v>
      </c>
      <c r="C3464" s="165" t="s">
        <v>14513</v>
      </c>
      <c r="D3464" s="166" t="s">
        <v>513</v>
      </c>
      <c r="E3464" s="461">
        <v>11.56</v>
      </c>
      <c r="F3464" s="164" t="s">
        <v>11038</v>
      </c>
      <c r="G3464" s="143"/>
    </row>
    <row r="3465" spans="1:7" ht="20.399999999999999" x14ac:dyDescent="0.3">
      <c r="A3465" s="159" t="str">
        <f t="shared" si="53"/>
        <v>SN-89701</v>
      </c>
      <c r="B3465" s="171">
        <v>89701</v>
      </c>
      <c r="C3465" s="165" t="s">
        <v>14514</v>
      </c>
      <c r="D3465" s="166" t="s">
        <v>513</v>
      </c>
      <c r="E3465" s="461">
        <v>84.61</v>
      </c>
      <c r="F3465" s="164" t="s">
        <v>11038</v>
      </c>
      <c r="G3465" s="143"/>
    </row>
    <row r="3466" spans="1:7" ht="20.399999999999999" x14ac:dyDescent="0.3">
      <c r="A3466" s="159" t="str">
        <f t="shared" ref="A3466:A3529" si="54">CONCATENATE("SN-",B3466)</f>
        <v>SN-89702</v>
      </c>
      <c r="B3466" s="171">
        <v>89702</v>
      </c>
      <c r="C3466" s="165" t="s">
        <v>14515</v>
      </c>
      <c r="D3466" s="166" t="s">
        <v>513</v>
      </c>
      <c r="E3466" s="461">
        <v>11.56</v>
      </c>
      <c r="F3466" s="164" t="s">
        <v>11038</v>
      </c>
      <c r="G3466" s="143"/>
    </row>
    <row r="3467" spans="1:7" ht="20.399999999999999" x14ac:dyDescent="0.3">
      <c r="A3467" s="159" t="str">
        <f t="shared" si="54"/>
        <v>SN-89703</v>
      </c>
      <c r="B3467" s="171">
        <v>89703</v>
      </c>
      <c r="C3467" s="165" t="s">
        <v>14516</v>
      </c>
      <c r="D3467" s="166" t="s">
        <v>513</v>
      </c>
      <c r="E3467" s="461">
        <v>25.91</v>
      </c>
      <c r="F3467" s="164" t="s">
        <v>11038</v>
      </c>
      <c r="G3467" s="143"/>
    </row>
    <row r="3468" spans="1:7" ht="20.399999999999999" x14ac:dyDescent="0.3">
      <c r="A3468" s="159" t="str">
        <f t="shared" si="54"/>
        <v>SN-89704</v>
      </c>
      <c r="B3468" s="171">
        <v>89704</v>
      </c>
      <c r="C3468" s="165" t="s">
        <v>14517</v>
      </c>
      <c r="D3468" s="166" t="s">
        <v>513</v>
      </c>
      <c r="E3468" s="461">
        <v>66.66</v>
      </c>
      <c r="F3468" s="164" t="s">
        <v>11038</v>
      </c>
      <c r="G3468" s="143"/>
    </row>
    <row r="3469" spans="1:7" ht="20.399999999999999" x14ac:dyDescent="0.3">
      <c r="A3469" s="159" t="str">
        <f t="shared" si="54"/>
        <v>SN-89705</v>
      </c>
      <c r="B3469" s="171">
        <v>89705</v>
      </c>
      <c r="C3469" s="165" t="s">
        <v>14518</v>
      </c>
      <c r="D3469" s="166" t="s">
        <v>513</v>
      </c>
      <c r="E3469" s="461">
        <v>13.04</v>
      </c>
      <c r="F3469" s="164" t="s">
        <v>11038</v>
      </c>
      <c r="G3469" s="143"/>
    </row>
    <row r="3470" spans="1:7" ht="20.399999999999999" x14ac:dyDescent="0.3">
      <c r="A3470" s="159" t="str">
        <f t="shared" si="54"/>
        <v>SN-89706</v>
      </c>
      <c r="B3470" s="171">
        <v>89706</v>
      </c>
      <c r="C3470" s="165" t="s">
        <v>14519</v>
      </c>
      <c r="D3470" s="166" t="s">
        <v>513</v>
      </c>
      <c r="E3470" s="461">
        <v>28.45</v>
      </c>
      <c r="F3470" s="164" t="s">
        <v>11038</v>
      </c>
      <c r="G3470" s="168"/>
    </row>
    <row r="3471" spans="1:7" ht="21.6" x14ac:dyDescent="0.3">
      <c r="A3471" s="159" t="str">
        <f t="shared" si="54"/>
        <v>SN-89718</v>
      </c>
      <c r="B3471" s="171">
        <v>89718</v>
      </c>
      <c r="C3471" s="165" t="s">
        <v>14520</v>
      </c>
      <c r="D3471" s="166" t="s">
        <v>566</v>
      </c>
      <c r="E3471" s="461">
        <v>30.41</v>
      </c>
      <c r="F3471" s="164" t="s">
        <v>11118</v>
      </c>
      <c r="G3471" s="168"/>
    </row>
    <row r="3472" spans="1:7" ht="20.399999999999999" x14ac:dyDescent="0.3">
      <c r="A3472" s="159" t="str">
        <f t="shared" si="54"/>
        <v>SN-89719</v>
      </c>
      <c r="B3472" s="171">
        <v>89719</v>
      </c>
      <c r="C3472" s="165" t="s">
        <v>14521</v>
      </c>
      <c r="D3472" s="166" t="s">
        <v>513</v>
      </c>
      <c r="E3472" s="461">
        <v>5.61</v>
      </c>
      <c r="F3472" s="164" t="s">
        <v>11038</v>
      </c>
      <c r="G3472" s="143"/>
    </row>
    <row r="3473" spans="1:6" ht="20.399999999999999" x14ac:dyDescent="0.3">
      <c r="A3473" s="159" t="str">
        <f t="shared" si="54"/>
        <v>SN-89720</v>
      </c>
      <c r="B3473" s="171">
        <v>89720</v>
      </c>
      <c r="C3473" s="165" t="s">
        <v>14522</v>
      </c>
      <c r="D3473" s="166" t="s">
        <v>513</v>
      </c>
      <c r="E3473" s="461">
        <v>6.67</v>
      </c>
      <c r="F3473" s="164" t="s">
        <v>11038</v>
      </c>
    </row>
    <row r="3474" spans="1:6" ht="20.399999999999999" x14ac:dyDescent="0.3">
      <c r="A3474" s="159" t="str">
        <f t="shared" si="54"/>
        <v>SN-89721</v>
      </c>
      <c r="B3474" s="171">
        <v>89721</v>
      </c>
      <c r="C3474" s="165" t="s">
        <v>14523</v>
      </c>
      <c r="D3474" s="166" t="s">
        <v>513</v>
      </c>
      <c r="E3474" s="461">
        <v>7.02</v>
      </c>
      <c r="F3474" s="164" t="s">
        <v>11038</v>
      </c>
    </row>
    <row r="3475" spans="1:6" ht="20.399999999999999" x14ac:dyDescent="0.3">
      <c r="A3475" s="159" t="str">
        <f t="shared" si="54"/>
        <v>SN-89723</v>
      </c>
      <c r="B3475" s="171">
        <v>89723</v>
      </c>
      <c r="C3475" s="165" t="s">
        <v>14524</v>
      </c>
      <c r="D3475" s="166" t="s">
        <v>513</v>
      </c>
      <c r="E3475" s="461">
        <v>9.24</v>
      </c>
      <c r="F3475" s="164" t="s">
        <v>11038</v>
      </c>
    </row>
    <row r="3476" spans="1:6" ht="21.6" x14ac:dyDescent="0.3">
      <c r="A3476" s="159" t="str">
        <f t="shared" si="54"/>
        <v>SN-89724</v>
      </c>
      <c r="B3476" s="171">
        <v>89724</v>
      </c>
      <c r="C3476" s="165" t="s">
        <v>14525</v>
      </c>
      <c r="D3476" s="166" t="s">
        <v>513</v>
      </c>
      <c r="E3476" s="461">
        <v>4.43</v>
      </c>
      <c r="F3476" s="164" t="s">
        <v>11118</v>
      </c>
    </row>
    <row r="3477" spans="1:6" ht="20.399999999999999" x14ac:dyDescent="0.3">
      <c r="A3477" s="159" t="str">
        <f t="shared" si="54"/>
        <v>SN-89725</v>
      </c>
      <c r="B3477" s="171">
        <v>89725</v>
      </c>
      <c r="C3477" s="165" t="s">
        <v>14526</v>
      </c>
      <c r="D3477" s="166" t="s">
        <v>513</v>
      </c>
      <c r="E3477" s="461">
        <v>9</v>
      </c>
      <c r="F3477" s="164" t="s">
        <v>11038</v>
      </c>
    </row>
    <row r="3478" spans="1:6" ht="21.6" x14ac:dyDescent="0.3">
      <c r="A3478" s="159" t="str">
        <f t="shared" si="54"/>
        <v>SN-89726</v>
      </c>
      <c r="B3478" s="171">
        <v>89726</v>
      </c>
      <c r="C3478" s="165" t="s">
        <v>14527</v>
      </c>
      <c r="D3478" s="166" t="s">
        <v>513</v>
      </c>
      <c r="E3478" s="461">
        <v>5.0599999999999996</v>
      </c>
      <c r="F3478" s="164" t="s">
        <v>11118</v>
      </c>
    </row>
    <row r="3479" spans="1:6" ht="20.399999999999999" x14ac:dyDescent="0.3">
      <c r="A3479" s="159" t="str">
        <f t="shared" si="54"/>
        <v>SN-89727</v>
      </c>
      <c r="B3479" s="171">
        <v>89727</v>
      </c>
      <c r="C3479" s="165" t="s">
        <v>14528</v>
      </c>
      <c r="D3479" s="166" t="s">
        <v>513</v>
      </c>
      <c r="E3479" s="461">
        <v>10.130000000000001</v>
      </c>
      <c r="F3479" s="164" t="s">
        <v>11038</v>
      </c>
    </row>
    <row r="3480" spans="1:6" ht="21.6" x14ac:dyDescent="0.3">
      <c r="A3480" s="159" t="str">
        <f t="shared" si="54"/>
        <v>SN-89728</v>
      </c>
      <c r="B3480" s="171">
        <v>89728</v>
      </c>
      <c r="C3480" s="165" t="s">
        <v>14529</v>
      </c>
      <c r="D3480" s="166" t="s">
        <v>513</v>
      </c>
      <c r="E3480" s="461">
        <v>6.2</v>
      </c>
      <c r="F3480" s="164" t="s">
        <v>11118</v>
      </c>
    </row>
    <row r="3481" spans="1:6" ht="20.399999999999999" x14ac:dyDescent="0.3">
      <c r="A3481" s="159" t="str">
        <f t="shared" si="54"/>
        <v>SN-89729</v>
      </c>
      <c r="B3481" s="171">
        <v>89729</v>
      </c>
      <c r="C3481" s="165" t="s">
        <v>14530</v>
      </c>
      <c r="D3481" s="166" t="s">
        <v>513</v>
      </c>
      <c r="E3481" s="461">
        <v>14.1</v>
      </c>
      <c r="F3481" s="164" t="s">
        <v>11038</v>
      </c>
    </row>
    <row r="3482" spans="1:6" ht="21.6" x14ac:dyDescent="0.3">
      <c r="A3482" s="159" t="str">
        <f t="shared" si="54"/>
        <v>SN-89730</v>
      </c>
      <c r="B3482" s="171">
        <v>89730</v>
      </c>
      <c r="C3482" s="165" t="s">
        <v>14531</v>
      </c>
      <c r="D3482" s="166" t="s">
        <v>513</v>
      </c>
      <c r="E3482" s="461">
        <v>6.29</v>
      </c>
      <c r="F3482" s="164" t="s">
        <v>11118</v>
      </c>
    </row>
    <row r="3483" spans="1:6" ht="21.6" x14ac:dyDescent="0.3">
      <c r="A3483" s="159" t="str">
        <f t="shared" si="54"/>
        <v>SN-89731</v>
      </c>
      <c r="B3483" s="171">
        <v>89731</v>
      </c>
      <c r="C3483" s="165" t="s">
        <v>14532</v>
      </c>
      <c r="D3483" s="166" t="s">
        <v>513</v>
      </c>
      <c r="E3483" s="461">
        <v>6.13</v>
      </c>
      <c r="F3483" s="164" t="s">
        <v>11118</v>
      </c>
    </row>
    <row r="3484" spans="1:6" ht="21.6" x14ac:dyDescent="0.3">
      <c r="A3484" s="159" t="str">
        <f t="shared" si="54"/>
        <v>SN-89732</v>
      </c>
      <c r="B3484" s="171">
        <v>89732</v>
      </c>
      <c r="C3484" s="165" t="s">
        <v>14533</v>
      </c>
      <c r="D3484" s="166" t="s">
        <v>513</v>
      </c>
      <c r="E3484" s="461">
        <v>6.59</v>
      </c>
      <c r="F3484" s="164" t="s">
        <v>11118</v>
      </c>
    </row>
    <row r="3485" spans="1:6" ht="21.6" x14ac:dyDescent="0.3">
      <c r="A3485" s="159" t="str">
        <f t="shared" si="54"/>
        <v>SN-89733</v>
      </c>
      <c r="B3485" s="171">
        <v>89733</v>
      </c>
      <c r="C3485" s="165" t="s">
        <v>14534</v>
      </c>
      <c r="D3485" s="166" t="s">
        <v>513</v>
      </c>
      <c r="E3485" s="461">
        <v>10.88</v>
      </c>
      <c r="F3485" s="164" t="s">
        <v>11118</v>
      </c>
    </row>
    <row r="3486" spans="1:6" ht="20.399999999999999" x14ac:dyDescent="0.3">
      <c r="A3486" s="159" t="str">
        <f t="shared" si="54"/>
        <v>SN-89734</v>
      </c>
      <c r="B3486" s="171">
        <v>89734</v>
      </c>
      <c r="C3486" s="165" t="s">
        <v>14535</v>
      </c>
      <c r="D3486" s="166" t="s">
        <v>513</v>
      </c>
      <c r="E3486" s="461">
        <v>14.1</v>
      </c>
      <c r="F3486" s="164" t="s">
        <v>11038</v>
      </c>
    </row>
    <row r="3487" spans="1:6" ht="21.6" x14ac:dyDescent="0.3">
      <c r="A3487" s="159" t="str">
        <f t="shared" si="54"/>
        <v>SN-89735</v>
      </c>
      <c r="B3487" s="171">
        <v>89735</v>
      </c>
      <c r="C3487" s="165" t="s">
        <v>14536</v>
      </c>
      <c r="D3487" s="166" t="s">
        <v>513</v>
      </c>
      <c r="E3487" s="461">
        <v>10.79</v>
      </c>
      <c r="F3487" s="164" t="s">
        <v>11118</v>
      </c>
    </row>
    <row r="3488" spans="1:6" ht="20.399999999999999" x14ac:dyDescent="0.3">
      <c r="A3488" s="159" t="str">
        <f t="shared" si="54"/>
        <v>SN-89736</v>
      </c>
      <c r="B3488" s="171">
        <v>89736</v>
      </c>
      <c r="C3488" s="165" t="s">
        <v>14537</v>
      </c>
      <c r="D3488" s="166" t="s">
        <v>513</v>
      </c>
      <c r="E3488" s="461">
        <v>3.73</v>
      </c>
      <c r="F3488" s="164" t="s">
        <v>11038</v>
      </c>
    </row>
    <row r="3489" spans="1:7" ht="21.6" x14ac:dyDescent="0.3">
      <c r="A3489" s="159" t="str">
        <f t="shared" si="54"/>
        <v>SN-89737</v>
      </c>
      <c r="B3489" s="171">
        <v>89737</v>
      </c>
      <c r="C3489" s="165" t="s">
        <v>14538</v>
      </c>
      <c r="D3489" s="166" t="s">
        <v>513</v>
      </c>
      <c r="E3489" s="461">
        <v>10.58</v>
      </c>
      <c r="F3489" s="164" t="s">
        <v>11118</v>
      </c>
      <c r="G3489" s="143"/>
    </row>
    <row r="3490" spans="1:7" ht="20.399999999999999" x14ac:dyDescent="0.3">
      <c r="A3490" s="159" t="str">
        <f t="shared" si="54"/>
        <v>SN-89738</v>
      </c>
      <c r="B3490" s="171">
        <v>89738</v>
      </c>
      <c r="C3490" s="165" t="s">
        <v>14539</v>
      </c>
      <c r="D3490" s="166" t="s">
        <v>513</v>
      </c>
      <c r="E3490" s="461">
        <v>7.41</v>
      </c>
      <c r="F3490" s="164" t="s">
        <v>11038</v>
      </c>
      <c r="G3490" s="143"/>
    </row>
    <row r="3491" spans="1:7" ht="21.6" x14ac:dyDescent="0.3">
      <c r="A3491" s="159" t="str">
        <f t="shared" si="54"/>
        <v>SN-89739</v>
      </c>
      <c r="B3491" s="171">
        <v>89739</v>
      </c>
      <c r="C3491" s="165" t="s">
        <v>14540</v>
      </c>
      <c r="D3491" s="166" t="s">
        <v>513</v>
      </c>
      <c r="E3491" s="461">
        <v>11.24</v>
      </c>
      <c r="F3491" s="164" t="s">
        <v>11118</v>
      </c>
      <c r="G3491" s="143"/>
    </row>
    <row r="3492" spans="1:7" ht="20.399999999999999" x14ac:dyDescent="0.3">
      <c r="A3492" s="159" t="str">
        <f t="shared" si="54"/>
        <v>SN-89740</v>
      </c>
      <c r="B3492" s="171">
        <v>89740</v>
      </c>
      <c r="C3492" s="165" t="s">
        <v>14541</v>
      </c>
      <c r="D3492" s="166" t="s">
        <v>513</v>
      </c>
      <c r="E3492" s="461">
        <v>3.41</v>
      </c>
      <c r="F3492" s="164" t="s">
        <v>11038</v>
      </c>
      <c r="G3492" s="143"/>
    </row>
    <row r="3493" spans="1:7" ht="20.399999999999999" x14ac:dyDescent="0.3">
      <c r="A3493" s="159" t="str">
        <f t="shared" si="54"/>
        <v>SN-89741</v>
      </c>
      <c r="B3493" s="171">
        <v>89741</v>
      </c>
      <c r="C3493" s="165" t="s">
        <v>14542</v>
      </c>
      <c r="D3493" s="166" t="s">
        <v>513</v>
      </c>
      <c r="E3493" s="461">
        <v>10.210000000000001</v>
      </c>
      <c r="F3493" s="164" t="s">
        <v>11038</v>
      </c>
      <c r="G3493" s="143"/>
    </row>
    <row r="3494" spans="1:7" ht="21.6" x14ac:dyDescent="0.3">
      <c r="A3494" s="159" t="str">
        <f t="shared" si="54"/>
        <v>SN-89742</v>
      </c>
      <c r="B3494" s="171">
        <v>89742</v>
      </c>
      <c r="C3494" s="165" t="s">
        <v>14543</v>
      </c>
      <c r="D3494" s="166" t="s">
        <v>513</v>
      </c>
      <c r="E3494" s="461">
        <v>19.36</v>
      </c>
      <c r="F3494" s="164" t="s">
        <v>11118</v>
      </c>
      <c r="G3494" s="143"/>
    </row>
    <row r="3495" spans="1:7" ht="21.6" x14ac:dyDescent="0.3">
      <c r="A3495" s="159" t="str">
        <f t="shared" si="54"/>
        <v>SN-89743</v>
      </c>
      <c r="B3495" s="171">
        <v>89743</v>
      </c>
      <c r="C3495" s="165" t="s">
        <v>14544</v>
      </c>
      <c r="D3495" s="166" t="s">
        <v>513</v>
      </c>
      <c r="E3495" s="461">
        <v>25.98</v>
      </c>
      <c r="F3495" s="164" t="s">
        <v>11118</v>
      </c>
      <c r="G3495" s="143"/>
    </row>
    <row r="3496" spans="1:7" ht="21.6" x14ac:dyDescent="0.3">
      <c r="A3496" s="159" t="str">
        <f t="shared" si="54"/>
        <v>SN-89744</v>
      </c>
      <c r="B3496" s="171">
        <v>89744</v>
      </c>
      <c r="C3496" s="165" t="s">
        <v>14545</v>
      </c>
      <c r="D3496" s="166" t="s">
        <v>513</v>
      </c>
      <c r="E3496" s="461">
        <v>13.92</v>
      </c>
      <c r="F3496" s="164" t="s">
        <v>11118</v>
      </c>
      <c r="G3496" s="143"/>
    </row>
    <row r="3497" spans="1:7" ht="20.399999999999999" x14ac:dyDescent="0.3">
      <c r="A3497" s="159" t="str">
        <f t="shared" si="54"/>
        <v>SN-89745</v>
      </c>
      <c r="B3497" s="171">
        <v>89745</v>
      </c>
      <c r="C3497" s="165" t="s">
        <v>14546</v>
      </c>
      <c r="D3497" s="166" t="s">
        <v>513</v>
      </c>
      <c r="E3497" s="461">
        <v>16.21</v>
      </c>
      <c r="F3497" s="164" t="s">
        <v>11038</v>
      </c>
      <c r="G3497" s="143"/>
    </row>
    <row r="3498" spans="1:7" ht="21.6" x14ac:dyDescent="0.3">
      <c r="A3498" s="159" t="str">
        <f t="shared" si="54"/>
        <v>SN-89746</v>
      </c>
      <c r="B3498" s="171">
        <v>89746</v>
      </c>
      <c r="C3498" s="165" t="s">
        <v>14547</v>
      </c>
      <c r="D3498" s="166" t="s">
        <v>513</v>
      </c>
      <c r="E3498" s="461">
        <v>13.97</v>
      </c>
      <c r="F3498" s="164" t="s">
        <v>11118</v>
      </c>
      <c r="G3498" s="143"/>
    </row>
    <row r="3499" spans="1:7" ht="20.399999999999999" x14ac:dyDescent="0.3">
      <c r="A3499" s="159" t="str">
        <f t="shared" si="54"/>
        <v>SN-89747</v>
      </c>
      <c r="B3499" s="171">
        <v>89747</v>
      </c>
      <c r="C3499" s="165" t="s">
        <v>14548</v>
      </c>
      <c r="D3499" s="166" t="s">
        <v>513</v>
      </c>
      <c r="E3499" s="461">
        <v>6.16</v>
      </c>
      <c r="F3499" s="164" t="s">
        <v>11038</v>
      </c>
      <c r="G3499" s="143"/>
    </row>
    <row r="3500" spans="1:7" ht="21.6" x14ac:dyDescent="0.3">
      <c r="A3500" s="159" t="str">
        <f t="shared" si="54"/>
        <v>SN-89748</v>
      </c>
      <c r="B3500" s="171">
        <v>89748</v>
      </c>
      <c r="C3500" s="165" t="s">
        <v>14549</v>
      </c>
      <c r="D3500" s="166" t="s">
        <v>513</v>
      </c>
      <c r="E3500" s="461">
        <v>22.26</v>
      </c>
      <c r="F3500" s="164" t="s">
        <v>11118</v>
      </c>
      <c r="G3500" s="143"/>
    </row>
    <row r="3501" spans="1:7" ht="20.399999999999999" x14ac:dyDescent="0.3">
      <c r="A3501" s="159" t="str">
        <f t="shared" si="54"/>
        <v>SN-89749</v>
      </c>
      <c r="B3501" s="171">
        <v>89749</v>
      </c>
      <c r="C3501" s="165" t="s">
        <v>14550</v>
      </c>
      <c r="D3501" s="166" t="s">
        <v>513</v>
      </c>
      <c r="E3501" s="461">
        <v>7.41</v>
      </c>
      <c r="F3501" s="164" t="s">
        <v>11038</v>
      </c>
      <c r="G3501" s="168"/>
    </row>
    <row r="3502" spans="1:7" ht="21.6" x14ac:dyDescent="0.3">
      <c r="A3502" s="159" t="str">
        <f t="shared" si="54"/>
        <v>SN-89750</v>
      </c>
      <c r="B3502" s="171">
        <v>89750</v>
      </c>
      <c r="C3502" s="165" t="s">
        <v>14551</v>
      </c>
      <c r="D3502" s="166" t="s">
        <v>513</v>
      </c>
      <c r="E3502" s="461">
        <v>39.64</v>
      </c>
      <c r="F3502" s="164" t="s">
        <v>11118</v>
      </c>
      <c r="G3502" s="143"/>
    </row>
    <row r="3503" spans="1:7" ht="20.399999999999999" x14ac:dyDescent="0.3">
      <c r="A3503" s="159" t="str">
        <f t="shared" si="54"/>
        <v>SN-89751</v>
      </c>
      <c r="B3503" s="171">
        <v>89751</v>
      </c>
      <c r="C3503" s="165" t="s">
        <v>14552</v>
      </c>
      <c r="D3503" s="166" t="s">
        <v>513</v>
      </c>
      <c r="E3503" s="461">
        <v>2.86</v>
      </c>
      <c r="F3503" s="164" t="s">
        <v>11038</v>
      </c>
      <c r="G3503" s="143"/>
    </row>
    <row r="3504" spans="1:7" ht="21.6" x14ac:dyDescent="0.3">
      <c r="A3504" s="159" t="str">
        <f t="shared" si="54"/>
        <v>SN-89752</v>
      </c>
      <c r="B3504" s="171">
        <v>89752</v>
      </c>
      <c r="C3504" s="165" t="s">
        <v>14553</v>
      </c>
      <c r="D3504" s="166" t="s">
        <v>513</v>
      </c>
      <c r="E3504" s="461">
        <v>3.4</v>
      </c>
      <c r="F3504" s="164" t="s">
        <v>11118</v>
      </c>
      <c r="G3504" s="143"/>
    </row>
    <row r="3505" spans="1:6" ht="21.6" x14ac:dyDescent="0.3">
      <c r="A3505" s="159" t="str">
        <f t="shared" si="54"/>
        <v>SN-89753</v>
      </c>
      <c r="B3505" s="171">
        <v>89753</v>
      </c>
      <c r="C3505" s="165" t="s">
        <v>14554</v>
      </c>
      <c r="D3505" s="166" t="s">
        <v>513</v>
      </c>
      <c r="E3505" s="461">
        <v>5.05</v>
      </c>
      <c r="F3505" s="164" t="s">
        <v>11118</v>
      </c>
    </row>
    <row r="3506" spans="1:6" ht="21.6" x14ac:dyDescent="0.3">
      <c r="A3506" s="159" t="str">
        <f t="shared" si="54"/>
        <v>SN-89754</v>
      </c>
      <c r="B3506" s="171">
        <v>89754</v>
      </c>
      <c r="C3506" s="165" t="s">
        <v>14555</v>
      </c>
      <c r="D3506" s="166" t="s">
        <v>513</v>
      </c>
      <c r="E3506" s="461">
        <v>8.76</v>
      </c>
      <c r="F3506" s="164" t="s">
        <v>11118</v>
      </c>
    </row>
    <row r="3507" spans="1:6" ht="20.399999999999999" x14ac:dyDescent="0.3">
      <c r="A3507" s="159" t="str">
        <f t="shared" si="54"/>
        <v>SN-89755</v>
      </c>
      <c r="B3507" s="171">
        <v>89755</v>
      </c>
      <c r="C3507" s="165" t="s">
        <v>14556</v>
      </c>
      <c r="D3507" s="166" t="s">
        <v>513</v>
      </c>
      <c r="E3507" s="461">
        <v>5.79</v>
      </c>
      <c r="F3507" s="164" t="s">
        <v>11038</v>
      </c>
    </row>
    <row r="3508" spans="1:6" ht="20.399999999999999" x14ac:dyDescent="0.3">
      <c r="A3508" s="159" t="str">
        <f t="shared" si="54"/>
        <v>SN-89756</v>
      </c>
      <c r="B3508" s="171">
        <v>89756</v>
      </c>
      <c r="C3508" s="165" t="s">
        <v>14557</v>
      </c>
      <c r="D3508" s="166" t="s">
        <v>513</v>
      </c>
      <c r="E3508" s="461">
        <v>10.01</v>
      </c>
      <c r="F3508" s="164" t="s">
        <v>11038</v>
      </c>
    </row>
    <row r="3509" spans="1:6" ht="20.399999999999999" x14ac:dyDescent="0.3">
      <c r="A3509" s="159" t="str">
        <f t="shared" si="54"/>
        <v>SN-89757</v>
      </c>
      <c r="B3509" s="171">
        <v>89757</v>
      </c>
      <c r="C3509" s="165" t="s">
        <v>14558</v>
      </c>
      <c r="D3509" s="166" t="s">
        <v>513</v>
      </c>
      <c r="E3509" s="461">
        <v>15.39</v>
      </c>
      <c r="F3509" s="164" t="s">
        <v>11038</v>
      </c>
    </row>
    <row r="3510" spans="1:6" ht="20.399999999999999" x14ac:dyDescent="0.3">
      <c r="A3510" s="159" t="str">
        <f t="shared" si="54"/>
        <v>SN-89758</v>
      </c>
      <c r="B3510" s="171">
        <v>89758</v>
      </c>
      <c r="C3510" s="165" t="s">
        <v>14559</v>
      </c>
      <c r="D3510" s="166" t="s">
        <v>513</v>
      </c>
      <c r="E3510" s="461">
        <v>24.16</v>
      </c>
      <c r="F3510" s="164" t="s">
        <v>11038</v>
      </c>
    </row>
    <row r="3511" spans="1:6" ht="20.399999999999999" x14ac:dyDescent="0.3">
      <c r="A3511" s="159" t="str">
        <f t="shared" si="54"/>
        <v>SN-89759</v>
      </c>
      <c r="B3511" s="171">
        <v>89759</v>
      </c>
      <c r="C3511" s="165" t="s">
        <v>14560</v>
      </c>
      <c r="D3511" s="166" t="s">
        <v>513</v>
      </c>
      <c r="E3511" s="461">
        <v>3.92</v>
      </c>
      <c r="F3511" s="164" t="s">
        <v>11038</v>
      </c>
    </row>
    <row r="3512" spans="1:6" ht="20.399999999999999" x14ac:dyDescent="0.3">
      <c r="A3512" s="159" t="str">
        <f t="shared" si="54"/>
        <v>SN-89760</v>
      </c>
      <c r="B3512" s="171">
        <v>89760</v>
      </c>
      <c r="C3512" s="165" t="s">
        <v>14561</v>
      </c>
      <c r="D3512" s="166" t="s">
        <v>513</v>
      </c>
      <c r="E3512" s="461">
        <v>9.5299999999999994</v>
      </c>
      <c r="F3512" s="164" t="s">
        <v>11038</v>
      </c>
    </row>
    <row r="3513" spans="1:6" ht="20.399999999999999" x14ac:dyDescent="0.3">
      <c r="A3513" s="159" t="str">
        <f t="shared" si="54"/>
        <v>SN-89761</v>
      </c>
      <c r="B3513" s="171">
        <v>89761</v>
      </c>
      <c r="C3513" s="165" t="s">
        <v>14562</v>
      </c>
      <c r="D3513" s="166" t="s">
        <v>513</v>
      </c>
      <c r="E3513" s="461">
        <v>15.83</v>
      </c>
      <c r="F3513" s="164" t="s">
        <v>11038</v>
      </c>
    </row>
    <row r="3514" spans="1:6" ht="20.399999999999999" x14ac:dyDescent="0.3">
      <c r="A3514" s="159" t="str">
        <f t="shared" si="54"/>
        <v>SN-89762</v>
      </c>
      <c r="B3514" s="171">
        <v>89762</v>
      </c>
      <c r="C3514" s="165" t="s">
        <v>14563</v>
      </c>
      <c r="D3514" s="166" t="s">
        <v>513</v>
      </c>
      <c r="E3514" s="461">
        <v>22.59</v>
      </c>
      <c r="F3514" s="164" t="s">
        <v>11038</v>
      </c>
    </row>
    <row r="3515" spans="1:6" ht="20.399999999999999" x14ac:dyDescent="0.3">
      <c r="A3515" s="159" t="str">
        <f t="shared" si="54"/>
        <v>SN-89763</v>
      </c>
      <c r="B3515" s="171">
        <v>89763</v>
      </c>
      <c r="C3515" s="165" t="s">
        <v>14564</v>
      </c>
      <c r="D3515" s="166" t="s">
        <v>513</v>
      </c>
      <c r="E3515" s="461">
        <v>89.46</v>
      </c>
      <c r="F3515" s="164" t="s">
        <v>11038</v>
      </c>
    </row>
    <row r="3516" spans="1:6" ht="20.399999999999999" x14ac:dyDescent="0.3">
      <c r="A3516" s="159" t="str">
        <f t="shared" si="54"/>
        <v>SN-89764</v>
      </c>
      <c r="B3516" s="171">
        <v>89764</v>
      </c>
      <c r="C3516" s="165" t="s">
        <v>14565</v>
      </c>
      <c r="D3516" s="166" t="s">
        <v>513</v>
      </c>
      <c r="E3516" s="461">
        <v>17.190000000000001</v>
      </c>
      <c r="F3516" s="164" t="s">
        <v>11038</v>
      </c>
    </row>
    <row r="3517" spans="1:6" ht="20.399999999999999" x14ac:dyDescent="0.3">
      <c r="A3517" s="159" t="str">
        <f t="shared" si="54"/>
        <v>SN-89765</v>
      </c>
      <c r="B3517" s="171">
        <v>89765</v>
      </c>
      <c r="C3517" s="165" t="s">
        <v>14566</v>
      </c>
      <c r="D3517" s="166" t="s">
        <v>513</v>
      </c>
      <c r="E3517" s="461">
        <v>7.21</v>
      </c>
      <c r="F3517" s="164" t="s">
        <v>11038</v>
      </c>
    </row>
    <row r="3518" spans="1:6" ht="20.399999999999999" x14ac:dyDescent="0.3">
      <c r="A3518" s="159" t="str">
        <f t="shared" si="54"/>
        <v>SN-89766</v>
      </c>
      <c r="B3518" s="171">
        <v>89766</v>
      </c>
      <c r="C3518" s="165" t="s">
        <v>14567</v>
      </c>
      <c r="D3518" s="166" t="s">
        <v>513</v>
      </c>
      <c r="E3518" s="461">
        <v>10.74</v>
      </c>
      <c r="F3518" s="164" t="s">
        <v>11038</v>
      </c>
    </row>
    <row r="3519" spans="1:6" ht="20.399999999999999" x14ac:dyDescent="0.3">
      <c r="A3519" s="159" t="str">
        <f t="shared" si="54"/>
        <v>SN-89767</v>
      </c>
      <c r="B3519" s="171">
        <v>89767</v>
      </c>
      <c r="C3519" s="165" t="s">
        <v>14568</v>
      </c>
      <c r="D3519" s="166" t="s">
        <v>513</v>
      </c>
      <c r="E3519" s="461">
        <v>10.74</v>
      </c>
      <c r="F3519" s="164" t="s">
        <v>11038</v>
      </c>
    </row>
    <row r="3520" spans="1:6" ht="20.399999999999999" x14ac:dyDescent="0.3">
      <c r="A3520" s="159" t="str">
        <f t="shared" si="54"/>
        <v>SN-89768</v>
      </c>
      <c r="B3520" s="171">
        <v>89768</v>
      </c>
      <c r="C3520" s="165" t="s">
        <v>14569</v>
      </c>
      <c r="D3520" s="166" t="s">
        <v>513</v>
      </c>
      <c r="E3520" s="461">
        <v>10.77</v>
      </c>
      <c r="F3520" s="164" t="s">
        <v>11038</v>
      </c>
    </row>
    <row r="3521" spans="1:6" ht="20.399999999999999" x14ac:dyDescent="0.3">
      <c r="A3521" s="159" t="str">
        <f t="shared" si="54"/>
        <v>SN-89769</v>
      </c>
      <c r="B3521" s="171">
        <v>89769</v>
      </c>
      <c r="C3521" s="165" t="s">
        <v>14570</v>
      </c>
      <c r="D3521" s="166" t="s">
        <v>513</v>
      </c>
      <c r="E3521" s="461">
        <v>25.75</v>
      </c>
      <c r="F3521" s="164" t="s">
        <v>11038</v>
      </c>
    </row>
    <row r="3522" spans="1:6" ht="21.6" x14ac:dyDescent="0.3">
      <c r="A3522" s="159" t="str">
        <f t="shared" si="54"/>
        <v>SN-89772</v>
      </c>
      <c r="B3522" s="171">
        <v>89772</v>
      </c>
      <c r="C3522" s="165" t="s">
        <v>14571</v>
      </c>
      <c r="D3522" s="166" t="s">
        <v>566</v>
      </c>
      <c r="E3522" s="461">
        <v>56.49</v>
      </c>
      <c r="F3522" s="164" t="s">
        <v>11118</v>
      </c>
    </row>
    <row r="3523" spans="1:6" ht="21.6" x14ac:dyDescent="0.3">
      <c r="A3523" s="159" t="str">
        <f t="shared" si="54"/>
        <v>SN-89774</v>
      </c>
      <c r="B3523" s="171">
        <v>89774</v>
      </c>
      <c r="C3523" s="165" t="s">
        <v>14572</v>
      </c>
      <c r="D3523" s="166" t="s">
        <v>513</v>
      </c>
      <c r="E3523" s="461">
        <v>8.3800000000000008</v>
      </c>
      <c r="F3523" s="164" t="s">
        <v>11118</v>
      </c>
    </row>
    <row r="3524" spans="1:6" ht="21.6" x14ac:dyDescent="0.3">
      <c r="A3524" s="159" t="str">
        <f t="shared" si="54"/>
        <v>SN-89776</v>
      </c>
      <c r="B3524" s="171">
        <v>89776</v>
      </c>
      <c r="C3524" s="165" t="s">
        <v>14573</v>
      </c>
      <c r="D3524" s="166" t="s">
        <v>513</v>
      </c>
      <c r="E3524" s="461">
        <v>10.99</v>
      </c>
      <c r="F3524" s="164" t="s">
        <v>11118</v>
      </c>
    </row>
    <row r="3525" spans="1:6" ht="20.399999999999999" x14ac:dyDescent="0.3">
      <c r="A3525" s="159" t="str">
        <f t="shared" si="54"/>
        <v>SN-89777</v>
      </c>
      <c r="B3525" s="171">
        <v>89777</v>
      </c>
      <c r="C3525" s="165" t="s">
        <v>14574</v>
      </c>
      <c r="D3525" s="166" t="s">
        <v>513</v>
      </c>
      <c r="E3525" s="461">
        <v>13.18</v>
      </c>
      <c r="F3525" s="164" t="s">
        <v>11038</v>
      </c>
    </row>
    <row r="3526" spans="1:6" ht="21.6" x14ac:dyDescent="0.3">
      <c r="A3526" s="159" t="str">
        <f t="shared" si="54"/>
        <v>SN-89778</v>
      </c>
      <c r="B3526" s="171">
        <v>89778</v>
      </c>
      <c r="C3526" s="165" t="s">
        <v>14575</v>
      </c>
      <c r="D3526" s="166" t="s">
        <v>513</v>
      </c>
      <c r="E3526" s="461">
        <v>10.53</v>
      </c>
      <c r="F3526" s="164" t="s">
        <v>11118</v>
      </c>
    </row>
    <row r="3527" spans="1:6" ht="21.6" x14ac:dyDescent="0.3">
      <c r="A3527" s="159" t="str">
        <f t="shared" si="54"/>
        <v>SN-89779</v>
      </c>
      <c r="B3527" s="171">
        <v>89779</v>
      </c>
      <c r="C3527" s="165" t="s">
        <v>14576</v>
      </c>
      <c r="D3527" s="166" t="s">
        <v>513</v>
      </c>
      <c r="E3527" s="461">
        <v>15.74</v>
      </c>
      <c r="F3527" s="164" t="s">
        <v>11118</v>
      </c>
    </row>
    <row r="3528" spans="1:6" ht="20.399999999999999" x14ac:dyDescent="0.3">
      <c r="A3528" s="159" t="str">
        <f t="shared" si="54"/>
        <v>SN-89780</v>
      </c>
      <c r="B3528" s="171">
        <v>89780</v>
      </c>
      <c r="C3528" s="165" t="s">
        <v>14577</v>
      </c>
      <c r="D3528" s="166" t="s">
        <v>513</v>
      </c>
      <c r="E3528" s="461">
        <v>13.18</v>
      </c>
      <c r="F3528" s="164" t="s">
        <v>11038</v>
      </c>
    </row>
    <row r="3529" spans="1:6" ht="20.399999999999999" x14ac:dyDescent="0.3">
      <c r="A3529" s="159" t="str">
        <f t="shared" si="54"/>
        <v>SN-89781</v>
      </c>
      <c r="B3529" s="171">
        <v>89781</v>
      </c>
      <c r="C3529" s="165" t="s">
        <v>14578</v>
      </c>
      <c r="D3529" s="166" t="s">
        <v>513</v>
      </c>
      <c r="E3529" s="461">
        <v>19.73</v>
      </c>
      <c r="F3529" s="164" t="s">
        <v>11038</v>
      </c>
    </row>
    <row r="3530" spans="1:6" ht="21.6" x14ac:dyDescent="0.3">
      <c r="A3530" s="159" t="str">
        <f t="shared" ref="A3530:A3593" si="55">CONCATENATE("SN-",B3530)</f>
        <v>SN-89782</v>
      </c>
      <c r="B3530" s="171">
        <v>89782</v>
      </c>
      <c r="C3530" s="165" t="s">
        <v>14579</v>
      </c>
      <c r="D3530" s="166" t="s">
        <v>513</v>
      </c>
      <c r="E3530" s="461">
        <v>6.48</v>
      </c>
      <c r="F3530" s="164" t="s">
        <v>11118</v>
      </c>
    </row>
    <row r="3531" spans="1:6" ht="21.6" x14ac:dyDescent="0.3">
      <c r="A3531" s="159" t="str">
        <f t="shared" si="55"/>
        <v>SN-89783</v>
      </c>
      <c r="B3531" s="171">
        <v>89783</v>
      </c>
      <c r="C3531" s="165" t="s">
        <v>14580</v>
      </c>
      <c r="D3531" s="166" t="s">
        <v>513</v>
      </c>
      <c r="E3531" s="461">
        <v>6.79</v>
      </c>
      <c r="F3531" s="164" t="s">
        <v>11118</v>
      </c>
    </row>
    <row r="3532" spans="1:6" ht="21.6" x14ac:dyDescent="0.3">
      <c r="A3532" s="159" t="str">
        <f t="shared" si="55"/>
        <v>SN-89784</v>
      </c>
      <c r="B3532" s="171">
        <v>89784</v>
      </c>
      <c r="C3532" s="165" t="s">
        <v>14581</v>
      </c>
      <c r="D3532" s="166" t="s">
        <v>513</v>
      </c>
      <c r="E3532" s="461">
        <v>11.17</v>
      </c>
      <c r="F3532" s="164" t="s">
        <v>11118</v>
      </c>
    </row>
    <row r="3533" spans="1:6" ht="21.6" x14ac:dyDescent="0.3">
      <c r="A3533" s="159" t="str">
        <f t="shared" si="55"/>
        <v>SN-89785</v>
      </c>
      <c r="B3533" s="171">
        <v>89785</v>
      </c>
      <c r="C3533" s="165" t="s">
        <v>14582</v>
      </c>
      <c r="D3533" s="166" t="s">
        <v>513</v>
      </c>
      <c r="E3533" s="461">
        <v>11.87</v>
      </c>
      <c r="F3533" s="164" t="s">
        <v>11118</v>
      </c>
    </row>
    <row r="3534" spans="1:6" ht="21.6" x14ac:dyDescent="0.3">
      <c r="A3534" s="159" t="str">
        <f t="shared" si="55"/>
        <v>SN-89786</v>
      </c>
      <c r="B3534" s="171">
        <v>89786</v>
      </c>
      <c r="C3534" s="165" t="s">
        <v>14583</v>
      </c>
      <c r="D3534" s="166" t="s">
        <v>513</v>
      </c>
      <c r="E3534" s="461">
        <v>18.489999999999998</v>
      </c>
      <c r="F3534" s="164" t="s">
        <v>11118</v>
      </c>
    </row>
    <row r="3535" spans="1:6" ht="20.399999999999999" x14ac:dyDescent="0.3">
      <c r="A3535" s="159" t="str">
        <f t="shared" si="55"/>
        <v>SN-89787</v>
      </c>
      <c r="B3535" s="171">
        <v>89787</v>
      </c>
      <c r="C3535" s="165" t="s">
        <v>14584</v>
      </c>
      <c r="D3535" s="166" t="s">
        <v>513</v>
      </c>
      <c r="E3535" s="461">
        <v>19.73</v>
      </c>
      <c r="F3535" s="164" t="s">
        <v>11038</v>
      </c>
    </row>
    <row r="3536" spans="1:6" ht="20.399999999999999" x14ac:dyDescent="0.3">
      <c r="A3536" s="159" t="str">
        <f t="shared" si="55"/>
        <v>SN-89788</v>
      </c>
      <c r="B3536" s="171">
        <v>89788</v>
      </c>
      <c r="C3536" s="165" t="s">
        <v>14585</v>
      </c>
      <c r="D3536" s="166" t="s">
        <v>513</v>
      </c>
      <c r="E3536" s="461">
        <v>38.85</v>
      </c>
      <c r="F3536" s="164" t="s">
        <v>11038</v>
      </c>
    </row>
    <row r="3537" spans="1:6" ht="20.399999999999999" x14ac:dyDescent="0.3">
      <c r="A3537" s="159" t="str">
        <f t="shared" si="55"/>
        <v>SN-89789</v>
      </c>
      <c r="B3537" s="171">
        <v>89789</v>
      </c>
      <c r="C3537" s="165" t="s">
        <v>14586</v>
      </c>
      <c r="D3537" s="166" t="s">
        <v>513</v>
      </c>
      <c r="E3537" s="461">
        <v>39.47</v>
      </c>
      <c r="F3537" s="164" t="s">
        <v>11038</v>
      </c>
    </row>
    <row r="3538" spans="1:6" ht="20.399999999999999" x14ac:dyDescent="0.3">
      <c r="A3538" s="159" t="str">
        <f t="shared" si="55"/>
        <v>SN-89790</v>
      </c>
      <c r="B3538" s="171">
        <v>89790</v>
      </c>
      <c r="C3538" s="165" t="s">
        <v>14587</v>
      </c>
      <c r="D3538" s="166" t="s">
        <v>513</v>
      </c>
      <c r="E3538" s="461">
        <v>96.62</v>
      </c>
      <c r="F3538" s="164" t="s">
        <v>11038</v>
      </c>
    </row>
    <row r="3539" spans="1:6" ht="20.399999999999999" x14ac:dyDescent="0.3">
      <c r="A3539" s="159" t="str">
        <f t="shared" si="55"/>
        <v>SN-89791</v>
      </c>
      <c r="B3539" s="171">
        <v>89791</v>
      </c>
      <c r="C3539" s="165" t="s">
        <v>14588</v>
      </c>
      <c r="D3539" s="166" t="s">
        <v>513</v>
      </c>
      <c r="E3539" s="461">
        <v>98.91</v>
      </c>
      <c r="F3539" s="164" t="s">
        <v>11038</v>
      </c>
    </row>
    <row r="3540" spans="1:6" ht="20.399999999999999" x14ac:dyDescent="0.3">
      <c r="A3540" s="159" t="str">
        <f t="shared" si="55"/>
        <v>SN-89792</v>
      </c>
      <c r="B3540" s="171">
        <v>89792</v>
      </c>
      <c r="C3540" s="165" t="s">
        <v>14589</v>
      </c>
      <c r="D3540" s="166" t="s">
        <v>513</v>
      </c>
      <c r="E3540" s="461">
        <v>113.32</v>
      </c>
      <c r="F3540" s="164" t="s">
        <v>11038</v>
      </c>
    </row>
    <row r="3541" spans="1:6" ht="20.399999999999999" x14ac:dyDescent="0.3">
      <c r="A3541" s="159" t="str">
        <f t="shared" si="55"/>
        <v>SN-89793</v>
      </c>
      <c r="B3541" s="171">
        <v>89793</v>
      </c>
      <c r="C3541" s="165" t="s">
        <v>14590</v>
      </c>
      <c r="D3541" s="166" t="s">
        <v>513</v>
      </c>
      <c r="E3541" s="461">
        <v>116.39</v>
      </c>
      <c r="F3541" s="164" t="s">
        <v>11038</v>
      </c>
    </row>
    <row r="3542" spans="1:6" x14ac:dyDescent="0.3">
      <c r="A3542" s="159" t="str">
        <f t="shared" si="55"/>
        <v>SN-89794</v>
      </c>
      <c r="B3542" s="171">
        <v>89794</v>
      </c>
      <c r="C3542" s="165" t="s">
        <v>14591</v>
      </c>
      <c r="D3542" s="166" t="s">
        <v>513</v>
      </c>
      <c r="E3542" s="461">
        <v>8.93</v>
      </c>
      <c r="F3542" s="164" t="s">
        <v>11038</v>
      </c>
    </row>
    <row r="3543" spans="1:6" ht="21.6" x14ac:dyDescent="0.3">
      <c r="A3543" s="159" t="str">
        <f t="shared" si="55"/>
        <v>SN-89795</v>
      </c>
      <c r="B3543" s="171">
        <v>89795</v>
      </c>
      <c r="C3543" s="165" t="s">
        <v>14592</v>
      </c>
      <c r="D3543" s="166" t="s">
        <v>513</v>
      </c>
      <c r="E3543" s="461">
        <v>19.47</v>
      </c>
      <c r="F3543" s="164" t="s">
        <v>11118</v>
      </c>
    </row>
    <row r="3544" spans="1:6" ht="21.6" x14ac:dyDescent="0.3">
      <c r="A3544" s="159" t="str">
        <f t="shared" si="55"/>
        <v>SN-89796</v>
      </c>
      <c r="B3544" s="171">
        <v>89796</v>
      </c>
      <c r="C3544" s="165" t="s">
        <v>14593</v>
      </c>
      <c r="D3544" s="166" t="s">
        <v>513</v>
      </c>
      <c r="E3544" s="461">
        <v>22.9</v>
      </c>
      <c r="F3544" s="164" t="s">
        <v>11118</v>
      </c>
    </row>
    <row r="3545" spans="1:6" ht="21.6" x14ac:dyDescent="0.3">
      <c r="A3545" s="159" t="str">
        <f t="shared" si="55"/>
        <v>SN-89797</v>
      </c>
      <c r="B3545" s="171">
        <v>89797</v>
      </c>
      <c r="C3545" s="165" t="s">
        <v>14594</v>
      </c>
      <c r="D3545" s="166" t="s">
        <v>513</v>
      </c>
      <c r="E3545" s="461">
        <v>26.59</v>
      </c>
      <c r="F3545" s="164" t="s">
        <v>11118</v>
      </c>
    </row>
    <row r="3546" spans="1:6" ht="21.6" x14ac:dyDescent="0.3">
      <c r="A3546" s="159" t="str">
        <f t="shared" si="55"/>
        <v>SN-89801</v>
      </c>
      <c r="B3546" s="171">
        <v>89801</v>
      </c>
      <c r="C3546" s="165" t="s">
        <v>14595</v>
      </c>
      <c r="D3546" s="166" t="s">
        <v>513</v>
      </c>
      <c r="E3546" s="461">
        <v>3.78</v>
      </c>
      <c r="F3546" s="164" t="s">
        <v>11118</v>
      </c>
    </row>
    <row r="3547" spans="1:6" ht="21.6" x14ac:dyDescent="0.3">
      <c r="A3547" s="159" t="str">
        <f t="shared" si="55"/>
        <v>SN-89802</v>
      </c>
      <c r="B3547" s="171">
        <v>89802</v>
      </c>
      <c r="C3547" s="165" t="s">
        <v>14596</v>
      </c>
      <c r="D3547" s="166" t="s">
        <v>513</v>
      </c>
      <c r="E3547" s="461">
        <v>4.24</v>
      </c>
      <c r="F3547" s="164" t="s">
        <v>11118</v>
      </c>
    </row>
    <row r="3548" spans="1:6" ht="21.6" x14ac:dyDescent="0.3">
      <c r="A3548" s="159" t="str">
        <f t="shared" si="55"/>
        <v>SN-89803</v>
      </c>
      <c r="B3548" s="171">
        <v>89803</v>
      </c>
      <c r="C3548" s="165" t="s">
        <v>14597</v>
      </c>
      <c r="D3548" s="166" t="s">
        <v>513</v>
      </c>
      <c r="E3548" s="461">
        <v>8.5299999999999994</v>
      </c>
      <c r="F3548" s="164" t="s">
        <v>11118</v>
      </c>
    </row>
    <row r="3549" spans="1:6" ht="21.6" x14ac:dyDescent="0.3">
      <c r="A3549" s="159" t="str">
        <f t="shared" si="55"/>
        <v>SN-89804</v>
      </c>
      <c r="B3549" s="171">
        <v>89804</v>
      </c>
      <c r="C3549" s="165" t="s">
        <v>14598</v>
      </c>
      <c r="D3549" s="166" t="s">
        <v>513</v>
      </c>
      <c r="E3549" s="461">
        <v>8.44</v>
      </c>
      <c r="F3549" s="164" t="s">
        <v>11118</v>
      </c>
    </row>
    <row r="3550" spans="1:6" ht="21.6" x14ac:dyDescent="0.3">
      <c r="A3550" s="159" t="str">
        <f t="shared" si="55"/>
        <v>SN-89805</v>
      </c>
      <c r="B3550" s="171">
        <v>89805</v>
      </c>
      <c r="C3550" s="165" t="s">
        <v>14599</v>
      </c>
      <c r="D3550" s="166" t="s">
        <v>513</v>
      </c>
      <c r="E3550" s="461">
        <v>7.7</v>
      </c>
      <c r="F3550" s="164" t="s">
        <v>11118</v>
      </c>
    </row>
    <row r="3551" spans="1:6" ht="21.6" x14ac:dyDescent="0.3">
      <c r="A3551" s="159" t="str">
        <f t="shared" si="55"/>
        <v>SN-89806</v>
      </c>
      <c r="B3551" s="171">
        <v>89806</v>
      </c>
      <c r="C3551" s="165" t="s">
        <v>14600</v>
      </c>
      <c r="D3551" s="166" t="s">
        <v>513</v>
      </c>
      <c r="E3551" s="461">
        <v>8.36</v>
      </c>
      <c r="F3551" s="164" t="s">
        <v>11118</v>
      </c>
    </row>
    <row r="3552" spans="1:6" ht="21.6" x14ac:dyDescent="0.3">
      <c r="A3552" s="159" t="str">
        <f t="shared" si="55"/>
        <v>SN-89807</v>
      </c>
      <c r="B3552" s="171">
        <v>89807</v>
      </c>
      <c r="C3552" s="165" t="s">
        <v>14601</v>
      </c>
      <c r="D3552" s="166" t="s">
        <v>513</v>
      </c>
      <c r="E3552" s="461">
        <v>16.48</v>
      </c>
      <c r="F3552" s="164" t="s">
        <v>11118</v>
      </c>
    </row>
    <row r="3553" spans="1:7" ht="21.6" x14ac:dyDescent="0.3">
      <c r="A3553" s="159" t="str">
        <f t="shared" si="55"/>
        <v>SN-89808</v>
      </c>
      <c r="B3553" s="171">
        <v>89808</v>
      </c>
      <c r="C3553" s="165" t="s">
        <v>14602</v>
      </c>
      <c r="D3553" s="166" t="s">
        <v>513</v>
      </c>
      <c r="E3553" s="461">
        <v>23.1</v>
      </c>
      <c r="F3553" s="164" t="s">
        <v>11118</v>
      </c>
      <c r="G3553" s="143"/>
    </row>
    <row r="3554" spans="1:7" ht="21.6" x14ac:dyDescent="0.3">
      <c r="A3554" s="159" t="str">
        <f t="shared" si="55"/>
        <v>SN-89809</v>
      </c>
      <c r="B3554" s="171">
        <v>89809</v>
      </c>
      <c r="C3554" s="165" t="s">
        <v>14603</v>
      </c>
      <c r="D3554" s="166" t="s">
        <v>513</v>
      </c>
      <c r="E3554" s="461">
        <v>10.52</v>
      </c>
      <c r="F3554" s="164" t="s">
        <v>11118</v>
      </c>
      <c r="G3554" s="143"/>
    </row>
    <row r="3555" spans="1:7" ht="21.6" x14ac:dyDescent="0.3">
      <c r="A3555" s="159" t="str">
        <f t="shared" si="55"/>
        <v>SN-89810</v>
      </c>
      <c r="B3555" s="171">
        <v>89810</v>
      </c>
      <c r="C3555" s="165" t="s">
        <v>14604</v>
      </c>
      <c r="D3555" s="166" t="s">
        <v>513</v>
      </c>
      <c r="E3555" s="461">
        <v>10.57</v>
      </c>
      <c r="F3555" s="164" t="s">
        <v>11118</v>
      </c>
      <c r="G3555" s="143"/>
    </row>
    <row r="3556" spans="1:7" ht="21.6" x14ac:dyDescent="0.3">
      <c r="A3556" s="159" t="str">
        <f t="shared" si="55"/>
        <v>SN-89811</v>
      </c>
      <c r="B3556" s="171">
        <v>89811</v>
      </c>
      <c r="C3556" s="165" t="s">
        <v>14605</v>
      </c>
      <c r="D3556" s="166" t="s">
        <v>513</v>
      </c>
      <c r="E3556" s="461">
        <v>18.86</v>
      </c>
      <c r="F3556" s="164" t="s">
        <v>11118</v>
      </c>
      <c r="G3556" s="168"/>
    </row>
    <row r="3557" spans="1:7" ht="21.6" x14ac:dyDescent="0.3">
      <c r="A3557" s="159" t="str">
        <f t="shared" si="55"/>
        <v>SN-89812</v>
      </c>
      <c r="B3557" s="171">
        <v>89812</v>
      </c>
      <c r="C3557" s="165" t="s">
        <v>14606</v>
      </c>
      <c r="D3557" s="166" t="s">
        <v>513</v>
      </c>
      <c r="E3557" s="461">
        <v>36.24</v>
      </c>
      <c r="F3557" s="164" t="s">
        <v>11118</v>
      </c>
      <c r="G3557" s="143"/>
    </row>
    <row r="3558" spans="1:7" ht="21.6" x14ac:dyDescent="0.3">
      <c r="A3558" s="159" t="str">
        <f t="shared" si="55"/>
        <v>SN-89813</v>
      </c>
      <c r="B3558" s="171">
        <v>89813</v>
      </c>
      <c r="C3558" s="165" t="s">
        <v>14607</v>
      </c>
      <c r="D3558" s="166" t="s">
        <v>513</v>
      </c>
      <c r="E3558" s="461">
        <v>3.75</v>
      </c>
      <c r="F3558" s="164" t="s">
        <v>11118</v>
      </c>
      <c r="G3558" s="143"/>
    </row>
    <row r="3559" spans="1:7" ht="21.6" x14ac:dyDescent="0.3">
      <c r="A3559" s="159" t="str">
        <f t="shared" si="55"/>
        <v>SN-89814</v>
      </c>
      <c r="B3559" s="171">
        <v>89814</v>
      </c>
      <c r="C3559" s="165" t="s">
        <v>14608</v>
      </c>
      <c r="D3559" s="166" t="s">
        <v>513</v>
      </c>
      <c r="E3559" s="461">
        <v>7.46</v>
      </c>
      <c r="F3559" s="164" t="s">
        <v>11118</v>
      </c>
      <c r="G3559" s="143"/>
    </row>
    <row r="3560" spans="1:7" ht="20.399999999999999" x14ac:dyDescent="0.3">
      <c r="A3560" s="159" t="str">
        <f t="shared" si="55"/>
        <v>SN-89815</v>
      </c>
      <c r="B3560" s="171">
        <v>89815</v>
      </c>
      <c r="C3560" s="165" t="s">
        <v>14609</v>
      </c>
      <c r="D3560" s="166" t="s">
        <v>513</v>
      </c>
      <c r="E3560" s="461">
        <v>15.23</v>
      </c>
      <c r="F3560" s="164" t="s">
        <v>11038</v>
      </c>
      <c r="G3560" s="168"/>
    </row>
    <row r="3561" spans="1:7" x14ac:dyDescent="0.3">
      <c r="A3561" s="159" t="str">
        <f t="shared" si="55"/>
        <v>SN-89816</v>
      </c>
      <c r="B3561" s="171">
        <v>89816</v>
      </c>
      <c r="C3561" s="165" t="s">
        <v>14610</v>
      </c>
      <c r="D3561" s="166" t="s">
        <v>513</v>
      </c>
      <c r="E3561" s="461">
        <v>21.99</v>
      </c>
      <c r="F3561" s="164" t="s">
        <v>11038</v>
      </c>
      <c r="G3561" s="143"/>
    </row>
    <row r="3562" spans="1:7" ht="21.6" x14ac:dyDescent="0.3">
      <c r="A3562" s="159" t="str">
        <f t="shared" si="55"/>
        <v>SN-89817</v>
      </c>
      <c r="B3562" s="171">
        <v>89817</v>
      </c>
      <c r="C3562" s="165" t="s">
        <v>14611</v>
      </c>
      <c r="D3562" s="166" t="s">
        <v>513</v>
      </c>
      <c r="E3562" s="461">
        <v>6.55</v>
      </c>
      <c r="F3562" s="164" t="s">
        <v>11118</v>
      </c>
      <c r="G3562" s="143"/>
    </row>
    <row r="3563" spans="1:7" ht="20.399999999999999" x14ac:dyDescent="0.3">
      <c r="A3563" s="159" t="str">
        <f t="shared" si="55"/>
        <v>SN-89818</v>
      </c>
      <c r="B3563" s="171">
        <v>89818</v>
      </c>
      <c r="C3563" s="165" t="s">
        <v>14612</v>
      </c>
      <c r="D3563" s="166" t="s">
        <v>513</v>
      </c>
      <c r="E3563" s="461">
        <v>88.86</v>
      </c>
      <c r="F3563" s="164" t="s">
        <v>11038</v>
      </c>
      <c r="G3563" s="143"/>
    </row>
    <row r="3564" spans="1:7" ht="21.6" x14ac:dyDescent="0.3">
      <c r="A3564" s="159" t="str">
        <f t="shared" si="55"/>
        <v>SN-89819</v>
      </c>
      <c r="B3564" s="171">
        <v>89819</v>
      </c>
      <c r="C3564" s="165" t="s">
        <v>14613</v>
      </c>
      <c r="D3564" s="166" t="s">
        <v>513</v>
      </c>
      <c r="E3564" s="461">
        <v>9.16</v>
      </c>
      <c r="F3564" s="164" t="s">
        <v>11118</v>
      </c>
      <c r="G3564" s="143"/>
    </row>
    <row r="3565" spans="1:7" ht="20.399999999999999" x14ac:dyDescent="0.3">
      <c r="A3565" s="159" t="str">
        <f t="shared" si="55"/>
        <v>SN-89820</v>
      </c>
      <c r="B3565" s="171">
        <v>89820</v>
      </c>
      <c r="C3565" s="165" t="s">
        <v>14614</v>
      </c>
      <c r="D3565" s="166" t="s">
        <v>513</v>
      </c>
      <c r="E3565" s="461">
        <v>16.59</v>
      </c>
      <c r="F3565" s="164" t="s">
        <v>11038</v>
      </c>
      <c r="G3565" s="143"/>
    </row>
    <row r="3566" spans="1:7" ht="21.6" x14ac:dyDescent="0.3">
      <c r="A3566" s="159" t="str">
        <f t="shared" si="55"/>
        <v>SN-89821</v>
      </c>
      <c r="B3566" s="171">
        <v>89821</v>
      </c>
      <c r="C3566" s="165" t="s">
        <v>14615</v>
      </c>
      <c r="D3566" s="166" t="s">
        <v>513</v>
      </c>
      <c r="E3566" s="461">
        <v>8.17</v>
      </c>
      <c r="F3566" s="164" t="s">
        <v>11118</v>
      </c>
      <c r="G3566" s="168"/>
    </row>
    <row r="3567" spans="1:7" x14ac:dyDescent="0.3">
      <c r="A3567" s="159" t="str">
        <f t="shared" si="55"/>
        <v>SN-89822</v>
      </c>
      <c r="B3567" s="171">
        <v>89822</v>
      </c>
      <c r="C3567" s="165" t="s">
        <v>14616</v>
      </c>
      <c r="D3567" s="166" t="s">
        <v>513</v>
      </c>
      <c r="E3567" s="461">
        <v>11.77</v>
      </c>
      <c r="F3567" s="164" t="s">
        <v>11038</v>
      </c>
      <c r="G3567" s="168"/>
    </row>
    <row r="3568" spans="1:7" ht="21.6" x14ac:dyDescent="0.3">
      <c r="A3568" s="159" t="str">
        <f t="shared" si="55"/>
        <v>SN-89823</v>
      </c>
      <c r="B3568" s="171">
        <v>89823</v>
      </c>
      <c r="C3568" s="165" t="s">
        <v>14617</v>
      </c>
      <c r="D3568" s="166" t="s">
        <v>513</v>
      </c>
      <c r="E3568" s="461">
        <v>13.38</v>
      </c>
      <c r="F3568" s="164" t="s">
        <v>11118</v>
      </c>
      <c r="G3568" s="168"/>
    </row>
    <row r="3569" spans="1:7" ht="20.399999999999999" x14ac:dyDescent="0.3">
      <c r="A3569" s="159" t="str">
        <f t="shared" si="55"/>
        <v>SN-89824</v>
      </c>
      <c r="B3569" s="171">
        <v>89824</v>
      </c>
      <c r="C3569" s="165" t="s">
        <v>14618</v>
      </c>
      <c r="D3569" s="166" t="s">
        <v>513</v>
      </c>
      <c r="E3569" s="461">
        <v>20.75</v>
      </c>
      <c r="F3569" s="164" t="s">
        <v>11038</v>
      </c>
      <c r="G3569" s="168"/>
    </row>
    <row r="3570" spans="1:7" ht="21.6" x14ac:dyDescent="0.3">
      <c r="A3570" s="159" t="str">
        <f t="shared" si="55"/>
        <v>SN-89825</v>
      </c>
      <c r="B3570" s="171">
        <v>89825</v>
      </c>
      <c r="C3570" s="165" t="s">
        <v>14619</v>
      </c>
      <c r="D3570" s="166" t="s">
        <v>513</v>
      </c>
      <c r="E3570" s="461">
        <v>8.2899999999999991</v>
      </c>
      <c r="F3570" s="164" t="s">
        <v>11118</v>
      </c>
      <c r="G3570" s="168"/>
    </row>
    <row r="3571" spans="1:7" ht="20.399999999999999" x14ac:dyDescent="0.3">
      <c r="A3571" s="159" t="str">
        <f t="shared" si="55"/>
        <v>SN-89826</v>
      </c>
      <c r="B3571" s="171">
        <v>89826</v>
      </c>
      <c r="C3571" s="165" t="s">
        <v>14620</v>
      </c>
      <c r="D3571" s="166" t="s">
        <v>513</v>
      </c>
      <c r="E3571" s="461">
        <v>90.68</v>
      </c>
      <c r="F3571" s="164" t="s">
        <v>11038</v>
      </c>
      <c r="G3571" s="143"/>
    </row>
    <row r="3572" spans="1:7" ht="21.6" x14ac:dyDescent="0.3">
      <c r="A3572" s="159" t="str">
        <f t="shared" si="55"/>
        <v>SN-89827</v>
      </c>
      <c r="B3572" s="171">
        <v>89827</v>
      </c>
      <c r="C3572" s="165" t="s">
        <v>14621</v>
      </c>
      <c r="D3572" s="166" t="s">
        <v>513</v>
      </c>
      <c r="E3572" s="461">
        <v>8.99</v>
      </c>
      <c r="F3572" s="164" t="s">
        <v>11118</v>
      </c>
      <c r="G3572" s="143"/>
    </row>
    <row r="3573" spans="1:7" x14ac:dyDescent="0.3">
      <c r="A3573" s="159" t="str">
        <f t="shared" si="55"/>
        <v>SN-89828</v>
      </c>
      <c r="B3573" s="171">
        <v>89828</v>
      </c>
      <c r="C3573" s="165" t="s">
        <v>14622</v>
      </c>
      <c r="D3573" s="166" t="s">
        <v>513</v>
      </c>
      <c r="E3573" s="461">
        <v>31.83</v>
      </c>
      <c r="F3573" s="164" t="s">
        <v>11038</v>
      </c>
      <c r="G3573" s="143"/>
    </row>
    <row r="3574" spans="1:7" ht="21.6" x14ac:dyDescent="0.3">
      <c r="A3574" s="159" t="str">
        <f t="shared" si="55"/>
        <v>SN-89829</v>
      </c>
      <c r="B3574" s="171">
        <v>89829</v>
      </c>
      <c r="C3574" s="165" t="s">
        <v>14623</v>
      </c>
      <c r="D3574" s="166" t="s">
        <v>513</v>
      </c>
      <c r="E3574" s="461">
        <v>14.83</v>
      </c>
      <c r="F3574" s="164" t="s">
        <v>11118</v>
      </c>
      <c r="G3574" s="143"/>
    </row>
    <row r="3575" spans="1:7" ht="21.6" x14ac:dyDescent="0.3">
      <c r="A3575" s="159" t="str">
        <f t="shared" si="55"/>
        <v>SN-89830</v>
      </c>
      <c r="B3575" s="171">
        <v>89830</v>
      </c>
      <c r="C3575" s="165" t="s">
        <v>14624</v>
      </c>
      <c r="D3575" s="166" t="s">
        <v>513</v>
      </c>
      <c r="E3575" s="461">
        <v>15.81</v>
      </c>
      <c r="F3575" s="164" t="s">
        <v>11118</v>
      </c>
      <c r="G3575" s="143"/>
    </row>
    <row r="3576" spans="1:7" ht="20.399999999999999" x14ac:dyDescent="0.3">
      <c r="A3576" s="159" t="str">
        <f t="shared" si="55"/>
        <v>SN-89831</v>
      </c>
      <c r="B3576" s="171">
        <v>89831</v>
      </c>
      <c r="C3576" s="165" t="s">
        <v>14625</v>
      </c>
      <c r="D3576" s="166" t="s">
        <v>513</v>
      </c>
      <c r="E3576" s="461">
        <v>108.51</v>
      </c>
      <c r="F3576" s="164" t="s">
        <v>11038</v>
      </c>
      <c r="G3576" s="143"/>
    </row>
    <row r="3577" spans="1:7" ht="20.399999999999999" x14ac:dyDescent="0.3">
      <c r="A3577" s="159" t="str">
        <f t="shared" si="55"/>
        <v>SN-89832</v>
      </c>
      <c r="B3577" s="171">
        <v>89832</v>
      </c>
      <c r="C3577" s="165" t="s">
        <v>14626</v>
      </c>
      <c r="D3577" s="166" t="s">
        <v>513</v>
      </c>
      <c r="E3577" s="461">
        <v>21.77</v>
      </c>
      <c r="F3577" s="164" t="s">
        <v>11038</v>
      </c>
      <c r="G3577" s="143"/>
    </row>
    <row r="3578" spans="1:7" ht="21.6" x14ac:dyDescent="0.3">
      <c r="A3578" s="159" t="str">
        <f t="shared" si="55"/>
        <v>SN-89833</v>
      </c>
      <c r="B3578" s="171">
        <v>89833</v>
      </c>
      <c r="C3578" s="165" t="s">
        <v>14627</v>
      </c>
      <c r="D3578" s="166" t="s">
        <v>513</v>
      </c>
      <c r="E3578" s="461">
        <v>18.45</v>
      </c>
      <c r="F3578" s="164" t="s">
        <v>11118</v>
      </c>
      <c r="G3578" s="143"/>
    </row>
    <row r="3579" spans="1:7" ht="21.6" x14ac:dyDescent="0.3">
      <c r="A3579" s="159" t="str">
        <f t="shared" si="55"/>
        <v>SN-89834</v>
      </c>
      <c r="B3579" s="171">
        <v>89834</v>
      </c>
      <c r="C3579" s="165" t="s">
        <v>14628</v>
      </c>
      <c r="D3579" s="166" t="s">
        <v>513</v>
      </c>
      <c r="E3579" s="461">
        <v>22.14</v>
      </c>
      <c r="F3579" s="164" t="s">
        <v>11118</v>
      </c>
      <c r="G3579" s="143"/>
    </row>
    <row r="3580" spans="1:7" x14ac:dyDescent="0.3">
      <c r="A3580" s="159" t="str">
        <f t="shared" si="55"/>
        <v>SN-89835</v>
      </c>
      <c r="B3580" s="171">
        <v>89835</v>
      </c>
      <c r="C3580" s="165" t="s">
        <v>14629</v>
      </c>
      <c r="D3580" s="166" t="s">
        <v>513</v>
      </c>
      <c r="E3580" s="461">
        <v>21.34</v>
      </c>
      <c r="F3580" s="164" t="s">
        <v>11038</v>
      </c>
      <c r="G3580" s="143"/>
    </row>
    <row r="3581" spans="1:7" ht="20.399999999999999" x14ac:dyDescent="0.3">
      <c r="A3581" s="159" t="str">
        <f t="shared" si="55"/>
        <v>SN-89836</v>
      </c>
      <c r="B3581" s="171">
        <v>89836</v>
      </c>
      <c r="C3581" s="165" t="s">
        <v>14630</v>
      </c>
      <c r="D3581" s="166" t="s">
        <v>513</v>
      </c>
      <c r="E3581" s="461">
        <v>146.66999999999999</v>
      </c>
      <c r="F3581" s="164" t="s">
        <v>11038</v>
      </c>
      <c r="G3581" s="143"/>
    </row>
    <row r="3582" spans="1:7" x14ac:dyDescent="0.3">
      <c r="A3582" s="159" t="str">
        <f t="shared" si="55"/>
        <v>SN-89837</v>
      </c>
      <c r="B3582" s="171">
        <v>89837</v>
      </c>
      <c r="C3582" s="165" t="s">
        <v>14631</v>
      </c>
      <c r="D3582" s="166" t="s">
        <v>513</v>
      </c>
      <c r="E3582" s="461">
        <v>72.77</v>
      </c>
      <c r="F3582" s="164" t="s">
        <v>11038</v>
      </c>
      <c r="G3582" s="143"/>
    </row>
    <row r="3583" spans="1:7" x14ac:dyDescent="0.3">
      <c r="A3583" s="159" t="str">
        <f t="shared" si="55"/>
        <v>SN-89838</v>
      </c>
      <c r="B3583" s="171">
        <v>89838</v>
      </c>
      <c r="C3583" s="165" t="s">
        <v>14632</v>
      </c>
      <c r="D3583" s="166" t="s">
        <v>513</v>
      </c>
      <c r="E3583" s="461">
        <v>79.45</v>
      </c>
      <c r="F3583" s="164" t="s">
        <v>11038</v>
      </c>
      <c r="G3583" s="143"/>
    </row>
    <row r="3584" spans="1:7" x14ac:dyDescent="0.3">
      <c r="A3584" s="159" t="str">
        <f t="shared" si="55"/>
        <v>SN-89839</v>
      </c>
      <c r="B3584" s="171">
        <v>89839</v>
      </c>
      <c r="C3584" s="165" t="s">
        <v>14633</v>
      </c>
      <c r="D3584" s="166" t="s">
        <v>513</v>
      </c>
      <c r="E3584" s="461">
        <v>105.39</v>
      </c>
      <c r="F3584" s="164" t="s">
        <v>11038</v>
      </c>
      <c r="G3584" s="143"/>
    </row>
    <row r="3585" spans="1:7" x14ac:dyDescent="0.3">
      <c r="A3585" s="159" t="str">
        <f t="shared" si="55"/>
        <v>SN-89840</v>
      </c>
      <c r="B3585" s="171">
        <v>89840</v>
      </c>
      <c r="C3585" s="165" t="s">
        <v>14634</v>
      </c>
      <c r="D3585" s="166" t="s">
        <v>513</v>
      </c>
      <c r="E3585" s="461">
        <v>91.1</v>
      </c>
      <c r="F3585" s="164" t="s">
        <v>11038</v>
      </c>
      <c r="G3585" s="143"/>
    </row>
    <row r="3586" spans="1:7" x14ac:dyDescent="0.3">
      <c r="A3586" s="159" t="str">
        <f t="shared" si="55"/>
        <v>SN-89841</v>
      </c>
      <c r="B3586" s="171">
        <v>89841</v>
      </c>
      <c r="C3586" s="165" t="s">
        <v>14635</v>
      </c>
      <c r="D3586" s="166" t="s">
        <v>513</v>
      </c>
      <c r="E3586" s="461">
        <v>154.63</v>
      </c>
      <c r="F3586" s="164" t="s">
        <v>11038</v>
      </c>
      <c r="G3586" s="143"/>
    </row>
    <row r="3587" spans="1:7" x14ac:dyDescent="0.3">
      <c r="A3587" s="159" t="str">
        <f t="shared" si="55"/>
        <v>SN-89842</v>
      </c>
      <c r="B3587" s="171">
        <v>89842</v>
      </c>
      <c r="C3587" s="165" t="s">
        <v>14636</v>
      </c>
      <c r="D3587" s="166" t="s">
        <v>513</v>
      </c>
      <c r="E3587" s="461">
        <v>24.55</v>
      </c>
      <c r="F3587" s="164" t="s">
        <v>11038</v>
      </c>
      <c r="G3587" s="143"/>
    </row>
    <row r="3588" spans="1:7" x14ac:dyDescent="0.3">
      <c r="A3588" s="159" t="str">
        <f t="shared" si="55"/>
        <v>SN-89844</v>
      </c>
      <c r="B3588" s="171">
        <v>89844</v>
      </c>
      <c r="C3588" s="165" t="s">
        <v>14637</v>
      </c>
      <c r="D3588" s="166" t="s">
        <v>513</v>
      </c>
      <c r="E3588" s="461">
        <v>31.31</v>
      </c>
      <c r="F3588" s="164" t="s">
        <v>11038</v>
      </c>
      <c r="G3588" s="143"/>
    </row>
    <row r="3589" spans="1:7" x14ac:dyDescent="0.3">
      <c r="A3589" s="159" t="str">
        <f t="shared" si="55"/>
        <v>SN-89845</v>
      </c>
      <c r="B3589" s="171">
        <v>89845</v>
      </c>
      <c r="C3589" s="165" t="s">
        <v>14638</v>
      </c>
      <c r="D3589" s="166" t="s">
        <v>513</v>
      </c>
      <c r="E3589" s="461">
        <v>48.81</v>
      </c>
      <c r="F3589" s="164" t="s">
        <v>11038</v>
      </c>
      <c r="G3589" s="143"/>
    </row>
    <row r="3590" spans="1:7" x14ac:dyDescent="0.3">
      <c r="A3590" s="159" t="str">
        <f t="shared" si="55"/>
        <v>SN-89846</v>
      </c>
      <c r="B3590" s="171">
        <v>89846</v>
      </c>
      <c r="C3590" s="165" t="s">
        <v>14639</v>
      </c>
      <c r="D3590" s="166" t="s">
        <v>513</v>
      </c>
      <c r="E3590" s="461">
        <v>110.58</v>
      </c>
      <c r="F3590" s="164" t="s">
        <v>11038</v>
      </c>
      <c r="G3590" s="143"/>
    </row>
    <row r="3591" spans="1:7" x14ac:dyDescent="0.3">
      <c r="A3591" s="159" t="str">
        <f t="shared" si="55"/>
        <v>SN-89847</v>
      </c>
      <c r="B3591" s="171">
        <v>89847</v>
      </c>
      <c r="C3591" s="165" t="s">
        <v>14640</v>
      </c>
      <c r="D3591" s="166" t="s">
        <v>513</v>
      </c>
      <c r="E3591" s="461">
        <v>135.53</v>
      </c>
      <c r="F3591" s="164" t="s">
        <v>11038</v>
      </c>
      <c r="G3591" s="143"/>
    </row>
    <row r="3592" spans="1:7" ht="21.6" x14ac:dyDescent="0.3">
      <c r="A3592" s="159" t="str">
        <f t="shared" si="55"/>
        <v>SN-89850</v>
      </c>
      <c r="B3592" s="171">
        <v>89850</v>
      </c>
      <c r="C3592" s="165" t="s">
        <v>14641</v>
      </c>
      <c r="D3592" s="166" t="s">
        <v>513</v>
      </c>
      <c r="E3592" s="461">
        <v>13.66</v>
      </c>
      <c r="F3592" s="164" t="s">
        <v>11118</v>
      </c>
      <c r="G3592" s="143"/>
    </row>
    <row r="3593" spans="1:7" ht="21.6" x14ac:dyDescent="0.3">
      <c r="A3593" s="159" t="str">
        <f t="shared" si="55"/>
        <v>SN-89851</v>
      </c>
      <c r="B3593" s="171">
        <v>89851</v>
      </c>
      <c r="C3593" s="165" t="s">
        <v>14642</v>
      </c>
      <c r="D3593" s="166" t="s">
        <v>513</v>
      </c>
      <c r="E3593" s="461">
        <v>13.71</v>
      </c>
      <c r="F3593" s="164" t="s">
        <v>11118</v>
      </c>
      <c r="G3593" s="143"/>
    </row>
    <row r="3594" spans="1:7" ht="21.6" x14ac:dyDescent="0.3">
      <c r="A3594" s="159" t="str">
        <f t="shared" ref="A3594:A3657" si="56">CONCATENATE("SN-",B3594)</f>
        <v>SN-89852</v>
      </c>
      <c r="B3594" s="171">
        <v>89852</v>
      </c>
      <c r="C3594" s="165" t="s">
        <v>14643</v>
      </c>
      <c r="D3594" s="166" t="s">
        <v>513</v>
      </c>
      <c r="E3594" s="461">
        <v>22</v>
      </c>
      <c r="F3594" s="164" t="s">
        <v>11118</v>
      </c>
      <c r="G3594" s="143"/>
    </row>
    <row r="3595" spans="1:7" ht="21.6" x14ac:dyDescent="0.3">
      <c r="A3595" s="159" t="str">
        <f t="shared" si="56"/>
        <v>SN-89853</v>
      </c>
      <c r="B3595" s="171">
        <v>89853</v>
      </c>
      <c r="C3595" s="165" t="s">
        <v>14644</v>
      </c>
      <c r="D3595" s="166" t="s">
        <v>513</v>
      </c>
      <c r="E3595" s="461">
        <v>39.380000000000003</v>
      </c>
      <c r="F3595" s="164" t="s">
        <v>11118</v>
      </c>
      <c r="G3595" s="143"/>
    </row>
    <row r="3596" spans="1:7" ht="21.6" x14ac:dyDescent="0.3">
      <c r="A3596" s="159" t="str">
        <f t="shared" si="56"/>
        <v>SN-89854</v>
      </c>
      <c r="B3596" s="171">
        <v>89854</v>
      </c>
      <c r="C3596" s="165" t="s">
        <v>14645</v>
      </c>
      <c r="D3596" s="166" t="s">
        <v>513</v>
      </c>
      <c r="E3596" s="461">
        <v>41.03</v>
      </c>
      <c r="F3596" s="164" t="s">
        <v>11118</v>
      </c>
      <c r="G3596" s="143"/>
    </row>
    <row r="3597" spans="1:7" ht="21.6" x14ac:dyDescent="0.3">
      <c r="A3597" s="159" t="str">
        <f t="shared" si="56"/>
        <v>SN-89855</v>
      </c>
      <c r="B3597" s="171">
        <v>89855</v>
      </c>
      <c r="C3597" s="165" t="s">
        <v>14646</v>
      </c>
      <c r="D3597" s="166" t="s">
        <v>513</v>
      </c>
      <c r="E3597" s="461">
        <v>43.81</v>
      </c>
      <c r="F3597" s="164" t="s">
        <v>11118</v>
      </c>
      <c r="G3597" s="168"/>
    </row>
    <row r="3598" spans="1:7" ht="21.6" x14ac:dyDescent="0.3">
      <c r="A3598" s="159" t="str">
        <f t="shared" si="56"/>
        <v>SN-89856</v>
      </c>
      <c r="B3598" s="171">
        <v>89856</v>
      </c>
      <c r="C3598" s="165" t="s">
        <v>14647</v>
      </c>
      <c r="D3598" s="166" t="s">
        <v>513</v>
      </c>
      <c r="E3598" s="461">
        <v>10.27</v>
      </c>
      <c r="F3598" s="164" t="s">
        <v>11118</v>
      </c>
      <c r="G3598" s="143"/>
    </row>
    <row r="3599" spans="1:7" ht="21.6" x14ac:dyDescent="0.3">
      <c r="A3599" s="159" t="str">
        <f t="shared" si="56"/>
        <v>SN-89857</v>
      </c>
      <c r="B3599" s="171">
        <v>89857</v>
      </c>
      <c r="C3599" s="165" t="s">
        <v>14648</v>
      </c>
      <c r="D3599" s="166" t="s">
        <v>513</v>
      </c>
      <c r="E3599" s="461">
        <v>15.48</v>
      </c>
      <c r="F3599" s="164" t="s">
        <v>11118</v>
      </c>
      <c r="G3599" s="143"/>
    </row>
    <row r="3600" spans="1:7" ht="20.399999999999999" x14ac:dyDescent="0.3">
      <c r="A3600" s="159" t="str">
        <f t="shared" si="56"/>
        <v>SN-89859</v>
      </c>
      <c r="B3600" s="171">
        <v>89859</v>
      </c>
      <c r="C3600" s="165" t="s">
        <v>14649</v>
      </c>
      <c r="D3600" s="166" t="s">
        <v>513</v>
      </c>
      <c r="E3600" s="461">
        <v>33.6</v>
      </c>
      <c r="F3600" s="164" t="s">
        <v>11038</v>
      </c>
      <c r="G3600" s="143"/>
    </row>
    <row r="3601" spans="1:7" ht="21.6" x14ac:dyDescent="0.3">
      <c r="A3601" s="159" t="str">
        <f t="shared" si="56"/>
        <v>SN-89860</v>
      </c>
      <c r="B3601" s="171">
        <v>89860</v>
      </c>
      <c r="C3601" s="165" t="s">
        <v>14650</v>
      </c>
      <c r="D3601" s="166" t="s">
        <v>513</v>
      </c>
      <c r="E3601" s="461">
        <v>22.63</v>
      </c>
      <c r="F3601" s="164" t="s">
        <v>11118</v>
      </c>
      <c r="G3601" s="143"/>
    </row>
    <row r="3602" spans="1:7" ht="21.6" x14ac:dyDescent="0.3">
      <c r="A3602" s="159" t="str">
        <f t="shared" si="56"/>
        <v>SN-89861</v>
      </c>
      <c r="B3602" s="171">
        <v>89861</v>
      </c>
      <c r="C3602" s="165" t="s">
        <v>14651</v>
      </c>
      <c r="D3602" s="166" t="s">
        <v>513</v>
      </c>
      <c r="E3602" s="461">
        <v>26.32</v>
      </c>
      <c r="F3602" s="164" t="s">
        <v>11118</v>
      </c>
      <c r="G3602" s="143"/>
    </row>
    <row r="3603" spans="1:7" ht="21.6" x14ac:dyDescent="0.3">
      <c r="A3603" s="159" t="str">
        <f t="shared" si="56"/>
        <v>SN-89862</v>
      </c>
      <c r="B3603" s="171">
        <v>89862</v>
      </c>
      <c r="C3603" s="165" t="s">
        <v>14652</v>
      </c>
      <c r="D3603" s="166" t="s">
        <v>513</v>
      </c>
      <c r="E3603" s="461">
        <v>67.010000000000005</v>
      </c>
      <c r="F3603" s="164" t="s">
        <v>11118</v>
      </c>
      <c r="G3603" s="168"/>
    </row>
    <row r="3604" spans="1:7" ht="21.6" x14ac:dyDescent="0.3">
      <c r="A3604" s="159" t="str">
        <f t="shared" si="56"/>
        <v>SN-89863</v>
      </c>
      <c r="B3604" s="171">
        <v>89863</v>
      </c>
      <c r="C3604" s="165" t="s">
        <v>14653</v>
      </c>
      <c r="D3604" s="166" t="s">
        <v>513</v>
      </c>
      <c r="E3604" s="461">
        <v>109.6</v>
      </c>
      <c r="F3604" s="164" t="s">
        <v>11118</v>
      </c>
      <c r="G3604" s="168"/>
    </row>
    <row r="3605" spans="1:7" ht="21.6" x14ac:dyDescent="0.3">
      <c r="A3605" s="159" t="str">
        <f t="shared" si="56"/>
        <v>SN-89866</v>
      </c>
      <c r="B3605" s="171">
        <v>89866</v>
      </c>
      <c r="C3605" s="165" t="s">
        <v>14654</v>
      </c>
      <c r="D3605" s="166" t="s">
        <v>513</v>
      </c>
      <c r="E3605" s="461">
        <v>2.83</v>
      </c>
      <c r="F3605" s="164" t="s">
        <v>11118</v>
      </c>
      <c r="G3605" s="143"/>
    </row>
    <row r="3606" spans="1:7" ht="21.6" x14ac:dyDescent="0.3">
      <c r="A3606" s="159" t="str">
        <f t="shared" si="56"/>
        <v>SN-89867</v>
      </c>
      <c r="B3606" s="171">
        <v>89867</v>
      </c>
      <c r="C3606" s="165" t="s">
        <v>14655</v>
      </c>
      <c r="D3606" s="166" t="s">
        <v>513</v>
      </c>
      <c r="E3606" s="461">
        <v>3.21</v>
      </c>
      <c r="F3606" s="164" t="s">
        <v>11118</v>
      </c>
      <c r="G3606" s="143"/>
    </row>
    <row r="3607" spans="1:7" ht="21.6" x14ac:dyDescent="0.3">
      <c r="A3607" s="159" t="str">
        <f t="shared" si="56"/>
        <v>SN-89868</v>
      </c>
      <c r="B3607" s="171">
        <v>89868</v>
      </c>
      <c r="C3607" s="165" t="s">
        <v>14656</v>
      </c>
      <c r="D3607" s="166" t="s">
        <v>513</v>
      </c>
      <c r="E3607" s="461">
        <v>2.0299999999999998</v>
      </c>
      <c r="F3607" s="164" t="s">
        <v>11118</v>
      </c>
      <c r="G3607" s="143"/>
    </row>
    <row r="3608" spans="1:7" ht="21.6" x14ac:dyDescent="0.3">
      <c r="A3608" s="159" t="str">
        <f t="shared" si="56"/>
        <v>SN-89869</v>
      </c>
      <c r="B3608" s="171">
        <v>89869</v>
      </c>
      <c r="C3608" s="165" t="s">
        <v>14657</v>
      </c>
      <c r="D3608" s="166" t="s">
        <v>513</v>
      </c>
      <c r="E3608" s="461">
        <v>4.4400000000000004</v>
      </c>
      <c r="F3608" s="164" t="s">
        <v>11118</v>
      </c>
      <c r="G3608" s="143"/>
    </row>
    <row r="3609" spans="1:7" ht="21.6" x14ac:dyDescent="0.3">
      <c r="A3609" s="159" t="str">
        <f t="shared" si="56"/>
        <v>SN-89979</v>
      </c>
      <c r="B3609" s="171">
        <v>89979</v>
      </c>
      <c r="C3609" s="165" t="s">
        <v>14658</v>
      </c>
      <c r="D3609" s="166" t="s">
        <v>513</v>
      </c>
      <c r="E3609" s="461">
        <v>13.2</v>
      </c>
      <c r="F3609" s="164" t="s">
        <v>11118</v>
      </c>
      <c r="G3609" s="143"/>
    </row>
    <row r="3610" spans="1:7" ht="21.6" x14ac:dyDescent="0.3">
      <c r="A3610" s="159" t="str">
        <f t="shared" si="56"/>
        <v>SN-89980</v>
      </c>
      <c r="B3610" s="171">
        <v>89980</v>
      </c>
      <c r="C3610" s="165" t="s">
        <v>14659</v>
      </c>
      <c r="D3610" s="166" t="s">
        <v>513</v>
      </c>
      <c r="E3610" s="461">
        <v>5.61</v>
      </c>
      <c r="F3610" s="164" t="s">
        <v>11118</v>
      </c>
      <c r="G3610" s="143"/>
    </row>
    <row r="3611" spans="1:7" ht="21.6" x14ac:dyDescent="0.3">
      <c r="A3611" s="159" t="str">
        <f t="shared" si="56"/>
        <v>SN-89981</v>
      </c>
      <c r="B3611" s="171">
        <v>89981</v>
      </c>
      <c r="C3611" s="165" t="s">
        <v>14660</v>
      </c>
      <c r="D3611" s="166" t="s">
        <v>513</v>
      </c>
      <c r="E3611" s="461">
        <v>11.31</v>
      </c>
      <c r="F3611" s="164" t="s">
        <v>11118</v>
      </c>
      <c r="G3611" s="143"/>
    </row>
    <row r="3612" spans="1:7" ht="21.6" x14ac:dyDescent="0.3">
      <c r="A3612" s="159" t="str">
        <f t="shared" si="56"/>
        <v>SN-90373</v>
      </c>
      <c r="B3612" s="171">
        <v>90373</v>
      </c>
      <c r="C3612" s="165" t="s">
        <v>14661</v>
      </c>
      <c r="D3612" s="166" t="s">
        <v>513</v>
      </c>
      <c r="E3612" s="461">
        <v>8.23</v>
      </c>
      <c r="F3612" s="164" t="s">
        <v>11118</v>
      </c>
      <c r="G3612" s="143"/>
    </row>
    <row r="3613" spans="1:7" ht="21.6" x14ac:dyDescent="0.3">
      <c r="A3613" s="159" t="str">
        <f t="shared" si="56"/>
        <v>SN-90374</v>
      </c>
      <c r="B3613" s="171">
        <v>90374</v>
      </c>
      <c r="C3613" s="165" t="s">
        <v>14662</v>
      </c>
      <c r="D3613" s="166" t="s">
        <v>513</v>
      </c>
      <c r="E3613" s="461">
        <v>12.43</v>
      </c>
      <c r="F3613" s="164" t="s">
        <v>11118</v>
      </c>
      <c r="G3613" s="143"/>
    </row>
    <row r="3614" spans="1:7" ht="21.6" x14ac:dyDescent="0.3">
      <c r="A3614" s="159" t="str">
        <f t="shared" si="56"/>
        <v>SN-90375</v>
      </c>
      <c r="B3614" s="171">
        <v>90375</v>
      </c>
      <c r="C3614" s="165" t="s">
        <v>14663</v>
      </c>
      <c r="D3614" s="166" t="s">
        <v>513</v>
      </c>
      <c r="E3614" s="461">
        <v>5.34</v>
      </c>
      <c r="F3614" s="164" t="s">
        <v>11118</v>
      </c>
      <c r="G3614" s="143"/>
    </row>
    <row r="3615" spans="1:7" ht="20.399999999999999" x14ac:dyDescent="0.3">
      <c r="A3615" s="159" t="str">
        <f t="shared" si="56"/>
        <v>SN-92287</v>
      </c>
      <c r="B3615" s="171">
        <v>92287</v>
      </c>
      <c r="C3615" s="165" t="s">
        <v>14664</v>
      </c>
      <c r="D3615" s="166" t="s">
        <v>513</v>
      </c>
      <c r="E3615" s="461">
        <v>8.26</v>
      </c>
      <c r="F3615" s="164" t="s">
        <v>11038</v>
      </c>
      <c r="G3615" s="143"/>
    </row>
    <row r="3616" spans="1:7" ht="20.399999999999999" x14ac:dyDescent="0.3">
      <c r="A3616" s="159" t="str">
        <f t="shared" si="56"/>
        <v>SN-92288</v>
      </c>
      <c r="B3616" s="171">
        <v>92288</v>
      </c>
      <c r="C3616" s="165" t="s">
        <v>14665</v>
      </c>
      <c r="D3616" s="166" t="s">
        <v>513</v>
      </c>
      <c r="E3616" s="461">
        <v>12.34</v>
      </c>
      <c r="F3616" s="164" t="s">
        <v>11038</v>
      </c>
      <c r="G3616" s="143"/>
    </row>
    <row r="3617" spans="1:7" ht="20.399999999999999" x14ac:dyDescent="0.3">
      <c r="A3617" s="159" t="str">
        <f t="shared" si="56"/>
        <v>SN-92289</v>
      </c>
      <c r="B3617" s="171">
        <v>92289</v>
      </c>
      <c r="C3617" s="165" t="s">
        <v>14666</v>
      </c>
      <c r="D3617" s="166" t="s">
        <v>513</v>
      </c>
      <c r="E3617" s="461">
        <v>20.81</v>
      </c>
      <c r="F3617" s="164" t="s">
        <v>11038</v>
      </c>
      <c r="G3617" s="143"/>
    </row>
    <row r="3618" spans="1:7" ht="20.399999999999999" x14ac:dyDescent="0.3">
      <c r="A3618" s="159" t="str">
        <f t="shared" si="56"/>
        <v>SN-92290</v>
      </c>
      <c r="B3618" s="171">
        <v>92290</v>
      </c>
      <c r="C3618" s="165" t="s">
        <v>14667</v>
      </c>
      <c r="D3618" s="166" t="s">
        <v>513</v>
      </c>
      <c r="E3618" s="461">
        <v>30.95</v>
      </c>
      <c r="F3618" s="164" t="s">
        <v>11038</v>
      </c>
      <c r="G3618" s="143"/>
    </row>
    <row r="3619" spans="1:7" ht="20.399999999999999" x14ac:dyDescent="0.3">
      <c r="A3619" s="159" t="str">
        <f t="shared" si="56"/>
        <v>SN-92291</v>
      </c>
      <c r="B3619" s="171">
        <v>92291</v>
      </c>
      <c r="C3619" s="165" t="s">
        <v>14668</v>
      </c>
      <c r="D3619" s="166" t="s">
        <v>513</v>
      </c>
      <c r="E3619" s="461">
        <v>46.84</v>
      </c>
      <c r="F3619" s="164" t="s">
        <v>11038</v>
      </c>
      <c r="G3619" s="168"/>
    </row>
    <row r="3620" spans="1:7" ht="20.399999999999999" x14ac:dyDescent="0.3">
      <c r="A3620" s="159" t="str">
        <f t="shared" si="56"/>
        <v>SN-92292</v>
      </c>
      <c r="B3620" s="171">
        <v>92292</v>
      </c>
      <c r="C3620" s="165" t="s">
        <v>14669</v>
      </c>
      <c r="D3620" s="166" t="s">
        <v>513</v>
      </c>
      <c r="E3620" s="461">
        <v>142.06</v>
      </c>
      <c r="F3620" s="164" t="s">
        <v>11038</v>
      </c>
      <c r="G3620" s="143"/>
    </row>
    <row r="3621" spans="1:7" ht="20.399999999999999" x14ac:dyDescent="0.3">
      <c r="A3621" s="159" t="str">
        <f t="shared" si="56"/>
        <v>SN-92293</v>
      </c>
      <c r="B3621" s="171">
        <v>92293</v>
      </c>
      <c r="C3621" s="165" t="s">
        <v>14670</v>
      </c>
      <c r="D3621" s="166" t="s">
        <v>513</v>
      </c>
      <c r="E3621" s="461">
        <v>4.84</v>
      </c>
      <c r="F3621" s="164" t="s">
        <v>11038</v>
      </c>
      <c r="G3621" s="143"/>
    </row>
    <row r="3622" spans="1:7" ht="20.399999999999999" x14ac:dyDescent="0.3">
      <c r="A3622" s="159" t="str">
        <f t="shared" si="56"/>
        <v>SN-92294</v>
      </c>
      <c r="B3622" s="171">
        <v>92294</v>
      </c>
      <c r="C3622" s="165" t="s">
        <v>14671</v>
      </c>
      <c r="D3622" s="166" t="s">
        <v>513</v>
      </c>
      <c r="E3622" s="461">
        <v>7.61</v>
      </c>
      <c r="F3622" s="164" t="s">
        <v>11038</v>
      </c>
      <c r="G3622" s="143"/>
    </row>
    <row r="3623" spans="1:7" ht="20.399999999999999" x14ac:dyDescent="0.3">
      <c r="A3623" s="159" t="str">
        <f t="shared" si="56"/>
        <v>SN-92295</v>
      </c>
      <c r="B3623" s="171">
        <v>92295</v>
      </c>
      <c r="C3623" s="165" t="s">
        <v>14672</v>
      </c>
      <c r="D3623" s="166" t="s">
        <v>513</v>
      </c>
      <c r="E3623" s="461">
        <v>13.55</v>
      </c>
      <c r="F3623" s="164" t="s">
        <v>11038</v>
      </c>
      <c r="G3623" s="143"/>
    </row>
    <row r="3624" spans="1:7" ht="20.399999999999999" x14ac:dyDescent="0.3">
      <c r="A3624" s="159" t="str">
        <f t="shared" si="56"/>
        <v>SN-92296</v>
      </c>
      <c r="B3624" s="171">
        <v>92296</v>
      </c>
      <c r="C3624" s="165" t="s">
        <v>14673</v>
      </c>
      <c r="D3624" s="166" t="s">
        <v>513</v>
      </c>
      <c r="E3624" s="461">
        <v>17.78</v>
      </c>
      <c r="F3624" s="164" t="s">
        <v>11038</v>
      </c>
      <c r="G3624" s="143"/>
    </row>
    <row r="3625" spans="1:7" ht="20.399999999999999" x14ac:dyDescent="0.3">
      <c r="A3625" s="159" t="str">
        <f t="shared" si="56"/>
        <v>SN-92297</v>
      </c>
      <c r="B3625" s="171">
        <v>92297</v>
      </c>
      <c r="C3625" s="165" t="s">
        <v>14674</v>
      </c>
      <c r="D3625" s="166" t="s">
        <v>513</v>
      </c>
      <c r="E3625" s="461">
        <v>27.12</v>
      </c>
      <c r="F3625" s="164" t="s">
        <v>11038</v>
      </c>
      <c r="G3625" s="168"/>
    </row>
    <row r="3626" spans="1:7" ht="20.399999999999999" x14ac:dyDescent="0.3">
      <c r="A3626" s="159" t="str">
        <f t="shared" si="56"/>
        <v>SN-92298</v>
      </c>
      <c r="B3626" s="171">
        <v>92298</v>
      </c>
      <c r="C3626" s="165" t="s">
        <v>14675</v>
      </c>
      <c r="D3626" s="166" t="s">
        <v>513</v>
      </c>
      <c r="E3626" s="461">
        <v>73.84</v>
      </c>
      <c r="F3626" s="164" t="s">
        <v>11038</v>
      </c>
      <c r="G3626" s="143"/>
    </row>
    <row r="3627" spans="1:7" x14ac:dyDescent="0.3">
      <c r="A3627" s="159" t="str">
        <f t="shared" si="56"/>
        <v>SN-92299</v>
      </c>
      <c r="B3627" s="171">
        <v>92299</v>
      </c>
      <c r="C3627" s="165" t="s">
        <v>14676</v>
      </c>
      <c r="D3627" s="166" t="s">
        <v>513</v>
      </c>
      <c r="E3627" s="461">
        <v>10.93</v>
      </c>
      <c r="F3627" s="164" t="s">
        <v>11038</v>
      </c>
      <c r="G3627" s="143"/>
    </row>
    <row r="3628" spans="1:7" x14ac:dyDescent="0.3">
      <c r="A3628" s="159" t="str">
        <f t="shared" si="56"/>
        <v>SN-92300</v>
      </c>
      <c r="B3628" s="171">
        <v>92300</v>
      </c>
      <c r="C3628" s="165" t="s">
        <v>14677</v>
      </c>
      <c r="D3628" s="166" t="s">
        <v>513</v>
      </c>
      <c r="E3628" s="461">
        <v>15.8</v>
      </c>
      <c r="F3628" s="164" t="s">
        <v>11038</v>
      </c>
      <c r="G3628" s="168"/>
    </row>
    <row r="3629" spans="1:7" x14ac:dyDescent="0.3">
      <c r="A3629" s="159" t="str">
        <f t="shared" si="56"/>
        <v>SN-92301</v>
      </c>
      <c r="B3629" s="171">
        <v>92301</v>
      </c>
      <c r="C3629" s="165" t="s">
        <v>14678</v>
      </c>
      <c r="D3629" s="166" t="s">
        <v>513</v>
      </c>
      <c r="E3629" s="461">
        <v>29.47</v>
      </c>
      <c r="F3629" s="164" t="s">
        <v>11038</v>
      </c>
      <c r="G3629" s="143"/>
    </row>
    <row r="3630" spans="1:7" x14ac:dyDescent="0.3">
      <c r="A3630" s="159" t="str">
        <f t="shared" si="56"/>
        <v>SN-92302</v>
      </c>
      <c r="B3630" s="171">
        <v>92302</v>
      </c>
      <c r="C3630" s="165" t="s">
        <v>14679</v>
      </c>
      <c r="D3630" s="166" t="s">
        <v>513</v>
      </c>
      <c r="E3630" s="461">
        <v>38.53</v>
      </c>
      <c r="F3630" s="164" t="s">
        <v>11038</v>
      </c>
      <c r="G3630" s="143"/>
    </row>
    <row r="3631" spans="1:7" x14ac:dyDescent="0.3">
      <c r="A3631" s="159" t="str">
        <f t="shared" si="56"/>
        <v>SN-92303</v>
      </c>
      <c r="B3631" s="171">
        <v>92303</v>
      </c>
      <c r="C3631" s="165" t="s">
        <v>14680</v>
      </c>
      <c r="D3631" s="166" t="s">
        <v>513</v>
      </c>
      <c r="E3631" s="461">
        <v>69.09</v>
      </c>
      <c r="F3631" s="164" t="s">
        <v>11038</v>
      </c>
      <c r="G3631" s="143"/>
    </row>
    <row r="3632" spans="1:7" x14ac:dyDescent="0.3">
      <c r="A3632" s="159" t="str">
        <f t="shared" si="56"/>
        <v>SN-92304</v>
      </c>
      <c r="B3632" s="171">
        <v>92304</v>
      </c>
      <c r="C3632" s="165" t="s">
        <v>14681</v>
      </c>
      <c r="D3632" s="166" t="s">
        <v>513</v>
      </c>
      <c r="E3632" s="461">
        <v>175.54</v>
      </c>
      <c r="F3632" s="164" t="s">
        <v>11038</v>
      </c>
      <c r="G3632" s="143"/>
    </row>
    <row r="3633" spans="1:7" ht="20.399999999999999" x14ac:dyDescent="0.3">
      <c r="A3633" s="159" t="str">
        <f t="shared" si="56"/>
        <v>SN-92311</v>
      </c>
      <c r="B3633" s="171">
        <v>92311</v>
      </c>
      <c r="C3633" s="165" t="s">
        <v>14682</v>
      </c>
      <c r="D3633" s="166" t="s">
        <v>513</v>
      </c>
      <c r="E3633" s="461">
        <v>6.76</v>
      </c>
      <c r="F3633" s="164" t="s">
        <v>11038</v>
      </c>
      <c r="G3633" s="143"/>
    </row>
    <row r="3634" spans="1:7" ht="20.399999999999999" x14ac:dyDescent="0.3">
      <c r="A3634" s="159" t="str">
        <f t="shared" si="56"/>
        <v>SN-92312</v>
      </c>
      <c r="B3634" s="171">
        <v>92312</v>
      </c>
      <c r="C3634" s="165" t="s">
        <v>14683</v>
      </c>
      <c r="D3634" s="166" t="s">
        <v>513</v>
      </c>
      <c r="E3634" s="461">
        <v>10.24</v>
      </c>
      <c r="F3634" s="164" t="s">
        <v>11038</v>
      </c>
      <c r="G3634" s="143"/>
    </row>
    <row r="3635" spans="1:7" ht="20.399999999999999" x14ac:dyDescent="0.3">
      <c r="A3635" s="159" t="str">
        <f t="shared" si="56"/>
        <v>SN-92313</v>
      </c>
      <c r="B3635" s="171">
        <v>92313</v>
      </c>
      <c r="C3635" s="165" t="s">
        <v>14684</v>
      </c>
      <c r="D3635" s="166" t="s">
        <v>513</v>
      </c>
      <c r="E3635" s="461">
        <v>14.29</v>
      </c>
      <c r="F3635" s="164" t="s">
        <v>11038</v>
      </c>
      <c r="G3635" s="143"/>
    </row>
    <row r="3636" spans="1:7" ht="20.399999999999999" x14ac:dyDescent="0.3">
      <c r="A3636" s="159" t="str">
        <f t="shared" si="56"/>
        <v>SN-92314</v>
      </c>
      <c r="B3636" s="171">
        <v>92314</v>
      </c>
      <c r="C3636" s="165" t="s">
        <v>14685</v>
      </c>
      <c r="D3636" s="166" t="s">
        <v>513</v>
      </c>
      <c r="E3636" s="461">
        <v>4.4000000000000004</v>
      </c>
      <c r="F3636" s="164" t="s">
        <v>11038</v>
      </c>
      <c r="G3636" s="143"/>
    </row>
    <row r="3637" spans="1:7" ht="20.399999999999999" x14ac:dyDescent="0.3">
      <c r="A3637" s="159" t="str">
        <f t="shared" si="56"/>
        <v>SN-92315</v>
      </c>
      <c r="B3637" s="171">
        <v>92315</v>
      </c>
      <c r="C3637" s="165" t="s">
        <v>14686</v>
      </c>
      <c r="D3637" s="166" t="s">
        <v>513</v>
      </c>
      <c r="E3637" s="461">
        <v>6.19</v>
      </c>
      <c r="F3637" s="164" t="s">
        <v>11038</v>
      </c>
      <c r="G3637" s="143"/>
    </row>
    <row r="3638" spans="1:7" ht="20.399999999999999" x14ac:dyDescent="0.3">
      <c r="A3638" s="159" t="str">
        <f t="shared" si="56"/>
        <v>SN-92316</v>
      </c>
      <c r="B3638" s="171">
        <v>92316</v>
      </c>
      <c r="C3638" s="165" t="s">
        <v>14687</v>
      </c>
      <c r="D3638" s="166" t="s">
        <v>513</v>
      </c>
      <c r="E3638" s="461">
        <v>8.94</v>
      </c>
      <c r="F3638" s="164" t="s">
        <v>11038</v>
      </c>
      <c r="G3638" s="143"/>
    </row>
    <row r="3639" spans="1:7" ht="20.399999999999999" x14ac:dyDescent="0.3">
      <c r="A3639" s="159" t="str">
        <f t="shared" si="56"/>
        <v>SN-92317</v>
      </c>
      <c r="B3639" s="171">
        <v>92317</v>
      </c>
      <c r="C3639" s="165" t="s">
        <v>14688</v>
      </c>
      <c r="D3639" s="166" t="s">
        <v>513</v>
      </c>
      <c r="E3639" s="461">
        <v>9.15</v>
      </c>
      <c r="F3639" s="164" t="s">
        <v>11038</v>
      </c>
      <c r="G3639" s="143"/>
    </row>
    <row r="3640" spans="1:7" ht="20.399999999999999" x14ac:dyDescent="0.3">
      <c r="A3640" s="159" t="str">
        <f t="shared" si="56"/>
        <v>SN-92318</v>
      </c>
      <c r="B3640" s="171">
        <v>92318</v>
      </c>
      <c r="C3640" s="165" t="s">
        <v>14689</v>
      </c>
      <c r="D3640" s="166" t="s">
        <v>513</v>
      </c>
      <c r="E3640" s="461">
        <v>13.56</v>
      </c>
      <c r="F3640" s="164" t="s">
        <v>11038</v>
      </c>
      <c r="G3640" s="143"/>
    </row>
    <row r="3641" spans="1:7" ht="20.399999999999999" x14ac:dyDescent="0.3">
      <c r="A3641" s="159" t="str">
        <f t="shared" si="56"/>
        <v>SN-92319</v>
      </c>
      <c r="B3641" s="171">
        <v>92319</v>
      </c>
      <c r="C3641" s="165" t="s">
        <v>14690</v>
      </c>
      <c r="D3641" s="166" t="s">
        <v>513</v>
      </c>
      <c r="E3641" s="461">
        <v>18.440000000000001</v>
      </c>
      <c r="F3641" s="164" t="s">
        <v>11038</v>
      </c>
      <c r="G3641" s="143"/>
    </row>
    <row r="3642" spans="1:7" ht="20.399999999999999" x14ac:dyDescent="0.3">
      <c r="A3642" s="159" t="str">
        <f t="shared" si="56"/>
        <v>SN-92326</v>
      </c>
      <c r="B3642" s="171">
        <v>92326</v>
      </c>
      <c r="C3642" s="165" t="s">
        <v>14691</v>
      </c>
      <c r="D3642" s="166" t="s">
        <v>513</v>
      </c>
      <c r="E3642" s="461">
        <v>6.91</v>
      </c>
      <c r="F3642" s="164" t="s">
        <v>11038</v>
      </c>
      <c r="G3642" s="143"/>
    </row>
    <row r="3643" spans="1:7" ht="20.399999999999999" x14ac:dyDescent="0.3">
      <c r="A3643" s="159" t="str">
        <f t="shared" si="56"/>
        <v>SN-92327</v>
      </c>
      <c r="B3643" s="171">
        <v>92327</v>
      </c>
      <c r="C3643" s="165" t="s">
        <v>14692</v>
      </c>
      <c r="D3643" s="166" t="s">
        <v>513</v>
      </c>
      <c r="E3643" s="461">
        <v>12.06</v>
      </c>
      <c r="F3643" s="164" t="s">
        <v>11038</v>
      </c>
      <c r="G3643" s="143"/>
    </row>
    <row r="3644" spans="1:7" ht="20.399999999999999" x14ac:dyDescent="0.3">
      <c r="A3644" s="159" t="str">
        <f t="shared" si="56"/>
        <v>SN-92328</v>
      </c>
      <c r="B3644" s="171">
        <v>92328</v>
      </c>
      <c r="C3644" s="165" t="s">
        <v>14693</v>
      </c>
      <c r="D3644" s="166" t="s">
        <v>513</v>
      </c>
      <c r="E3644" s="461">
        <v>17.52</v>
      </c>
      <c r="F3644" s="164" t="s">
        <v>11038</v>
      </c>
      <c r="G3644" s="168"/>
    </row>
    <row r="3645" spans="1:7" ht="20.399999999999999" x14ac:dyDescent="0.3">
      <c r="A3645" s="159" t="str">
        <f t="shared" si="56"/>
        <v>SN-92329</v>
      </c>
      <c r="B3645" s="171">
        <v>92329</v>
      </c>
      <c r="C3645" s="165" t="s">
        <v>14694</v>
      </c>
      <c r="D3645" s="166" t="s">
        <v>513</v>
      </c>
      <c r="E3645" s="461">
        <v>4.5199999999999996</v>
      </c>
      <c r="F3645" s="164" t="s">
        <v>11038</v>
      </c>
      <c r="G3645" s="143"/>
    </row>
    <row r="3646" spans="1:7" ht="20.399999999999999" x14ac:dyDescent="0.3">
      <c r="A3646" s="159" t="str">
        <f t="shared" si="56"/>
        <v>SN-92330</v>
      </c>
      <c r="B3646" s="171">
        <v>92330</v>
      </c>
      <c r="C3646" s="165" t="s">
        <v>14695</v>
      </c>
      <c r="D3646" s="166" t="s">
        <v>513</v>
      </c>
      <c r="E3646" s="461">
        <v>7.39</v>
      </c>
      <c r="F3646" s="164" t="s">
        <v>11038</v>
      </c>
      <c r="G3646" s="168"/>
    </row>
    <row r="3647" spans="1:7" ht="20.399999999999999" x14ac:dyDescent="0.3">
      <c r="A3647" s="159" t="str">
        <f t="shared" si="56"/>
        <v>SN-92331</v>
      </c>
      <c r="B3647" s="171">
        <v>92331</v>
      </c>
      <c r="C3647" s="165" t="s">
        <v>14696</v>
      </c>
      <c r="D3647" s="166" t="s">
        <v>513</v>
      </c>
      <c r="E3647" s="461">
        <v>11.11</v>
      </c>
      <c r="F3647" s="164" t="s">
        <v>11038</v>
      </c>
      <c r="G3647" s="168"/>
    </row>
    <row r="3648" spans="1:7" ht="20.399999999999999" x14ac:dyDescent="0.3">
      <c r="A3648" s="159" t="str">
        <f t="shared" si="56"/>
        <v>SN-92332</v>
      </c>
      <c r="B3648" s="171">
        <v>92332</v>
      </c>
      <c r="C3648" s="165" t="s">
        <v>14697</v>
      </c>
      <c r="D3648" s="166" t="s">
        <v>513</v>
      </c>
      <c r="E3648" s="461">
        <v>9.35</v>
      </c>
      <c r="F3648" s="164" t="s">
        <v>11038</v>
      </c>
      <c r="G3648" s="143"/>
    </row>
    <row r="3649" spans="1:7" ht="20.399999999999999" x14ac:dyDescent="0.3">
      <c r="A3649" s="159" t="str">
        <f t="shared" si="56"/>
        <v>SN-92333</v>
      </c>
      <c r="B3649" s="171">
        <v>92333</v>
      </c>
      <c r="C3649" s="165" t="s">
        <v>14698</v>
      </c>
      <c r="D3649" s="166" t="s">
        <v>513</v>
      </c>
      <c r="E3649" s="461">
        <v>15.97</v>
      </c>
      <c r="F3649" s="164" t="s">
        <v>11038</v>
      </c>
      <c r="G3649" s="143"/>
    </row>
    <row r="3650" spans="1:7" ht="20.399999999999999" x14ac:dyDescent="0.3">
      <c r="A3650" s="159" t="str">
        <f t="shared" si="56"/>
        <v>SN-92334</v>
      </c>
      <c r="B3650" s="171">
        <v>92334</v>
      </c>
      <c r="C3650" s="165" t="s">
        <v>14699</v>
      </c>
      <c r="D3650" s="166" t="s">
        <v>513</v>
      </c>
      <c r="E3650" s="461">
        <v>22.73</v>
      </c>
      <c r="F3650" s="164" t="s">
        <v>11038</v>
      </c>
      <c r="G3650" s="143"/>
    </row>
    <row r="3651" spans="1:7" ht="21.6" x14ac:dyDescent="0.3">
      <c r="A3651" s="159" t="str">
        <f t="shared" si="56"/>
        <v>SN-92344</v>
      </c>
      <c r="B3651" s="171">
        <v>92344</v>
      </c>
      <c r="C3651" s="165" t="s">
        <v>14700</v>
      </c>
      <c r="D3651" s="166" t="s">
        <v>513</v>
      </c>
      <c r="E3651" s="461">
        <v>34.58</v>
      </c>
      <c r="F3651" s="164" t="s">
        <v>11118</v>
      </c>
      <c r="G3651" s="143"/>
    </row>
    <row r="3652" spans="1:7" ht="21.6" x14ac:dyDescent="0.3">
      <c r="A3652" s="159" t="str">
        <f t="shared" si="56"/>
        <v>SN-92345</v>
      </c>
      <c r="B3652" s="171">
        <v>92345</v>
      </c>
      <c r="C3652" s="165" t="s">
        <v>14701</v>
      </c>
      <c r="D3652" s="166" t="s">
        <v>513</v>
      </c>
      <c r="E3652" s="461">
        <v>34.56</v>
      </c>
      <c r="F3652" s="164" t="s">
        <v>11118</v>
      </c>
      <c r="G3652" s="143"/>
    </row>
    <row r="3653" spans="1:7" ht="21.6" x14ac:dyDescent="0.3">
      <c r="A3653" s="159" t="str">
        <f t="shared" si="56"/>
        <v>SN-92346</v>
      </c>
      <c r="B3653" s="171">
        <v>92346</v>
      </c>
      <c r="C3653" s="165" t="s">
        <v>14702</v>
      </c>
      <c r="D3653" s="166" t="s">
        <v>513</v>
      </c>
      <c r="E3653" s="461">
        <v>45.38</v>
      </c>
      <c r="F3653" s="164" t="s">
        <v>11118</v>
      </c>
      <c r="G3653" s="143"/>
    </row>
    <row r="3654" spans="1:7" ht="21.6" x14ac:dyDescent="0.3">
      <c r="A3654" s="159" t="str">
        <f t="shared" si="56"/>
        <v>SN-92347</v>
      </c>
      <c r="B3654" s="171">
        <v>92347</v>
      </c>
      <c r="C3654" s="165" t="s">
        <v>14703</v>
      </c>
      <c r="D3654" s="166" t="s">
        <v>513</v>
      </c>
      <c r="E3654" s="461">
        <v>50.47</v>
      </c>
      <c r="F3654" s="164" t="s">
        <v>11118</v>
      </c>
      <c r="G3654" s="143"/>
    </row>
    <row r="3655" spans="1:7" ht="21.6" x14ac:dyDescent="0.3">
      <c r="A3655" s="159" t="str">
        <f t="shared" si="56"/>
        <v>SN-92348</v>
      </c>
      <c r="B3655" s="171">
        <v>92348</v>
      </c>
      <c r="C3655" s="165" t="s">
        <v>14704</v>
      </c>
      <c r="D3655" s="166" t="s">
        <v>513</v>
      </c>
      <c r="E3655" s="461">
        <v>63.58</v>
      </c>
      <c r="F3655" s="164" t="s">
        <v>11118</v>
      </c>
      <c r="G3655" s="143"/>
    </row>
    <row r="3656" spans="1:7" ht="21.6" x14ac:dyDescent="0.3">
      <c r="A3656" s="159" t="str">
        <f t="shared" si="56"/>
        <v>SN-92349</v>
      </c>
      <c r="B3656" s="171">
        <v>92349</v>
      </c>
      <c r="C3656" s="165" t="s">
        <v>14705</v>
      </c>
      <c r="D3656" s="166" t="s">
        <v>513</v>
      </c>
      <c r="E3656" s="461">
        <v>68.11</v>
      </c>
      <c r="F3656" s="164" t="s">
        <v>11118</v>
      </c>
      <c r="G3656" s="143"/>
    </row>
    <row r="3657" spans="1:7" ht="21.6" x14ac:dyDescent="0.3">
      <c r="A3657" s="159" t="str">
        <f t="shared" si="56"/>
        <v>SN-92350</v>
      </c>
      <c r="B3657" s="171">
        <v>92350</v>
      </c>
      <c r="C3657" s="165" t="s">
        <v>14706</v>
      </c>
      <c r="D3657" s="166" t="s">
        <v>513</v>
      </c>
      <c r="E3657" s="461">
        <v>51.43</v>
      </c>
      <c r="F3657" s="164" t="s">
        <v>11118</v>
      </c>
      <c r="G3657" s="143"/>
    </row>
    <row r="3658" spans="1:7" ht="21.6" x14ac:dyDescent="0.3">
      <c r="A3658" s="159" t="str">
        <f t="shared" ref="A3658:A3721" si="57">CONCATENATE("SN-",B3658)</f>
        <v>SN-92351</v>
      </c>
      <c r="B3658" s="171">
        <v>92351</v>
      </c>
      <c r="C3658" s="165" t="s">
        <v>14707</v>
      </c>
      <c r="D3658" s="166" t="s">
        <v>513</v>
      </c>
      <c r="E3658" s="461">
        <v>50.3</v>
      </c>
      <c r="F3658" s="164" t="s">
        <v>11118</v>
      </c>
      <c r="G3658" s="143"/>
    </row>
    <row r="3659" spans="1:7" ht="21.6" x14ac:dyDescent="0.3">
      <c r="A3659" s="159" t="str">
        <f t="shared" si="57"/>
        <v>SN-92352</v>
      </c>
      <c r="B3659" s="171">
        <v>92352</v>
      </c>
      <c r="C3659" s="165" t="s">
        <v>14708</v>
      </c>
      <c r="D3659" s="166" t="s">
        <v>513</v>
      </c>
      <c r="E3659" s="461">
        <v>77.819999999999993</v>
      </c>
      <c r="F3659" s="164" t="s">
        <v>11118</v>
      </c>
      <c r="G3659" s="168"/>
    </row>
    <row r="3660" spans="1:7" ht="21.6" x14ac:dyDescent="0.3">
      <c r="A3660" s="159" t="str">
        <f t="shared" si="57"/>
        <v>SN-92353</v>
      </c>
      <c r="B3660" s="171">
        <v>92353</v>
      </c>
      <c r="C3660" s="165" t="s">
        <v>14709</v>
      </c>
      <c r="D3660" s="166" t="s">
        <v>513</v>
      </c>
      <c r="E3660" s="461">
        <v>72.84</v>
      </c>
      <c r="F3660" s="164" t="s">
        <v>11118</v>
      </c>
      <c r="G3660" s="143"/>
    </row>
    <row r="3661" spans="1:7" ht="21.6" x14ac:dyDescent="0.3">
      <c r="A3661" s="159" t="str">
        <f t="shared" si="57"/>
        <v>SN-92354</v>
      </c>
      <c r="B3661" s="171">
        <v>92354</v>
      </c>
      <c r="C3661" s="165" t="s">
        <v>14710</v>
      </c>
      <c r="D3661" s="166" t="s">
        <v>513</v>
      </c>
      <c r="E3661" s="461">
        <v>103.16</v>
      </c>
      <c r="F3661" s="164" t="s">
        <v>11118</v>
      </c>
      <c r="G3661" s="143"/>
    </row>
    <row r="3662" spans="1:7" ht="21.6" x14ac:dyDescent="0.3">
      <c r="A3662" s="159" t="str">
        <f t="shared" si="57"/>
        <v>SN-92355</v>
      </c>
      <c r="B3662" s="171">
        <v>92355</v>
      </c>
      <c r="C3662" s="165" t="s">
        <v>14711</v>
      </c>
      <c r="D3662" s="166" t="s">
        <v>513</v>
      </c>
      <c r="E3662" s="461">
        <v>93.57</v>
      </c>
      <c r="F3662" s="164" t="s">
        <v>11118</v>
      </c>
      <c r="G3662" s="143"/>
    </row>
    <row r="3663" spans="1:7" ht="21.6" x14ac:dyDescent="0.3">
      <c r="A3663" s="159" t="str">
        <f t="shared" si="57"/>
        <v>SN-92356</v>
      </c>
      <c r="B3663" s="171">
        <v>92356</v>
      </c>
      <c r="C3663" s="165" t="s">
        <v>14712</v>
      </c>
      <c r="D3663" s="166" t="s">
        <v>513</v>
      </c>
      <c r="E3663" s="461">
        <v>67.05</v>
      </c>
      <c r="F3663" s="164" t="s">
        <v>11118</v>
      </c>
      <c r="G3663" s="143"/>
    </row>
    <row r="3664" spans="1:7" ht="21.6" x14ac:dyDescent="0.3">
      <c r="A3664" s="159" t="str">
        <f t="shared" si="57"/>
        <v>SN-92357</v>
      </c>
      <c r="B3664" s="171">
        <v>92357</v>
      </c>
      <c r="C3664" s="165" t="s">
        <v>14713</v>
      </c>
      <c r="D3664" s="166" t="s">
        <v>513</v>
      </c>
      <c r="E3664" s="461">
        <v>99.63</v>
      </c>
      <c r="F3664" s="164" t="s">
        <v>11118</v>
      </c>
      <c r="G3664" s="143"/>
    </row>
    <row r="3665" spans="1:6" ht="21.6" x14ac:dyDescent="0.3">
      <c r="A3665" s="159" t="str">
        <f t="shared" si="57"/>
        <v>SN-92358</v>
      </c>
      <c r="B3665" s="171">
        <v>92358</v>
      </c>
      <c r="C3665" s="165" t="s">
        <v>14714</v>
      </c>
      <c r="D3665" s="166" t="s">
        <v>513</v>
      </c>
      <c r="E3665" s="461">
        <v>123.85</v>
      </c>
      <c r="F3665" s="164" t="s">
        <v>11118</v>
      </c>
    </row>
    <row r="3666" spans="1:6" ht="21.6" x14ac:dyDescent="0.3">
      <c r="A3666" s="159" t="str">
        <f t="shared" si="57"/>
        <v>SN-92369</v>
      </c>
      <c r="B3666" s="171">
        <v>92369</v>
      </c>
      <c r="C3666" s="165" t="s">
        <v>14715</v>
      </c>
      <c r="D3666" s="166" t="s">
        <v>513</v>
      </c>
      <c r="E3666" s="461">
        <v>18.68</v>
      </c>
      <c r="F3666" s="164" t="s">
        <v>11118</v>
      </c>
    </row>
    <row r="3667" spans="1:6" ht="21.6" x14ac:dyDescent="0.3">
      <c r="A3667" s="159" t="str">
        <f t="shared" si="57"/>
        <v>SN-92370</v>
      </c>
      <c r="B3667" s="171">
        <v>92370</v>
      </c>
      <c r="C3667" s="165" t="s">
        <v>14716</v>
      </c>
      <c r="D3667" s="166" t="s">
        <v>513</v>
      </c>
      <c r="E3667" s="461">
        <v>19.600000000000001</v>
      </c>
      <c r="F3667" s="164" t="s">
        <v>11118</v>
      </c>
    </row>
    <row r="3668" spans="1:6" ht="21.6" x14ac:dyDescent="0.3">
      <c r="A3668" s="159" t="str">
        <f t="shared" si="57"/>
        <v>SN-92371</v>
      </c>
      <c r="B3668" s="171">
        <v>92371</v>
      </c>
      <c r="C3668" s="165" t="s">
        <v>14717</v>
      </c>
      <c r="D3668" s="166" t="s">
        <v>513</v>
      </c>
      <c r="E3668" s="461">
        <v>22.57</v>
      </c>
      <c r="F3668" s="164" t="s">
        <v>11118</v>
      </c>
    </row>
    <row r="3669" spans="1:6" ht="21.6" x14ac:dyDescent="0.3">
      <c r="A3669" s="159" t="str">
        <f t="shared" si="57"/>
        <v>SN-92372</v>
      </c>
      <c r="B3669" s="171">
        <v>92372</v>
      </c>
      <c r="C3669" s="165" t="s">
        <v>14718</v>
      </c>
      <c r="D3669" s="166" t="s">
        <v>513</v>
      </c>
      <c r="E3669" s="461">
        <v>23.43</v>
      </c>
      <c r="F3669" s="164" t="s">
        <v>11118</v>
      </c>
    </row>
    <row r="3670" spans="1:6" ht="21.6" x14ac:dyDescent="0.3">
      <c r="A3670" s="159" t="str">
        <f t="shared" si="57"/>
        <v>SN-92373</v>
      </c>
      <c r="B3670" s="171">
        <v>92373</v>
      </c>
      <c r="C3670" s="165" t="s">
        <v>14719</v>
      </c>
      <c r="D3670" s="166" t="s">
        <v>513</v>
      </c>
      <c r="E3670" s="461">
        <v>26.66</v>
      </c>
      <c r="F3670" s="164" t="s">
        <v>11118</v>
      </c>
    </row>
    <row r="3671" spans="1:6" ht="21.6" x14ac:dyDescent="0.3">
      <c r="A3671" s="159" t="str">
        <f t="shared" si="57"/>
        <v>SN-92374</v>
      </c>
      <c r="B3671" s="171">
        <v>92374</v>
      </c>
      <c r="C3671" s="165" t="s">
        <v>14720</v>
      </c>
      <c r="D3671" s="166" t="s">
        <v>513</v>
      </c>
      <c r="E3671" s="461">
        <v>26.82</v>
      </c>
      <c r="F3671" s="164" t="s">
        <v>11118</v>
      </c>
    </row>
    <row r="3672" spans="1:6" ht="21.6" x14ac:dyDescent="0.3">
      <c r="A3672" s="159" t="str">
        <f t="shared" si="57"/>
        <v>SN-92375</v>
      </c>
      <c r="B3672" s="171">
        <v>92375</v>
      </c>
      <c r="C3672" s="165" t="s">
        <v>14721</v>
      </c>
      <c r="D3672" s="166" t="s">
        <v>513</v>
      </c>
      <c r="E3672" s="461">
        <v>34.56</v>
      </c>
      <c r="F3672" s="164" t="s">
        <v>11118</v>
      </c>
    </row>
    <row r="3673" spans="1:6" ht="21.6" x14ac:dyDescent="0.3">
      <c r="A3673" s="159" t="str">
        <f t="shared" si="57"/>
        <v>SN-92376</v>
      </c>
      <c r="B3673" s="171">
        <v>92376</v>
      </c>
      <c r="C3673" s="165" t="s">
        <v>14722</v>
      </c>
      <c r="D3673" s="166" t="s">
        <v>513</v>
      </c>
      <c r="E3673" s="461">
        <v>34.54</v>
      </c>
      <c r="F3673" s="164" t="s">
        <v>11118</v>
      </c>
    </row>
    <row r="3674" spans="1:6" ht="21.6" x14ac:dyDescent="0.3">
      <c r="A3674" s="159" t="str">
        <f t="shared" si="57"/>
        <v>SN-92377</v>
      </c>
      <c r="B3674" s="171">
        <v>92377</v>
      </c>
      <c r="C3674" s="165" t="s">
        <v>14723</v>
      </c>
      <c r="D3674" s="166" t="s">
        <v>513</v>
      </c>
      <c r="E3674" s="461">
        <v>46.26</v>
      </c>
      <c r="F3674" s="164" t="s">
        <v>11118</v>
      </c>
    </row>
    <row r="3675" spans="1:6" ht="21.6" x14ac:dyDescent="0.3">
      <c r="A3675" s="159" t="str">
        <f t="shared" si="57"/>
        <v>SN-92378</v>
      </c>
      <c r="B3675" s="171">
        <v>92378</v>
      </c>
      <c r="C3675" s="165" t="s">
        <v>14724</v>
      </c>
      <c r="D3675" s="166" t="s">
        <v>513</v>
      </c>
      <c r="E3675" s="461">
        <v>51.35</v>
      </c>
      <c r="F3675" s="164" t="s">
        <v>11118</v>
      </c>
    </row>
    <row r="3676" spans="1:6" ht="21.6" x14ac:dyDescent="0.3">
      <c r="A3676" s="159" t="str">
        <f t="shared" si="57"/>
        <v>SN-92379</v>
      </c>
      <c r="B3676" s="171">
        <v>92379</v>
      </c>
      <c r="C3676" s="165" t="s">
        <v>14725</v>
      </c>
      <c r="D3676" s="166" t="s">
        <v>513</v>
      </c>
      <c r="E3676" s="461">
        <v>65.400000000000006</v>
      </c>
      <c r="F3676" s="164" t="s">
        <v>11118</v>
      </c>
    </row>
    <row r="3677" spans="1:6" ht="21.6" x14ac:dyDescent="0.3">
      <c r="A3677" s="159" t="str">
        <f t="shared" si="57"/>
        <v>SN-92380</v>
      </c>
      <c r="B3677" s="171">
        <v>92380</v>
      </c>
      <c r="C3677" s="165" t="s">
        <v>14726</v>
      </c>
      <c r="D3677" s="166" t="s">
        <v>513</v>
      </c>
      <c r="E3677" s="461">
        <v>69.930000000000007</v>
      </c>
      <c r="F3677" s="164" t="s">
        <v>11118</v>
      </c>
    </row>
    <row r="3678" spans="1:6" ht="21.6" x14ac:dyDescent="0.3">
      <c r="A3678" s="159" t="str">
        <f t="shared" si="57"/>
        <v>SN-92381</v>
      </c>
      <c r="B3678" s="171">
        <v>92381</v>
      </c>
      <c r="C3678" s="165" t="s">
        <v>14727</v>
      </c>
      <c r="D3678" s="166" t="s">
        <v>513</v>
      </c>
      <c r="E3678" s="461">
        <v>28.31</v>
      </c>
      <c r="F3678" s="164" t="s">
        <v>11118</v>
      </c>
    </row>
    <row r="3679" spans="1:6" ht="21.6" x14ac:dyDescent="0.3">
      <c r="A3679" s="159" t="str">
        <f t="shared" si="57"/>
        <v>SN-92382</v>
      </c>
      <c r="B3679" s="171">
        <v>92382</v>
      </c>
      <c r="C3679" s="165" t="s">
        <v>14728</v>
      </c>
      <c r="D3679" s="166" t="s">
        <v>513</v>
      </c>
      <c r="E3679" s="461">
        <v>27.09</v>
      </c>
      <c r="F3679" s="164" t="s">
        <v>11118</v>
      </c>
    </row>
    <row r="3680" spans="1:6" ht="21.6" x14ac:dyDescent="0.3">
      <c r="A3680" s="159" t="str">
        <f t="shared" si="57"/>
        <v>SN-92383</v>
      </c>
      <c r="B3680" s="171">
        <v>92383</v>
      </c>
      <c r="C3680" s="165" t="s">
        <v>14729</v>
      </c>
      <c r="D3680" s="166" t="s">
        <v>513</v>
      </c>
      <c r="E3680" s="461">
        <v>35.61</v>
      </c>
      <c r="F3680" s="164" t="s">
        <v>11118</v>
      </c>
    </row>
    <row r="3681" spans="1:6" ht="21.6" x14ac:dyDescent="0.3">
      <c r="A3681" s="159" t="str">
        <f t="shared" si="57"/>
        <v>SN-92384</v>
      </c>
      <c r="B3681" s="171">
        <v>92384</v>
      </c>
      <c r="C3681" s="165" t="s">
        <v>14730</v>
      </c>
      <c r="D3681" s="166" t="s">
        <v>513</v>
      </c>
      <c r="E3681" s="461">
        <v>33.19</v>
      </c>
      <c r="F3681" s="164" t="s">
        <v>11118</v>
      </c>
    </row>
    <row r="3682" spans="1:6" ht="21.6" x14ac:dyDescent="0.3">
      <c r="A3682" s="159" t="str">
        <f t="shared" si="57"/>
        <v>SN-92385</v>
      </c>
      <c r="B3682" s="171">
        <v>92385</v>
      </c>
      <c r="C3682" s="165" t="s">
        <v>14731</v>
      </c>
      <c r="D3682" s="166" t="s">
        <v>513</v>
      </c>
      <c r="E3682" s="461">
        <v>40.799999999999997</v>
      </c>
      <c r="F3682" s="164" t="s">
        <v>11118</v>
      </c>
    </row>
    <row r="3683" spans="1:6" ht="21.6" x14ac:dyDescent="0.3">
      <c r="A3683" s="159" t="str">
        <f t="shared" si="57"/>
        <v>SN-92386</v>
      </c>
      <c r="B3683" s="171">
        <v>92386</v>
      </c>
      <c r="C3683" s="165" t="s">
        <v>14732</v>
      </c>
      <c r="D3683" s="166" t="s">
        <v>513</v>
      </c>
      <c r="E3683" s="461">
        <v>39.130000000000003</v>
      </c>
      <c r="F3683" s="164" t="s">
        <v>11118</v>
      </c>
    </row>
    <row r="3684" spans="1:6" ht="21.6" x14ac:dyDescent="0.3">
      <c r="A3684" s="159" t="str">
        <f t="shared" si="57"/>
        <v>SN-92387</v>
      </c>
      <c r="B3684" s="171">
        <v>92387</v>
      </c>
      <c r="C3684" s="165" t="s">
        <v>14733</v>
      </c>
      <c r="D3684" s="166" t="s">
        <v>513</v>
      </c>
      <c r="E3684" s="461">
        <v>51.38</v>
      </c>
      <c r="F3684" s="164" t="s">
        <v>11118</v>
      </c>
    </row>
    <row r="3685" spans="1:6" ht="21.6" x14ac:dyDescent="0.3">
      <c r="A3685" s="159" t="str">
        <f t="shared" si="57"/>
        <v>SN-92388</v>
      </c>
      <c r="B3685" s="171">
        <v>92388</v>
      </c>
      <c r="C3685" s="165" t="s">
        <v>14734</v>
      </c>
      <c r="D3685" s="166" t="s">
        <v>513</v>
      </c>
      <c r="E3685" s="461">
        <v>50.25</v>
      </c>
      <c r="F3685" s="164" t="s">
        <v>11118</v>
      </c>
    </row>
    <row r="3686" spans="1:6" ht="21.6" x14ac:dyDescent="0.3">
      <c r="A3686" s="159" t="str">
        <f t="shared" si="57"/>
        <v>SN-92389</v>
      </c>
      <c r="B3686" s="171">
        <v>92389</v>
      </c>
      <c r="C3686" s="165" t="s">
        <v>14735</v>
      </c>
      <c r="D3686" s="166" t="s">
        <v>513</v>
      </c>
      <c r="E3686" s="461">
        <v>79.180000000000007</v>
      </c>
      <c r="F3686" s="164" t="s">
        <v>11118</v>
      </c>
    </row>
    <row r="3687" spans="1:6" ht="21.6" x14ac:dyDescent="0.3">
      <c r="A3687" s="159" t="str">
        <f t="shared" si="57"/>
        <v>SN-92390</v>
      </c>
      <c r="B3687" s="171">
        <v>92390</v>
      </c>
      <c r="C3687" s="165" t="s">
        <v>14736</v>
      </c>
      <c r="D3687" s="166" t="s">
        <v>513</v>
      </c>
      <c r="E3687" s="461">
        <v>74.2</v>
      </c>
      <c r="F3687" s="164" t="s">
        <v>11118</v>
      </c>
    </row>
    <row r="3688" spans="1:6" ht="21.6" x14ac:dyDescent="0.3">
      <c r="A3688" s="159" t="str">
        <f t="shared" si="57"/>
        <v>SN-92635</v>
      </c>
      <c r="B3688" s="171">
        <v>92635</v>
      </c>
      <c r="C3688" s="165" t="s">
        <v>14737</v>
      </c>
      <c r="D3688" s="166" t="s">
        <v>513</v>
      </c>
      <c r="E3688" s="461">
        <v>105.9</v>
      </c>
      <c r="F3688" s="164" t="s">
        <v>11118</v>
      </c>
    </row>
    <row r="3689" spans="1:6" ht="21.6" x14ac:dyDescent="0.3">
      <c r="A3689" s="159" t="str">
        <f t="shared" si="57"/>
        <v>SN-92636</v>
      </c>
      <c r="B3689" s="171">
        <v>92636</v>
      </c>
      <c r="C3689" s="165" t="s">
        <v>14738</v>
      </c>
      <c r="D3689" s="166" t="s">
        <v>513</v>
      </c>
      <c r="E3689" s="461">
        <v>96.31</v>
      </c>
      <c r="F3689" s="164" t="s">
        <v>11118</v>
      </c>
    </row>
    <row r="3690" spans="1:6" ht="21.6" x14ac:dyDescent="0.3">
      <c r="A3690" s="159" t="str">
        <f t="shared" si="57"/>
        <v>SN-92637</v>
      </c>
      <c r="B3690" s="171">
        <v>92637</v>
      </c>
      <c r="C3690" s="165" t="s">
        <v>14739</v>
      </c>
      <c r="D3690" s="166" t="s">
        <v>513</v>
      </c>
      <c r="E3690" s="461">
        <v>36.590000000000003</v>
      </c>
      <c r="F3690" s="164" t="s">
        <v>11118</v>
      </c>
    </row>
    <row r="3691" spans="1:6" ht="21.6" x14ac:dyDescent="0.3">
      <c r="A3691" s="159" t="str">
        <f t="shared" si="57"/>
        <v>SN-92638</v>
      </c>
      <c r="B3691" s="171">
        <v>92638</v>
      </c>
      <c r="C3691" s="165" t="s">
        <v>14740</v>
      </c>
      <c r="D3691" s="166" t="s">
        <v>513</v>
      </c>
      <c r="E3691" s="461">
        <v>44.56</v>
      </c>
      <c r="F3691" s="164" t="s">
        <v>11118</v>
      </c>
    </row>
    <row r="3692" spans="1:6" ht="21.6" x14ac:dyDescent="0.3">
      <c r="A3692" s="159" t="str">
        <f t="shared" si="57"/>
        <v>SN-92639</v>
      </c>
      <c r="B3692" s="171">
        <v>92639</v>
      </c>
      <c r="C3692" s="165" t="s">
        <v>14741</v>
      </c>
      <c r="D3692" s="166" t="s">
        <v>513</v>
      </c>
      <c r="E3692" s="461">
        <v>51.56</v>
      </c>
      <c r="F3692" s="164" t="s">
        <v>11118</v>
      </c>
    </row>
    <row r="3693" spans="1:6" ht="21.6" x14ac:dyDescent="0.3">
      <c r="A3693" s="159" t="str">
        <f t="shared" si="57"/>
        <v>SN-92640</v>
      </c>
      <c r="B3693" s="171">
        <v>92640</v>
      </c>
      <c r="C3693" s="165" t="s">
        <v>14742</v>
      </c>
      <c r="D3693" s="166" t="s">
        <v>513</v>
      </c>
      <c r="E3693" s="461">
        <v>66.97</v>
      </c>
      <c r="F3693" s="164" t="s">
        <v>11118</v>
      </c>
    </row>
    <row r="3694" spans="1:6" ht="21.6" x14ac:dyDescent="0.3">
      <c r="A3694" s="159" t="str">
        <f t="shared" si="57"/>
        <v>SN-92642</v>
      </c>
      <c r="B3694" s="171">
        <v>92642</v>
      </c>
      <c r="C3694" s="165" t="s">
        <v>14743</v>
      </c>
      <c r="D3694" s="166" t="s">
        <v>513</v>
      </c>
      <c r="E3694" s="461">
        <v>101.41</v>
      </c>
      <c r="F3694" s="164" t="s">
        <v>11118</v>
      </c>
    </row>
    <row r="3695" spans="1:6" ht="21.6" x14ac:dyDescent="0.3">
      <c r="A3695" s="159" t="str">
        <f t="shared" si="57"/>
        <v>SN-92644</v>
      </c>
      <c r="B3695" s="171">
        <v>92644</v>
      </c>
      <c r="C3695" s="165" t="s">
        <v>14744</v>
      </c>
      <c r="D3695" s="166" t="s">
        <v>513</v>
      </c>
      <c r="E3695" s="461">
        <v>127.5</v>
      </c>
      <c r="F3695" s="164" t="s">
        <v>11118</v>
      </c>
    </row>
    <row r="3696" spans="1:6" ht="21.6" x14ac:dyDescent="0.3">
      <c r="A3696" s="159" t="str">
        <f t="shared" si="57"/>
        <v>SN-92657</v>
      </c>
      <c r="B3696" s="171">
        <v>92657</v>
      </c>
      <c r="C3696" s="165" t="s">
        <v>14745</v>
      </c>
      <c r="D3696" s="166" t="s">
        <v>513</v>
      </c>
      <c r="E3696" s="461">
        <v>13.74</v>
      </c>
      <c r="F3696" s="164" t="s">
        <v>11118</v>
      </c>
    </row>
    <row r="3697" spans="1:6" ht="21.6" x14ac:dyDescent="0.3">
      <c r="A3697" s="159" t="str">
        <f t="shared" si="57"/>
        <v>SN-92658</v>
      </c>
      <c r="B3697" s="171">
        <v>92658</v>
      </c>
      <c r="C3697" s="165" t="s">
        <v>14746</v>
      </c>
      <c r="D3697" s="166" t="s">
        <v>513</v>
      </c>
      <c r="E3697" s="461">
        <v>14.66</v>
      </c>
      <c r="F3697" s="164" t="s">
        <v>11118</v>
      </c>
    </row>
    <row r="3698" spans="1:6" ht="21.6" x14ac:dyDescent="0.3">
      <c r="A3698" s="159" t="str">
        <f t="shared" si="57"/>
        <v>SN-92659</v>
      </c>
      <c r="B3698" s="171">
        <v>92659</v>
      </c>
      <c r="C3698" s="165" t="s">
        <v>14747</v>
      </c>
      <c r="D3698" s="166" t="s">
        <v>513</v>
      </c>
      <c r="E3698" s="461">
        <v>16.940000000000001</v>
      </c>
      <c r="F3698" s="164" t="s">
        <v>11118</v>
      </c>
    </row>
    <row r="3699" spans="1:6" ht="21.6" x14ac:dyDescent="0.3">
      <c r="A3699" s="159" t="str">
        <f t="shared" si="57"/>
        <v>SN-92660</v>
      </c>
      <c r="B3699" s="171">
        <v>92660</v>
      </c>
      <c r="C3699" s="165" t="s">
        <v>14748</v>
      </c>
      <c r="D3699" s="166" t="s">
        <v>513</v>
      </c>
      <c r="E3699" s="461">
        <v>17.8</v>
      </c>
      <c r="F3699" s="164" t="s">
        <v>11118</v>
      </c>
    </row>
    <row r="3700" spans="1:6" ht="21.6" x14ac:dyDescent="0.3">
      <c r="A3700" s="159" t="str">
        <f t="shared" si="57"/>
        <v>SN-92661</v>
      </c>
      <c r="B3700" s="171">
        <v>92661</v>
      </c>
      <c r="C3700" s="165" t="s">
        <v>14749</v>
      </c>
      <c r="D3700" s="166" t="s">
        <v>513</v>
      </c>
      <c r="E3700" s="461">
        <v>20.25</v>
      </c>
      <c r="F3700" s="164" t="s">
        <v>11118</v>
      </c>
    </row>
    <row r="3701" spans="1:6" ht="21.6" x14ac:dyDescent="0.3">
      <c r="A3701" s="159" t="str">
        <f t="shared" si="57"/>
        <v>SN-92662</v>
      </c>
      <c r="B3701" s="171">
        <v>92662</v>
      </c>
      <c r="C3701" s="165" t="s">
        <v>14750</v>
      </c>
      <c r="D3701" s="166" t="s">
        <v>513</v>
      </c>
      <c r="E3701" s="461">
        <v>20.41</v>
      </c>
      <c r="F3701" s="164" t="s">
        <v>11118</v>
      </c>
    </row>
    <row r="3702" spans="1:6" ht="21.6" x14ac:dyDescent="0.3">
      <c r="A3702" s="159" t="str">
        <f t="shared" si="57"/>
        <v>SN-92663</v>
      </c>
      <c r="B3702" s="171">
        <v>92663</v>
      </c>
      <c r="C3702" s="165" t="s">
        <v>14751</v>
      </c>
      <c r="D3702" s="166" t="s">
        <v>513</v>
      </c>
      <c r="E3702" s="461">
        <v>27.17</v>
      </c>
      <c r="F3702" s="164" t="s">
        <v>11118</v>
      </c>
    </row>
    <row r="3703" spans="1:6" ht="21.6" x14ac:dyDescent="0.3">
      <c r="A3703" s="159" t="str">
        <f t="shared" si="57"/>
        <v>SN-92664</v>
      </c>
      <c r="B3703" s="171">
        <v>92664</v>
      </c>
      <c r="C3703" s="165" t="s">
        <v>14752</v>
      </c>
      <c r="D3703" s="166" t="s">
        <v>513</v>
      </c>
      <c r="E3703" s="461">
        <v>27.15</v>
      </c>
      <c r="F3703" s="164" t="s">
        <v>11118</v>
      </c>
    </row>
    <row r="3704" spans="1:6" ht="21.6" x14ac:dyDescent="0.3">
      <c r="A3704" s="159" t="str">
        <f t="shared" si="57"/>
        <v>SN-92665</v>
      </c>
      <c r="B3704" s="171">
        <v>92665</v>
      </c>
      <c r="C3704" s="165" t="s">
        <v>14753</v>
      </c>
      <c r="D3704" s="166" t="s">
        <v>513</v>
      </c>
      <c r="E3704" s="461">
        <v>37.42</v>
      </c>
      <c r="F3704" s="164" t="s">
        <v>11118</v>
      </c>
    </row>
    <row r="3705" spans="1:6" ht="21.6" x14ac:dyDescent="0.3">
      <c r="A3705" s="159" t="str">
        <f t="shared" si="57"/>
        <v>SN-92666</v>
      </c>
      <c r="B3705" s="171">
        <v>92666</v>
      </c>
      <c r="C3705" s="165" t="s">
        <v>14754</v>
      </c>
      <c r="D3705" s="166" t="s">
        <v>513</v>
      </c>
      <c r="E3705" s="461">
        <v>42.51</v>
      </c>
      <c r="F3705" s="164" t="s">
        <v>11118</v>
      </c>
    </row>
    <row r="3706" spans="1:6" ht="21.6" x14ac:dyDescent="0.3">
      <c r="A3706" s="159" t="str">
        <f t="shared" si="57"/>
        <v>SN-92667</v>
      </c>
      <c r="B3706" s="171">
        <v>92667</v>
      </c>
      <c r="C3706" s="165" t="s">
        <v>14755</v>
      </c>
      <c r="D3706" s="166" t="s">
        <v>513</v>
      </c>
      <c r="E3706" s="461">
        <v>55.13</v>
      </c>
      <c r="F3706" s="164" t="s">
        <v>11118</v>
      </c>
    </row>
    <row r="3707" spans="1:6" ht="21.6" x14ac:dyDescent="0.3">
      <c r="A3707" s="159" t="str">
        <f t="shared" si="57"/>
        <v>SN-92668</v>
      </c>
      <c r="B3707" s="171">
        <v>92668</v>
      </c>
      <c r="C3707" s="165" t="s">
        <v>14756</v>
      </c>
      <c r="D3707" s="166" t="s">
        <v>513</v>
      </c>
      <c r="E3707" s="461">
        <v>59.66</v>
      </c>
      <c r="F3707" s="164" t="s">
        <v>11118</v>
      </c>
    </row>
    <row r="3708" spans="1:6" ht="21.6" x14ac:dyDescent="0.3">
      <c r="A3708" s="159" t="str">
        <f t="shared" si="57"/>
        <v>SN-92669</v>
      </c>
      <c r="B3708" s="171">
        <v>92669</v>
      </c>
      <c r="C3708" s="165" t="s">
        <v>14757</v>
      </c>
      <c r="D3708" s="166" t="s">
        <v>513</v>
      </c>
      <c r="E3708" s="461">
        <v>20.87</v>
      </c>
      <c r="F3708" s="164" t="s">
        <v>11118</v>
      </c>
    </row>
    <row r="3709" spans="1:6" ht="21.6" x14ac:dyDescent="0.3">
      <c r="A3709" s="159" t="str">
        <f t="shared" si="57"/>
        <v>SN-92670</v>
      </c>
      <c r="B3709" s="171">
        <v>92670</v>
      </c>
      <c r="C3709" s="165" t="s">
        <v>14758</v>
      </c>
      <c r="D3709" s="166" t="s">
        <v>513</v>
      </c>
      <c r="E3709" s="461">
        <v>19.649999999999999</v>
      </c>
      <c r="F3709" s="164" t="s">
        <v>11118</v>
      </c>
    </row>
    <row r="3710" spans="1:6" ht="21.6" x14ac:dyDescent="0.3">
      <c r="A3710" s="159" t="str">
        <f t="shared" si="57"/>
        <v>SN-92671</v>
      </c>
      <c r="B3710" s="171">
        <v>92671</v>
      </c>
      <c r="C3710" s="165" t="s">
        <v>14759</v>
      </c>
      <c r="D3710" s="166" t="s">
        <v>513</v>
      </c>
      <c r="E3710" s="461">
        <v>27.18</v>
      </c>
      <c r="F3710" s="164" t="s">
        <v>11118</v>
      </c>
    </row>
    <row r="3711" spans="1:6" ht="21.6" x14ac:dyDescent="0.3">
      <c r="A3711" s="159" t="str">
        <f t="shared" si="57"/>
        <v>SN-92672</v>
      </c>
      <c r="B3711" s="171">
        <v>92672</v>
      </c>
      <c r="C3711" s="165" t="s">
        <v>14760</v>
      </c>
      <c r="D3711" s="166" t="s">
        <v>513</v>
      </c>
      <c r="E3711" s="461">
        <v>24.76</v>
      </c>
      <c r="F3711" s="164" t="s">
        <v>11118</v>
      </c>
    </row>
    <row r="3712" spans="1:6" ht="21.6" x14ac:dyDescent="0.3">
      <c r="A3712" s="159" t="str">
        <f t="shared" si="57"/>
        <v>SN-92673</v>
      </c>
      <c r="B3712" s="171">
        <v>92673</v>
      </c>
      <c r="C3712" s="165" t="s">
        <v>14761</v>
      </c>
      <c r="D3712" s="166" t="s">
        <v>513</v>
      </c>
      <c r="E3712" s="461">
        <v>31.2</v>
      </c>
      <c r="F3712" s="164" t="s">
        <v>11118</v>
      </c>
    </row>
    <row r="3713" spans="1:6" ht="21.6" x14ac:dyDescent="0.3">
      <c r="A3713" s="159" t="str">
        <f t="shared" si="57"/>
        <v>SN-92674</v>
      </c>
      <c r="B3713" s="171">
        <v>92674</v>
      </c>
      <c r="C3713" s="165" t="s">
        <v>14762</v>
      </c>
      <c r="D3713" s="166" t="s">
        <v>513</v>
      </c>
      <c r="E3713" s="461">
        <v>29.53</v>
      </c>
      <c r="F3713" s="164" t="s">
        <v>11118</v>
      </c>
    </row>
    <row r="3714" spans="1:6" ht="21.6" x14ac:dyDescent="0.3">
      <c r="A3714" s="159" t="str">
        <f t="shared" si="57"/>
        <v>SN-92675</v>
      </c>
      <c r="B3714" s="171">
        <v>92675</v>
      </c>
      <c r="C3714" s="165" t="s">
        <v>14763</v>
      </c>
      <c r="D3714" s="166" t="s">
        <v>513</v>
      </c>
      <c r="E3714" s="461">
        <v>40.33</v>
      </c>
      <c r="F3714" s="164" t="s">
        <v>11118</v>
      </c>
    </row>
    <row r="3715" spans="1:6" ht="21.6" x14ac:dyDescent="0.3">
      <c r="A3715" s="159" t="str">
        <f t="shared" si="57"/>
        <v>SN-92676</v>
      </c>
      <c r="B3715" s="171">
        <v>92676</v>
      </c>
      <c r="C3715" s="165" t="s">
        <v>14764</v>
      </c>
      <c r="D3715" s="166" t="s">
        <v>513</v>
      </c>
      <c r="E3715" s="461">
        <v>39.200000000000003</v>
      </c>
      <c r="F3715" s="164" t="s">
        <v>11118</v>
      </c>
    </row>
    <row r="3716" spans="1:6" ht="21.6" x14ac:dyDescent="0.3">
      <c r="A3716" s="159" t="str">
        <f t="shared" si="57"/>
        <v>SN-92677</v>
      </c>
      <c r="B3716" s="171">
        <v>92677</v>
      </c>
      <c r="C3716" s="165" t="s">
        <v>14765</v>
      </c>
      <c r="D3716" s="166" t="s">
        <v>513</v>
      </c>
      <c r="E3716" s="461">
        <v>65.94</v>
      </c>
      <c r="F3716" s="164" t="s">
        <v>11118</v>
      </c>
    </row>
    <row r="3717" spans="1:6" ht="21.6" x14ac:dyDescent="0.3">
      <c r="A3717" s="159" t="str">
        <f t="shared" si="57"/>
        <v>SN-92678</v>
      </c>
      <c r="B3717" s="171">
        <v>92678</v>
      </c>
      <c r="C3717" s="165" t="s">
        <v>14766</v>
      </c>
      <c r="D3717" s="166" t="s">
        <v>513</v>
      </c>
      <c r="E3717" s="461">
        <v>60.96</v>
      </c>
      <c r="F3717" s="164" t="s">
        <v>11118</v>
      </c>
    </row>
    <row r="3718" spans="1:6" ht="21.6" x14ac:dyDescent="0.3">
      <c r="A3718" s="159" t="str">
        <f t="shared" si="57"/>
        <v>SN-92679</v>
      </c>
      <c r="B3718" s="171">
        <v>92679</v>
      </c>
      <c r="C3718" s="165" t="s">
        <v>14767</v>
      </c>
      <c r="D3718" s="166" t="s">
        <v>513</v>
      </c>
      <c r="E3718" s="461">
        <v>90.49</v>
      </c>
      <c r="F3718" s="164" t="s">
        <v>11118</v>
      </c>
    </row>
    <row r="3719" spans="1:6" ht="21.6" x14ac:dyDescent="0.3">
      <c r="A3719" s="159" t="str">
        <f t="shared" si="57"/>
        <v>SN-92680</v>
      </c>
      <c r="B3719" s="171">
        <v>92680</v>
      </c>
      <c r="C3719" s="165" t="s">
        <v>14768</v>
      </c>
      <c r="D3719" s="166" t="s">
        <v>513</v>
      </c>
      <c r="E3719" s="461">
        <v>80.900000000000006</v>
      </c>
      <c r="F3719" s="164" t="s">
        <v>11118</v>
      </c>
    </row>
    <row r="3720" spans="1:6" ht="21.6" x14ac:dyDescent="0.3">
      <c r="A3720" s="159" t="str">
        <f t="shared" si="57"/>
        <v>SN-92681</v>
      </c>
      <c r="B3720" s="171">
        <v>92681</v>
      </c>
      <c r="C3720" s="165" t="s">
        <v>14769</v>
      </c>
      <c r="D3720" s="166" t="s">
        <v>513</v>
      </c>
      <c r="E3720" s="461">
        <v>26.67</v>
      </c>
      <c r="F3720" s="164" t="s">
        <v>11118</v>
      </c>
    </row>
    <row r="3721" spans="1:6" ht="21.6" x14ac:dyDescent="0.3">
      <c r="A3721" s="159" t="str">
        <f t="shared" si="57"/>
        <v>SN-92682</v>
      </c>
      <c r="B3721" s="171">
        <v>92682</v>
      </c>
      <c r="C3721" s="165" t="s">
        <v>14770</v>
      </c>
      <c r="D3721" s="166" t="s">
        <v>513</v>
      </c>
      <c r="E3721" s="461">
        <v>33.29</v>
      </c>
      <c r="F3721" s="164" t="s">
        <v>11118</v>
      </c>
    </row>
    <row r="3722" spans="1:6" ht="21.6" x14ac:dyDescent="0.3">
      <c r="A3722" s="159" t="str">
        <f t="shared" ref="A3722:A3785" si="58">CONCATENATE("SN-",B3722)</f>
        <v>SN-92683</v>
      </c>
      <c r="B3722" s="171">
        <v>92683</v>
      </c>
      <c r="C3722" s="165" t="s">
        <v>14771</v>
      </c>
      <c r="D3722" s="166" t="s">
        <v>513</v>
      </c>
      <c r="E3722" s="461">
        <v>38.770000000000003</v>
      </c>
      <c r="F3722" s="164" t="s">
        <v>11118</v>
      </c>
    </row>
    <row r="3723" spans="1:6" ht="21.6" x14ac:dyDescent="0.3">
      <c r="A3723" s="159" t="str">
        <f t="shared" si="58"/>
        <v>SN-92684</v>
      </c>
      <c r="B3723" s="171">
        <v>92684</v>
      </c>
      <c r="C3723" s="165" t="s">
        <v>14772</v>
      </c>
      <c r="D3723" s="166" t="s">
        <v>513</v>
      </c>
      <c r="E3723" s="461">
        <v>52.24</v>
      </c>
      <c r="F3723" s="164" t="s">
        <v>11118</v>
      </c>
    </row>
    <row r="3724" spans="1:6" ht="21.6" x14ac:dyDescent="0.3">
      <c r="A3724" s="159" t="str">
        <f t="shared" si="58"/>
        <v>SN-92685</v>
      </c>
      <c r="B3724" s="171">
        <v>92685</v>
      </c>
      <c r="C3724" s="165" t="s">
        <v>14773</v>
      </c>
      <c r="D3724" s="166" t="s">
        <v>513</v>
      </c>
      <c r="E3724" s="461">
        <v>83.76</v>
      </c>
      <c r="F3724" s="164" t="s">
        <v>11118</v>
      </c>
    </row>
    <row r="3725" spans="1:6" ht="21.6" x14ac:dyDescent="0.3">
      <c r="A3725" s="159" t="str">
        <f t="shared" si="58"/>
        <v>SN-92686</v>
      </c>
      <c r="B3725" s="171">
        <v>92686</v>
      </c>
      <c r="C3725" s="165" t="s">
        <v>14774</v>
      </c>
      <c r="D3725" s="166" t="s">
        <v>513</v>
      </c>
      <c r="E3725" s="461">
        <v>106.94</v>
      </c>
      <c r="F3725" s="164" t="s">
        <v>11118</v>
      </c>
    </row>
    <row r="3726" spans="1:6" ht="21.6" x14ac:dyDescent="0.3">
      <c r="A3726" s="159" t="str">
        <f t="shared" si="58"/>
        <v>SN-92692</v>
      </c>
      <c r="B3726" s="171">
        <v>92692</v>
      </c>
      <c r="C3726" s="165" t="s">
        <v>14775</v>
      </c>
      <c r="D3726" s="166" t="s">
        <v>513</v>
      </c>
      <c r="E3726" s="461">
        <v>7.41</v>
      </c>
      <c r="F3726" s="164" t="s">
        <v>11118</v>
      </c>
    </row>
    <row r="3727" spans="1:6" ht="21.6" x14ac:dyDescent="0.3">
      <c r="A3727" s="159" t="str">
        <f t="shared" si="58"/>
        <v>SN-92693</v>
      </c>
      <c r="B3727" s="171">
        <v>92693</v>
      </c>
      <c r="C3727" s="165" t="s">
        <v>14776</v>
      </c>
      <c r="D3727" s="166" t="s">
        <v>513</v>
      </c>
      <c r="E3727" s="461">
        <v>7.61</v>
      </c>
      <c r="F3727" s="164" t="s">
        <v>11118</v>
      </c>
    </row>
    <row r="3728" spans="1:6" ht="21.6" x14ac:dyDescent="0.3">
      <c r="A3728" s="159" t="str">
        <f t="shared" si="58"/>
        <v>SN-92694</v>
      </c>
      <c r="B3728" s="171">
        <v>92694</v>
      </c>
      <c r="C3728" s="165" t="s">
        <v>14777</v>
      </c>
      <c r="D3728" s="166" t="s">
        <v>513</v>
      </c>
      <c r="E3728" s="461">
        <v>11.77</v>
      </c>
      <c r="F3728" s="164" t="s">
        <v>11118</v>
      </c>
    </row>
    <row r="3729" spans="1:6" ht="21.6" x14ac:dyDescent="0.3">
      <c r="A3729" s="159" t="str">
        <f t="shared" si="58"/>
        <v>SN-92695</v>
      </c>
      <c r="B3729" s="171">
        <v>92695</v>
      </c>
      <c r="C3729" s="165" t="s">
        <v>14778</v>
      </c>
      <c r="D3729" s="166" t="s">
        <v>513</v>
      </c>
      <c r="E3729" s="461">
        <v>11.97</v>
      </c>
      <c r="F3729" s="164" t="s">
        <v>11118</v>
      </c>
    </row>
    <row r="3730" spans="1:6" ht="21.6" x14ac:dyDescent="0.3">
      <c r="A3730" s="159" t="str">
        <f t="shared" si="58"/>
        <v>SN-92696</v>
      </c>
      <c r="B3730" s="171">
        <v>92696</v>
      </c>
      <c r="C3730" s="165" t="s">
        <v>14779</v>
      </c>
      <c r="D3730" s="166" t="s">
        <v>513</v>
      </c>
      <c r="E3730" s="461">
        <v>18.47</v>
      </c>
      <c r="F3730" s="164" t="s">
        <v>11118</v>
      </c>
    </row>
    <row r="3731" spans="1:6" ht="21.6" x14ac:dyDescent="0.3">
      <c r="A3731" s="159" t="str">
        <f t="shared" si="58"/>
        <v>SN-92697</v>
      </c>
      <c r="B3731" s="171">
        <v>92697</v>
      </c>
      <c r="C3731" s="165" t="s">
        <v>14780</v>
      </c>
      <c r="D3731" s="166" t="s">
        <v>513</v>
      </c>
      <c r="E3731" s="461">
        <v>19.39</v>
      </c>
      <c r="F3731" s="164" t="s">
        <v>11118</v>
      </c>
    </row>
    <row r="3732" spans="1:6" ht="21.6" x14ac:dyDescent="0.3">
      <c r="A3732" s="159" t="str">
        <f t="shared" si="58"/>
        <v>SN-92698</v>
      </c>
      <c r="B3732" s="171">
        <v>92698</v>
      </c>
      <c r="C3732" s="165" t="s">
        <v>14781</v>
      </c>
      <c r="D3732" s="166" t="s">
        <v>513</v>
      </c>
      <c r="E3732" s="461">
        <v>10.96</v>
      </c>
      <c r="F3732" s="164" t="s">
        <v>11118</v>
      </c>
    </row>
    <row r="3733" spans="1:6" ht="21.6" x14ac:dyDescent="0.3">
      <c r="A3733" s="159" t="str">
        <f t="shared" si="58"/>
        <v>SN-92699</v>
      </c>
      <c r="B3733" s="171">
        <v>92699</v>
      </c>
      <c r="C3733" s="165" t="s">
        <v>14782</v>
      </c>
      <c r="D3733" s="166" t="s">
        <v>513</v>
      </c>
      <c r="E3733" s="461">
        <v>10.3</v>
      </c>
      <c r="F3733" s="164" t="s">
        <v>11118</v>
      </c>
    </row>
    <row r="3734" spans="1:6" ht="21.6" x14ac:dyDescent="0.3">
      <c r="A3734" s="159" t="str">
        <f t="shared" si="58"/>
        <v>SN-92700</v>
      </c>
      <c r="B3734" s="171">
        <v>92700</v>
      </c>
      <c r="C3734" s="165" t="s">
        <v>14783</v>
      </c>
      <c r="D3734" s="166" t="s">
        <v>513</v>
      </c>
      <c r="E3734" s="461">
        <v>17.88</v>
      </c>
      <c r="F3734" s="164" t="s">
        <v>11118</v>
      </c>
    </row>
    <row r="3735" spans="1:6" ht="21.6" x14ac:dyDescent="0.3">
      <c r="A3735" s="159" t="str">
        <f t="shared" si="58"/>
        <v>SN-92701</v>
      </c>
      <c r="B3735" s="171">
        <v>92701</v>
      </c>
      <c r="C3735" s="165" t="s">
        <v>14784</v>
      </c>
      <c r="D3735" s="166" t="s">
        <v>513</v>
      </c>
      <c r="E3735" s="461">
        <v>16.899999999999999</v>
      </c>
      <c r="F3735" s="164" t="s">
        <v>11118</v>
      </c>
    </row>
    <row r="3736" spans="1:6" ht="21.6" x14ac:dyDescent="0.3">
      <c r="A3736" s="159" t="str">
        <f t="shared" si="58"/>
        <v>SN-92702</v>
      </c>
      <c r="B3736" s="171">
        <v>92702</v>
      </c>
      <c r="C3736" s="165" t="s">
        <v>14785</v>
      </c>
      <c r="D3736" s="166" t="s">
        <v>513</v>
      </c>
      <c r="E3736" s="461">
        <v>28.02</v>
      </c>
      <c r="F3736" s="164" t="s">
        <v>11118</v>
      </c>
    </row>
    <row r="3737" spans="1:6" ht="21.6" x14ac:dyDescent="0.3">
      <c r="A3737" s="159" t="str">
        <f t="shared" si="58"/>
        <v>SN-92703</v>
      </c>
      <c r="B3737" s="171">
        <v>92703</v>
      </c>
      <c r="C3737" s="165" t="s">
        <v>14786</v>
      </c>
      <c r="D3737" s="166" t="s">
        <v>513</v>
      </c>
      <c r="E3737" s="461">
        <v>26.8</v>
      </c>
      <c r="F3737" s="164" t="s">
        <v>11118</v>
      </c>
    </row>
    <row r="3738" spans="1:6" ht="21.6" x14ac:dyDescent="0.3">
      <c r="A3738" s="159" t="str">
        <f t="shared" si="58"/>
        <v>SN-92704</v>
      </c>
      <c r="B3738" s="171">
        <v>92704</v>
      </c>
      <c r="C3738" s="165" t="s">
        <v>14787</v>
      </c>
      <c r="D3738" s="166" t="s">
        <v>513</v>
      </c>
      <c r="E3738" s="461">
        <v>13.87</v>
      </c>
      <c r="F3738" s="164" t="s">
        <v>11118</v>
      </c>
    </row>
    <row r="3739" spans="1:6" ht="21.6" x14ac:dyDescent="0.3">
      <c r="A3739" s="159" t="str">
        <f t="shared" si="58"/>
        <v>SN-92705</v>
      </c>
      <c r="B3739" s="171">
        <v>92705</v>
      </c>
      <c r="C3739" s="165" t="s">
        <v>14788</v>
      </c>
      <c r="D3739" s="166" t="s">
        <v>513</v>
      </c>
      <c r="E3739" s="461">
        <v>22.36</v>
      </c>
      <c r="F3739" s="164" t="s">
        <v>11118</v>
      </c>
    </row>
    <row r="3740" spans="1:6" ht="21.6" x14ac:dyDescent="0.3">
      <c r="A3740" s="159" t="str">
        <f t="shared" si="58"/>
        <v>SN-92706</v>
      </c>
      <c r="B3740" s="171">
        <v>92706</v>
      </c>
      <c r="C3740" s="165" t="s">
        <v>14789</v>
      </c>
      <c r="D3740" s="166" t="s">
        <v>513</v>
      </c>
      <c r="E3740" s="461">
        <v>36.200000000000003</v>
      </c>
      <c r="F3740" s="164" t="s">
        <v>11118</v>
      </c>
    </row>
    <row r="3741" spans="1:6" ht="21.6" x14ac:dyDescent="0.3">
      <c r="A3741" s="159" t="str">
        <f t="shared" si="58"/>
        <v>SN-92889</v>
      </c>
      <c r="B3741" s="171">
        <v>92889</v>
      </c>
      <c r="C3741" s="165" t="s">
        <v>14790</v>
      </c>
      <c r="D3741" s="166" t="s">
        <v>513</v>
      </c>
      <c r="E3741" s="461">
        <v>67.569999999999993</v>
      </c>
      <c r="F3741" s="164" t="s">
        <v>11118</v>
      </c>
    </row>
    <row r="3742" spans="1:6" ht="21.6" x14ac:dyDescent="0.3">
      <c r="A3742" s="159" t="str">
        <f t="shared" si="58"/>
        <v>SN-92890</v>
      </c>
      <c r="B3742" s="171">
        <v>92890</v>
      </c>
      <c r="C3742" s="165" t="s">
        <v>14791</v>
      </c>
      <c r="D3742" s="166" t="s">
        <v>513</v>
      </c>
      <c r="E3742" s="461">
        <v>102.13</v>
      </c>
      <c r="F3742" s="164" t="s">
        <v>11118</v>
      </c>
    </row>
    <row r="3743" spans="1:6" ht="21.6" x14ac:dyDescent="0.3">
      <c r="A3743" s="159" t="str">
        <f t="shared" si="58"/>
        <v>SN-92891</v>
      </c>
      <c r="B3743" s="171">
        <v>92891</v>
      </c>
      <c r="C3743" s="165" t="s">
        <v>14792</v>
      </c>
      <c r="D3743" s="166" t="s">
        <v>513</v>
      </c>
      <c r="E3743" s="461">
        <v>149.44</v>
      </c>
      <c r="F3743" s="164" t="s">
        <v>11118</v>
      </c>
    </row>
    <row r="3744" spans="1:6" ht="21.6" x14ac:dyDescent="0.3">
      <c r="A3744" s="159" t="str">
        <f t="shared" si="58"/>
        <v>SN-92892</v>
      </c>
      <c r="B3744" s="171">
        <v>92892</v>
      </c>
      <c r="C3744" s="165" t="s">
        <v>14793</v>
      </c>
      <c r="D3744" s="166" t="s">
        <v>513</v>
      </c>
      <c r="E3744" s="461">
        <v>29.42</v>
      </c>
      <c r="F3744" s="164" t="s">
        <v>11118</v>
      </c>
    </row>
    <row r="3745" spans="1:6" ht="21.6" x14ac:dyDescent="0.3">
      <c r="A3745" s="159" t="str">
        <f t="shared" si="58"/>
        <v>SN-92893</v>
      </c>
      <c r="B3745" s="171">
        <v>92893</v>
      </c>
      <c r="C3745" s="165" t="s">
        <v>14794</v>
      </c>
      <c r="D3745" s="166" t="s">
        <v>513</v>
      </c>
      <c r="E3745" s="461">
        <v>41.69</v>
      </c>
      <c r="F3745" s="164" t="s">
        <v>11118</v>
      </c>
    </row>
    <row r="3746" spans="1:6" ht="21.6" x14ac:dyDescent="0.3">
      <c r="A3746" s="159" t="str">
        <f t="shared" si="58"/>
        <v>SN-92894</v>
      </c>
      <c r="B3746" s="171">
        <v>92894</v>
      </c>
      <c r="C3746" s="165" t="s">
        <v>14795</v>
      </c>
      <c r="D3746" s="166" t="s">
        <v>513</v>
      </c>
      <c r="E3746" s="461">
        <v>49.74</v>
      </c>
      <c r="F3746" s="164" t="s">
        <v>11118</v>
      </c>
    </row>
    <row r="3747" spans="1:6" ht="21.6" x14ac:dyDescent="0.3">
      <c r="A3747" s="159" t="str">
        <f t="shared" si="58"/>
        <v>SN-92895</v>
      </c>
      <c r="B3747" s="171">
        <v>92895</v>
      </c>
      <c r="C3747" s="165" t="s">
        <v>14796</v>
      </c>
      <c r="D3747" s="166" t="s">
        <v>513</v>
      </c>
      <c r="E3747" s="461">
        <v>67.55</v>
      </c>
      <c r="F3747" s="164" t="s">
        <v>11118</v>
      </c>
    </row>
    <row r="3748" spans="1:6" ht="21.6" x14ac:dyDescent="0.3">
      <c r="A3748" s="159" t="str">
        <f t="shared" si="58"/>
        <v>SN-92896</v>
      </c>
      <c r="B3748" s="171">
        <v>92896</v>
      </c>
      <c r="C3748" s="165" t="s">
        <v>14797</v>
      </c>
      <c r="D3748" s="166" t="s">
        <v>513</v>
      </c>
      <c r="E3748" s="461">
        <v>103.01</v>
      </c>
      <c r="F3748" s="164" t="s">
        <v>11118</v>
      </c>
    </row>
    <row r="3749" spans="1:6" ht="21.6" x14ac:dyDescent="0.3">
      <c r="A3749" s="159" t="str">
        <f t="shared" si="58"/>
        <v>SN-92897</v>
      </c>
      <c r="B3749" s="171">
        <v>92897</v>
      </c>
      <c r="C3749" s="165" t="s">
        <v>14798</v>
      </c>
      <c r="D3749" s="166" t="s">
        <v>513</v>
      </c>
      <c r="E3749" s="461">
        <v>151.26</v>
      </c>
      <c r="F3749" s="164" t="s">
        <v>11118</v>
      </c>
    </row>
    <row r="3750" spans="1:6" ht="21.6" x14ac:dyDescent="0.3">
      <c r="A3750" s="159" t="str">
        <f t="shared" si="58"/>
        <v>SN-92898</v>
      </c>
      <c r="B3750" s="171">
        <v>92898</v>
      </c>
      <c r="C3750" s="165" t="s">
        <v>14799</v>
      </c>
      <c r="D3750" s="166" t="s">
        <v>513</v>
      </c>
      <c r="E3750" s="461">
        <v>24.48</v>
      </c>
      <c r="F3750" s="164" t="s">
        <v>11118</v>
      </c>
    </row>
    <row r="3751" spans="1:6" ht="21.6" x14ac:dyDescent="0.3">
      <c r="A3751" s="159" t="str">
        <f t="shared" si="58"/>
        <v>SN-92899</v>
      </c>
      <c r="B3751" s="171">
        <v>92899</v>
      </c>
      <c r="C3751" s="165" t="s">
        <v>14800</v>
      </c>
      <c r="D3751" s="166" t="s">
        <v>513</v>
      </c>
      <c r="E3751" s="461">
        <v>36.06</v>
      </c>
      <c r="F3751" s="164" t="s">
        <v>11118</v>
      </c>
    </row>
    <row r="3752" spans="1:6" ht="21.6" x14ac:dyDescent="0.3">
      <c r="A3752" s="159" t="str">
        <f t="shared" si="58"/>
        <v>SN-92900</v>
      </c>
      <c r="B3752" s="171">
        <v>92900</v>
      </c>
      <c r="C3752" s="165" t="s">
        <v>14801</v>
      </c>
      <c r="D3752" s="166" t="s">
        <v>513</v>
      </c>
      <c r="E3752" s="461">
        <v>43.33</v>
      </c>
      <c r="F3752" s="164" t="s">
        <v>11118</v>
      </c>
    </row>
    <row r="3753" spans="1:6" ht="21.6" x14ac:dyDescent="0.3">
      <c r="A3753" s="159" t="str">
        <f t="shared" si="58"/>
        <v>SN-92901</v>
      </c>
      <c r="B3753" s="171">
        <v>92901</v>
      </c>
      <c r="C3753" s="165" t="s">
        <v>14802</v>
      </c>
      <c r="D3753" s="166" t="s">
        <v>513</v>
      </c>
      <c r="E3753" s="461">
        <v>60.16</v>
      </c>
      <c r="F3753" s="164" t="s">
        <v>11118</v>
      </c>
    </row>
    <row r="3754" spans="1:6" ht="21.6" x14ac:dyDescent="0.3">
      <c r="A3754" s="159" t="str">
        <f t="shared" si="58"/>
        <v>SN-92902</v>
      </c>
      <c r="B3754" s="171">
        <v>92902</v>
      </c>
      <c r="C3754" s="165" t="s">
        <v>14803</v>
      </c>
      <c r="D3754" s="166" t="s">
        <v>513</v>
      </c>
      <c r="E3754" s="461">
        <v>94.17</v>
      </c>
      <c r="F3754" s="164" t="s">
        <v>11118</v>
      </c>
    </row>
    <row r="3755" spans="1:6" ht="21.6" x14ac:dyDescent="0.3">
      <c r="A3755" s="159" t="str">
        <f t="shared" si="58"/>
        <v>SN-92903</v>
      </c>
      <c r="B3755" s="171">
        <v>92903</v>
      </c>
      <c r="C3755" s="165" t="s">
        <v>14804</v>
      </c>
      <c r="D3755" s="166" t="s">
        <v>513</v>
      </c>
      <c r="E3755" s="461">
        <v>140.99</v>
      </c>
      <c r="F3755" s="164" t="s">
        <v>11118</v>
      </c>
    </row>
    <row r="3756" spans="1:6" ht="21.6" x14ac:dyDescent="0.3">
      <c r="A3756" s="159" t="str">
        <f t="shared" si="58"/>
        <v>SN-92904</v>
      </c>
      <c r="B3756" s="171">
        <v>92904</v>
      </c>
      <c r="C3756" s="165" t="s">
        <v>14805</v>
      </c>
      <c r="D3756" s="166" t="s">
        <v>513</v>
      </c>
      <c r="E3756" s="461">
        <v>16.63</v>
      </c>
      <c r="F3756" s="164" t="s">
        <v>11118</v>
      </c>
    </row>
    <row r="3757" spans="1:6" ht="21.6" x14ac:dyDescent="0.3">
      <c r="A3757" s="159" t="str">
        <f t="shared" si="58"/>
        <v>SN-92905</v>
      </c>
      <c r="B3757" s="171">
        <v>92905</v>
      </c>
      <c r="C3757" s="165" t="s">
        <v>14806</v>
      </c>
      <c r="D3757" s="166" t="s">
        <v>513</v>
      </c>
      <c r="E3757" s="461">
        <v>23.81</v>
      </c>
      <c r="F3757" s="164" t="s">
        <v>11118</v>
      </c>
    </row>
    <row r="3758" spans="1:6" ht="21.6" x14ac:dyDescent="0.3">
      <c r="A3758" s="159" t="str">
        <f t="shared" si="58"/>
        <v>SN-92906</v>
      </c>
      <c r="B3758" s="171">
        <v>92906</v>
      </c>
      <c r="C3758" s="165" t="s">
        <v>14807</v>
      </c>
      <c r="D3758" s="166" t="s">
        <v>513</v>
      </c>
      <c r="E3758" s="461">
        <v>29.21</v>
      </c>
      <c r="F3758" s="164" t="s">
        <v>11118</v>
      </c>
    </row>
    <row r="3759" spans="1:6" ht="21.6" x14ac:dyDescent="0.3">
      <c r="A3759" s="159" t="str">
        <f t="shared" si="58"/>
        <v>SN-92907</v>
      </c>
      <c r="B3759" s="171">
        <v>92907</v>
      </c>
      <c r="C3759" s="165" t="s">
        <v>14808</v>
      </c>
      <c r="D3759" s="166" t="s">
        <v>513</v>
      </c>
      <c r="E3759" s="461">
        <v>36.479999999999997</v>
      </c>
      <c r="F3759" s="164" t="s">
        <v>11118</v>
      </c>
    </row>
    <row r="3760" spans="1:6" ht="21.6" x14ac:dyDescent="0.3">
      <c r="A3760" s="159" t="str">
        <f t="shared" si="58"/>
        <v>SN-92908</v>
      </c>
      <c r="B3760" s="171">
        <v>92908</v>
      </c>
      <c r="C3760" s="165" t="s">
        <v>14809</v>
      </c>
      <c r="D3760" s="166" t="s">
        <v>513</v>
      </c>
      <c r="E3760" s="461">
        <v>36.479999999999997</v>
      </c>
      <c r="F3760" s="164" t="s">
        <v>11118</v>
      </c>
    </row>
    <row r="3761" spans="1:7" ht="21.6" x14ac:dyDescent="0.3">
      <c r="A3761" s="159" t="str">
        <f t="shared" si="58"/>
        <v>SN-92909</v>
      </c>
      <c r="B3761" s="171">
        <v>92909</v>
      </c>
      <c r="C3761" s="165" t="s">
        <v>14810</v>
      </c>
      <c r="D3761" s="166" t="s">
        <v>513</v>
      </c>
      <c r="E3761" s="461">
        <v>36.479999999999997</v>
      </c>
      <c r="F3761" s="164" t="s">
        <v>11118</v>
      </c>
      <c r="G3761" s="143"/>
    </row>
    <row r="3762" spans="1:7" ht="21.6" x14ac:dyDescent="0.3">
      <c r="A3762" s="159" t="str">
        <f t="shared" si="58"/>
        <v>SN-92910</v>
      </c>
      <c r="B3762" s="171">
        <v>92910</v>
      </c>
      <c r="C3762" s="165" t="s">
        <v>14811</v>
      </c>
      <c r="D3762" s="166" t="s">
        <v>513</v>
      </c>
      <c r="E3762" s="461">
        <v>52.61</v>
      </c>
      <c r="F3762" s="164" t="s">
        <v>11118</v>
      </c>
      <c r="G3762" s="143"/>
    </row>
    <row r="3763" spans="1:7" ht="21.6" x14ac:dyDescent="0.3">
      <c r="A3763" s="159" t="str">
        <f t="shared" si="58"/>
        <v>SN-92911</v>
      </c>
      <c r="B3763" s="171">
        <v>92911</v>
      </c>
      <c r="C3763" s="165" t="s">
        <v>14812</v>
      </c>
      <c r="D3763" s="166" t="s">
        <v>513</v>
      </c>
      <c r="E3763" s="461">
        <v>52.61</v>
      </c>
      <c r="F3763" s="164" t="s">
        <v>11118</v>
      </c>
      <c r="G3763" s="143"/>
    </row>
    <row r="3764" spans="1:7" ht="21.6" x14ac:dyDescent="0.3">
      <c r="A3764" s="159" t="str">
        <f t="shared" si="58"/>
        <v>SN-92912</v>
      </c>
      <c r="B3764" s="171">
        <v>92912</v>
      </c>
      <c r="C3764" s="165" t="s">
        <v>14813</v>
      </c>
      <c r="D3764" s="166" t="s">
        <v>513</v>
      </c>
      <c r="E3764" s="461">
        <v>70.34</v>
      </c>
      <c r="F3764" s="164" t="s">
        <v>11118</v>
      </c>
      <c r="G3764" s="143"/>
    </row>
    <row r="3765" spans="1:7" ht="21.6" x14ac:dyDescent="0.3">
      <c r="A3765" s="159" t="str">
        <f t="shared" si="58"/>
        <v>SN-92913</v>
      </c>
      <c r="B3765" s="171">
        <v>92913</v>
      </c>
      <c r="C3765" s="165" t="s">
        <v>14814</v>
      </c>
      <c r="D3765" s="166" t="s">
        <v>513</v>
      </c>
      <c r="E3765" s="461">
        <v>71.86</v>
      </c>
      <c r="F3765" s="164" t="s">
        <v>11118</v>
      </c>
      <c r="G3765" s="143"/>
    </row>
    <row r="3766" spans="1:7" ht="21.6" x14ac:dyDescent="0.3">
      <c r="A3766" s="159" t="str">
        <f t="shared" si="58"/>
        <v>SN-92914</v>
      </c>
      <c r="B3766" s="171">
        <v>92914</v>
      </c>
      <c r="C3766" s="165" t="s">
        <v>14815</v>
      </c>
      <c r="D3766" s="166" t="s">
        <v>513</v>
      </c>
      <c r="E3766" s="461">
        <v>71.86</v>
      </c>
      <c r="F3766" s="164" t="s">
        <v>11118</v>
      </c>
      <c r="G3766" s="143"/>
    </row>
    <row r="3767" spans="1:7" ht="21.6" x14ac:dyDescent="0.3">
      <c r="A3767" s="159" t="str">
        <f t="shared" si="58"/>
        <v>SN-92918</v>
      </c>
      <c r="B3767" s="171">
        <v>92918</v>
      </c>
      <c r="C3767" s="165" t="s">
        <v>14816</v>
      </c>
      <c r="D3767" s="166" t="s">
        <v>513</v>
      </c>
      <c r="E3767" s="461">
        <v>19.52</v>
      </c>
      <c r="F3767" s="164" t="s">
        <v>11118</v>
      </c>
      <c r="G3767" s="143"/>
    </row>
    <row r="3768" spans="1:7" ht="21.6" x14ac:dyDescent="0.3">
      <c r="A3768" s="159" t="str">
        <f t="shared" si="58"/>
        <v>SN-92920</v>
      </c>
      <c r="B3768" s="171">
        <v>92920</v>
      </c>
      <c r="C3768" s="165" t="s">
        <v>14817</v>
      </c>
      <c r="D3768" s="166" t="s">
        <v>513</v>
      </c>
      <c r="E3768" s="461">
        <v>19.649999999999999</v>
      </c>
      <c r="F3768" s="164" t="s">
        <v>11118</v>
      </c>
      <c r="G3768" s="143"/>
    </row>
    <row r="3769" spans="1:7" ht="21.6" x14ac:dyDescent="0.3">
      <c r="A3769" s="159" t="str">
        <f t="shared" si="58"/>
        <v>SN-92925</v>
      </c>
      <c r="B3769" s="171">
        <v>92925</v>
      </c>
      <c r="C3769" s="165" t="s">
        <v>14818</v>
      </c>
      <c r="D3769" s="166" t="s">
        <v>513</v>
      </c>
      <c r="E3769" s="461">
        <v>24.11</v>
      </c>
      <c r="F3769" s="164" t="s">
        <v>11118</v>
      </c>
      <c r="G3769" s="143"/>
    </row>
    <row r="3770" spans="1:7" ht="21.6" x14ac:dyDescent="0.3">
      <c r="A3770" s="159" t="str">
        <f t="shared" si="58"/>
        <v>SN-92926</v>
      </c>
      <c r="B3770" s="171">
        <v>92926</v>
      </c>
      <c r="C3770" s="165" t="s">
        <v>14819</v>
      </c>
      <c r="D3770" s="166" t="s">
        <v>513</v>
      </c>
      <c r="E3770" s="461">
        <v>24.1</v>
      </c>
      <c r="F3770" s="164" t="s">
        <v>11118</v>
      </c>
      <c r="G3770" s="143"/>
    </row>
    <row r="3771" spans="1:7" ht="21.6" x14ac:dyDescent="0.3">
      <c r="A3771" s="159" t="str">
        <f t="shared" si="58"/>
        <v>SN-92927</v>
      </c>
      <c r="B3771" s="171">
        <v>92927</v>
      </c>
      <c r="C3771" s="165" t="s">
        <v>14820</v>
      </c>
      <c r="D3771" s="166" t="s">
        <v>513</v>
      </c>
      <c r="E3771" s="461">
        <v>24.1</v>
      </c>
      <c r="F3771" s="164" t="s">
        <v>11118</v>
      </c>
      <c r="G3771" s="143"/>
    </row>
    <row r="3772" spans="1:7" ht="21.6" x14ac:dyDescent="0.3">
      <c r="A3772" s="159" t="str">
        <f t="shared" si="58"/>
        <v>SN-92928</v>
      </c>
      <c r="B3772" s="171">
        <v>92928</v>
      </c>
      <c r="C3772" s="165" t="s">
        <v>14821</v>
      </c>
      <c r="D3772" s="166" t="s">
        <v>513</v>
      </c>
      <c r="E3772" s="461">
        <v>27.53</v>
      </c>
      <c r="F3772" s="164" t="s">
        <v>11118</v>
      </c>
      <c r="G3772" s="143"/>
    </row>
    <row r="3773" spans="1:7" ht="21.6" x14ac:dyDescent="0.3">
      <c r="A3773" s="159" t="str">
        <f t="shared" si="58"/>
        <v>SN-92929</v>
      </c>
      <c r="B3773" s="171">
        <v>92929</v>
      </c>
      <c r="C3773" s="165" t="s">
        <v>14822</v>
      </c>
      <c r="D3773" s="166" t="s">
        <v>513</v>
      </c>
      <c r="E3773" s="461">
        <v>27.53</v>
      </c>
      <c r="F3773" s="164" t="s">
        <v>11118</v>
      </c>
      <c r="G3773" s="143"/>
    </row>
    <row r="3774" spans="1:7" ht="21.6" x14ac:dyDescent="0.3">
      <c r="A3774" s="159" t="str">
        <f t="shared" si="58"/>
        <v>SN-92930</v>
      </c>
      <c r="B3774" s="171">
        <v>92930</v>
      </c>
      <c r="C3774" s="165" t="s">
        <v>14823</v>
      </c>
      <c r="D3774" s="166" t="s">
        <v>513</v>
      </c>
      <c r="E3774" s="461">
        <v>27.53</v>
      </c>
      <c r="F3774" s="164" t="s">
        <v>11118</v>
      </c>
      <c r="G3774" s="168"/>
    </row>
    <row r="3775" spans="1:7" ht="21.6" x14ac:dyDescent="0.3">
      <c r="A3775" s="159" t="str">
        <f t="shared" si="58"/>
        <v>SN-92931</v>
      </c>
      <c r="B3775" s="171">
        <v>92931</v>
      </c>
      <c r="C3775" s="165" t="s">
        <v>14824</v>
      </c>
      <c r="D3775" s="166" t="s">
        <v>513</v>
      </c>
      <c r="E3775" s="461">
        <v>36.46</v>
      </c>
      <c r="F3775" s="164" t="s">
        <v>11118</v>
      </c>
      <c r="G3775" s="168"/>
    </row>
    <row r="3776" spans="1:7" ht="21.6" x14ac:dyDescent="0.3">
      <c r="A3776" s="159" t="str">
        <f t="shared" si="58"/>
        <v>SN-92932</v>
      </c>
      <c r="B3776" s="171">
        <v>92932</v>
      </c>
      <c r="C3776" s="165" t="s">
        <v>14825</v>
      </c>
      <c r="D3776" s="166" t="s">
        <v>513</v>
      </c>
      <c r="E3776" s="461">
        <v>36.46</v>
      </c>
      <c r="F3776" s="164" t="s">
        <v>11118</v>
      </c>
      <c r="G3776" s="143"/>
    </row>
    <row r="3777" spans="1:6" ht="21.6" x14ac:dyDescent="0.3">
      <c r="A3777" s="159" t="str">
        <f t="shared" si="58"/>
        <v>SN-92933</v>
      </c>
      <c r="B3777" s="171">
        <v>92933</v>
      </c>
      <c r="C3777" s="165" t="s">
        <v>14826</v>
      </c>
      <c r="D3777" s="166" t="s">
        <v>513</v>
      </c>
      <c r="E3777" s="461">
        <v>36.46</v>
      </c>
      <c r="F3777" s="164" t="s">
        <v>11118</v>
      </c>
    </row>
    <row r="3778" spans="1:6" ht="21.6" x14ac:dyDescent="0.3">
      <c r="A3778" s="159" t="str">
        <f t="shared" si="58"/>
        <v>SN-92934</v>
      </c>
      <c r="B3778" s="171">
        <v>92934</v>
      </c>
      <c r="C3778" s="165" t="s">
        <v>14827</v>
      </c>
      <c r="D3778" s="166" t="s">
        <v>513</v>
      </c>
      <c r="E3778" s="461">
        <v>53.49</v>
      </c>
      <c r="F3778" s="164" t="s">
        <v>11118</v>
      </c>
    </row>
    <row r="3779" spans="1:6" ht="21.6" x14ac:dyDescent="0.3">
      <c r="A3779" s="159" t="str">
        <f t="shared" si="58"/>
        <v>SN-92935</v>
      </c>
      <c r="B3779" s="171">
        <v>92935</v>
      </c>
      <c r="C3779" s="165" t="s">
        <v>14828</v>
      </c>
      <c r="D3779" s="166" t="s">
        <v>513</v>
      </c>
      <c r="E3779" s="461">
        <v>53.49</v>
      </c>
      <c r="F3779" s="164" t="s">
        <v>11118</v>
      </c>
    </row>
    <row r="3780" spans="1:6" ht="21.6" x14ac:dyDescent="0.3">
      <c r="A3780" s="159" t="str">
        <f t="shared" si="58"/>
        <v>SN-92936</v>
      </c>
      <c r="B3780" s="171">
        <v>92936</v>
      </c>
      <c r="C3780" s="165" t="s">
        <v>14829</v>
      </c>
      <c r="D3780" s="166" t="s">
        <v>513</v>
      </c>
      <c r="E3780" s="461">
        <v>73.680000000000007</v>
      </c>
      <c r="F3780" s="164" t="s">
        <v>11118</v>
      </c>
    </row>
    <row r="3781" spans="1:6" ht="21.6" x14ac:dyDescent="0.3">
      <c r="A3781" s="159" t="str">
        <f t="shared" si="58"/>
        <v>SN-92937</v>
      </c>
      <c r="B3781" s="171">
        <v>92937</v>
      </c>
      <c r="C3781" s="165" t="s">
        <v>14830</v>
      </c>
      <c r="D3781" s="166" t="s">
        <v>513</v>
      </c>
      <c r="E3781" s="461">
        <v>73.680000000000007</v>
      </c>
      <c r="F3781" s="164" t="s">
        <v>11118</v>
      </c>
    </row>
    <row r="3782" spans="1:6" ht="21.6" x14ac:dyDescent="0.3">
      <c r="A3782" s="159" t="str">
        <f t="shared" si="58"/>
        <v>SN-92938</v>
      </c>
      <c r="B3782" s="171">
        <v>92938</v>
      </c>
      <c r="C3782" s="165" t="s">
        <v>14831</v>
      </c>
      <c r="D3782" s="166" t="s">
        <v>513</v>
      </c>
      <c r="E3782" s="461">
        <v>14.58</v>
      </c>
      <c r="F3782" s="164" t="s">
        <v>11118</v>
      </c>
    </row>
    <row r="3783" spans="1:6" ht="21.6" x14ac:dyDescent="0.3">
      <c r="A3783" s="159" t="str">
        <f t="shared" si="58"/>
        <v>SN-92939</v>
      </c>
      <c r="B3783" s="171">
        <v>92939</v>
      </c>
      <c r="C3783" s="165" t="s">
        <v>14832</v>
      </c>
      <c r="D3783" s="166" t="s">
        <v>513</v>
      </c>
      <c r="E3783" s="461">
        <v>14.71</v>
      </c>
      <c r="F3783" s="164" t="s">
        <v>11118</v>
      </c>
    </row>
    <row r="3784" spans="1:6" ht="21.6" x14ac:dyDescent="0.3">
      <c r="A3784" s="159" t="str">
        <f t="shared" si="58"/>
        <v>SN-92940</v>
      </c>
      <c r="B3784" s="171">
        <v>92940</v>
      </c>
      <c r="C3784" s="165" t="s">
        <v>14833</v>
      </c>
      <c r="D3784" s="166" t="s">
        <v>513</v>
      </c>
      <c r="E3784" s="461">
        <v>18.48</v>
      </c>
      <c r="F3784" s="164" t="s">
        <v>11118</v>
      </c>
    </row>
    <row r="3785" spans="1:6" ht="21.6" x14ac:dyDescent="0.3">
      <c r="A3785" s="159" t="str">
        <f t="shared" si="58"/>
        <v>SN-92941</v>
      </c>
      <c r="B3785" s="171">
        <v>92941</v>
      </c>
      <c r="C3785" s="165" t="s">
        <v>14834</v>
      </c>
      <c r="D3785" s="166" t="s">
        <v>513</v>
      </c>
      <c r="E3785" s="461">
        <v>18.47</v>
      </c>
      <c r="F3785" s="164" t="s">
        <v>11118</v>
      </c>
    </row>
    <row r="3786" spans="1:6" ht="21.6" x14ac:dyDescent="0.3">
      <c r="A3786" s="159" t="str">
        <f t="shared" ref="A3786:A3849" si="59">CONCATENATE("SN-",B3786)</f>
        <v>SN-92942</v>
      </c>
      <c r="B3786" s="171">
        <v>92942</v>
      </c>
      <c r="C3786" s="165" t="s">
        <v>14835</v>
      </c>
      <c r="D3786" s="166" t="s">
        <v>513</v>
      </c>
      <c r="E3786" s="461">
        <v>18.47</v>
      </c>
      <c r="F3786" s="164" t="s">
        <v>11118</v>
      </c>
    </row>
    <row r="3787" spans="1:6" ht="21.6" x14ac:dyDescent="0.3">
      <c r="A3787" s="159" t="str">
        <f t="shared" si="59"/>
        <v>SN-92943</v>
      </c>
      <c r="B3787" s="171">
        <v>92943</v>
      </c>
      <c r="C3787" s="165" t="s">
        <v>14836</v>
      </c>
      <c r="D3787" s="166" t="s">
        <v>513</v>
      </c>
      <c r="E3787" s="461">
        <v>21.12</v>
      </c>
      <c r="F3787" s="164" t="s">
        <v>11118</v>
      </c>
    </row>
    <row r="3788" spans="1:6" ht="21.6" x14ac:dyDescent="0.3">
      <c r="A3788" s="159" t="str">
        <f t="shared" si="59"/>
        <v>SN-92944</v>
      </c>
      <c r="B3788" s="171">
        <v>92944</v>
      </c>
      <c r="C3788" s="165" t="s">
        <v>14837</v>
      </c>
      <c r="D3788" s="166" t="s">
        <v>513</v>
      </c>
      <c r="E3788" s="461">
        <v>21.12</v>
      </c>
      <c r="F3788" s="164" t="s">
        <v>11118</v>
      </c>
    </row>
    <row r="3789" spans="1:6" ht="21.6" x14ac:dyDescent="0.3">
      <c r="A3789" s="159" t="str">
        <f t="shared" si="59"/>
        <v>SN-92945</v>
      </c>
      <c r="B3789" s="171">
        <v>92945</v>
      </c>
      <c r="C3789" s="165" t="s">
        <v>14838</v>
      </c>
      <c r="D3789" s="166" t="s">
        <v>513</v>
      </c>
      <c r="E3789" s="461">
        <v>21.12</v>
      </c>
      <c r="F3789" s="164" t="s">
        <v>11118</v>
      </c>
    </row>
    <row r="3790" spans="1:6" ht="21.6" x14ac:dyDescent="0.3">
      <c r="A3790" s="159" t="str">
        <f t="shared" si="59"/>
        <v>SN-92946</v>
      </c>
      <c r="B3790" s="171">
        <v>92946</v>
      </c>
      <c r="C3790" s="165" t="s">
        <v>14839</v>
      </c>
      <c r="D3790" s="166" t="s">
        <v>513</v>
      </c>
      <c r="E3790" s="461">
        <v>29.07</v>
      </c>
      <c r="F3790" s="164" t="s">
        <v>11118</v>
      </c>
    </row>
    <row r="3791" spans="1:6" ht="21.6" x14ac:dyDescent="0.3">
      <c r="A3791" s="159" t="str">
        <f t="shared" si="59"/>
        <v>SN-92947</v>
      </c>
      <c r="B3791" s="171">
        <v>92947</v>
      </c>
      <c r="C3791" s="165" t="s">
        <v>14840</v>
      </c>
      <c r="D3791" s="166" t="s">
        <v>513</v>
      </c>
      <c r="E3791" s="461">
        <v>29.07</v>
      </c>
      <c r="F3791" s="164" t="s">
        <v>11118</v>
      </c>
    </row>
    <row r="3792" spans="1:6" ht="21.6" x14ac:dyDescent="0.3">
      <c r="A3792" s="159" t="str">
        <f t="shared" si="59"/>
        <v>SN-92948</v>
      </c>
      <c r="B3792" s="171">
        <v>92948</v>
      </c>
      <c r="C3792" s="165" t="s">
        <v>14841</v>
      </c>
      <c r="D3792" s="166" t="s">
        <v>513</v>
      </c>
      <c r="E3792" s="461">
        <v>29.07</v>
      </c>
      <c r="F3792" s="164" t="s">
        <v>11118</v>
      </c>
    </row>
    <row r="3793" spans="1:6" ht="21.6" x14ac:dyDescent="0.3">
      <c r="A3793" s="159" t="str">
        <f t="shared" si="59"/>
        <v>SN-92949</v>
      </c>
      <c r="B3793" s="171">
        <v>92949</v>
      </c>
      <c r="C3793" s="165" t="s">
        <v>14842</v>
      </c>
      <c r="D3793" s="166" t="s">
        <v>513</v>
      </c>
      <c r="E3793" s="461">
        <v>44.65</v>
      </c>
      <c r="F3793" s="164" t="s">
        <v>11118</v>
      </c>
    </row>
    <row r="3794" spans="1:6" ht="21.6" x14ac:dyDescent="0.3">
      <c r="A3794" s="159" t="str">
        <f t="shared" si="59"/>
        <v>SN-92950</v>
      </c>
      <c r="B3794" s="171">
        <v>92950</v>
      </c>
      <c r="C3794" s="165" t="s">
        <v>14843</v>
      </c>
      <c r="D3794" s="166" t="s">
        <v>513</v>
      </c>
      <c r="E3794" s="461">
        <v>44.65</v>
      </c>
      <c r="F3794" s="164" t="s">
        <v>11118</v>
      </c>
    </row>
    <row r="3795" spans="1:6" ht="21.6" x14ac:dyDescent="0.3">
      <c r="A3795" s="159" t="str">
        <f t="shared" si="59"/>
        <v>SN-92951</v>
      </c>
      <c r="B3795" s="171">
        <v>92951</v>
      </c>
      <c r="C3795" s="165" t="s">
        <v>14844</v>
      </c>
      <c r="D3795" s="166" t="s">
        <v>513</v>
      </c>
      <c r="E3795" s="461">
        <v>63.41</v>
      </c>
      <c r="F3795" s="164" t="s">
        <v>11118</v>
      </c>
    </row>
    <row r="3796" spans="1:6" ht="21.6" x14ac:dyDescent="0.3">
      <c r="A3796" s="159" t="str">
        <f t="shared" si="59"/>
        <v>SN-92952</v>
      </c>
      <c r="B3796" s="171">
        <v>92952</v>
      </c>
      <c r="C3796" s="165" t="s">
        <v>14845</v>
      </c>
      <c r="D3796" s="166" t="s">
        <v>513</v>
      </c>
      <c r="E3796" s="461">
        <v>63.41</v>
      </c>
      <c r="F3796" s="164" t="s">
        <v>11118</v>
      </c>
    </row>
    <row r="3797" spans="1:6" ht="21.6" x14ac:dyDescent="0.3">
      <c r="A3797" s="159" t="str">
        <f t="shared" si="59"/>
        <v>SN-92953</v>
      </c>
      <c r="B3797" s="171">
        <v>92953</v>
      </c>
      <c r="C3797" s="165" t="s">
        <v>14846</v>
      </c>
      <c r="D3797" s="166" t="s">
        <v>513</v>
      </c>
      <c r="E3797" s="461">
        <v>12.64</v>
      </c>
      <c r="F3797" s="164" t="s">
        <v>11118</v>
      </c>
    </row>
    <row r="3798" spans="1:6" ht="20.399999999999999" x14ac:dyDescent="0.3">
      <c r="A3798" s="159" t="str">
        <f t="shared" si="59"/>
        <v>SN-93050</v>
      </c>
      <c r="B3798" s="171">
        <v>93050</v>
      </c>
      <c r="C3798" s="165" t="s">
        <v>14847</v>
      </c>
      <c r="D3798" s="166" t="s">
        <v>513</v>
      </c>
      <c r="E3798" s="461">
        <v>5.36</v>
      </c>
      <c r="F3798" s="164" t="s">
        <v>11038</v>
      </c>
    </row>
    <row r="3799" spans="1:6" ht="20.399999999999999" x14ac:dyDescent="0.3">
      <c r="A3799" s="159" t="str">
        <f t="shared" si="59"/>
        <v>SN-93051</v>
      </c>
      <c r="B3799" s="171">
        <v>93051</v>
      </c>
      <c r="C3799" s="165" t="s">
        <v>14848</v>
      </c>
      <c r="D3799" s="166" t="s">
        <v>513</v>
      </c>
      <c r="E3799" s="461">
        <v>5.01</v>
      </c>
      <c r="F3799" s="164" t="s">
        <v>11038</v>
      </c>
    </row>
    <row r="3800" spans="1:6" ht="20.399999999999999" x14ac:dyDescent="0.3">
      <c r="A3800" s="159" t="str">
        <f t="shared" si="59"/>
        <v>SN-93052</v>
      </c>
      <c r="B3800" s="171">
        <v>93052</v>
      </c>
      <c r="C3800" s="165" t="s">
        <v>14849</v>
      </c>
      <c r="D3800" s="166" t="s">
        <v>513</v>
      </c>
      <c r="E3800" s="461">
        <v>205.28</v>
      </c>
      <c r="F3800" s="164" t="s">
        <v>11038</v>
      </c>
    </row>
    <row r="3801" spans="1:6" ht="20.399999999999999" x14ac:dyDescent="0.3">
      <c r="A3801" s="159" t="str">
        <f t="shared" si="59"/>
        <v>SN-93054</v>
      </c>
      <c r="B3801" s="171">
        <v>93054</v>
      </c>
      <c r="C3801" s="165" t="s">
        <v>14850</v>
      </c>
      <c r="D3801" s="166" t="s">
        <v>513</v>
      </c>
      <c r="E3801" s="461">
        <v>9.5299999999999994</v>
      </c>
      <c r="F3801" s="164" t="s">
        <v>11038</v>
      </c>
    </row>
    <row r="3802" spans="1:6" ht="20.399999999999999" x14ac:dyDescent="0.3">
      <c r="A3802" s="159" t="str">
        <f t="shared" si="59"/>
        <v>SN-93055</v>
      </c>
      <c r="B3802" s="171">
        <v>93055</v>
      </c>
      <c r="C3802" s="165" t="s">
        <v>14851</v>
      </c>
      <c r="D3802" s="166" t="s">
        <v>513</v>
      </c>
      <c r="E3802" s="461">
        <v>18.600000000000001</v>
      </c>
      <c r="F3802" s="164" t="s">
        <v>11038</v>
      </c>
    </row>
    <row r="3803" spans="1:6" ht="20.399999999999999" x14ac:dyDescent="0.3">
      <c r="A3803" s="159" t="str">
        <f t="shared" si="59"/>
        <v>SN-93056</v>
      </c>
      <c r="B3803" s="171">
        <v>93056</v>
      </c>
      <c r="C3803" s="165" t="s">
        <v>14852</v>
      </c>
      <c r="D3803" s="166" t="s">
        <v>513</v>
      </c>
      <c r="E3803" s="461">
        <v>7.61</v>
      </c>
      <c r="F3803" s="164" t="s">
        <v>11038</v>
      </c>
    </row>
    <row r="3804" spans="1:6" ht="20.399999999999999" x14ac:dyDescent="0.3">
      <c r="A3804" s="159" t="str">
        <f t="shared" si="59"/>
        <v>SN-93057</v>
      </c>
      <c r="B3804" s="171">
        <v>93057</v>
      </c>
      <c r="C3804" s="165" t="s">
        <v>14853</v>
      </c>
      <c r="D3804" s="166" t="s">
        <v>513</v>
      </c>
      <c r="E3804" s="461">
        <v>6.76</v>
      </c>
      <c r="F3804" s="164" t="s">
        <v>11038</v>
      </c>
    </row>
    <row r="3805" spans="1:6" ht="20.399999999999999" x14ac:dyDescent="0.3">
      <c r="A3805" s="159" t="str">
        <f t="shared" si="59"/>
        <v>SN-93058</v>
      </c>
      <c r="B3805" s="171">
        <v>93058</v>
      </c>
      <c r="C3805" s="165" t="s">
        <v>14854</v>
      </c>
      <c r="D3805" s="166" t="s">
        <v>513</v>
      </c>
      <c r="E3805" s="461">
        <v>225.8</v>
      </c>
      <c r="F3805" s="164" t="s">
        <v>11038</v>
      </c>
    </row>
    <row r="3806" spans="1:6" ht="20.399999999999999" x14ac:dyDescent="0.3">
      <c r="A3806" s="159" t="str">
        <f t="shared" si="59"/>
        <v>SN-93059</v>
      </c>
      <c r="B3806" s="171">
        <v>93059</v>
      </c>
      <c r="C3806" s="165" t="s">
        <v>14855</v>
      </c>
      <c r="D3806" s="166" t="s">
        <v>513</v>
      </c>
      <c r="E3806" s="461">
        <v>12.93</v>
      </c>
      <c r="F3806" s="164" t="s">
        <v>11038</v>
      </c>
    </row>
    <row r="3807" spans="1:6" ht="20.399999999999999" x14ac:dyDescent="0.3">
      <c r="A3807" s="159" t="str">
        <f t="shared" si="59"/>
        <v>SN-93060</v>
      </c>
      <c r="B3807" s="171">
        <v>93060</v>
      </c>
      <c r="C3807" s="165" t="s">
        <v>14856</v>
      </c>
      <c r="D3807" s="166" t="s">
        <v>513</v>
      </c>
      <c r="E3807" s="461">
        <v>31.95</v>
      </c>
      <c r="F3807" s="164" t="s">
        <v>11038</v>
      </c>
    </row>
    <row r="3808" spans="1:6" ht="20.399999999999999" x14ac:dyDescent="0.3">
      <c r="A3808" s="159" t="str">
        <f t="shared" si="59"/>
        <v>SN-93061</v>
      </c>
      <c r="B3808" s="171">
        <v>93061</v>
      </c>
      <c r="C3808" s="165" t="s">
        <v>14857</v>
      </c>
      <c r="D3808" s="166" t="s">
        <v>513</v>
      </c>
      <c r="E3808" s="461">
        <v>13.6</v>
      </c>
      <c r="F3808" s="164" t="s">
        <v>11038</v>
      </c>
    </row>
    <row r="3809" spans="1:6" ht="20.399999999999999" x14ac:dyDescent="0.3">
      <c r="A3809" s="159" t="str">
        <f t="shared" si="59"/>
        <v>SN-93062</v>
      </c>
      <c r="B3809" s="171">
        <v>93062</v>
      </c>
      <c r="C3809" s="165" t="s">
        <v>14858</v>
      </c>
      <c r="D3809" s="166" t="s">
        <v>513</v>
      </c>
      <c r="E3809" s="461">
        <v>11.95</v>
      </c>
      <c r="F3809" s="164" t="s">
        <v>11038</v>
      </c>
    </row>
    <row r="3810" spans="1:6" ht="20.399999999999999" x14ac:dyDescent="0.3">
      <c r="A3810" s="159" t="str">
        <f t="shared" si="59"/>
        <v>SN-93063</v>
      </c>
      <c r="B3810" s="171">
        <v>93063</v>
      </c>
      <c r="C3810" s="165" t="s">
        <v>14859</v>
      </c>
      <c r="D3810" s="166" t="s">
        <v>513</v>
      </c>
      <c r="E3810" s="461">
        <v>258.64999999999998</v>
      </c>
      <c r="F3810" s="164" t="s">
        <v>11038</v>
      </c>
    </row>
    <row r="3811" spans="1:6" ht="20.399999999999999" x14ac:dyDescent="0.3">
      <c r="A3811" s="159" t="str">
        <f t="shared" si="59"/>
        <v>SN-93064</v>
      </c>
      <c r="B3811" s="171">
        <v>93064</v>
      </c>
      <c r="C3811" s="165" t="s">
        <v>14860</v>
      </c>
      <c r="D3811" s="166" t="s">
        <v>513</v>
      </c>
      <c r="E3811" s="461">
        <v>20.48</v>
      </c>
      <c r="F3811" s="164" t="s">
        <v>11038</v>
      </c>
    </row>
    <row r="3812" spans="1:6" ht="20.399999999999999" x14ac:dyDescent="0.3">
      <c r="A3812" s="159" t="str">
        <f t="shared" si="59"/>
        <v>SN-93065</v>
      </c>
      <c r="B3812" s="171">
        <v>93065</v>
      </c>
      <c r="C3812" s="165" t="s">
        <v>14861</v>
      </c>
      <c r="D3812" s="166" t="s">
        <v>513</v>
      </c>
      <c r="E3812" s="461">
        <v>19.260000000000002</v>
      </c>
      <c r="F3812" s="164" t="s">
        <v>11038</v>
      </c>
    </row>
    <row r="3813" spans="1:6" ht="20.399999999999999" x14ac:dyDescent="0.3">
      <c r="A3813" s="159" t="str">
        <f t="shared" si="59"/>
        <v>SN-93066</v>
      </c>
      <c r="B3813" s="171">
        <v>93066</v>
      </c>
      <c r="C3813" s="165" t="s">
        <v>14862</v>
      </c>
      <c r="D3813" s="166" t="s">
        <v>513</v>
      </c>
      <c r="E3813" s="461">
        <v>324.5</v>
      </c>
      <c r="F3813" s="164" t="s">
        <v>11038</v>
      </c>
    </row>
    <row r="3814" spans="1:6" ht="20.399999999999999" x14ac:dyDescent="0.3">
      <c r="A3814" s="159" t="str">
        <f t="shared" si="59"/>
        <v>SN-93067</v>
      </c>
      <c r="B3814" s="171">
        <v>93067</v>
      </c>
      <c r="C3814" s="165" t="s">
        <v>14863</v>
      </c>
      <c r="D3814" s="166" t="s">
        <v>513</v>
      </c>
      <c r="E3814" s="461">
        <v>30.06</v>
      </c>
      <c r="F3814" s="164" t="s">
        <v>11038</v>
      </c>
    </row>
    <row r="3815" spans="1:6" ht="20.399999999999999" x14ac:dyDescent="0.3">
      <c r="A3815" s="159" t="str">
        <f t="shared" si="59"/>
        <v>SN-93068</v>
      </c>
      <c r="B3815" s="171">
        <v>93068</v>
      </c>
      <c r="C3815" s="165" t="s">
        <v>14864</v>
      </c>
      <c r="D3815" s="166" t="s">
        <v>513</v>
      </c>
      <c r="E3815" s="461">
        <v>26.49</v>
      </c>
      <c r="F3815" s="164" t="s">
        <v>11038</v>
      </c>
    </row>
    <row r="3816" spans="1:6" ht="20.399999999999999" x14ac:dyDescent="0.3">
      <c r="A3816" s="159" t="str">
        <f t="shared" si="59"/>
        <v>SN-93069</v>
      </c>
      <c r="B3816" s="171">
        <v>93069</v>
      </c>
      <c r="C3816" s="165" t="s">
        <v>14865</v>
      </c>
      <c r="D3816" s="166" t="s">
        <v>513</v>
      </c>
      <c r="E3816" s="461">
        <v>449.53</v>
      </c>
      <c r="F3816" s="164" t="s">
        <v>11038</v>
      </c>
    </row>
    <row r="3817" spans="1:6" ht="20.399999999999999" x14ac:dyDescent="0.3">
      <c r="A3817" s="159" t="str">
        <f t="shared" si="59"/>
        <v>SN-93070</v>
      </c>
      <c r="B3817" s="171">
        <v>93070</v>
      </c>
      <c r="C3817" s="165" t="s">
        <v>14866</v>
      </c>
      <c r="D3817" s="166" t="s">
        <v>513</v>
      </c>
      <c r="E3817" s="461">
        <v>73.84</v>
      </c>
      <c r="F3817" s="164" t="s">
        <v>11038</v>
      </c>
    </row>
    <row r="3818" spans="1:6" ht="20.399999999999999" x14ac:dyDescent="0.3">
      <c r="A3818" s="159" t="str">
        <f t="shared" si="59"/>
        <v>SN-93071</v>
      </c>
      <c r="B3818" s="171">
        <v>93071</v>
      </c>
      <c r="C3818" s="165" t="s">
        <v>14867</v>
      </c>
      <c r="D3818" s="166" t="s">
        <v>513</v>
      </c>
      <c r="E3818" s="461">
        <v>68.7</v>
      </c>
      <c r="F3818" s="164" t="s">
        <v>11038</v>
      </c>
    </row>
    <row r="3819" spans="1:6" ht="20.399999999999999" x14ac:dyDescent="0.3">
      <c r="A3819" s="159" t="str">
        <f t="shared" si="59"/>
        <v>SN-93072</v>
      </c>
      <c r="B3819" s="171">
        <v>93072</v>
      </c>
      <c r="C3819" s="165" t="s">
        <v>14868</v>
      </c>
      <c r="D3819" s="166" t="s">
        <v>513</v>
      </c>
      <c r="E3819" s="461">
        <v>592.91</v>
      </c>
      <c r="F3819" s="164" t="s">
        <v>11038</v>
      </c>
    </row>
    <row r="3820" spans="1:6" ht="20.399999999999999" x14ac:dyDescent="0.3">
      <c r="A3820" s="159" t="str">
        <f t="shared" si="59"/>
        <v>SN-93073</v>
      </c>
      <c r="B3820" s="171">
        <v>93073</v>
      </c>
      <c r="C3820" s="165" t="s">
        <v>14869</v>
      </c>
      <c r="D3820" s="166" t="s">
        <v>513</v>
      </c>
      <c r="E3820" s="461">
        <v>34.21</v>
      </c>
      <c r="F3820" s="164" t="s">
        <v>11038</v>
      </c>
    </row>
    <row r="3821" spans="1:6" ht="20.399999999999999" x14ac:dyDescent="0.3">
      <c r="A3821" s="159" t="str">
        <f t="shared" si="59"/>
        <v>SN-93074</v>
      </c>
      <c r="B3821" s="171">
        <v>93074</v>
      </c>
      <c r="C3821" s="165" t="s">
        <v>14870</v>
      </c>
      <c r="D3821" s="166" t="s">
        <v>513</v>
      </c>
      <c r="E3821" s="461">
        <v>6.75</v>
      </c>
      <c r="F3821" s="164" t="s">
        <v>11038</v>
      </c>
    </row>
    <row r="3822" spans="1:6" ht="20.399999999999999" x14ac:dyDescent="0.3">
      <c r="A3822" s="159" t="str">
        <f t="shared" si="59"/>
        <v>SN-93075</v>
      </c>
      <c r="B3822" s="171">
        <v>93075</v>
      </c>
      <c r="C3822" s="165" t="s">
        <v>14871</v>
      </c>
      <c r="D3822" s="166" t="s">
        <v>513</v>
      </c>
      <c r="E3822" s="461">
        <v>10.14</v>
      </c>
      <c r="F3822" s="164" t="s">
        <v>11038</v>
      </c>
    </row>
    <row r="3823" spans="1:6" ht="20.399999999999999" x14ac:dyDescent="0.3">
      <c r="A3823" s="159" t="str">
        <f t="shared" si="59"/>
        <v>SN-93076</v>
      </c>
      <c r="B3823" s="171">
        <v>93076</v>
      </c>
      <c r="C3823" s="165" t="s">
        <v>14872</v>
      </c>
      <c r="D3823" s="166" t="s">
        <v>513</v>
      </c>
      <c r="E3823" s="461">
        <v>10.119999999999999</v>
      </c>
      <c r="F3823" s="164" t="s">
        <v>11038</v>
      </c>
    </row>
    <row r="3824" spans="1:6" ht="20.399999999999999" x14ac:dyDescent="0.3">
      <c r="A3824" s="159" t="str">
        <f t="shared" si="59"/>
        <v>SN-93077</v>
      </c>
      <c r="B3824" s="171">
        <v>93077</v>
      </c>
      <c r="C3824" s="165" t="s">
        <v>14873</v>
      </c>
      <c r="D3824" s="166" t="s">
        <v>513</v>
      </c>
      <c r="E3824" s="461">
        <v>13.94</v>
      </c>
      <c r="F3824" s="164" t="s">
        <v>11038</v>
      </c>
    </row>
    <row r="3825" spans="1:6" ht="20.399999999999999" x14ac:dyDescent="0.3">
      <c r="A3825" s="159" t="str">
        <f t="shared" si="59"/>
        <v>SN-93078</v>
      </c>
      <c r="B3825" s="171">
        <v>93078</v>
      </c>
      <c r="C3825" s="165" t="s">
        <v>14874</v>
      </c>
      <c r="D3825" s="166" t="s">
        <v>513</v>
      </c>
      <c r="E3825" s="461">
        <v>14.94</v>
      </c>
      <c r="F3825" s="164" t="s">
        <v>11038</v>
      </c>
    </row>
    <row r="3826" spans="1:6" ht="20.399999999999999" x14ac:dyDescent="0.3">
      <c r="A3826" s="159" t="str">
        <f t="shared" si="59"/>
        <v>SN-93079</v>
      </c>
      <c r="B3826" s="171">
        <v>93079</v>
      </c>
      <c r="C3826" s="165" t="s">
        <v>14875</v>
      </c>
      <c r="D3826" s="166" t="s">
        <v>513</v>
      </c>
      <c r="E3826" s="461">
        <v>13.59</v>
      </c>
      <c r="F3826" s="164" t="s">
        <v>11038</v>
      </c>
    </row>
    <row r="3827" spans="1:6" ht="20.399999999999999" x14ac:dyDescent="0.3">
      <c r="A3827" s="159" t="str">
        <f t="shared" si="59"/>
        <v>SN-93080</v>
      </c>
      <c r="B3827" s="171">
        <v>93080</v>
      </c>
      <c r="C3827" s="165" t="s">
        <v>14876</v>
      </c>
      <c r="D3827" s="166" t="s">
        <v>513</v>
      </c>
      <c r="E3827" s="461">
        <v>4.42</v>
      </c>
      <c r="F3827" s="164" t="s">
        <v>11038</v>
      </c>
    </row>
    <row r="3828" spans="1:6" ht="20.399999999999999" x14ac:dyDescent="0.3">
      <c r="A3828" s="159" t="str">
        <f t="shared" si="59"/>
        <v>SN-93081</v>
      </c>
      <c r="B3828" s="171">
        <v>93081</v>
      </c>
      <c r="C3828" s="165" t="s">
        <v>14877</v>
      </c>
      <c r="D3828" s="166" t="s">
        <v>513</v>
      </c>
      <c r="E3828" s="461">
        <v>8.7200000000000006</v>
      </c>
      <c r="F3828" s="164" t="s">
        <v>11038</v>
      </c>
    </row>
    <row r="3829" spans="1:6" ht="20.399999999999999" x14ac:dyDescent="0.3">
      <c r="A3829" s="159" t="str">
        <f t="shared" si="59"/>
        <v>SN-93082</v>
      </c>
      <c r="B3829" s="171">
        <v>93082</v>
      </c>
      <c r="C3829" s="165" t="s">
        <v>14878</v>
      </c>
      <c r="D3829" s="166" t="s">
        <v>513</v>
      </c>
      <c r="E3829" s="461">
        <v>10.44</v>
      </c>
      <c r="F3829" s="164" t="s">
        <v>11038</v>
      </c>
    </row>
    <row r="3830" spans="1:6" ht="20.399999999999999" x14ac:dyDescent="0.3">
      <c r="A3830" s="159" t="str">
        <f t="shared" si="59"/>
        <v>SN-93083</v>
      </c>
      <c r="B3830" s="171">
        <v>93083</v>
      </c>
      <c r="C3830" s="165" t="s">
        <v>14879</v>
      </c>
      <c r="D3830" s="166" t="s">
        <v>513</v>
      </c>
      <c r="E3830" s="461">
        <v>177.94</v>
      </c>
      <c r="F3830" s="164" t="s">
        <v>11038</v>
      </c>
    </row>
    <row r="3831" spans="1:6" ht="20.399999999999999" x14ac:dyDescent="0.3">
      <c r="A3831" s="159" t="str">
        <f t="shared" si="59"/>
        <v>SN-93084</v>
      </c>
      <c r="B3831" s="171">
        <v>93084</v>
      </c>
      <c r="C3831" s="165" t="s">
        <v>14880</v>
      </c>
      <c r="D3831" s="166" t="s">
        <v>513</v>
      </c>
      <c r="E3831" s="461">
        <v>6.71</v>
      </c>
      <c r="F3831" s="164" t="s">
        <v>11038</v>
      </c>
    </row>
    <row r="3832" spans="1:6" ht="20.399999999999999" x14ac:dyDescent="0.3">
      <c r="A3832" s="159" t="str">
        <f t="shared" si="59"/>
        <v>SN-93085</v>
      </c>
      <c r="B3832" s="171">
        <v>93085</v>
      </c>
      <c r="C3832" s="165" t="s">
        <v>14881</v>
      </c>
      <c r="D3832" s="166" t="s">
        <v>513</v>
      </c>
      <c r="E3832" s="461">
        <v>6.36</v>
      </c>
      <c r="F3832" s="164" t="s">
        <v>11038</v>
      </c>
    </row>
    <row r="3833" spans="1:6" ht="20.399999999999999" x14ac:dyDescent="0.3">
      <c r="A3833" s="159" t="str">
        <f t="shared" si="59"/>
        <v>SN-93086</v>
      </c>
      <c r="B3833" s="171">
        <v>93086</v>
      </c>
      <c r="C3833" s="165" t="s">
        <v>14882</v>
      </c>
      <c r="D3833" s="166" t="s">
        <v>513</v>
      </c>
      <c r="E3833" s="461">
        <v>206.63</v>
      </c>
      <c r="F3833" s="164" t="s">
        <v>11038</v>
      </c>
    </row>
    <row r="3834" spans="1:6" ht="20.399999999999999" x14ac:dyDescent="0.3">
      <c r="A3834" s="159" t="str">
        <f t="shared" si="59"/>
        <v>SN-93087</v>
      </c>
      <c r="B3834" s="171">
        <v>93087</v>
      </c>
      <c r="C3834" s="165" t="s">
        <v>14883</v>
      </c>
      <c r="D3834" s="166" t="s">
        <v>513</v>
      </c>
      <c r="E3834" s="461">
        <v>9.5500000000000007</v>
      </c>
      <c r="F3834" s="164" t="s">
        <v>11038</v>
      </c>
    </row>
    <row r="3835" spans="1:6" ht="20.399999999999999" x14ac:dyDescent="0.3">
      <c r="A3835" s="159" t="str">
        <f t="shared" si="59"/>
        <v>SN-93088</v>
      </c>
      <c r="B3835" s="171">
        <v>93088</v>
      </c>
      <c r="C3835" s="165" t="s">
        <v>14884</v>
      </c>
      <c r="D3835" s="166" t="s">
        <v>513</v>
      </c>
      <c r="E3835" s="461">
        <v>10.88</v>
      </c>
      <c r="F3835" s="164" t="s">
        <v>11038</v>
      </c>
    </row>
    <row r="3836" spans="1:6" ht="20.399999999999999" x14ac:dyDescent="0.3">
      <c r="A3836" s="159" t="str">
        <f t="shared" si="59"/>
        <v>SN-93089</v>
      </c>
      <c r="B3836" s="171">
        <v>93089</v>
      </c>
      <c r="C3836" s="165" t="s">
        <v>14885</v>
      </c>
      <c r="D3836" s="166" t="s">
        <v>513</v>
      </c>
      <c r="E3836" s="461">
        <v>19.95</v>
      </c>
      <c r="F3836" s="164" t="s">
        <v>11038</v>
      </c>
    </row>
    <row r="3837" spans="1:6" ht="20.399999999999999" x14ac:dyDescent="0.3">
      <c r="A3837" s="159" t="str">
        <f t="shared" si="59"/>
        <v>SN-93090</v>
      </c>
      <c r="B3837" s="171">
        <v>93090</v>
      </c>
      <c r="C3837" s="165" t="s">
        <v>14886</v>
      </c>
      <c r="D3837" s="166" t="s">
        <v>513</v>
      </c>
      <c r="E3837" s="461">
        <v>8.94</v>
      </c>
      <c r="F3837" s="164" t="s">
        <v>11038</v>
      </c>
    </row>
    <row r="3838" spans="1:6" ht="20.399999999999999" x14ac:dyDescent="0.3">
      <c r="A3838" s="159" t="str">
        <f t="shared" si="59"/>
        <v>SN-93091</v>
      </c>
      <c r="B3838" s="171">
        <v>93091</v>
      </c>
      <c r="C3838" s="165" t="s">
        <v>14887</v>
      </c>
      <c r="D3838" s="166" t="s">
        <v>513</v>
      </c>
      <c r="E3838" s="461">
        <v>8.09</v>
      </c>
      <c r="F3838" s="164" t="s">
        <v>11038</v>
      </c>
    </row>
    <row r="3839" spans="1:6" ht="20.399999999999999" x14ac:dyDescent="0.3">
      <c r="A3839" s="159" t="str">
        <f t="shared" si="59"/>
        <v>SN-93092</v>
      </c>
      <c r="B3839" s="171">
        <v>93092</v>
      </c>
      <c r="C3839" s="165" t="s">
        <v>14888</v>
      </c>
      <c r="D3839" s="166" t="s">
        <v>513</v>
      </c>
      <c r="E3839" s="461">
        <v>227.13</v>
      </c>
      <c r="F3839" s="164" t="s">
        <v>11038</v>
      </c>
    </row>
    <row r="3840" spans="1:6" ht="20.399999999999999" x14ac:dyDescent="0.3">
      <c r="A3840" s="159" t="str">
        <f t="shared" si="59"/>
        <v>SN-93093</v>
      </c>
      <c r="B3840" s="171">
        <v>93093</v>
      </c>
      <c r="C3840" s="165" t="s">
        <v>14889</v>
      </c>
      <c r="D3840" s="166" t="s">
        <v>513</v>
      </c>
      <c r="E3840" s="461">
        <v>14.26</v>
      </c>
      <c r="F3840" s="164" t="s">
        <v>11038</v>
      </c>
    </row>
    <row r="3841" spans="1:6" ht="20.399999999999999" x14ac:dyDescent="0.3">
      <c r="A3841" s="159" t="str">
        <f t="shared" si="59"/>
        <v>SN-93094</v>
      </c>
      <c r="B3841" s="171">
        <v>93094</v>
      </c>
      <c r="C3841" s="165" t="s">
        <v>14890</v>
      </c>
      <c r="D3841" s="166" t="s">
        <v>513</v>
      </c>
      <c r="E3841" s="461">
        <v>33.28</v>
      </c>
      <c r="F3841" s="164" t="s">
        <v>11038</v>
      </c>
    </row>
    <row r="3842" spans="1:6" ht="20.399999999999999" x14ac:dyDescent="0.3">
      <c r="A3842" s="159" t="str">
        <f t="shared" si="59"/>
        <v>SN-93095</v>
      </c>
      <c r="B3842" s="171">
        <v>93095</v>
      </c>
      <c r="C3842" s="165" t="s">
        <v>14891</v>
      </c>
      <c r="D3842" s="166" t="s">
        <v>513</v>
      </c>
      <c r="E3842" s="461">
        <v>26.29</v>
      </c>
      <c r="F3842" s="164" t="s">
        <v>11038</v>
      </c>
    </row>
    <row r="3843" spans="1:6" ht="20.399999999999999" x14ac:dyDescent="0.3">
      <c r="A3843" s="159" t="str">
        <f t="shared" si="59"/>
        <v>SN-93096</v>
      </c>
      <c r="B3843" s="171">
        <v>93096</v>
      </c>
      <c r="C3843" s="165" t="s">
        <v>14892</v>
      </c>
      <c r="D3843" s="166" t="s">
        <v>513</v>
      </c>
      <c r="E3843" s="461">
        <v>36.840000000000003</v>
      </c>
      <c r="F3843" s="164" t="s">
        <v>11038</v>
      </c>
    </row>
    <row r="3844" spans="1:6" ht="20.399999999999999" x14ac:dyDescent="0.3">
      <c r="A3844" s="159" t="str">
        <f t="shared" si="59"/>
        <v>SN-93097</v>
      </c>
      <c r="B3844" s="171">
        <v>93097</v>
      </c>
      <c r="C3844" s="165" t="s">
        <v>14893</v>
      </c>
      <c r="D3844" s="166" t="s">
        <v>513</v>
      </c>
      <c r="E3844" s="461">
        <v>6.9</v>
      </c>
      <c r="F3844" s="164" t="s">
        <v>11038</v>
      </c>
    </row>
    <row r="3845" spans="1:6" ht="20.399999999999999" x14ac:dyDescent="0.3">
      <c r="A3845" s="159" t="str">
        <f t="shared" si="59"/>
        <v>SN-93098</v>
      </c>
      <c r="B3845" s="171">
        <v>93098</v>
      </c>
      <c r="C3845" s="165" t="s">
        <v>14894</v>
      </c>
      <c r="D3845" s="166" t="s">
        <v>513</v>
      </c>
      <c r="E3845" s="461">
        <v>10.29</v>
      </c>
      <c r="F3845" s="164" t="s">
        <v>11038</v>
      </c>
    </row>
    <row r="3846" spans="1:6" ht="20.399999999999999" x14ac:dyDescent="0.3">
      <c r="A3846" s="159" t="str">
        <f t="shared" si="59"/>
        <v>SN-93099</v>
      </c>
      <c r="B3846" s="171">
        <v>93099</v>
      </c>
      <c r="C3846" s="165" t="s">
        <v>14895</v>
      </c>
      <c r="D3846" s="166" t="s">
        <v>513</v>
      </c>
      <c r="E3846" s="461">
        <v>11.94</v>
      </c>
      <c r="F3846" s="164" t="s">
        <v>11038</v>
      </c>
    </row>
    <row r="3847" spans="1:6" ht="20.399999999999999" x14ac:dyDescent="0.3">
      <c r="A3847" s="159" t="str">
        <f t="shared" si="59"/>
        <v>SN-93100</v>
      </c>
      <c r="B3847" s="171">
        <v>93100</v>
      </c>
      <c r="C3847" s="165" t="s">
        <v>14896</v>
      </c>
      <c r="D3847" s="166" t="s">
        <v>513</v>
      </c>
      <c r="E3847" s="461">
        <v>15.76</v>
      </c>
      <c r="F3847" s="164" t="s">
        <v>11038</v>
      </c>
    </row>
    <row r="3848" spans="1:6" ht="20.399999999999999" x14ac:dyDescent="0.3">
      <c r="A3848" s="159" t="str">
        <f t="shared" si="59"/>
        <v>SN-93101</v>
      </c>
      <c r="B3848" s="171">
        <v>93101</v>
      </c>
      <c r="C3848" s="165" t="s">
        <v>14897</v>
      </c>
      <c r="D3848" s="166" t="s">
        <v>513</v>
      </c>
      <c r="E3848" s="461">
        <v>16.760000000000002</v>
      </c>
      <c r="F3848" s="164" t="s">
        <v>11038</v>
      </c>
    </row>
    <row r="3849" spans="1:6" ht="20.399999999999999" x14ac:dyDescent="0.3">
      <c r="A3849" s="159" t="str">
        <f t="shared" si="59"/>
        <v>SN-93102</v>
      </c>
      <c r="B3849" s="171">
        <v>93102</v>
      </c>
      <c r="C3849" s="165" t="s">
        <v>14898</v>
      </c>
      <c r="D3849" s="166" t="s">
        <v>513</v>
      </c>
      <c r="E3849" s="461">
        <v>15.51</v>
      </c>
      <c r="F3849" s="164" t="s">
        <v>11038</v>
      </c>
    </row>
    <row r="3850" spans="1:6" ht="20.399999999999999" x14ac:dyDescent="0.3">
      <c r="A3850" s="159" t="str">
        <f t="shared" ref="A3850:A3913" si="60">CONCATENATE("SN-",B3850)</f>
        <v>SN-93103</v>
      </c>
      <c r="B3850" s="171">
        <v>93103</v>
      </c>
      <c r="C3850" s="165" t="s">
        <v>14899</v>
      </c>
      <c r="D3850" s="166" t="s">
        <v>513</v>
      </c>
      <c r="E3850" s="461">
        <v>4.54</v>
      </c>
      <c r="F3850" s="164" t="s">
        <v>11038</v>
      </c>
    </row>
    <row r="3851" spans="1:6" ht="20.399999999999999" x14ac:dyDescent="0.3">
      <c r="A3851" s="159" t="str">
        <f t="shared" si="60"/>
        <v>SN-93104</v>
      </c>
      <c r="B3851" s="171">
        <v>93104</v>
      </c>
      <c r="C3851" s="165" t="s">
        <v>14900</v>
      </c>
      <c r="D3851" s="166" t="s">
        <v>513</v>
      </c>
      <c r="E3851" s="461">
        <v>8.84</v>
      </c>
      <c r="F3851" s="164" t="s">
        <v>11038</v>
      </c>
    </row>
    <row r="3852" spans="1:6" ht="20.399999999999999" x14ac:dyDescent="0.3">
      <c r="A3852" s="159" t="str">
        <f t="shared" si="60"/>
        <v>SN-93105</v>
      </c>
      <c r="B3852" s="171">
        <v>93105</v>
      </c>
      <c r="C3852" s="165" t="s">
        <v>14901</v>
      </c>
      <c r="D3852" s="166" t="s">
        <v>513</v>
      </c>
      <c r="E3852" s="461">
        <v>10.56</v>
      </c>
      <c r="F3852" s="164" t="s">
        <v>11038</v>
      </c>
    </row>
    <row r="3853" spans="1:6" ht="20.399999999999999" x14ac:dyDescent="0.3">
      <c r="A3853" s="159" t="str">
        <f t="shared" si="60"/>
        <v>SN-93106</v>
      </c>
      <c r="B3853" s="171">
        <v>93106</v>
      </c>
      <c r="C3853" s="165" t="s">
        <v>14902</v>
      </c>
      <c r="D3853" s="166" t="s">
        <v>513</v>
      </c>
      <c r="E3853" s="461">
        <v>178.06</v>
      </c>
      <c r="F3853" s="164" t="s">
        <v>11038</v>
      </c>
    </row>
    <row r="3854" spans="1:6" ht="20.399999999999999" x14ac:dyDescent="0.3">
      <c r="A3854" s="159" t="str">
        <f t="shared" si="60"/>
        <v>SN-93107</v>
      </c>
      <c r="B3854" s="171">
        <v>93107</v>
      </c>
      <c r="C3854" s="165" t="s">
        <v>14903</v>
      </c>
      <c r="D3854" s="166" t="s">
        <v>513</v>
      </c>
      <c r="E3854" s="461">
        <v>7.91</v>
      </c>
      <c r="F3854" s="164" t="s">
        <v>11038</v>
      </c>
    </row>
    <row r="3855" spans="1:6" ht="20.399999999999999" x14ac:dyDescent="0.3">
      <c r="A3855" s="159" t="str">
        <f t="shared" si="60"/>
        <v>SN-93108</v>
      </c>
      <c r="B3855" s="171">
        <v>93108</v>
      </c>
      <c r="C3855" s="165" t="s">
        <v>14904</v>
      </c>
      <c r="D3855" s="166" t="s">
        <v>513</v>
      </c>
      <c r="E3855" s="461">
        <v>7.56</v>
      </c>
      <c r="F3855" s="164" t="s">
        <v>11038</v>
      </c>
    </row>
    <row r="3856" spans="1:6" ht="20.399999999999999" x14ac:dyDescent="0.3">
      <c r="A3856" s="159" t="str">
        <f t="shared" si="60"/>
        <v>SN-93109</v>
      </c>
      <c r="B3856" s="171">
        <v>93109</v>
      </c>
      <c r="C3856" s="165" t="s">
        <v>14905</v>
      </c>
      <c r="D3856" s="166" t="s">
        <v>513</v>
      </c>
      <c r="E3856" s="461">
        <v>207.83</v>
      </c>
      <c r="F3856" s="164" t="s">
        <v>11038</v>
      </c>
    </row>
    <row r="3857" spans="1:7" ht="20.399999999999999" x14ac:dyDescent="0.3">
      <c r="A3857" s="159" t="str">
        <f t="shared" si="60"/>
        <v>SN-93110</v>
      </c>
      <c r="B3857" s="171">
        <v>93110</v>
      </c>
      <c r="C3857" s="165" t="s">
        <v>14906</v>
      </c>
      <c r="D3857" s="166" t="s">
        <v>513</v>
      </c>
      <c r="E3857" s="461">
        <v>10.75</v>
      </c>
      <c r="F3857" s="164" t="s">
        <v>11038</v>
      </c>
      <c r="G3857" s="143"/>
    </row>
    <row r="3858" spans="1:7" ht="20.399999999999999" x14ac:dyDescent="0.3">
      <c r="A3858" s="159" t="str">
        <f t="shared" si="60"/>
        <v>SN-93111</v>
      </c>
      <c r="B3858" s="171">
        <v>93111</v>
      </c>
      <c r="C3858" s="165" t="s">
        <v>14907</v>
      </c>
      <c r="D3858" s="166" t="s">
        <v>513</v>
      </c>
      <c r="E3858" s="461">
        <v>12.08</v>
      </c>
      <c r="F3858" s="164" t="s">
        <v>11038</v>
      </c>
      <c r="G3858" s="143"/>
    </row>
    <row r="3859" spans="1:7" ht="20.399999999999999" x14ac:dyDescent="0.3">
      <c r="A3859" s="159" t="str">
        <f t="shared" si="60"/>
        <v>SN-93112</v>
      </c>
      <c r="B3859" s="171">
        <v>93112</v>
      </c>
      <c r="C3859" s="165" t="s">
        <v>14908</v>
      </c>
      <c r="D3859" s="166" t="s">
        <v>513</v>
      </c>
      <c r="E3859" s="461">
        <v>21.15</v>
      </c>
      <c r="F3859" s="164" t="s">
        <v>11038</v>
      </c>
      <c r="G3859" s="168"/>
    </row>
    <row r="3860" spans="1:7" ht="20.399999999999999" x14ac:dyDescent="0.3">
      <c r="A3860" s="159" t="str">
        <f t="shared" si="60"/>
        <v>SN-93113</v>
      </c>
      <c r="B3860" s="171">
        <v>93113</v>
      </c>
      <c r="C3860" s="165" t="s">
        <v>14909</v>
      </c>
      <c r="D3860" s="166" t="s">
        <v>513</v>
      </c>
      <c r="E3860" s="461">
        <v>11.11</v>
      </c>
      <c r="F3860" s="164" t="s">
        <v>11038</v>
      </c>
      <c r="G3860" s="168"/>
    </row>
    <row r="3861" spans="1:7" ht="20.399999999999999" x14ac:dyDescent="0.3">
      <c r="A3861" s="159" t="str">
        <f t="shared" si="60"/>
        <v>SN-93114</v>
      </c>
      <c r="B3861" s="171">
        <v>93114</v>
      </c>
      <c r="C3861" s="165" t="s">
        <v>14910</v>
      </c>
      <c r="D3861" s="166" t="s">
        <v>513</v>
      </c>
      <c r="E3861" s="461">
        <v>16.43</v>
      </c>
      <c r="F3861" s="164" t="s">
        <v>11038</v>
      </c>
      <c r="G3861" s="168"/>
    </row>
    <row r="3862" spans="1:7" ht="20.399999999999999" x14ac:dyDescent="0.3">
      <c r="A3862" s="159" t="str">
        <f t="shared" si="60"/>
        <v>SN-93115</v>
      </c>
      <c r="B3862" s="171">
        <v>93115</v>
      </c>
      <c r="C3862" s="165" t="s">
        <v>14911</v>
      </c>
      <c r="D3862" s="166" t="s">
        <v>513</v>
      </c>
      <c r="E3862" s="461">
        <v>35.450000000000003</v>
      </c>
      <c r="F3862" s="164" t="s">
        <v>11038</v>
      </c>
      <c r="G3862" s="143"/>
    </row>
    <row r="3863" spans="1:7" ht="20.399999999999999" x14ac:dyDescent="0.3">
      <c r="A3863" s="159" t="str">
        <f t="shared" si="60"/>
        <v>SN-93116</v>
      </c>
      <c r="B3863" s="171">
        <v>93116</v>
      </c>
      <c r="C3863" s="165" t="s">
        <v>14912</v>
      </c>
      <c r="D3863" s="166" t="s">
        <v>513</v>
      </c>
      <c r="E3863" s="461">
        <v>229.3</v>
      </c>
      <c r="F3863" s="164" t="s">
        <v>11038</v>
      </c>
      <c r="G3863" s="143"/>
    </row>
    <row r="3864" spans="1:7" ht="20.399999999999999" x14ac:dyDescent="0.3">
      <c r="A3864" s="159" t="str">
        <f t="shared" si="60"/>
        <v>SN-93117</v>
      </c>
      <c r="B3864" s="171">
        <v>93117</v>
      </c>
      <c r="C3864" s="165" t="s">
        <v>14913</v>
      </c>
      <c r="D3864" s="166" t="s">
        <v>513</v>
      </c>
      <c r="E3864" s="461">
        <v>26.49</v>
      </c>
      <c r="F3864" s="164" t="s">
        <v>11038</v>
      </c>
      <c r="G3864" s="168"/>
    </row>
    <row r="3865" spans="1:7" ht="20.399999999999999" x14ac:dyDescent="0.3">
      <c r="A3865" s="159" t="str">
        <f t="shared" si="60"/>
        <v>SN-93118</v>
      </c>
      <c r="B3865" s="171">
        <v>93118</v>
      </c>
      <c r="C3865" s="165" t="s">
        <v>14914</v>
      </c>
      <c r="D3865" s="166" t="s">
        <v>513</v>
      </c>
      <c r="E3865" s="461">
        <v>39.25</v>
      </c>
      <c r="F3865" s="164" t="s">
        <v>11038</v>
      </c>
      <c r="G3865" s="168"/>
    </row>
    <row r="3866" spans="1:7" ht="20.399999999999999" x14ac:dyDescent="0.3">
      <c r="A3866" s="159" t="str">
        <f t="shared" si="60"/>
        <v>SN-93119</v>
      </c>
      <c r="B3866" s="171">
        <v>93119</v>
      </c>
      <c r="C3866" s="165" t="s">
        <v>14915</v>
      </c>
      <c r="D3866" s="166" t="s">
        <v>513</v>
      </c>
      <c r="E3866" s="461">
        <v>8.14</v>
      </c>
      <c r="F3866" s="164" t="s">
        <v>11038</v>
      </c>
      <c r="G3866" s="143"/>
    </row>
    <row r="3867" spans="1:7" ht="20.399999999999999" x14ac:dyDescent="0.3">
      <c r="A3867" s="159" t="str">
        <f t="shared" si="60"/>
        <v>SN-93120</v>
      </c>
      <c r="B3867" s="171">
        <v>93120</v>
      </c>
      <c r="C3867" s="165" t="s">
        <v>14916</v>
      </c>
      <c r="D3867" s="166" t="s">
        <v>513</v>
      </c>
      <c r="E3867" s="461">
        <v>11.96</v>
      </c>
      <c r="F3867" s="164" t="s">
        <v>11038</v>
      </c>
      <c r="G3867" s="143"/>
    </row>
    <row r="3868" spans="1:7" ht="20.399999999999999" x14ac:dyDescent="0.3">
      <c r="A3868" s="159" t="str">
        <f t="shared" si="60"/>
        <v>SN-93121</v>
      </c>
      <c r="B3868" s="171">
        <v>93121</v>
      </c>
      <c r="C3868" s="165" t="s">
        <v>14917</v>
      </c>
      <c r="D3868" s="166" t="s">
        <v>513</v>
      </c>
      <c r="E3868" s="461">
        <v>12.96</v>
      </c>
      <c r="F3868" s="164" t="s">
        <v>11038</v>
      </c>
      <c r="G3868" s="143"/>
    </row>
    <row r="3869" spans="1:7" ht="20.399999999999999" x14ac:dyDescent="0.3">
      <c r="A3869" s="159" t="str">
        <f t="shared" si="60"/>
        <v>SN-93122</v>
      </c>
      <c r="B3869" s="171">
        <v>93122</v>
      </c>
      <c r="C3869" s="165" t="s">
        <v>14918</v>
      </c>
      <c r="D3869" s="166" t="s">
        <v>513</v>
      </c>
      <c r="E3869" s="461">
        <v>11.64</v>
      </c>
      <c r="F3869" s="164" t="s">
        <v>11038</v>
      </c>
      <c r="G3869" s="143"/>
    </row>
    <row r="3870" spans="1:7" ht="20.399999999999999" x14ac:dyDescent="0.3">
      <c r="A3870" s="159" t="str">
        <f t="shared" si="60"/>
        <v>SN-93123</v>
      </c>
      <c r="B3870" s="171">
        <v>93123</v>
      </c>
      <c r="C3870" s="165" t="s">
        <v>14919</v>
      </c>
      <c r="D3870" s="166" t="s">
        <v>513</v>
      </c>
      <c r="E3870" s="461">
        <v>24.23</v>
      </c>
      <c r="F3870" s="164" t="s">
        <v>11038</v>
      </c>
      <c r="G3870" s="168"/>
    </row>
    <row r="3871" spans="1:7" ht="20.399999999999999" x14ac:dyDescent="0.3">
      <c r="A3871" s="159" t="str">
        <f t="shared" si="60"/>
        <v>SN-93124</v>
      </c>
      <c r="B3871" s="171">
        <v>93124</v>
      </c>
      <c r="C3871" s="165" t="s">
        <v>14920</v>
      </c>
      <c r="D3871" s="166" t="s">
        <v>513</v>
      </c>
      <c r="E3871" s="461">
        <v>37.36</v>
      </c>
      <c r="F3871" s="164" t="s">
        <v>11038</v>
      </c>
      <c r="G3871" s="143"/>
    </row>
    <row r="3872" spans="1:7" ht="20.399999999999999" x14ac:dyDescent="0.3">
      <c r="A3872" s="159" t="str">
        <f t="shared" si="60"/>
        <v>SN-93125</v>
      </c>
      <c r="B3872" s="171">
        <v>93125</v>
      </c>
      <c r="C3872" s="165" t="s">
        <v>14921</v>
      </c>
      <c r="D3872" s="166" t="s">
        <v>513</v>
      </c>
      <c r="E3872" s="461">
        <v>53.95</v>
      </c>
      <c r="F3872" s="164" t="s">
        <v>11038</v>
      </c>
      <c r="G3872" s="143"/>
    </row>
    <row r="3873" spans="1:7" ht="20.399999999999999" x14ac:dyDescent="0.3">
      <c r="A3873" s="159" t="str">
        <f t="shared" si="60"/>
        <v>SN-93126</v>
      </c>
      <c r="B3873" s="171">
        <v>93126</v>
      </c>
      <c r="C3873" s="165" t="s">
        <v>14922</v>
      </c>
      <c r="D3873" s="166" t="s">
        <v>513</v>
      </c>
      <c r="E3873" s="461">
        <v>117.36</v>
      </c>
      <c r="F3873" s="164" t="s">
        <v>11038</v>
      </c>
      <c r="G3873" s="143"/>
    </row>
    <row r="3874" spans="1:7" ht="20.399999999999999" x14ac:dyDescent="0.3">
      <c r="A3874" s="159" t="str">
        <f t="shared" si="60"/>
        <v>SN-93133</v>
      </c>
      <c r="B3874" s="171">
        <v>93133</v>
      </c>
      <c r="C3874" s="165" t="s">
        <v>14923</v>
      </c>
      <c r="D3874" s="166" t="s">
        <v>513</v>
      </c>
      <c r="E3874" s="461">
        <v>10.26</v>
      </c>
      <c r="F3874" s="164" t="s">
        <v>11038</v>
      </c>
      <c r="G3874" s="143"/>
    </row>
    <row r="3875" spans="1:7" ht="21.6" x14ac:dyDescent="0.3">
      <c r="A3875" s="159" t="str">
        <f t="shared" si="60"/>
        <v>SN-94465</v>
      </c>
      <c r="B3875" s="171">
        <v>94465</v>
      </c>
      <c r="C3875" s="165" t="s">
        <v>14924</v>
      </c>
      <c r="D3875" s="166" t="s">
        <v>513</v>
      </c>
      <c r="E3875" s="461">
        <v>26.76</v>
      </c>
      <c r="F3875" s="164" t="s">
        <v>11118</v>
      </c>
      <c r="G3875" s="143"/>
    </row>
    <row r="3876" spans="1:7" ht="21.6" x14ac:dyDescent="0.3">
      <c r="A3876" s="159" t="str">
        <f t="shared" si="60"/>
        <v>SN-94466</v>
      </c>
      <c r="B3876" s="171">
        <v>94466</v>
      </c>
      <c r="C3876" s="165" t="s">
        <v>14925</v>
      </c>
      <c r="D3876" s="166" t="s">
        <v>513</v>
      </c>
      <c r="E3876" s="461">
        <v>26.78</v>
      </c>
      <c r="F3876" s="164" t="s">
        <v>11118</v>
      </c>
      <c r="G3876" s="143"/>
    </row>
    <row r="3877" spans="1:7" ht="21.6" x14ac:dyDescent="0.3">
      <c r="A3877" s="159" t="str">
        <f t="shared" si="60"/>
        <v>SN-94467</v>
      </c>
      <c r="B3877" s="171">
        <v>94467</v>
      </c>
      <c r="C3877" s="165" t="s">
        <v>14926</v>
      </c>
      <c r="D3877" s="166" t="s">
        <v>513</v>
      </c>
      <c r="E3877" s="461">
        <v>41.09</v>
      </c>
      <c r="F3877" s="164" t="s">
        <v>11118</v>
      </c>
      <c r="G3877" s="143"/>
    </row>
    <row r="3878" spans="1:7" ht="21.6" x14ac:dyDescent="0.3">
      <c r="A3878" s="159" t="str">
        <f t="shared" si="60"/>
        <v>SN-94468</v>
      </c>
      <c r="B3878" s="171">
        <v>94468</v>
      </c>
      <c r="C3878" s="165" t="s">
        <v>14927</v>
      </c>
      <c r="D3878" s="166" t="s">
        <v>513</v>
      </c>
      <c r="E3878" s="461">
        <v>36</v>
      </c>
      <c r="F3878" s="164" t="s">
        <v>11118</v>
      </c>
      <c r="G3878" s="143"/>
    </row>
    <row r="3879" spans="1:7" ht="21.6" x14ac:dyDescent="0.3">
      <c r="A3879" s="159" t="str">
        <f t="shared" si="60"/>
        <v>SN-94469</v>
      </c>
      <c r="B3879" s="171">
        <v>94469</v>
      </c>
      <c r="C3879" s="165" t="s">
        <v>14928</v>
      </c>
      <c r="D3879" s="166" t="s">
        <v>513</v>
      </c>
      <c r="E3879" s="461">
        <v>59.58</v>
      </c>
      <c r="F3879" s="164" t="s">
        <v>11118</v>
      </c>
      <c r="G3879" s="143"/>
    </row>
    <row r="3880" spans="1:7" ht="21.6" x14ac:dyDescent="0.3">
      <c r="A3880" s="159" t="str">
        <f t="shared" si="60"/>
        <v>SN-94470</v>
      </c>
      <c r="B3880" s="171">
        <v>94470</v>
      </c>
      <c r="C3880" s="165" t="s">
        <v>14929</v>
      </c>
      <c r="D3880" s="166" t="s">
        <v>513</v>
      </c>
      <c r="E3880" s="461">
        <v>55.05</v>
      </c>
      <c r="F3880" s="164" t="s">
        <v>11118</v>
      </c>
      <c r="G3880" s="143"/>
    </row>
    <row r="3881" spans="1:7" ht="21.6" x14ac:dyDescent="0.3">
      <c r="A3881" s="159" t="str">
        <f t="shared" si="60"/>
        <v>SN-94471</v>
      </c>
      <c r="B3881" s="171">
        <v>94471</v>
      </c>
      <c r="C3881" s="165" t="s">
        <v>14930</v>
      </c>
      <c r="D3881" s="166" t="s">
        <v>513</v>
      </c>
      <c r="E3881" s="461">
        <v>38.619999999999997</v>
      </c>
      <c r="F3881" s="164" t="s">
        <v>11118</v>
      </c>
      <c r="G3881" s="143"/>
    </row>
    <row r="3882" spans="1:7" ht="21.6" x14ac:dyDescent="0.3">
      <c r="A3882" s="159" t="str">
        <f t="shared" si="60"/>
        <v>SN-94472</v>
      </c>
      <c r="B3882" s="171">
        <v>94472</v>
      </c>
      <c r="C3882" s="165" t="s">
        <v>14931</v>
      </c>
      <c r="D3882" s="166" t="s">
        <v>513</v>
      </c>
      <c r="E3882" s="461">
        <v>39.75</v>
      </c>
      <c r="F3882" s="164" t="s">
        <v>11118</v>
      </c>
      <c r="G3882" s="143"/>
    </row>
    <row r="3883" spans="1:7" ht="21.6" x14ac:dyDescent="0.3">
      <c r="A3883" s="159" t="str">
        <f t="shared" si="60"/>
        <v>SN-94473</v>
      </c>
      <c r="B3883" s="171">
        <v>94473</v>
      </c>
      <c r="C3883" s="165" t="s">
        <v>14932</v>
      </c>
      <c r="D3883" s="166" t="s">
        <v>513</v>
      </c>
      <c r="E3883" s="461">
        <v>58.86</v>
      </c>
      <c r="F3883" s="164" t="s">
        <v>11118</v>
      </c>
      <c r="G3883" s="143"/>
    </row>
    <row r="3884" spans="1:7" ht="21.6" x14ac:dyDescent="0.3">
      <c r="A3884" s="159" t="str">
        <f t="shared" si="60"/>
        <v>SN-94474</v>
      </c>
      <c r="B3884" s="171">
        <v>94474</v>
      </c>
      <c r="C3884" s="165" t="s">
        <v>14933</v>
      </c>
      <c r="D3884" s="166" t="s">
        <v>513</v>
      </c>
      <c r="E3884" s="461">
        <v>63.84</v>
      </c>
      <c r="F3884" s="164" t="s">
        <v>11118</v>
      </c>
      <c r="G3884" s="168"/>
    </row>
    <row r="3885" spans="1:7" ht="21.6" x14ac:dyDescent="0.3">
      <c r="A3885" s="159" t="str">
        <f t="shared" si="60"/>
        <v>SN-94475</v>
      </c>
      <c r="B3885" s="171">
        <v>94475</v>
      </c>
      <c r="C3885" s="165" t="s">
        <v>14934</v>
      </c>
      <c r="D3885" s="166" t="s">
        <v>513</v>
      </c>
      <c r="E3885" s="461">
        <v>80.790000000000006</v>
      </c>
      <c r="F3885" s="164" t="s">
        <v>11118</v>
      </c>
      <c r="G3885" s="143"/>
    </row>
    <row r="3886" spans="1:7" ht="21.6" x14ac:dyDescent="0.3">
      <c r="A3886" s="159" t="str">
        <f t="shared" si="60"/>
        <v>SN-94476</v>
      </c>
      <c r="B3886" s="171">
        <v>94476</v>
      </c>
      <c r="C3886" s="165" t="s">
        <v>14935</v>
      </c>
      <c r="D3886" s="166" t="s">
        <v>513</v>
      </c>
      <c r="E3886" s="461">
        <v>90.38</v>
      </c>
      <c r="F3886" s="164" t="s">
        <v>11118</v>
      </c>
      <c r="G3886" s="143"/>
    </row>
    <row r="3887" spans="1:7" ht="21.6" x14ac:dyDescent="0.3">
      <c r="A3887" s="159" t="str">
        <f t="shared" si="60"/>
        <v>SN-94477</v>
      </c>
      <c r="B3887" s="171">
        <v>94477</v>
      </c>
      <c r="C3887" s="165" t="s">
        <v>14936</v>
      </c>
      <c r="D3887" s="166" t="s">
        <v>513</v>
      </c>
      <c r="E3887" s="461">
        <v>51.41</v>
      </c>
      <c r="F3887" s="164" t="s">
        <v>11118</v>
      </c>
      <c r="G3887" s="143"/>
    </row>
    <row r="3888" spans="1:7" ht="21.6" x14ac:dyDescent="0.3">
      <c r="A3888" s="159" t="str">
        <f t="shared" si="60"/>
        <v>SN-94478</v>
      </c>
      <c r="B3888" s="171">
        <v>94478</v>
      </c>
      <c r="C3888" s="165" t="s">
        <v>14937</v>
      </c>
      <c r="D3888" s="166" t="s">
        <v>513</v>
      </c>
      <c r="E3888" s="461">
        <v>80.91</v>
      </c>
      <c r="F3888" s="164" t="s">
        <v>11118</v>
      </c>
      <c r="G3888" s="143"/>
    </row>
    <row r="3889" spans="1:7" ht="21.6" x14ac:dyDescent="0.3">
      <c r="A3889" s="159" t="str">
        <f t="shared" si="60"/>
        <v>SN-94479</v>
      </c>
      <c r="B3889" s="171">
        <v>94479</v>
      </c>
      <c r="C3889" s="165" t="s">
        <v>14938</v>
      </c>
      <c r="D3889" s="166" t="s">
        <v>513</v>
      </c>
      <c r="E3889" s="461">
        <v>106.73</v>
      </c>
      <c r="F3889" s="164" t="s">
        <v>11118</v>
      </c>
      <c r="G3889" s="143"/>
    </row>
    <row r="3890" spans="1:7" ht="20.399999999999999" x14ac:dyDescent="0.3">
      <c r="A3890" s="159" t="str">
        <f t="shared" si="60"/>
        <v>SN-94606</v>
      </c>
      <c r="B3890" s="171">
        <v>94606</v>
      </c>
      <c r="C3890" s="165" t="s">
        <v>14939</v>
      </c>
      <c r="D3890" s="166" t="s">
        <v>513</v>
      </c>
      <c r="E3890" s="461">
        <v>35</v>
      </c>
      <c r="F3890" s="164" t="s">
        <v>11038</v>
      </c>
      <c r="G3890" s="143"/>
    </row>
    <row r="3891" spans="1:7" ht="20.399999999999999" x14ac:dyDescent="0.3">
      <c r="A3891" s="159" t="str">
        <f t="shared" si="60"/>
        <v>SN-94608</v>
      </c>
      <c r="B3891" s="171">
        <v>94608</v>
      </c>
      <c r="C3891" s="165" t="s">
        <v>14940</v>
      </c>
      <c r="D3891" s="166" t="s">
        <v>513</v>
      </c>
      <c r="E3891" s="461">
        <v>80.239999999999995</v>
      </c>
      <c r="F3891" s="164" t="s">
        <v>11038</v>
      </c>
      <c r="G3891" s="168"/>
    </row>
    <row r="3892" spans="1:7" ht="20.399999999999999" x14ac:dyDescent="0.3">
      <c r="A3892" s="159" t="str">
        <f t="shared" si="60"/>
        <v>SN-94610</v>
      </c>
      <c r="B3892" s="171">
        <v>94610</v>
      </c>
      <c r="C3892" s="165" t="s">
        <v>14941</v>
      </c>
      <c r="D3892" s="166" t="s">
        <v>513</v>
      </c>
      <c r="E3892" s="461">
        <v>117.59</v>
      </c>
      <c r="F3892" s="164" t="s">
        <v>11038</v>
      </c>
      <c r="G3892" s="143"/>
    </row>
    <row r="3893" spans="1:7" ht="20.399999999999999" x14ac:dyDescent="0.3">
      <c r="A3893" s="159" t="str">
        <f t="shared" si="60"/>
        <v>SN-94612</v>
      </c>
      <c r="B3893" s="171">
        <v>94612</v>
      </c>
      <c r="C3893" s="165" t="s">
        <v>14942</v>
      </c>
      <c r="D3893" s="166" t="s">
        <v>513</v>
      </c>
      <c r="E3893" s="461">
        <v>163.26</v>
      </c>
      <c r="F3893" s="164" t="s">
        <v>11038</v>
      </c>
      <c r="G3893" s="143"/>
    </row>
    <row r="3894" spans="1:7" ht="20.399999999999999" x14ac:dyDescent="0.3">
      <c r="A3894" s="159" t="str">
        <f t="shared" si="60"/>
        <v>SN-94614</v>
      </c>
      <c r="B3894" s="171">
        <v>94614</v>
      </c>
      <c r="C3894" s="165" t="s">
        <v>14943</v>
      </c>
      <c r="D3894" s="166" t="s">
        <v>513</v>
      </c>
      <c r="E3894" s="461">
        <v>58.59</v>
      </c>
      <c r="F3894" s="164" t="s">
        <v>11038</v>
      </c>
      <c r="G3894" s="143"/>
    </row>
    <row r="3895" spans="1:7" ht="20.399999999999999" x14ac:dyDescent="0.3">
      <c r="A3895" s="159" t="str">
        <f t="shared" si="60"/>
        <v>SN-94615</v>
      </c>
      <c r="B3895" s="171">
        <v>94615</v>
      </c>
      <c r="C3895" s="165" t="s">
        <v>14944</v>
      </c>
      <c r="D3895" s="166" t="s">
        <v>513</v>
      </c>
      <c r="E3895" s="461">
        <v>65.7</v>
      </c>
      <c r="F3895" s="164" t="s">
        <v>11038</v>
      </c>
      <c r="G3895" s="143"/>
    </row>
    <row r="3896" spans="1:7" ht="20.399999999999999" x14ac:dyDescent="0.3">
      <c r="A3896" s="159" t="str">
        <f t="shared" si="60"/>
        <v>SN-94616</v>
      </c>
      <c r="B3896" s="171">
        <v>94616</v>
      </c>
      <c r="C3896" s="165" t="s">
        <v>14945</v>
      </c>
      <c r="D3896" s="166" t="s">
        <v>513</v>
      </c>
      <c r="E3896" s="461">
        <v>151.94</v>
      </c>
      <c r="F3896" s="164" t="s">
        <v>11038</v>
      </c>
      <c r="G3896" s="143"/>
    </row>
    <row r="3897" spans="1:7" ht="20.399999999999999" x14ac:dyDescent="0.3">
      <c r="A3897" s="159" t="str">
        <f t="shared" si="60"/>
        <v>SN-94617</v>
      </c>
      <c r="B3897" s="171">
        <v>94617</v>
      </c>
      <c r="C3897" s="165" t="s">
        <v>14946</v>
      </c>
      <c r="D3897" s="166" t="s">
        <v>513</v>
      </c>
      <c r="E3897" s="461">
        <v>127.24</v>
      </c>
      <c r="F3897" s="164" t="s">
        <v>11038</v>
      </c>
      <c r="G3897" s="143"/>
    </row>
    <row r="3898" spans="1:7" ht="20.399999999999999" x14ac:dyDescent="0.3">
      <c r="A3898" s="159" t="str">
        <f t="shared" si="60"/>
        <v>SN-94618</v>
      </c>
      <c r="B3898" s="171">
        <v>94618</v>
      </c>
      <c r="C3898" s="165" t="s">
        <v>14947</v>
      </c>
      <c r="D3898" s="166" t="s">
        <v>513</v>
      </c>
      <c r="E3898" s="461">
        <v>149.82</v>
      </c>
      <c r="F3898" s="164" t="s">
        <v>11038</v>
      </c>
      <c r="G3898" s="143"/>
    </row>
    <row r="3899" spans="1:7" ht="20.399999999999999" x14ac:dyDescent="0.3">
      <c r="A3899" s="159" t="str">
        <f t="shared" si="60"/>
        <v>SN-94620</v>
      </c>
      <c r="B3899" s="171">
        <v>94620</v>
      </c>
      <c r="C3899" s="165" t="s">
        <v>14948</v>
      </c>
      <c r="D3899" s="166" t="s">
        <v>513</v>
      </c>
      <c r="E3899" s="461">
        <v>334.53</v>
      </c>
      <c r="F3899" s="164" t="s">
        <v>11038</v>
      </c>
      <c r="G3899" s="143"/>
    </row>
    <row r="3900" spans="1:7" ht="20.399999999999999" x14ac:dyDescent="0.3">
      <c r="A3900" s="159" t="str">
        <f t="shared" si="60"/>
        <v>SN-94622</v>
      </c>
      <c r="B3900" s="171">
        <v>94622</v>
      </c>
      <c r="C3900" s="165" t="s">
        <v>14949</v>
      </c>
      <c r="D3900" s="166" t="s">
        <v>513</v>
      </c>
      <c r="E3900" s="461">
        <v>84.92</v>
      </c>
      <c r="F3900" s="164" t="s">
        <v>11038</v>
      </c>
      <c r="G3900" s="143"/>
    </row>
    <row r="3901" spans="1:7" ht="20.399999999999999" x14ac:dyDescent="0.3">
      <c r="A3901" s="159" t="str">
        <f t="shared" si="60"/>
        <v>SN-94623</v>
      </c>
      <c r="B3901" s="171">
        <v>94623</v>
      </c>
      <c r="C3901" s="165" t="s">
        <v>14950</v>
      </c>
      <c r="D3901" s="166" t="s">
        <v>513</v>
      </c>
      <c r="E3901" s="461">
        <v>188.75</v>
      </c>
      <c r="F3901" s="164" t="s">
        <v>11038</v>
      </c>
      <c r="G3901" s="143"/>
    </row>
    <row r="3902" spans="1:7" ht="20.399999999999999" x14ac:dyDescent="0.3">
      <c r="A3902" s="159" t="str">
        <f t="shared" si="60"/>
        <v>SN-94624</v>
      </c>
      <c r="B3902" s="171">
        <v>94624</v>
      </c>
      <c r="C3902" s="165" t="s">
        <v>14951</v>
      </c>
      <c r="D3902" s="166" t="s">
        <v>513</v>
      </c>
      <c r="E3902" s="461">
        <v>283.64</v>
      </c>
      <c r="F3902" s="164" t="s">
        <v>11038</v>
      </c>
      <c r="G3902" s="143"/>
    </row>
    <row r="3903" spans="1:7" ht="20.399999999999999" x14ac:dyDescent="0.3">
      <c r="A3903" s="159" t="str">
        <f t="shared" si="60"/>
        <v>SN-94625</v>
      </c>
      <c r="B3903" s="171">
        <v>94625</v>
      </c>
      <c r="C3903" s="165" t="s">
        <v>14952</v>
      </c>
      <c r="D3903" s="166" t="s">
        <v>513</v>
      </c>
      <c r="E3903" s="461">
        <v>580.73</v>
      </c>
      <c r="F3903" s="164" t="s">
        <v>11038</v>
      </c>
      <c r="G3903" s="143"/>
    </row>
    <row r="3904" spans="1:7" ht="30.6" x14ac:dyDescent="0.3">
      <c r="A3904" s="159" t="str">
        <f t="shared" si="60"/>
        <v>SN-94656</v>
      </c>
      <c r="B3904" s="171">
        <v>94656</v>
      </c>
      <c r="C3904" s="165" t="s">
        <v>14953</v>
      </c>
      <c r="D3904" s="166" t="s">
        <v>513</v>
      </c>
      <c r="E3904" s="461">
        <v>3.73</v>
      </c>
      <c r="F3904" s="164" t="s">
        <v>11118</v>
      </c>
      <c r="G3904" s="143"/>
    </row>
    <row r="3905" spans="1:7" ht="21.6" x14ac:dyDescent="0.3">
      <c r="A3905" s="159" t="str">
        <f t="shared" si="60"/>
        <v>SN-94657</v>
      </c>
      <c r="B3905" s="171">
        <v>94657</v>
      </c>
      <c r="C3905" s="165" t="s">
        <v>14954</v>
      </c>
      <c r="D3905" s="166" t="s">
        <v>513</v>
      </c>
      <c r="E3905" s="461">
        <v>3.32</v>
      </c>
      <c r="F3905" s="164" t="s">
        <v>11118</v>
      </c>
      <c r="G3905" s="143"/>
    </row>
    <row r="3906" spans="1:7" ht="30.6" x14ac:dyDescent="0.3">
      <c r="A3906" s="159" t="str">
        <f t="shared" si="60"/>
        <v>SN-94658</v>
      </c>
      <c r="B3906" s="171">
        <v>94658</v>
      </c>
      <c r="C3906" s="165" t="s">
        <v>14955</v>
      </c>
      <c r="D3906" s="166" t="s">
        <v>513</v>
      </c>
      <c r="E3906" s="461">
        <v>4.58</v>
      </c>
      <c r="F3906" s="164" t="s">
        <v>11118</v>
      </c>
      <c r="G3906" s="168"/>
    </row>
    <row r="3907" spans="1:7" ht="21.6" x14ac:dyDescent="0.3">
      <c r="A3907" s="159" t="str">
        <f t="shared" si="60"/>
        <v>SN-94659</v>
      </c>
      <c r="B3907" s="171">
        <v>94659</v>
      </c>
      <c r="C3907" s="165" t="s">
        <v>14956</v>
      </c>
      <c r="D3907" s="166" t="s">
        <v>513</v>
      </c>
      <c r="E3907" s="461">
        <v>3.84</v>
      </c>
      <c r="F3907" s="164" t="s">
        <v>11118</v>
      </c>
      <c r="G3907" s="143"/>
    </row>
    <row r="3908" spans="1:7" ht="30.6" x14ac:dyDescent="0.3">
      <c r="A3908" s="159" t="str">
        <f t="shared" si="60"/>
        <v>SN-94660</v>
      </c>
      <c r="B3908" s="171">
        <v>94660</v>
      </c>
      <c r="C3908" s="165" t="s">
        <v>14957</v>
      </c>
      <c r="D3908" s="166" t="s">
        <v>513</v>
      </c>
      <c r="E3908" s="461">
        <v>7.5</v>
      </c>
      <c r="F3908" s="164" t="s">
        <v>11118</v>
      </c>
      <c r="G3908" s="143"/>
    </row>
    <row r="3909" spans="1:7" ht="21.6" x14ac:dyDescent="0.3">
      <c r="A3909" s="159" t="str">
        <f t="shared" si="60"/>
        <v>SN-94661</v>
      </c>
      <c r="B3909" s="171">
        <v>94661</v>
      </c>
      <c r="C3909" s="165" t="s">
        <v>14958</v>
      </c>
      <c r="D3909" s="166" t="s">
        <v>513</v>
      </c>
      <c r="E3909" s="461">
        <v>6.57</v>
      </c>
      <c r="F3909" s="164" t="s">
        <v>11118</v>
      </c>
      <c r="G3909" s="143"/>
    </row>
    <row r="3910" spans="1:7" ht="30.6" x14ac:dyDescent="0.3">
      <c r="A3910" s="159" t="str">
        <f t="shared" si="60"/>
        <v>SN-94662</v>
      </c>
      <c r="B3910" s="171">
        <v>94662</v>
      </c>
      <c r="C3910" s="165" t="s">
        <v>14959</v>
      </c>
      <c r="D3910" s="166" t="s">
        <v>513</v>
      </c>
      <c r="E3910" s="461">
        <v>8.2200000000000006</v>
      </c>
      <c r="F3910" s="164" t="s">
        <v>11118</v>
      </c>
      <c r="G3910" s="143"/>
    </row>
    <row r="3911" spans="1:7" ht="21.6" x14ac:dyDescent="0.3">
      <c r="A3911" s="159" t="str">
        <f t="shared" si="60"/>
        <v>SN-94663</v>
      </c>
      <c r="B3911" s="171">
        <v>94663</v>
      </c>
      <c r="C3911" s="165" t="s">
        <v>14960</v>
      </c>
      <c r="D3911" s="166" t="s">
        <v>513</v>
      </c>
      <c r="E3911" s="461">
        <v>6.95</v>
      </c>
      <c r="F3911" s="164" t="s">
        <v>11118</v>
      </c>
      <c r="G3911" s="143"/>
    </row>
    <row r="3912" spans="1:7" ht="30.6" x14ac:dyDescent="0.3">
      <c r="A3912" s="159" t="str">
        <f t="shared" si="60"/>
        <v>SN-94664</v>
      </c>
      <c r="B3912" s="171">
        <v>94664</v>
      </c>
      <c r="C3912" s="165" t="s">
        <v>14961</v>
      </c>
      <c r="D3912" s="166" t="s">
        <v>513</v>
      </c>
      <c r="E3912" s="461">
        <v>17.690000000000001</v>
      </c>
      <c r="F3912" s="164" t="s">
        <v>11118</v>
      </c>
      <c r="G3912" s="143"/>
    </row>
    <row r="3913" spans="1:7" ht="21.6" x14ac:dyDescent="0.3">
      <c r="A3913" s="159" t="str">
        <f t="shared" si="60"/>
        <v>SN-94665</v>
      </c>
      <c r="B3913" s="171">
        <v>94665</v>
      </c>
      <c r="C3913" s="165" t="s">
        <v>14962</v>
      </c>
      <c r="D3913" s="166" t="s">
        <v>513</v>
      </c>
      <c r="E3913" s="461">
        <v>14.95</v>
      </c>
      <c r="F3913" s="164" t="s">
        <v>11118</v>
      </c>
      <c r="G3913" s="143"/>
    </row>
    <row r="3914" spans="1:7" ht="30.6" x14ac:dyDescent="0.3">
      <c r="A3914" s="159" t="str">
        <f t="shared" ref="A3914:A3977" si="61">CONCATENATE("SN-",B3914)</f>
        <v>SN-94666</v>
      </c>
      <c r="B3914" s="171">
        <v>94666</v>
      </c>
      <c r="C3914" s="165" t="s">
        <v>14963</v>
      </c>
      <c r="D3914" s="166" t="s">
        <v>513</v>
      </c>
      <c r="E3914" s="461">
        <v>24.83</v>
      </c>
      <c r="F3914" s="164" t="s">
        <v>11118</v>
      </c>
      <c r="G3914" s="143"/>
    </row>
    <row r="3915" spans="1:7" ht="21.6" x14ac:dyDescent="0.3">
      <c r="A3915" s="159" t="str">
        <f t="shared" si="61"/>
        <v>SN-94667</v>
      </c>
      <c r="B3915" s="171">
        <v>94667</v>
      </c>
      <c r="C3915" s="165" t="s">
        <v>14964</v>
      </c>
      <c r="D3915" s="166" t="s">
        <v>513</v>
      </c>
      <c r="E3915" s="461">
        <v>18.46</v>
      </c>
      <c r="F3915" s="164" t="s">
        <v>11118</v>
      </c>
      <c r="G3915" s="143"/>
    </row>
    <row r="3916" spans="1:7" ht="30.6" x14ac:dyDescent="0.3">
      <c r="A3916" s="159" t="str">
        <f t="shared" si="61"/>
        <v>SN-94668</v>
      </c>
      <c r="B3916" s="171">
        <v>94668</v>
      </c>
      <c r="C3916" s="165" t="s">
        <v>14965</v>
      </c>
      <c r="D3916" s="166" t="s">
        <v>513</v>
      </c>
      <c r="E3916" s="461">
        <v>39.67</v>
      </c>
      <c r="F3916" s="164" t="s">
        <v>11118</v>
      </c>
      <c r="G3916" s="143"/>
    </row>
    <row r="3917" spans="1:7" ht="21.6" x14ac:dyDescent="0.3">
      <c r="A3917" s="159" t="str">
        <f t="shared" si="61"/>
        <v>SN-94669</v>
      </c>
      <c r="B3917" s="171">
        <v>94669</v>
      </c>
      <c r="C3917" s="165" t="s">
        <v>14966</v>
      </c>
      <c r="D3917" s="166" t="s">
        <v>513</v>
      </c>
      <c r="E3917" s="461">
        <v>38.33</v>
      </c>
      <c r="F3917" s="164" t="s">
        <v>11118</v>
      </c>
      <c r="G3917" s="143"/>
    </row>
    <row r="3918" spans="1:7" ht="30.6" x14ac:dyDescent="0.3">
      <c r="A3918" s="159" t="str">
        <f t="shared" si="61"/>
        <v>SN-94670</v>
      </c>
      <c r="B3918" s="171">
        <v>94670</v>
      </c>
      <c r="C3918" s="165" t="s">
        <v>14967</v>
      </c>
      <c r="D3918" s="166" t="s">
        <v>513</v>
      </c>
      <c r="E3918" s="461">
        <v>55.25</v>
      </c>
      <c r="F3918" s="164" t="s">
        <v>11118</v>
      </c>
      <c r="G3918" s="143"/>
    </row>
    <row r="3919" spans="1:7" ht="21.6" x14ac:dyDescent="0.3">
      <c r="A3919" s="159" t="str">
        <f t="shared" si="61"/>
        <v>SN-94671</v>
      </c>
      <c r="B3919" s="171">
        <v>94671</v>
      </c>
      <c r="C3919" s="165" t="s">
        <v>14968</v>
      </c>
      <c r="D3919" s="166" t="s">
        <v>513</v>
      </c>
      <c r="E3919" s="461">
        <v>55.29</v>
      </c>
      <c r="F3919" s="164" t="s">
        <v>11118</v>
      </c>
      <c r="G3919" s="143"/>
    </row>
    <row r="3920" spans="1:7" ht="21.6" x14ac:dyDescent="0.3">
      <c r="A3920" s="159" t="str">
        <f t="shared" si="61"/>
        <v>SN-94672</v>
      </c>
      <c r="B3920" s="171">
        <v>94672</v>
      </c>
      <c r="C3920" s="165" t="s">
        <v>14969</v>
      </c>
      <c r="D3920" s="166" t="s">
        <v>513</v>
      </c>
      <c r="E3920" s="461">
        <v>5.79</v>
      </c>
      <c r="F3920" s="164" t="s">
        <v>11118</v>
      </c>
      <c r="G3920" s="143"/>
    </row>
    <row r="3921" spans="1:6" ht="21.6" x14ac:dyDescent="0.3">
      <c r="A3921" s="159" t="str">
        <f t="shared" si="61"/>
        <v>SN-94673</v>
      </c>
      <c r="B3921" s="171">
        <v>94673</v>
      </c>
      <c r="C3921" s="165" t="s">
        <v>14970</v>
      </c>
      <c r="D3921" s="166" t="s">
        <v>513</v>
      </c>
      <c r="E3921" s="461">
        <v>5.85</v>
      </c>
      <c r="F3921" s="164" t="s">
        <v>11118</v>
      </c>
    </row>
    <row r="3922" spans="1:6" ht="21.6" x14ac:dyDescent="0.3">
      <c r="A3922" s="159" t="str">
        <f t="shared" si="61"/>
        <v>SN-94674</v>
      </c>
      <c r="B3922" s="171">
        <v>94674</v>
      </c>
      <c r="C3922" s="165" t="s">
        <v>14971</v>
      </c>
      <c r="D3922" s="166" t="s">
        <v>513</v>
      </c>
      <c r="E3922" s="461">
        <v>5.17</v>
      </c>
      <c r="F3922" s="164" t="s">
        <v>11118</v>
      </c>
    </row>
    <row r="3923" spans="1:6" ht="21.6" x14ac:dyDescent="0.3">
      <c r="A3923" s="159" t="str">
        <f t="shared" si="61"/>
        <v>SN-94675</v>
      </c>
      <c r="B3923" s="171">
        <v>94675</v>
      </c>
      <c r="C3923" s="165" t="s">
        <v>14972</v>
      </c>
      <c r="D3923" s="166" t="s">
        <v>513</v>
      </c>
      <c r="E3923" s="461">
        <v>7.86</v>
      </c>
      <c r="F3923" s="164" t="s">
        <v>11118</v>
      </c>
    </row>
    <row r="3924" spans="1:6" ht="21.6" x14ac:dyDescent="0.3">
      <c r="A3924" s="159" t="str">
        <f t="shared" si="61"/>
        <v>SN-94676</v>
      </c>
      <c r="B3924" s="171">
        <v>94676</v>
      </c>
      <c r="C3924" s="165" t="s">
        <v>14973</v>
      </c>
      <c r="D3924" s="166" t="s">
        <v>513</v>
      </c>
      <c r="E3924" s="461">
        <v>8.94</v>
      </c>
      <c r="F3924" s="164" t="s">
        <v>11118</v>
      </c>
    </row>
    <row r="3925" spans="1:6" ht="21.6" x14ac:dyDescent="0.3">
      <c r="A3925" s="159" t="str">
        <f t="shared" si="61"/>
        <v>SN-94677</v>
      </c>
      <c r="B3925" s="160">
        <v>94677</v>
      </c>
      <c r="C3925" s="165" t="s">
        <v>14974</v>
      </c>
      <c r="D3925" s="166" t="s">
        <v>513</v>
      </c>
      <c r="E3925" s="461">
        <v>13.03</v>
      </c>
      <c r="F3925" s="164" t="s">
        <v>11118</v>
      </c>
    </row>
    <row r="3926" spans="1:6" ht="21.6" x14ac:dyDescent="0.3">
      <c r="A3926" s="159" t="str">
        <f t="shared" si="61"/>
        <v>SN-94678</v>
      </c>
      <c r="B3926" s="160">
        <v>94678</v>
      </c>
      <c r="C3926" s="165" t="s">
        <v>14975</v>
      </c>
      <c r="D3926" s="166" t="s">
        <v>513</v>
      </c>
      <c r="E3926" s="461">
        <v>9.2899999999999991</v>
      </c>
      <c r="F3926" s="164" t="s">
        <v>11118</v>
      </c>
    </row>
    <row r="3927" spans="1:6" ht="21.6" x14ac:dyDescent="0.3">
      <c r="A3927" s="159" t="str">
        <f t="shared" si="61"/>
        <v>SN-94679</v>
      </c>
      <c r="B3927" s="160">
        <v>94679</v>
      </c>
      <c r="C3927" s="165" t="s">
        <v>14976</v>
      </c>
      <c r="D3927" s="166" t="s">
        <v>513</v>
      </c>
      <c r="E3927" s="461">
        <v>13.77</v>
      </c>
      <c r="F3927" s="164" t="s">
        <v>11118</v>
      </c>
    </row>
    <row r="3928" spans="1:6" ht="21.6" x14ac:dyDescent="0.3">
      <c r="A3928" s="159" t="str">
        <f t="shared" si="61"/>
        <v>SN-94680</v>
      </c>
      <c r="B3928" s="160">
        <v>94680</v>
      </c>
      <c r="C3928" s="165" t="s">
        <v>14977</v>
      </c>
      <c r="D3928" s="166" t="s">
        <v>513</v>
      </c>
      <c r="E3928" s="461">
        <v>26.01</v>
      </c>
      <c r="F3928" s="164" t="s">
        <v>11118</v>
      </c>
    </row>
    <row r="3929" spans="1:6" ht="21.6" x14ac:dyDescent="0.3">
      <c r="A3929" s="159" t="str">
        <f t="shared" si="61"/>
        <v>SN-94681</v>
      </c>
      <c r="B3929" s="160">
        <v>94681</v>
      </c>
      <c r="C3929" s="165" t="s">
        <v>14978</v>
      </c>
      <c r="D3929" s="166" t="s">
        <v>513</v>
      </c>
      <c r="E3929" s="461">
        <v>28.57</v>
      </c>
      <c r="F3929" s="164" t="s">
        <v>11118</v>
      </c>
    </row>
    <row r="3930" spans="1:6" ht="21.6" x14ac:dyDescent="0.3">
      <c r="A3930" s="159" t="str">
        <f t="shared" si="61"/>
        <v>SN-94682</v>
      </c>
      <c r="B3930" s="160">
        <v>94682</v>
      </c>
      <c r="C3930" s="165" t="s">
        <v>14979</v>
      </c>
      <c r="D3930" s="166" t="s">
        <v>513</v>
      </c>
      <c r="E3930" s="461">
        <v>60.1</v>
      </c>
      <c r="F3930" s="164" t="s">
        <v>11118</v>
      </c>
    </row>
    <row r="3931" spans="1:6" ht="21.6" x14ac:dyDescent="0.3">
      <c r="A3931" s="159" t="str">
        <f t="shared" si="61"/>
        <v>SN-94683</v>
      </c>
      <c r="B3931" s="160">
        <v>94683</v>
      </c>
      <c r="C3931" s="165" t="s">
        <v>14980</v>
      </c>
      <c r="D3931" s="166" t="s">
        <v>513</v>
      </c>
      <c r="E3931" s="461">
        <v>41.86</v>
      </c>
      <c r="F3931" s="164" t="s">
        <v>11118</v>
      </c>
    </row>
    <row r="3932" spans="1:6" ht="21.6" x14ac:dyDescent="0.3">
      <c r="A3932" s="159" t="str">
        <f t="shared" si="61"/>
        <v>SN-94684</v>
      </c>
      <c r="B3932" s="160">
        <v>94684</v>
      </c>
      <c r="C3932" s="165" t="s">
        <v>14981</v>
      </c>
      <c r="D3932" s="166" t="s">
        <v>513</v>
      </c>
      <c r="E3932" s="461">
        <v>74.59</v>
      </c>
      <c r="F3932" s="164" t="s">
        <v>11118</v>
      </c>
    </row>
    <row r="3933" spans="1:6" ht="21.6" x14ac:dyDescent="0.3">
      <c r="A3933" s="159" t="str">
        <f t="shared" si="61"/>
        <v>SN-94685</v>
      </c>
      <c r="B3933" s="160">
        <v>94685</v>
      </c>
      <c r="C3933" s="165" t="s">
        <v>14982</v>
      </c>
      <c r="D3933" s="166" t="s">
        <v>513</v>
      </c>
      <c r="E3933" s="461">
        <v>56.34</v>
      </c>
      <c r="F3933" s="164" t="s">
        <v>11118</v>
      </c>
    </row>
    <row r="3934" spans="1:6" ht="21.6" x14ac:dyDescent="0.3">
      <c r="A3934" s="159" t="str">
        <f t="shared" si="61"/>
        <v>SN-94686</v>
      </c>
      <c r="B3934" s="160">
        <v>94686</v>
      </c>
      <c r="C3934" s="165" t="s">
        <v>14983</v>
      </c>
      <c r="D3934" s="166" t="s">
        <v>513</v>
      </c>
      <c r="E3934" s="461">
        <v>149.1</v>
      </c>
      <c r="F3934" s="164" t="s">
        <v>11118</v>
      </c>
    </row>
    <row r="3935" spans="1:6" ht="21.6" x14ac:dyDescent="0.3">
      <c r="A3935" s="159" t="str">
        <f t="shared" si="61"/>
        <v>SN-94687</v>
      </c>
      <c r="B3935" s="160">
        <v>94687</v>
      </c>
      <c r="C3935" s="165" t="s">
        <v>14984</v>
      </c>
      <c r="D3935" s="166" t="s">
        <v>513</v>
      </c>
      <c r="E3935" s="461">
        <v>98.36</v>
      </c>
      <c r="F3935" s="164" t="s">
        <v>11118</v>
      </c>
    </row>
    <row r="3936" spans="1:6" ht="21.6" x14ac:dyDescent="0.3">
      <c r="A3936" s="159" t="str">
        <f t="shared" si="61"/>
        <v>SN-94688</v>
      </c>
      <c r="B3936" s="160">
        <v>94688</v>
      </c>
      <c r="C3936" s="165" t="s">
        <v>14985</v>
      </c>
      <c r="D3936" s="166" t="s">
        <v>513</v>
      </c>
      <c r="E3936" s="461">
        <v>6.11</v>
      </c>
      <c r="F3936" s="164" t="s">
        <v>11118</v>
      </c>
    </row>
    <row r="3937" spans="1:7" ht="21.6" x14ac:dyDescent="0.3">
      <c r="A3937" s="159" t="str">
        <f t="shared" si="61"/>
        <v>SN-94689</v>
      </c>
      <c r="B3937" s="160">
        <v>94689</v>
      </c>
      <c r="C3937" s="165" t="s">
        <v>14986</v>
      </c>
      <c r="D3937" s="166" t="s">
        <v>513</v>
      </c>
      <c r="E3937" s="461">
        <v>7.62</v>
      </c>
      <c r="F3937" s="164" t="s">
        <v>11118</v>
      </c>
      <c r="G3937" s="143"/>
    </row>
    <row r="3938" spans="1:7" ht="21.6" x14ac:dyDescent="0.3">
      <c r="A3938" s="159" t="str">
        <f t="shared" si="61"/>
        <v>SN-94690</v>
      </c>
      <c r="B3938" s="160">
        <v>94690</v>
      </c>
      <c r="C3938" s="165" t="s">
        <v>14987</v>
      </c>
      <c r="D3938" s="166" t="s">
        <v>513</v>
      </c>
      <c r="E3938" s="461">
        <v>7.32</v>
      </c>
      <c r="F3938" s="164" t="s">
        <v>11118</v>
      </c>
      <c r="G3938" s="143"/>
    </row>
    <row r="3939" spans="1:7" ht="21.6" x14ac:dyDescent="0.3">
      <c r="A3939" s="159" t="str">
        <f t="shared" si="61"/>
        <v>SN-94691</v>
      </c>
      <c r="B3939" s="160">
        <v>94691</v>
      </c>
      <c r="C3939" s="165" t="s">
        <v>14988</v>
      </c>
      <c r="D3939" s="166" t="s">
        <v>513</v>
      </c>
      <c r="E3939" s="461">
        <v>9.07</v>
      </c>
      <c r="F3939" s="164" t="s">
        <v>11118</v>
      </c>
      <c r="G3939" s="143"/>
    </row>
    <row r="3940" spans="1:7" ht="21.6" x14ac:dyDescent="0.3">
      <c r="A3940" s="159" t="str">
        <f t="shared" si="61"/>
        <v>SN-94692</v>
      </c>
      <c r="B3940" s="160">
        <v>94692</v>
      </c>
      <c r="C3940" s="165" t="s">
        <v>14989</v>
      </c>
      <c r="D3940" s="166" t="s">
        <v>513</v>
      </c>
      <c r="E3940" s="461">
        <v>13.28</v>
      </c>
      <c r="F3940" s="164" t="s">
        <v>11118</v>
      </c>
      <c r="G3940" s="143"/>
    </row>
    <row r="3941" spans="1:7" ht="21.6" x14ac:dyDescent="0.3">
      <c r="A3941" s="159" t="str">
        <f t="shared" si="61"/>
        <v>SN-94693</v>
      </c>
      <c r="B3941" s="160">
        <v>94693</v>
      </c>
      <c r="C3941" s="165" t="s">
        <v>14990</v>
      </c>
      <c r="D3941" s="166" t="s">
        <v>513</v>
      </c>
      <c r="E3941" s="461">
        <v>13.19</v>
      </c>
      <c r="F3941" s="164" t="s">
        <v>11118</v>
      </c>
      <c r="G3941" s="143"/>
    </row>
    <row r="3942" spans="1:7" ht="21.6" x14ac:dyDescent="0.3">
      <c r="A3942" s="159" t="str">
        <f t="shared" si="61"/>
        <v>SN-94694</v>
      </c>
      <c r="B3942" s="160">
        <v>94694</v>
      </c>
      <c r="C3942" s="165" t="s">
        <v>14991</v>
      </c>
      <c r="D3942" s="166" t="s">
        <v>513</v>
      </c>
      <c r="E3942" s="461">
        <v>13.97</v>
      </c>
      <c r="F3942" s="164" t="s">
        <v>11118</v>
      </c>
      <c r="G3942" s="143"/>
    </row>
    <row r="3943" spans="1:7" ht="21.6" x14ac:dyDescent="0.3">
      <c r="A3943" s="159" t="str">
        <f t="shared" si="61"/>
        <v>SN-94695</v>
      </c>
      <c r="B3943" s="160">
        <v>94695</v>
      </c>
      <c r="C3943" s="165" t="s">
        <v>14992</v>
      </c>
      <c r="D3943" s="166" t="s">
        <v>513</v>
      </c>
      <c r="E3943" s="461">
        <v>16.98</v>
      </c>
      <c r="F3943" s="164" t="s">
        <v>11118</v>
      </c>
      <c r="G3943" s="143"/>
    </row>
    <row r="3944" spans="1:7" ht="21.6" x14ac:dyDescent="0.3">
      <c r="A3944" s="159" t="str">
        <f t="shared" si="61"/>
        <v>SN-94696</v>
      </c>
      <c r="B3944" s="160">
        <v>94696</v>
      </c>
      <c r="C3944" s="165" t="s">
        <v>14993</v>
      </c>
      <c r="D3944" s="166" t="s">
        <v>513</v>
      </c>
      <c r="E3944" s="461">
        <v>31.31</v>
      </c>
      <c r="F3944" s="164" t="s">
        <v>11118</v>
      </c>
      <c r="G3944" s="143"/>
    </row>
    <row r="3945" spans="1:7" ht="21.6" x14ac:dyDescent="0.3">
      <c r="A3945" s="159" t="str">
        <f t="shared" si="61"/>
        <v>SN-94697</v>
      </c>
      <c r="B3945" s="160">
        <v>94697</v>
      </c>
      <c r="C3945" s="165" t="s">
        <v>14994</v>
      </c>
      <c r="D3945" s="166" t="s">
        <v>513</v>
      </c>
      <c r="E3945" s="461">
        <v>46.94</v>
      </c>
      <c r="F3945" s="164" t="s">
        <v>11118</v>
      </c>
      <c r="G3945" s="143"/>
    </row>
    <row r="3946" spans="1:7" ht="21.6" x14ac:dyDescent="0.3">
      <c r="A3946" s="159" t="str">
        <f t="shared" si="61"/>
        <v>SN-94698</v>
      </c>
      <c r="B3946" s="160">
        <v>94698</v>
      </c>
      <c r="C3946" s="165" t="s">
        <v>14995</v>
      </c>
      <c r="D3946" s="166" t="s">
        <v>513</v>
      </c>
      <c r="E3946" s="461">
        <v>40.94</v>
      </c>
      <c r="F3946" s="164" t="s">
        <v>11118</v>
      </c>
      <c r="G3946" s="143"/>
    </row>
    <row r="3947" spans="1:7" ht="21.6" x14ac:dyDescent="0.3">
      <c r="A3947" s="159" t="str">
        <f t="shared" si="61"/>
        <v>SN-94699</v>
      </c>
      <c r="B3947" s="160">
        <v>94699</v>
      </c>
      <c r="C3947" s="165" t="s">
        <v>14996</v>
      </c>
      <c r="D3947" s="166" t="s">
        <v>513</v>
      </c>
      <c r="E3947" s="461">
        <v>76.790000000000006</v>
      </c>
      <c r="F3947" s="164" t="s">
        <v>11118</v>
      </c>
      <c r="G3947" s="168"/>
    </row>
    <row r="3948" spans="1:7" ht="21.6" x14ac:dyDescent="0.3">
      <c r="A3948" s="159" t="str">
        <f t="shared" si="61"/>
        <v>SN-94700</v>
      </c>
      <c r="B3948" s="160">
        <v>94700</v>
      </c>
      <c r="C3948" s="165" t="s">
        <v>14997</v>
      </c>
      <c r="D3948" s="166" t="s">
        <v>513</v>
      </c>
      <c r="E3948" s="461">
        <v>67.88</v>
      </c>
      <c r="F3948" s="164" t="s">
        <v>11118</v>
      </c>
      <c r="G3948" s="168"/>
    </row>
    <row r="3949" spans="1:7" ht="21.6" x14ac:dyDescent="0.3">
      <c r="A3949" s="159" t="str">
        <f t="shared" si="61"/>
        <v>SN-94701</v>
      </c>
      <c r="B3949" s="160">
        <v>94701</v>
      </c>
      <c r="C3949" s="165" t="s">
        <v>14998</v>
      </c>
      <c r="D3949" s="166" t="s">
        <v>513</v>
      </c>
      <c r="E3949" s="461">
        <v>121.4</v>
      </c>
      <c r="F3949" s="164" t="s">
        <v>11118</v>
      </c>
      <c r="G3949" s="143"/>
    </row>
    <row r="3950" spans="1:7" ht="21.6" x14ac:dyDescent="0.3">
      <c r="A3950" s="159" t="str">
        <f t="shared" si="61"/>
        <v>SN-94702</v>
      </c>
      <c r="B3950" s="160">
        <v>94702</v>
      </c>
      <c r="C3950" s="165" t="s">
        <v>14999</v>
      </c>
      <c r="D3950" s="166" t="s">
        <v>513</v>
      </c>
      <c r="E3950" s="461">
        <v>96.33</v>
      </c>
      <c r="F3950" s="164" t="s">
        <v>11118</v>
      </c>
      <c r="G3950" s="143"/>
    </row>
    <row r="3951" spans="1:7" ht="21.6" x14ac:dyDescent="0.3">
      <c r="A3951" s="159" t="str">
        <f t="shared" si="61"/>
        <v>SN-94703</v>
      </c>
      <c r="B3951" s="160">
        <v>94703</v>
      </c>
      <c r="C3951" s="165" t="s">
        <v>15000</v>
      </c>
      <c r="D3951" s="166" t="s">
        <v>513</v>
      </c>
      <c r="E3951" s="461">
        <v>18.37</v>
      </c>
      <c r="F3951" s="164" t="s">
        <v>11118</v>
      </c>
      <c r="G3951" s="143"/>
    </row>
    <row r="3952" spans="1:7" ht="21.6" x14ac:dyDescent="0.3">
      <c r="A3952" s="159" t="str">
        <f t="shared" si="61"/>
        <v>SN-94704</v>
      </c>
      <c r="B3952" s="160">
        <v>94704</v>
      </c>
      <c r="C3952" s="165" t="s">
        <v>15001</v>
      </c>
      <c r="D3952" s="166" t="s">
        <v>513</v>
      </c>
      <c r="E3952" s="461">
        <v>21.98</v>
      </c>
      <c r="F3952" s="164" t="s">
        <v>11118</v>
      </c>
      <c r="G3952" s="143"/>
    </row>
    <row r="3953" spans="1:6" ht="21.6" x14ac:dyDescent="0.3">
      <c r="A3953" s="159" t="str">
        <f t="shared" si="61"/>
        <v>SN-94705</v>
      </c>
      <c r="B3953" s="160">
        <v>94705</v>
      </c>
      <c r="C3953" s="165" t="s">
        <v>15002</v>
      </c>
      <c r="D3953" s="166" t="s">
        <v>513</v>
      </c>
      <c r="E3953" s="461">
        <v>32.909999999999997</v>
      </c>
      <c r="F3953" s="164" t="s">
        <v>11118</v>
      </c>
    </row>
    <row r="3954" spans="1:6" ht="21.6" x14ac:dyDescent="0.3">
      <c r="A3954" s="159" t="str">
        <f t="shared" si="61"/>
        <v>SN-94706</v>
      </c>
      <c r="B3954" s="160">
        <v>94706</v>
      </c>
      <c r="C3954" s="165" t="s">
        <v>15003</v>
      </c>
      <c r="D3954" s="166" t="s">
        <v>513</v>
      </c>
      <c r="E3954" s="461">
        <v>41.46</v>
      </c>
      <c r="F3954" s="164" t="s">
        <v>11118</v>
      </c>
    </row>
    <row r="3955" spans="1:6" ht="21.6" x14ac:dyDescent="0.3">
      <c r="A3955" s="159" t="str">
        <f t="shared" si="61"/>
        <v>SN-94707</v>
      </c>
      <c r="B3955" s="160">
        <v>94707</v>
      </c>
      <c r="C3955" s="165" t="s">
        <v>15004</v>
      </c>
      <c r="D3955" s="166" t="s">
        <v>513</v>
      </c>
      <c r="E3955" s="461">
        <v>48.55</v>
      </c>
      <c r="F3955" s="164" t="s">
        <v>11118</v>
      </c>
    </row>
    <row r="3956" spans="1:6" ht="21.6" x14ac:dyDescent="0.3">
      <c r="A3956" s="159" t="str">
        <f t="shared" si="61"/>
        <v>SN-94708</v>
      </c>
      <c r="B3956" s="160">
        <v>94708</v>
      </c>
      <c r="C3956" s="165" t="s">
        <v>15005</v>
      </c>
      <c r="D3956" s="166" t="s">
        <v>513</v>
      </c>
      <c r="E3956" s="461">
        <v>18.739999999999998</v>
      </c>
      <c r="F3956" s="164" t="s">
        <v>11118</v>
      </c>
    </row>
    <row r="3957" spans="1:6" ht="21.6" x14ac:dyDescent="0.3">
      <c r="A3957" s="159" t="str">
        <f t="shared" si="61"/>
        <v>SN-94709</v>
      </c>
      <c r="B3957" s="160">
        <v>94709</v>
      </c>
      <c r="C3957" s="165" t="s">
        <v>15006</v>
      </c>
      <c r="D3957" s="166" t="s">
        <v>513</v>
      </c>
      <c r="E3957" s="461">
        <v>22.78</v>
      </c>
      <c r="F3957" s="164" t="s">
        <v>11118</v>
      </c>
    </row>
    <row r="3958" spans="1:6" ht="21.6" x14ac:dyDescent="0.3">
      <c r="A3958" s="159" t="str">
        <f t="shared" si="61"/>
        <v>SN-94710</v>
      </c>
      <c r="B3958" s="160">
        <v>94710</v>
      </c>
      <c r="C3958" s="165" t="s">
        <v>15007</v>
      </c>
      <c r="D3958" s="166" t="s">
        <v>513</v>
      </c>
      <c r="E3958" s="461">
        <v>30.4</v>
      </c>
      <c r="F3958" s="164" t="s">
        <v>11118</v>
      </c>
    </row>
    <row r="3959" spans="1:6" ht="21.6" x14ac:dyDescent="0.3">
      <c r="A3959" s="159" t="str">
        <f t="shared" si="61"/>
        <v>SN-94711</v>
      </c>
      <c r="B3959" s="160">
        <v>94711</v>
      </c>
      <c r="C3959" s="165" t="s">
        <v>15008</v>
      </c>
      <c r="D3959" s="166" t="s">
        <v>513</v>
      </c>
      <c r="E3959" s="461">
        <v>38.880000000000003</v>
      </c>
      <c r="F3959" s="164" t="s">
        <v>11118</v>
      </c>
    </row>
    <row r="3960" spans="1:6" ht="21.6" x14ac:dyDescent="0.3">
      <c r="A3960" s="159" t="str">
        <f t="shared" si="61"/>
        <v>SN-94712</v>
      </c>
      <c r="B3960" s="160">
        <v>94712</v>
      </c>
      <c r="C3960" s="165" t="s">
        <v>15009</v>
      </c>
      <c r="D3960" s="166" t="s">
        <v>513</v>
      </c>
      <c r="E3960" s="461">
        <v>51.89</v>
      </c>
      <c r="F3960" s="164" t="s">
        <v>11118</v>
      </c>
    </row>
    <row r="3961" spans="1:6" ht="21.6" x14ac:dyDescent="0.3">
      <c r="A3961" s="159" t="str">
        <f t="shared" si="61"/>
        <v>SN-94713</v>
      </c>
      <c r="B3961" s="160">
        <v>94713</v>
      </c>
      <c r="C3961" s="165" t="s">
        <v>15010</v>
      </c>
      <c r="D3961" s="166" t="s">
        <v>513</v>
      </c>
      <c r="E3961" s="461">
        <v>167.4</v>
      </c>
      <c r="F3961" s="164" t="s">
        <v>11118</v>
      </c>
    </row>
    <row r="3962" spans="1:6" ht="21.6" x14ac:dyDescent="0.3">
      <c r="A3962" s="159" t="str">
        <f t="shared" si="61"/>
        <v>SN-94714</v>
      </c>
      <c r="B3962" s="160">
        <v>94714</v>
      </c>
      <c r="C3962" s="165" t="s">
        <v>15011</v>
      </c>
      <c r="D3962" s="166" t="s">
        <v>513</v>
      </c>
      <c r="E3962" s="461">
        <v>221.35</v>
      </c>
      <c r="F3962" s="164" t="s">
        <v>11118</v>
      </c>
    </row>
    <row r="3963" spans="1:6" ht="21.6" x14ac:dyDescent="0.3">
      <c r="A3963" s="159" t="str">
        <f t="shared" si="61"/>
        <v>SN-94715</v>
      </c>
      <c r="B3963" s="160">
        <v>94715</v>
      </c>
      <c r="C3963" s="165" t="s">
        <v>15012</v>
      </c>
      <c r="D3963" s="166" t="s">
        <v>513</v>
      </c>
      <c r="E3963" s="461">
        <v>311.64</v>
      </c>
      <c r="F3963" s="164" t="s">
        <v>11118</v>
      </c>
    </row>
    <row r="3964" spans="1:6" ht="20.399999999999999" x14ac:dyDescent="0.3">
      <c r="A3964" s="159" t="str">
        <f t="shared" si="61"/>
        <v>SN-94724</v>
      </c>
      <c r="B3964" s="160">
        <v>94724</v>
      </c>
      <c r="C3964" s="165" t="s">
        <v>15013</v>
      </c>
      <c r="D3964" s="166" t="s">
        <v>513</v>
      </c>
      <c r="E3964" s="461">
        <v>15.33</v>
      </c>
      <c r="F3964" s="164" t="s">
        <v>11038</v>
      </c>
    </row>
    <row r="3965" spans="1:6" ht="20.399999999999999" x14ac:dyDescent="0.3">
      <c r="A3965" s="159" t="str">
        <f t="shared" si="61"/>
        <v>SN-94725</v>
      </c>
      <c r="B3965" s="160">
        <v>94725</v>
      </c>
      <c r="C3965" s="165" t="s">
        <v>15014</v>
      </c>
      <c r="D3965" s="166" t="s">
        <v>513</v>
      </c>
      <c r="E3965" s="461">
        <v>3.73</v>
      </c>
      <c r="F3965" s="164" t="s">
        <v>11038</v>
      </c>
    </row>
    <row r="3966" spans="1:6" ht="20.399999999999999" x14ac:dyDescent="0.3">
      <c r="A3966" s="159" t="str">
        <f t="shared" si="61"/>
        <v>SN-94726</v>
      </c>
      <c r="B3966" s="160">
        <v>94726</v>
      </c>
      <c r="C3966" s="165" t="s">
        <v>15015</v>
      </c>
      <c r="D3966" s="166" t="s">
        <v>513</v>
      </c>
      <c r="E3966" s="461">
        <v>23.63</v>
      </c>
      <c r="F3966" s="164" t="s">
        <v>11038</v>
      </c>
    </row>
    <row r="3967" spans="1:6" ht="20.399999999999999" x14ac:dyDescent="0.3">
      <c r="A3967" s="159" t="str">
        <f t="shared" si="61"/>
        <v>SN-94727</v>
      </c>
      <c r="B3967" s="160">
        <v>94727</v>
      </c>
      <c r="C3967" s="165" t="s">
        <v>15016</v>
      </c>
      <c r="D3967" s="166" t="s">
        <v>513</v>
      </c>
      <c r="E3967" s="461">
        <v>5.26</v>
      </c>
      <c r="F3967" s="164" t="s">
        <v>11038</v>
      </c>
    </row>
    <row r="3968" spans="1:6" ht="20.399999999999999" x14ac:dyDescent="0.3">
      <c r="A3968" s="159" t="str">
        <f t="shared" si="61"/>
        <v>SN-94728</v>
      </c>
      <c r="B3968" s="160">
        <v>94728</v>
      </c>
      <c r="C3968" s="165" t="s">
        <v>15017</v>
      </c>
      <c r="D3968" s="166" t="s">
        <v>513</v>
      </c>
      <c r="E3968" s="461">
        <v>89.18</v>
      </c>
      <c r="F3968" s="164" t="s">
        <v>11038</v>
      </c>
    </row>
    <row r="3969" spans="1:7" ht="20.399999999999999" x14ac:dyDescent="0.3">
      <c r="A3969" s="159" t="str">
        <f t="shared" si="61"/>
        <v>SN-94729</v>
      </c>
      <c r="B3969" s="160">
        <v>94729</v>
      </c>
      <c r="C3969" s="165" t="s">
        <v>15018</v>
      </c>
      <c r="D3969" s="166" t="s">
        <v>513</v>
      </c>
      <c r="E3969" s="461">
        <v>9.25</v>
      </c>
      <c r="F3969" s="164" t="s">
        <v>11038</v>
      </c>
      <c r="G3969" s="143"/>
    </row>
    <row r="3970" spans="1:7" ht="20.399999999999999" x14ac:dyDescent="0.3">
      <c r="A3970" s="159" t="str">
        <f t="shared" si="61"/>
        <v>SN-94730</v>
      </c>
      <c r="B3970" s="160">
        <v>94730</v>
      </c>
      <c r="C3970" s="165" t="s">
        <v>15019</v>
      </c>
      <c r="D3970" s="166" t="s">
        <v>513</v>
      </c>
      <c r="E3970" s="461">
        <v>108.32</v>
      </c>
      <c r="F3970" s="164" t="s">
        <v>11038</v>
      </c>
      <c r="G3970" s="143"/>
    </row>
    <row r="3971" spans="1:7" ht="20.399999999999999" x14ac:dyDescent="0.3">
      <c r="A3971" s="159" t="str">
        <f t="shared" si="61"/>
        <v>SN-94731</v>
      </c>
      <c r="B3971" s="160">
        <v>94731</v>
      </c>
      <c r="C3971" s="165" t="s">
        <v>15020</v>
      </c>
      <c r="D3971" s="166" t="s">
        <v>513</v>
      </c>
      <c r="E3971" s="461">
        <v>11.58</v>
      </c>
      <c r="F3971" s="164" t="s">
        <v>11038</v>
      </c>
      <c r="G3971" s="143"/>
    </row>
    <row r="3972" spans="1:7" ht="20.399999999999999" x14ac:dyDescent="0.3">
      <c r="A3972" s="159" t="str">
        <f t="shared" si="61"/>
        <v>SN-94733</v>
      </c>
      <c r="B3972" s="160">
        <v>94733</v>
      </c>
      <c r="C3972" s="165" t="s">
        <v>15021</v>
      </c>
      <c r="D3972" s="166" t="s">
        <v>513</v>
      </c>
      <c r="E3972" s="461">
        <v>22.45</v>
      </c>
      <c r="F3972" s="164" t="s">
        <v>11038</v>
      </c>
      <c r="G3972" s="143"/>
    </row>
    <row r="3973" spans="1:7" ht="20.399999999999999" x14ac:dyDescent="0.3">
      <c r="A3973" s="159" t="str">
        <f t="shared" si="61"/>
        <v>SN-94737</v>
      </c>
      <c r="B3973" s="160">
        <v>94737</v>
      </c>
      <c r="C3973" s="165" t="s">
        <v>15022</v>
      </c>
      <c r="D3973" s="166" t="s">
        <v>513</v>
      </c>
      <c r="E3973" s="461">
        <v>93.52</v>
      </c>
      <c r="F3973" s="164" t="s">
        <v>11038</v>
      </c>
      <c r="G3973" s="143"/>
    </row>
    <row r="3974" spans="1:7" ht="20.399999999999999" x14ac:dyDescent="0.3">
      <c r="A3974" s="159" t="str">
        <f t="shared" si="61"/>
        <v>SN-94740</v>
      </c>
      <c r="B3974" s="160">
        <v>94740</v>
      </c>
      <c r="C3974" s="165" t="s">
        <v>15023</v>
      </c>
      <c r="D3974" s="166" t="s">
        <v>513</v>
      </c>
      <c r="E3974" s="461">
        <v>5.88</v>
      </c>
      <c r="F3974" s="164" t="s">
        <v>11038</v>
      </c>
      <c r="G3974" s="143"/>
    </row>
    <row r="3975" spans="1:7" ht="20.399999999999999" x14ac:dyDescent="0.3">
      <c r="A3975" s="159" t="str">
        <f t="shared" si="61"/>
        <v>SN-94741</v>
      </c>
      <c r="B3975" s="160">
        <v>94741</v>
      </c>
      <c r="C3975" s="165" t="s">
        <v>15024</v>
      </c>
      <c r="D3975" s="166" t="s">
        <v>513</v>
      </c>
      <c r="E3975" s="461">
        <v>7.29</v>
      </c>
      <c r="F3975" s="164" t="s">
        <v>11038</v>
      </c>
      <c r="G3975" s="143"/>
    </row>
    <row r="3976" spans="1:7" ht="20.399999999999999" x14ac:dyDescent="0.3">
      <c r="A3976" s="159" t="str">
        <f t="shared" si="61"/>
        <v>SN-94742</v>
      </c>
      <c r="B3976" s="160">
        <v>94742</v>
      </c>
      <c r="C3976" s="165" t="s">
        <v>15025</v>
      </c>
      <c r="D3976" s="166" t="s">
        <v>513</v>
      </c>
      <c r="E3976" s="461">
        <v>8.85</v>
      </c>
      <c r="F3976" s="164" t="s">
        <v>11038</v>
      </c>
      <c r="G3976" s="143"/>
    </row>
    <row r="3977" spans="1:7" ht="20.399999999999999" x14ac:dyDescent="0.3">
      <c r="A3977" s="159" t="str">
        <f t="shared" si="61"/>
        <v>SN-94743</v>
      </c>
      <c r="B3977" s="160">
        <v>94743</v>
      </c>
      <c r="C3977" s="165" t="s">
        <v>15026</v>
      </c>
      <c r="D3977" s="166" t="s">
        <v>513</v>
      </c>
      <c r="E3977" s="461">
        <v>9.74</v>
      </c>
      <c r="F3977" s="164" t="s">
        <v>11038</v>
      </c>
      <c r="G3977" s="168"/>
    </row>
    <row r="3978" spans="1:7" ht="20.399999999999999" x14ac:dyDescent="0.3">
      <c r="A3978" s="159" t="str">
        <f t="shared" ref="A3978:A4041" si="62">CONCATENATE("SN-",B3978)</f>
        <v>SN-94744</v>
      </c>
      <c r="B3978" s="160">
        <v>94744</v>
      </c>
      <c r="C3978" s="165" t="s">
        <v>15027</v>
      </c>
      <c r="D3978" s="166" t="s">
        <v>513</v>
      </c>
      <c r="E3978" s="461">
        <v>14.08</v>
      </c>
      <c r="F3978" s="164" t="s">
        <v>11038</v>
      </c>
      <c r="G3978" s="168"/>
    </row>
    <row r="3979" spans="1:7" ht="20.399999999999999" x14ac:dyDescent="0.3">
      <c r="A3979" s="159" t="str">
        <f t="shared" si="62"/>
        <v>SN-94746</v>
      </c>
      <c r="B3979" s="160">
        <v>94746</v>
      </c>
      <c r="C3979" s="165" t="s">
        <v>15028</v>
      </c>
      <c r="D3979" s="166" t="s">
        <v>513</v>
      </c>
      <c r="E3979" s="461">
        <v>19.989999999999998</v>
      </c>
      <c r="F3979" s="164" t="s">
        <v>11038</v>
      </c>
      <c r="G3979" s="168"/>
    </row>
    <row r="3980" spans="1:7" ht="20.399999999999999" x14ac:dyDescent="0.3">
      <c r="A3980" s="159" t="str">
        <f t="shared" si="62"/>
        <v>SN-94748</v>
      </c>
      <c r="B3980" s="160">
        <v>94748</v>
      </c>
      <c r="C3980" s="165" t="s">
        <v>15029</v>
      </c>
      <c r="D3980" s="166" t="s">
        <v>513</v>
      </c>
      <c r="E3980" s="461">
        <v>41.17</v>
      </c>
      <c r="F3980" s="164" t="s">
        <v>11038</v>
      </c>
      <c r="G3980" s="143"/>
    </row>
    <row r="3981" spans="1:7" ht="20.399999999999999" x14ac:dyDescent="0.3">
      <c r="A3981" s="159" t="str">
        <f t="shared" si="62"/>
        <v>SN-94750</v>
      </c>
      <c r="B3981" s="160">
        <v>94750</v>
      </c>
      <c r="C3981" s="165" t="s">
        <v>15030</v>
      </c>
      <c r="D3981" s="166" t="s">
        <v>513</v>
      </c>
      <c r="E3981" s="461">
        <v>97.04</v>
      </c>
      <c r="F3981" s="164" t="s">
        <v>11038</v>
      </c>
      <c r="G3981" s="143"/>
    </row>
    <row r="3982" spans="1:7" ht="20.399999999999999" x14ac:dyDescent="0.3">
      <c r="A3982" s="159" t="str">
        <f t="shared" si="62"/>
        <v>SN-94752</v>
      </c>
      <c r="B3982" s="160">
        <v>94752</v>
      </c>
      <c r="C3982" s="165" t="s">
        <v>15031</v>
      </c>
      <c r="D3982" s="166" t="s">
        <v>513</v>
      </c>
      <c r="E3982" s="461">
        <v>118.68</v>
      </c>
      <c r="F3982" s="164" t="s">
        <v>11038</v>
      </c>
      <c r="G3982" s="143"/>
    </row>
    <row r="3983" spans="1:7" ht="20.399999999999999" x14ac:dyDescent="0.3">
      <c r="A3983" s="159" t="str">
        <f t="shared" si="62"/>
        <v>SN-94756</v>
      </c>
      <c r="B3983" s="160">
        <v>94756</v>
      </c>
      <c r="C3983" s="165" t="s">
        <v>15032</v>
      </c>
      <c r="D3983" s="166" t="s">
        <v>513</v>
      </c>
      <c r="E3983" s="461">
        <v>7.44</v>
      </c>
      <c r="F3983" s="164" t="s">
        <v>11038</v>
      </c>
      <c r="G3983" s="143"/>
    </row>
    <row r="3984" spans="1:7" ht="20.399999999999999" x14ac:dyDescent="0.3">
      <c r="A3984" s="159" t="str">
        <f t="shared" si="62"/>
        <v>SN-94757</v>
      </c>
      <c r="B3984" s="160">
        <v>94757</v>
      </c>
      <c r="C3984" s="165" t="s">
        <v>15033</v>
      </c>
      <c r="D3984" s="166" t="s">
        <v>513</v>
      </c>
      <c r="E3984" s="461">
        <v>10.09</v>
      </c>
      <c r="F3984" s="164" t="s">
        <v>11038</v>
      </c>
      <c r="G3984" s="143"/>
    </row>
    <row r="3985" spans="1:6" ht="20.399999999999999" x14ac:dyDescent="0.3">
      <c r="A3985" s="159" t="str">
        <f t="shared" si="62"/>
        <v>SN-94758</v>
      </c>
      <c r="B3985" s="160">
        <v>94758</v>
      </c>
      <c r="C3985" s="165" t="s">
        <v>15034</v>
      </c>
      <c r="D3985" s="166" t="s">
        <v>513</v>
      </c>
      <c r="E3985" s="461">
        <v>25.56</v>
      </c>
      <c r="F3985" s="164" t="s">
        <v>11038</v>
      </c>
    </row>
    <row r="3986" spans="1:6" ht="20.399999999999999" x14ac:dyDescent="0.3">
      <c r="A3986" s="159" t="str">
        <f t="shared" si="62"/>
        <v>SN-94759</v>
      </c>
      <c r="B3986" s="160">
        <v>94759</v>
      </c>
      <c r="C3986" s="165" t="s">
        <v>15035</v>
      </c>
      <c r="D3986" s="166" t="s">
        <v>513</v>
      </c>
      <c r="E3986" s="461">
        <v>31.45</v>
      </c>
      <c r="F3986" s="164" t="s">
        <v>11038</v>
      </c>
    </row>
    <row r="3987" spans="1:6" ht="20.399999999999999" x14ac:dyDescent="0.3">
      <c r="A3987" s="159" t="str">
        <f t="shared" si="62"/>
        <v>SN-94760</v>
      </c>
      <c r="B3987" s="160">
        <v>94760</v>
      </c>
      <c r="C3987" s="165" t="s">
        <v>15036</v>
      </c>
      <c r="D3987" s="166" t="s">
        <v>513</v>
      </c>
      <c r="E3987" s="461">
        <v>51.69</v>
      </c>
      <c r="F3987" s="164" t="s">
        <v>11038</v>
      </c>
    </row>
    <row r="3988" spans="1:6" ht="20.399999999999999" x14ac:dyDescent="0.3">
      <c r="A3988" s="159" t="str">
        <f t="shared" si="62"/>
        <v>SN-94761</v>
      </c>
      <c r="B3988" s="160">
        <v>94761</v>
      </c>
      <c r="C3988" s="165" t="s">
        <v>15037</v>
      </c>
      <c r="D3988" s="166" t="s">
        <v>513</v>
      </c>
      <c r="E3988" s="461">
        <v>110.75</v>
      </c>
      <c r="F3988" s="164" t="s">
        <v>11038</v>
      </c>
    </row>
    <row r="3989" spans="1:6" ht="20.399999999999999" x14ac:dyDescent="0.3">
      <c r="A3989" s="159" t="str">
        <f t="shared" si="62"/>
        <v>SN-94762</v>
      </c>
      <c r="B3989" s="160">
        <v>94762</v>
      </c>
      <c r="C3989" s="165" t="s">
        <v>15038</v>
      </c>
      <c r="D3989" s="166" t="s">
        <v>513</v>
      </c>
      <c r="E3989" s="461">
        <v>142.13999999999999</v>
      </c>
      <c r="F3989" s="164" t="s">
        <v>11038</v>
      </c>
    </row>
    <row r="3990" spans="1:6" ht="21.6" x14ac:dyDescent="0.3">
      <c r="A3990" s="159" t="str">
        <f t="shared" si="62"/>
        <v>SN-94783</v>
      </c>
      <c r="B3990" s="160">
        <v>94783</v>
      </c>
      <c r="C3990" s="165" t="s">
        <v>15039</v>
      </c>
      <c r="D3990" s="166" t="s">
        <v>513</v>
      </c>
      <c r="E3990" s="461">
        <v>15.2</v>
      </c>
      <c r="F3990" s="164" t="s">
        <v>11118</v>
      </c>
    </row>
    <row r="3991" spans="1:6" ht="21.6" x14ac:dyDescent="0.3">
      <c r="A3991" s="159" t="str">
        <f t="shared" si="62"/>
        <v>SN-94785</v>
      </c>
      <c r="B3991" s="160">
        <v>94785</v>
      </c>
      <c r="C3991" s="165" t="s">
        <v>15040</v>
      </c>
      <c r="D3991" s="166" t="s">
        <v>513</v>
      </c>
      <c r="E3991" s="461">
        <v>28.23</v>
      </c>
      <c r="F3991" s="164" t="s">
        <v>11118</v>
      </c>
    </row>
    <row r="3992" spans="1:6" ht="21.6" x14ac:dyDescent="0.3">
      <c r="A3992" s="159" t="str">
        <f t="shared" si="62"/>
        <v>SN-94786</v>
      </c>
      <c r="B3992" s="160">
        <v>94786</v>
      </c>
      <c r="C3992" s="165" t="s">
        <v>15041</v>
      </c>
      <c r="D3992" s="166" t="s">
        <v>513</v>
      </c>
      <c r="E3992" s="461">
        <v>38.39</v>
      </c>
      <c r="F3992" s="164" t="s">
        <v>11118</v>
      </c>
    </row>
    <row r="3993" spans="1:6" ht="21.6" x14ac:dyDescent="0.3">
      <c r="A3993" s="159" t="str">
        <f t="shared" si="62"/>
        <v>SN-94787</v>
      </c>
      <c r="B3993" s="160">
        <v>94787</v>
      </c>
      <c r="C3993" s="165" t="s">
        <v>15042</v>
      </c>
      <c r="D3993" s="166" t="s">
        <v>513</v>
      </c>
      <c r="E3993" s="461">
        <v>48.03</v>
      </c>
      <c r="F3993" s="164" t="s">
        <v>11118</v>
      </c>
    </row>
    <row r="3994" spans="1:6" ht="21.6" x14ac:dyDescent="0.3">
      <c r="A3994" s="159" t="str">
        <f t="shared" si="62"/>
        <v>SN-94788</v>
      </c>
      <c r="B3994" s="160">
        <v>94788</v>
      </c>
      <c r="C3994" s="165" t="s">
        <v>15043</v>
      </c>
      <c r="D3994" s="166" t="s">
        <v>513</v>
      </c>
      <c r="E3994" s="461">
        <v>65.489999999999995</v>
      </c>
      <c r="F3994" s="164" t="s">
        <v>11118</v>
      </c>
    </row>
    <row r="3995" spans="1:6" ht="21.6" x14ac:dyDescent="0.3">
      <c r="A3995" s="159" t="str">
        <f t="shared" si="62"/>
        <v>SN-94789</v>
      </c>
      <c r="B3995" s="160">
        <v>94789</v>
      </c>
      <c r="C3995" s="165" t="s">
        <v>15044</v>
      </c>
      <c r="D3995" s="166" t="s">
        <v>513</v>
      </c>
      <c r="E3995" s="461">
        <v>220.33</v>
      </c>
      <c r="F3995" s="164" t="s">
        <v>11118</v>
      </c>
    </row>
    <row r="3996" spans="1:6" ht="21.6" x14ac:dyDescent="0.3">
      <c r="A3996" s="159" t="str">
        <f t="shared" si="62"/>
        <v>SN-94790</v>
      </c>
      <c r="B3996" s="160">
        <v>94790</v>
      </c>
      <c r="C3996" s="165" t="s">
        <v>15045</v>
      </c>
      <c r="D3996" s="166" t="s">
        <v>513</v>
      </c>
      <c r="E3996" s="461">
        <v>292.63</v>
      </c>
      <c r="F3996" s="164" t="s">
        <v>11118</v>
      </c>
    </row>
    <row r="3997" spans="1:6" ht="21.6" x14ac:dyDescent="0.3">
      <c r="A3997" s="159" t="str">
        <f t="shared" si="62"/>
        <v>SN-94791</v>
      </c>
      <c r="B3997" s="160">
        <v>94791</v>
      </c>
      <c r="C3997" s="165" t="s">
        <v>15046</v>
      </c>
      <c r="D3997" s="166" t="s">
        <v>513</v>
      </c>
      <c r="E3997" s="461">
        <v>440.06</v>
      </c>
      <c r="F3997" s="164" t="s">
        <v>11118</v>
      </c>
    </row>
    <row r="3998" spans="1:6" ht="20.399999999999999" x14ac:dyDescent="0.3">
      <c r="A3998" s="159" t="str">
        <f t="shared" si="62"/>
        <v>SN-94863</v>
      </c>
      <c r="B3998" s="160">
        <v>94863</v>
      </c>
      <c r="C3998" s="165" t="s">
        <v>15047</v>
      </c>
      <c r="D3998" s="166" t="s">
        <v>513</v>
      </c>
      <c r="E3998" s="461">
        <v>79.5</v>
      </c>
      <c r="F3998" s="164" t="s">
        <v>11038</v>
      </c>
    </row>
    <row r="3999" spans="1:6" ht="21.6" x14ac:dyDescent="0.3">
      <c r="A3999" s="159" t="str">
        <f t="shared" si="62"/>
        <v>SN-95141</v>
      </c>
      <c r="B3999" s="160">
        <v>95141</v>
      </c>
      <c r="C3999" s="165" t="s">
        <v>15048</v>
      </c>
      <c r="D3999" s="166" t="s">
        <v>513</v>
      </c>
      <c r="E3999" s="461">
        <v>24.64</v>
      </c>
      <c r="F3999" s="164" t="s">
        <v>11118</v>
      </c>
    </row>
    <row r="4000" spans="1:6" ht="21.6" x14ac:dyDescent="0.3">
      <c r="A4000" s="159" t="str">
        <f t="shared" si="62"/>
        <v>SN-95237</v>
      </c>
      <c r="B4000" s="160">
        <v>95237</v>
      </c>
      <c r="C4000" s="165" t="s">
        <v>15049</v>
      </c>
      <c r="D4000" s="166" t="s">
        <v>513</v>
      </c>
      <c r="E4000" s="461">
        <v>11.92</v>
      </c>
      <c r="F4000" s="164" t="s">
        <v>11118</v>
      </c>
    </row>
    <row r="4001" spans="1:7" ht="21.6" x14ac:dyDescent="0.3">
      <c r="A4001" s="159" t="str">
        <f t="shared" si="62"/>
        <v>SN-95693</v>
      </c>
      <c r="B4001" s="160">
        <v>95693</v>
      </c>
      <c r="C4001" s="165" t="s">
        <v>15050</v>
      </c>
      <c r="D4001" s="166" t="s">
        <v>513</v>
      </c>
      <c r="E4001" s="461">
        <v>28.46</v>
      </c>
      <c r="F4001" s="164" t="s">
        <v>11118</v>
      </c>
      <c r="G4001" s="143"/>
    </row>
    <row r="4002" spans="1:7" ht="20.399999999999999" x14ac:dyDescent="0.3">
      <c r="A4002" s="159" t="str">
        <f t="shared" si="62"/>
        <v>SN-95694</v>
      </c>
      <c r="B4002" s="160">
        <v>95694</v>
      </c>
      <c r="C4002" s="165" t="s">
        <v>15051</v>
      </c>
      <c r="D4002" s="166" t="s">
        <v>513</v>
      </c>
      <c r="E4002" s="461">
        <v>37.9</v>
      </c>
      <c r="F4002" s="164" t="s">
        <v>11038</v>
      </c>
      <c r="G4002" s="143"/>
    </row>
    <row r="4003" spans="1:7" ht="20.399999999999999" x14ac:dyDescent="0.3">
      <c r="A4003" s="159" t="str">
        <f t="shared" si="62"/>
        <v>SN-95695</v>
      </c>
      <c r="B4003" s="160">
        <v>95695</v>
      </c>
      <c r="C4003" s="165" t="s">
        <v>15052</v>
      </c>
      <c r="D4003" s="166" t="s">
        <v>513</v>
      </c>
      <c r="E4003" s="461">
        <v>36.86</v>
      </c>
      <c r="F4003" s="164" t="s">
        <v>11038</v>
      </c>
      <c r="G4003" s="143"/>
    </row>
    <row r="4004" spans="1:7" x14ac:dyDescent="0.3">
      <c r="A4004" s="159" t="str">
        <f t="shared" si="62"/>
        <v>SN-95696</v>
      </c>
      <c r="B4004" s="160">
        <v>95696</v>
      </c>
      <c r="C4004" s="165" t="s">
        <v>15053</v>
      </c>
      <c r="D4004" s="166" t="s">
        <v>513</v>
      </c>
      <c r="E4004" s="461">
        <v>23.95</v>
      </c>
      <c r="F4004" s="164" t="s">
        <v>11038</v>
      </c>
      <c r="G4004" s="143"/>
    </row>
    <row r="4005" spans="1:7" ht="20.399999999999999" x14ac:dyDescent="0.3">
      <c r="A4005" s="159" t="str">
        <f t="shared" si="62"/>
        <v>SN-96637</v>
      </c>
      <c r="B4005" s="160">
        <v>96637</v>
      </c>
      <c r="C4005" s="165" t="s">
        <v>15054</v>
      </c>
      <c r="D4005" s="166" t="s">
        <v>513</v>
      </c>
      <c r="E4005" s="461">
        <v>8.15</v>
      </c>
      <c r="F4005" s="164" t="s">
        <v>11038</v>
      </c>
      <c r="G4005" s="143"/>
    </row>
    <row r="4006" spans="1:7" ht="20.399999999999999" x14ac:dyDescent="0.3">
      <c r="A4006" s="159" t="str">
        <f t="shared" si="62"/>
        <v>SN-96638</v>
      </c>
      <c r="B4006" s="160">
        <v>96638</v>
      </c>
      <c r="C4006" s="165" t="s">
        <v>15055</v>
      </c>
      <c r="D4006" s="166" t="s">
        <v>513</v>
      </c>
      <c r="E4006" s="461">
        <v>7.78</v>
      </c>
      <c r="F4006" s="164" t="s">
        <v>11038</v>
      </c>
      <c r="G4006" s="143"/>
    </row>
    <row r="4007" spans="1:7" ht="20.399999999999999" x14ac:dyDescent="0.3">
      <c r="A4007" s="159" t="str">
        <f t="shared" si="62"/>
        <v>SN-96639</v>
      </c>
      <c r="B4007" s="160">
        <v>96639</v>
      </c>
      <c r="C4007" s="165" t="s">
        <v>15056</v>
      </c>
      <c r="D4007" s="166" t="s">
        <v>513</v>
      </c>
      <c r="E4007" s="461">
        <v>5.74</v>
      </c>
      <c r="F4007" s="164" t="s">
        <v>11038</v>
      </c>
      <c r="G4007" s="143"/>
    </row>
    <row r="4008" spans="1:7" ht="20.399999999999999" x14ac:dyDescent="0.3">
      <c r="A4008" s="159" t="str">
        <f t="shared" si="62"/>
        <v>SN-96640</v>
      </c>
      <c r="B4008" s="160">
        <v>96640</v>
      </c>
      <c r="C4008" s="165" t="s">
        <v>15057</v>
      </c>
      <c r="D4008" s="166" t="s">
        <v>513</v>
      </c>
      <c r="E4008" s="461">
        <v>15.95</v>
      </c>
      <c r="F4008" s="164" t="s">
        <v>11038</v>
      </c>
      <c r="G4008" s="168"/>
    </row>
    <row r="4009" spans="1:7" ht="20.399999999999999" x14ac:dyDescent="0.3">
      <c r="A4009" s="159" t="str">
        <f t="shared" si="62"/>
        <v>SN-96641</v>
      </c>
      <c r="B4009" s="160">
        <v>96641</v>
      </c>
      <c r="C4009" s="165" t="s">
        <v>15058</v>
      </c>
      <c r="D4009" s="166" t="s">
        <v>513</v>
      </c>
      <c r="E4009" s="461">
        <v>12.3</v>
      </c>
      <c r="F4009" s="164" t="s">
        <v>11038</v>
      </c>
      <c r="G4009" s="143"/>
    </row>
    <row r="4010" spans="1:7" ht="20.399999999999999" x14ac:dyDescent="0.3">
      <c r="A4010" s="159" t="str">
        <f t="shared" si="62"/>
        <v>SN-96642</v>
      </c>
      <c r="B4010" s="160">
        <v>96642</v>
      </c>
      <c r="C4010" s="165" t="s">
        <v>15059</v>
      </c>
      <c r="D4010" s="166" t="s">
        <v>513</v>
      </c>
      <c r="E4010" s="461">
        <v>10.78</v>
      </c>
      <c r="F4010" s="164" t="s">
        <v>11038</v>
      </c>
      <c r="G4010" s="143"/>
    </row>
    <row r="4011" spans="1:7" ht="20.399999999999999" x14ac:dyDescent="0.3">
      <c r="A4011" s="159" t="str">
        <f t="shared" si="62"/>
        <v>SN-96643</v>
      </c>
      <c r="B4011" s="160">
        <v>96643</v>
      </c>
      <c r="C4011" s="165" t="s">
        <v>15060</v>
      </c>
      <c r="D4011" s="166" t="s">
        <v>513</v>
      </c>
      <c r="E4011" s="461">
        <v>32.17</v>
      </c>
      <c r="F4011" s="164" t="s">
        <v>11038</v>
      </c>
      <c r="G4011" s="143"/>
    </row>
    <row r="4012" spans="1:7" ht="20.399999999999999" x14ac:dyDescent="0.3">
      <c r="A4012" s="159" t="str">
        <f t="shared" si="62"/>
        <v>SN-96650</v>
      </c>
      <c r="B4012" s="160">
        <v>96650</v>
      </c>
      <c r="C4012" s="165" t="s">
        <v>15061</v>
      </c>
      <c r="D4012" s="166" t="s">
        <v>513</v>
      </c>
      <c r="E4012" s="461">
        <v>6.17</v>
      </c>
      <c r="F4012" s="164" t="s">
        <v>11038</v>
      </c>
      <c r="G4012" s="143"/>
    </row>
    <row r="4013" spans="1:7" ht="20.399999999999999" x14ac:dyDescent="0.3">
      <c r="A4013" s="159" t="str">
        <f t="shared" si="62"/>
        <v>SN-96651</v>
      </c>
      <c r="B4013" s="160">
        <v>96651</v>
      </c>
      <c r="C4013" s="165" t="s">
        <v>15062</v>
      </c>
      <c r="D4013" s="166" t="s">
        <v>513</v>
      </c>
      <c r="E4013" s="461">
        <v>5.8</v>
      </c>
      <c r="F4013" s="164" t="s">
        <v>11038</v>
      </c>
      <c r="G4013" s="143"/>
    </row>
    <row r="4014" spans="1:7" ht="20.399999999999999" x14ac:dyDescent="0.3">
      <c r="A4014" s="159" t="str">
        <f t="shared" si="62"/>
        <v>SN-96652</v>
      </c>
      <c r="B4014" s="160">
        <v>96652</v>
      </c>
      <c r="C4014" s="165" t="s">
        <v>15063</v>
      </c>
      <c r="D4014" s="166" t="s">
        <v>513</v>
      </c>
      <c r="E4014" s="461">
        <v>11.61</v>
      </c>
      <c r="F4014" s="164" t="s">
        <v>11038</v>
      </c>
      <c r="G4014" s="143"/>
    </row>
    <row r="4015" spans="1:7" ht="20.399999999999999" x14ac:dyDescent="0.3">
      <c r="A4015" s="159" t="str">
        <f t="shared" si="62"/>
        <v>SN-96653</v>
      </c>
      <c r="B4015" s="160">
        <v>96653</v>
      </c>
      <c r="C4015" s="165" t="s">
        <v>15064</v>
      </c>
      <c r="D4015" s="166" t="s">
        <v>513</v>
      </c>
      <c r="E4015" s="461">
        <v>11.57</v>
      </c>
      <c r="F4015" s="164" t="s">
        <v>11038</v>
      </c>
      <c r="G4015" s="143"/>
    </row>
    <row r="4016" spans="1:7" ht="20.399999999999999" x14ac:dyDescent="0.3">
      <c r="A4016" s="159" t="str">
        <f t="shared" si="62"/>
        <v>SN-96654</v>
      </c>
      <c r="B4016" s="160">
        <v>96654</v>
      </c>
      <c r="C4016" s="165" t="s">
        <v>15065</v>
      </c>
      <c r="D4016" s="166" t="s">
        <v>513</v>
      </c>
      <c r="E4016" s="461">
        <v>19.38</v>
      </c>
      <c r="F4016" s="164" t="s">
        <v>11038</v>
      </c>
      <c r="G4016" s="143"/>
    </row>
    <row r="4017" spans="1:7" ht="20.399999999999999" x14ac:dyDescent="0.3">
      <c r="A4017" s="159" t="str">
        <f t="shared" si="62"/>
        <v>SN-96655</v>
      </c>
      <c r="B4017" s="160">
        <v>96655</v>
      </c>
      <c r="C4017" s="165" t="s">
        <v>15066</v>
      </c>
      <c r="D4017" s="166" t="s">
        <v>513</v>
      </c>
      <c r="E4017" s="461">
        <v>18.98</v>
      </c>
      <c r="F4017" s="164" t="s">
        <v>11038</v>
      </c>
      <c r="G4017" s="143"/>
    </row>
    <row r="4018" spans="1:7" ht="20.399999999999999" x14ac:dyDescent="0.3">
      <c r="A4018" s="159" t="str">
        <f t="shared" si="62"/>
        <v>SN-96656</v>
      </c>
      <c r="B4018" s="160">
        <v>96656</v>
      </c>
      <c r="C4018" s="165" t="s">
        <v>15067</v>
      </c>
      <c r="D4018" s="166" t="s">
        <v>513</v>
      </c>
      <c r="E4018" s="461">
        <v>4.43</v>
      </c>
      <c r="F4018" s="164" t="s">
        <v>11038</v>
      </c>
      <c r="G4018" s="143"/>
    </row>
    <row r="4019" spans="1:7" ht="20.399999999999999" x14ac:dyDescent="0.3">
      <c r="A4019" s="159" t="str">
        <f t="shared" si="62"/>
        <v>SN-96657</v>
      </c>
      <c r="B4019" s="160">
        <v>96657</v>
      </c>
      <c r="C4019" s="165" t="s">
        <v>15068</v>
      </c>
      <c r="D4019" s="166" t="s">
        <v>513</v>
      </c>
      <c r="E4019" s="461">
        <v>14.64</v>
      </c>
      <c r="F4019" s="164" t="s">
        <v>11038</v>
      </c>
      <c r="G4019" s="143"/>
    </row>
    <row r="4020" spans="1:7" ht="20.399999999999999" x14ac:dyDescent="0.3">
      <c r="A4020" s="159" t="str">
        <f t="shared" si="62"/>
        <v>SN-96658</v>
      </c>
      <c r="B4020" s="160">
        <v>96658</v>
      </c>
      <c r="C4020" s="165" t="s">
        <v>15069</v>
      </c>
      <c r="D4020" s="166" t="s">
        <v>513</v>
      </c>
      <c r="E4020" s="461">
        <v>10.99</v>
      </c>
      <c r="F4020" s="164" t="s">
        <v>11038</v>
      </c>
      <c r="G4020" s="143"/>
    </row>
    <row r="4021" spans="1:7" ht="20.399999999999999" x14ac:dyDescent="0.3">
      <c r="A4021" s="159" t="str">
        <f t="shared" si="62"/>
        <v>SN-96659</v>
      </c>
      <c r="B4021" s="160">
        <v>96659</v>
      </c>
      <c r="C4021" s="165" t="s">
        <v>15070</v>
      </c>
      <c r="D4021" s="166" t="s">
        <v>513</v>
      </c>
      <c r="E4021" s="461">
        <v>7.87</v>
      </c>
      <c r="F4021" s="164" t="s">
        <v>11038</v>
      </c>
      <c r="G4021" s="143"/>
    </row>
    <row r="4022" spans="1:7" ht="20.399999999999999" x14ac:dyDescent="0.3">
      <c r="A4022" s="159" t="str">
        <f t="shared" si="62"/>
        <v>SN-96660</v>
      </c>
      <c r="B4022" s="160">
        <v>96660</v>
      </c>
      <c r="C4022" s="165" t="s">
        <v>15071</v>
      </c>
      <c r="D4022" s="166" t="s">
        <v>513</v>
      </c>
      <c r="E4022" s="461">
        <v>24.9</v>
      </c>
      <c r="F4022" s="164" t="s">
        <v>11038</v>
      </c>
      <c r="G4022" s="143"/>
    </row>
    <row r="4023" spans="1:7" ht="20.399999999999999" x14ac:dyDescent="0.3">
      <c r="A4023" s="159" t="str">
        <f t="shared" si="62"/>
        <v>SN-96661</v>
      </c>
      <c r="B4023" s="160">
        <v>96661</v>
      </c>
      <c r="C4023" s="165" t="s">
        <v>15072</v>
      </c>
      <c r="D4023" s="166" t="s">
        <v>513</v>
      </c>
      <c r="E4023" s="461">
        <v>19.29</v>
      </c>
      <c r="F4023" s="164" t="s">
        <v>11038</v>
      </c>
      <c r="G4023" s="143"/>
    </row>
    <row r="4024" spans="1:7" ht="20.399999999999999" x14ac:dyDescent="0.3">
      <c r="A4024" s="159" t="str">
        <f t="shared" si="62"/>
        <v>SN-96662</v>
      </c>
      <c r="B4024" s="160">
        <v>96662</v>
      </c>
      <c r="C4024" s="165" t="s">
        <v>15073</v>
      </c>
      <c r="D4024" s="166" t="s">
        <v>513</v>
      </c>
      <c r="E4024" s="461">
        <v>8.06</v>
      </c>
      <c r="F4024" s="164" t="s">
        <v>11038</v>
      </c>
      <c r="G4024" s="143"/>
    </row>
    <row r="4025" spans="1:7" ht="20.399999999999999" x14ac:dyDescent="0.3">
      <c r="A4025" s="159" t="str">
        <f t="shared" si="62"/>
        <v>SN-96663</v>
      </c>
      <c r="B4025" s="160">
        <v>96663</v>
      </c>
      <c r="C4025" s="165" t="s">
        <v>15074</v>
      </c>
      <c r="D4025" s="166" t="s">
        <v>513</v>
      </c>
      <c r="E4025" s="461">
        <v>14.54</v>
      </c>
      <c r="F4025" s="164" t="s">
        <v>11038</v>
      </c>
      <c r="G4025" s="143"/>
    </row>
    <row r="4026" spans="1:7" ht="20.399999999999999" x14ac:dyDescent="0.3">
      <c r="A4026" s="159" t="str">
        <f t="shared" si="62"/>
        <v>SN-96664</v>
      </c>
      <c r="B4026" s="160">
        <v>96664</v>
      </c>
      <c r="C4026" s="165" t="s">
        <v>15075</v>
      </c>
      <c r="D4026" s="166" t="s">
        <v>513</v>
      </c>
      <c r="E4026" s="461">
        <v>15.74</v>
      </c>
      <c r="F4026" s="164" t="s">
        <v>11038</v>
      </c>
      <c r="G4026" s="143"/>
    </row>
    <row r="4027" spans="1:7" ht="20.399999999999999" x14ac:dyDescent="0.3">
      <c r="A4027" s="159" t="str">
        <f t="shared" si="62"/>
        <v>SN-96665</v>
      </c>
      <c r="B4027" s="160">
        <v>96665</v>
      </c>
      <c r="C4027" s="165" t="s">
        <v>15076</v>
      </c>
      <c r="D4027" s="166" t="s">
        <v>513</v>
      </c>
      <c r="E4027" s="461">
        <v>8.1</v>
      </c>
      <c r="F4027" s="164" t="s">
        <v>11038</v>
      </c>
      <c r="G4027" s="143"/>
    </row>
    <row r="4028" spans="1:7" ht="20.399999999999999" x14ac:dyDescent="0.3">
      <c r="A4028" s="159" t="str">
        <f t="shared" si="62"/>
        <v>SN-96666</v>
      </c>
      <c r="B4028" s="160">
        <v>96666</v>
      </c>
      <c r="C4028" s="165" t="s">
        <v>15077</v>
      </c>
      <c r="D4028" s="166" t="s">
        <v>513</v>
      </c>
      <c r="E4028" s="461">
        <v>15.58</v>
      </c>
      <c r="F4028" s="164" t="s">
        <v>11038</v>
      </c>
      <c r="G4028" s="168"/>
    </row>
    <row r="4029" spans="1:7" ht="20.399999999999999" x14ac:dyDescent="0.3">
      <c r="A4029" s="159" t="str">
        <f t="shared" si="62"/>
        <v>SN-96667</v>
      </c>
      <c r="B4029" s="160">
        <v>96667</v>
      </c>
      <c r="C4029" s="165" t="s">
        <v>15078</v>
      </c>
      <c r="D4029" s="166" t="s">
        <v>513</v>
      </c>
      <c r="E4029" s="461">
        <v>27.5</v>
      </c>
      <c r="F4029" s="164" t="s">
        <v>11038</v>
      </c>
      <c r="G4029" s="143"/>
    </row>
    <row r="4030" spans="1:7" ht="20.399999999999999" x14ac:dyDescent="0.3">
      <c r="A4030" s="159" t="str">
        <f t="shared" si="62"/>
        <v>SN-96684</v>
      </c>
      <c r="B4030" s="160">
        <v>96684</v>
      </c>
      <c r="C4030" s="165" t="s">
        <v>15079</v>
      </c>
      <c r="D4030" s="166" t="s">
        <v>513</v>
      </c>
      <c r="E4030" s="461">
        <v>3.19</v>
      </c>
      <c r="F4030" s="164" t="s">
        <v>11038</v>
      </c>
      <c r="G4030" s="143"/>
    </row>
    <row r="4031" spans="1:7" ht="20.399999999999999" x14ac:dyDescent="0.3">
      <c r="A4031" s="159" t="str">
        <f t="shared" si="62"/>
        <v>SN-96685</v>
      </c>
      <c r="B4031" s="160">
        <v>96685</v>
      </c>
      <c r="C4031" s="165" t="s">
        <v>15080</v>
      </c>
      <c r="D4031" s="166" t="s">
        <v>513</v>
      </c>
      <c r="E4031" s="461">
        <v>2.82</v>
      </c>
      <c r="F4031" s="164" t="s">
        <v>11038</v>
      </c>
      <c r="G4031" s="168"/>
    </row>
    <row r="4032" spans="1:7" ht="20.399999999999999" x14ac:dyDescent="0.3">
      <c r="A4032" s="159" t="str">
        <f t="shared" si="62"/>
        <v>SN-96686</v>
      </c>
      <c r="B4032" s="160">
        <v>96686</v>
      </c>
      <c r="C4032" s="165" t="s">
        <v>15081</v>
      </c>
      <c r="D4032" s="166" t="s">
        <v>513</v>
      </c>
      <c r="E4032" s="461">
        <v>4.78</v>
      </c>
      <c r="F4032" s="164" t="s">
        <v>11038</v>
      </c>
      <c r="G4032" s="168"/>
    </row>
    <row r="4033" spans="1:7" ht="20.399999999999999" x14ac:dyDescent="0.3">
      <c r="A4033" s="159" t="str">
        <f t="shared" si="62"/>
        <v>SN-96687</v>
      </c>
      <c r="B4033" s="160">
        <v>96687</v>
      </c>
      <c r="C4033" s="165" t="s">
        <v>15082</v>
      </c>
      <c r="D4033" s="166" t="s">
        <v>513</v>
      </c>
      <c r="E4033" s="461">
        <v>4.74</v>
      </c>
      <c r="F4033" s="164" t="s">
        <v>11038</v>
      </c>
      <c r="G4033" s="168"/>
    </row>
    <row r="4034" spans="1:7" ht="20.399999999999999" x14ac:dyDescent="0.3">
      <c r="A4034" s="159" t="str">
        <f t="shared" si="62"/>
        <v>SN-96688</v>
      </c>
      <c r="B4034" s="160">
        <v>96688</v>
      </c>
      <c r="C4034" s="165" t="s">
        <v>15083</v>
      </c>
      <c r="D4034" s="166" t="s">
        <v>513</v>
      </c>
      <c r="E4034" s="461">
        <v>8.34</v>
      </c>
      <c r="F4034" s="164" t="s">
        <v>11038</v>
      </c>
      <c r="G4034" s="143"/>
    </row>
    <row r="4035" spans="1:7" ht="20.399999999999999" x14ac:dyDescent="0.3">
      <c r="A4035" s="159" t="str">
        <f t="shared" si="62"/>
        <v>SN-96689</v>
      </c>
      <c r="B4035" s="160">
        <v>96689</v>
      </c>
      <c r="C4035" s="165" t="s">
        <v>15084</v>
      </c>
      <c r="D4035" s="166" t="s">
        <v>513</v>
      </c>
      <c r="E4035" s="461">
        <v>7.94</v>
      </c>
      <c r="F4035" s="164" t="s">
        <v>11038</v>
      </c>
      <c r="G4035" s="143"/>
    </row>
    <row r="4036" spans="1:7" ht="20.399999999999999" x14ac:dyDescent="0.3">
      <c r="A4036" s="159" t="str">
        <f t="shared" si="62"/>
        <v>SN-96690</v>
      </c>
      <c r="B4036" s="160">
        <v>96690</v>
      </c>
      <c r="C4036" s="165" t="s">
        <v>15085</v>
      </c>
      <c r="D4036" s="166" t="s">
        <v>513</v>
      </c>
      <c r="E4036" s="461">
        <v>15.75</v>
      </c>
      <c r="F4036" s="164" t="s">
        <v>11038</v>
      </c>
      <c r="G4036" s="143"/>
    </row>
    <row r="4037" spans="1:7" ht="20.399999999999999" x14ac:dyDescent="0.3">
      <c r="A4037" s="159" t="str">
        <f t="shared" si="62"/>
        <v>SN-96691</v>
      </c>
      <c r="B4037" s="160">
        <v>96691</v>
      </c>
      <c r="C4037" s="165" t="s">
        <v>15086</v>
      </c>
      <c r="D4037" s="166" t="s">
        <v>513</v>
      </c>
      <c r="E4037" s="461">
        <v>16.29</v>
      </c>
      <c r="F4037" s="164" t="s">
        <v>11038</v>
      </c>
      <c r="G4037" s="143"/>
    </row>
    <row r="4038" spans="1:7" ht="20.399999999999999" x14ac:dyDescent="0.3">
      <c r="A4038" s="159" t="str">
        <f t="shared" si="62"/>
        <v>SN-96692</v>
      </c>
      <c r="B4038" s="160">
        <v>96692</v>
      </c>
      <c r="C4038" s="165" t="s">
        <v>15087</v>
      </c>
      <c r="D4038" s="166" t="s">
        <v>513</v>
      </c>
      <c r="E4038" s="461">
        <v>23.78</v>
      </c>
      <c r="F4038" s="164" t="s">
        <v>11038</v>
      </c>
      <c r="G4038" s="143"/>
    </row>
    <row r="4039" spans="1:7" ht="20.399999999999999" x14ac:dyDescent="0.3">
      <c r="A4039" s="159" t="str">
        <f t="shared" si="62"/>
        <v>SN-96693</v>
      </c>
      <c r="B4039" s="160">
        <v>96693</v>
      </c>
      <c r="C4039" s="165" t="s">
        <v>15088</v>
      </c>
      <c r="D4039" s="166" t="s">
        <v>513</v>
      </c>
      <c r="E4039" s="461">
        <v>22.43</v>
      </c>
      <c r="F4039" s="164" t="s">
        <v>11038</v>
      </c>
      <c r="G4039" s="143"/>
    </row>
    <row r="4040" spans="1:7" ht="20.399999999999999" x14ac:dyDescent="0.3">
      <c r="A4040" s="159" t="str">
        <f t="shared" si="62"/>
        <v>SN-96694</v>
      </c>
      <c r="B4040" s="160">
        <v>96694</v>
      </c>
      <c r="C4040" s="165" t="s">
        <v>15089</v>
      </c>
      <c r="D4040" s="166" t="s">
        <v>513</v>
      </c>
      <c r="E4040" s="461">
        <v>53.47</v>
      </c>
      <c r="F4040" s="164" t="s">
        <v>11038</v>
      </c>
      <c r="G4040" s="143"/>
    </row>
    <row r="4041" spans="1:7" ht="20.399999999999999" x14ac:dyDescent="0.3">
      <c r="A4041" s="159" t="str">
        <f t="shared" si="62"/>
        <v>SN-96695</v>
      </c>
      <c r="B4041" s="160">
        <v>96695</v>
      </c>
      <c r="C4041" s="165" t="s">
        <v>15090</v>
      </c>
      <c r="D4041" s="166" t="s">
        <v>513</v>
      </c>
      <c r="E4041" s="461">
        <v>51.9</v>
      </c>
      <c r="F4041" s="164" t="s">
        <v>11038</v>
      </c>
      <c r="G4041" s="143"/>
    </row>
    <row r="4042" spans="1:7" ht="20.399999999999999" x14ac:dyDescent="0.3">
      <c r="A4042" s="159" t="str">
        <f t="shared" ref="A4042:A4105" si="63">CONCATENATE("SN-",B4042)</f>
        <v>SN-96696</v>
      </c>
      <c r="B4042" s="160">
        <v>96696</v>
      </c>
      <c r="C4042" s="165" t="s">
        <v>15091</v>
      </c>
      <c r="D4042" s="166" t="s">
        <v>513</v>
      </c>
      <c r="E4042" s="461">
        <v>80.7</v>
      </c>
      <c r="F4042" s="164" t="s">
        <v>11038</v>
      </c>
      <c r="G4042" s="143"/>
    </row>
    <row r="4043" spans="1:7" ht="20.399999999999999" x14ac:dyDescent="0.3">
      <c r="A4043" s="159" t="str">
        <f t="shared" si="63"/>
        <v>SN-96697</v>
      </c>
      <c r="B4043" s="160">
        <v>96697</v>
      </c>
      <c r="C4043" s="165" t="s">
        <v>15092</v>
      </c>
      <c r="D4043" s="166" t="s">
        <v>513</v>
      </c>
      <c r="E4043" s="461">
        <v>120.77</v>
      </c>
      <c r="F4043" s="164" t="s">
        <v>11038</v>
      </c>
      <c r="G4043" s="143"/>
    </row>
    <row r="4044" spans="1:7" x14ac:dyDescent="0.3">
      <c r="A4044" s="159" t="str">
        <f t="shared" si="63"/>
        <v>SN-96698</v>
      </c>
      <c r="B4044" s="160">
        <v>96698</v>
      </c>
      <c r="C4044" s="165" t="s">
        <v>15093</v>
      </c>
      <c r="D4044" s="166" t="s">
        <v>513</v>
      </c>
      <c r="E4044" s="461">
        <v>2.44</v>
      </c>
      <c r="F4044" s="164" t="s">
        <v>11038</v>
      </c>
      <c r="G4044" s="168"/>
    </row>
    <row r="4045" spans="1:7" ht="20.399999999999999" x14ac:dyDescent="0.3">
      <c r="A4045" s="159" t="str">
        <f t="shared" si="63"/>
        <v>SN-96699</v>
      </c>
      <c r="B4045" s="160">
        <v>96699</v>
      </c>
      <c r="C4045" s="165" t="s">
        <v>15094</v>
      </c>
      <c r="D4045" s="166" t="s">
        <v>513</v>
      </c>
      <c r="E4045" s="461">
        <v>12.65</v>
      </c>
      <c r="F4045" s="164" t="s">
        <v>11038</v>
      </c>
      <c r="G4045" s="143"/>
    </row>
    <row r="4046" spans="1:7" ht="20.399999999999999" x14ac:dyDescent="0.3">
      <c r="A4046" s="159" t="str">
        <f t="shared" si="63"/>
        <v>SN-96700</v>
      </c>
      <c r="B4046" s="160">
        <v>96700</v>
      </c>
      <c r="C4046" s="165" t="s">
        <v>15095</v>
      </c>
      <c r="D4046" s="166" t="s">
        <v>513</v>
      </c>
      <c r="E4046" s="461">
        <v>9</v>
      </c>
      <c r="F4046" s="164" t="s">
        <v>11038</v>
      </c>
      <c r="G4046" s="143"/>
    </row>
    <row r="4047" spans="1:7" x14ac:dyDescent="0.3">
      <c r="A4047" s="159" t="str">
        <f t="shared" si="63"/>
        <v>SN-96701</v>
      </c>
      <c r="B4047" s="160">
        <v>96701</v>
      </c>
      <c r="C4047" s="165" t="s">
        <v>15096</v>
      </c>
      <c r="D4047" s="166" t="s">
        <v>513</v>
      </c>
      <c r="E4047" s="461">
        <v>3.32</v>
      </c>
      <c r="F4047" s="164" t="s">
        <v>11038</v>
      </c>
      <c r="G4047" s="143"/>
    </row>
    <row r="4048" spans="1:7" ht="20.399999999999999" x14ac:dyDescent="0.3">
      <c r="A4048" s="159" t="str">
        <f t="shared" si="63"/>
        <v>SN-96702</v>
      </c>
      <c r="B4048" s="160">
        <v>96702</v>
      </c>
      <c r="C4048" s="165" t="s">
        <v>15097</v>
      </c>
      <c r="D4048" s="166" t="s">
        <v>513</v>
      </c>
      <c r="E4048" s="461">
        <v>3.51</v>
      </c>
      <c r="F4048" s="164" t="s">
        <v>11038</v>
      </c>
      <c r="G4048" s="143"/>
    </row>
    <row r="4049" spans="1:6" x14ac:dyDescent="0.3">
      <c r="A4049" s="159" t="str">
        <f t="shared" si="63"/>
        <v>SN-96703</v>
      </c>
      <c r="B4049" s="160">
        <v>96703</v>
      </c>
      <c r="C4049" s="165" t="s">
        <v>15098</v>
      </c>
      <c r="D4049" s="166" t="s">
        <v>513</v>
      </c>
      <c r="E4049" s="461">
        <v>7.16</v>
      </c>
      <c r="F4049" s="164" t="s">
        <v>11038</v>
      </c>
    </row>
    <row r="4050" spans="1:6" ht="20.399999999999999" x14ac:dyDescent="0.3">
      <c r="A4050" s="159" t="str">
        <f t="shared" si="63"/>
        <v>SN-96704</v>
      </c>
      <c r="B4050" s="160">
        <v>96704</v>
      </c>
      <c r="C4050" s="165" t="s">
        <v>15099</v>
      </c>
      <c r="D4050" s="166" t="s">
        <v>513</v>
      </c>
      <c r="E4050" s="461">
        <v>8.36</v>
      </c>
      <c r="F4050" s="164" t="s">
        <v>11038</v>
      </c>
    </row>
    <row r="4051" spans="1:6" x14ac:dyDescent="0.3">
      <c r="A4051" s="159" t="str">
        <f t="shared" si="63"/>
        <v>SN-96705</v>
      </c>
      <c r="B4051" s="160">
        <v>96705</v>
      </c>
      <c r="C4051" s="165" t="s">
        <v>15100</v>
      </c>
      <c r="D4051" s="166" t="s">
        <v>513</v>
      </c>
      <c r="E4051" s="461">
        <v>10.79</v>
      </c>
      <c r="F4051" s="164" t="s">
        <v>11038</v>
      </c>
    </row>
    <row r="4052" spans="1:6" x14ac:dyDescent="0.3">
      <c r="A4052" s="159" t="str">
        <f t="shared" si="63"/>
        <v>SN-96706</v>
      </c>
      <c r="B4052" s="160">
        <v>96706</v>
      </c>
      <c r="C4052" s="165" t="s">
        <v>15101</v>
      </c>
      <c r="D4052" s="166" t="s">
        <v>513</v>
      </c>
      <c r="E4052" s="461">
        <v>16.190000000000001</v>
      </c>
      <c r="F4052" s="164" t="s">
        <v>11038</v>
      </c>
    </row>
    <row r="4053" spans="1:6" x14ac:dyDescent="0.3">
      <c r="A4053" s="159" t="str">
        <f t="shared" si="63"/>
        <v>SN-96707</v>
      </c>
      <c r="B4053" s="160">
        <v>96707</v>
      </c>
      <c r="C4053" s="165" t="s">
        <v>15102</v>
      </c>
      <c r="D4053" s="166" t="s">
        <v>513</v>
      </c>
      <c r="E4053" s="461">
        <v>34.31</v>
      </c>
      <c r="F4053" s="164" t="s">
        <v>11038</v>
      </c>
    </row>
    <row r="4054" spans="1:6" x14ac:dyDescent="0.3">
      <c r="A4054" s="159" t="str">
        <f t="shared" si="63"/>
        <v>SN-96708</v>
      </c>
      <c r="B4054" s="160">
        <v>96708</v>
      </c>
      <c r="C4054" s="165" t="s">
        <v>15103</v>
      </c>
      <c r="D4054" s="166" t="s">
        <v>513</v>
      </c>
      <c r="E4054" s="461">
        <v>54.34</v>
      </c>
      <c r="F4054" s="164" t="s">
        <v>11038</v>
      </c>
    </row>
    <row r="4055" spans="1:6" x14ac:dyDescent="0.3">
      <c r="A4055" s="159" t="str">
        <f t="shared" si="63"/>
        <v>SN-96709</v>
      </c>
      <c r="B4055" s="160">
        <v>96709</v>
      </c>
      <c r="C4055" s="165" t="s">
        <v>15104</v>
      </c>
      <c r="D4055" s="166" t="s">
        <v>513</v>
      </c>
      <c r="E4055" s="461">
        <v>86.03</v>
      </c>
      <c r="F4055" s="164" t="s">
        <v>11038</v>
      </c>
    </row>
    <row r="4056" spans="1:6" ht="20.399999999999999" x14ac:dyDescent="0.3">
      <c r="A4056" s="159" t="str">
        <f t="shared" si="63"/>
        <v>SN-96710</v>
      </c>
      <c r="B4056" s="160">
        <v>96710</v>
      </c>
      <c r="C4056" s="165" t="s">
        <v>15105</v>
      </c>
      <c r="D4056" s="166" t="s">
        <v>513</v>
      </c>
      <c r="E4056" s="461">
        <v>4.1500000000000004</v>
      </c>
      <c r="F4056" s="164" t="s">
        <v>11038</v>
      </c>
    </row>
    <row r="4057" spans="1:6" ht="20.399999999999999" x14ac:dyDescent="0.3">
      <c r="A4057" s="159" t="str">
        <f t="shared" si="63"/>
        <v>SN-96711</v>
      </c>
      <c r="B4057" s="160">
        <v>96711</v>
      </c>
      <c r="C4057" s="165" t="s">
        <v>15106</v>
      </c>
      <c r="D4057" s="166" t="s">
        <v>513</v>
      </c>
      <c r="E4057" s="461">
        <v>6.5</v>
      </c>
      <c r="F4057" s="164" t="s">
        <v>11038</v>
      </c>
    </row>
    <row r="4058" spans="1:6" ht="20.399999999999999" x14ac:dyDescent="0.3">
      <c r="A4058" s="159" t="str">
        <f t="shared" si="63"/>
        <v>SN-96712</v>
      </c>
      <c r="B4058" s="160">
        <v>96712</v>
      </c>
      <c r="C4058" s="165" t="s">
        <v>15107</v>
      </c>
      <c r="D4058" s="166" t="s">
        <v>513</v>
      </c>
      <c r="E4058" s="461">
        <v>12.74</v>
      </c>
      <c r="F4058" s="164" t="s">
        <v>11038</v>
      </c>
    </row>
    <row r="4059" spans="1:6" ht="20.399999999999999" x14ac:dyDescent="0.3">
      <c r="A4059" s="159" t="str">
        <f t="shared" si="63"/>
        <v>SN-96713</v>
      </c>
      <c r="B4059" s="160">
        <v>96713</v>
      </c>
      <c r="C4059" s="165" t="s">
        <v>15108</v>
      </c>
      <c r="D4059" s="166" t="s">
        <v>513</v>
      </c>
      <c r="E4059" s="461">
        <v>17.600000000000001</v>
      </c>
      <c r="F4059" s="164" t="s">
        <v>11038</v>
      </c>
    </row>
    <row r="4060" spans="1:6" ht="20.399999999999999" x14ac:dyDescent="0.3">
      <c r="A4060" s="159" t="str">
        <f t="shared" si="63"/>
        <v>SN-96714</v>
      </c>
      <c r="B4060" s="160">
        <v>96714</v>
      </c>
      <c r="C4060" s="165" t="s">
        <v>15109</v>
      </c>
      <c r="D4060" s="166" t="s">
        <v>513</v>
      </c>
      <c r="E4060" s="461">
        <v>29.89</v>
      </c>
      <c r="F4060" s="164" t="s">
        <v>11038</v>
      </c>
    </row>
    <row r="4061" spans="1:6" ht="20.399999999999999" x14ac:dyDescent="0.3">
      <c r="A4061" s="159" t="str">
        <f t="shared" si="63"/>
        <v>SN-96715</v>
      </c>
      <c r="B4061" s="160">
        <v>96715</v>
      </c>
      <c r="C4061" s="165" t="s">
        <v>15110</v>
      </c>
      <c r="D4061" s="166" t="s">
        <v>513</v>
      </c>
      <c r="E4061" s="461">
        <v>57.05</v>
      </c>
      <c r="F4061" s="164" t="s">
        <v>11038</v>
      </c>
    </row>
    <row r="4062" spans="1:6" ht="20.399999999999999" x14ac:dyDescent="0.3">
      <c r="A4062" s="159" t="str">
        <f t="shared" si="63"/>
        <v>SN-96716</v>
      </c>
      <c r="B4062" s="160">
        <v>96716</v>
      </c>
      <c r="C4062" s="165" t="s">
        <v>15111</v>
      </c>
      <c r="D4062" s="166" t="s">
        <v>513</v>
      </c>
      <c r="E4062" s="461">
        <v>85.9</v>
      </c>
      <c r="F4062" s="164" t="s">
        <v>11038</v>
      </c>
    </row>
    <row r="4063" spans="1:6" ht="20.399999999999999" x14ac:dyDescent="0.3">
      <c r="A4063" s="159" t="str">
        <f t="shared" si="63"/>
        <v>SN-96717</v>
      </c>
      <c r="B4063" s="160">
        <v>96717</v>
      </c>
      <c r="C4063" s="165" t="s">
        <v>15112</v>
      </c>
      <c r="D4063" s="166" t="s">
        <v>513</v>
      </c>
      <c r="E4063" s="461">
        <v>135.61000000000001</v>
      </c>
      <c r="F4063" s="164" t="s">
        <v>11038</v>
      </c>
    </row>
    <row r="4064" spans="1:6" ht="20.399999999999999" x14ac:dyDescent="0.3">
      <c r="A4064" s="159" t="str">
        <f t="shared" si="63"/>
        <v>SN-96736</v>
      </c>
      <c r="B4064" s="160">
        <v>96736</v>
      </c>
      <c r="C4064" s="165" t="s">
        <v>15113</v>
      </c>
      <c r="D4064" s="166" t="s">
        <v>513</v>
      </c>
      <c r="E4064" s="461">
        <v>3.32</v>
      </c>
      <c r="F4064" s="164" t="s">
        <v>11038</v>
      </c>
    </row>
    <row r="4065" spans="1:7" ht="20.399999999999999" x14ac:dyDescent="0.3">
      <c r="A4065" s="159" t="str">
        <f t="shared" si="63"/>
        <v>SN-96737</v>
      </c>
      <c r="B4065" s="160">
        <v>96737</v>
      </c>
      <c r="C4065" s="165" t="s">
        <v>15114</v>
      </c>
      <c r="D4065" s="166" t="s">
        <v>513</v>
      </c>
      <c r="E4065" s="461">
        <v>3.88</v>
      </c>
      <c r="F4065" s="164" t="s">
        <v>11038</v>
      </c>
      <c r="G4065" s="143"/>
    </row>
    <row r="4066" spans="1:7" ht="20.399999999999999" x14ac:dyDescent="0.3">
      <c r="A4066" s="159" t="str">
        <f t="shared" si="63"/>
        <v>SN-96738</v>
      </c>
      <c r="B4066" s="160">
        <v>96738</v>
      </c>
      <c r="C4066" s="165" t="s">
        <v>15115</v>
      </c>
      <c r="D4066" s="166" t="s">
        <v>513</v>
      </c>
      <c r="E4066" s="461">
        <v>14.09</v>
      </c>
      <c r="F4066" s="164" t="s">
        <v>11038</v>
      </c>
      <c r="G4066" s="143"/>
    </row>
    <row r="4067" spans="1:7" ht="20.399999999999999" x14ac:dyDescent="0.3">
      <c r="A4067" s="159" t="str">
        <f t="shared" si="63"/>
        <v>SN-96739</v>
      </c>
      <c r="B4067" s="160">
        <v>96739</v>
      </c>
      <c r="C4067" s="165" t="s">
        <v>15116</v>
      </c>
      <c r="D4067" s="166" t="s">
        <v>513</v>
      </c>
      <c r="E4067" s="461">
        <v>5.0199999999999996</v>
      </c>
      <c r="F4067" s="164" t="s">
        <v>11038</v>
      </c>
      <c r="G4067" s="143"/>
    </row>
    <row r="4068" spans="1:7" ht="20.399999999999999" x14ac:dyDescent="0.3">
      <c r="A4068" s="159" t="str">
        <f t="shared" si="63"/>
        <v>SN-96740</v>
      </c>
      <c r="B4068" s="160">
        <v>96740</v>
      </c>
      <c r="C4068" s="165" t="s">
        <v>15117</v>
      </c>
      <c r="D4068" s="166" t="s">
        <v>513</v>
      </c>
      <c r="E4068" s="461">
        <v>22.05</v>
      </c>
      <c r="F4068" s="164" t="s">
        <v>11038</v>
      </c>
      <c r="G4068" s="143"/>
    </row>
    <row r="4069" spans="1:7" ht="20.399999999999999" x14ac:dyDescent="0.3">
      <c r="A4069" s="159" t="str">
        <f t="shared" si="63"/>
        <v>SN-96741</v>
      </c>
      <c r="B4069" s="160">
        <v>96741</v>
      </c>
      <c r="C4069" s="165" t="s">
        <v>15118</v>
      </c>
      <c r="D4069" s="166" t="s">
        <v>513</v>
      </c>
      <c r="E4069" s="461">
        <v>8.34</v>
      </c>
      <c r="F4069" s="164" t="s">
        <v>11038</v>
      </c>
      <c r="G4069" s="168"/>
    </row>
    <row r="4070" spans="1:7" ht="20.399999999999999" x14ac:dyDescent="0.3">
      <c r="A4070" s="159" t="str">
        <f t="shared" si="63"/>
        <v>SN-96742</v>
      </c>
      <c r="B4070" s="160">
        <v>96742</v>
      </c>
      <c r="C4070" s="165" t="s">
        <v>15119</v>
      </c>
      <c r="D4070" s="166" t="s">
        <v>513</v>
      </c>
      <c r="E4070" s="461">
        <v>12.66</v>
      </c>
      <c r="F4070" s="164" t="s">
        <v>11038</v>
      </c>
      <c r="G4070" s="168"/>
    </row>
    <row r="4071" spans="1:7" ht="20.399999999999999" x14ac:dyDescent="0.3">
      <c r="A4071" s="159" t="str">
        <f t="shared" si="63"/>
        <v>SN-96743</v>
      </c>
      <c r="B4071" s="160">
        <v>96743</v>
      </c>
      <c r="C4071" s="165" t="s">
        <v>15120</v>
      </c>
      <c r="D4071" s="166" t="s">
        <v>513</v>
      </c>
      <c r="E4071" s="461">
        <v>16.7</v>
      </c>
      <c r="F4071" s="164" t="s">
        <v>11038</v>
      </c>
      <c r="G4071" s="143"/>
    </row>
    <row r="4072" spans="1:7" ht="20.399999999999999" x14ac:dyDescent="0.3">
      <c r="A4072" s="159" t="str">
        <f t="shared" si="63"/>
        <v>SN-96744</v>
      </c>
      <c r="B4072" s="160">
        <v>96744</v>
      </c>
      <c r="C4072" s="165" t="s">
        <v>15121</v>
      </c>
      <c r="D4072" s="166" t="s">
        <v>513</v>
      </c>
      <c r="E4072" s="461">
        <v>36.15</v>
      </c>
      <c r="F4072" s="164" t="s">
        <v>11038</v>
      </c>
      <c r="G4072" s="143"/>
    </row>
    <row r="4073" spans="1:7" ht="20.399999999999999" x14ac:dyDescent="0.3">
      <c r="A4073" s="159" t="str">
        <f t="shared" si="63"/>
        <v>SN-96745</v>
      </c>
      <c r="B4073" s="160">
        <v>96745</v>
      </c>
      <c r="C4073" s="165" t="s">
        <v>15122</v>
      </c>
      <c r="D4073" s="166" t="s">
        <v>513</v>
      </c>
      <c r="E4073" s="461">
        <v>53.89</v>
      </c>
      <c r="F4073" s="164" t="s">
        <v>11038</v>
      </c>
      <c r="G4073" s="143"/>
    </row>
    <row r="4074" spans="1:7" ht="20.399999999999999" x14ac:dyDescent="0.3">
      <c r="A4074" s="159" t="str">
        <f t="shared" si="63"/>
        <v>SN-96746</v>
      </c>
      <c r="B4074" s="160">
        <v>96746</v>
      </c>
      <c r="C4074" s="165" t="s">
        <v>15123</v>
      </c>
      <c r="D4074" s="166" t="s">
        <v>513</v>
      </c>
      <c r="E4074" s="461">
        <v>86</v>
      </c>
      <c r="F4074" s="164" t="s">
        <v>11038</v>
      </c>
      <c r="G4074" s="143"/>
    </row>
    <row r="4075" spans="1:7" ht="20.399999999999999" x14ac:dyDescent="0.3">
      <c r="A4075" s="159" t="str">
        <f t="shared" si="63"/>
        <v>SN-96747</v>
      </c>
      <c r="B4075" s="160">
        <v>96747</v>
      </c>
      <c r="C4075" s="165" t="s">
        <v>15124</v>
      </c>
      <c r="D4075" s="166" t="s">
        <v>513</v>
      </c>
      <c r="E4075" s="461">
        <v>4.66</v>
      </c>
      <c r="F4075" s="164" t="s">
        <v>11038</v>
      </c>
      <c r="G4075" s="143"/>
    </row>
    <row r="4076" spans="1:7" ht="20.399999999999999" x14ac:dyDescent="0.3">
      <c r="A4076" s="159" t="str">
        <f t="shared" si="63"/>
        <v>SN-96748</v>
      </c>
      <c r="B4076" s="160">
        <v>96748</v>
      </c>
      <c r="C4076" s="165" t="s">
        <v>15125</v>
      </c>
      <c r="D4076" s="166" t="s">
        <v>513</v>
      </c>
      <c r="E4076" s="461">
        <v>5.36</v>
      </c>
      <c r="F4076" s="164" t="s">
        <v>11038</v>
      </c>
      <c r="G4076" s="143"/>
    </row>
    <row r="4077" spans="1:7" ht="20.399999999999999" x14ac:dyDescent="0.3">
      <c r="A4077" s="159" t="str">
        <f t="shared" si="63"/>
        <v>SN-96749</v>
      </c>
      <c r="B4077" s="160">
        <v>96749</v>
      </c>
      <c r="C4077" s="165" t="s">
        <v>15126</v>
      </c>
      <c r="D4077" s="166" t="s">
        <v>513</v>
      </c>
      <c r="E4077" s="461">
        <v>7.35</v>
      </c>
      <c r="F4077" s="164" t="s">
        <v>11038</v>
      </c>
      <c r="G4077" s="143"/>
    </row>
    <row r="4078" spans="1:7" ht="20.399999999999999" x14ac:dyDescent="0.3">
      <c r="A4078" s="159" t="str">
        <f t="shared" si="63"/>
        <v>SN-96750</v>
      </c>
      <c r="B4078" s="160">
        <v>96750</v>
      </c>
      <c r="C4078" s="165" t="s">
        <v>15127</v>
      </c>
      <c r="D4078" s="166" t="s">
        <v>513</v>
      </c>
      <c r="E4078" s="461">
        <v>10.09</v>
      </c>
      <c r="F4078" s="164" t="s">
        <v>11038</v>
      </c>
      <c r="G4078" s="143"/>
    </row>
    <row r="4079" spans="1:7" ht="20.399999999999999" x14ac:dyDescent="0.3">
      <c r="A4079" s="159" t="str">
        <f t="shared" si="63"/>
        <v>SN-96751</v>
      </c>
      <c r="B4079" s="160">
        <v>96751</v>
      </c>
      <c r="C4079" s="165" t="s">
        <v>15128</v>
      </c>
      <c r="D4079" s="166" t="s">
        <v>513</v>
      </c>
      <c r="E4079" s="461">
        <v>18.52</v>
      </c>
      <c r="F4079" s="164" t="s">
        <v>11038</v>
      </c>
      <c r="G4079" s="143"/>
    </row>
    <row r="4080" spans="1:7" ht="20.399999999999999" x14ac:dyDescent="0.3">
      <c r="A4080" s="159" t="str">
        <f t="shared" si="63"/>
        <v>SN-96752</v>
      </c>
      <c r="B4080" s="160">
        <v>96752</v>
      </c>
      <c r="C4080" s="165" t="s">
        <v>15129</v>
      </c>
      <c r="D4080" s="166" t="s">
        <v>513</v>
      </c>
      <c r="E4080" s="461">
        <v>24.52</v>
      </c>
      <c r="F4080" s="164" t="s">
        <v>11038</v>
      </c>
      <c r="G4080" s="143"/>
    </row>
    <row r="4081" spans="1:7" ht="20.399999999999999" x14ac:dyDescent="0.3">
      <c r="A4081" s="159" t="str">
        <f t="shared" si="63"/>
        <v>SN-96753</v>
      </c>
      <c r="B4081" s="160">
        <v>96753</v>
      </c>
      <c r="C4081" s="165" t="s">
        <v>15130</v>
      </c>
      <c r="D4081" s="166" t="s">
        <v>513</v>
      </c>
      <c r="E4081" s="461">
        <v>56.22</v>
      </c>
      <c r="F4081" s="164" t="s">
        <v>11038</v>
      </c>
      <c r="G4081" s="168"/>
    </row>
    <row r="4082" spans="1:7" ht="20.399999999999999" x14ac:dyDescent="0.3">
      <c r="A4082" s="159" t="str">
        <f t="shared" si="63"/>
        <v>SN-96754</v>
      </c>
      <c r="B4082" s="160">
        <v>96754</v>
      </c>
      <c r="C4082" s="165" t="s">
        <v>15131</v>
      </c>
      <c r="D4082" s="166" t="s">
        <v>513</v>
      </c>
      <c r="E4082" s="461">
        <v>80.010000000000005</v>
      </c>
      <c r="F4082" s="164" t="s">
        <v>11038</v>
      </c>
      <c r="G4082" s="168"/>
    </row>
    <row r="4083" spans="1:7" ht="20.399999999999999" x14ac:dyDescent="0.3">
      <c r="A4083" s="159" t="str">
        <f t="shared" si="63"/>
        <v>SN-96755</v>
      </c>
      <c r="B4083" s="160">
        <v>96755</v>
      </c>
      <c r="C4083" s="165" t="s">
        <v>15132</v>
      </c>
      <c r="D4083" s="166" t="s">
        <v>513</v>
      </c>
      <c r="E4083" s="461">
        <v>120.75</v>
      </c>
      <c r="F4083" s="164" t="s">
        <v>11038</v>
      </c>
      <c r="G4083" s="143"/>
    </row>
    <row r="4084" spans="1:7" ht="20.399999999999999" x14ac:dyDescent="0.3">
      <c r="A4084" s="159" t="str">
        <f t="shared" si="63"/>
        <v>SN-96756</v>
      </c>
      <c r="B4084" s="160">
        <v>96756</v>
      </c>
      <c r="C4084" s="165" t="s">
        <v>15133</v>
      </c>
      <c r="D4084" s="166" t="s">
        <v>513</v>
      </c>
      <c r="E4084" s="461">
        <v>8.86</v>
      </c>
      <c r="F4084" s="164" t="s">
        <v>11038</v>
      </c>
      <c r="G4084" s="143"/>
    </row>
    <row r="4085" spans="1:7" ht="20.399999999999999" x14ac:dyDescent="0.3">
      <c r="A4085" s="159" t="str">
        <f t="shared" si="63"/>
        <v>SN-96757</v>
      </c>
      <c r="B4085" s="160">
        <v>96757</v>
      </c>
      <c r="C4085" s="165" t="s">
        <v>15134</v>
      </c>
      <c r="D4085" s="166" t="s">
        <v>513</v>
      </c>
      <c r="E4085" s="461">
        <v>8.49</v>
      </c>
      <c r="F4085" s="164" t="s">
        <v>11038</v>
      </c>
      <c r="G4085" s="143"/>
    </row>
    <row r="4086" spans="1:7" ht="20.399999999999999" x14ac:dyDescent="0.3">
      <c r="A4086" s="159" t="str">
        <f t="shared" si="63"/>
        <v>SN-96758</v>
      </c>
      <c r="B4086" s="160">
        <v>96758</v>
      </c>
      <c r="C4086" s="165" t="s">
        <v>15135</v>
      </c>
      <c r="D4086" s="166" t="s">
        <v>513</v>
      </c>
      <c r="E4086" s="461">
        <v>9.9</v>
      </c>
      <c r="F4086" s="164" t="s">
        <v>11038</v>
      </c>
      <c r="G4086" s="143"/>
    </row>
    <row r="4087" spans="1:7" ht="20.399999999999999" x14ac:dyDescent="0.3">
      <c r="A4087" s="159" t="str">
        <f t="shared" si="63"/>
        <v>SN-96759</v>
      </c>
      <c r="B4087" s="160">
        <v>96759</v>
      </c>
      <c r="C4087" s="165" t="s">
        <v>15136</v>
      </c>
      <c r="D4087" s="166" t="s">
        <v>513</v>
      </c>
      <c r="E4087" s="461">
        <v>15.1</v>
      </c>
      <c r="F4087" s="164" t="s">
        <v>11038</v>
      </c>
      <c r="G4087" s="143"/>
    </row>
    <row r="4088" spans="1:7" ht="20.399999999999999" x14ac:dyDescent="0.3">
      <c r="A4088" s="159" t="str">
        <f t="shared" si="63"/>
        <v>SN-96760</v>
      </c>
      <c r="B4088" s="160">
        <v>96760</v>
      </c>
      <c r="C4088" s="165" t="s">
        <v>15137</v>
      </c>
      <c r="D4088" s="166" t="s">
        <v>513</v>
      </c>
      <c r="E4088" s="461">
        <v>21.29</v>
      </c>
      <c r="F4088" s="164" t="s">
        <v>11038</v>
      </c>
      <c r="G4088" s="143"/>
    </row>
    <row r="4089" spans="1:7" ht="20.399999999999999" x14ac:dyDescent="0.3">
      <c r="A4089" s="159" t="str">
        <f t="shared" si="63"/>
        <v>SN-96761</v>
      </c>
      <c r="B4089" s="160">
        <v>96761</v>
      </c>
      <c r="C4089" s="165" t="s">
        <v>15138</v>
      </c>
      <c r="D4089" s="166" t="s">
        <v>513</v>
      </c>
      <c r="E4089" s="461">
        <v>30.88</v>
      </c>
      <c r="F4089" s="164" t="s">
        <v>11038</v>
      </c>
      <c r="G4089" s="143"/>
    </row>
    <row r="4090" spans="1:7" ht="20.399999999999999" x14ac:dyDescent="0.3">
      <c r="A4090" s="159" t="str">
        <f t="shared" si="63"/>
        <v>SN-96762</v>
      </c>
      <c r="B4090" s="160">
        <v>96762</v>
      </c>
      <c r="C4090" s="165" t="s">
        <v>15139</v>
      </c>
      <c r="D4090" s="166" t="s">
        <v>513</v>
      </c>
      <c r="E4090" s="461">
        <v>60.7</v>
      </c>
      <c r="F4090" s="164" t="s">
        <v>11038</v>
      </c>
      <c r="G4090" s="143"/>
    </row>
    <row r="4091" spans="1:7" ht="20.399999999999999" x14ac:dyDescent="0.3">
      <c r="A4091" s="159" t="str">
        <f t="shared" si="63"/>
        <v>SN-96763</v>
      </c>
      <c r="B4091" s="160">
        <v>96763</v>
      </c>
      <c r="C4091" s="165" t="s">
        <v>15140</v>
      </c>
      <c r="D4091" s="166" t="s">
        <v>513</v>
      </c>
      <c r="E4091" s="461">
        <v>84.99</v>
      </c>
      <c r="F4091" s="164" t="s">
        <v>11038</v>
      </c>
      <c r="G4091" s="143"/>
    </row>
    <row r="4092" spans="1:7" ht="20.399999999999999" x14ac:dyDescent="0.3">
      <c r="A4092" s="159" t="str">
        <f t="shared" si="63"/>
        <v>SN-96764</v>
      </c>
      <c r="B4092" s="160">
        <v>96764</v>
      </c>
      <c r="C4092" s="165" t="s">
        <v>15141</v>
      </c>
      <c r="D4092" s="166" t="s">
        <v>513</v>
      </c>
      <c r="E4092" s="461">
        <v>135.56</v>
      </c>
      <c r="F4092" s="164" t="s">
        <v>11038</v>
      </c>
      <c r="G4092" s="143"/>
    </row>
    <row r="4093" spans="1:7" ht="20.399999999999999" x14ac:dyDescent="0.3">
      <c r="A4093" s="159" t="str">
        <f t="shared" si="63"/>
        <v>SN-96802</v>
      </c>
      <c r="B4093" s="160">
        <v>96802</v>
      </c>
      <c r="C4093" s="165" t="s">
        <v>15142</v>
      </c>
      <c r="D4093" s="166" t="s">
        <v>513</v>
      </c>
      <c r="E4093" s="461">
        <v>180.01</v>
      </c>
      <c r="F4093" s="164" t="s">
        <v>11038</v>
      </c>
      <c r="G4093" s="143"/>
    </row>
    <row r="4094" spans="1:7" ht="20.399999999999999" x14ac:dyDescent="0.3">
      <c r="A4094" s="159" t="str">
        <f t="shared" si="63"/>
        <v>SN-96803</v>
      </c>
      <c r="B4094" s="160">
        <v>96803</v>
      </c>
      <c r="C4094" s="165" t="s">
        <v>15143</v>
      </c>
      <c r="D4094" s="166" t="s">
        <v>513</v>
      </c>
      <c r="E4094" s="461">
        <v>92.07</v>
      </c>
      <c r="F4094" s="164" t="s">
        <v>11038</v>
      </c>
      <c r="G4094" s="143"/>
    </row>
    <row r="4095" spans="1:7" ht="20.399999999999999" x14ac:dyDescent="0.3">
      <c r="A4095" s="159" t="str">
        <f t="shared" si="63"/>
        <v>SN-96804</v>
      </c>
      <c r="B4095" s="160">
        <v>96804</v>
      </c>
      <c r="C4095" s="165" t="s">
        <v>15144</v>
      </c>
      <c r="D4095" s="166" t="s">
        <v>513</v>
      </c>
      <c r="E4095" s="461">
        <v>163.80000000000001</v>
      </c>
      <c r="F4095" s="164" t="s">
        <v>11038</v>
      </c>
      <c r="G4095" s="143"/>
    </row>
    <row r="4096" spans="1:7" ht="20.399999999999999" x14ac:dyDescent="0.3">
      <c r="A4096" s="159" t="str">
        <f t="shared" si="63"/>
        <v>SN-96805</v>
      </c>
      <c r="B4096" s="160">
        <v>96805</v>
      </c>
      <c r="C4096" s="165" t="s">
        <v>15145</v>
      </c>
      <c r="D4096" s="166" t="s">
        <v>513</v>
      </c>
      <c r="E4096" s="461">
        <v>185.17</v>
      </c>
      <c r="F4096" s="164" t="s">
        <v>11038</v>
      </c>
      <c r="G4096" s="143"/>
    </row>
    <row r="4097" spans="1:7" ht="20.399999999999999" x14ac:dyDescent="0.3">
      <c r="A4097" s="159" t="str">
        <f t="shared" si="63"/>
        <v>SN-96806</v>
      </c>
      <c r="B4097" s="160">
        <v>96806</v>
      </c>
      <c r="C4097" s="165" t="s">
        <v>15146</v>
      </c>
      <c r="D4097" s="166" t="s">
        <v>513</v>
      </c>
      <c r="E4097" s="461">
        <v>89.08</v>
      </c>
      <c r="F4097" s="164" t="s">
        <v>11038</v>
      </c>
      <c r="G4097" s="143"/>
    </row>
    <row r="4098" spans="1:7" ht="20.399999999999999" x14ac:dyDescent="0.3">
      <c r="A4098" s="159" t="str">
        <f t="shared" si="63"/>
        <v>SN-96807</v>
      </c>
      <c r="B4098" s="160">
        <v>96807</v>
      </c>
      <c r="C4098" s="165" t="s">
        <v>15147</v>
      </c>
      <c r="D4098" s="166" t="s">
        <v>513</v>
      </c>
      <c r="E4098" s="461">
        <v>147.91</v>
      </c>
      <c r="F4098" s="164" t="s">
        <v>11038</v>
      </c>
      <c r="G4098" s="143"/>
    </row>
    <row r="4099" spans="1:7" ht="20.399999999999999" x14ac:dyDescent="0.3">
      <c r="A4099" s="159" t="str">
        <f t="shared" si="63"/>
        <v>SN-96808</v>
      </c>
      <c r="B4099" s="160">
        <v>96808</v>
      </c>
      <c r="C4099" s="165" t="s">
        <v>15148</v>
      </c>
      <c r="D4099" s="166" t="s">
        <v>513</v>
      </c>
      <c r="E4099" s="461">
        <v>8.07</v>
      </c>
      <c r="F4099" s="164" t="s">
        <v>11038</v>
      </c>
      <c r="G4099" s="143"/>
    </row>
    <row r="4100" spans="1:7" ht="20.399999999999999" x14ac:dyDescent="0.3">
      <c r="A4100" s="159" t="str">
        <f t="shared" si="63"/>
        <v>SN-96809</v>
      </c>
      <c r="B4100" s="160">
        <v>96809</v>
      </c>
      <c r="C4100" s="165" t="s">
        <v>15149</v>
      </c>
      <c r="D4100" s="166" t="s">
        <v>513</v>
      </c>
      <c r="E4100" s="461">
        <v>9.3000000000000007</v>
      </c>
      <c r="F4100" s="164" t="s">
        <v>11038</v>
      </c>
      <c r="G4100" s="143"/>
    </row>
    <row r="4101" spans="1:7" ht="20.399999999999999" x14ac:dyDescent="0.3">
      <c r="A4101" s="159" t="str">
        <f t="shared" si="63"/>
        <v>SN-96810</v>
      </c>
      <c r="B4101" s="160">
        <v>96810</v>
      </c>
      <c r="C4101" s="165" t="s">
        <v>15150</v>
      </c>
      <c r="D4101" s="166" t="s">
        <v>513</v>
      </c>
      <c r="E4101" s="461">
        <v>10.119999999999999</v>
      </c>
      <c r="F4101" s="164" t="s">
        <v>11038</v>
      </c>
      <c r="G4101" s="143"/>
    </row>
    <row r="4102" spans="1:7" ht="20.399999999999999" x14ac:dyDescent="0.3">
      <c r="A4102" s="159" t="str">
        <f t="shared" si="63"/>
        <v>SN-96811</v>
      </c>
      <c r="B4102" s="160">
        <v>96811</v>
      </c>
      <c r="C4102" s="165" t="s">
        <v>15151</v>
      </c>
      <c r="D4102" s="166" t="s">
        <v>513</v>
      </c>
      <c r="E4102" s="461">
        <v>10.85</v>
      </c>
      <c r="F4102" s="164" t="s">
        <v>11038</v>
      </c>
      <c r="G4102" s="143"/>
    </row>
    <row r="4103" spans="1:7" ht="20.399999999999999" x14ac:dyDescent="0.3">
      <c r="A4103" s="159" t="str">
        <f t="shared" si="63"/>
        <v>SN-96812</v>
      </c>
      <c r="B4103" s="160">
        <v>96812</v>
      </c>
      <c r="C4103" s="165" t="s">
        <v>15152</v>
      </c>
      <c r="D4103" s="166" t="s">
        <v>513</v>
      </c>
      <c r="E4103" s="461">
        <v>10.41</v>
      </c>
      <c r="F4103" s="164" t="s">
        <v>11038</v>
      </c>
      <c r="G4103" s="143"/>
    </row>
    <row r="4104" spans="1:7" ht="20.399999999999999" x14ac:dyDescent="0.3">
      <c r="A4104" s="159" t="str">
        <f t="shared" si="63"/>
        <v>SN-96813</v>
      </c>
      <c r="B4104" s="160">
        <v>96813</v>
      </c>
      <c r="C4104" s="165" t="s">
        <v>15153</v>
      </c>
      <c r="D4104" s="166" t="s">
        <v>513</v>
      </c>
      <c r="E4104" s="461">
        <v>12.05</v>
      </c>
      <c r="F4104" s="164" t="s">
        <v>11038</v>
      </c>
      <c r="G4104" s="143"/>
    </row>
    <row r="4105" spans="1:7" ht="20.399999999999999" x14ac:dyDescent="0.3">
      <c r="A4105" s="159" t="str">
        <f t="shared" si="63"/>
        <v>SN-96814</v>
      </c>
      <c r="B4105" s="160">
        <v>96814</v>
      </c>
      <c r="C4105" s="165" t="s">
        <v>15154</v>
      </c>
      <c r="D4105" s="166" t="s">
        <v>513</v>
      </c>
      <c r="E4105" s="461">
        <v>10.130000000000001</v>
      </c>
      <c r="F4105" s="164" t="s">
        <v>11038</v>
      </c>
      <c r="G4105" s="143"/>
    </row>
    <row r="4106" spans="1:7" ht="20.399999999999999" x14ac:dyDescent="0.3">
      <c r="A4106" s="159" t="str">
        <f t="shared" ref="A4106:A4169" si="64">CONCATENATE("SN-",B4106)</f>
        <v>SN-96815</v>
      </c>
      <c r="B4106" s="160">
        <v>96815</v>
      </c>
      <c r="C4106" s="165" t="s">
        <v>15155</v>
      </c>
      <c r="D4106" s="166" t="s">
        <v>513</v>
      </c>
      <c r="E4106" s="461">
        <v>17.27</v>
      </c>
      <c r="F4106" s="164" t="s">
        <v>11038</v>
      </c>
      <c r="G4106" s="143"/>
    </row>
    <row r="4107" spans="1:7" ht="20.399999999999999" x14ac:dyDescent="0.3">
      <c r="A4107" s="159" t="str">
        <f t="shared" si="64"/>
        <v>SN-96816</v>
      </c>
      <c r="B4107" s="160">
        <v>96816</v>
      </c>
      <c r="C4107" s="165" t="s">
        <v>15156</v>
      </c>
      <c r="D4107" s="166" t="s">
        <v>513</v>
      </c>
      <c r="E4107" s="461">
        <v>14.14</v>
      </c>
      <c r="F4107" s="164" t="s">
        <v>11038</v>
      </c>
      <c r="G4107" s="143"/>
    </row>
    <row r="4108" spans="1:7" ht="20.399999999999999" x14ac:dyDescent="0.3">
      <c r="A4108" s="159" t="str">
        <f t="shared" si="64"/>
        <v>SN-96817</v>
      </c>
      <c r="B4108" s="160">
        <v>96817</v>
      </c>
      <c r="C4108" s="165" t="s">
        <v>15157</v>
      </c>
      <c r="D4108" s="166" t="s">
        <v>513</v>
      </c>
      <c r="E4108" s="461">
        <v>16.13</v>
      </c>
      <c r="F4108" s="164" t="s">
        <v>11038</v>
      </c>
      <c r="G4108" s="143"/>
    </row>
    <row r="4109" spans="1:7" ht="20.399999999999999" x14ac:dyDescent="0.3">
      <c r="A4109" s="159" t="str">
        <f t="shared" si="64"/>
        <v>SN-96818</v>
      </c>
      <c r="B4109" s="160">
        <v>96818</v>
      </c>
      <c r="C4109" s="165" t="s">
        <v>15158</v>
      </c>
      <c r="D4109" s="166" t="s">
        <v>513</v>
      </c>
      <c r="E4109" s="461">
        <v>15</v>
      </c>
      <c r="F4109" s="164" t="s">
        <v>11038</v>
      </c>
      <c r="G4109" s="143"/>
    </row>
    <row r="4110" spans="1:7" ht="20.399999999999999" x14ac:dyDescent="0.3">
      <c r="A4110" s="159" t="str">
        <f t="shared" si="64"/>
        <v>SN-96819</v>
      </c>
      <c r="B4110" s="160">
        <v>96819</v>
      </c>
      <c r="C4110" s="165" t="s">
        <v>15159</v>
      </c>
      <c r="D4110" s="166" t="s">
        <v>513</v>
      </c>
      <c r="E4110" s="461">
        <v>15</v>
      </c>
      <c r="F4110" s="164" t="s">
        <v>11038</v>
      </c>
      <c r="G4110" s="143"/>
    </row>
    <row r="4111" spans="1:7" ht="20.399999999999999" x14ac:dyDescent="0.3">
      <c r="A4111" s="159" t="str">
        <f t="shared" si="64"/>
        <v>SN-96820</v>
      </c>
      <c r="B4111" s="160">
        <v>96820</v>
      </c>
      <c r="C4111" s="165" t="s">
        <v>15160</v>
      </c>
      <c r="D4111" s="166" t="s">
        <v>513</v>
      </c>
      <c r="E4111" s="461">
        <v>27.52</v>
      </c>
      <c r="F4111" s="164" t="s">
        <v>11038</v>
      </c>
      <c r="G4111" s="143"/>
    </row>
    <row r="4112" spans="1:7" ht="20.399999999999999" x14ac:dyDescent="0.3">
      <c r="A4112" s="159" t="str">
        <f t="shared" si="64"/>
        <v>SN-96821</v>
      </c>
      <c r="B4112" s="160">
        <v>96821</v>
      </c>
      <c r="C4112" s="165" t="s">
        <v>15161</v>
      </c>
      <c r="D4112" s="166" t="s">
        <v>513</v>
      </c>
      <c r="E4112" s="461">
        <v>23.37</v>
      </c>
      <c r="F4112" s="164" t="s">
        <v>11038</v>
      </c>
      <c r="G4112" s="168"/>
    </row>
    <row r="4113" spans="1:7" ht="20.399999999999999" x14ac:dyDescent="0.3">
      <c r="A4113" s="159" t="str">
        <f t="shared" si="64"/>
        <v>SN-96822</v>
      </c>
      <c r="B4113" s="160">
        <v>96822</v>
      </c>
      <c r="C4113" s="165" t="s">
        <v>15162</v>
      </c>
      <c r="D4113" s="166" t="s">
        <v>513</v>
      </c>
      <c r="E4113" s="461">
        <v>23.69</v>
      </c>
      <c r="F4113" s="164" t="s">
        <v>11038</v>
      </c>
      <c r="G4113" s="168"/>
    </row>
    <row r="4114" spans="1:7" x14ac:dyDescent="0.3">
      <c r="A4114" s="159" t="str">
        <f t="shared" si="64"/>
        <v>SN-96823</v>
      </c>
      <c r="B4114" s="160">
        <v>96823</v>
      </c>
      <c r="C4114" s="165" t="s">
        <v>15163</v>
      </c>
      <c r="D4114" s="166" t="s">
        <v>513</v>
      </c>
      <c r="E4114" s="461">
        <v>9.76</v>
      </c>
      <c r="F4114" s="164" t="s">
        <v>11038</v>
      </c>
      <c r="G4114" s="168"/>
    </row>
    <row r="4115" spans="1:7" ht="20.399999999999999" x14ac:dyDescent="0.3">
      <c r="A4115" s="159" t="str">
        <f t="shared" si="64"/>
        <v>SN-96824</v>
      </c>
      <c r="B4115" s="160">
        <v>96824</v>
      </c>
      <c r="C4115" s="165" t="s">
        <v>15164</v>
      </c>
      <c r="D4115" s="166" t="s">
        <v>513</v>
      </c>
      <c r="E4115" s="461">
        <v>11.04</v>
      </c>
      <c r="F4115" s="164" t="s">
        <v>11038</v>
      </c>
      <c r="G4115" s="143"/>
    </row>
    <row r="4116" spans="1:7" ht="20.399999999999999" x14ac:dyDescent="0.3">
      <c r="A4116" s="159" t="str">
        <f t="shared" si="64"/>
        <v>SN-96825</v>
      </c>
      <c r="B4116" s="160">
        <v>96825</v>
      </c>
      <c r="C4116" s="165" t="s">
        <v>15165</v>
      </c>
      <c r="D4116" s="166" t="s">
        <v>513</v>
      </c>
      <c r="E4116" s="461">
        <v>15.03</v>
      </c>
      <c r="F4116" s="164" t="s">
        <v>11038</v>
      </c>
      <c r="G4116" s="143"/>
    </row>
    <row r="4117" spans="1:7" x14ac:dyDescent="0.3">
      <c r="A4117" s="159" t="str">
        <f t="shared" si="64"/>
        <v>SN-96826</v>
      </c>
      <c r="B4117" s="160">
        <v>96826</v>
      </c>
      <c r="C4117" s="165" t="s">
        <v>15166</v>
      </c>
      <c r="D4117" s="166" t="s">
        <v>513</v>
      </c>
      <c r="E4117" s="461">
        <v>13.57</v>
      </c>
      <c r="F4117" s="164" t="s">
        <v>11038</v>
      </c>
      <c r="G4117" s="168"/>
    </row>
    <row r="4118" spans="1:7" ht="20.399999999999999" x14ac:dyDescent="0.3">
      <c r="A4118" s="159" t="str">
        <f t="shared" si="64"/>
        <v>SN-96827</v>
      </c>
      <c r="B4118" s="160">
        <v>96827</v>
      </c>
      <c r="C4118" s="165" t="s">
        <v>15167</v>
      </c>
      <c r="D4118" s="166" t="s">
        <v>513</v>
      </c>
      <c r="E4118" s="461">
        <v>14.09</v>
      </c>
      <c r="F4118" s="164" t="s">
        <v>11038</v>
      </c>
      <c r="G4118" s="143"/>
    </row>
    <row r="4119" spans="1:7" ht="20.399999999999999" x14ac:dyDescent="0.3">
      <c r="A4119" s="159" t="str">
        <f t="shared" si="64"/>
        <v>SN-96828</v>
      </c>
      <c r="B4119" s="160">
        <v>96828</v>
      </c>
      <c r="C4119" s="165" t="s">
        <v>15168</v>
      </c>
      <c r="D4119" s="166" t="s">
        <v>513</v>
      </c>
      <c r="E4119" s="461">
        <v>17.75</v>
      </c>
      <c r="F4119" s="164" t="s">
        <v>11038</v>
      </c>
      <c r="G4119" s="143"/>
    </row>
    <row r="4120" spans="1:7" ht="20.399999999999999" x14ac:dyDescent="0.3">
      <c r="A4120" s="159" t="str">
        <f t="shared" si="64"/>
        <v>SN-96829</v>
      </c>
      <c r="B4120" s="160">
        <v>96829</v>
      </c>
      <c r="C4120" s="165" t="s">
        <v>15169</v>
      </c>
      <c r="D4120" s="166" t="s">
        <v>513</v>
      </c>
      <c r="E4120" s="461">
        <v>13.55</v>
      </c>
      <c r="F4120" s="164" t="s">
        <v>11038</v>
      </c>
      <c r="G4120" s="143"/>
    </row>
    <row r="4121" spans="1:7" x14ac:dyDescent="0.3">
      <c r="A4121" s="159" t="str">
        <f t="shared" si="64"/>
        <v>SN-96830</v>
      </c>
      <c r="B4121" s="160">
        <v>96830</v>
      </c>
      <c r="C4121" s="165" t="s">
        <v>15170</v>
      </c>
      <c r="D4121" s="166" t="s">
        <v>513</v>
      </c>
      <c r="E4121" s="461">
        <v>19.760000000000002</v>
      </c>
      <c r="F4121" s="164" t="s">
        <v>11038</v>
      </c>
      <c r="G4121" s="143"/>
    </row>
    <row r="4122" spans="1:7" ht="20.399999999999999" x14ac:dyDescent="0.3">
      <c r="A4122" s="159" t="str">
        <f t="shared" si="64"/>
        <v>SN-96831</v>
      </c>
      <c r="B4122" s="160">
        <v>96831</v>
      </c>
      <c r="C4122" s="165" t="s">
        <v>15171</v>
      </c>
      <c r="D4122" s="166" t="s">
        <v>513</v>
      </c>
      <c r="E4122" s="461">
        <v>16.059999999999999</v>
      </c>
      <c r="F4122" s="164" t="s">
        <v>11038</v>
      </c>
      <c r="G4122" s="143"/>
    </row>
    <row r="4123" spans="1:7" ht="20.399999999999999" x14ac:dyDescent="0.3">
      <c r="A4123" s="159" t="str">
        <f t="shared" si="64"/>
        <v>SN-96832</v>
      </c>
      <c r="B4123" s="160">
        <v>96832</v>
      </c>
      <c r="C4123" s="165" t="s">
        <v>15172</v>
      </c>
      <c r="D4123" s="166" t="s">
        <v>513</v>
      </c>
      <c r="E4123" s="461">
        <v>18.600000000000001</v>
      </c>
      <c r="F4123" s="164" t="s">
        <v>11038</v>
      </c>
      <c r="G4123" s="143"/>
    </row>
    <row r="4124" spans="1:7" ht="20.399999999999999" x14ac:dyDescent="0.3">
      <c r="A4124" s="159" t="str">
        <f t="shared" si="64"/>
        <v>SN-96833</v>
      </c>
      <c r="B4124" s="160">
        <v>96833</v>
      </c>
      <c r="C4124" s="165" t="s">
        <v>15173</v>
      </c>
      <c r="D4124" s="166" t="s">
        <v>513</v>
      </c>
      <c r="E4124" s="461">
        <v>17.399999999999999</v>
      </c>
      <c r="F4124" s="164" t="s">
        <v>11038</v>
      </c>
      <c r="G4124" s="143"/>
    </row>
    <row r="4125" spans="1:7" x14ac:dyDescent="0.3">
      <c r="A4125" s="159" t="str">
        <f t="shared" si="64"/>
        <v>SN-96834</v>
      </c>
      <c r="B4125" s="160">
        <v>96834</v>
      </c>
      <c r="C4125" s="165" t="s">
        <v>15174</v>
      </c>
      <c r="D4125" s="166" t="s">
        <v>513</v>
      </c>
      <c r="E4125" s="461">
        <v>28.86</v>
      </c>
      <c r="F4125" s="164" t="s">
        <v>11038</v>
      </c>
      <c r="G4125" s="143"/>
    </row>
    <row r="4126" spans="1:7" ht="20.399999999999999" x14ac:dyDescent="0.3">
      <c r="A4126" s="159" t="str">
        <f t="shared" si="64"/>
        <v>SN-96835</v>
      </c>
      <c r="B4126" s="160">
        <v>96835</v>
      </c>
      <c r="C4126" s="165" t="s">
        <v>15175</v>
      </c>
      <c r="D4126" s="166" t="s">
        <v>513</v>
      </c>
      <c r="E4126" s="461">
        <v>24.9</v>
      </c>
      <c r="F4126" s="164" t="s">
        <v>11038</v>
      </c>
      <c r="G4126" s="143"/>
    </row>
    <row r="4127" spans="1:7" ht="20.399999999999999" x14ac:dyDescent="0.3">
      <c r="A4127" s="159" t="str">
        <f t="shared" si="64"/>
        <v>SN-96836</v>
      </c>
      <c r="B4127" s="160">
        <v>96836</v>
      </c>
      <c r="C4127" s="165" t="s">
        <v>15176</v>
      </c>
      <c r="D4127" s="166" t="s">
        <v>513</v>
      </c>
      <c r="E4127" s="461">
        <v>26.55</v>
      </c>
      <c r="F4127" s="164" t="s">
        <v>11038</v>
      </c>
      <c r="G4127" s="143"/>
    </row>
    <row r="4128" spans="1:7" ht="20.399999999999999" x14ac:dyDescent="0.3">
      <c r="A4128" s="159" t="str">
        <f t="shared" si="64"/>
        <v>SN-96837</v>
      </c>
      <c r="B4128" s="160">
        <v>96837</v>
      </c>
      <c r="C4128" s="165" t="s">
        <v>15177</v>
      </c>
      <c r="D4128" s="166" t="s">
        <v>513</v>
      </c>
      <c r="E4128" s="461">
        <v>14.19</v>
      </c>
      <c r="F4128" s="164" t="s">
        <v>11038</v>
      </c>
      <c r="G4128" s="143"/>
    </row>
    <row r="4129" spans="1:6" ht="20.399999999999999" x14ac:dyDescent="0.3">
      <c r="A4129" s="159" t="str">
        <f t="shared" si="64"/>
        <v>SN-96838</v>
      </c>
      <c r="B4129" s="160">
        <v>96838</v>
      </c>
      <c r="C4129" s="165" t="s">
        <v>15178</v>
      </c>
      <c r="D4129" s="166" t="s">
        <v>513</v>
      </c>
      <c r="E4129" s="461">
        <v>13.01</v>
      </c>
      <c r="F4129" s="164" t="s">
        <v>11038</v>
      </c>
    </row>
    <row r="4130" spans="1:6" ht="20.399999999999999" x14ac:dyDescent="0.3">
      <c r="A4130" s="159" t="str">
        <f t="shared" si="64"/>
        <v>SN-96839</v>
      </c>
      <c r="B4130" s="160">
        <v>96839</v>
      </c>
      <c r="C4130" s="165" t="s">
        <v>15179</v>
      </c>
      <c r="D4130" s="166" t="s">
        <v>513</v>
      </c>
      <c r="E4130" s="461">
        <v>12.8</v>
      </c>
      <c r="F4130" s="164" t="s">
        <v>11038</v>
      </c>
    </row>
    <row r="4131" spans="1:6" ht="20.399999999999999" x14ac:dyDescent="0.3">
      <c r="A4131" s="159" t="str">
        <f t="shared" si="64"/>
        <v>SN-96840</v>
      </c>
      <c r="B4131" s="160">
        <v>96840</v>
      </c>
      <c r="C4131" s="165" t="s">
        <v>15180</v>
      </c>
      <c r="D4131" s="166" t="s">
        <v>513</v>
      </c>
      <c r="E4131" s="461">
        <v>16.57</v>
      </c>
      <c r="F4131" s="164" t="s">
        <v>11038</v>
      </c>
    </row>
    <row r="4132" spans="1:6" ht="20.399999999999999" x14ac:dyDescent="0.3">
      <c r="A4132" s="159" t="str">
        <f t="shared" si="64"/>
        <v>SN-96841</v>
      </c>
      <c r="B4132" s="160">
        <v>96841</v>
      </c>
      <c r="C4132" s="165" t="s">
        <v>15181</v>
      </c>
      <c r="D4132" s="166" t="s">
        <v>513</v>
      </c>
      <c r="E4132" s="461">
        <v>14.44</v>
      </c>
      <c r="F4132" s="164" t="s">
        <v>11038</v>
      </c>
    </row>
    <row r="4133" spans="1:6" ht="20.399999999999999" x14ac:dyDescent="0.3">
      <c r="A4133" s="159" t="str">
        <f t="shared" si="64"/>
        <v>SN-96842</v>
      </c>
      <c r="B4133" s="160">
        <v>96842</v>
      </c>
      <c r="C4133" s="165" t="s">
        <v>15182</v>
      </c>
      <c r="D4133" s="166" t="s">
        <v>513</v>
      </c>
      <c r="E4133" s="461">
        <v>18.510000000000002</v>
      </c>
      <c r="F4133" s="164" t="s">
        <v>11038</v>
      </c>
    </row>
    <row r="4134" spans="1:6" ht="20.399999999999999" x14ac:dyDescent="0.3">
      <c r="A4134" s="159" t="str">
        <f t="shared" si="64"/>
        <v>SN-96843</v>
      </c>
      <c r="B4134" s="160">
        <v>96843</v>
      </c>
      <c r="C4134" s="165" t="s">
        <v>15183</v>
      </c>
      <c r="D4134" s="166" t="s">
        <v>513</v>
      </c>
      <c r="E4134" s="461">
        <v>17.78</v>
      </c>
      <c r="F4134" s="164" t="s">
        <v>11038</v>
      </c>
    </row>
    <row r="4135" spans="1:6" ht="20.399999999999999" x14ac:dyDescent="0.3">
      <c r="A4135" s="159" t="str">
        <f t="shared" si="64"/>
        <v>SN-96844</v>
      </c>
      <c r="B4135" s="160">
        <v>96844</v>
      </c>
      <c r="C4135" s="165" t="s">
        <v>15184</v>
      </c>
      <c r="D4135" s="166" t="s">
        <v>513</v>
      </c>
      <c r="E4135" s="461">
        <v>24.42</v>
      </c>
      <c r="F4135" s="164" t="s">
        <v>11038</v>
      </c>
    </row>
    <row r="4136" spans="1:6" ht="20.399999999999999" x14ac:dyDescent="0.3">
      <c r="A4136" s="159" t="str">
        <f t="shared" si="64"/>
        <v>SN-96845</v>
      </c>
      <c r="B4136" s="160">
        <v>96845</v>
      </c>
      <c r="C4136" s="165" t="s">
        <v>15185</v>
      </c>
      <c r="D4136" s="166" t="s">
        <v>513</v>
      </c>
      <c r="E4136" s="461">
        <v>26.1</v>
      </c>
      <c r="F4136" s="164" t="s">
        <v>11038</v>
      </c>
    </row>
    <row r="4137" spans="1:6" ht="20.399999999999999" x14ac:dyDescent="0.3">
      <c r="A4137" s="159" t="str">
        <f t="shared" si="64"/>
        <v>SN-96846</v>
      </c>
      <c r="B4137" s="160">
        <v>96846</v>
      </c>
      <c r="C4137" s="165" t="s">
        <v>15186</v>
      </c>
      <c r="D4137" s="166" t="s">
        <v>513</v>
      </c>
      <c r="E4137" s="461">
        <v>20.420000000000002</v>
      </c>
      <c r="F4137" s="164" t="s">
        <v>11038</v>
      </c>
    </row>
    <row r="4138" spans="1:6" ht="20.399999999999999" x14ac:dyDescent="0.3">
      <c r="A4138" s="159" t="str">
        <f t="shared" si="64"/>
        <v>SN-96847</v>
      </c>
      <c r="B4138" s="160">
        <v>96847</v>
      </c>
      <c r="C4138" s="165" t="s">
        <v>15187</v>
      </c>
      <c r="D4138" s="166" t="s">
        <v>513</v>
      </c>
      <c r="E4138" s="461">
        <v>22.5</v>
      </c>
      <c r="F4138" s="164" t="s">
        <v>11038</v>
      </c>
    </row>
    <row r="4139" spans="1:6" ht="20.399999999999999" x14ac:dyDescent="0.3">
      <c r="A4139" s="159" t="str">
        <f t="shared" si="64"/>
        <v>SN-96848</v>
      </c>
      <c r="B4139" s="160">
        <v>96848</v>
      </c>
      <c r="C4139" s="165" t="s">
        <v>15188</v>
      </c>
      <c r="D4139" s="166" t="s">
        <v>513</v>
      </c>
      <c r="E4139" s="461">
        <v>33.880000000000003</v>
      </c>
      <c r="F4139" s="164" t="s">
        <v>11038</v>
      </c>
    </row>
    <row r="4140" spans="1:6" ht="20.399999999999999" x14ac:dyDescent="0.3">
      <c r="A4140" s="159" t="str">
        <f t="shared" si="64"/>
        <v>SN-96849</v>
      </c>
      <c r="B4140" s="160">
        <v>96849</v>
      </c>
      <c r="C4140" s="165" t="s">
        <v>15189</v>
      </c>
      <c r="D4140" s="166" t="s">
        <v>513</v>
      </c>
      <c r="E4140" s="461">
        <v>12.25</v>
      </c>
      <c r="F4140" s="164" t="s">
        <v>11038</v>
      </c>
    </row>
    <row r="4141" spans="1:6" ht="20.399999999999999" x14ac:dyDescent="0.3">
      <c r="A4141" s="159" t="str">
        <f t="shared" si="64"/>
        <v>SN-96850</v>
      </c>
      <c r="B4141" s="160">
        <v>96850</v>
      </c>
      <c r="C4141" s="165" t="s">
        <v>15190</v>
      </c>
      <c r="D4141" s="166" t="s">
        <v>513</v>
      </c>
      <c r="E4141" s="461">
        <v>14.37</v>
      </c>
      <c r="F4141" s="164" t="s">
        <v>11038</v>
      </c>
    </row>
    <row r="4142" spans="1:6" ht="20.399999999999999" x14ac:dyDescent="0.3">
      <c r="A4142" s="159" t="str">
        <f t="shared" si="64"/>
        <v>SN-96851</v>
      </c>
      <c r="B4142" s="160">
        <v>96851</v>
      </c>
      <c r="C4142" s="165" t="s">
        <v>15191</v>
      </c>
      <c r="D4142" s="166" t="s">
        <v>513</v>
      </c>
      <c r="E4142" s="461">
        <v>19.12</v>
      </c>
      <c r="F4142" s="164" t="s">
        <v>11038</v>
      </c>
    </row>
    <row r="4143" spans="1:6" ht="20.399999999999999" x14ac:dyDescent="0.3">
      <c r="A4143" s="159" t="str">
        <f t="shared" si="64"/>
        <v>SN-96852</v>
      </c>
      <c r="B4143" s="160">
        <v>96852</v>
      </c>
      <c r="C4143" s="165" t="s">
        <v>15192</v>
      </c>
      <c r="D4143" s="166" t="s">
        <v>513</v>
      </c>
      <c r="E4143" s="461">
        <v>16.34</v>
      </c>
      <c r="F4143" s="164" t="s">
        <v>11038</v>
      </c>
    </row>
    <row r="4144" spans="1:6" ht="20.399999999999999" x14ac:dyDescent="0.3">
      <c r="A4144" s="159" t="str">
        <f t="shared" si="64"/>
        <v>SN-96853</v>
      </c>
      <c r="B4144" s="160">
        <v>96853</v>
      </c>
      <c r="C4144" s="165" t="s">
        <v>15193</v>
      </c>
      <c r="D4144" s="166" t="s">
        <v>513</v>
      </c>
      <c r="E4144" s="461">
        <v>18.420000000000002</v>
      </c>
      <c r="F4144" s="164" t="s">
        <v>11038</v>
      </c>
    </row>
    <row r="4145" spans="1:6" ht="20.399999999999999" x14ac:dyDescent="0.3">
      <c r="A4145" s="159" t="str">
        <f t="shared" si="64"/>
        <v>SN-96854</v>
      </c>
      <c r="B4145" s="171">
        <v>96854</v>
      </c>
      <c r="C4145" s="165" t="s">
        <v>15194</v>
      </c>
      <c r="D4145" s="166" t="s">
        <v>513</v>
      </c>
      <c r="E4145" s="461">
        <v>22.1</v>
      </c>
      <c r="F4145" s="164" t="s">
        <v>11038</v>
      </c>
    </row>
    <row r="4146" spans="1:6" ht="20.399999999999999" x14ac:dyDescent="0.3">
      <c r="A4146" s="159" t="str">
        <f t="shared" si="64"/>
        <v>SN-96855</v>
      </c>
      <c r="B4146" s="171">
        <v>96855</v>
      </c>
      <c r="C4146" s="165" t="s">
        <v>15195</v>
      </c>
      <c r="D4146" s="166" t="s">
        <v>513</v>
      </c>
      <c r="E4146" s="461">
        <v>20.3</v>
      </c>
      <c r="F4146" s="164" t="s">
        <v>11038</v>
      </c>
    </row>
    <row r="4147" spans="1:6" ht="20.399999999999999" x14ac:dyDescent="0.3">
      <c r="A4147" s="159" t="str">
        <f t="shared" si="64"/>
        <v>SN-96856</v>
      </c>
      <c r="B4147" s="171">
        <v>96856</v>
      </c>
      <c r="C4147" s="165" t="s">
        <v>15196</v>
      </c>
      <c r="D4147" s="166" t="s">
        <v>513</v>
      </c>
      <c r="E4147" s="461">
        <v>20.6</v>
      </c>
      <c r="F4147" s="164" t="s">
        <v>11038</v>
      </c>
    </row>
    <row r="4148" spans="1:6" ht="20.399999999999999" x14ac:dyDescent="0.3">
      <c r="A4148" s="159" t="str">
        <f t="shared" si="64"/>
        <v>SN-96857</v>
      </c>
      <c r="B4148" s="171">
        <v>96857</v>
      </c>
      <c r="C4148" s="165" t="s">
        <v>15197</v>
      </c>
      <c r="D4148" s="166" t="s">
        <v>513</v>
      </c>
      <c r="E4148" s="461">
        <v>33.03</v>
      </c>
      <c r="F4148" s="164" t="s">
        <v>11038</v>
      </c>
    </row>
    <row r="4149" spans="1:6" ht="20.399999999999999" x14ac:dyDescent="0.3">
      <c r="A4149" s="159" t="str">
        <f t="shared" si="64"/>
        <v>SN-96858</v>
      </c>
      <c r="B4149" s="171">
        <v>96858</v>
      </c>
      <c r="C4149" s="165" t="s">
        <v>15198</v>
      </c>
      <c r="D4149" s="166" t="s">
        <v>513</v>
      </c>
      <c r="E4149" s="461">
        <v>33.32</v>
      </c>
      <c r="F4149" s="164" t="s">
        <v>11038</v>
      </c>
    </row>
    <row r="4150" spans="1:6" ht="20.399999999999999" x14ac:dyDescent="0.3">
      <c r="A4150" s="159" t="str">
        <f t="shared" si="64"/>
        <v>SN-96859</v>
      </c>
      <c r="B4150" s="171">
        <v>96859</v>
      </c>
      <c r="C4150" s="165" t="s">
        <v>15199</v>
      </c>
      <c r="D4150" s="166" t="s">
        <v>513</v>
      </c>
      <c r="E4150" s="461">
        <v>41.4</v>
      </c>
      <c r="F4150" s="164" t="s">
        <v>11038</v>
      </c>
    </row>
    <row r="4151" spans="1:6" ht="20.399999999999999" x14ac:dyDescent="0.3">
      <c r="A4151" s="159" t="str">
        <f t="shared" si="64"/>
        <v>SN-96860</v>
      </c>
      <c r="B4151" s="171">
        <v>96860</v>
      </c>
      <c r="C4151" s="165" t="s">
        <v>15200</v>
      </c>
      <c r="D4151" s="166" t="s">
        <v>513</v>
      </c>
      <c r="E4151" s="461">
        <v>16.41</v>
      </c>
      <c r="F4151" s="164" t="s">
        <v>11038</v>
      </c>
    </row>
    <row r="4152" spans="1:6" ht="20.399999999999999" x14ac:dyDescent="0.3">
      <c r="A4152" s="159" t="str">
        <f t="shared" si="64"/>
        <v>SN-96861</v>
      </c>
      <c r="B4152" s="171">
        <v>96861</v>
      </c>
      <c r="C4152" s="165" t="s">
        <v>15201</v>
      </c>
      <c r="D4152" s="166" t="s">
        <v>513</v>
      </c>
      <c r="E4152" s="461">
        <v>17.75</v>
      </c>
      <c r="F4152" s="164" t="s">
        <v>11038</v>
      </c>
    </row>
    <row r="4153" spans="1:6" ht="20.399999999999999" x14ac:dyDescent="0.3">
      <c r="A4153" s="159" t="str">
        <f t="shared" si="64"/>
        <v>SN-96862</v>
      </c>
      <c r="B4153" s="171">
        <v>96862</v>
      </c>
      <c r="C4153" s="165" t="s">
        <v>15202</v>
      </c>
      <c r="D4153" s="166" t="s">
        <v>513</v>
      </c>
      <c r="E4153" s="461">
        <v>19.78</v>
      </c>
      <c r="F4153" s="164" t="s">
        <v>11038</v>
      </c>
    </row>
    <row r="4154" spans="1:6" ht="20.399999999999999" x14ac:dyDescent="0.3">
      <c r="A4154" s="159" t="str">
        <f t="shared" si="64"/>
        <v>SN-96863</v>
      </c>
      <c r="B4154" s="171">
        <v>96863</v>
      </c>
      <c r="C4154" s="165" t="s">
        <v>15203</v>
      </c>
      <c r="D4154" s="166" t="s">
        <v>513</v>
      </c>
      <c r="E4154" s="461">
        <v>19.559999999999999</v>
      </c>
      <c r="F4154" s="164" t="s">
        <v>11038</v>
      </c>
    </row>
    <row r="4155" spans="1:6" ht="20.399999999999999" x14ac:dyDescent="0.3">
      <c r="A4155" s="159" t="str">
        <f t="shared" si="64"/>
        <v>SN-96864</v>
      </c>
      <c r="B4155" s="171">
        <v>96864</v>
      </c>
      <c r="C4155" s="165" t="s">
        <v>15204</v>
      </c>
      <c r="D4155" s="166" t="s">
        <v>513</v>
      </c>
      <c r="E4155" s="461">
        <v>31.18</v>
      </c>
      <c r="F4155" s="164" t="s">
        <v>11038</v>
      </c>
    </row>
    <row r="4156" spans="1:6" ht="20.399999999999999" x14ac:dyDescent="0.3">
      <c r="A4156" s="159" t="str">
        <f t="shared" si="64"/>
        <v>SN-96865</v>
      </c>
      <c r="B4156" s="171">
        <v>96865</v>
      </c>
      <c r="C4156" s="165" t="s">
        <v>15205</v>
      </c>
      <c r="D4156" s="166" t="s">
        <v>513</v>
      </c>
      <c r="E4156" s="461">
        <v>30.53</v>
      </c>
      <c r="F4156" s="164" t="s">
        <v>11038</v>
      </c>
    </row>
    <row r="4157" spans="1:6" ht="20.399999999999999" x14ac:dyDescent="0.3">
      <c r="A4157" s="159" t="str">
        <f t="shared" si="64"/>
        <v>SN-96866</v>
      </c>
      <c r="B4157" s="171">
        <v>96866</v>
      </c>
      <c r="C4157" s="165" t="s">
        <v>15206</v>
      </c>
      <c r="D4157" s="166" t="s">
        <v>513</v>
      </c>
      <c r="E4157" s="461">
        <v>41.06</v>
      </c>
      <c r="F4157" s="164" t="s">
        <v>11038</v>
      </c>
    </row>
    <row r="4158" spans="1:6" ht="20.399999999999999" x14ac:dyDescent="0.3">
      <c r="A4158" s="159" t="str">
        <f t="shared" si="64"/>
        <v>SN-96867</v>
      </c>
      <c r="B4158" s="171">
        <v>96867</v>
      </c>
      <c r="C4158" s="165" t="s">
        <v>15207</v>
      </c>
      <c r="D4158" s="166" t="s">
        <v>513</v>
      </c>
      <c r="E4158" s="461">
        <v>47.84</v>
      </c>
      <c r="F4158" s="164" t="s">
        <v>11038</v>
      </c>
    </row>
    <row r="4159" spans="1:6" x14ac:dyDescent="0.3">
      <c r="A4159" s="159" t="str">
        <f t="shared" si="64"/>
        <v>SN-96868</v>
      </c>
      <c r="B4159" s="171">
        <v>96868</v>
      </c>
      <c r="C4159" s="165" t="s">
        <v>15208</v>
      </c>
      <c r="D4159" s="166" t="s">
        <v>513</v>
      </c>
      <c r="E4159" s="461">
        <v>19.04</v>
      </c>
      <c r="F4159" s="164" t="s">
        <v>11038</v>
      </c>
    </row>
    <row r="4160" spans="1:6" x14ac:dyDescent="0.3">
      <c r="A4160" s="159" t="str">
        <f t="shared" si="64"/>
        <v>SN-96869</v>
      </c>
      <c r="B4160" s="171">
        <v>96869</v>
      </c>
      <c r="C4160" s="165" t="s">
        <v>15209</v>
      </c>
      <c r="D4160" s="166" t="s">
        <v>513</v>
      </c>
      <c r="E4160" s="461">
        <v>22.74</v>
      </c>
      <c r="F4160" s="164" t="s">
        <v>11038</v>
      </c>
    </row>
    <row r="4161" spans="1:6" x14ac:dyDescent="0.3">
      <c r="A4161" s="159" t="str">
        <f t="shared" si="64"/>
        <v>SN-96870</v>
      </c>
      <c r="B4161" s="171">
        <v>96870</v>
      </c>
      <c r="C4161" s="165" t="s">
        <v>15210</v>
      </c>
      <c r="D4161" s="166" t="s">
        <v>513</v>
      </c>
      <c r="E4161" s="461">
        <v>36.090000000000003</v>
      </c>
      <c r="F4161" s="164" t="s">
        <v>11038</v>
      </c>
    </row>
    <row r="4162" spans="1:6" x14ac:dyDescent="0.3">
      <c r="A4162" s="159" t="str">
        <f t="shared" si="64"/>
        <v>SN-96871</v>
      </c>
      <c r="B4162" s="171">
        <v>96871</v>
      </c>
      <c r="C4162" s="165" t="s">
        <v>15211</v>
      </c>
      <c r="D4162" s="166" t="s">
        <v>513</v>
      </c>
      <c r="E4162" s="461">
        <v>52.42</v>
      </c>
      <c r="F4162" s="164" t="s">
        <v>11038</v>
      </c>
    </row>
    <row r="4163" spans="1:6" ht="20.399999999999999" x14ac:dyDescent="0.3">
      <c r="A4163" s="159" t="str">
        <f t="shared" si="64"/>
        <v>SN-96872</v>
      </c>
      <c r="B4163" s="171">
        <v>96872</v>
      </c>
      <c r="C4163" s="165" t="s">
        <v>15212</v>
      </c>
      <c r="D4163" s="166" t="s">
        <v>513</v>
      </c>
      <c r="E4163" s="461">
        <v>47.45</v>
      </c>
      <c r="F4163" s="164" t="s">
        <v>11038</v>
      </c>
    </row>
    <row r="4164" spans="1:6" ht="20.399999999999999" x14ac:dyDescent="0.3">
      <c r="A4164" s="159" t="str">
        <f t="shared" si="64"/>
        <v>SN-96873</v>
      </c>
      <c r="B4164" s="171">
        <v>96873</v>
      </c>
      <c r="C4164" s="165" t="s">
        <v>15213</v>
      </c>
      <c r="D4164" s="166" t="s">
        <v>513</v>
      </c>
      <c r="E4164" s="461">
        <v>54.93</v>
      </c>
      <c r="F4164" s="164" t="s">
        <v>11038</v>
      </c>
    </row>
    <row r="4165" spans="1:6" ht="20.399999999999999" x14ac:dyDescent="0.3">
      <c r="A4165" s="159" t="str">
        <f t="shared" si="64"/>
        <v>SN-96874</v>
      </c>
      <c r="B4165" s="171">
        <v>96874</v>
      </c>
      <c r="C4165" s="165" t="s">
        <v>15214</v>
      </c>
      <c r="D4165" s="166" t="s">
        <v>513</v>
      </c>
      <c r="E4165" s="461">
        <v>57.74</v>
      </c>
      <c r="F4165" s="164" t="s">
        <v>11038</v>
      </c>
    </row>
    <row r="4166" spans="1:6" ht="20.399999999999999" x14ac:dyDescent="0.3">
      <c r="A4166" s="159" t="str">
        <f t="shared" si="64"/>
        <v>SN-96875</v>
      </c>
      <c r="B4166" s="171">
        <v>96875</v>
      </c>
      <c r="C4166" s="165" t="s">
        <v>15215</v>
      </c>
      <c r="D4166" s="166" t="s">
        <v>513</v>
      </c>
      <c r="E4166" s="461">
        <v>69.77</v>
      </c>
      <c r="F4166" s="164" t="s">
        <v>11038</v>
      </c>
    </row>
    <row r="4167" spans="1:6" ht="20.399999999999999" x14ac:dyDescent="0.3">
      <c r="A4167" s="159" t="str">
        <f t="shared" si="64"/>
        <v>SN-96876</v>
      </c>
      <c r="B4167" s="171">
        <v>96876</v>
      </c>
      <c r="C4167" s="165" t="s">
        <v>15216</v>
      </c>
      <c r="D4167" s="166" t="s">
        <v>513</v>
      </c>
      <c r="E4167" s="461">
        <v>125.02</v>
      </c>
      <c r="F4167" s="164" t="s">
        <v>11038</v>
      </c>
    </row>
    <row r="4168" spans="1:6" ht="20.399999999999999" x14ac:dyDescent="0.3">
      <c r="A4168" s="159" t="str">
        <f t="shared" si="64"/>
        <v>SN-96877</v>
      </c>
      <c r="B4168" s="171">
        <v>96877</v>
      </c>
      <c r="C4168" s="165" t="s">
        <v>15217</v>
      </c>
      <c r="D4168" s="166" t="s">
        <v>513</v>
      </c>
      <c r="E4168" s="461">
        <v>133.75</v>
      </c>
      <c r="F4168" s="164" t="s">
        <v>11038</v>
      </c>
    </row>
    <row r="4169" spans="1:6" ht="20.399999999999999" x14ac:dyDescent="0.3">
      <c r="A4169" s="159" t="str">
        <f t="shared" si="64"/>
        <v>SN-96878</v>
      </c>
      <c r="B4169" s="171">
        <v>96878</v>
      </c>
      <c r="C4169" s="165" t="s">
        <v>15218</v>
      </c>
      <c r="D4169" s="166" t="s">
        <v>513</v>
      </c>
      <c r="E4169" s="461">
        <v>135.38999999999999</v>
      </c>
      <c r="F4169" s="164" t="s">
        <v>11038</v>
      </c>
    </row>
    <row r="4170" spans="1:6" ht="20.399999999999999" x14ac:dyDescent="0.3">
      <c r="A4170" s="159" t="str">
        <f t="shared" ref="A4170:A4233" si="65">CONCATENATE("SN-",B4170)</f>
        <v>SN-96879</v>
      </c>
      <c r="B4170" s="171">
        <v>96879</v>
      </c>
      <c r="C4170" s="165" t="s">
        <v>15219</v>
      </c>
      <c r="D4170" s="166" t="s">
        <v>513</v>
      </c>
      <c r="E4170" s="461">
        <v>135.69999999999999</v>
      </c>
      <c r="F4170" s="164" t="s">
        <v>11038</v>
      </c>
    </row>
    <row r="4171" spans="1:6" ht="20.399999999999999" x14ac:dyDescent="0.3">
      <c r="A4171" s="159" t="str">
        <f t="shared" si="65"/>
        <v>SN-96880</v>
      </c>
      <c r="B4171" s="171">
        <v>96880</v>
      </c>
      <c r="C4171" s="165" t="s">
        <v>15220</v>
      </c>
      <c r="D4171" s="166" t="s">
        <v>513</v>
      </c>
      <c r="E4171" s="461">
        <v>155.26</v>
      </c>
      <c r="F4171" s="164" t="s">
        <v>11038</v>
      </c>
    </row>
    <row r="4172" spans="1:6" ht="20.399999999999999" x14ac:dyDescent="0.3">
      <c r="A4172" s="159" t="str">
        <f t="shared" si="65"/>
        <v>SN-96881</v>
      </c>
      <c r="B4172" s="171">
        <v>96881</v>
      </c>
      <c r="C4172" s="165" t="s">
        <v>15221</v>
      </c>
      <c r="D4172" s="166" t="s">
        <v>513</v>
      </c>
      <c r="E4172" s="461">
        <v>164.13</v>
      </c>
      <c r="F4172" s="164" t="s">
        <v>11038</v>
      </c>
    </row>
    <row r="4173" spans="1:6" ht="21.6" x14ac:dyDescent="0.3">
      <c r="A4173" s="159" t="str">
        <f t="shared" si="65"/>
        <v>SN-97425</v>
      </c>
      <c r="B4173" s="171">
        <v>97425</v>
      </c>
      <c r="C4173" s="165" t="s">
        <v>15222</v>
      </c>
      <c r="D4173" s="166" t="s">
        <v>513</v>
      </c>
      <c r="E4173" s="461">
        <v>16.079999999999998</v>
      </c>
      <c r="F4173" s="164" t="s">
        <v>11118</v>
      </c>
    </row>
    <row r="4174" spans="1:6" ht="21.6" x14ac:dyDescent="0.3">
      <c r="A4174" s="159" t="str">
        <f t="shared" si="65"/>
        <v>SN-97426</v>
      </c>
      <c r="B4174" s="171">
        <v>97426</v>
      </c>
      <c r="C4174" s="165" t="s">
        <v>15223</v>
      </c>
      <c r="D4174" s="166" t="s">
        <v>513</v>
      </c>
      <c r="E4174" s="461">
        <v>19.41</v>
      </c>
      <c r="F4174" s="164" t="s">
        <v>11118</v>
      </c>
    </row>
    <row r="4175" spans="1:6" ht="21.6" x14ac:dyDescent="0.3">
      <c r="A4175" s="159" t="str">
        <f t="shared" si="65"/>
        <v>SN-97427</v>
      </c>
      <c r="B4175" s="171">
        <v>97427</v>
      </c>
      <c r="C4175" s="165" t="s">
        <v>15224</v>
      </c>
      <c r="D4175" s="166" t="s">
        <v>513</v>
      </c>
      <c r="E4175" s="461">
        <v>21.93</v>
      </c>
      <c r="F4175" s="164" t="s">
        <v>11118</v>
      </c>
    </row>
    <row r="4176" spans="1:6" ht="21.6" x14ac:dyDescent="0.3">
      <c r="A4176" s="159" t="str">
        <f t="shared" si="65"/>
        <v>SN-97428</v>
      </c>
      <c r="B4176" s="171">
        <v>97428</v>
      </c>
      <c r="C4176" s="165" t="s">
        <v>15225</v>
      </c>
      <c r="D4176" s="166" t="s">
        <v>513</v>
      </c>
      <c r="E4176" s="461">
        <v>27.77</v>
      </c>
      <c r="F4176" s="164" t="s">
        <v>11118</v>
      </c>
    </row>
    <row r="4177" spans="1:6" ht="21.6" x14ac:dyDescent="0.3">
      <c r="A4177" s="159" t="str">
        <f t="shared" si="65"/>
        <v>SN-97429</v>
      </c>
      <c r="B4177" s="171">
        <v>97429</v>
      </c>
      <c r="C4177" s="165" t="s">
        <v>15226</v>
      </c>
      <c r="D4177" s="166" t="s">
        <v>513</v>
      </c>
      <c r="E4177" s="461">
        <v>33.15</v>
      </c>
      <c r="F4177" s="164" t="s">
        <v>11118</v>
      </c>
    </row>
    <row r="4178" spans="1:6" ht="20.399999999999999" x14ac:dyDescent="0.3">
      <c r="A4178" s="159" t="str">
        <f t="shared" si="65"/>
        <v>SN-97430</v>
      </c>
      <c r="B4178" s="171">
        <v>97430</v>
      </c>
      <c r="C4178" s="165" t="s">
        <v>15227</v>
      </c>
      <c r="D4178" s="166" t="s">
        <v>513</v>
      </c>
      <c r="E4178" s="461">
        <v>25.6</v>
      </c>
      <c r="F4178" s="164" t="s">
        <v>11038</v>
      </c>
    </row>
    <row r="4179" spans="1:6" ht="20.399999999999999" x14ac:dyDescent="0.3">
      <c r="A4179" s="159" t="str">
        <f t="shared" si="65"/>
        <v>SN-97431</v>
      </c>
      <c r="B4179" s="171">
        <v>97431</v>
      </c>
      <c r="C4179" s="165" t="s">
        <v>15228</v>
      </c>
      <c r="D4179" s="166" t="s">
        <v>513</v>
      </c>
      <c r="E4179" s="461">
        <v>28.46</v>
      </c>
      <c r="F4179" s="164" t="s">
        <v>11038</v>
      </c>
    </row>
    <row r="4180" spans="1:6" ht="20.399999999999999" x14ac:dyDescent="0.3">
      <c r="A4180" s="159" t="str">
        <f t="shared" si="65"/>
        <v>SN-97432</v>
      </c>
      <c r="B4180" s="171">
        <v>97432</v>
      </c>
      <c r="C4180" s="165" t="s">
        <v>15229</v>
      </c>
      <c r="D4180" s="166" t="s">
        <v>513</v>
      </c>
      <c r="E4180" s="461">
        <v>32.07</v>
      </c>
      <c r="F4180" s="164" t="s">
        <v>11038</v>
      </c>
    </row>
    <row r="4181" spans="1:6" ht="20.399999999999999" x14ac:dyDescent="0.3">
      <c r="A4181" s="159" t="str">
        <f t="shared" si="65"/>
        <v>SN-97433</v>
      </c>
      <c r="B4181" s="171">
        <v>97433</v>
      </c>
      <c r="C4181" s="165" t="s">
        <v>15230</v>
      </c>
      <c r="D4181" s="166" t="s">
        <v>513</v>
      </c>
      <c r="E4181" s="461">
        <v>60.7</v>
      </c>
      <c r="F4181" s="164" t="s">
        <v>11038</v>
      </c>
    </row>
    <row r="4182" spans="1:6" ht="20.399999999999999" x14ac:dyDescent="0.3">
      <c r="A4182" s="159" t="str">
        <f t="shared" si="65"/>
        <v>SN-97434</v>
      </c>
      <c r="B4182" s="171">
        <v>97434</v>
      </c>
      <c r="C4182" s="165" t="s">
        <v>15231</v>
      </c>
      <c r="D4182" s="166" t="s">
        <v>513</v>
      </c>
      <c r="E4182" s="461">
        <v>61.93</v>
      </c>
      <c r="F4182" s="164" t="s">
        <v>11038</v>
      </c>
    </row>
    <row r="4183" spans="1:6" ht="20.399999999999999" x14ac:dyDescent="0.3">
      <c r="A4183" s="159" t="str">
        <f t="shared" si="65"/>
        <v>SN-97435</v>
      </c>
      <c r="B4183" s="171">
        <v>97435</v>
      </c>
      <c r="C4183" s="165" t="s">
        <v>15232</v>
      </c>
      <c r="D4183" s="166" t="s">
        <v>513</v>
      </c>
      <c r="E4183" s="461">
        <v>71.08</v>
      </c>
      <c r="F4183" s="164" t="s">
        <v>11038</v>
      </c>
    </row>
    <row r="4184" spans="1:6" ht="20.399999999999999" x14ac:dyDescent="0.3">
      <c r="A4184" s="159" t="str">
        <f t="shared" si="65"/>
        <v>SN-97436</v>
      </c>
      <c r="B4184" s="171">
        <v>97436</v>
      </c>
      <c r="C4184" s="165" t="s">
        <v>15233</v>
      </c>
      <c r="D4184" s="166" t="s">
        <v>513</v>
      </c>
      <c r="E4184" s="461">
        <v>73.42</v>
      </c>
      <c r="F4184" s="164" t="s">
        <v>11038</v>
      </c>
    </row>
    <row r="4185" spans="1:6" ht="20.399999999999999" x14ac:dyDescent="0.3">
      <c r="A4185" s="159" t="str">
        <f t="shared" si="65"/>
        <v>SN-97437</v>
      </c>
      <c r="B4185" s="171">
        <v>97437</v>
      </c>
      <c r="C4185" s="165" t="s">
        <v>15234</v>
      </c>
      <c r="D4185" s="166" t="s">
        <v>513</v>
      </c>
      <c r="E4185" s="461">
        <v>81.37</v>
      </c>
      <c r="F4185" s="164" t="s">
        <v>11038</v>
      </c>
    </row>
    <row r="4186" spans="1:6" ht="20.399999999999999" x14ac:dyDescent="0.3">
      <c r="A4186" s="159" t="str">
        <f t="shared" si="65"/>
        <v>SN-97438</v>
      </c>
      <c r="B4186" s="171">
        <v>97438</v>
      </c>
      <c r="C4186" s="165" t="s">
        <v>15235</v>
      </c>
      <c r="D4186" s="166" t="s">
        <v>513</v>
      </c>
      <c r="E4186" s="461">
        <v>83.88</v>
      </c>
      <c r="F4186" s="164" t="s">
        <v>11038</v>
      </c>
    </row>
    <row r="4187" spans="1:6" x14ac:dyDescent="0.3">
      <c r="A4187" s="159" t="str">
        <f t="shared" si="65"/>
        <v>SN-97439</v>
      </c>
      <c r="B4187" s="171">
        <v>97439</v>
      </c>
      <c r="C4187" s="165" t="s">
        <v>15236</v>
      </c>
      <c r="D4187" s="166" t="s">
        <v>513</v>
      </c>
      <c r="E4187" s="461">
        <v>92.65</v>
      </c>
      <c r="F4187" s="164" t="s">
        <v>11038</v>
      </c>
    </row>
    <row r="4188" spans="1:6" x14ac:dyDescent="0.3">
      <c r="A4188" s="159" t="str">
        <f t="shared" si="65"/>
        <v>SN-97440</v>
      </c>
      <c r="B4188" s="171">
        <v>97440</v>
      </c>
      <c r="C4188" s="165" t="s">
        <v>15237</v>
      </c>
      <c r="D4188" s="166" t="s">
        <v>513</v>
      </c>
      <c r="E4188" s="461">
        <v>111.33</v>
      </c>
      <c r="F4188" s="164" t="s">
        <v>11038</v>
      </c>
    </row>
    <row r="4189" spans="1:6" x14ac:dyDescent="0.3">
      <c r="A4189" s="159" t="str">
        <f t="shared" si="65"/>
        <v>SN-97442</v>
      </c>
      <c r="B4189" s="171">
        <v>97442</v>
      </c>
      <c r="C4189" s="165" t="s">
        <v>15238</v>
      </c>
      <c r="D4189" s="166" t="s">
        <v>513</v>
      </c>
      <c r="E4189" s="461">
        <v>122.85</v>
      </c>
      <c r="F4189" s="164" t="s">
        <v>11038</v>
      </c>
    </row>
    <row r="4190" spans="1:6" x14ac:dyDescent="0.3">
      <c r="A4190" s="159" t="str">
        <f t="shared" si="65"/>
        <v>SN-97443</v>
      </c>
      <c r="B4190" s="171">
        <v>97443</v>
      </c>
      <c r="C4190" s="165" t="s">
        <v>15239</v>
      </c>
      <c r="D4190" s="166" t="s">
        <v>513</v>
      </c>
      <c r="E4190" s="461">
        <v>49.57</v>
      </c>
      <c r="F4190" s="164" t="s">
        <v>11038</v>
      </c>
    </row>
    <row r="4191" spans="1:6" ht="20.399999999999999" x14ac:dyDescent="0.3">
      <c r="A4191" s="159" t="str">
        <f t="shared" si="65"/>
        <v>SN-97444</v>
      </c>
      <c r="B4191" s="171">
        <v>97444</v>
      </c>
      <c r="C4191" s="165" t="s">
        <v>15240</v>
      </c>
      <c r="D4191" s="166" t="s">
        <v>513</v>
      </c>
      <c r="E4191" s="461">
        <v>57.49</v>
      </c>
      <c r="F4191" s="164" t="s">
        <v>11038</v>
      </c>
    </row>
    <row r="4192" spans="1:6" x14ac:dyDescent="0.3">
      <c r="A4192" s="159" t="str">
        <f t="shared" si="65"/>
        <v>SN-97446</v>
      </c>
      <c r="B4192" s="171">
        <v>97446</v>
      </c>
      <c r="C4192" s="165" t="s">
        <v>15241</v>
      </c>
      <c r="D4192" s="166" t="s">
        <v>513</v>
      </c>
      <c r="E4192" s="461">
        <v>96.52</v>
      </c>
      <c r="F4192" s="164" t="s">
        <v>11038</v>
      </c>
    </row>
    <row r="4193" spans="1:6" ht="20.399999999999999" x14ac:dyDescent="0.3">
      <c r="A4193" s="159" t="str">
        <f t="shared" si="65"/>
        <v>SN-97447</v>
      </c>
      <c r="B4193" s="171">
        <v>97447</v>
      </c>
      <c r="C4193" s="165" t="s">
        <v>15242</v>
      </c>
      <c r="D4193" s="166" t="s">
        <v>513</v>
      </c>
      <c r="E4193" s="461">
        <v>96.52</v>
      </c>
      <c r="F4193" s="164" t="s">
        <v>11038</v>
      </c>
    </row>
    <row r="4194" spans="1:6" x14ac:dyDescent="0.3">
      <c r="A4194" s="159" t="str">
        <f t="shared" si="65"/>
        <v>SN-97449</v>
      </c>
      <c r="B4194" s="171">
        <v>97449</v>
      </c>
      <c r="C4194" s="165" t="s">
        <v>15243</v>
      </c>
      <c r="D4194" s="166" t="s">
        <v>513</v>
      </c>
      <c r="E4194" s="461">
        <v>103.06</v>
      </c>
      <c r="F4194" s="164" t="s">
        <v>11038</v>
      </c>
    </row>
    <row r="4195" spans="1:6" ht="20.399999999999999" x14ac:dyDescent="0.3">
      <c r="A4195" s="159" t="str">
        <f t="shared" si="65"/>
        <v>SN-97450</v>
      </c>
      <c r="B4195" s="171">
        <v>97450</v>
      </c>
      <c r="C4195" s="165" t="s">
        <v>15244</v>
      </c>
      <c r="D4195" s="166" t="s">
        <v>513</v>
      </c>
      <c r="E4195" s="461">
        <v>124.63</v>
      </c>
      <c r="F4195" s="164" t="s">
        <v>11038</v>
      </c>
    </row>
    <row r="4196" spans="1:6" ht="20.399999999999999" x14ac:dyDescent="0.3">
      <c r="A4196" s="159" t="str">
        <f t="shared" si="65"/>
        <v>SN-97452</v>
      </c>
      <c r="B4196" s="171">
        <v>97452</v>
      </c>
      <c r="C4196" s="165" t="s">
        <v>15245</v>
      </c>
      <c r="D4196" s="166" t="s">
        <v>513</v>
      </c>
      <c r="E4196" s="461">
        <v>80.75</v>
      </c>
      <c r="F4196" s="164" t="s">
        <v>11038</v>
      </c>
    </row>
    <row r="4197" spans="1:6" ht="20.399999999999999" x14ac:dyDescent="0.3">
      <c r="A4197" s="159" t="str">
        <f t="shared" si="65"/>
        <v>SN-97453</v>
      </c>
      <c r="B4197" s="171">
        <v>97453</v>
      </c>
      <c r="C4197" s="165" t="s">
        <v>15246</v>
      </c>
      <c r="D4197" s="166" t="s">
        <v>513</v>
      </c>
      <c r="E4197" s="461">
        <v>85.28</v>
      </c>
      <c r="F4197" s="164" t="s">
        <v>11038</v>
      </c>
    </row>
    <row r="4198" spans="1:6" ht="20.399999999999999" x14ac:dyDescent="0.3">
      <c r="A4198" s="159" t="str">
        <f t="shared" si="65"/>
        <v>SN-97454</v>
      </c>
      <c r="B4198" s="171">
        <v>97454</v>
      </c>
      <c r="C4198" s="165" t="s">
        <v>15247</v>
      </c>
      <c r="D4198" s="166" t="s">
        <v>513</v>
      </c>
      <c r="E4198" s="461">
        <v>133.25</v>
      </c>
      <c r="F4198" s="164" t="s">
        <v>11038</v>
      </c>
    </row>
    <row r="4199" spans="1:6" ht="20.399999999999999" x14ac:dyDescent="0.3">
      <c r="A4199" s="159" t="str">
        <f t="shared" si="65"/>
        <v>SN-97455</v>
      </c>
      <c r="B4199" s="171">
        <v>97455</v>
      </c>
      <c r="C4199" s="165" t="s">
        <v>15248</v>
      </c>
      <c r="D4199" s="166" t="s">
        <v>513</v>
      </c>
      <c r="E4199" s="461">
        <v>140.47999999999999</v>
      </c>
      <c r="F4199" s="164" t="s">
        <v>11038</v>
      </c>
    </row>
    <row r="4200" spans="1:6" ht="20.399999999999999" x14ac:dyDescent="0.3">
      <c r="A4200" s="159" t="str">
        <f t="shared" si="65"/>
        <v>SN-97456</v>
      </c>
      <c r="B4200" s="171">
        <v>97456</v>
      </c>
      <c r="C4200" s="165" t="s">
        <v>15249</v>
      </c>
      <c r="D4200" s="166" t="s">
        <v>513</v>
      </c>
      <c r="E4200" s="461">
        <v>292.41000000000003</v>
      </c>
      <c r="F4200" s="164" t="s">
        <v>11038</v>
      </c>
    </row>
    <row r="4201" spans="1:6" ht="20.399999999999999" x14ac:dyDescent="0.3">
      <c r="A4201" s="159" t="str">
        <f t="shared" si="65"/>
        <v>SN-97457</v>
      </c>
      <c r="B4201" s="171">
        <v>97457</v>
      </c>
      <c r="C4201" s="165" t="s">
        <v>15250</v>
      </c>
      <c r="D4201" s="166" t="s">
        <v>513</v>
      </c>
      <c r="E4201" s="461">
        <v>259.97000000000003</v>
      </c>
      <c r="F4201" s="164" t="s">
        <v>11038</v>
      </c>
    </row>
    <row r="4202" spans="1:6" x14ac:dyDescent="0.3">
      <c r="A4202" s="159" t="str">
        <f t="shared" si="65"/>
        <v>SN-97458</v>
      </c>
      <c r="B4202" s="171">
        <v>97458</v>
      </c>
      <c r="C4202" s="165" t="s">
        <v>15251</v>
      </c>
      <c r="D4202" s="166" t="s">
        <v>513</v>
      </c>
      <c r="E4202" s="461">
        <v>125.88</v>
      </c>
      <c r="F4202" s="164" t="s">
        <v>11038</v>
      </c>
    </row>
    <row r="4203" spans="1:6" x14ac:dyDescent="0.3">
      <c r="A4203" s="159" t="str">
        <f t="shared" si="65"/>
        <v>SN-97459</v>
      </c>
      <c r="B4203" s="171">
        <v>97459</v>
      </c>
      <c r="C4203" s="165" t="s">
        <v>15252</v>
      </c>
      <c r="D4203" s="166" t="s">
        <v>513</v>
      </c>
      <c r="E4203" s="461">
        <v>210.21</v>
      </c>
      <c r="F4203" s="164" t="s">
        <v>11038</v>
      </c>
    </row>
    <row r="4204" spans="1:6" x14ac:dyDescent="0.3">
      <c r="A4204" s="159" t="str">
        <f t="shared" si="65"/>
        <v>SN-97460</v>
      </c>
      <c r="B4204" s="171">
        <v>97460</v>
      </c>
      <c r="C4204" s="165" t="s">
        <v>15253</v>
      </c>
      <c r="D4204" s="166" t="s">
        <v>513</v>
      </c>
      <c r="E4204" s="461">
        <v>318.38</v>
      </c>
      <c r="F4204" s="164" t="s">
        <v>11038</v>
      </c>
    </row>
    <row r="4205" spans="1:6" ht="20.399999999999999" x14ac:dyDescent="0.3">
      <c r="A4205" s="159" t="str">
        <f t="shared" si="65"/>
        <v>SN-97461</v>
      </c>
      <c r="B4205" s="171">
        <v>97461</v>
      </c>
      <c r="C4205" s="165" t="s">
        <v>15254</v>
      </c>
      <c r="D4205" s="166" t="s">
        <v>513</v>
      </c>
      <c r="E4205" s="461">
        <v>15.55</v>
      </c>
      <c r="F4205" s="164" t="s">
        <v>11038</v>
      </c>
    </row>
    <row r="4206" spans="1:6" ht="20.399999999999999" x14ac:dyDescent="0.3">
      <c r="A4206" s="159" t="str">
        <f t="shared" si="65"/>
        <v>SN-97462</v>
      </c>
      <c r="B4206" s="171">
        <v>97462</v>
      </c>
      <c r="C4206" s="165" t="s">
        <v>15255</v>
      </c>
      <c r="D4206" s="166" t="s">
        <v>513</v>
      </c>
      <c r="E4206" s="461">
        <v>13.23</v>
      </c>
      <c r="F4206" s="164" t="s">
        <v>11038</v>
      </c>
    </row>
    <row r="4207" spans="1:6" ht="20.399999999999999" x14ac:dyDescent="0.3">
      <c r="A4207" s="159" t="str">
        <f t="shared" si="65"/>
        <v>SN-97464</v>
      </c>
      <c r="B4207" s="171">
        <v>97464</v>
      </c>
      <c r="C4207" s="165" t="s">
        <v>15256</v>
      </c>
      <c r="D4207" s="166" t="s">
        <v>513</v>
      </c>
      <c r="E4207" s="461">
        <v>22.14</v>
      </c>
      <c r="F4207" s="164" t="s">
        <v>11038</v>
      </c>
    </row>
    <row r="4208" spans="1:6" ht="20.399999999999999" x14ac:dyDescent="0.3">
      <c r="A4208" s="159" t="str">
        <f t="shared" si="65"/>
        <v>SN-97465</v>
      </c>
      <c r="B4208" s="171">
        <v>97465</v>
      </c>
      <c r="C4208" s="165" t="s">
        <v>15257</v>
      </c>
      <c r="D4208" s="166" t="s">
        <v>513</v>
      </c>
      <c r="E4208" s="461">
        <v>26.06</v>
      </c>
      <c r="F4208" s="164" t="s">
        <v>11038</v>
      </c>
    </row>
    <row r="4209" spans="1:6" ht="20.399999999999999" x14ac:dyDescent="0.3">
      <c r="A4209" s="159" t="str">
        <f t="shared" si="65"/>
        <v>SN-97467</v>
      </c>
      <c r="B4209" s="171">
        <v>97467</v>
      </c>
      <c r="C4209" s="165" t="s">
        <v>15258</v>
      </c>
      <c r="D4209" s="166" t="s">
        <v>513</v>
      </c>
      <c r="E4209" s="461">
        <v>28.07</v>
      </c>
      <c r="F4209" s="164" t="s">
        <v>11038</v>
      </c>
    </row>
    <row r="4210" spans="1:6" ht="20.399999999999999" x14ac:dyDescent="0.3">
      <c r="A4210" s="159" t="str">
        <f t="shared" si="65"/>
        <v>SN-97468</v>
      </c>
      <c r="B4210" s="171">
        <v>97468</v>
      </c>
      <c r="C4210" s="165" t="s">
        <v>15259</v>
      </c>
      <c r="D4210" s="166" t="s">
        <v>513</v>
      </c>
      <c r="E4210" s="461">
        <v>33.08</v>
      </c>
      <c r="F4210" s="164" t="s">
        <v>11038</v>
      </c>
    </row>
    <row r="4211" spans="1:6" ht="20.399999999999999" x14ac:dyDescent="0.3">
      <c r="A4211" s="159" t="str">
        <f t="shared" si="65"/>
        <v>SN-97470</v>
      </c>
      <c r="B4211" s="171">
        <v>97470</v>
      </c>
      <c r="C4211" s="165" t="s">
        <v>15260</v>
      </c>
      <c r="D4211" s="166" t="s">
        <v>513</v>
      </c>
      <c r="E4211" s="461">
        <v>40.93</v>
      </c>
      <c r="F4211" s="164" t="s">
        <v>11038</v>
      </c>
    </row>
    <row r="4212" spans="1:6" ht="20.399999999999999" x14ac:dyDescent="0.3">
      <c r="A4212" s="159" t="str">
        <f t="shared" si="65"/>
        <v>SN-97471</v>
      </c>
      <c r="B4212" s="171">
        <v>97471</v>
      </c>
      <c r="C4212" s="165" t="s">
        <v>15261</v>
      </c>
      <c r="D4212" s="166" t="s">
        <v>513</v>
      </c>
      <c r="E4212" s="461">
        <v>48.85</v>
      </c>
      <c r="F4212" s="164" t="s">
        <v>11038</v>
      </c>
    </row>
    <row r="4213" spans="1:6" ht="20.399999999999999" x14ac:dyDescent="0.3">
      <c r="A4213" s="159" t="str">
        <f t="shared" si="65"/>
        <v>SN-97474</v>
      </c>
      <c r="B4213" s="171">
        <v>97474</v>
      </c>
      <c r="C4213" s="165" t="s">
        <v>15262</v>
      </c>
      <c r="D4213" s="166" t="s">
        <v>513</v>
      </c>
      <c r="E4213" s="461">
        <v>73.36</v>
      </c>
      <c r="F4213" s="164" t="s">
        <v>11038</v>
      </c>
    </row>
    <row r="4214" spans="1:6" ht="20.399999999999999" x14ac:dyDescent="0.3">
      <c r="A4214" s="159" t="str">
        <f t="shared" si="65"/>
        <v>SN-97475</v>
      </c>
      <c r="B4214" s="171">
        <v>97475</v>
      </c>
      <c r="C4214" s="165" t="s">
        <v>15263</v>
      </c>
      <c r="D4214" s="166" t="s">
        <v>513</v>
      </c>
      <c r="E4214" s="461">
        <v>89.37</v>
      </c>
      <c r="F4214" s="164" t="s">
        <v>11038</v>
      </c>
    </row>
    <row r="4215" spans="1:6" ht="20.399999999999999" x14ac:dyDescent="0.3">
      <c r="A4215" s="159" t="str">
        <f t="shared" si="65"/>
        <v>SN-97477</v>
      </c>
      <c r="B4215" s="171">
        <v>97477</v>
      </c>
      <c r="C4215" s="165" t="s">
        <v>15264</v>
      </c>
      <c r="D4215" s="166" t="s">
        <v>513</v>
      </c>
      <c r="E4215" s="461">
        <v>97.36</v>
      </c>
      <c r="F4215" s="164" t="s">
        <v>11038</v>
      </c>
    </row>
    <row r="4216" spans="1:6" ht="20.399999999999999" x14ac:dyDescent="0.3">
      <c r="A4216" s="159" t="str">
        <f t="shared" si="65"/>
        <v>SN-97478</v>
      </c>
      <c r="B4216" s="171">
        <v>97478</v>
      </c>
      <c r="C4216" s="165" t="s">
        <v>15265</v>
      </c>
      <c r="D4216" s="166" t="s">
        <v>513</v>
      </c>
      <c r="E4216" s="461">
        <v>118.93</v>
      </c>
      <c r="F4216" s="164" t="s">
        <v>11038</v>
      </c>
    </row>
    <row r="4217" spans="1:6" ht="20.399999999999999" x14ac:dyDescent="0.3">
      <c r="A4217" s="159" t="str">
        <f t="shared" si="65"/>
        <v>SN-97479</v>
      </c>
      <c r="B4217" s="171">
        <v>97479</v>
      </c>
      <c r="C4217" s="165" t="s">
        <v>15266</v>
      </c>
      <c r="D4217" s="166" t="s">
        <v>513</v>
      </c>
      <c r="E4217" s="461">
        <v>24.87</v>
      </c>
      <c r="F4217" s="164" t="s">
        <v>11038</v>
      </c>
    </row>
    <row r="4218" spans="1:6" ht="20.399999999999999" x14ac:dyDescent="0.3">
      <c r="A4218" s="159" t="str">
        <f t="shared" si="65"/>
        <v>SN-97480</v>
      </c>
      <c r="B4218" s="171">
        <v>97480</v>
      </c>
      <c r="C4218" s="165" t="s">
        <v>15267</v>
      </c>
      <c r="D4218" s="166" t="s">
        <v>513</v>
      </c>
      <c r="E4218" s="461">
        <v>24.87</v>
      </c>
      <c r="F4218" s="164" t="s">
        <v>11038</v>
      </c>
    </row>
    <row r="4219" spans="1:6" ht="20.399999999999999" x14ac:dyDescent="0.3">
      <c r="A4219" s="159" t="str">
        <f t="shared" si="65"/>
        <v>SN-97481</v>
      </c>
      <c r="B4219" s="171">
        <v>97481</v>
      </c>
      <c r="C4219" s="165" t="s">
        <v>15268</v>
      </c>
      <c r="D4219" s="166" t="s">
        <v>513</v>
      </c>
      <c r="E4219" s="461">
        <v>35.67</v>
      </c>
      <c r="F4219" s="164" t="s">
        <v>11038</v>
      </c>
    </row>
    <row r="4220" spans="1:6" ht="20.399999999999999" x14ac:dyDescent="0.3">
      <c r="A4220" s="159" t="str">
        <f t="shared" si="65"/>
        <v>SN-97482</v>
      </c>
      <c r="B4220" s="171">
        <v>97482</v>
      </c>
      <c r="C4220" s="165" t="s">
        <v>15269</v>
      </c>
      <c r="D4220" s="166" t="s">
        <v>513</v>
      </c>
      <c r="E4220" s="461">
        <v>35.67</v>
      </c>
      <c r="F4220" s="164" t="s">
        <v>11038</v>
      </c>
    </row>
    <row r="4221" spans="1:6" ht="20.399999999999999" x14ac:dyDescent="0.3">
      <c r="A4221" s="159" t="str">
        <f t="shared" si="65"/>
        <v>SN-97483</v>
      </c>
      <c r="B4221" s="171">
        <v>97483</v>
      </c>
      <c r="C4221" s="165" t="s">
        <v>15270</v>
      </c>
      <c r="D4221" s="166" t="s">
        <v>513</v>
      </c>
      <c r="E4221" s="461">
        <v>49.51</v>
      </c>
      <c r="F4221" s="164" t="s">
        <v>11038</v>
      </c>
    </row>
    <row r="4222" spans="1:6" ht="20.399999999999999" x14ac:dyDescent="0.3">
      <c r="A4222" s="159" t="str">
        <f t="shared" si="65"/>
        <v>SN-97484</v>
      </c>
      <c r="B4222" s="171">
        <v>97484</v>
      </c>
      <c r="C4222" s="165" t="s">
        <v>15271</v>
      </c>
      <c r="D4222" s="166" t="s">
        <v>513</v>
      </c>
      <c r="E4222" s="461">
        <v>49.51</v>
      </c>
      <c r="F4222" s="164" t="s">
        <v>11038</v>
      </c>
    </row>
    <row r="4223" spans="1:6" ht="20.399999999999999" x14ac:dyDescent="0.3">
      <c r="A4223" s="159" t="str">
        <f t="shared" si="65"/>
        <v>SN-97485</v>
      </c>
      <c r="B4223" s="171">
        <v>97485</v>
      </c>
      <c r="C4223" s="165" t="s">
        <v>15272</v>
      </c>
      <c r="D4223" s="166" t="s">
        <v>513</v>
      </c>
      <c r="E4223" s="461">
        <v>67.83</v>
      </c>
      <c r="F4223" s="164" t="s">
        <v>11038</v>
      </c>
    </row>
    <row r="4224" spans="1:6" ht="20.399999999999999" x14ac:dyDescent="0.3">
      <c r="A4224" s="159" t="str">
        <f t="shared" si="65"/>
        <v>SN-97486</v>
      </c>
      <c r="B4224" s="171">
        <v>97486</v>
      </c>
      <c r="C4224" s="165" t="s">
        <v>15273</v>
      </c>
      <c r="D4224" s="166" t="s">
        <v>513</v>
      </c>
      <c r="E4224" s="461">
        <v>72.36</v>
      </c>
      <c r="F4224" s="164" t="s">
        <v>11038</v>
      </c>
    </row>
    <row r="4225" spans="1:6" ht="20.399999999999999" x14ac:dyDescent="0.3">
      <c r="A4225" s="159" t="str">
        <f t="shared" si="65"/>
        <v>SN-97487</v>
      </c>
      <c r="B4225" s="171">
        <v>97487</v>
      </c>
      <c r="C4225" s="165" t="s">
        <v>15274</v>
      </c>
      <c r="D4225" s="166" t="s">
        <v>513</v>
      </c>
      <c r="E4225" s="461">
        <v>122.53</v>
      </c>
      <c r="F4225" s="164" t="s">
        <v>11038</v>
      </c>
    </row>
    <row r="4226" spans="1:6" ht="20.399999999999999" x14ac:dyDescent="0.3">
      <c r="A4226" s="159" t="str">
        <f t="shared" si="65"/>
        <v>SN-97488</v>
      </c>
      <c r="B4226" s="171">
        <v>97488</v>
      </c>
      <c r="C4226" s="165" t="s">
        <v>15275</v>
      </c>
      <c r="D4226" s="166" t="s">
        <v>513</v>
      </c>
      <c r="E4226" s="461">
        <v>129.76</v>
      </c>
      <c r="F4226" s="164" t="s">
        <v>11038</v>
      </c>
    </row>
    <row r="4227" spans="1:6" ht="20.399999999999999" x14ac:dyDescent="0.3">
      <c r="A4227" s="159" t="str">
        <f t="shared" si="65"/>
        <v>SN-97489</v>
      </c>
      <c r="B4227" s="171">
        <v>97489</v>
      </c>
      <c r="C4227" s="165" t="s">
        <v>15276</v>
      </c>
      <c r="D4227" s="166" t="s">
        <v>513</v>
      </c>
      <c r="E4227" s="461">
        <v>283.86</v>
      </c>
      <c r="F4227" s="164" t="s">
        <v>11038</v>
      </c>
    </row>
    <row r="4228" spans="1:6" ht="20.399999999999999" x14ac:dyDescent="0.3">
      <c r="A4228" s="159" t="str">
        <f t="shared" si="65"/>
        <v>SN-97490</v>
      </c>
      <c r="B4228" s="171">
        <v>97490</v>
      </c>
      <c r="C4228" s="165" t="s">
        <v>15277</v>
      </c>
      <c r="D4228" s="166" t="s">
        <v>513</v>
      </c>
      <c r="E4228" s="461">
        <v>251.42</v>
      </c>
      <c r="F4228" s="164" t="s">
        <v>11038</v>
      </c>
    </row>
    <row r="4229" spans="1:6" ht="20.399999999999999" x14ac:dyDescent="0.3">
      <c r="A4229" s="159" t="str">
        <f t="shared" si="65"/>
        <v>SN-97491</v>
      </c>
      <c r="B4229" s="171">
        <v>97491</v>
      </c>
      <c r="C4229" s="165" t="s">
        <v>15278</v>
      </c>
      <c r="D4229" s="166" t="s">
        <v>513</v>
      </c>
      <c r="E4229" s="461">
        <v>37.950000000000003</v>
      </c>
      <c r="F4229" s="164" t="s">
        <v>11038</v>
      </c>
    </row>
    <row r="4230" spans="1:6" ht="20.399999999999999" x14ac:dyDescent="0.3">
      <c r="A4230" s="159" t="str">
        <f t="shared" si="65"/>
        <v>SN-97492</v>
      </c>
      <c r="B4230" s="171">
        <v>97492</v>
      </c>
      <c r="C4230" s="165" t="s">
        <v>15279</v>
      </c>
      <c r="D4230" s="166" t="s">
        <v>513</v>
      </c>
      <c r="E4230" s="461">
        <v>55.13</v>
      </c>
      <c r="F4230" s="164" t="s">
        <v>11038</v>
      </c>
    </row>
    <row r="4231" spans="1:6" ht="20.399999999999999" x14ac:dyDescent="0.3">
      <c r="A4231" s="159" t="str">
        <f t="shared" si="65"/>
        <v>SN-97493</v>
      </c>
      <c r="B4231" s="171">
        <v>97493</v>
      </c>
      <c r="C4231" s="165" t="s">
        <v>15280</v>
      </c>
      <c r="D4231" s="166" t="s">
        <v>513</v>
      </c>
      <c r="E4231" s="461">
        <v>70.94</v>
      </c>
      <c r="F4231" s="164" t="s">
        <v>11038</v>
      </c>
    </row>
    <row r="4232" spans="1:6" ht="20.399999999999999" x14ac:dyDescent="0.3">
      <c r="A4232" s="159" t="str">
        <f t="shared" si="65"/>
        <v>SN-97494</v>
      </c>
      <c r="B4232" s="171">
        <v>97494</v>
      </c>
      <c r="C4232" s="165" t="s">
        <v>15281</v>
      </c>
      <c r="D4232" s="166" t="s">
        <v>513</v>
      </c>
      <c r="E4232" s="461">
        <v>108.61</v>
      </c>
      <c r="F4232" s="164" t="s">
        <v>11038</v>
      </c>
    </row>
    <row r="4233" spans="1:6" ht="20.399999999999999" x14ac:dyDescent="0.3">
      <c r="A4233" s="159" t="str">
        <f t="shared" si="65"/>
        <v>SN-97495</v>
      </c>
      <c r="B4233" s="171">
        <v>97495</v>
      </c>
      <c r="C4233" s="165" t="s">
        <v>15282</v>
      </c>
      <c r="D4233" s="166" t="s">
        <v>513</v>
      </c>
      <c r="E4233" s="461">
        <v>195.88</v>
      </c>
      <c r="F4233" s="164" t="s">
        <v>11038</v>
      </c>
    </row>
    <row r="4234" spans="1:6" ht="20.399999999999999" x14ac:dyDescent="0.3">
      <c r="A4234" s="159" t="str">
        <f t="shared" ref="A4234:A4297" si="66">CONCATENATE("SN-",B4234)</f>
        <v>SN-97496</v>
      </c>
      <c r="B4234" s="171">
        <v>97496</v>
      </c>
      <c r="C4234" s="165" t="s">
        <v>15283</v>
      </c>
      <c r="D4234" s="166" t="s">
        <v>513</v>
      </c>
      <c r="E4234" s="461">
        <v>306.99</v>
      </c>
      <c r="F4234" s="164" t="s">
        <v>11038</v>
      </c>
    </row>
    <row r="4235" spans="1:6" ht="20.399999999999999" x14ac:dyDescent="0.3">
      <c r="A4235" s="159" t="str">
        <f t="shared" si="66"/>
        <v>SN-97499</v>
      </c>
      <c r="B4235" s="171">
        <v>97499</v>
      </c>
      <c r="C4235" s="165" t="s">
        <v>15284</v>
      </c>
      <c r="D4235" s="166" t="s">
        <v>513</v>
      </c>
      <c r="E4235" s="461">
        <v>14.16</v>
      </c>
      <c r="F4235" s="164" t="s">
        <v>11038</v>
      </c>
    </row>
    <row r="4236" spans="1:6" ht="20.399999999999999" x14ac:dyDescent="0.3">
      <c r="A4236" s="159" t="str">
        <f t="shared" si="66"/>
        <v>SN-97500</v>
      </c>
      <c r="B4236" s="171">
        <v>97500</v>
      </c>
      <c r="C4236" s="165" t="s">
        <v>15285</v>
      </c>
      <c r="D4236" s="166" t="s">
        <v>513</v>
      </c>
      <c r="E4236" s="461">
        <v>11.84</v>
      </c>
      <c r="F4236" s="164" t="s">
        <v>11038</v>
      </c>
    </row>
    <row r="4237" spans="1:6" ht="20.399999999999999" x14ac:dyDescent="0.3">
      <c r="A4237" s="159" t="str">
        <f t="shared" si="66"/>
        <v>SN-97502</v>
      </c>
      <c r="B4237" s="171">
        <v>97502</v>
      </c>
      <c r="C4237" s="165" t="s">
        <v>15286</v>
      </c>
      <c r="D4237" s="166" t="s">
        <v>513</v>
      </c>
      <c r="E4237" s="461">
        <v>19.55</v>
      </c>
      <c r="F4237" s="164" t="s">
        <v>11038</v>
      </c>
    </row>
    <row r="4238" spans="1:6" ht="20.399999999999999" x14ac:dyDescent="0.3">
      <c r="A4238" s="159" t="str">
        <f t="shared" si="66"/>
        <v>SN-97503</v>
      </c>
      <c r="B4238" s="171">
        <v>97503</v>
      </c>
      <c r="C4238" s="165" t="s">
        <v>15287</v>
      </c>
      <c r="D4238" s="166" t="s">
        <v>513</v>
      </c>
      <c r="E4238" s="461">
        <v>23.6</v>
      </c>
      <c r="F4238" s="164" t="s">
        <v>11038</v>
      </c>
    </row>
    <row r="4239" spans="1:6" ht="20.399999999999999" x14ac:dyDescent="0.3">
      <c r="A4239" s="159" t="str">
        <f t="shared" si="66"/>
        <v>SN-97505</v>
      </c>
      <c r="B4239" s="171">
        <v>97505</v>
      </c>
      <c r="C4239" s="165" t="s">
        <v>15288</v>
      </c>
      <c r="D4239" s="166" t="s">
        <v>513</v>
      </c>
      <c r="E4239" s="461">
        <v>24.42</v>
      </c>
      <c r="F4239" s="164" t="s">
        <v>11038</v>
      </c>
    </row>
    <row r="4240" spans="1:6" ht="20.399999999999999" x14ac:dyDescent="0.3">
      <c r="A4240" s="159" t="str">
        <f t="shared" si="66"/>
        <v>SN-97506</v>
      </c>
      <c r="B4240" s="171">
        <v>97506</v>
      </c>
      <c r="C4240" s="165" t="s">
        <v>15289</v>
      </c>
      <c r="D4240" s="166" t="s">
        <v>513</v>
      </c>
      <c r="E4240" s="461">
        <v>29.43</v>
      </c>
      <c r="F4240" s="164" t="s">
        <v>11038</v>
      </c>
    </row>
    <row r="4241" spans="1:6" ht="20.399999999999999" x14ac:dyDescent="0.3">
      <c r="A4241" s="159" t="str">
        <f t="shared" si="66"/>
        <v>SN-97508</v>
      </c>
      <c r="B4241" s="171">
        <v>97508</v>
      </c>
      <c r="C4241" s="165" t="s">
        <v>15290</v>
      </c>
      <c r="D4241" s="166" t="s">
        <v>513</v>
      </c>
      <c r="E4241" s="461">
        <v>35.78</v>
      </c>
      <c r="F4241" s="164" t="s">
        <v>11038</v>
      </c>
    </row>
    <row r="4242" spans="1:6" ht="20.399999999999999" x14ac:dyDescent="0.3">
      <c r="A4242" s="159" t="str">
        <f t="shared" si="66"/>
        <v>SN-97509</v>
      </c>
      <c r="B4242" s="171">
        <v>97509</v>
      </c>
      <c r="C4242" s="165" t="s">
        <v>15291</v>
      </c>
      <c r="D4242" s="166" t="s">
        <v>513</v>
      </c>
      <c r="E4242" s="461">
        <v>43.7</v>
      </c>
      <c r="F4242" s="164" t="s">
        <v>11038</v>
      </c>
    </row>
    <row r="4243" spans="1:6" ht="20.399999999999999" x14ac:dyDescent="0.3">
      <c r="A4243" s="159" t="str">
        <f t="shared" si="66"/>
        <v>SN-97511</v>
      </c>
      <c r="B4243" s="171">
        <v>97511</v>
      </c>
      <c r="C4243" s="165" t="s">
        <v>15292</v>
      </c>
      <c r="D4243" s="166" t="s">
        <v>513</v>
      </c>
      <c r="E4243" s="461">
        <v>65.95</v>
      </c>
      <c r="F4243" s="164" t="s">
        <v>11038</v>
      </c>
    </row>
    <row r="4244" spans="1:6" ht="20.399999999999999" x14ac:dyDescent="0.3">
      <c r="A4244" s="159" t="str">
        <f t="shared" si="66"/>
        <v>SN-97512</v>
      </c>
      <c r="B4244" s="171">
        <v>97512</v>
      </c>
      <c r="C4244" s="165" t="s">
        <v>15293</v>
      </c>
      <c r="D4244" s="166" t="s">
        <v>513</v>
      </c>
      <c r="E4244" s="461">
        <v>81.96</v>
      </c>
      <c r="F4244" s="164" t="s">
        <v>11038</v>
      </c>
    </row>
    <row r="4245" spans="1:6" ht="20.399999999999999" x14ac:dyDescent="0.3">
      <c r="A4245" s="159" t="str">
        <f t="shared" si="66"/>
        <v>SN-97514</v>
      </c>
      <c r="B4245" s="171">
        <v>97514</v>
      </c>
      <c r="C4245" s="165" t="s">
        <v>15294</v>
      </c>
      <c r="D4245" s="166" t="s">
        <v>513</v>
      </c>
      <c r="E4245" s="461">
        <v>87.62</v>
      </c>
      <c r="F4245" s="164" t="s">
        <v>11038</v>
      </c>
    </row>
    <row r="4246" spans="1:6" ht="20.399999999999999" x14ac:dyDescent="0.3">
      <c r="A4246" s="159" t="str">
        <f t="shared" si="66"/>
        <v>SN-97515</v>
      </c>
      <c r="B4246" s="171">
        <v>97515</v>
      </c>
      <c r="C4246" s="165" t="s">
        <v>15295</v>
      </c>
      <c r="D4246" s="166" t="s">
        <v>513</v>
      </c>
      <c r="E4246" s="461">
        <v>109.19</v>
      </c>
      <c r="F4246" s="164" t="s">
        <v>11038</v>
      </c>
    </row>
    <row r="4247" spans="1:6" ht="20.399999999999999" x14ac:dyDescent="0.3">
      <c r="A4247" s="159" t="str">
        <f t="shared" si="66"/>
        <v>SN-97517</v>
      </c>
      <c r="B4247" s="171">
        <v>97517</v>
      </c>
      <c r="C4247" s="165" t="s">
        <v>15296</v>
      </c>
      <c r="D4247" s="166" t="s">
        <v>513</v>
      </c>
      <c r="E4247" s="461">
        <v>22.78</v>
      </c>
      <c r="F4247" s="164" t="s">
        <v>11038</v>
      </c>
    </row>
    <row r="4248" spans="1:6" ht="20.399999999999999" x14ac:dyDescent="0.3">
      <c r="A4248" s="159" t="str">
        <f t="shared" si="66"/>
        <v>SN-97518</v>
      </c>
      <c r="B4248" s="171">
        <v>97518</v>
      </c>
      <c r="C4248" s="165" t="s">
        <v>15297</v>
      </c>
      <c r="D4248" s="166" t="s">
        <v>513</v>
      </c>
      <c r="E4248" s="461">
        <v>22.78</v>
      </c>
      <c r="F4248" s="164" t="s">
        <v>11038</v>
      </c>
    </row>
    <row r="4249" spans="1:6" ht="20.399999999999999" x14ac:dyDescent="0.3">
      <c r="A4249" s="159" t="str">
        <f t="shared" si="66"/>
        <v>SN-97519</v>
      </c>
      <c r="B4249" s="171">
        <v>97519</v>
      </c>
      <c r="C4249" s="165" t="s">
        <v>15298</v>
      </c>
      <c r="D4249" s="166" t="s">
        <v>513</v>
      </c>
      <c r="E4249" s="461">
        <v>31.98</v>
      </c>
      <c r="F4249" s="164" t="s">
        <v>11038</v>
      </c>
    </row>
    <row r="4250" spans="1:6" ht="20.399999999999999" x14ac:dyDescent="0.3">
      <c r="A4250" s="159" t="str">
        <f t="shared" si="66"/>
        <v>SN-97520</v>
      </c>
      <c r="B4250" s="171">
        <v>97520</v>
      </c>
      <c r="C4250" s="165" t="s">
        <v>15299</v>
      </c>
      <c r="D4250" s="166" t="s">
        <v>513</v>
      </c>
      <c r="E4250" s="461">
        <v>31.98</v>
      </c>
      <c r="F4250" s="164" t="s">
        <v>11038</v>
      </c>
    </row>
    <row r="4251" spans="1:6" ht="20.399999999999999" x14ac:dyDescent="0.3">
      <c r="A4251" s="159" t="str">
        <f t="shared" si="66"/>
        <v>SN-97521</v>
      </c>
      <c r="B4251" s="171">
        <v>97521</v>
      </c>
      <c r="C4251" s="165" t="s">
        <v>15300</v>
      </c>
      <c r="D4251" s="166" t="s">
        <v>513</v>
      </c>
      <c r="E4251" s="461">
        <v>44.03</v>
      </c>
      <c r="F4251" s="164" t="s">
        <v>11038</v>
      </c>
    </row>
    <row r="4252" spans="1:6" ht="20.399999999999999" x14ac:dyDescent="0.3">
      <c r="A4252" s="159" t="str">
        <f t="shared" si="66"/>
        <v>SN-97522</v>
      </c>
      <c r="B4252" s="171">
        <v>97522</v>
      </c>
      <c r="C4252" s="165" t="s">
        <v>15301</v>
      </c>
      <c r="D4252" s="166" t="s">
        <v>513</v>
      </c>
      <c r="E4252" s="461">
        <v>44.03</v>
      </c>
      <c r="F4252" s="164" t="s">
        <v>11038</v>
      </c>
    </row>
    <row r="4253" spans="1:6" ht="20.399999999999999" x14ac:dyDescent="0.3">
      <c r="A4253" s="159" t="str">
        <f t="shared" si="66"/>
        <v>SN-97523</v>
      </c>
      <c r="B4253" s="171">
        <v>97523</v>
      </c>
      <c r="C4253" s="165" t="s">
        <v>15302</v>
      </c>
      <c r="D4253" s="166" t="s">
        <v>513</v>
      </c>
      <c r="E4253" s="461">
        <v>60.09</v>
      </c>
      <c r="F4253" s="164" t="s">
        <v>11038</v>
      </c>
    </row>
    <row r="4254" spans="1:6" ht="20.399999999999999" x14ac:dyDescent="0.3">
      <c r="A4254" s="159" t="str">
        <f t="shared" si="66"/>
        <v>SN-97524</v>
      </c>
      <c r="B4254" s="171">
        <v>97524</v>
      </c>
      <c r="C4254" s="165" t="s">
        <v>15303</v>
      </c>
      <c r="D4254" s="166" t="s">
        <v>513</v>
      </c>
      <c r="E4254" s="461">
        <v>64.62</v>
      </c>
      <c r="F4254" s="164" t="s">
        <v>11038</v>
      </c>
    </row>
    <row r="4255" spans="1:6" ht="20.399999999999999" x14ac:dyDescent="0.3">
      <c r="A4255" s="159" t="str">
        <f t="shared" si="66"/>
        <v>SN-97525</v>
      </c>
      <c r="B4255" s="171">
        <v>97525</v>
      </c>
      <c r="C4255" s="165" t="s">
        <v>15304</v>
      </c>
      <c r="D4255" s="166" t="s">
        <v>513</v>
      </c>
      <c r="E4255" s="461">
        <v>111.35</v>
      </c>
      <c r="F4255" s="164" t="s">
        <v>11038</v>
      </c>
    </row>
    <row r="4256" spans="1:6" ht="20.399999999999999" x14ac:dyDescent="0.3">
      <c r="A4256" s="159" t="str">
        <f t="shared" si="66"/>
        <v>SN-97526</v>
      </c>
      <c r="B4256" s="171">
        <v>97526</v>
      </c>
      <c r="C4256" s="165" t="s">
        <v>15305</v>
      </c>
      <c r="D4256" s="166" t="s">
        <v>513</v>
      </c>
      <c r="E4256" s="461">
        <v>118.58</v>
      </c>
      <c r="F4256" s="164" t="s">
        <v>11038</v>
      </c>
    </row>
    <row r="4257" spans="1:6" ht="20.399999999999999" x14ac:dyDescent="0.3">
      <c r="A4257" s="159" t="str">
        <f t="shared" si="66"/>
        <v>SN-97527</v>
      </c>
      <c r="B4257" s="171">
        <v>97527</v>
      </c>
      <c r="C4257" s="165" t="s">
        <v>15306</v>
      </c>
      <c r="D4257" s="166" t="s">
        <v>513</v>
      </c>
      <c r="E4257" s="461">
        <v>269.27999999999997</v>
      </c>
      <c r="F4257" s="164" t="s">
        <v>11038</v>
      </c>
    </row>
    <row r="4258" spans="1:6" ht="20.399999999999999" x14ac:dyDescent="0.3">
      <c r="A4258" s="159" t="str">
        <f t="shared" si="66"/>
        <v>SN-97528</v>
      </c>
      <c r="B4258" s="171">
        <v>97528</v>
      </c>
      <c r="C4258" s="165" t="s">
        <v>15307</v>
      </c>
      <c r="D4258" s="166" t="s">
        <v>513</v>
      </c>
      <c r="E4258" s="461">
        <v>236.84</v>
      </c>
      <c r="F4258" s="164" t="s">
        <v>11038</v>
      </c>
    </row>
    <row r="4259" spans="1:6" ht="20.399999999999999" x14ac:dyDescent="0.3">
      <c r="A4259" s="159" t="str">
        <f t="shared" si="66"/>
        <v>SN-97529</v>
      </c>
      <c r="B4259" s="171">
        <v>97529</v>
      </c>
      <c r="C4259" s="165" t="s">
        <v>15308</v>
      </c>
      <c r="D4259" s="166" t="s">
        <v>513</v>
      </c>
      <c r="E4259" s="461">
        <v>35.21</v>
      </c>
      <c r="F4259" s="164" t="s">
        <v>11038</v>
      </c>
    </row>
    <row r="4260" spans="1:6" ht="20.399999999999999" x14ac:dyDescent="0.3">
      <c r="A4260" s="159" t="str">
        <f t="shared" si="66"/>
        <v>SN-97530</v>
      </c>
      <c r="B4260" s="171">
        <v>97530</v>
      </c>
      <c r="C4260" s="165" t="s">
        <v>15309</v>
      </c>
      <c r="D4260" s="166" t="s">
        <v>513</v>
      </c>
      <c r="E4260" s="461">
        <v>50.22</v>
      </c>
      <c r="F4260" s="164" t="s">
        <v>11038</v>
      </c>
    </row>
    <row r="4261" spans="1:6" ht="20.399999999999999" x14ac:dyDescent="0.3">
      <c r="A4261" s="159" t="str">
        <f t="shared" si="66"/>
        <v>SN-97531</v>
      </c>
      <c r="B4261" s="171">
        <v>97531</v>
      </c>
      <c r="C4261" s="165" t="s">
        <v>15310</v>
      </c>
      <c r="D4261" s="166" t="s">
        <v>513</v>
      </c>
      <c r="E4261" s="461">
        <v>63.62</v>
      </c>
      <c r="F4261" s="164" t="s">
        <v>11038</v>
      </c>
    </row>
    <row r="4262" spans="1:6" ht="20.399999999999999" x14ac:dyDescent="0.3">
      <c r="A4262" s="159" t="str">
        <f t="shared" si="66"/>
        <v>SN-97532</v>
      </c>
      <c r="B4262" s="171">
        <v>97532</v>
      </c>
      <c r="C4262" s="165" t="s">
        <v>15311</v>
      </c>
      <c r="D4262" s="166" t="s">
        <v>513</v>
      </c>
      <c r="E4262" s="461">
        <v>98.3</v>
      </c>
      <c r="F4262" s="164" t="s">
        <v>11038</v>
      </c>
    </row>
    <row r="4263" spans="1:6" ht="20.399999999999999" x14ac:dyDescent="0.3">
      <c r="A4263" s="159" t="str">
        <f t="shared" si="66"/>
        <v>SN-97533</v>
      </c>
      <c r="B4263" s="171">
        <v>97533</v>
      </c>
      <c r="C4263" s="165" t="s">
        <v>15312</v>
      </c>
      <c r="D4263" s="166" t="s">
        <v>513</v>
      </c>
      <c r="E4263" s="461">
        <v>183.2</v>
      </c>
      <c r="F4263" s="164" t="s">
        <v>11038</v>
      </c>
    </row>
    <row r="4264" spans="1:6" ht="20.399999999999999" x14ac:dyDescent="0.3">
      <c r="A4264" s="159" t="str">
        <f t="shared" si="66"/>
        <v>SN-97534</v>
      </c>
      <c r="B4264" s="171">
        <v>97534</v>
      </c>
      <c r="C4264" s="165" t="s">
        <v>15313</v>
      </c>
      <c r="D4264" s="166" t="s">
        <v>513</v>
      </c>
      <c r="E4264" s="461">
        <v>287.56</v>
      </c>
      <c r="F4264" s="164" t="s">
        <v>11038</v>
      </c>
    </row>
    <row r="4265" spans="1:6" ht="20.399999999999999" x14ac:dyDescent="0.3">
      <c r="A4265" s="159" t="str">
        <f t="shared" si="66"/>
        <v>SN-97537</v>
      </c>
      <c r="B4265" s="171">
        <v>97537</v>
      </c>
      <c r="C4265" s="165" t="s">
        <v>15314</v>
      </c>
      <c r="D4265" s="166" t="s">
        <v>513</v>
      </c>
      <c r="E4265" s="461">
        <v>10.86</v>
      </c>
      <c r="F4265" s="164" t="s">
        <v>11038</v>
      </c>
    </row>
    <row r="4266" spans="1:6" ht="20.399999999999999" x14ac:dyDescent="0.3">
      <c r="A4266" s="159" t="str">
        <f t="shared" si="66"/>
        <v>SN-97540</v>
      </c>
      <c r="B4266" s="171">
        <v>97540</v>
      </c>
      <c r="C4266" s="165" t="s">
        <v>15315</v>
      </c>
      <c r="D4266" s="166" t="s">
        <v>513</v>
      </c>
      <c r="E4266" s="461">
        <v>15</v>
      </c>
      <c r="F4266" s="164" t="s">
        <v>11038</v>
      </c>
    </row>
    <row r="4267" spans="1:6" ht="20.399999999999999" x14ac:dyDescent="0.3">
      <c r="A4267" s="159" t="str">
        <f t="shared" si="66"/>
        <v>SN-97541</v>
      </c>
      <c r="B4267" s="171">
        <v>97541</v>
      </c>
      <c r="C4267" s="165" t="s">
        <v>15316</v>
      </c>
      <c r="D4267" s="166" t="s">
        <v>513</v>
      </c>
      <c r="E4267" s="461">
        <v>13.07</v>
      </c>
      <c r="F4267" s="164" t="s">
        <v>11038</v>
      </c>
    </row>
    <row r="4268" spans="1:6" ht="20.399999999999999" x14ac:dyDescent="0.3">
      <c r="A4268" s="159" t="str">
        <f t="shared" si="66"/>
        <v>SN-97543</v>
      </c>
      <c r="B4268" s="171">
        <v>97543</v>
      </c>
      <c r="C4268" s="165" t="s">
        <v>15317</v>
      </c>
      <c r="D4268" s="166" t="s">
        <v>513</v>
      </c>
      <c r="E4268" s="461">
        <v>25.01</v>
      </c>
      <c r="F4268" s="164" t="s">
        <v>11038</v>
      </c>
    </row>
    <row r="4269" spans="1:6" ht="20.399999999999999" x14ac:dyDescent="0.3">
      <c r="A4269" s="159" t="str">
        <f t="shared" si="66"/>
        <v>SN-97544</v>
      </c>
      <c r="B4269" s="171">
        <v>97544</v>
      </c>
      <c r="C4269" s="165" t="s">
        <v>15318</v>
      </c>
      <c r="D4269" s="166" t="s">
        <v>513</v>
      </c>
      <c r="E4269" s="461">
        <v>22.69</v>
      </c>
      <c r="F4269" s="164" t="s">
        <v>11038</v>
      </c>
    </row>
    <row r="4270" spans="1:6" ht="20.399999999999999" x14ac:dyDescent="0.3">
      <c r="A4270" s="159" t="str">
        <f t="shared" si="66"/>
        <v>SN-97546</v>
      </c>
      <c r="B4270" s="171">
        <v>97546</v>
      </c>
      <c r="C4270" s="165" t="s">
        <v>15319</v>
      </c>
      <c r="D4270" s="166" t="s">
        <v>513</v>
      </c>
      <c r="E4270" s="461">
        <v>15.29</v>
      </c>
      <c r="F4270" s="164" t="s">
        <v>11038</v>
      </c>
    </row>
    <row r="4271" spans="1:6" ht="20.399999999999999" x14ac:dyDescent="0.3">
      <c r="A4271" s="159" t="str">
        <f t="shared" si="66"/>
        <v>SN-97547</v>
      </c>
      <c r="B4271" s="171">
        <v>97547</v>
      </c>
      <c r="C4271" s="165" t="s">
        <v>15320</v>
      </c>
      <c r="D4271" s="166" t="s">
        <v>513</v>
      </c>
      <c r="E4271" s="461">
        <v>15.29</v>
      </c>
      <c r="F4271" s="164" t="s">
        <v>11038</v>
      </c>
    </row>
    <row r="4272" spans="1:6" ht="20.399999999999999" x14ac:dyDescent="0.3">
      <c r="A4272" s="159" t="str">
        <f t="shared" si="66"/>
        <v>SN-97548</v>
      </c>
      <c r="B4272" s="171">
        <v>97548</v>
      </c>
      <c r="C4272" s="165" t="s">
        <v>15321</v>
      </c>
      <c r="D4272" s="166" t="s">
        <v>513</v>
      </c>
      <c r="E4272" s="461">
        <v>23.04</v>
      </c>
      <c r="F4272" s="164" t="s">
        <v>11038</v>
      </c>
    </row>
    <row r="4273" spans="1:6" ht="20.399999999999999" x14ac:dyDescent="0.3">
      <c r="A4273" s="159" t="str">
        <f t="shared" si="66"/>
        <v>SN-97549</v>
      </c>
      <c r="B4273" s="171">
        <v>97549</v>
      </c>
      <c r="C4273" s="165" t="s">
        <v>15322</v>
      </c>
      <c r="D4273" s="166" t="s">
        <v>513</v>
      </c>
      <c r="E4273" s="461">
        <v>23.04</v>
      </c>
      <c r="F4273" s="164" t="s">
        <v>11038</v>
      </c>
    </row>
    <row r="4274" spans="1:6" ht="20.399999999999999" x14ac:dyDescent="0.3">
      <c r="A4274" s="159" t="str">
        <f t="shared" si="66"/>
        <v>SN-97550</v>
      </c>
      <c r="B4274" s="171">
        <v>97550</v>
      </c>
      <c r="C4274" s="165" t="s">
        <v>15323</v>
      </c>
      <c r="D4274" s="166" t="s">
        <v>513</v>
      </c>
      <c r="E4274" s="461">
        <v>39.07</v>
      </c>
      <c r="F4274" s="164" t="s">
        <v>11038</v>
      </c>
    </row>
    <row r="4275" spans="1:6" ht="20.399999999999999" x14ac:dyDescent="0.3">
      <c r="A4275" s="159" t="str">
        <f t="shared" si="66"/>
        <v>SN-97551</v>
      </c>
      <c r="B4275" s="171">
        <v>97551</v>
      </c>
      <c r="C4275" s="165" t="s">
        <v>15324</v>
      </c>
      <c r="D4275" s="166" t="s">
        <v>513</v>
      </c>
      <c r="E4275" s="461">
        <v>39.07</v>
      </c>
      <c r="F4275" s="164" t="s">
        <v>11038</v>
      </c>
    </row>
    <row r="4276" spans="1:6" ht="20.399999999999999" x14ac:dyDescent="0.3">
      <c r="A4276" s="159" t="str">
        <f t="shared" si="66"/>
        <v>SN-97552</v>
      </c>
      <c r="B4276" s="171">
        <v>97552</v>
      </c>
      <c r="C4276" s="165" t="s">
        <v>15325</v>
      </c>
      <c r="D4276" s="166" t="s">
        <v>513</v>
      </c>
      <c r="E4276" s="461">
        <v>22.08</v>
      </c>
      <c r="F4276" s="164" t="s">
        <v>11038</v>
      </c>
    </row>
    <row r="4277" spans="1:6" ht="20.399999999999999" x14ac:dyDescent="0.3">
      <c r="A4277" s="159" t="str">
        <f t="shared" si="66"/>
        <v>SN-97553</v>
      </c>
      <c r="B4277" s="171">
        <v>97553</v>
      </c>
      <c r="C4277" s="165" t="s">
        <v>15326</v>
      </c>
      <c r="D4277" s="166" t="s">
        <v>513</v>
      </c>
      <c r="E4277" s="461">
        <v>32.42</v>
      </c>
      <c r="F4277" s="164" t="s">
        <v>11038</v>
      </c>
    </row>
    <row r="4278" spans="1:6" ht="20.399999999999999" x14ac:dyDescent="0.3">
      <c r="A4278" s="159" t="str">
        <f t="shared" si="66"/>
        <v>SN-97554</v>
      </c>
      <c r="B4278" s="171">
        <v>97554</v>
      </c>
      <c r="C4278" s="165" t="s">
        <v>15327</v>
      </c>
      <c r="D4278" s="166" t="s">
        <v>513</v>
      </c>
      <c r="E4278" s="461">
        <v>56.94</v>
      </c>
      <c r="F4278" s="164" t="s">
        <v>11038</v>
      </c>
    </row>
    <row r="4279" spans="1:6" x14ac:dyDescent="0.3">
      <c r="A4279" s="159" t="str">
        <f t="shared" si="66"/>
        <v>SN-6171</v>
      </c>
      <c r="B4279" s="171">
        <v>6171</v>
      </c>
      <c r="C4279" s="165" t="s">
        <v>7581</v>
      </c>
      <c r="D4279" s="166" t="s">
        <v>513</v>
      </c>
      <c r="E4279" s="461">
        <v>22.02</v>
      </c>
      <c r="F4279" s="164" t="s">
        <v>11038</v>
      </c>
    </row>
    <row r="4280" spans="1:6" x14ac:dyDescent="0.3">
      <c r="A4280" s="159" t="str">
        <f t="shared" si="66"/>
        <v>SN-74166/1</v>
      </c>
      <c r="B4280" s="171" t="s">
        <v>15328</v>
      </c>
      <c r="C4280" s="165" t="s">
        <v>15329</v>
      </c>
      <c r="D4280" s="166" t="s">
        <v>513</v>
      </c>
      <c r="E4280" s="461">
        <v>153.96</v>
      </c>
      <c r="F4280" s="164" t="s">
        <v>11038</v>
      </c>
    </row>
    <row r="4281" spans="1:6" ht="20.399999999999999" x14ac:dyDescent="0.3">
      <c r="A4281" s="159" t="str">
        <f t="shared" si="66"/>
        <v>SN-74166/2</v>
      </c>
      <c r="B4281" s="171" t="s">
        <v>15330</v>
      </c>
      <c r="C4281" s="165" t="s">
        <v>15331</v>
      </c>
      <c r="D4281" s="166" t="s">
        <v>513</v>
      </c>
      <c r="E4281" s="461">
        <v>205.54</v>
      </c>
      <c r="F4281" s="164" t="s">
        <v>11038</v>
      </c>
    </row>
    <row r="4282" spans="1:6" ht="21.6" x14ac:dyDescent="0.3">
      <c r="A4282" s="159" t="str">
        <f t="shared" si="66"/>
        <v>SN-88503</v>
      </c>
      <c r="B4282" s="171">
        <v>88503</v>
      </c>
      <c r="C4282" s="165" t="s">
        <v>7878</v>
      </c>
      <c r="D4282" s="166" t="s">
        <v>513</v>
      </c>
      <c r="E4282" s="461">
        <v>612.45000000000005</v>
      </c>
      <c r="F4282" s="164" t="s">
        <v>11118</v>
      </c>
    </row>
    <row r="4283" spans="1:6" ht="21.6" x14ac:dyDescent="0.3">
      <c r="A4283" s="159" t="str">
        <f t="shared" si="66"/>
        <v>SN-88504</v>
      </c>
      <c r="B4283" s="171">
        <v>88504</v>
      </c>
      <c r="C4283" s="165" t="s">
        <v>7879</v>
      </c>
      <c r="D4283" s="166" t="s">
        <v>513</v>
      </c>
      <c r="E4283" s="461">
        <v>483.63</v>
      </c>
      <c r="F4283" s="164" t="s">
        <v>11118</v>
      </c>
    </row>
    <row r="4284" spans="1:6" ht="20.399999999999999" x14ac:dyDescent="0.3">
      <c r="A4284" s="159" t="str">
        <f t="shared" si="66"/>
        <v>SN-97900</v>
      </c>
      <c r="B4284" s="171">
        <v>97900</v>
      </c>
      <c r="C4284" s="165" t="s">
        <v>15332</v>
      </c>
      <c r="D4284" s="166" t="s">
        <v>513</v>
      </c>
      <c r="E4284" s="461">
        <v>107.08</v>
      </c>
      <c r="F4284" s="164" t="s">
        <v>11038</v>
      </c>
    </row>
    <row r="4285" spans="1:6" ht="20.399999999999999" x14ac:dyDescent="0.3">
      <c r="A4285" s="159" t="str">
        <f t="shared" si="66"/>
        <v>SN-97901</v>
      </c>
      <c r="B4285" s="171">
        <v>97901</v>
      </c>
      <c r="C4285" s="165" t="s">
        <v>15333</v>
      </c>
      <c r="D4285" s="166" t="s">
        <v>513</v>
      </c>
      <c r="E4285" s="461">
        <v>169.89</v>
      </c>
      <c r="F4285" s="164" t="s">
        <v>11038</v>
      </c>
    </row>
    <row r="4286" spans="1:6" ht="20.399999999999999" x14ac:dyDescent="0.3">
      <c r="A4286" s="159" t="str">
        <f t="shared" si="66"/>
        <v>SN-97902</v>
      </c>
      <c r="B4286" s="171">
        <v>97902</v>
      </c>
      <c r="C4286" s="165" t="s">
        <v>15334</v>
      </c>
      <c r="D4286" s="166" t="s">
        <v>513</v>
      </c>
      <c r="E4286" s="461">
        <v>335.43</v>
      </c>
      <c r="F4286" s="164" t="s">
        <v>11038</v>
      </c>
    </row>
    <row r="4287" spans="1:6" ht="20.399999999999999" x14ac:dyDescent="0.3">
      <c r="A4287" s="159" t="str">
        <f t="shared" si="66"/>
        <v>SN-97903</v>
      </c>
      <c r="B4287" s="171">
        <v>97903</v>
      </c>
      <c r="C4287" s="165" t="s">
        <v>15335</v>
      </c>
      <c r="D4287" s="166" t="s">
        <v>513</v>
      </c>
      <c r="E4287" s="461">
        <v>464.14</v>
      </c>
      <c r="F4287" s="164" t="s">
        <v>11038</v>
      </c>
    </row>
    <row r="4288" spans="1:6" ht="20.399999999999999" x14ac:dyDescent="0.3">
      <c r="A4288" s="159" t="str">
        <f t="shared" si="66"/>
        <v>SN-97904</v>
      </c>
      <c r="B4288" s="171">
        <v>97904</v>
      </c>
      <c r="C4288" s="165" t="s">
        <v>15336</v>
      </c>
      <c r="D4288" s="166" t="s">
        <v>513</v>
      </c>
      <c r="E4288" s="461">
        <v>552.87</v>
      </c>
      <c r="F4288" s="164" t="s">
        <v>11038</v>
      </c>
    </row>
    <row r="4289" spans="1:6" ht="20.399999999999999" x14ac:dyDescent="0.3">
      <c r="A4289" s="159" t="str">
        <f t="shared" si="66"/>
        <v>SN-97905</v>
      </c>
      <c r="B4289" s="171">
        <v>97905</v>
      </c>
      <c r="C4289" s="165" t="s">
        <v>15337</v>
      </c>
      <c r="D4289" s="166" t="s">
        <v>513</v>
      </c>
      <c r="E4289" s="461">
        <v>142.03</v>
      </c>
      <c r="F4289" s="164" t="s">
        <v>11038</v>
      </c>
    </row>
    <row r="4290" spans="1:6" ht="20.399999999999999" x14ac:dyDescent="0.3">
      <c r="A4290" s="159" t="str">
        <f t="shared" si="66"/>
        <v>SN-97906</v>
      </c>
      <c r="B4290" s="171">
        <v>97906</v>
      </c>
      <c r="C4290" s="165" t="s">
        <v>15338</v>
      </c>
      <c r="D4290" s="166" t="s">
        <v>513</v>
      </c>
      <c r="E4290" s="461">
        <v>266.19</v>
      </c>
      <c r="F4290" s="164" t="s">
        <v>11038</v>
      </c>
    </row>
    <row r="4291" spans="1:6" ht="20.399999999999999" x14ac:dyDescent="0.3">
      <c r="A4291" s="159" t="str">
        <f t="shared" si="66"/>
        <v>SN-97907</v>
      </c>
      <c r="B4291" s="171">
        <v>97907</v>
      </c>
      <c r="C4291" s="165" t="s">
        <v>15339</v>
      </c>
      <c r="D4291" s="166" t="s">
        <v>513</v>
      </c>
      <c r="E4291" s="461">
        <v>375.78</v>
      </c>
      <c r="F4291" s="164" t="s">
        <v>11038</v>
      </c>
    </row>
    <row r="4292" spans="1:6" ht="20.399999999999999" x14ac:dyDescent="0.3">
      <c r="A4292" s="159" t="str">
        <f t="shared" si="66"/>
        <v>SN-97908</v>
      </c>
      <c r="B4292" s="171">
        <v>97908</v>
      </c>
      <c r="C4292" s="165" t="s">
        <v>15340</v>
      </c>
      <c r="D4292" s="166" t="s">
        <v>513</v>
      </c>
      <c r="E4292" s="461">
        <v>448.32</v>
      </c>
      <c r="F4292" s="164" t="s">
        <v>11038</v>
      </c>
    </row>
    <row r="4293" spans="1:6" ht="20.399999999999999" x14ac:dyDescent="0.3">
      <c r="A4293" s="159" t="str">
        <f t="shared" si="66"/>
        <v>SN-98102</v>
      </c>
      <c r="B4293" s="171">
        <v>98102</v>
      </c>
      <c r="C4293" s="165" t="s">
        <v>15341</v>
      </c>
      <c r="D4293" s="166" t="s">
        <v>513</v>
      </c>
      <c r="E4293" s="461">
        <v>53.67</v>
      </c>
      <c r="F4293" s="164" t="s">
        <v>11038</v>
      </c>
    </row>
    <row r="4294" spans="1:6" ht="20.399999999999999" x14ac:dyDescent="0.3">
      <c r="A4294" s="159" t="str">
        <f t="shared" si="66"/>
        <v>SN-98103</v>
      </c>
      <c r="B4294" s="171">
        <v>98103</v>
      </c>
      <c r="C4294" s="165" t="s">
        <v>15342</v>
      </c>
      <c r="D4294" s="166" t="s">
        <v>513</v>
      </c>
      <c r="E4294" s="461">
        <v>112.28</v>
      </c>
      <c r="F4294" s="164" t="s">
        <v>11038</v>
      </c>
    </row>
    <row r="4295" spans="1:6" ht="20.399999999999999" x14ac:dyDescent="0.3">
      <c r="A4295" s="159" t="str">
        <f t="shared" si="66"/>
        <v>SN-98104</v>
      </c>
      <c r="B4295" s="171">
        <v>98104</v>
      </c>
      <c r="C4295" s="165" t="s">
        <v>15343</v>
      </c>
      <c r="D4295" s="166" t="s">
        <v>513</v>
      </c>
      <c r="E4295" s="461">
        <v>224.8</v>
      </c>
      <c r="F4295" s="164" t="s">
        <v>11038</v>
      </c>
    </row>
    <row r="4296" spans="1:6" ht="20.399999999999999" x14ac:dyDescent="0.3">
      <c r="A4296" s="159" t="str">
        <f t="shared" si="66"/>
        <v>SN-98105</v>
      </c>
      <c r="B4296" s="171">
        <v>98105</v>
      </c>
      <c r="C4296" s="165" t="s">
        <v>15344</v>
      </c>
      <c r="D4296" s="166" t="s">
        <v>513</v>
      </c>
      <c r="E4296" s="461">
        <v>389.69</v>
      </c>
      <c r="F4296" s="164" t="s">
        <v>11038</v>
      </c>
    </row>
    <row r="4297" spans="1:6" ht="20.399999999999999" x14ac:dyDescent="0.3">
      <c r="A4297" s="159" t="str">
        <f t="shared" si="66"/>
        <v>SN-98106</v>
      </c>
      <c r="B4297" s="171">
        <v>98106</v>
      </c>
      <c r="C4297" s="165" t="s">
        <v>15345</v>
      </c>
      <c r="D4297" s="166" t="s">
        <v>513</v>
      </c>
      <c r="E4297" s="461">
        <v>644.09</v>
      </c>
      <c r="F4297" s="164" t="s">
        <v>11038</v>
      </c>
    </row>
    <row r="4298" spans="1:6" ht="20.399999999999999" x14ac:dyDescent="0.3">
      <c r="A4298" s="159" t="str">
        <f t="shared" ref="A4298:A4361" si="67">CONCATENATE("SN-",B4298)</f>
        <v>SN-98107</v>
      </c>
      <c r="B4298" s="171">
        <v>98107</v>
      </c>
      <c r="C4298" s="165" t="s">
        <v>15346</v>
      </c>
      <c r="D4298" s="166" t="s">
        <v>513</v>
      </c>
      <c r="E4298" s="461">
        <v>170.91</v>
      </c>
      <c r="F4298" s="164" t="s">
        <v>11038</v>
      </c>
    </row>
    <row r="4299" spans="1:6" ht="20.399999999999999" x14ac:dyDescent="0.3">
      <c r="A4299" s="159" t="str">
        <f t="shared" si="67"/>
        <v>SN-98108</v>
      </c>
      <c r="B4299" s="171">
        <v>98108</v>
      </c>
      <c r="C4299" s="165" t="s">
        <v>15347</v>
      </c>
      <c r="D4299" s="166" t="s">
        <v>513</v>
      </c>
      <c r="E4299" s="461">
        <v>302.83999999999997</v>
      </c>
      <c r="F4299" s="164" t="s">
        <v>11038</v>
      </c>
    </row>
    <row r="4300" spans="1:6" ht="21.6" x14ac:dyDescent="0.3">
      <c r="A4300" s="159" t="str">
        <f t="shared" si="67"/>
        <v>SN-89482</v>
      </c>
      <c r="B4300" s="171">
        <v>89482</v>
      </c>
      <c r="C4300" s="165" t="s">
        <v>15348</v>
      </c>
      <c r="D4300" s="166" t="s">
        <v>513</v>
      </c>
      <c r="E4300" s="461">
        <v>14.49</v>
      </c>
      <c r="F4300" s="164" t="s">
        <v>11118</v>
      </c>
    </row>
    <row r="4301" spans="1:6" ht="21.6" x14ac:dyDescent="0.3">
      <c r="A4301" s="159" t="str">
        <f t="shared" si="67"/>
        <v>SN-89491</v>
      </c>
      <c r="B4301" s="171">
        <v>89491</v>
      </c>
      <c r="C4301" s="165" t="s">
        <v>15349</v>
      </c>
      <c r="D4301" s="166" t="s">
        <v>513</v>
      </c>
      <c r="E4301" s="461">
        <v>35.65</v>
      </c>
      <c r="F4301" s="164" t="s">
        <v>11118</v>
      </c>
    </row>
    <row r="4302" spans="1:6" ht="21.6" x14ac:dyDescent="0.3">
      <c r="A4302" s="159" t="str">
        <f t="shared" si="67"/>
        <v>SN-89495</v>
      </c>
      <c r="B4302" s="171">
        <v>89495</v>
      </c>
      <c r="C4302" s="165" t="s">
        <v>15350</v>
      </c>
      <c r="D4302" s="166" t="s">
        <v>513</v>
      </c>
      <c r="E4302" s="461">
        <v>5.71</v>
      </c>
      <c r="F4302" s="164" t="s">
        <v>11118</v>
      </c>
    </row>
    <row r="4303" spans="1:6" ht="21.6" x14ac:dyDescent="0.3">
      <c r="A4303" s="159" t="str">
        <f t="shared" si="67"/>
        <v>SN-89707</v>
      </c>
      <c r="B4303" s="171">
        <v>89707</v>
      </c>
      <c r="C4303" s="165" t="s">
        <v>15351</v>
      </c>
      <c r="D4303" s="166" t="s">
        <v>513</v>
      </c>
      <c r="E4303" s="461">
        <v>17.63</v>
      </c>
      <c r="F4303" s="164" t="s">
        <v>11118</v>
      </c>
    </row>
    <row r="4304" spans="1:6" ht="21.6" x14ac:dyDescent="0.3">
      <c r="A4304" s="159" t="str">
        <f t="shared" si="67"/>
        <v>SN-89708</v>
      </c>
      <c r="B4304" s="171">
        <v>89708</v>
      </c>
      <c r="C4304" s="165" t="s">
        <v>15352</v>
      </c>
      <c r="D4304" s="166" t="s">
        <v>513</v>
      </c>
      <c r="E4304" s="461">
        <v>39.92</v>
      </c>
      <c r="F4304" s="164" t="s">
        <v>11118</v>
      </c>
    </row>
    <row r="4305" spans="1:6" ht="21.6" x14ac:dyDescent="0.3">
      <c r="A4305" s="159" t="str">
        <f t="shared" si="67"/>
        <v>SN-89709</v>
      </c>
      <c r="B4305" s="171">
        <v>89709</v>
      </c>
      <c r="C4305" s="165" t="s">
        <v>15353</v>
      </c>
      <c r="D4305" s="166" t="s">
        <v>513</v>
      </c>
      <c r="E4305" s="461">
        <v>6.64</v>
      </c>
      <c r="F4305" s="164" t="s">
        <v>11118</v>
      </c>
    </row>
    <row r="4306" spans="1:6" ht="21.6" x14ac:dyDescent="0.3">
      <c r="A4306" s="159" t="str">
        <f t="shared" si="67"/>
        <v>SN-89710</v>
      </c>
      <c r="B4306" s="171">
        <v>89710</v>
      </c>
      <c r="C4306" s="165" t="s">
        <v>15354</v>
      </c>
      <c r="D4306" s="166" t="s">
        <v>513</v>
      </c>
      <c r="E4306" s="461">
        <v>6.51</v>
      </c>
      <c r="F4306" s="164" t="s">
        <v>11118</v>
      </c>
    </row>
    <row r="4307" spans="1:6" ht="21.6" x14ac:dyDescent="0.3">
      <c r="A4307" s="159" t="str">
        <f t="shared" si="67"/>
        <v>SN-72739</v>
      </c>
      <c r="B4307" s="171">
        <v>72739</v>
      </c>
      <c r="C4307" s="165" t="s">
        <v>15355</v>
      </c>
      <c r="D4307" s="166" t="s">
        <v>513</v>
      </c>
      <c r="E4307" s="461">
        <v>398.01</v>
      </c>
      <c r="F4307" s="164" t="s">
        <v>11118</v>
      </c>
    </row>
    <row r="4308" spans="1:6" ht="21.6" x14ac:dyDescent="0.3">
      <c r="A4308" s="159" t="str">
        <f t="shared" si="67"/>
        <v>SN-74234/1</v>
      </c>
      <c r="B4308" s="171" t="s">
        <v>15356</v>
      </c>
      <c r="C4308" s="165" t="s">
        <v>15357</v>
      </c>
      <c r="D4308" s="166" t="s">
        <v>513</v>
      </c>
      <c r="E4308" s="461">
        <v>439</v>
      </c>
      <c r="F4308" s="164" t="s">
        <v>11118</v>
      </c>
    </row>
    <row r="4309" spans="1:6" ht="21.6" x14ac:dyDescent="0.3">
      <c r="A4309" s="159" t="str">
        <f t="shared" si="67"/>
        <v>SN-86872</v>
      </c>
      <c r="B4309" s="171">
        <v>86872</v>
      </c>
      <c r="C4309" s="165" t="s">
        <v>15358</v>
      </c>
      <c r="D4309" s="166" t="s">
        <v>513</v>
      </c>
      <c r="E4309" s="461">
        <v>564.69000000000005</v>
      </c>
      <c r="F4309" s="164" t="s">
        <v>11118</v>
      </c>
    </row>
    <row r="4310" spans="1:6" ht="21.6" x14ac:dyDescent="0.3">
      <c r="A4310" s="159" t="str">
        <f t="shared" si="67"/>
        <v>SN-86874</v>
      </c>
      <c r="B4310" s="171">
        <v>86874</v>
      </c>
      <c r="C4310" s="165" t="s">
        <v>15359</v>
      </c>
      <c r="D4310" s="166" t="s">
        <v>513</v>
      </c>
      <c r="E4310" s="461">
        <v>346.64</v>
      </c>
      <c r="F4310" s="164" t="s">
        <v>11118</v>
      </c>
    </row>
    <row r="4311" spans="1:6" ht="21.6" x14ac:dyDescent="0.3">
      <c r="A4311" s="159" t="str">
        <f t="shared" si="67"/>
        <v>SN-86875</v>
      </c>
      <c r="B4311" s="171">
        <v>86875</v>
      </c>
      <c r="C4311" s="165" t="s">
        <v>15360</v>
      </c>
      <c r="D4311" s="166" t="s">
        <v>513</v>
      </c>
      <c r="E4311" s="461">
        <v>223.02</v>
      </c>
      <c r="F4311" s="164" t="s">
        <v>11118</v>
      </c>
    </row>
    <row r="4312" spans="1:6" ht="21.6" x14ac:dyDescent="0.3">
      <c r="A4312" s="159" t="str">
        <f t="shared" si="67"/>
        <v>SN-86876</v>
      </c>
      <c r="B4312" s="171">
        <v>86876</v>
      </c>
      <c r="C4312" s="165" t="s">
        <v>15361</v>
      </c>
      <c r="D4312" s="166" t="s">
        <v>513</v>
      </c>
      <c r="E4312" s="461">
        <v>128.68</v>
      </c>
      <c r="F4312" s="164" t="s">
        <v>11118</v>
      </c>
    </row>
    <row r="4313" spans="1:6" ht="21.6" x14ac:dyDescent="0.3">
      <c r="A4313" s="159" t="str">
        <f t="shared" si="67"/>
        <v>SN-86877</v>
      </c>
      <c r="B4313" s="171">
        <v>86877</v>
      </c>
      <c r="C4313" s="165" t="s">
        <v>15362</v>
      </c>
      <c r="D4313" s="166" t="s">
        <v>513</v>
      </c>
      <c r="E4313" s="461">
        <v>23.52</v>
      </c>
      <c r="F4313" s="164" t="s">
        <v>11118</v>
      </c>
    </row>
    <row r="4314" spans="1:6" ht="21.6" x14ac:dyDescent="0.3">
      <c r="A4314" s="159" t="str">
        <f t="shared" si="67"/>
        <v>SN-86878</v>
      </c>
      <c r="B4314" s="171">
        <v>86878</v>
      </c>
      <c r="C4314" s="165" t="s">
        <v>15363</v>
      </c>
      <c r="D4314" s="166" t="s">
        <v>513</v>
      </c>
      <c r="E4314" s="461">
        <v>62.58</v>
      </c>
      <c r="F4314" s="164" t="s">
        <v>11118</v>
      </c>
    </row>
    <row r="4315" spans="1:6" ht="21.6" x14ac:dyDescent="0.3">
      <c r="A4315" s="159" t="str">
        <f t="shared" si="67"/>
        <v>SN-86879</v>
      </c>
      <c r="B4315" s="171">
        <v>86879</v>
      </c>
      <c r="C4315" s="165" t="s">
        <v>15364</v>
      </c>
      <c r="D4315" s="166" t="s">
        <v>513</v>
      </c>
      <c r="E4315" s="461">
        <v>4.8499999999999996</v>
      </c>
      <c r="F4315" s="164" t="s">
        <v>11118</v>
      </c>
    </row>
    <row r="4316" spans="1:6" ht="21.6" x14ac:dyDescent="0.3">
      <c r="A4316" s="159" t="str">
        <f t="shared" si="67"/>
        <v>SN-86880</v>
      </c>
      <c r="B4316" s="171">
        <v>86880</v>
      </c>
      <c r="C4316" s="165" t="s">
        <v>15365</v>
      </c>
      <c r="D4316" s="166" t="s">
        <v>513</v>
      </c>
      <c r="E4316" s="461">
        <v>14.78</v>
      </c>
      <c r="F4316" s="164" t="s">
        <v>11118</v>
      </c>
    </row>
    <row r="4317" spans="1:6" ht="21.6" x14ac:dyDescent="0.3">
      <c r="A4317" s="159" t="str">
        <f t="shared" si="67"/>
        <v>SN-86881</v>
      </c>
      <c r="B4317" s="171">
        <v>86881</v>
      </c>
      <c r="C4317" s="165" t="s">
        <v>15366</v>
      </c>
      <c r="D4317" s="166" t="s">
        <v>513</v>
      </c>
      <c r="E4317" s="461">
        <v>179.07</v>
      </c>
      <c r="F4317" s="164" t="s">
        <v>11118</v>
      </c>
    </row>
    <row r="4318" spans="1:6" ht="21.6" x14ac:dyDescent="0.3">
      <c r="A4318" s="159" t="str">
        <f t="shared" si="67"/>
        <v>SN-86882</v>
      </c>
      <c r="B4318" s="171">
        <v>86882</v>
      </c>
      <c r="C4318" s="165" t="s">
        <v>15367</v>
      </c>
      <c r="D4318" s="166" t="s">
        <v>513</v>
      </c>
      <c r="E4318" s="461">
        <v>15.24</v>
      </c>
      <c r="F4318" s="164" t="s">
        <v>11118</v>
      </c>
    </row>
    <row r="4319" spans="1:6" ht="21.6" x14ac:dyDescent="0.3">
      <c r="A4319" s="159" t="str">
        <f t="shared" si="67"/>
        <v>SN-86883</v>
      </c>
      <c r="B4319" s="171">
        <v>86883</v>
      </c>
      <c r="C4319" s="165" t="s">
        <v>15368</v>
      </c>
      <c r="D4319" s="166" t="s">
        <v>513</v>
      </c>
      <c r="E4319" s="461">
        <v>8.65</v>
      </c>
      <c r="F4319" s="164" t="s">
        <v>11118</v>
      </c>
    </row>
    <row r="4320" spans="1:6" ht="21.6" x14ac:dyDescent="0.3">
      <c r="A4320" s="159" t="str">
        <f t="shared" si="67"/>
        <v>SN-86884</v>
      </c>
      <c r="B4320" s="171">
        <v>86884</v>
      </c>
      <c r="C4320" s="165" t="s">
        <v>15369</v>
      </c>
      <c r="D4320" s="166" t="s">
        <v>513</v>
      </c>
      <c r="E4320" s="461">
        <v>5.99</v>
      </c>
      <c r="F4320" s="164" t="s">
        <v>11118</v>
      </c>
    </row>
    <row r="4321" spans="1:6" ht="21.6" x14ac:dyDescent="0.3">
      <c r="A4321" s="159" t="str">
        <f t="shared" si="67"/>
        <v>SN-86885</v>
      </c>
      <c r="B4321" s="171">
        <v>86885</v>
      </c>
      <c r="C4321" s="165" t="s">
        <v>15370</v>
      </c>
      <c r="D4321" s="166" t="s">
        <v>513</v>
      </c>
      <c r="E4321" s="461">
        <v>6.91</v>
      </c>
      <c r="F4321" s="164" t="s">
        <v>11118</v>
      </c>
    </row>
    <row r="4322" spans="1:6" ht="21.6" x14ac:dyDescent="0.3">
      <c r="A4322" s="159" t="str">
        <f t="shared" si="67"/>
        <v>SN-86886</v>
      </c>
      <c r="B4322" s="171">
        <v>86886</v>
      </c>
      <c r="C4322" s="165" t="s">
        <v>15371</v>
      </c>
      <c r="D4322" s="166" t="s">
        <v>513</v>
      </c>
      <c r="E4322" s="461">
        <v>42.72</v>
      </c>
      <c r="F4322" s="164" t="s">
        <v>11118</v>
      </c>
    </row>
    <row r="4323" spans="1:6" ht="21.6" x14ac:dyDescent="0.3">
      <c r="A4323" s="159" t="str">
        <f t="shared" si="67"/>
        <v>SN-86887</v>
      </c>
      <c r="B4323" s="171">
        <v>86887</v>
      </c>
      <c r="C4323" s="165" t="s">
        <v>15372</v>
      </c>
      <c r="D4323" s="166" t="s">
        <v>513</v>
      </c>
      <c r="E4323" s="461">
        <v>46.49</v>
      </c>
      <c r="F4323" s="164" t="s">
        <v>11118</v>
      </c>
    </row>
    <row r="4324" spans="1:6" ht="21.6" x14ac:dyDescent="0.3">
      <c r="A4324" s="159" t="str">
        <f t="shared" si="67"/>
        <v>SN-86888</v>
      </c>
      <c r="B4324" s="171">
        <v>86888</v>
      </c>
      <c r="C4324" s="165" t="s">
        <v>15373</v>
      </c>
      <c r="D4324" s="166" t="s">
        <v>513</v>
      </c>
      <c r="E4324" s="461">
        <v>338.2</v>
      </c>
      <c r="F4324" s="164" t="s">
        <v>11118</v>
      </c>
    </row>
    <row r="4325" spans="1:6" ht="21.6" x14ac:dyDescent="0.3">
      <c r="A4325" s="159" t="str">
        <f t="shared" si="67"/>
        <v>SN-86889</v>
      </c>
      <c r="B4325" s="171">
        <v>86889</v>
      </c>
      <c r="C4325" s="165" t="s">
        <v>15374</v>
      </c>
      <c r="D4325" s="166" t="s">
        <v>513</v>
      </c>
      <c r="E4325" s="461">
        <v>466.37</v>
      </c>
      <c r="F4325" s="164" t="s">
        <v>11118</v>
      </c>
    </row>
    <row r="4326" spans="1:6" ht="21.6" x14ac:dyDescent="0.3">
      <c r="A4326" s="159" t="str">
        <f t="shared" si="67"/>
        <v>SN-86893</v>
      </c>
      <c r="B4326" s="171">
        <v>86893</v>
      </c>
      <c r="C4326" s="165" t="s">
        <v>15375</v>
      </c>
      <c r="D4326" s="166" t="s">
        <v>513</v>
      </c>
      <c r="E4326" s="461">
        <v>395.51</v>
      </c>
      <c r="F4326" s="164" t="s">
        <v>11118</v>
      </c>
    </row>
    <row r="4327" spans="1:6" ht="21.6" x14ac:dyDescent="0.3">
      <c r="A4327" s="159" t="str">
        <f t="shared" si="67"/>
        <v>SN-86894</v>
      </c>
      <c r="B4327" s="171">
        <v>86894</v>
      </c>
      <c r="C4327" s="165" t="s">
        <v>15376</v>
      </c>
      <c r="D4327" s="166" t="s">
        <v>513</v>
      </c>
      <c r="E4327" s="461">
        <v>175.79</v>
      </c>
      <c r="F4327" s="164" t="s">
        <v>11118</v>
      </c>
    </row>
    <row r="4328" spans="1:6" ht="21.6" x14ac:dyDescent="0.3">
      <c r="A4328" s="159" t="str">
        <f t="shared" si="67"/>
        <v>SN-86895</v>
      </c>
      <c r="B4328" s="171">
        <v>86895</v>
      </c>
      <c r="C4328" s="165" t="s">
        <v>15377</v>
      </c>
      <c r="D4328" s="166" t="s">
        <v>513</v>
      </c>
      <c r="E4328" s="461">
        <v>234.3</v>
      </c>
      <c r="F4328" s="164" t="s">
        <v>11118</v>
      </c>
    </row>
    <row r="4329" spans="1:6" ht="21.6" x14ac:dyDescent="0.3">
      <c r="A4329" s="159" t="str">
        <f t="shared" si="67"/>
        <v>SN-86899</v>
      </c>
      <c r="B4329" s="171">
        <v>86899</v>
      </c>
      <c r="C4329" s="165" t="s">
        <v>15378</v>
      </c>
      <c r="D4329" s="166" t="s">
        <v>513</v>
      </c>
      <c r="E4329" s="461">
        <v>207.72</v>
      </c>
      <c r="F4329" s="164" t="s">
        <v>11118</v>
      </c>
    </row>
    <row r="4330" spans="1:6" ht="21.6" x14ac:dyDescent="0.3">
      <c r="A4330" s="159" t="str">
        <f t="shared" si="67"/>
        <v>SN-86900</v>
      </c>
      <c r="B4330" s="171">
        <v>86900</v>
      </c>
      <c r="C4330" s="165" t="s">
        <v>15379</v>
      </c>
      <c r="D4330" s="166" t="s">
        <v>513</v>
      </c>
      <c r="E4330" s="461">
        <v>123.67</v>
      </c>
      <c r="F4330" s="164" t="s">
        <v>11118</v>
      </c>
    </row>
    <row r="4331" spans="1:6" ht="21.6" x14ac:dyDescent="0.3">
      <c r="A4331" s="159" t="str">
        <f t="shared" si="67"/>
        <v>SN-86901</v>
      </c>
      <c r="B4331" s="171">
        <v>86901</v>
      </c>
      <c r="C4331" s="165" t="s">
        <v>15380</v>
      </c>
      <c r="D4331" s="166" t="s">
        <v>513</v>
      </c>
      <c r="E4331" s="461">
        <v>102.19</v>
      </c>
      <c r="F4331" s="164" t="s">
        <v>11118</v>
      </c>
    </row>
    <row r="4332" spans="1:6" ht="21.6" x14ac:dyDescent="0.3">
      <c r="A4332" s="159" t="str">
        <f t="shared" si="67"/>
        <v>SN-86902</v>
      </c>
      <c r="B4332" s="171">
        <v>86902</v>
      </c>
      <c r="C4332" s="165" t="s">
        <v>15381</v>
      </c>
      <c r="D4332" s="166" t="s">
        <v>513</v>
      </c>
      <c r="E4332" s="461">
        <v>182.15</v>
      </c>
      <c r="F4332" s="164" t="s">
        <v>11118</v>
      </c>
    </row>
    <row r="4333" spans="1:6" ht="21.6" x14ac:dyDescent="0.3">
      <c r="A4333" s="159" t="str">
        <f t="shared" si="67"/>
        <v>SN-86903</v>
      </c>
      <c r="B4333" s="160">
        <v>86903</v>
      </c>
      <c r="C4333" s="165" t="s">
        <v>15382</v>
      </c>
      <c r="D4333" s="166" t="s">
        <v>513</v>
      </c>
      <c r="E4333" s="461">
        <v>243.32</v>
      </c>
      <c r="F4333" s="164" t="s">
        <v>11118</v>
      </c>
    </row>
    <row r="4334" spans="1:6" ht="21.6" x14ac:dyDescent="0.3">
      <c r="A4334" s="159" t="str">
        <f t="shared" si="67"/>
        <v>SN-86904</v>
      </c>
      <c r="B4334" s="160">
        <v>86904</v>
      </c>
      <c r="C4334" s="165" t="s">
        <v>15383</v>
      </c>
      <c r="D4334" s="166" t="s">
        <v>513</v>
      </c>
      <c r="E4334" s="461">
        <v>96.95</v>
      </c>
      <c r="F4334" s="164" t="s">
        <v>11118</v>
      </c>
    </row>
    <row r="4335" spans="1:6" ht="21.6" x14ac:dyDescent="0.3">
      <c r="A4335" s="159" t="str">
        <f t="shared" si="67"/>
        <v>SN-86905</v>
      </c>
      <c r="B4335" s="160">
        <v>86905</v>
      </c>
      <c r="C4335" s="165" t="s">
        <v>15384</v>
      </c>
      <c r="D4335" s="166" t="s">
        <v>513</v>
      </c>
      <c r="E4335" s="461">
        <v>200.39</v>
      </c>
      <c r="F4335" s="164" t="s">
        <v>11118</v>
      </c>
    </row>
    <row r="4336" spans="1:6" ht="21.6" x14ac:dyDescent="0.3">
      <c r="A4336" s="159" t="str">
        <f t="shared" si="67"/>
        <v>SN-86906</v>
      </c>
      <c r="B4336" s="160">
        <v>86906</v>
      </c>
      <c r="C4336" s="165" t="s">
        <v>15385</v>
      </c>
      <c r="D4336" s="166" t="s">
        <v>513</v>
      </c>
      <c r="E4336" s="461">
        <v>46.9</v>
      </c>
      <c r="F4336" s="164" t="s">
        <v>11118</v>
      </c>
    </row>
    <row r="4337" spans="1:6" ht="21.6" x14ac:dyDescent="0.3">
      <c r="A4337" s="159" t="str">
        <f t="shared" si="67"/>
        <v>SN-86908</v>
      </c>
      <c r="B4337" s="160">
        <v>86908</v>
      </c>
      <c r="C4337" s="165" t="s">
        <v>15386</v>
      </c>
      <c r="D4337" s="166" t="s">
        <v>513</v>
      </c>
      <c r="E4337" s="461">
        <v>242.12</v>
      </c>
      <c r="F4337" s="164" t="s">
        <v>11118</v>
      </c>
    </row>
    <row r="4338" spans="1:6" ht="21.6" x14ac:dyDescent="0.3">
      <c r="A4338" s="159" t="str">
        <f t="shared" si="67"/>
        <v>SN-86909</v>
      </c>
      <c r="B4338" s="160">
        <v>86909</v>
      </c>
      <c r="C4338" s="165" t="s">
        <v>15387</v>
      </c>
      <c r="D4338" s="166" t="s">
        <v>513</v>
      </c>
      <c r="E4338" s="461">
        <v>93.9</v>
      </c>
      <c r="F4338" s="164" t="s">
        <v>11118</v>
      </c>
    </row>
    <row r="4339" spans="1:6" ht="21.6" x14ac:dyDescent="0.3">
      <c r="A4339" s="159" t="str">
        <f t="shared" si="67"/>
        <v>SN-86910</v>
      </c>
      <c r="B4339" s="160">
        <v>86910</v>
      </c>
      <c r="C4339" s="165" t="s">
        <v>15388</v>
      </c>
      <c r="D4339" s="166" t="s">
        <v>513</v>
      </c>
      <c r="E4339" s="461">
        <v>89.79</v>
      </c>
      <c r="F4339" s="164" t="s">
        <v>11118</v>
      </c>
    </row>
    <row r="4340" spans="1:6" ht="21.6" x14ac:dyDescent="0.3">
      <c r="A4340" s="159" t="str">
        <f t="shared" si="67"/>
        <v>SN-86911</v>
      </c>
      <c r="B4340" s="160">
        <v>86911</v>
      </c>
      <c r="C4340" s="165" t="s">
        <v>15389</v>
      </c>
      <c r="D4340" s="166" t="s">
        <v>513</v>
      </c>
      <c r="E4340" s="461">
        <v>39.58</v>
      </c>
      <c r="F4340" s="164" t="s">
        <v>11118</v>
      </c>
    </row>
    <row r="4341" spans="1:6" ht="21.6" x14ac:dyDescent="0.3">
      <c r="A4341" s="159" t="str">
        <f t="shared" si="67"/>
        <v>SN-86912</v>
      </c>
      <c r="B4341" s="160">
        <v>86912</v>
      </c>
      <c r="C4341" s="165" t="s">
        <v>15390</v>
      </c>
      <c r="D4341" s="166" t="s">
        <v>513</v>
      </c>
      <c r="E4341" s="461">
        <v>39.58</v>
      </c>
      <c r="F4341" s="164" t="s">
        <v>11118</v>
      </c>
    </row>
    <row r="4342" spans="1:6" ht="21.6" x14ac:dyDescent="0.3">
      <c r="A4342" s="159" t="str">
        <f t="shared" si="67"/>
        <v>SN-86913</v>
      </c>
      <c r="B4342" s="160">
        <v>86913</v>
      </c>
      <c r="C4342" s="165" t="s">
        <v>15391</v>
      </c>
      <c r="D4342" s="166" t="s">
        <v>513</v>
      </c>
      <c r="E4342" s="461">
        <v>17.100000000000001</v>
      </c>
      <c r="F4342" s="164" t="s">
        <v>11118</v>
      </c>
    </row>
    <row r="4343" spans="1:6" ht="21.6" x14ac:dyDescent="0.3">
      <c r="A4343" s="159" t="str">
        <f t="shared" si="67"/>
        <v>SN-86914</v>
      </c>
      <c r="B4343" s="160">
        <v>86914</v>
      </c>
      <c r="C4343" s="165" t="s">
        <v>15392</v>
      </c>
      <c r="D4343" s="166" t="s">
        <v>513</v>
      </c>
      <c r="E4343" s="461">
        <v>35.74</v>
      </c>
      <c r="F4343" s="164" t="s">
        <v>11118</v>
      </c>
    </row>
    <row r="4344" spans="1:6" ht="21.6" x14ac:dyDescent="0.3">
      <c r="A4344" s="159" t="str">
        <f t="shared" si="67"/>
        <v>SN-86915</v>
      </c>
      <c r="B4344" s="160">
        <v>86915</v>
      </c>
      <c r="C4344" s="165" t="s">
        <v>15393</v>
      </c>
      <c r="D4344" s="166" t="s">
        <v>513</v>
      </c>
      <c r="E4344" s="461">
        <v>79.31</v>
      </c>
      <c r="F4344" s="164" t="s">
        <v>11118</v>
      </c>
    </row>
    <row r="4345" spans="1:6" ht="21.6" x14ac:dyDescent="0.3">
      <c r="A4345" s="159" t="str">
        <f t="shared" si="67"/>
        <v>SN-86916</v>
      </c>
      <c r="B4345" s="160">
        <v>86916</v>
      </c>
      <c r="C4345" s="165" t="s">
        <v>15394</v>
      </c>
      <c r="D4345" s="166" t="s">
        <v>513</v>
      </c>
      <c r="E4345" s="461">
        <v>20.91</v>
      </c>
      <c r="F4345" s="164" t="s">
        <v>11118</v>
      </c>
    </row>
    <row r="4346" spans="1:6" ht="21.6" x14ac:dyDescent="0.3">
      <c r="A4346" s="159" t="str">
        <f t="shared" si="67"/>
        <v>SN-86919</v>
      </c>
      <c r="B4346" s="160">
        <v>86919</v>
      </c>
      <c r="C4346" s="165" t="s">
        <v>15395</v>
      </c>
      <c r="D4346" s="166" t="s">
        <v>513</v>
      </c>
      <c r="E4346" s="461">
        <v>632.6</v>
      </c>
      <c r="F4346" s="164" t="s">
        <v>11118</v>
      </c>
    </row>
    <row r="4347" spans="1:6" ht="21.6" x14ac:dyDescent="0.3">
      <c r="A4347" s="159" t="str">
        <f t="shared" si="67"/>
        <v>SN-86920</v>
      </c>
      <c r="B4347" s="160">
        <v>86920</v>
      </c>
      <c r="C4347" s="165" t="s">
        <v>15396</v>
      </c>
      <c r="D4347" s="166" t="s">
        <v>513</v>
      </c>
      <c r="E4347" s="461">
        <v>595.29</v>
      </c>
      <c r="F4347" s="164" t="s">
        <v>11118</v>
      </c>
    </row>
    <row r="4348" spans="1:6" ht="21.6" x14ac:dyDescent="0.3">
      <c r="A4348" s="159" t="str">
        <f t="shared" si="67"/>
        <v>SN-86921</v>
      </c>
      <c r="B4348" s="160">
        <v>86921</v>
      </c>
      <c r="C4348" s="165" t="s">
        <v>15397</v>
      </c>
      <c r="D4348" s="166" t="s">
        <v>513</v>
      </c>
      <c r="E4348" s="461">
        <v>599.1</v>
      </c>
      <c r="F4348" s="164" t="s">
        <v>11118</v>
      </c>
    </row>
    <row r="4349" spans="1:6" ht="21.6" x14ac:dyDescent="0.3">
      <c r="A4349" s="159" t="str">
        <f t="shared" si="67"/>
        <v>SN-86922</v>
      </c>
      <c r="B4349" s="160">
        <v>86922</v>
      </c>
      <c r="C4349" s="165" t="s">
        <v>15398</v>
      </c>
      <c r="D4349" s="166" t="s">
        <v>513</v>
      </c>
      <c r="E4349" s="461">
        <v>584.97</v>
      </c>
      <c r="F4349" s="164" t="s">
        <v>11118</v>
      </c>
    </row>
    <row r="4350" spans="1:6" ht="21.6" x14ac:dyDescent="0.3">
      <c r="A4350" s="159" t="str">
        <f t="shared" si="67"/>
        <v>SN-86923</v>
      </c>
      <c r="B4350" s="160">
        <v>86923</v>
      </c>
      <c r="C4350" s="165" t="s">
        <v>15399</v>
      </c>
      <c r="D4350" s="166" t="s">
        <v>513</v>
      </c>
      <c r="E4350" s="461">
        <v>383.83</v>
      </c>
      <c r="F4350" s="164" t="s">
        <v>11118</v>
      </c>
    </row>
    <row r="4351" spans="1:6" ht="21.6" x14ac:dyDescent="0.3">
      <c r="A4351" s="159" t="str">
        <f t="shared" si="67"/>
        <v>SN-86924</v>
      </c>
      <c r="B4351" s="160">
        <v>86924</v>
      </c>
      <c r="C4351" s="165" t="s">
        <v>15400</v>
      </c>
      <c r="D4351" s="166" t="s">
        <v>513</v>
      </c>
      <c r="E4351" s="461">
        <v>387.64</v>
      </c>
      <c r="F4351" s="164" t="s">
        <v>11118</v>
      </c>
    </row>
    <row r="4352" spans="1:6" ht="21.6" x14ac:dyDescent="0.3">
      <c r="A4352" s="159" t="str">
        <f t="shared" si="67"/>
        <v>SN-86925</v>
      </c>
      <c r="B4352" s="160">
        <v>86925</v>
      </c>
      <c r="C4352" s="165" t="s">
        <v>15401</v>
      </c>
      <c r="D4352" s="166" t="s">
        <v>513</v>
      </c>
      <c r="E4352" s="461">
        <v>253.62</v>
      </c>
      <c r="F4352" s="164" t="s">
        <v>11118</v>
      </c>
    </row>
    <row r="4353" spans="1:6" ht="21.6" x14ac:dyDescent="0.3">
      <c r="A4353" s="159" t="str">
        <f t="shared" si="67"/>
        <v>SN-86926</v>
      </c>
      <c r="B4353" s="160">
        <v>86926</v>
      </c>
      <c r="C4353" s="165" t="s">
        <v>15402</v>
      </c>
      <c r="D4353" s="166" t="s">
        <v>513</v>
      </c>
      <c r="E4353" s="461">
        <v>257.43</v>
      </c>
      <c r="F4353" s="164" t="s">
        <v>11118</v>
      </c>
    </row>
    <row r="4354" spans="1:6" ht="21.6" x14ac:dyDescent="0.3">
      <c r="A4354" s="159" t="str">
        <f t="shared" si="67"/>
        <v>SN-86927</v>
      </c>
      <c r="B4354" s="160">
        <v>86927</v>
      </c>
      <c r="C4354" s="165" t="s">
        <v>15403</v>
      </c>
      <c r="D4354" s="166" t="s">
        <v>513</v>
      </c>
      <c r="E4354" s="461">
        <v>165.87</v>
      </c>
      <c r="F4354" s="164" t="s">
        <v>11118</v>
      </c>
    </row>
    <row r="4355" spans="1:6" ht="21.6" x14ac:dyDescent="0.3">
      <c r="A4355" s="159" t="str">
        <f t="shared" si="67"/>
        <v>SN-86928</v>
      </c>
      <c r="B4355" s="160">
        <v>86928</v>
      </c>
      <c r="C4355" s="165" t="s">
        <v>15404</v>
      </c>
      <c r="D4355" s="166" t="s">
        <v>513</v>
      </c>
      <c r="E4355" s="461">
        <v>169.68</v>
      </c>
      <c r="F4355" s="164" t="s">
        <v>11118</v>
      </c>
    </row>
    <row r="4356" spans="1:6" ht="21.6" x14ac:dyDescent="0.3">
      <c r="A4356" s="159" t="str">
        <f t="shared" si="67"/>
        <v>SN-86929</v>
      </c>
      <c r="B4356" s="160">
        <v>86929</v>
      </c>
      <c r="C4356" s="165" t="s">
        <v>15405</v>
      </c>
      <c r="D4356" s="166" t="s">
        <v>513</v>
      </c>
      <c r="E4356" s="461">
        <v>159.28</v>
      </c>
      <c r="F4356" s="164" t="s">
        <v>11118</v>
      </c>
    </row>
    <row r="4357" spans="1:6" ht="21.6" x14ac:dyDescent="0.3">
      <c r="A4357" s="159" t="str">
        <f t="shared" si="67"/>
        <v>SN-86930</v>
      </c>
      <c r="B4357" s="160">
        <v>86930</v>
      </c>
      <c r="C4357" s="165" t="s">
        <v>15406</v>
      </c>
      <c r="D4357" s="166" t="s">
        <v>513</v>
      </c>
      <c r="E4357" s="461">
        <v>163.09</v>
      </c>
      <c r="F4357" s="164" t="s">
        <v>11118</v>
      </c>
    </row>
    <row r="4358" spans="1:6" ht="21.6" x14ac:dyDescent="0.3">
      <c r="A4358" s="159" t="str">
        <f t="shared" si="67"/>
        <v>SN-86931</v>
      </c>
      <c r="B4358" s="160">
        <v>86931</v>
      </c>
      <c r="C4358" s="165" t="s">
        <v>15407</v>
      </c>
      <c r="D4358" s="166" t="s">
        <v>513</v>
      </c>
      <c r="E4358" s="461">
        <v>345.11</v>
      </c>
      <c r="F4358" s="164" t="s">
        <v>11118</v>
      </c>
    </row>
    <row r="4359" spans="1:6" ht="21.6" x14ac:dyDescent="0.3">
      <c r="A4359" s="159" t="str">
        <f t="shared" si="67"/>
        <v>SN-86932</v>
      </c>
      <c r="B4359" s="160">
        <v>86932</v>
      </c>
      <c r="C4359" s="165" t="s">
        <v>15408</v>
      </c>
      <c r="D4359" s="166" t="s">
        <v>513</v>
      </c>
      <c r="E4359" s="461">
        <v>384.69</v>
      </c>
      <c r="F4359" s="164" t="s">
        <v>11118</v>
      </c>
    </row>
    <row r="4360" spans="1:6" ht="30.6" x14ac:dyDescent="0.3">
      <c r="A4360" s="159" t="str">
        <f t="shared" si="67"/>
        <v>SN-86933</v>
      </c>
      <c r="B4360" s="160">
        <v>86933</v>
      </c>
      <c r="C4360" s="165" t="s">
        <v>15409</v>
      </c>
      <c r="D4360" s="166" t="s">
        <v>513</v>
      </c>
      <c r="E4360" s="461">
        <v>245.39</v>
      </c>
      <c r="F4360" s="164" t="s">
        <v>11118</v>
      </c>
    </row>
    <row r="4361" spans="1:6" ht="30.6" x14ac:dyDescent="0.3">
      <c r="A4361" s="159" t="str">
        <f t="shared" si="67"/>
        <v>SN-86934</v>
      </c>
      <c r="B4361" s="160">
        <v>86934</v>
      </c>
      <c r="C4361" s="165" t="s">
        <v>15410</v>
      </c>
      <c r="D4361" s="166" t="s">
        <v>513</v>
      </c>
      <c r="E4361" s="461">
        <v>238.8</v>
      </c>
      <c r="F4361" s="164" t="s">
        <v>11118</v>
      </c>
    </row>
    <row r="4362" spans="1:6" ht="21.6" x14ac:dyDescent="0.3">
      <c r="A4362" s="159" t="str">
        <f t="shared" ref="A4362:A4425" si="68">CONCATENATE("SN-",B4362)</f>
        <v>SN-86935</v>
      </c>
      <c r="B4362" s="160">
        <v>86935</v>
      </c>
      <c r="C4362" s="165" t="s">
        <v>15411</v>
      </c>
      <c r="D4362" s="166" t="s">
        <v>513</v>
      </c>
      <c r="E4362" s="461">
        <v>194.9</v>
      </c>
      <c r="F4362" s="164" t="s">
        <v>11118</v>
      </c>
    </row>
    <row r="4363" spans="1:6" ht="21.6" x14ac:dyDescent="0.3">
      <c r="A4363" s="159" t="str">
        <f t="shared" si="68"/>
        <v>SN-86936</v>
      </c>
      <c r="B4363" s="160">
        <v>86936</v>
      </c>
      <c r="C4363" s="165" t="s">
        <v>15412</v>
      </c>
      <c r="D4363" s="166" t="s">
        <v>513</v>
      </c>
      <c r="E4363" s="461">
        <v>365.32</v>
      </c>
      <c r="F4363" s="164" t="s">
        <v>11118</v>
      </c>
    </row>
    <row r="4364" spans="1:6" ht="21.6" x14ac:dyDescent="0.3">
      <c r="A4364" s="159" t="str">
        <f t="shared" si="68"/>
        <v>SN-86937</v>
      </c>
      <c r="B4364" s="160">
        <v>86937</v>
      </c>
      <c r="C4364" s="165" t="s">
        <v>15413</v>
      </c>
      <c r="D4364" s="166" t="s">
        <v>513</v>
      </c>
      <c r="E4364" s="461">
        <v>134.36000000000001</v>
      </c>
      <c r="F4364" s="164" t="s">
        <v>11118</v>
      </c>
    </row>
    <row r="4365" spans="1:6" ht="21.6" x14ac:dyDescent="0.3">
      <c r="A4365" s="159" t="str">
        <f t="shared" si="68"/>
        <v>SN-86938</v>
      </c>
      <c r="B4365" s="160">
        <v>86938</v>
      </c>
      <c r="C4365" s="165" t="s">
        <v>15414</v>
      </c>
      <c r="D4365" s="166" t="s">
        <v>513</v>
      </c>
      <c r="E4365" s="461">
        <v>304.77999999999997</v>
      </c>
      <c r="F4365" s="164" t="s">
        <v>11118</v>
      </c>
    </row>
    <row r="4366" spans="1:6" ht="30.6" x14ac:dyDescent="0.3">
      <c r="A4366" s="159" t="str">
        <f t="shared" si="68"/>
        <v>SN-86939</v>
      </c>
      <c r="B4366" s="160">
        <v>86939</v>
      </c>
      <c r="C4366" s="165" t="s">
        <v>15415</v>
      </c>
      <c r="D4366" s="166" t="s">
        <v>513</v>
      </c>
      <c r="E4366" s="461">
        <v>248.54</v>
      </c>
      <c r="F4366" s="164" t="s">
        <v>11118</v>
      </c>
    </row>
    <row r="4367" spans="1:6" ht="30.6" x14ac:dyDescent="0.3">
      <c r="A4367" s="159" t="str">
        <f t="shared" si="68"/>
        <v>SN-86940</v>
      </c>
      <c r="B4367" s="160">
        <v>86940</v>
      </c>
      <c r="C4367" s="165" t="s">
        <v>15416</v>
      </c>
      <c r="D4367" s="166" t="s">
        <v>513</v>
      </c>
      <c r="E4367" s="461">
        <v>739.28</v>
      </c>
      <c r="F4367" s="164" t="s">
        <v>11118</v>
      </c>
    </row>
    <row r="4368" spans="1:6" ht="30.6" x14ac:dyDescent="0.3">
      <c r="A4368" s="159" t="str">
        <f t="shared" si="68"/>
        <v>SN-86941</v>
      </c>
      <c r="B4368" s="160">
        <v>86941</v>
      </c>
      <c r="C4368" s="165" t="s">
        <v>15417</v>
      </c>
      <c r="D4368" s="166" t="s">
        <v>513</v>
      </c>
      <c r="E4368" s="461">
        <v>571.71</v>
      </c>
      <c r="F4368" s="164" t="s">
        <v>11118</v>
      </c>
    </row>
    <row r="4369" spans="1:6" ht="30.6" x14ac:dyDescent="0.3">
      <c r="A4369" s="159" t="str">
        <f t="shared" si="68"/>
        <v>SN-86942</v>
      </c>
      <c r="B4369" s="160">
        <v>86942</v>
      </c>
      <c r="C4369" s="165" t="s">
        <v>15418</v>
      </c>
      <c r="D4369" s="166" t="s">
        <v>513</v>
      </c>
      <c r="E4369" s="461">
        <v>169.93</v>
      </c>
      <c r="F4369" s="164" t="s">
        <v>11118</v>
      </c>
    </row>
    <row r="4370" spans="1:6" ht="30.6" x14ac:dyDescent="0.3">
      <c r="A4370" s="159" t="str">
        <f t="shared" si="68"/>
        <v>SN-86943</v>
      </c>
      <c r="B4370" s="160">
        <v>86943</v>
      </c>
      <c r="C4370" s="165" t="s">
        <v>15419</v>
      </c>
      <c r="D4370" s="166" t="s">
        <v>513</v>
      </c>
      <c r="E4370" s="461">
        <v>163.34</v>
      </c>
      <c r="F4370" s="164" t="s">
        <v>11118</v>
      </c>
    </row>
    <row r="4371" spans="1:6" ht="30.6" x14ac:dyDescent="0.3">
      <c r="A4371" s="159" t="str">
        <f t="shared" si="68"/>
        <v>SN-86947</v>
      </c>
      <c r="B4371" s="160">
        <v>86947</v>
      </c>
      <c r="C4371" s="165" t="s">
        <v>15420</v>
      </c>
      <c r="D4371" s="166" t="s">
        <v>513</v>
      </c>
      <c r="E4371" s="461">
        <v>805.87</v>
      </c>
      <c r="F4371" s="164" t="s">
        <v>11118</v>
      </c>
    </row>
    <row r="4372" spans="1:6" ht="21.6" x14ac:dyDescent="0.3">
      <c r="A4372" s="159" t="str">
        <f t="shared" si="68"/>
        <v>SN-88571</v>
      </c>
      <c r="B4372" s="160">
        <v>88571</v>
      </c>
      <c r="C4372" s="165" t="s">
        <v>15421</v>
      </c>
      <c r="D4372" s="166" t="s">
        <v>513</v>
      </c>
      <c r="E4372" s="461">
        <v>33.03</v>
      </c>
      <c r="F4372" s="164" t="s">
        <v>11118</v>
      </c>
    </row>
    <row r="4373" spans="1:6" ht="30.6" x14ac:dyDescent="0.3">
      <c r="A4373" s="159" t="str">
        <f t="shared" si="68"/>
        <v>SN-93396</v>
      </c>
      <c r="B4373" s="160">
        <v>93396</v>
      </c>
      <c r="C4373" s="165" t="s">
        <v>15422</v>
      </c>
      <c r="D4373" s="166" t="s">
        <v>513</v>
      </c>
      <c r="E4373" s="461">
        <v>421.55</v>
      </c>
      <c r="F4373" s="164" t="s">
        <v>11118</v>
      </c>
    </row>
    <row r="4374" spans="1:6" ht="30.6" x14ac:dyDescent="0.3">
      <c r="A4374" s="159" t="str">
        <f t="shared" si="68"/>
        <v>SN-93441</v>
      </c>
      <c r="B4374" s="160">
        <v>93441</v>
      </c>
      <c r="C4374" s="165" t="s">
        <v>15423</v>
      </c>
      <c r="D4374" s="166" t="s">
        <v>513</v>
      </c>
      <c r="E4374" s="461">
        <v>706.84</v>
      </c>
      <c r="F4374" s="164" t="s">
        <v>11118</v>
      </c>
    </row>
    <row r="4375" spans="1:6" ht="30.6" x14ac:dyDescent="0.3">
      <c r="A4375" s="159" t="str">
        <f t="shared" si="68"/>
        <v>SN-93442</v>
      </c>
      <c r="B4375" s="160">
        <v>93442</v>
      </c>
      <c r="C4375" s="165" t="s">
        <v>15424</v>
      </c>
      <c r="D4375" s="166" t="s">
        <v>513</v>
      </c>
      <c r="E4375" s="461">
        <v>860.72</v>
      </c>
      <c r="F4375" s="164" t="s">
        <v>11118</v>
      </c>
    </row>
    <row r="4376" spans="1:6" ht="21.6" x14ac:dyDescent="0.3">
      <c r="A4376" s="159" t="str">
        <f t="shared" si="68"/>
        <v>SN-95469</v>
      </c>
      <c r="B4376" s="160">
        <v>95469</v>
      </c>
      <c r="C4376" s="165" t="s">
        <v>15425</v>
      </c>
      <c r="D4376" s="166" t="s">
        <v>513</v>
      </c>
      <c r="E4376" s="461">
        <v>154.91</v>
      </c>
      <c r="F4376" s="164" t="s">
        <v>11118</v>
      </c>
    </row>
    <row r="4377" spans="1:6" ht="21.6" x14ac:dyDescent="0.3">
      <c r="A4377" s="159" t="str">
        <f t="shared" si="68"/>
        <v>SN-95470</v>
      </c>
      <c r="B4377" s="160">
        <v>95470</v>
      </c>
      <c r="C4377" s="165" t="s">
        <v>15426</v>
      </c>
      <c r="D4377" s="166" t="s">
        <v>513</v>
      </c>
      <c r="E4377" s="461">
        <v>160.38999999999999</v>
      </c>
      <c r="F4377" s="164" t="s">
        <v>11118</v>
      </c>
    </row>
    <row r="4378" spans="1:6" ht="21.6" x14ac:dyDescent="0.3">
      <c r="A4378" s="159" t="str">
        <f t="shared" si="68"/>
        <v>SN-95471</v>
      </c>
      <c r="B4378" s="160">
        <v>95471</v>
      </c>
      <c r="C4378" s="165" t="s">
        <v>15427</v>
      </c>
      <c r="D4378" s="166" t="s">
        <v>513</v>
      </c>
      <c r="E4378" s="461">
        <v>592.94000000000005</v>
      </c>
      <c r="F4378" s="164" t="s">
        <v>11118</v>
      </c>
    </row>
    <row r="4379" spans="1:6" ht="21.6" x14ac:dyDescent="0.3">
      <c r="A4379" s="159" t="str">
        <f t="shared" si="68"/>
        <v>SN-95472</v>
      </c>
      <c r="B4379" s="160">
        <v>95472</v>
      </c>
      <c r="C4379" s="165" t="s">
        <v>15428</v>
      </c>
      <c r="D4379" s="166" t="s">
        <v>513</v>
      </c>
      <c r="E4379" s="461">
        <v>598.41999999999996</v>
      </c>
      <c r="F4379" s="164" t="s">
        <v>11118</v>
      </c>
    </row>
    <row r="4380" spans="1:6" ht="21.6" x14ac:dyDescent="0.3">
      <c r="A4380" s="159" t="str">
        <f t="shared" si="68"/>
        <v>SN-95542</v>
      </c>
      <c r="B4380" s="160">
        <v>95542</v>
      </c>
      <c r="C4380" s="165" t="s">
        <v>15429</v>
      </c>
      <c r="D4380" s="166" t="s">
        <v>513</v>
      </c>
      <c r="E4380" s="461">
        <v>18.28</v>
      </c>
      <c r="F4380" s="164" t="s">
        <v>11118</v>
      </c>
    </row>
    <row r="4381" spans="1:6" ht="21.6" x14ac:dyDescent="0.3">
      <c r="A4381" s="159" t="str">
        <f t="shared" si="68"/>
        <v>SN-95543</v>
      </c>
      <c r="B4381" s="160">
        <v>95543</v>
      </c>
      <c r="C4381" s="165" t="s">
        <v>15430</v>
      </c>
      <c r="D4381" s="166" t="s">
        <v>513</v>
      </c>
      <c r="E4381" s="461">
        <v>29.64</v>
      </c>
      <c r="F4381" s="164" t="s">
        <v>11118</v>
      </c>
    </row>
    <row r="4382" spans="1:6" ht="21.6" x14ac:dyDescent="0.3">
      <c r="A4382" s="159" t="str">
        <f t="shared" si="68"/>
        <v>SN-95544</v>
      </c>
      <c r="B4382" s="160">
        <v>95544</v>
      </c>
      <c r="C4382" s="165" t="s">
        <v>15431</v>
      </c>
      <c r="D4382" s="166" t="s">
        <v>513</v>
      </c>
      <c r="E4382" s="461">
        <v>23.11</v>
      </c>
      <c r="F4382" s="164" t="s">
        <v>11118</v>
      </c>
    </row>
    <row r="4383" spans="1:6" ht="21.6" x14ac:dyDescent="0.3">
      <c r="A4383" s="159" t="str">
        <f t="shared" si="68"/>
        <v>SN-95545</v>
      </c>
      <c r="B4383" s="160">
        <v>95545</v>
      </c>
      <c r="C4383" s="165" t="s">
        <v>7958</v>
      </c>
      <c r="D4383" s="166" t="s">
        <v>513</v>
      </c>
      <c r="E4383" s="461">
        <v>22.6</v>
      </c>
      <c r="F4383" s="164" t="s">
        <v>11118</v>
      </c>
    </row>
    <row r="4384" spans="1:6" ht="21.6" x14ac:dyDescent="0.3">
      <c r="A4384" s="159" t="str">
        <f t="shared" si="68"/>
        <v>SN-95546</v>
      </c>
      <c r="B4384" s="160">
        <v>95546</v>
      </c>
      <c r="C4384" s="165" t="s">
        <v>15432</v>
      </c>
      <c r="D4384" s="166" t="s">
        <v>513</v>
      </c>
      <c r="E4384" s="461">
        <v>68.489999999999995</v>
      </c>
      <c r="F4384" s="164" t="s">
        <v>11118</v>
      </c>
    </row>
    <row r="4385" spans="1:6" ht="21.6" x14ac:dyDescent="0.3">
      <c r="A4385" s="159" t="str">
        <f t="shared" si="68"/>
        <v>SN-95547</v>
      </c>
      <c r="B4385" s="160">
        <v>95547</v>
      </c>
      <c r="C4385" s="165" t="s">
        <v>15433</v>
      </c>
      <c r="D4385" s="166" t="s">
        <v>513</v>
      </c>
      <c r="E4385" s="461">
        <v>60.5</v>
      </c>
      <c r="F4385" s="164" t="s">
        <v>11118</v>
      </c>
    </row>
    <row r="4386" spans="1:6" x14ac:dyDescent="0.3">
      <c r="A4386" s="159" t="str">
        <f t="shared" si="68"/>
        <v>SN-6087</v>
      </c>
      <c r="B4386" s="160">
        <v>6087</v>
      </c>
      <c r="C4386" s="165" t="s">
        <v>7580</v>
      </c>
      <c r="D4386" s="166" t="s">
        <v>513</v>
      </c>
      <c r="E4386" s="461">
        <v>21.81</v>
      </c>
      <c r="F4386" s="164" t="s">
        <v>11038</v>
      </c>
    </row>
    <row r="4387" spans="1:6" ht="20.399999999999999" x14ac:dyDescent="0.3">
      <c r="A4387" s="159" t="str">
        <f t="shared" si="68"/>
        <v>SN-98052</v>
      </c>
      <c r="B4387" s="160">
        <v>98052</v>
      </c>
      <c r="C4387" s="165" t="s">
        <v>15434</v>
      </c>
      <c r="D4387" s="166" t="s">
        <v>513</v>
      </c>
      <c r="E4387" s="461">
        <v>914.49</v>
      </c>
      <c r="F4387" s="164" t="s">
        <v>11038</v>
      </c>
    </row>
    <row r="4388" spans="1:6" ht="20.399999999999999" x14ac:dyDescent="0.3">
      <c r="A4388" s="159" t="str">
        <f t="shared" si="68"/>
        <v>SN-98053</v>
      </c>
      <c r="B4388" s="160">
        <v>98053</v>
      </c>
      <c r="C4388" s="165" t="s">
        <v>15435</v>
      </c>
      <c r="D4388" s="166" t="s">
        <v>513</v>
      </c>
      <c r="E4388" s="461">
        <v>1337.9</v>
      </c>
      <c r="F4388" s="164" t="s">
        <v>11038</v>
      </c>
    </row>
    <row r="4389" spans="1:6" ht="20.399999999999999" x14ac:dyDescent="0.3">
      <c r="A4389" s="159" t="str">
        <f t="shared" si="68"/>
        <v>SN-98054</v>
      </c>
      <c r="B4389" s="160">
        <v>98054</v>
      </c>
      <c r="C4389" s="165" t="s">
        <v>15436</v>
      </c>
      <c r="D4389" s="166" t="s">
        <v>513</v>
      </c>
      <c r="E4389" s="461">
        <v>1978.03</v>
      </c>
      <c r="F4389" s="164" t="s">
        <v>11038</v>
      </c>
    </row>
    <row r="4390" spans="1:6" ht="20.399999999999999" x14ac:dyDescent="0.3">
      <c r="A4390" s="159" t="str">
        <f t="shared" si="68"/>
        <v>SN-98055</v>
      </c>
      <c r="B4390" s="160">
        <v>98055</v>
      </c>
      <c r="C4390" s="165" t="s">
        <v>15437</v>
      </c>
      <c r="D4390" s="166" t="s">
        <v>513</v>
      </c>
      <c r="E4390" s="461">
        <v>2627.23</v>
      </c>
      <c r="F4390" s="164" t="s">
        <v>11038</v>
      </c>
    </row>
    <row r="4391" spans="1:6" ht="20.399999999999999" x14ac:dyDescent="0.3">
      <c r="A4391" s="159" t="str">
        <f t="shared" si="68"/>
        <v>SN-98056</v>
      </c>
      <c r="B4391" s="160">
        <v>98056</v>
      </c>
      <c r="C4391" s="165" t="s">
        <v>15438</v>
      </c>
      <c r="D4391" s="166" t="s">
        <v>513</v>
      </c>
      <c r="E4391" s="461">
        <v>3033.21</v>
      </c>
      <c r="F4391" s="164" t="s">
        <v>11038</v>
      </c>
    </row>
    <row r="4392" spans="1:6" ht="20.399999999999999" x14ac:dyDescent="0.3">
      <c r="A4392" s="159" t="str">
        <f t="shared" si="68"/>
        <v>SN-98057</v>
      </c>
      <c r="B4392" s="160">
        <v>98057</v>
      </c>
      <c r="C4392" s="165" t="s">
        <v>15439</v>
      </c>
      <c r="D4392" s="166" t="s">
        <v>513</v>
      </c>
      <c r="E4392" s="461">
        <v>3998.65</v>
      </c>
      <c r="F4392" s="164" t="s">
        <v>11038</v>
      </c>
    </row>
    <row r="4393" spans="1:6" ht="20.399999999999999" x14ac:dyDescent="0.3">
      <c r="A4393" s="159" t="str">
        <f t="shared" si="68"/>
        <v>SN-98066</v>
      </c>
      <c r="B4393" s="160">
        <v>98066</v>
      </c>
      <c r="C4393" s="165" t="s">
        <v>15440</v>
      </c>
      <c r="D4393" s="166" t="s">
        <v>513</v>
      </c>
      <c r="E4393" s="461">
        <v>2906.08</v>
      </c>
      <c r="F4393" s="164" t="s">
        <v>11038</v>
      </c>
    </row>
    <row r="4394" spans="1:6" ht="20.399999999999999" x14ac:dyDescent="0.3">
      <c r="A4394" s="159" t="str">
        <f t="shared" si="68"/>
        <v>SN-98067</v>
      </c>
      <c r="B4394" s="160">
        <v>98067</v>
      </c>
      <c r="C4394" s="165" t="s">
        <v>15441</v>
      </c>
      <c r="D4394" s="166" t="s">
        <v>513</v>
      </c>
      <c r="E4394" s="461">
        <v>3882.12</v>
      </c>
      <c r="F4394" s="164" t="s">
        <v>11038</v>
      </c>
    </row>
    <row r="4395" spans="1:6" ht="20.399999999999999" x14ac:dyDescent="0.3">
      <c r="A4395" s="159" t="str">
        <f t="shared" si="68"/>
        <v>SN-98068</v>
      </c>
      <c r="B4395" s="160">
        <v>98068</v>
      </c>
      <c r="C4395" s="165" t="s">
        <v>15442</v>
      </c>
      <c r="D4395" s="166" t="s">
        <v>513</v>
      </c>
      <c r="E4395" s="461">
        <v>5489.07</v>
      </c>
      <c r="F4395" s="164" t="s">
        <v>11038</v>
      </c>
    </row>
    <row r="4396" spans="1:6" ht="20.399999999999999" x14ac:dyDescent="0.3">
      <c r="A4396" s="159" t="str">
        <f t="shared" si="68"/>
        <v>SN-98069</v>
      </c>
      <c r="B4396" s="160">
        <v>98069</v>
      </c>
      <c r="C4396" s="165" t="s">
        <v>15443</v>
      </c>
      <c r="D4396" s="166" t="s">
        <v>513</v>
      </c>
      <c r="E4396" s="461">
        <v>7359.84</v>
      </c>
      <c r="F4396" s="164" t="s">
        <v>11038</v>
      </c>
    </row>
    <row r="4397" spans="1:6" ht="20.399999999999999" x14ac:dyDescent="0.3">
      <c r="A4397" s="159" t="str">
        <f t="shared" si="68"/>
        <v>SN-98070</v>
      </c>
      <c r="B4397" s="160">
        <v>98070</v>
      </c>
      <c r="C4397" s="165" t="s">
        <v>15444</v>
      </c>
      <c r="D4397" s="166" t="s">
        <v>513</v>
      </c>
      <c r="E4397" s="461">
        <v>8432.83</v>
      </c>
      <c r="F4397" s="164" t="s">
        <v>11038</v>
      </c>
    </row>
    <row r="4398" spans="1:6" ht="20.399999999999999" x14ac:dyDescent="0.3">
      <c r="A4398" s="159" t="str">
        <f t="shared" si="68"/>
        <v>SN-98071</v>
      </c>
      <c r="B4398" s="160">
        <v>98071</v>
      </c>
      <c r="C4398" s="165" t="s">
        <v>15445</v>
      </c>
      <c r="D4398" s="166" t="s">
        <v>513</v>
      </c>
      <c r="E4398" s="461">
        <v>9252.3700000000008</v>
      </c>
      <c r="F4398" s="164" t="s">
        <v>11038</v>
      </c>
    </row>
    <row r="4399" spans="1:6" ht="20.399999999999999" x14ac:dyDescent="0.3">
      <c r="A4399" s="159" t="str">
        <f t="shared" si="68"/>
        <v>SN-98072</v>
      </c>
      <c r="B4399" s="160">
        <v>98072</v>
      </c>
      <c r="C4399" s="165" t="s">
        <v>15446</v>
      </c>
      <c r="D4399" s="166" t="s">
        <v>513</v>
      </c>
      <c r="E4399" s="461">
        <v>2424.8200000000002</v>
      </c>
      <c r="F4399" s="164" t="s">
        <v>11038</v>
      </c>
    </row>
    <row r="4400" spans="1:6" ht="20.399999999999999" x14ac:dyDescent="0.3">
      <c r="A4400" s="159" t="str">
        <f t="shared" si="68"/>
        <v>SN-98073</v>
      </c>
      <c r="B4400" s="160">
        <v>98073</v>
      </c>
      <c r="C4400" s="165" t="s">
        <v>15447</v>
      </c>
      <c r="D4400" s="166" t="s">
        <v>513</v>
      </c>
      <c r="E4400" s="461">
        <v>3783.48</v>
      </c>
      <c r="F4400" s="164" t="s">
        <v>11038</v>
      </c>
    </row>
    <row r="4401" spans="1:6" ht="20.399999999999999" x14ac:dyDescent="0.3">
      <c r="A4401" s="159" t="str">
        <f t="shared" si="68"/>
        <v>SN-98074</v>
      </c>
      <c r="B4401" s="160">
        <v>98074</v>
      </c>
      <c r="C4401" s="165" t="s">
        <v>15448</v>
      </c>
      <c r="D4401" s="166" t="s">
        <v>513</v>
      </c>
      <c r="E4401" s="461">
        <v>5865.67</v>
      </c>
      <c r="F4401" s="164" t="s">
        <v>11038</v>
      </c>
    </row>
    <row r="4402" spans="1:6" ht="20.399999999999999" x14ac:dyDescent="0.3">
      <c r="A4402" s="159" t="str">
        <f t="shared" si="68"/>
        <v>SN-98075</v>
      </c>
      <c r="B4402" s="160">
        <v>98075</v>
      </c>
      <c r="C4402" s="165" t="s">
        <v>15449</v>
      </c>
      <c r="D4402" s="166" t="s">
        <v>513</v>
      </c>
      <c r="E4402" s="461">
        <v>7622.25</v>
      </c>
      <c r="F4402" s="164" t="s">
        <v>11038</v>
      </c>
    </row>
    <row r="4403" spans="1:6" ht="20.399999999999999" x14ac:dyDescent="0.3">
      <c r="A4403" s="159" t="str">
        <f t="shared" si="68"/>
        <v>SN-98076</v>
      </c>
      <c r="B4403" s="160">
        <v>98076</v>
      </c>
      <c r="C4403" s="165" t="s">
        <v>15450</v>
      </c>
      <c r="D4403" s="166" t="s">
        <v>513</v>
      </c>
      <c r="E4403" s="461">
        <v>8778.7199999999993</v>
      </c>
      <c r="F4403" s="164" t="s">
        <v>11038</v>
      </c>
    </row>
    <row r="4404" spans="1:6" ht="20.399999999999999" x14ac:dyDescent="0.3">
      <c r="A4404" s="159" t="str">
        <f t="shared" si="68"/>
        <v>SN-98077</v>
      </c>
      <c r="B4404" s="160">
        <v>98077</v>
      </c>
      <c r="C4404" s="165" t="s">
        <v>15451</v>
      </c>
      <c r="D4404" s="166" t="s">
        <v>513</v>
      </c>
      <c r="E4404" s="461">
        <v>10331.82</v>
      </c>
      <c r="F4404" s="164" t="s">
        <v>11038</v>
      </c>
    </row>
    <row r="4405" spans="1:6" ht="20.399999999999999" x14ac:dyDescent="0.3">
      <c r="A4405" s="159" t="str">
        <f t="shared" si="68"/>
        <v>SN-98078</v>
      </c>
      <c r="B4405" s="160">
        <v>98078</v>
      </c>
      <c r="C4405" s="165" t="s">
        <v>15452</v>
      </c>
      <c r="D4405" s="166" t="s">
        <v>513</v>
      </c>
      <c r="E4405" s="461">
        <v>2367.88</v>
      </c>
      <c r="F4405" s="164" t="s">
        <v>11038</v>
      </c>
    </row>
    <row r="4406" spans="1:6" ht="20.399999999999999" x14ac:dyDescent="0.3">
      <c r="A4406" s="159" t="str">
        <f t="shared" si="68"/>
        <v>SN-98079</v>
      </c>
      <c r="B4406" s="160">
        <v>98079</v>
      </c>
      <c r="C4406" s="165" t="s">
        <v>15453</v>
      </c>
      <c r="D4406" s="166" t="s">
        <v>513</v>
      </c>
      <c r="E4406" s="461">
        <v>4155.13</v>
      </c>
      <c r="F4406" s="164" t="s">
        <v>11038</v>
      </c>
    </row>
    <row r="4407" spans="1:6" ht="20.399999999999999" x14ac:dyDescent="0.3">
      <c r="A4407" s="159" t="str">
        <f t="shared" si="68"/>
        <v>SN-98080</v>
      </c>
      <c r="B4407" s="160">
        <v>98080</v>
      </c>
      <c r="C4407" s="165" t="s">
        <v>15454</v>
      </c>
      <c r="D4407" s="166" t="s">
        <v>513</v>
      </c>
      <c r="E4407" s="461">
        <v>5352.6</v>
      </c>
      <c r="F4407" s="164" t="s">
        <v>11038</v>
      </c>
    </row>
    <row r="4408" spans="1:6" ht="20.399999999999999" x14ac:dyDescent="0.3">
      <c r="A4408" s="159" t="str">
        <f t="shared" si="68"/>
        <v>SN-98081</v>
      </c>
      <c r="B4408" s="160">
        <v>98081</v>
      </c>
      <c r="C4408" s="165" t="s">
        <v>15455</v>
      </c>
      <c r="D4408" s="166" t="s">
        <v>513</v>
      </c>
      <c r="E4408" s="461">
        <v>7937.07</v>
      </c>
      <c r="F4408" s="164" t="s">
        <v>11038</v>
      </c>
    </row>
    <row r="4409" spans="1:6" ht="20.399999999999999" x14ac:dyDescent="0.3">
      <c r="A4409" s="159" t="str">
        <f t="shared" si="68"/>
        <v>SN-98082</v>
      </c>
      <c r="B4409" s="160">
        <v>98082</v>
      </c>
      <c r="C4409" s="165" t="s">
        <v>15456</v>
      </c>
      <c r="D4409" s="166" t="s">
        <v>513</v>
      </c>
      <c r="E4409" s="461">
        <v>2366.16</v>
      </c>
      <c r="F4409" s="164" t="s">
        <v>11038</v>
      </c>
    </row>
    <row r="4410" spans="1:6" ht="20.399999999999999" x14ac:dyDescent="0.3">
      <c r="A4410" s="159" t="str">
        <f t="shared" si="68"/>
        <v>SN-98083</v>
      </c>
      <c r="B4410" s="160">
        <v>98083</v>
      </c>
      <c r="C4410" s="165" t="s">
        <v>15457</v>
      </c>
      <c r="D4410" s="166" t="s">
        <v>513</v>
      </c>
      <c r="E4410" s="461">
        <v>3131.51</v>
      </c>
      <c r="F4410" s="164" t="s">
        <v>11038</v>
      </c>
    </row>
    <row r="4411" spans="1:6" ht="20.399999999999999" x14ac:dyDescent="0.3">
      <c r="A4411" s="159" t="str">
        <f t="shared" si="68"/>
        <v>SN-98084</v>
      </c>
      <c r="B4411" s="160">
        <v>98084</v>
      </c>
      <c r="C4411" s="165" t="s">
        <v>15458</v>
      </c>
      <c r="D4411" s="166" t="s">
        <v>513</v>
      </c>
      <c r="E4411" s="461">
        <v>4400.3500000000004</v>
      </c>
      <c r="F4411" s="164" t="s">
        <v>11038</v>
      </c>
    </row>
    <row r="4412" spans="1:6" ht="20.399999999999999" x14ac:dyDescent="0.3">
      <c r="A4412" s="159" t="str">
        <f t="shared" si="68"/>
        <v>SN-98085</v>
      </c>
      <c r="B4412" s="160">
        <v>98085</v>
      </c>
      <c r="C4412" s="165" t="s">
        <v>15459</v>
      </c>
      <c r="D4412" s="166" t="s">
        <v>513</v>
      </c>
      <c r="E4412" s="461">
        <v>5947.66</v>
      </c>
      <c r="F4412" s="164" t="s">
        <v>11038</v>
      </c>
    </row>
    <row r="4413" spans="1:6" ht="20.399999999999999" x14ac:dyDescent="0.3">
      <c r="A4413" s="159" t="str">
        <f t="shared" si="68"/>
        <v>SN-98086</v>
      </c>
      <c r="B4413" s="160">
        <v>98086</v>
      </c>
      <c r="C4413" s="165" t="s">
        <v>15460</v>
      </c>
      <c r="D4413" s="166" t="s">
        <v>513</v>
      </c>
      <c r="E4413" s="461">
        <v>6740.89</v>
      </c>
      <c r="F4413" s="164" t="s">
        <v>11038</v>
      </c>
    </row>
    <row r="4414" spans="1:6" ht="20.399999999999999" x14ac:dyDescent="0.3">
      <c r="A4414" s="159" t="str">
        <f t="shared" si="68"/>
        <v>SN-98087</v>
      </c>
      <c r="B4414" s="160">
        <v>98087</v>
      </c>
      <c r="C4414" s="165" t="s">
        <v>15461</v>
      </c>
      <c r="D4414" s="166" t="s">
        <v>513</v>
      </c>
      <c r="E4414" s="461">
        <v>7250.52</v>
      </c>
      <c r="F4414" s="164" t="s">
        <v>11038</v>
      </c>
    </row>
    <row r="4415" spans="1:6" ht="20.399999999999999" x14ac:dyDescent="0.3">
      <c r="A4415" s="159" t="str">
        <f t="shared" si="68"/>
        <v>SN-98088</v>
      </c>
      <c r="B4415" s="160">
        <v>98088</v>
      </c>
      <c r="C4415" s="165" t="s">
        <v>15462</v>
      </c>
      <c r="D4415" s="166" t="s">
        <v>513</v>
      </c>
      <c r="E4415" s="461">
        <v>2010.99</v>
      </c>
      <c r="F4415" s="164" t="s">
        <v>11038</v>
      </c>
    </row>
    <row r="4416" spans="1:6" ht="20.399999999999999" x14ac:dyDescent="0.3">
      <c r="A4416" s="159" t="str">
        <f t="shared" si="68"/>
        <v>SN-98089</v>
      </c>
      <c r="B4416" s="160">
        <v>98089</v>
      </c>
      <c r="C4416" s="165" t="s">
        <v>15463</v>
      </c>
      <c r="D4416" s="166" t="s">
        <v>513</v>
      </c>
      <c r="E4416" s="461">
        <v>3164.91</v>
      </c>
      <c r="F4416" s="164" t="s">
        <v>11038</v>
      </c>
    </row>
    <row r="4417" spans="1:6" ht="20.399999999999999" x14ac:dyDescent="0.3">
      <c r="A4417" s="159" t="str">
        <f t="shared" si="68"/>
        <v>SN-98090</v>
      </c>
      <c r="B4417" s="160">
        <v>98090</v>
      </c>
      <c r="C4417" s="165" t="s">
        <v>15464</v>
      </c>
      <c r="D4417" s="166" t="s">
        <v>513</v>
      </c>
      <c r="E4417" s="461">
        <v>4950.79</v>
      </c>
      <c r="F4417" s="164" t="s">
        <v>11038</v>
      </c>
    </row>
    <row r="4418" spans="1:6" ht="20.399999999999999" x14ac:dyDescent="0.3">
      <c r="A4418" s="159" t="str">
        <f t="shared" si="68"/>
        <v>SN-98091</v>
      </c>
      <c r="B4418" s="160">
        <v>98091</v>
      </c>
      <c r="C4418" s="165" t="s">
        <v>15465</v>
      </c>
      <c r="D4418" s="166" t="s">
        <v>513</v>
      </c>
      <c r="E4418" s="461">
        <v>6382.79</v>
      </c>
      <c r="F4418" s="164" t="s">
        <v>11038</v>
      </c>
    </row>
    <row r="4419" spans="1:6" ht="20.399999999999999" x14ac:dyDescent="0.3">
      <c r="A4419" s="159" t="str">
        <f t="shared" si="68"/>
        <v>SN-98092</v>
      </c>
      <c r="B4419" s="160">
        <v>98092</v>
      </c>
      <c r="C4419" s="165" t="s">
        <v>15466</v>
      </c>
      <c r="D4419" s="166" t="s">
        <v>513</v>
      </c>
      <c r="E4419" s="461">
        <v>7482.84</v>
      </c>
      <c r="F4419" s="164" t="s">
        <v>11038</v>
      </c>
    </row>
    <row r="4420" spans="1:6" ht="20.399999999999999" x14ac:dyDescent="0.3">
      <c r="A4420" s="159" t="str">
        <f t="shared" si="68"/>
        <v>SN-98093</v>
      </c>
      <c r="B4420" s="160">
        <v>98093</v>
      </c>
      <c r="C4420" s="165" t="s">
        <v>15467</v>
      </c>
      <c r="D4420" s="166" t="s">
        <v>513</v>
      </c>
      <c r="E4420" s="461">
        <v>8825.4599999999991</v>
      </c>
      <c r="F4420" s="164" t="s">
        <v>11038</v>
      </c>
    </row>
    <row r="4421" spans="1:6" ht="20.399999999999999" x14ac:dyDescent="0.3">
      <c r="A4421" s="159" t="str">
        <f t="shared" si="68"/>
        <v>SN-98094</v>
      </c>
      <c r="B4421" s="160">
        <v>98094</v>
      </c>
      <c r="C4421" s="165" t="s">
        <v>15468</v>
      </c>
      <c r="D4421" s="166" t="s">
        <v>513</v>
      </c>
      <c r="E4421" s="461">
        <v>1713.29</v>
      </c>
      <c r="F4421" s="164" t="s">
        <v>11038</v>
      </c>
    </row>
    <row r="4422" spans="1:6" ht="20.399999999999999" x14ac:dyDescent="0.3">
      <c r="A4422" s="159" t="str">
        <f t="shared" si="68"/>
        <v>SN-98099</v>
      </c>
      <c r="B4422" s="160">
        <v>98099</v>
      </c>
      <c r="C4422" s="165" t="s">
        <v>15469</v>
      </c>
      <c r="D4422" s="166" t="s">
        <v>513</v>
      </c>
      <c r="E4422" s="461">
        <v>2939.5</v>
      </c>
      <c r="F4422" s="164" t="s">
        <v>11038</v>
      </c>
    </row>
    <row r="4423" spans="1:6" ht="20.399999999999999" x14ac:dyDescent="0.3">
      <c r="A4423" s="159" t="str">
        <f t="shared" si="68"/>
        <v>SN-98100</v>
      </c>
      <c r="B4423" s="160">
        <v>98100</v>
      </c>
      <c r="C4423" s="165" t="s">
        <v>15470</v>
      </c>
      <c r="D4423" s="166" t="s">
        <v>513</v>
      </c>
      <c r="E4423" s="461">
        <v>3825.26</v>
      </c>
      <c r="F4423" s="164" t="s">
        <v>11038</v>
      </c>
    </row>
    <row r="4424" spans="1:6" ht="20.399999999999999" x14ac:dyDescent="0.3">
      <c r="A4424" s="159" t="str">
        <f t="shared" si="68"/>
        <v>SN-98101</v>
      </c>
      <c r="B4424" s="160">
        <v>98101</v>
      </c>
      <c r="C4424" s="165" t="s">
        <v>15471</v>
      </c>
      <c r="D4424" s="166" t="s">
        <v>513</v>
      </c>
      <c r="E4424" s="461">
        <v>5651.12</v>
      </c>
      <c r="F4424" s="164" t="s">
        <v>11038</v>
      </c>
    </row>
    <row r="4425" spans="1:6" ht="20.399999999999999" x14ac:dyDescent="0.3">
      <c r="A4425" s="159" t="str">
        <f t="shared" si="68"/>
        <v>SN-98109</v>
      </c>
      <c r="B4425" s="160">
        <v>98109</v>
      </c>
      <c r="C4425" s="165" t="s">
        <v>15472</v>
      </c>
      <c r="D4425" s="166" t="s">
        <v>513</v>
      </c>
      <c r="E4425" s="461">
        <v>494.22</v>
      </c>
      <c r="F4425" s="164" t="s">
        <v>11038</v>
      </c>
    </row>
    <row r="4426" spans="1:6" x14ac:dyDescent="0.3">
      <c r="A4426" s="159" t="str">
        <f t="shared" ref="A4426:A4489" si="69">CONCATENATE("SN-",B4426)</f>
        <v>SN-98110</v>
      </c>
      <c r="B4426" s="160">
        <v>98110</v>
      </c>
      <c r="C4426" s="165" t="s">
        <v>15473</v>
      </c>
      <c r="D4426" s="166" t="s">
        <v>513</v>
      </c>
      <c r="E4426" s="461">
        <v>292.08</v>
      </c>
      <c r="F4426" s="164" t="s">
        <v>11038</v>
      </c>
    </row>
    <row r="4427" spans="1:6" x14ac:dyDescent="0.3">
      <c r="A4427" s="159" t="str">
        <f t="shared" si="69"/>
        <v>SN-98111</v>
      </c>
      <c r="B4427" s="160">
        <v>98111</v>
      </c>
      <c r="C4427" s="165" t="s">
        <v>15474</v>
      </c>
      <c r="D4427" s="166" t="s">
        <v>513</v>
      </c>
      <c r="E4427" s="461">
        <v>15.48</v>
      </c>
      <c r="F4427" s="164" t="s">
        <v>11038</v>
      </c>
    </row>
    <row r="4428" spans="1:6" x14ac:dyDescent="0.3">
      <c r="A4428" s="159" t="str">
        <f t="shared" si="69"/>
        <v>SN-98114</v>
      </c>
      <c r="B4428" s="160">
        <v>98114</v>
      </c>
      <c r="C4428" s="165" t="s">
        <v>15475</v>
      </c>
      <c r="D4428" s="166" t="s">
        <v>513</v>
      </c>
      <c r="E4428" s="461">
        <v>424.45</v>
      </c>
      <c r="F4428" s="164" t="s">
        <v>11038</v>
      </c>
    </row>
    <row r="4429" spans="1:6" x14ac:dyDescent="0.3">
      <c r="A4429" s="159" t="str">
        <f t="shared" si="69"/>
        <v>SN-98115</v>
      </c>
      <c r="B4429" s="160">
        <v>98115</v>
      </c>
      <c r="C4429" s="165" t="s">
        <v>15476</v>
      </c>
      <c r="D4429" s="166" t="s">
        <v>513</v>
      </c>
      <c r="E4429" s="461">
        <v>73.599999999999994</v>
      </c>
      <c r="F4429" s="164" t="s">
        <v>11038</v>
      </c>
    </row>
    <row r="4430" spans="1:6" ht="21.6" x14ac:dyDescent="0.3">
      <c r="A4430" s="159" t="str">
        <f t="shared" si="69"/>
        <v>SN-89957</v>
      </c>
      <c r="B4430" s="160">
        <v>89957</v>
      </c>
      <c r="C4430" s="165" t="s">
        <v>15477</v>
      </c>
      <c r="D4430" s="166" t="s">
        <v>513</v>
      </c>
      <c r="E4430" s="461">
        <v>79.599999999999994</v>
      </c>
      <c r="F4430" s="164" t="s">
        <v>11118</v>
      </c>
    </row>
    <row r="4431" spans="1:6" ht="20.399999999999999" x14ac:dyDescent="0.3">
      <c r="A4431" s="159" t="str">
        <f t="shared" si="69"/>
        <v>SN-89959</v>
      </c>
      <c r="B4431" s="160">
        <v>89959</v>
      </c>
      <c r="C4431" s="165" t="s">
        <v>15478</v>
      </c>
      <c r="D4431" s="166" t="s">
        <v>513</v>
      </c>
      <c r="E4431" s="461">
        <v>134.82</v>
      </c>
      <c r="F4431" s="164" t="s">
        <v>11038</v>
      </c>
    </row>
    <row r="4432" spans="1:6" ht="21.6" x14ac:dyDescent="0.3">
      <c r="A4432" s="159" t="str">
        <f t="shared" si="69"/>
        <v>SN-40729</v>
      </c>
      <c r="B4432" s="160">
        <v>40729</v>
      </c>
      <c r="C4432" s="165" t="s">
        <v>15479</v>
      </c>
      <c r="D4432" s="166" t="s">
        <v>513</v>
      </c>
      <c r="E4432" s="461">
        <v>217.43</v>
      </c>
      <c r="F4432" s="164" t="s">
        <v>11118</v>
      </c>
    </row>
    <row r="4433" spans="1:6" x14ac:dyDescent="0.3">
      <c r="A4433" s="159" t="str">
        <f t="shared" si="69"/>
        <v>SN-73795/1</v>
      </c>
      <c r="B4433" s="160" t="s">
        <v>15480</v>
      </c>
      <c r="C4433" s="165" t="s">
        <v>15481</v>
      </c>
      <c r="D4433" s="166" t="s">
        <v>513</v>
      </c>
      <c r="E4433" s="461">
        <v>46.95</v>
      </c>
      <c r="F4433" s="164" t="s">
        <v>11038</v>
      </c>
    </row>
    <row r="4434" spans="1:6" x14ac:dyDescent="0.3">
      <c r="A4434" s="159" t="str">
        <f t="shared" si="69"/>
        <v>SN-73795/2</v>
      </c>
      <c r="B4434" s="160" t="s">
        <v>15482</v>
      </c>
      <c r="C4434" s="165" t="s">
        <v>7968</v>
      </c>
      <c r="D4434" s="166" t="s">
        <v>513</v>
      </c>
      <c r="E4434" s="461">
        <v>49.86</v>
      </c>
      <c r="F4434" s="164" t="s">
        <v>11038</v>
      </c>
    </row>
    <row r="4435" spans="1:6" x14ac:dyDescent="0.3">
      <c r="A4435" s="159" t="str">
        <f t="shared" si="69"/>
        <v>SN-73795/3</v>
      </c>
      <c r="B4435" s="160" t="s">
        <v>15483</v>
      </c>
      <c r="C4435" s="165" t="s">
        <v>15484</v>
      </c>
      <c r="D4435" s="166" t="s">
        <v>513</v>
      </c>
      <c r="E4435" s="461">
        <v>66.83</v>
      </c>
      <c r="F4435" s="164" t="s">
        <v>11038</v>
      </c>
    </row>
    <row r="4436" spans="1:6" x14ac:dyDescent="0.3">
      <c r="A4436" s="159" t="str">
        <f t="shared" si="69"/>
        <v>SN-73795/4</v>
      </c>
      <c r="B4436" s="160" t="s">
        <v>15485</v>
      </c>
      <c r="C4436" s="165" t="s">
        <v>15486</v>
      </c>
      <c r="D4436" s="166" t="s">
        <v>513</v>
      </c>
      <c r="E4436" s="461">
        <v>77.27</v>
      </c>
      <c r="F4436" s="164" t="s">
        <v>11038</v>
      </c>
    </row>
    <row r="4437" spans="1:6" x14ac:dyDescent="0.3">
      <c r="A4437" s="159" t="str">
        <f t="shared" si="69"/>
        <v>SN-73795/5</v>
      </c>
      <c r="B4437" s="160" t="s">
        <v>15487</v>
      </c>
      <c r="C4437" s="165" t="s">
        <v>7969</v>
      </c>
      <c r="D4437" s="166" t="s">
        <v>513</v>
      </c>
      <c r="E4437" s="461">
        <v>104.03</v>
      </c>
      <c r="F4437" s="164" t="s">
        <v>11038</v>
      </c>
    </row>
    <row r="4438" spans="1:6" x14ac:dyDescent="0.3">
      <c r="A4438" s="159" t="str">
        <f t="shared" si="69"/>
        <v>SN-73795/6</v>
      </c>
      <c r="B4438" s="160" t="s">
        <v>15488</v>
      </c>
      <c r="C4438" s="165" t="s">
        <v>7970</v>
      </c>
      <c r="D4438" s="166" t="s">
        <v>513</v>
      </c>
      <c r="E4438" s="461">
        <v>207.92</v>
      </c>
      <c r="F4438" s="164" t="s">
        <v>11038</v>
      </c>
    </row>
    <row r="4439" spans="1:6" x14ac:dyDescent="0.3">
      <c r="A4439" s="159" t="str">
        <f t="shared" si="69"/>
        <v>SN-73795/7</v>
      </c>
      <c r="B4439" s="160" t="s">
        <v>15489</v>
      </c>
      <c r="C4439" s="165" t="s">
        <v>15490</v>
      </c>
      <c r="D4439" s="166" t="s">
        <v>513</v>
      </c>
      <c r="E4439" s="461">
        <v>350.19</v>
      </c>
      <c r="F4439" s="164" t="s">
        <v>11038</v>
      </c>
    </row>
    <row r="4440" spans="1:6" x14ac:dyDescent="0.3">
      <c r="A4440" s="159" t="str">
        <f t="shared" si="69"/>
        <v>SN-73795/8</v>
      </c>
      <c r="B4440" s="160" t="s">
        <v>15491</v>
      </c>
      <c r="C4440" s="165" t="s">
        <v>15492</v>
      </c>
      <c r="D4440" s="166" t="s">
        <v>513</v>
      </c>
      <c r="E4440" s="461">
        <v>64.239999999999995</v>
      </c>
      <c r="F4440" s="164" t="s">
        <v>11038</v>
      </c>
    </row>
    <row r="4441" spans="1:6" x14ac:dyDescent="0.3">
      <c r="A4441" s="159" t="str">
        <f t="shared" si="69"/>
        <v>SN-73795/9</v>
      </c>
      <c r="B4441" s="160" t="s">
        <v>15493</v>
      </c>
      <c r="C4441" s="165" t="s">
        <v>15494</v>
      </c>
      <c r="D4441" s="166" t="s">
        <v>513</v>
      </c>
      <c r="E4441" s="461">
        <v>81.7</v>
      </c>
      <c r="F4441" s="164" t="s">
        <v>11038</v>
      </c>
    </row>
    <row r="4442" spans="1:6" x14ac:dyDescent="0.3">
      <c r="A4442" s="159" t="str">
        <f t="shared" si="69"/>
        <v>SN-73795/10</v>
      </c>
      <c r="B4442" s="160" t="s">
        <v>15495</v>
      </c>
      <c r="C4442" s="165" t="s">
        <v>15496</v>
      </c>
      <c r="D4442" s="166" t="s">
        <v>513</v>
      </c>
      <c r="E4442" s="461">
        <v>114.23</v>
      </c>
      <c r="F4442" s="164" t="s">
        <v>11038</v>
      </c>
    </row>
    <row r="4443" spans="1:6" x14ac:dyDescent="0.3">
      <c r="A4443" s="159" t="str">
        <f t="shared" si="69"/>
        <v>SN-73795/11</v>
      </c>
      <c r="B4443" s="160" t="s">
        <v>15497</v>
      </c>
      <c r="C4443" s="165" t="s">
        <v>15498</v>
      </c>
      <c r="D4443" s="166" t="s">
        <v>513</v>
      </c>
      <c r="E4443" s="461">
        <v>128.5</v>
      </c>
      <c r="F4443" s="164" t="s">
        <v>11038</v>
      </c>
    </row>
    <row r="4444" spans="1:6" x14ac:dyDescent="0.3">
      <c r="A4444" s="159" t="str">
        <f t="shared" si="69"/>
        <v>SN-73795/12</v>
      </c>
      <c r="B4444" s="160" t="s">
        <v>15499</v>
      </c>
      <c r="C4444" s="165" t="s">
        <v>15500</v>
      </c>
      <c r="D4444" s="166" t="s">
        <v>513</v>
      </c>
      <c r="E4444" s="461">
        <v>172.53</v>
      </c>
      <c r="F4444" s="164" t="s">
        <v>11038</v>
      </c>
    </row>
    <row r="4445" spans="1:6" x14ac:dyDescent="0.3">
      <c r="A4445" s="159" t="str">
        <f t="shared" si="69"/>
        <v>SN-73795/13</v>
      </c>
      <c r="B4445" s="160" t="s">
        <v>15501</v>
      </c>
      <c r="C4445" s="165" t="s">
        <v>15502</v>
      </c>
      <c r="D4445" s="166" t="s">
        <v>513</v>
      </c>
      <c r="E4445" s="461">
        <v>246.62</v>
      </c>
      <c r="F4445" s="164" t="s">
        <v>11038</v>
      </c>
    </row>
    <row r="4446" spans="1:6" x14ac:dyDescent="0.3">
      <c r="A4446" s="159" t="str">
        <f t="shared" si="69"/>
        <v>SN-73795/14</v>
      </c>
      <c r="B4446" s="160" t="s">
        <v>15503</v>
      </c>
      <c r="C4446" s="165" t="s">
        <v>15504</v>
      </c>
      <c r="D4446" s="166" t="s">
        <v>513</v>
      </c>
      <c r="E4446" s="461">
        <v>325.11</v>
      </c>
      <c r="F4446" s="164" t="s">
        <v>11038</v>
      </c>
    </row>
    <row r="4447" spans="1:6" x14ac:dyDescent="0.3">
      <c r="A4447" s="159" t="str">
        <f t="shared" si="69"/>
        <v>SN-73795/15</v>
      </c>
      <c r="B4447" s="160" t="s">
        <v>15505</v>
      </c>
      <c r="C4447" s="165" t="s">
        <v>15506</v>
      </c>
      <c r="D4447" s="166" t="s">
        <v>513</v>
      </c>
      <c r="E4447" s="461">
        <v>497.65</v>
      </c>
      <c r="F4447" s="164" t="s">
        <v>11038</v>
      </c>
    </row>
    <row r="4448" spans="1:6" x14ac:dyDescent="0.3">
      <c r="A4448" s="159" t="str">
        <f t="shared" si="69"/>
        <v>SN-73796/1</v>
      </c>
      <c r="B4448" s="160" t="s">
        <v>15507</v>
      </c>
      <c r="C4448" s="165" t="s">
        <v>7971</v>
      </c>
      <c r="D4448" s="166" t="s">
        <v>513</v>
      </c>
      <c r="E4448" s="461">
        <v>46.21</v>
      </c>
      <c r="F4448" s="164" t="s">
        <v>11038</v>
      </c>
    </row>
    <row r="4449" spans="1:6" x14ac:dyDescent="0.3">
      <c r="A4449" s="159" t="str">
        <f t="shared" si="69"/>
        <v>SN-73796/2</v>
      </c>
      <c r="B4449" s="160" t="s">
        <v>15508</v>
      </c>
      <c r="C4449" s="165" t="s">
        <v>7972</v>
      </c>
      <c r="D4449" s="166" t="s">
        <v>513</v>
      </c>
      <c r="E4449" s="461">
        <v>49.44</v>
      </c>
      <c r="F4449" s="164" t="s">
        <v>11038</v>
      </c>
    </row>
    <row r="4450" spans="1:6" x14ac:dyDescent="0.3">
      <c r="A4450" s="159" t="str">
        <f t="shared" si="69"/>
        <v>SN-73796/3</v>
      </c>
      <c r="B4450" s="160" t="s">
        <v>15509</v>
      </c>
      <c r="C4450" s="165" t="s">
        <v>7973</v>
      </c>
      <c r="D4450" s="166" t="s">
        <v>513</v>
      </c>
      <c r="E4450" s="461">
        <v>75.41</v>
      </c>
      <c r="F4450" s="164" t="s">
        <v>11038</v>
      </c>
    </row>
    <row r="4451" spans="1:6" x14ac:dyDescent="0.3">
      <c r="A4451" s="159" t="str">
        <f t="shared" si="69"/>
        <v>SN-73796/4</v>
      </c>
      <c r="B4451" s="160" t="s">
        <v>15510</v>
      </c>
      <c r="C4451" s="165" t="s">
        <v>7974</v>
      </c>
      <c r="D4451" s="166" t="s">
        <v>513</v>
      </c>
      <c r="E4451" s="461">
        <v>104.58</v>
      </c>
      <c r="F4451" s="164" t="s">
        <v>11038</v>
      </c>
    </row>
    <row r="4452" spans="1:6" x14ac:dyDescent="0.3">
      <c r="A4452" s="159" t="str">
        <f t="shared" si="69"/>
        <v>SN-73796/5</v>
      </c>
      <c r="B4452" s="160" t="s">
        <v>15511</v>
      </c>
      <c r="C4452" s="165" t="s">
        <v>7975</v>
      </c>
      <c r="D4452" s="166" t="s">
        <v>513</v>
      </c>
      <c r="E4452" s="461">
        <v>179.98</v>
      </c>
      <c r="F4452" s="164" t="s">
        <v>11038</v>
      </c>
    </row>
    <row r="4453" spans="1:6" x14ac:dyDescent="0.3">
      <c r="A4453" s="159" t="str">
        <f t="shared" si="69"/>
        <v>SN-73796/6</v>
      </c>
      <c r="B4453" s="160" t="s">
        <v>15512</v>
      </c>
      <c r="C4453" s="165" t="s">
        <v>7976</v>
      </c>
      <c r="D4453" s="166" t="s">
        <v>513</v>
      </c>
      <c r="E4453" s="461">
        <v>231.5</v>
      </c>
      <c r="F4453" s="164" t="s">
        <v>11038</v>
      </c>
    </row>
    <row r="4454" spans="1:6" x14ac:dyDescent="0.3">
      <c r="A4454" s="159" t="str">
        <f t="shared" si="69"/>
        <v>SN-73796/7</v>
      </c>
      <c r="B4454" s="160" t="s">
        <v>15513</v>
      </c>
      <c r="C4454" s="165" t="s">
        <v>7977</v>
      </c>
      <c r="D4454" s="166" t="s">
        <v>513</v>
      </c>
      <c r="E4454" s="461">
        <v>396.21</v>
      </c>
      <c r="F4454" s="164" t="s">
        <v>11038</v>
      </c>
    </row>
    <row r="4455" spans="1:6" ht="21.6" x14ac:dyDescent="0.3">
      <c r="A4455" s="159" t="str">
        <f t="shared" si="69"/>
        <v>SN-73870/4</v>
      </c>
      <c r="B4455" s="160" t="s">
        <v>15514</v>
      </c>
      <c r="C4455" s="165" t="s">
        <v>8019</v>
      </c>
      <c r="D4455" s="166" t="s">
        <v>513</v>
      </c>
      <c r="E4455" s="461">
        <v>90.89</v>
      </c>
      <c r="F4455" s="164" t="s">
        <v>11118</v>
      </c>
    </row>
    <row r="4456" spans="1:6" ht="20.399999999999999" x14ac:dyDescent="0.3">
      <c r="A4456" s="159" t="str">
        <f t="shared" si="69"/>
        <v>SN-74091/1</v>
      </c>
      <c r="B4456" s="160" t="s">
        <v>15515</v>
      </c>
      <c r="C4456" s="165" t="s">
        <v>15516</v>
      </c>
      <c r="D4456" s="166" t="s">
        <v>513</v>
      </c>
      <c r="E4456" s="461">
        <v>159.12</v>
      </c>
      <c r="F4456" s="164" t="s">
        <v>11038</v>
      </c>
    </row>
    <row r="4457" spans="1:6" x14ac:dyDescent="0.3">
      <c r="A4457" s="159" t="str">
        <f t="shared" si="69"/>
        <v>SN-74093/1</v>
      </c>
      <c r="B4457" s="160" t="s">
        <v>15517</v>
      </c>
      <c r="C4457" s="165" t="s">
        <v>8156</v>
      </c>
      <c r="D4457" s="166" t="s">
        <v>513</v>
      </c>
      <c r="E4457" s="461">
        <v>68.650000000000006</v>
      </c>
      <c r="F4457" s="164" t="s">
        <v>11038</v>
      </c>
    </row>
    <row r="4458" spans="1:6" ht="21.6" x14ac:dyDescent="0.3">
      <c r="A4458" s="159" t="str">
        <f t="shared" si="69"/>
        <v>SN-74169/1</v>
      </c>
      <c r="B4458" s="160" t="s">
        <v>15518</v>
      </c>
      <c r="C4458" s="165" t="s">
        <v>15519</v>
      </c>
      <c r="D4458" s="166" t="s">
        <v>513</v>
      </c>
      <c r="E4458" s="461">
        <v>229.3</v>
      </c>
      <c r="F4458" s="164" t="s">
        <v>11118</v>
      </c>
    </row>
    <row r="4459" spans="1:6" ht="20.399999999999999" x14ac:dyDescent="0.3">
      <c r="A4459" s="159" t="str">
        <f t="shared" si="69"/>
        <v>SN-85117</v>
      </c>
      <c r="B4459" s="160">
        <v>85117</v>
      </c>
      <c r="C4459" s="165" t="s">
        <v>15520</v>
      </c>
      <c r="D4459" s="166" t="s">
        <v>513</v>
      </c>
      <c r="E4459" s="461">
        <v>33.520000000000003</v>
      </c>
      <c r="F4459" s="164" t="s">
        <v>11038</v>
      </c>
    </row>
    <row r="4460" spans="1:6" ht="21.6" x14ac:dyDescent="0.3">
      <c r="A4460" s="159" t="str">
        <f t="shared" si="69"/>
        <v>SN-89349</v>
      </c>
      <c r="B4460" s="160">
        <v>89349</v>
      </c>
      <c r="C4460" s="165" t="s">
        <v>15521</v>
      </c>
      <c r="D4460" s="166" t="s">
        <v>513</v>
      </c>
      <c r="E4460" s="461">
        <v>20.53</v>
      </c>
      <c r="F4460" s="164" t="s">
        <v>11118</v>
      </c>
    </row>
    <row r="4461" spans="1:6" ht="21.6" x14ac:dyDescent="0.3">
      <c r="A4461" s="159" t="str">
        <f t="shared" si="69"/>
        <v>SN-89351</v>
      </c>
      <c r="B4461" s="160">
        <v>89351</v>
      </c>
      <c r="C4461" s="165" t="s">
        <v>15522</v>
      </c>
      <c r="D4461" s="166" t="s">
        <v>513</v>
      </c>
      <c r="E4461" s="461">
        <v>23.48</v>
      </c>
      <c r="F4461" s="164" t="s">
        <v>11118</v>
      </c>
    </row>
    <row r="4462" spans="1:6" ht="21.6" x14ac:dyDescent="0.3">
      <c r="A4462" s="159" t="str">
        <f t="shared" si="69"/>
        <v>SN-89352</v>
      </c>
      <c r="B4462" s="160">
        <v>89352</v>
      </c>
      <c r="C4462" s="165" t="s">
        <v>15523</v>
      </c>
      <c r="D4462" s="166" t="s">
        <v>513</v>
      </c>
      <c r="E4462" s="461">
        <v>26.78</v>
      </c>
      <c r="F4462" s="164" t="s">
        <v>11118</v>
      </c>
    </row>
    <row r="4463" spans="1:6" ht="21.6" x14ac:dyDescent="0.3">
      <c r="A4463" s="159" t="str">
        <f t="shared" si="69"/>
        <v>SN-89353</v>
      </c>
      <c r="B4463" s="160">
        <v>89353</v>
      </c>
      <c r="C4463" s="165" t="s">
        <v>15524</v>
      </c>
      <c r="D4463" s="166" t="s">
        <v>513</v>
      </c>
      <c r="E4463" s="461">
        <v>27.95</v>
      </c>
      <c r="F4463" s="164" t="s">
        <v>11118</v>
      </c>
    </row>
    <row r="4464" spans="1:6" ht="21.6" x14ac:dyDescent="0.3">
      <c r="A4464" s="159" t="str">
        <f t="shared" si="69"/>
        <v>SN-89354</v>
      </c>
      <c r="B4464" s="160">
        <v>89354</v>
      </c>
      <c r="C4464" s="165" t="s">
        <v>15525</v>
      </c>
      <c r="D4464" s="166" t="s">
        <v>513</v>
      </c>
      <c r="E4464" s="461">
        <v>226.88</v>
      </c>
      <c r="F4464" s="164" t="s">
        <v>11118</v>
      </c>
    </row>
    <row r="4465" spans="1:6" ht="21.6" x14ac:dyDescent="0.3">
      <c r="A4465" s="159" t="str">
        <f t="shared" si="69"/>
        <v>SN-89969</v>
      </c>
      <c r="B4465" s="160">
        <v>89969</v>
      </c>
      <c r="C4465" s="165" t="s">
        <v>15526</v>
      </c>
      <c r="D4465" s="166" t="s">
        <v>513</v>
      </c>
      <c r="E4465" s="461">
        <v>28.81</v>
      </c>
      <c r="F4465" s="164" t="s">
        <v>11118</v>
      </c>
    </row>
    <row r="4466" spans="1:6" ht="21.6" x14ac:dyDescent="0.3">
      <c r="A4466" s="159" t="str">
        <f t="shared" si="69"/>
        <v>SN-89970</v>
      </c>
      <c r="B4466" s="160">
        <v>89970</v>
      </c>
      <c r="C4466" s="165" t="s">
        <v>15527</v>
      </c>
      <c r="D4466" s="166" t="s">
        <v>513</v>
      </c>
      <c r="E4466" s="461">
        <v>31.57</v>
      </c>
      <c r="F4466" s="164" t="s">
        <v>11118</v>
      </c>
    </row>
    <row r="4467" spans="1:6" ht="21.6" x14ac:dyDescent="0.3">
      <c r="A4467" s="159" t="str">
        <f t="shared" si="69"/>
        <v>SN-89971</v>
      </c>
      <c r="B4467" s="160">
        <v>89971</v>
      </c>
      <c r="C4467" s="165" t="s">
        <v>15528</v>
      </c>
      <c r="D4467" s="166" t="s">
        <v>513</v>
      </c>
      <c r="E4467" s="461">
        <v>33.72</v>
      </c>
      <c r="F4467" s="164" t="s">
        <v>11118</v>
      </c>
    </row>
    <row r="4468" spans="1:6" ht="21.6" x14ac:dyDescent="0.3">
      <c r="A4468" s="159" t="str">
        <f t="shared" si="69"/>
        <v>SN-89972</v>
      </c>
      <c r="B4468" s="160">
        <v>89972</v>
      </c>
      <c r="C4468" s="165" t="s">
        <v>15529</v>
      </c>
      <c r="D4468" s="166" t="s">
        <v>513</v>
      </c>
      <c r="E4468" s="461">
        <v>36.07</v>
      </c>
      <c r="F4468" s="164" t="s">
        <v>11118</v>
      </c>
    </row>
    <row r="4469" spans="1:6" ht="20.399999999999999" x14ac:dyDescent="0.3">
      <c r="A4469" s="159" t="str">
        <f t="shared" si="69"/>
        <v>SN-89973</v>
      </c>
      <c r="B4469" s="160">
        <v>89973</v>
      </c>
      <c r="C4469" s="165" t="s">
        <v>15530</v>
      </c>
      <c r="D4469" s="166" t="s">
        <v>513</v>
      </c>
      <c r="E4469" s="461">
        <v>346.7</v>
      </c>
      <c r="F4469" s="164" t="s">
        <v>11038</v>
      </c>
    </row>
    <row r="4470" spans="1:6" ht="20.399999999999999" x14ac:dyDescent="0.3">
      <c r="A4470" s="159" t="str">
        <f t="shared" si="69"/>
        <v>SN-89974</v>
      </c>
      <c r="B4470" s="160">
        <v>89974</v>
      </c>
      <c r="C4470" s="165" t="s">
        <v>15531</v>
      </c>
      <c r="D4470" s="166" t="s">
        <v>513</v>
      </c>
      <c r="E4470" s="461">
        <v>176.39</v>
      </c>
      <c r="F4470" s="164" t="s">
        <v>11038</v>
      </c>
    </row>
    <row r="4471" spans="1:6" ht="21.6" x14ac:dyDescent="0.3">
      <c r="A4471" s="159" t="str">
        <f t="shared" si="69"/>
        <v>SN-89984</v>
      </c>
      <c r="B4471" s="160">
        <v>89984</v>
      </c>
      <c r="C4471" s="165" t="s">
        <v>15532</v>
      </c>
      <c r="D4471" s="166" t="s">
        <v>513</v>
      </c>
      <c r="E4471" s="461">
        <v>57.51</v>
      </c>
      <c r="F4471" s="164" t="s">
        <v>11118</v>
      </c>
    </row>
    <row r="4472" spans="1:6" ht="21.6" x14ac:dyDescent="0.3">
      <c r="A4472" s="159" t="str">
        <f t="shared" si="69"/>
        <v>SN-89985</v>
      </c>
      <c r="B4472" s="160">
        <v>89985</v>
      </c>
      <c r="C4472" s="165" t="s">
        <v>15533</v>
      </c>
      <c r="D4472" s="166" t="s">
        <v>513</v>
      </c>
      <c r="E4472" s="461">
        <v>59.21</v>
      </c>
      <c r="F4472" s="164" t="s">
        <v>11118</v>
      </c>
    </row>
    <row r="4473" spans="1:6" ht="21.6" x14ac:dyDescent="0.3">
      <c r="A4473" s="159" t="str">
        <f t="shared" si="69"/>
        <v>SN-89986</v>
      </c>
      <c r="B4473" s="160">
        <v>89986</v>
      </c>
      <c r="C4473" s="165" t="s">
        <v>15534</v>
      </c>
      <c r="D4473" s="166" t="s">
        <v>513</v>
      </c>
      <c r="E4473" s="461">
        <v>56.08</v>
      </c>
      <c r="F4473" s="164" t="s">
        <v>11118</v>
      </c>
    </row>
    <row r="4474" spans="1:6" ht="21.6" x14ac:dyDescent="0.3">
      <c r="A4474" s="159" t="str">
        <f t="shared" si="69"/>
        <v>SN-89987</v>
      </c>
      <c r="B4474" s="160">
        <v>89987</v>
      </c>
      <c r="C4474" s="165" t="s">
        <v>15535</v>
      </c>
      <c r="D4474" s="166" t="s">
        <v>513</v>
      </c>
      <c r="E4474" s="461">
        <v>62.35</v>
      </c>
      <c r="F4474" s="164" t="s">
        <v>11118</v>
      </c>
    </row>
    <row r="4475" spans="1:6" ht="21.6" x14ac:dyDescent="0.3">
      <c r="A4475" s="159" t="str">
        <f t="shared" si="69"/>
        <v>SN-90371</v>
      </c>
      <c r="B4475" s="160">
        <v>90371</v>
      </c>
      <c r="C4475" s="165" t="s">
        <v>15536</v>
      </c>
      <c r="D4475" s="166" t="s">
        <v>513</v>
      </c>
      <c r="E4475" s="461">
        <v>16.600000000000001</v>
      </c>
      <c r="F4475" s="164" t="s">
        <v>11118</v>
      </c>
    </row>
    <row r="4476" spans="1:6" ht="21.6" x14ac:dyDescent="0.3">
      <c r="A4476" s="159" t="str">
        <f t="shared" si="69"/>
        <v>SN-94489</v>
      </c>
      <c r="B4476" s="160">
        <v>94489</v>
      </c>
      <c r="C4476" s="165" t="s">
        <v>15537</v>
      </c>
      <c r="D4476" s="166" t="s">
        <v>513</v>
      </c>
      <c r="E4476" s="461">
        <v>13.94</v>
      </c>
      <c r="F4476" s="164" t="s">
        <v>11118</v>
      </c>
    </row>
    <row r="4477" spans="1:6" ht="21.6" x14ac:dyDescent="0.3">
      <c r="A4477" s="159" t="str">
        <f t="shared" si="69"/>
        <v>SN-94490</v>
      </c>
      <c r="B4477" s="160">
        <v>94490</v>
      </c>
      <c r="C4477" s="165" t="s">
        <v>15538</v>
      </c>
      <c r="D4477" s="166" t="s">
        <v>513</v>
      </c>
      <c r="E4477" s="461">
        <v>23.44</v>
      </c>
      <c r="F4477" s="164" t="s">
        <v>11118</v>
      </c>
    </row>
    <row r="4478" spans="1:6" ht="21.6" x14ac:dyDescent="0.3">
      <c r="A4478" s="159" t="str">
        <f t="shared" si="69"/>
        <v>SN-94491</v>
      </c>
      <c r="B4478" s="160">
        <v>94491</v>
      </c>
      <c r="C4478" s="165" t="s">
        <v>15539</v>
      </c>
      <c r="D4478" s="166" t="s">
        <v>513</v>
      </c>
      <c r="E4478" s="461">
        <v>32.31</v>
      </c>
      <c r="F4478" s="164" t="s">
        <v>11118</v>
      </c>
    </row>
    <row r="4479" spans="1:6" ht="21.6" x14ac:dyDescent="0.3">
      <c r="A4479" s="159" t="str">
        <f t="shared" si="69"/>
        <v>SN-94492</v>
      </c>
      <c r="B4479" s="160">
        <v>94492</v>
      </c>
      <c r="C4479" s="165" t="s">
        <v>15540</v>
      </c>
      <c r="D4479" s="166" t="s">
        <v>513</v>
      </c>
      <c r="E4479" s="461">
        <v>33.11</v>
      </c>
      <c r="F4479" s="164" t="s">
        <v>11118</v>
      </c>
    </row>
    <row r="4480" spans="1:6" ht="21.6" x14ac:dyDescent="0.3">
      <c r="A4480" s="159" t="str">
        <f t="shared" si="69"/>
        <v>SN-94493</v>
      </c>
      <c r="B4480" s="160">
        <v>94493</v>
      </c>
      <c r="C4480" s="165" t="s">
        <v>15541</v>
      </c>
      <c r="D4480" s="166" t="s">
        <v>513</v>
      </c>
      <c r="E4480" s="461">
        <v>60.2</v>
      </c>
      <c r="F4480" s="164" t="s">
        <v>11118</v>
      </c>
    </row>
    <row r="4481" spans="1:6" ht="21.6" x14ac:dyDescent="0.3">
      <c r="A4481" s="159" t="str">
        <f t="shared" si="69"/>
        <v>SN-94494</v>
      </c>
      <c r="B4481" s="160">
        <v>94494</v>
      </c>
      <c r="C4481" s="165" t="s">
        <v>15542</v>
      </c>
      <c r="D4481" s="166" t="s">
        <v>513</v>
      </c>
      <c r="E4481" s="461">
        <v>42.96</v>
      </c>
      <c r="F4481" s="164" t="s">
        <v>11118</v>
      </c>
    </row>
    <row r="4482" spans="1:6" ht="21.6" x14ac:dyDescent="0.3">
      <c r="A4482" s="159" t="str">
        <f t="shared" si="69"/>
        <v>SN-94495</v>
      </c>
      <c r="B4482" s="160">
        <v>94495</v>
      </c>
      <c r="C4482" s="165" t="s">
        <v>15543</v>
      </c>
      <c r="D4482" s="166" t="s">
        <v>513</v>
      </c>
      <c r="E4482" s="461">
        <v>56.05</v>
      </c>
      <c r="F4482" s="164" t="s">
        <v>11118</v>
      </c>
    </row>
    <row r="4483" spans="1:6" ht="21.6" x14ac:dyDescent="0.3">
      <c r="A4483" s="159" t="str">
        <f t="shared" si="69"/>
        <v>SN-94496</v>
      </c>
      <c r="B4483" s="160">
        <v>94496</v>
      </c>
      <c r="C4483" s="165" t="s">
        <v>15544</v>
      </c>
      <c r="D4483" s="166" t="s">
        <v>513</v>
      </c>
      <c r="E4483" s="461">
        <v>69.48</v>
      </c>
      <c r="F4483" s="164" t="s">
        <v>11118</v>
      </c>
    </row>
    <row r="4484" spans="1:6" ht="21.6" x14ac:dyDescent="0.3">
      <c r="A4484" s="159" t="str">
        <f t="shared" si="69"/>
        <v>SN-94497</v>
      </c>
      <c r="B4484" s="160">
        <v>94497</v>
      </c>
      <c r="C4484" s="165" t="s">
        <v>15545</v>
      </c>
      <c r="D4484" s="166" t="s">
        <v>513</v>
      </c>
      <c r="E4484" s="461">
        <v>82.26</v>
      </c>
      <c r="F4484" s="164" t="s">
        <v>11118</v>
      </c>
    </row>
    <row r="4485" spans="1:6" ht="21.6" x14ac:dyDescent="0.3">
      <c r="A4485" s="159" t="str">
        <f t="shared" si="69"/>
        <v>SN-94498</v>
      </c>
      <c r="B4485" s="160">
        <v>94498</v>
      </c>
      <c r="C4485" s="165" t="s">
        <v>15546</v>
      </c>
      <c r="D4485" s="166" t="s">
        <v>513</v>
      </c>
      <c r="E4485" s="461">
        <v>107.34</v>
      </c>
      <c r="F4485" s="164" t="s">
        <v>11118</v>
      </c>
    </row>
    <row r="4486" spans="1:6" ht="21.6" x14ac:dyDescent="0.3">
      <c r="A4486" s="159" t="str">
        <f t="shared" si="69"/>
        <v>SN-94499</v>
      </c>
      <c r="B4486" s="160">
        <v>94499</v>
      </c>
      <c r="C4486" s="165" t="s">
        <v>15547</v>
      </c>
      <c r="D4486" s="166" t="s">
        <v>513</v>
      </c>
      <c r="E4486" s="461">
        <v>199.25</v>
      </c>
      <c r="F4486" s="164" t="s">
        <v>11118</v>
      </c>
    </row>
    <row r="4487" spans="1:6" ht="21.6" x14ac:dyDescent="0.3">
      <c r="A4487" s="159" t="str">
        <f t="shared" si="69"/>
        <v>SN-94500</v>
      </c>
      <c r="B4487" s="160">
        <v>94500</v>
      </c>
      <c r="C4487" s="165" t="s">
        <v>15548</v>
      </c>
      <c r="D4487" s="166" t="s">
        <v>513</v>
      </c>
      <c r="E4487" s="461">
        <v>237.58</v>
      </c>
      <c r="F4487" s="164" t="s">
        <v>11118</v>
      </c>
    </row>
    <row r="4488" spans="1:6" ht="21.6" x14ac:dyDescent="0.3">
      <c r="A4488" s="159" t="str">
        <f t="shared" si="69"/>
        <v>SN-94501</v>
      </c>
      <c r="B4488" s="160">
        <v>94501</v>
      </c>
      <c r="C4488" s="165" t="s">
        <v>15549</v>
      </c>
      <c r="D4488" s="166" t="s">
        <v>513</v>
      </c>
      <c r="E4488" s="461">
        <v>470.47</v>
      </c>
      <c r="F4488" s="164" t="s">
        <v>11118</v>
      </c>
    </row>
    <row r="4489" spans="1:6" ht="30.6" x14ac:dyDescent="0.3">
      <c r="A4489" s="159" t="str">
        <f t="shared" si="69"/>
        <v>SN-94792</v>
      </c>
      <c r="B4489" s="160">
        <v>94792</v>
      </c>
      <c r="C4489" s="165" t="s">
        <v>15550</v>
      </c>
      <c r="D4489" s="166" t="s">
        <v>513</v>
      </c>
      <c r="E4489" s="461">
        <v>87.91</v>
      </c>
      <c r="F4489" s="164" t="s">
        <v>11118</v>
      </c>
    </row>
    <row r="4490" spans="1:6" ht="30.6" x14ac:dyDescent="0.3">
      <c r="A4490" s="159" t="str">
        <f t="shared" ref="A4490:A4553" si="70">CONCATENATE("SN-",B4490)</f>
        <v>SN-94793</v>
      </c>
      <c r="B4490" s="160">
        <v>94793</v>
      </c>
      <c r="C4490" s="165" t="s">
        <v>15551</v>
      </c>
      <c r="D4490" s="166" t="s">
        <v>513</v>
      </c>
      <c r="E4490" s="461">
        <v>114.76</v>
      </c>
      <c r="F4490" s="164" t="s">
        <v>11118</v>
      </c>
    </row>
    <row r="4491" spans="1:6" ht="30.6" x14ac:dyDescent="0.3">
      <c r="A4491" s="159" t="str">
        <f t="shared" si="70"/>
        <v>SN-94794</v>
      </c>
      <c r="B4491" s="160">
        <v>94794</v>
      </c>
      <c r="C4491" s="165" t="s">
        <v>15552</v>
      </c>
      <c r="D4491" s="166" t="s">
        <v>513</v>
      </c>
      <c r="E4491" s="461">
        <v>119.07</v>
      </c>
      <c r="F4491" s="164" t="s">
        <v>11118</v>
      </c>
    </row>
    <row r="4492" spans="1:6" ht="21.6" x14ac:dyDescent="0.3">
      <c r="A4492" s="159" t="str">
        <f t="shared" si="70"/>
        <v>SN-94795</v>
      </c>
      <c r="B4492" s="160">
        <v>94795</v>
      </c>
      <c r="C4492" s="165" t="s">
        <v>15553</v>
      </c>
      <c r="D4492" s="166" t="s">
        <v>513</v>
      </c>
      <c r="E4492" s="461">
        <v>22.4</v>
      </c>
      <c r="F4492" s="164" t="s">
        <v>11118</v>
      </c>
    </row>
    <row r="4493" spans="1:6" ht="21.6" x14ac:dyDescent="0.3">
      <c r="A4493" s="159" t="str">
        <f t="shared" si="70"/>
        <v>SN-94796</v>
      </c>
      <c r="B4493" s="160">
        <v>94796</v>
      </c>
      <c r="C4493" s="165" t="s">
        <v>15554</v>
      </c>
      <c r="D4493" s="166" t="s">
        <v>513</v>
      </c>
      <c r="E4493" s="461">
        <v>27.78</v>
      </c>
      <c r="F4493" s="164" t="s">
        <v>11118</v>
      </c>
    </row>
    <row r="4494" spans="1:6" ht="21.6" x14ac:dyDescent="0.3">
      <c r="A4494" s="159" t="str">
        <f t="shared" si="70"/>
        <v>SN-94797</v>
      </c>
      <c r="B4494" s="160">
        <v>94797</v>
      </c>
      <c r="C4494" s="165" t="s">
        <v>15555</v>
      </c>
      <c r="D4494" s="166" t="s">
        <v>513</v>
      </c>
      <c r="E4494" s="461">
        <v>26.54</v>
      </c>
      <c r="F4494" s="164" t="s">
        <v>11118</v>
      </c>
    </row>
    <row r="4495" spans="1:6" ht="21.6" x14ac:dyDescent="0.3">
      <c r="A4495" s="159" t="str">
        <f t="shared" si="70"/>
        <v>SN-94798</v>
      </c>
      <c r="B4495" s="160">
        <v>94798</v>
      </c>
      <c r="C4495" s="165" t="s">
        <v>15556</v>
      </c>
      <c r="D4495" s="166" t="s">
        <v>513</v>
      </c>
      <c r="E4495" s="461">
        <v>56.16</v>
      </c>
      <c r="F4495" s="164" t="s">
        <v>11118</v>
      </c>
    </row>
    <row r="4496" spans="1:6" ht="21.6" x14ac:dyDescent="0.3">
      <c r="A4496" s="159" t="str">
        <f t="shared" si="70"/>
        <v>SN-94799</v>
      </c>
      <c r="B4496" s="160">
        <v>94799</v>
      </c>
      <c r="C4496" s="165" t="s">
        <v>15557</v>
      </c>
      <c r="D4496" s="166" t="s">
        <v>513</v>
      </c>
      <c r="E4496" s="461">
        <v>54.94</v>
      </c>
      <c r="F4496" s="164" t="s">
        <v>11118</v>
      </c>
    </row>
    <row r="4497" spans="1:6" ht="21.6" x14ac:dyDescent="0.3">
      <c r="A4497" s="159" t="str">
        <f t="shared" si="70"/>
        <v>SN-94800</v>
      </c>
      <c r="B4497" s="160">
        <v>94800</v>
      </c>
      <c r="C4497" s="165" t="s">
        <v>15558</v>
      </c>
      <c r="D4497" s="166" t="s">
        <v>513</v>
      </c>
      <c r="E4497" s="461">
        <v>92.7</v>
      </c>
      <c r="F4497" s="164" t="s">
        <v>11118</v>
      </c>
    </row>
    <row r="4498" spans="1:6" ht="21.6" x14ac:dyDescent="0.3">
      <c r="A4498" s="159" t="str">
        <f t="shared" si="70"/>
        <v>SN-95248</v>
      </c>
      <c r="B4498" s="160">
        <v>95248</v>
      </c>
      <c r="C4498" s="165" t="s">
        <v>15559</v>
      </c>
      <c r="D4498" s="166" t="s">
        <v>513</v>
      </c>
      <c r="E4498" s="461">
        <v>52.49</v>
      </c>
      <c r="F4498" s="164" t="s">
        <v>11118</v>
      </c>
    </row>
    <row r="4499" spans="1:6" ht="21.6" x14ac:dyDescent="0.3">
      <c r="A4499" s="159" t="str">
        <f t="shared" si="70"/>
        <v>SN-95249</v>
      </c>
      <c r="B4499" s="160">
        <v>95249</v>
      </c>
      <c r="C4499" s="165" t="s">
        <v>15560</v>
      </c>
      <c r="D4499" s="166" t="s">
        <v>513</v>
      </c>
      <c r="E4499" s="461">
        <v>57.45</v>
      </c>
      <c r="F4499" s="164" t="s">
        <v>11118</v>
      </c>
    </row>
    <row r="4500" spans="1:6" ht="21.6" x14ac:dyDescent="0.3">
      <c r="A4500" s="159" t="str">
        <f t="shared" si="70"/>
        <v>SN-95250</v>
      </c>
      <c r="B4500" s="160">
        <v>95250</v>
      </c>
      <c r="C4500" s="165" t="s">
        <v>15561</v>
      </c>
      <c r="D4500" s="166" t="s">
        <v>513</v>
      </c>
      <c r="E4500" s="461">
        <v>70.45</v>
      </c>
      <c r="F4500" s="164" t="s">
        <v>11118</v>
      </c>
    </row>
    <row r="4501" spans="1:6" ht="21.6" x14ac:dyDescent="0.3">
      <c r="A4501" s="159" t="str">
        <f t="shared" si="70"/>
        <v>SN-95251</v>
      </c>
      <c r="B4501" s="160">
        <v>95251</v>
      </c>
      <c r="C4501" s="165" t="s">
        <v>15562</v>
      </c>
      <c r="D4501" s="166" t="s">
        <v>513</v>
      </c>
      <c r="E4501" s="461">
        <v>95.49</v>
      </c>
      <c r="F4501" s="164" t="s">
        <v>11118</v>
      </c>
    </row>
    <row r="4502" spans="1:6" ht="21.6" x14ac:dyDescent="0.3">
      <c r="A4502" s="159" t="str">
        <f t="shared" si="70"/>
        <v>SN-95252</v>
      </c>
      <c r="B4502" s="160">
        <v>95252</v>
      </c>
      <c r="C4502" s="165" t="s">
        <v>15563</v>
      </c>
      <c r="D4502" s="166" t="s">
        <v>513</v>
      </c>
      <c r="E4502" s="461">
        <v>110.8</v>
      </c>
      <c r="F4502" s="164" t="s">
        <v>11118</v>
      </c>
    </row>
    <row r="4503" spans="1:6" ht="21.6" x14ac:dyDescent="0.3">
      <c r="A4503" s="159" t="str">
        <f t="shared" si="70"/>
        <v>SN-95253</v>
      </c>
      <c r="B4503" s="160">
        <v>95253</v>
      </c>
      <c r="C4503" s="165" t="s">
        <v>15564</v>
      </c>
      <c r="D4503" s="166" t="s">
        <v>513</v>
      </c>
      <c r="E4503" s="461">
        <v>160.51</v>
      </c>
      <c r="F4503" s="164" t="s">
        <v>11118</v>
      </c>
    </row>
    <row r="4504" spans="1:6" ht="20.399999999999999" x14ac:dyDescent="0.3">
      <c r="A4504" s="159" t="str">
        <f t="shared" si="70"/>
        <v>SN-95634</v>
      </c>
      <c r="B4504" s="160">
        <v>95634</v>
      </c>
      <c r="C4504" s="165" t="s">
        <v>15565</v>
      </c>
      <c r="D4504" s="166" t="s">
        <v>513</v>
      </c>
      <c r="E4504" s="461">
        <v>74.900000000000006</v>
      </c>
      <c r="F4504" s="164" t="s">
        <v>11038</v>
      </c>
    </row>
    <row r="4505" spans="1:6" ht="20.399999999999999" x14ac:dyDescent="0.3">
      <c r="A4505" s="159" t="str">
        <f t="shared" si="70"/>
        <v>SN-95635</v>
      </c>
      <c r="B4505" s="160">
        <v>95635</v>
      </c>
      <c r="C4505" s="165" t="s">
        <v>15566</v>
      </c>
      <c r="D4505" s="166" t="s">
        <v>513</v>
      </c>
      <c r="E4505" s="461">
        <v>80.44</v>
      </c>
      <c r="F4505" s="164" t="s">
        <v>11038</v>
      </c>
    </row>
    <row r="4506" spans="1:6" ht="20.399999999999999" x14ac:dyDescent="0.3">
      <c r="A4506" s="159" t="str">
        <f t="shared" si="70"/>
        <v>SN-95637</v>
      </c>
      <c r="B4506" s="160">
        <v>95637</v>
      </c>
      <c r="C4506" s="165" t="s">
        <v>15567</v>
      </c>
      <c r="D4506" s="166" t="s">
        <v>513</v>
      </c>
      <c r="E4506" s="461">
        <v>305.49</v>
      </c>
      <c r="F4506" s="164" t="s">
        <v>11038</v>
      </c>
    </row>
    <row r="4507" spans="1:6" ht="20.399999999999999" x14ac:dyDescent="0.3">
      <c r="A4507" s="159" t="str">
        <f t="shared" si="70"/>
        <v>SN-95638</v>
      </c>
      <c r="B4507" s="160">
        <v>95638</v>
      </c>
      <c r="C4507" s="165" t="s">
        <v>15568</v>
      </c>
      <c r="D4507" s="166" t="s">
        <v>513</v>
      </c>
      <c r="E4507" s="461">
        <v>371.27</v>
      </c>
      <c r="F4507" s="164" t="s">
        <v>11038</v>
      </c>
    </row>
    <row r="4508" spans="1:6" ht="20.399999999999999" x14ac:dyDescent="0.3">
      <c r="A4508" s="159" t="str">
        <f t="shared" si="70"/>
        <v>SN-95639</v>
      </c>
      <c r="B4508" s="160">
        <v>95639</v>
      </c>
      <c r="C4508" s="165" t="s">
        <v>15569</v>
      </c>
      <c r="D4508" s="166" t="s">
        <v>513</v>
      </c>
      <c r="E4508" s="461">
        <v>473.43</v>
      </c>
      <c r="F4508" s="164" t="s">
        <v>11038</v>
      </c>
    </row>
    <row r="4509" spans="1:6" ht="21.6" x14ac:dyDescent="0.3">
      <c r="A4509" s="159" t="str">
        <f t="shared" si="70"/>
        <v>SN-95641</v>
      </c>
      <c r="B4509" s="160">
        <v>95641</v>
      </c>
      <c r="C4509" s="165" t="s">
        <v>15570</v>
      </c>
      <c r="D4509" s="166" t="s">
        <v>513</v>
      </c>
      <c r="E4509" s="461">
        <v>178.43</v>
      </c>
      <c r="F4509" s="164" t="s">
        <v>11118</v>
      </c>
    </row>
    <row r="4510" spans="1:6" ht="21.6" x14ac:dyDescent="0.3">
      <c r="A4510" s="159" t="str">
        <f t="shared" si="70"/>
        <v>SN-95642</v>
      </c>
      <c r="B4510" s="160">
        <v>95642</v>
      </c>
      <c r="C4510" s="165" t="s">
        <v>15571</v>
      </c>
      <c r="D4510" s="166" t="s">
        <v>513</v>
      </c>
      <c r="E4510" s="461">
        <v>263.76</v>
      </c>
      <c r="F4510" s="164" t="s">
        <v>11118</v>
      </c>
    </row>
    <row r="4511" spans="1:6" ht="21.6" x14ac:dyDescent="0.3">
      <c r="A4511" s="159" t="str">
        <f t="shared" si="70"/>
        <v>SN-95643</v>
      </c>
      <c r="B4511" s="160">
        <v>95643</v>
      </c>
      <c r="C4511" s="165" t="s">
        <v>15572</v>
      </c>
      <c r="D4511" s="166" t="s">
        <v>513</v>
      </c>
      <c r="E4511" s="461">
        <v>345.34</v>
      </c>
      <c r="F4511" s="164" t="s">
        <v>11118</v>
      </c>
    </row>
    <row r="4512" spans="1:6" ht="21.6" x14ac:dyDescent="0.3">
      <c r="A4512" s="159" t="str">
        <f t="shared" si="70"/>
        <v>SN-95644</v>
      </c>
      <c r="B4512" s="160">
        <v>95644</v>
      </c>
      <c r="C4512" s="165" t="s">
        <v>15573</v>
      </c>
      <c r="D4512" s="166" t="s">
        <v>513</v>
      </c>
      <c r="E4512" s="461">
        <v>130.5</v>
      </c>
      <c r="F4512" s="164" t="s">
        <v>11118</v>
      </c>
    </row>
    <row r="4513" spans="1:6" ht="21.6" x14ac:dyDescent="0.3">
      <c r="A4513" s="159" t="str">
        <f t="shared" si="70"/>
        <v>SN-95645</v>
      </c>
      <c r="B4513" s="160">
        <v>95645</v>
      </c>
      <c r="C4513" s="165" t="s">
        <v>15574</v>
      </c>
      <c r="D4513" s="166" t="s">
        <v>513</v>
      </c>
      <c r="E4513" s="461">
        <v>239.65</v>
      </c>
      <c r="F4513" s="164" t="s">
        <v>11118</v>
      </c>
    </row>
    <row r="4514" spans="1:6" ht="21.6" x14ac:dyDescent="0.3">
      <c r="A4514" s="159" t="str">
        <f t="shared" si="70"/>
        <v>SN-95646</v>
      </c>
      <c r="B4514" s="160">
        <v>95646</v>
      </c>
      <c r="C4514" s="165" t="s">
        <v>15575</v>
      </c>
      <c r="D4514" s="166" t="s">
        <v>513</v>
      </c>
      <c r="E4514" s="461">
        <v>357.01</v>
      </c>
      <c r="F4514" s="164" t="s">
        <v>11118</v>
      </c>
    </row>
    <row r="4515" spans="1:6" ht="21.6" x14ac:dyDescent="0.3">
      <c r="A4515" s="159" t="str">
        <f t="shared" si="70"/>
        <v>SN-95647</v>
      </c>
      <c r="B4515" s="160">
        <v>95647</v>
      </c>
      <c r="C4515" s="165" t="s">
        <v>15576</v>
      </c>
      <c r="D4515" s="166" t="s">
        <v>513</v>
      </c>
      <c r="E4515" s="461">
        <v>468.54</v>
      </c>
      <c r="F4515" s="164" t="s">
        <v>11118</v>
      </c>
    </row>
    <row r="4516" spans="1:6" x14ac:dyDescent="0.3">
      <c r="A4516" s="159" t="str">
        <f t="shared" si="70"/>
        <v>SN-95673</v>
      </c>
      <c r="B4516" s="160">
        <v>95673</v>
      </c>
      <c r="C4516" s="165" t="s">
        <v>15577</v>
      </c>
      <c r="D4516" s="166" t="s">
        <v>513</v>
      </c>
      <c r="E4516" s="461">
        <v>88.6</v>
      </c>
      <c r="F4516" s="164" t="s">
        <v>11038</v>
      </c>
    </row>
    <row r="4517" spans="1:6" x14ac:dyDescent="0.3">
      <c r="A4517" s="159" t="str">
        <f t="shared" si="70"/>
        <v>SN-95674</v>
      </c>
      <c r="B4517" s="160">
        <v>95674</v>
      </c>
      <c r="C4517" s="165" t="s">
        <v>15578</v>
      </c>
      <c r="D4517" s="166" t="s">
        <v>513</v>
      </c>
      <c r="E4517" s="461">
        <v>94.23</v>
      </c>
      <c r="F4517" s="164" t="s">
        <v>11038</v>
      </c>
    </row>
    <row r="4518" spans="1:6" x14ac:dyDescent="0.3">
      <c r="A4518" s="159" t="str">
        <f t="shared" si="70"/>
        <v>SN-95675</v>
      </c>
      <c r="B4518" s="160">
        <v>95675</v>
      </c>
      <c r="C4518" s="165" t="s">
        <v>15579</v>
      </c>
      <c r="D4518" s="166" t="s">
        <v>513</v>
      </c>
      <c r="E4518" s="461">
        <v>115.26</v>
      </c>
      <c r="F4518" s="164" t="s">
        <v>11038</v>
      </c>
    </row>
    <row r="4519" spans="1:6" ht="20.399999999999999" x14ac:dyDescent="0.3">
      <c r="A4519" s="159" t="str">
        <f t="shared" si="70"/>
        <v>SN-95676</v>
      </c>
      <c r="B4519" s="160">
        <v>95676</v>
      </c>
      <c r="C4519" s="165" t="s">
        <v>15580</v>
      </c>
      <c r="D4519" s="166" t="s">
        <v>513</v>
      </c>
      <c r="E4519" s="461">
        <v>58.32</v>
      </c>
      <c r="F4519" s="164" t="s">
        <v>11038</v>
      </c>
    </row>
    <row r="4520" spans="1:6" ht="21.6" x14ac:dyDescent="0.3">
      <c r="A4520" s="159" t="str">
        <f t="shared" si="70"/>
        <v>SN-97741</v>
      </c>
      <c r="B4520" s="160">
        <v>97741</v>
      </c>
      <c r="C4520" s="165" t="s">
        <v>15581</v>
      </c>
      <c r="D4520" s="166" t="s">
        <v>513</v>
      </c>
      <c r="E4520" s="461">
        <v>99.62</v>
      </c>
      <c r="F4520" s="164" t="s">
        <v>11118</v>
      </c>
    </row>
    <row r="4521" spans="1:6" ht="21.6" x14ac:dyDescent="0.3">
      <c r="A4521" s="159" t="str">
        <f t="shared" si="70"/>
        <v>SN-72285</v>
      </c>
      <c r="B4521" s="160">
        <v>72285</v>
      </c>
      <c r="C4521" s="165" t="s">
        <v>7613</v>
      </c>
      <c r="D4521" s="166" t="s">
        <v>513</v>
      </c>
      <c r="E4521" s="461">
        <v>63.72</v>
      </c>
      <c r="F4521" s="164" t="s">
        <v>11118</v>
      </c>
    </row>
    <row r="4522" spans="1:6" ht="21.6" x14ac:dyDescent="0.3">
      <c r="A4522" s="159" t="str">
        <f t="shared" si="70"/>
        <v>SN-90436</v>
      </c>
      <c r="B4522" s="160">
        <v>90436</v>
      </c>
      <c r="C4522" s="165" t="s">
        <v>15582</v>
      </c>
      <c r="D4522" s="166" t="s">
        <v>513</v>
      </c>
      <c r="E4522" s="461">
        <v>8.19</v>
      </c>
      <c r="F4522" s="164" t="s">
        <v>11118</v>
      </c>
    </row>
    <row r="4523" spans="1:6" ht="21.6" x14ac:dyDescent="0.3">
      <c r="A4523" s="159" t="str">
        <f t="shared" si="70"/>
        <v>SN-90437</v>
      </c>
      <c r="B4523" s="171">
        <v>90437</v>
      </c>
      <c r="C4523" s="165" t="s">
        <v>15583</v>
      </c>
      <c r="D4523" s="166" t="s">
        <v>513</v>
      </c>
      <c r="E4523" s="461">
        <v>19.91</v>
      </c>
      <c r="F4523" s="164" t="s">
        <v>11118</v>
      </c>
    </row>
    <row r="4524" spans="1:6" ht="21.6" x14ac:dyDescent="0.3">
      <c r="A4524" s="159" t="str">
        <f t="shared" si="70"/>
        <v>SN-90438</v>
      </c>
      <c r="B4524" s="171">
        <v>90438</v>
      </c>
      <c r="C4524" s="165" t="s">
        <v>7893</v>
      </c>
      <c r="D4524" s="166" t="s">
        <v>513</v>
      </c>
      <c r="E4524" s="461">
        <v>28.54</v>
      </c>
      <c r="F4524" s="164" t="s">
        <v>11118</v>
      </c>
    </row>
    <row r="4525" spans="1:6" x14ac:dyDescent="0.3">
      <c r="A4525" s="159" t="str">
        <f t="shared" si="70"/>
        <v>SN-90439</v>
      </c>
      <c r="B4525" s="171">
        <v>90439</v>
      </c>
      <c r="C4525" s="165" t="s">
        <v>15584</v>
      </c>
      <c r="D4525" s="166" t="s">
        <v>513</v>
      </c>
      <c r="E4525" s="461">
        <v>32.93</v>
      </c>
      <c r="F4525" s="164" t="s">
        <v>11038</v>
      </c>
    </row>
    <row r="4526" spans="1:6" x14ac:dyDescent="0.3">
      <c r="A4526" s="159" t="str">
        <f t="shared" si="70"/>
        <v>SN-90440</v>
      </c>
      <c r="B4526" s="171">
        <v>90440</v>
      </c>
      <c r="C4526" s="165" t="s">
        <v>15585</v>
      </c>
      <c r="D4526" s="166" t="s">
        <v>513</v>
      </c>
      <c r="E4526" s="461">
        <v>52.74</v>
      </c>
      <c r="F4526" s="164" t="s">
        <v>11038</v>
      </c>
    </row>
    <row r="4527" spans="1:6" x14ac:dyDescent="0.3">
      <c r="A4527" s="159" t="str">
        <f t="shared" si="70"/>
        <v>SN-90441</v>
      </c>
      <c r="B4527" s="171">
        <v>90441</v>
      </c>
      <c r="C4527" s="165" t="s">
        <v>7894</v>
      </c>
      <c r="D4527" s="166" t="s">
        <v>513</v>
      </c>
      <c r="E4527" s="461">
        <v>67.37</v>
      </c>
      <c r="F4527" s="164" t="s">
        <v>11038</v>
      </c>
    </row>
    <row r="4528" spans="1:6" ht="21.6" x14ac:dyDescent="0.3">
      <c r="A4528" s="159" t="str">
        <f t="shared" si="70"/>
        <v>SN-90443</v>
      </c>
      <c r="B4528" s="171">
        <v>90443</v>
      </c>
      <c r="C4528" s="165" t="s">
        <v>15586</v>
      </c>
      <c r="D4528" s="166" t="s">
        <v>566</v>
      </c>
      <c r="E4528" s="461">
        <v>7.44</v>
      </c>
      <c r="F4528" s="164" t="s">
        <v>11118</v>
      </c>
    </row>
    <row r="4529" spans="1:6" x14ac:dyDescent="0.3">
      <c r="A4529" s="159" t="str">
        <f t="shared" si="70"/>
        <v>SN-90444</v>
      </c>
      <c r="B4529" s="171">
        <v>90444</v>
      </c>
      <c r="C4529" s="165" t="s">
        <v>15587</v>
      </c>
      <c r="D4529" s="166" t="s">
        <v>566</v>
      </c>
      <c r="E4529" s="461">
        <v>14.11</v>
      </c>
      <c r="F4529" s="164" t="s">
        <v>11038</v>
      </c>
    </row>
    <row r="4530" spans="1:6" ht="20.399999999999999" x14ac:dyDescent="0.3">
      <c r="A4530" s="159" t="str">
        <f t="shared" si="70"/>
        <v>SN-90445</v>
      </c>
      <c r="B4530" s="171">
        <v>90445</v>
      </c>
      <c r="C4530" s="165" t="s">
        <v>15588</v>
      </c>
      <c r="D4530" s="166" t="s">
        <v>566</v>
      </c>
      <c r="E4530" s="461">
        <v>15.08</v>
      </c>
      <c r="F4530" s="164" t="s">
        <v>11038</v>
      </c>
    </row>
    <row r="4531" spans="1:6" x14ac:dyDescent="0.3">
      <c r="A4531" s="159" t="str">
        <f t="shared" si="70"/>
        <v>SN-90446</v>
      </c>
      <c r="B4531" s="171">
        <v>90446</v>
      </c>
      <c r="C4531" s="165" t="s">
        <v>15589</v>
      </c>
      <c r="D4531" s="166" t="s">
        <v>566</v>
      </c>
      <c r="E4531" s="461">
        <v>16.38</v>
      </c>
      <c r="F4531" s="164" t="s">
        <v>11038</v>
      </c>
    </row>
    <row r="4532" spans="1:6" ht="21.6" x14ac:dyDescent="0.3">
      <c r="A4532" s="159" t="str">
        <f t="shared" si="70"/>
        <v>SN-90447</v>
      </c>
      <c r="B4532" s="171">
        <v>90447</v>
      </c>
      <c r="C4532" s="165" t="s">
        <v>15590</v>
      </c>
      <c r="D4532" s="166" t="s">
        <v>566</v>
      </c>
      <c r="E4532" s="461">
        <v>3.62</v>
      </c>
      <c r="F4532" s="164" t="s">
        <v>11118</v>
      </c>
    </row>
    <row r="4533" spans="1:6" x14ac:dyDescent="0.3">
      <c r="A4533" s="159" t="str">
        <f t="shared" si="70"/>
        <v>SN-90451</v>
      </c>
      <c r="B4533" s="171">
        <v>90451</v>
      </c>
      <c r="C4533" s="165" t="s">
        <v>15591</v>
      </c>
      <c r="D4533" s="166" t="s">
        <v>513</v>
      </c>
      <c r="E4533" s="461">
        <v>2.71</v>
      </c>
      <c r="F4533" s="164" t="s">
        <v>11038</v>
      </c>
    </row>
    <row r="4534" spans="1:6" ht="20.399999999999999" x14ac:dyDescent="0.3">
      <c r="A4534" s="159" t="str">
        <f t="shared" si="70"/>
        <v>SN-90452</v>
      </c>
      <c r="B4534" s="171">
        <v>90452</v>
      </c>
      <c r="C4534" s="165" t="s">
        <v>15592</v>
      </c>
      <c r="D4534" s="166" t="s">
        <v>513</v>
      </c>
      <c r="E4534" s="461">
        <v>13.93</v>
      </c>
      <c r="F4534" s="164" t="s">
        <v>11038</v>
      </c>
    </row>
    <row r="4535" spans="1:6" ht="21.6" x14ac:dyDescent="0.3">
      <c r="A4535" s="159" t="str">
        <f t="shared" si="70"/>
        <v>SN-90453</v>
      </c>
      <c r="B4535" s="171">
        <v>90453</v>
      </c>
      <c r="C4535" s="165" t="s">
        <v>15593</v>
      </c>
      <c r="D4535" s="166" t="s">
        <v>513</v>
      </c>
      <c r="E4535" s="461">
        <v>1.59</v>
      </c>
      <c r="F4535" s="164" t="s">
        <v>11118</v>
      </c>
    </row>
    <row r="4536" spans="1:6" ht="21.6" x14ac:dyDescent="0.3">
      <c r="A4536" s="159" t="str">
        <f t="shared" si="70"/>
        <v>SN-90454</v>
      </c>
      <c r="B4536" s="171">
        <v>90454</v>
      </c>
      <c r="C4536" s="165" t="s">
        <v>15594</v>
      </c>
      <c r="D4536" s="166" t="s">
        <v>513</v>
      </c>
      <c r="E4536" s="461">
        <v>2.8</v>
      </c>
      <c r="F4536" s="164" t="s">
        <v>11118</v>
      </c>
    </row>
    <row r="4537" spans="1:6" ht="21.6" x14ac:dyDescent="0.3">
      <c r="A4537" s="159" t="str">
        <f t="shared" si="70"/>
        <v>SN-90455</v>
      </c>
      <c r="B4537" s="171">
        <v>90455</v>
      </c>
      <c r="C4537" s="165" t="s">
        <v>15595</v>
      </c>
      <c r="D4537" s="166" t="s">
        <v>513</v>
      </c>
      <c r="E4537" s="461">
        <v>3.73</v>
      </c>
      <c r="F4537" s="164" t="s">
        <v>11118</v>
      </c>
    </row>
    <row r="4538" spans="1:6" ht="21.6" x14ac:dyDescent="0.3">
      <c r="A4538" s="159" t="str">
        <f t="shared" si="70"/>
        <v>SN-90456</v>
      </c>
      <c r="B4538" s="171">
        <v>90456</v>
      </c>
      <c r="C4538" s="165" t="s">
        <v>15596</v>
      </c>
      <c r="D4538" s="166" t="s">
        <v>513</v>
      </c>
      <c r="E4538" s="461">
        <v>2.39</v>
      </c>
      <c r="F4538" s="164" t="s">
        <v>11118</v>
      </c>
    </row>
    <row r="4539" spans="1:6" ht="21.6" x14ac:dyDescent="0.3">
      <c r="A4539" s="159" t="str">
        <f t="shared" si="70"/>
        <v>SN-90457</v>
      </c>
      <c r="B4539" s="171">
        <v>90457</v>
      </c>
      <c r="C4539" s="165" t="s">
        <v>15597</v>
      </c>
      <c r="D4539" s="166" t="s">
        <v>513</v>
      </c>
      <c r="E4539" s="461">
        <v>5.44</v>
      </c>
      <c r="F4539" s="164" t="s">
        <v>11118</v>
      </c>
    </row>
    <row r="4540" spans="1:6" ht="21.6" x14ac:dyDescent="0.3">
      <c r="A4540" s="159" t="str">
        <f t="shared" si="70"/>
        <v>SN-90458</v>
      </c>
      <c r="B4540" s="171">
        <v>90458</v>
      </c>
      <c r="C4540" s="165" t="s">
        <v>15598</v>
      </c>
      <c r="D4540" s="166" t="s">
        <v>513</v>
      </c>
      <c r="E4540" s="461">
        <v>15.47</v>
      </c>
      <c r="F4540" s="164" t="s">
        <v>11118</v>
      </c>
    </row>
    <row r="4541" spans="1:6" ht="21.6" x14ac:dyDescent="0.3">
      <c r="A4541" s="159" t="str">
        <f t="shared" si="70"/>
        <v>SN-90459</v>
      </c>
      <c r="B4541" s="171">
        <v>90459</v>
      </c>
      <c r="C4541" s="165" t="s">
        <v>15599</v>
      </c>
      <c r="D4541" s="166" t="s">
        <v>513</v>
      </c>
      <c r="E4541" s="461">
        <v>21.82</v>
      </c>
      <c r="F4541" s="164" t="s">
        <v>11118</v>
      </c>
    </row>
    <row r="4542" spans="1:6" x14ac:dyDescent="0.3">
      <c r="A4542" s="159" t="str">
        <f t="shared" si="70"/>
        <v>SN-90460</v>
      </c>
      <c r="B4542" s="171">
        <v>90460</v>
      </c>
      <c r="C4542" s="165" t="s">
        <v>15600</v>
      </c>
      <c r="D4542" s="166" t="s">
        <v>566</v>
      </c>
      <c r="E4542" s="461">
        <v>21.35</v>
      </c>
      <c r="F4542" s="164" t="s">
        <v>11038</v>
      </c>
    </row>
    <row r="4543" spans="1:6" x14ac:dyDescent="0.3">
      <c r="A4543" s="159" t="str">
        <f t="shared" si="70"/>
        <v>SN-90461</v>
      </c>
      <c r="B4543" s="171">
        <v>90461</v>
      </c>
      <c r="C4543" s="165" t="s">
        <v>15601</v>
      </c>
      <c r="D4543" s="166" t="s">
        <v>566</v>
      </c>
      <c r="E4543" s="461">
        <v>11.49</v>
      </c>
      <c r="F4543" s="164" t="s">
        <v>11038</v>
      </c>
    </row>
    <row r="4544" spans="1:6" x14ac:dyDescent="0.3">
      <c r="A4544" s="159" t="str">
        <f t="shared" si="70"/>
        <v>SN-90462</v>
      </c>
      <c r="B4544" s="171">
        <v>90462</v>
      </c>
      <c r="C4544" s="165" t="s">
        <v>15602</v>
      </c>
      <c r="D4544" s="166" t="s">
        <v>566</v>
      </c>
      <c r="E4544" s="461">
        <v>2.52</v>
      </c>
      <c r="F4544" s="164" t="s">
        <v>11038</v>
      </c>
    </row>
    <row r="4545" spans="1:6" ht="21.6" x14ac:dyDescent="0.3">
      <c r="A4545" s="159" t="str">
        <f t="shared" si="70"/>
        <v>SN-90466</v>
      </c>
      <c r="B4545" s="171">
        <v>90466</v>
      </c>
      <c r="C4545" s="165" t="s">
        <v>15603</v>
      </c>
      <c r="D4545" s="166" t="s">
        <v>566</v>
      </c>
      <c r="E4545" s="461">
        <v>7.49</v>
      </c>
      <c r="F4545" s="164" t="s">
        <v>11118</v>
      </c>
    </row>
    <row r="4546" spans="1:6" ht="21.6" x14ac:dyDescent="0.3">
      <c r="A4546" s="159" t="str">
        <f t="shared" si="70"/>
        <v>SN-90467</v>
      </c>
      <c r="B4546" s="171">
        <v>90467</v>
      </c>
      <c r="C4546" s="165" t="s">
        <v>15604</v>
      </c>
      <c r="D4546" s="166" t="s">
        <v>566</v>
      </c>
      <c r="E4546" s="461">
        <v>11.87</v>
      </c>
      <c r="F4546" s="164" t="s">
        <v>11118</v>
      </c>
    </row>
    <row r="4547" spans="1:6" ht="21.6" x14ac:dyDescent="0.3">
      <c r="A4547" s="159" t="str">
        <f t="shared" si="70"/>
        <v>SN-90468</v>
      </c>
      <c r="B4547" s="171">
        <v>90468</v>
      </c>
      <c r="C4547" s="165" t="s">
        <v>15605</v>
      </c>
      <c r="D4547" s="166" t="s">
        <v>566</v>
      </c>
      <c r="E4547" s="461">
        <v>3.32</v>
      </c>
      <c r="F4547" s="164" t="s">
        <v>11118</v>
      </c>
    </row>
    <row r="4548" spans="1:6" ht="21.6" x14ac:dyDescent="0.3">
      <c r="A4548" s="159" t="str">
        <f t="shared" si="70"/>
        <v>SN-90469</v>
      </c>
      <c r="B4548" s="171">
        <v>90469</v>
      </c>
      <c r="C4548" s="165" t="s">
        <v>15606</v>
      </c>
      <c r="D4548" s="166" t="s">
        <v>566</v>
      </c>
      <c r="E4548" s="461">
        <v>5.33</v>
      </c>
      <c r="F4548" s="164" t="s">
        <v>11118</v>
      </c>
    </row>
    <row r="4549" spans="1:6" ht="21.6" x14ac:dyDescent="0.3">
      <c r="A4549" s="159" t="str">
        <f t="shared" si="70"/>
        <v>SN-90470</v>
      </c>
      <c r="B4549" s="171">
        <v>90470</v>
      </c>
      <c r="C4549" s="165" t="s">
        <v>15607</v>
      </c>
      <c r="D4549" s="166" t="s">
        <v>566</v>
      </c>
      <c r="E4549" s="461">
        <v>7.36</v>
      </c>
      <c r="F4549" s="164" t="s">
        <v>11118</v>
      </c>
    </row>
    <row r="4550" spans="1:6" ht="21.6" x14ac:dyDescent="0.3">
      <c r="A4550" s="159" t="str">
        <f t="shared" si="70"/>
        <v>SN-91166</v>
      </c>
      <c r="B4550" s="171">
        <v>91166</v>
      </c>
      <c r="C4550" s="165" t="s">
        <v>15608</v>
      </c>
      <c r="D4550" s="166" t="s">
        <v>566</v>
      </c>
      <c r="E4550" s="461">
        <v>2.2000000000000002</v>
      </c>
      <c r="F4550" s="164" t="s">
        <v>11118</v>
      </c>
    </row>
    <row r="4551" spans="1:6" ht="21.6" x14ac:dyDescent="0.3">
      <c r="A4551" s="159" t="str">
        <f t="shared" si="70"/>
        <v>SN-91167</v>
      </c>
      <c r="B4551" s="171">
        <v>91167</v>
      </c>
      <c r="C4551" s="165" t="s">
        <v>15609</v>
      </c>
      <c r="D4551" s="166" t="s">
        <v>566</v>
      </c>
      <c r="E4551" s="461">
        <v>7.03</v>
      </c>
      <c r="F4551" s="164" t="s">
        <v>11118</v>
      </c>
    </row>
    <row r="4552" spans="1:6" ht="21.6" x14ac:dyDescent="0.3">
      <c r="A4552" s="159" t="str">
        <f t="shared" si="70"/>
        <v>SN-91168</v>
      </c>
      <c r="B4552" s="171">
        <v>91168</v>
      </c>
      <c r="C4552" s="165" t="s">
        <v>15610</v>
      </c>
      <c r="D4552" s="166" t="s">
        <v>566</v>
      </c>
      <c r="E4552" s="461">
        <v>5.33</v>
      </c>
      <c r="F4552" s="164" t="s">
        <v>11118</v>
      </c>
    </row>
    <row r="4553" spans="1:6" ht="21.6" x14ac:dyDescent="0.3">
      <c r="A4553" s="159" t="str">
        <f t="shared" si="70"/>
        <v>SN-91169</v>
      </c>
      <c r="B4553" s="171">
        <v>91169</v>
      </c>
      <c r="C4553" s="165" t="s">
        <v>15611</v>
      </c>
      <c r="D4553" s="166" t="s">
        <v>566</v>
      </c>
      <c r="E4553" s="461">
        <v>6.31</v>
      </c>
      <c r="F4553" s="164" t="s">
        <v>11118</v>
      </c>
    </row>
    <row r="4554" spans="1:6" ht="21.6" x14ac:dyDescent="0.3">
      <c r="A4554" s="159" t="str">
        <f t="shared" ref="A4554:A4617" si="71">CONCATENATE("SN-",B4554)</f>
        <v>SN-91170</v>
      </c>
      <c r="B4554" s="171">
        <v>91170</v>
      </c>
      <c r="C4554" s="165" t="s">
        <v>15612</v>
      </c>
      <c r="D4554" s="166" t="s">
        <v>566</v>
      </c>
      <c r="E4554" s="461">
        <v>1.81</v>
      </c>
      <c r="F4554" s="164" t="s">
        <v>11118</v>
      </c>
    </row>
    <row r="4555" spans="1:6" ht="21.6" x14ac:dyDescent="0.3">
      <c r="A4555" s="159" t="str">
        <f t="shared" si="71"/>
        <v>SN-91171</v>
      </c>
      <c r="B4555" s="171">
        <v>91171</v>
      </c>
      <c r="C4555" s="165" t="s">
        <v>15613</v>
      </c>
      <c r="D4555" s="166" t="s">
        <v>566</v>
      </c>
      <c r="E4555" s="461">
        <v>2.2599999999999998</v>
      </c>
      <c r="F4555" s="164" t="s">
        <v>11118</v>
      </c>
    </row>
    <row r="4556" spans="1:6" ht="21.6" x14ac:dyDescent="0.3">
      <c r="A4556" s="159" t="str">
        <f t="shared" si="71"/>
        <v>SN-91172</v>
      </c>
      <c r="B4556" s="171">
        <v>91172</v>
      </c>
      <c r="C4556" s="165" t="s">
        <v>15614</v>
      </c>
      <c r="D4556" s="166" t="s">
        <v>566</v>
      </c>
      <c r="E4556" s="461">
        <v>3.33</v>
      </c>
      <c r="F4556" s="164" t="s">
        <v>11118</v>
      </c>
    </row>
    <row r="4557" spans="1:6" ht="21.6" x14ac:dyDescent="0.3">
      <c r="A4557" s="159" t="str">
        <f t="shared" si="71"/>
        <v>SN-91173</v>
      </c>
      <c r="B4557" s="171">
        <v>91173</v>
      </c>
      <c r="C4557" s="165" t="s">
        <v>15615</v>
      </c>
      <c r="D4557" s="166" t="s">
        <v>566</v>
      </c>
      <c r="E4557" s="461">
        <v>0.9</v>
      </c>
      <c r="F4557" s="164" t="s">
        <v>11118</v>
      </c>
    </row>
    <row r="4558" spans="1:6" ht="21.6" x14ac:dyDescent="0.3">
      <c r="A4558" s="159" t="str">
        <f t="shared" si="71"/>
        <v>SN-91174</v>
      </c>
      <c r="B4558" s="171">
        <v>91174</v>
      </c>
      <c r="C4558" s="165" t="s">
        <v>15616</v>
      </c>
      <c r="D4558" s="166" t="s">
        <v>566</v>
      </c>
      <c r="E4558" s="461">
        <v>1.8</v>
      </c>
      <c r="F4558" s="164" t="s">
        <v>11118</v>
      </c>
    </row>
    <row r="4559" spans="1:6" ht="21.6" x14ac:dyDescent="0.3">
      <c r="A4559" s="159" t="str">
        <f t="shared" si="71"/>
        <v>SN-91175</v>
      </c>
      <c r="B4559" s="171">
        <v>91175</v>
      </c>
      <c r="C4559" s="165" t="s">
        <v>15617</v>
      </c>
      <c r="D4559" s="166" t="s">
        <v>566</v>
      </c>
      <c r="E4559" s="461">
        <v>2.94</v>
      </c>
      <c r="F4559" s="164" t="s">
        <v>11118</v>
      </c>
    </row>
    <row r="4560" spans="1:6" ht="20.399999999999999" x14ac:dyDescent="0.3">
      <c r="A4560" s="159" t="str">
        <f t="shared" si="71"/>
        <v>SN-91176</v>
      </c>
      <c r="B4560" s="171">
        <v>91176</v>
      </c>
      <c r="C4560" s="165" t="s">
        <v>15618</v>
      </c>
      <c r="D4560" s="166" t="s">
        <v>566</v>
      </c>
      <c r="E4560" s="461">
        <v>28.72</v>
      </c>
      <c r="F4560" s="164" t="s">
        <v>11038</v>
      </c>
    </row>
    <row r="4561" spans="1:6" ht="20.399999999999999" x14ac:dyDescent="0.3">
      <c r="A4561" s="159" t="str">
        <f t="shared" si="71"/>
        <v>SN-91177</v>
      </c>
      <c r="B4561" s="171">
        <v>91177</v>
      </c>
      <c r="C4561" s="165" t="s">
        <v>15619</v>
      </c>
      <c r="D4561" s="166" t="s">
        <v>566</v>
      </c>
      <c r="E4561" s="461">
        <v>12.63</v>
      </c>
      <c r="F4561" s="164" t="s">
        <v>11038</v>
      </c>
    </row>
    <row r="4562" spans="1:6" ht="20.399999999999999" x14ac:dyDescent="0.3">
      <c r="A4562" s="159" t="str">
        <f t="shared" si="71"/>
        <v>SN-91178</v>
      </c>
      <c r="B4562" s="171">
        <v>91178</v>
      </c>
      <c r="C4562" s="165" t="s">
        <v>15620</v>
      </c>
      <c r="D4562" s="166" t="s">
        <v>566</v>
      </c>
      <c r="E4562" s="461">
        <v>12.43</v>
      </c>
      <c r="F4562" s="164" t="s">
        <v>11038</v>
      </c>
    </row>
    <row r="4563" spans="1:6" ht="20.399999999999999" x14ac:dyDescent="0.3">
      <c r="A4563" s="159" t="str">
        <f t="shared" si="71"/>
        <v>SN-91179</v>
      </c>
      <c r="B4563" s="171">
        <v>91179</v>
      </c>
      <c r="C4563" s="165" t="s">
        <v>15621</v>
      </c>
      <c r="D4563" s="166" t="s">
        <v>566</v>
      </c>
      <c r="E4563" s="461">
        <v>7.37</v>
      </c>
      <c r="F4563" s="164" t="s">
        <v>11038</v>
      </c>
    </row>
    <row r="4564" spans="1:6" ht="20.399999999999999" x14ac:dyDescent="0.3">
      <c r="A4564" s="159" t="str">
        <f t="shared" si="71"/>
        <v>SN-91180</v>
      </c>
      <c r="B4564" s="171">
        <v>91180</v>
      </c>
      <c r="C4564" s="165" t="s">
        <v>15622</v>
      </c>
      <c r="D4564" s="166" t="s">
        <v>566</v>
      </c>
      <c r="E4564" s="461">
        <v>5.82</v>
      </c>
      <c r="F4564" s="164" t="s">
        <v>11038</v>
      </c>
    </row>
    <row r="4565" spans="1:6" ht="20.399999999999999" x14ac:dyDescent="0.3">
      <c r="A4565" s="159" t="str">
        <f t="shared" si="71"/>
        <v>SN-91181</v>
      </c>
      <c r="B4565" s="171">
        <v>91181</v>
      </c>
      <c r="C4565" s="165" t="s">
        <v>15623</v>
      </c>
      <c r="D4565" s="166" t="s">
        <v>566</v>
      </c>
      <c r="E4565" s="461">
        <v>6.08</v>
      </c>
      <c r="F4565" s="164" t="s">
        <v>11038</v>
      </c>
    </row>
    <row r="4566" spans="1:6" ht="21.6" x14ac:dyDescent="0.3">
      <c r="A4566" s="159" t="str">
        <f t="shared" si="71"/>
        <v>SN-91182</v>
      </c>
      <c r="B4566" s="171">
        <v>91182</v>
      </c>
      <c r="C4566" s="165" t="s">
        <v>15624</v>
      </c>
      <c r="D4566" s="166" t="s">
        <v>566</v>
      </c>
      <c r="E4566" s="461">
        <v>15.71</v>
      </c>
      <c r="F4566" s="164" t="s">
        <v>11118</v>
      </c>
    </row>
    <row r="4567" spans="1:6" ht="21.6" x14ac:dyDescent="0.3">
      <c r="A4567" s="159" t="str">
        <f t="shared" si="71"/>
        <v>SN-91183</v>
      </c>
      <c r="B4567" s="171">
        <v>91183</v>
      </c>
      <c r="C4567" s="165" t="s">
        <v>15625</v>
      </c>
      <c r="D4567" s="166" t="s">
        <v>566</v>
      </c>
      <c r="E4567" s="461">
        <v>7.77</v>
      </c>
      <c r="F4567" s="164" t="s">
        <v>11118</v>
      </c>
    </row>
    <row r="4568" spans="1:6" ht="21.6" x14ac:dyDescent="0.3">
      <c r="A4568" s="159" t="str">
        <f t="shared" si="71"/>
        <v>SN-91184</v>
      </c>
      <c r="B4568" s="171">
        <v>91184</v>
      </c>
      <c r="C4568" s="165" t="s">
        <v>15626</v>
      </c>
      <c r="D4568" s="166" t="s">
        <v>566</v>
      </c>
      <c r="E4568" s="461">
        <v>7.27</v>
      </c>
      <c r="F4568" s="164" t="s">
        <v>11118</v>
      </c>
    </row>
    <row r="4569" spans="1:6" ht="21.6" x14ac:dyDescent="0.3">
      <c r="A4569" s="159" t="str">
        <f t="shared" si="71"/>
        <v>SN-91185</v>
      </c>
      <c r="B4569" s="171">
        <v>91185</v>
      </c>
      <c r="C4569" s="165" t="s">
        <v>15627</v>
      </c>
      <c r="D4569" s="166" t="s">
        <v>566</v>
      </c>
      <c r="E4569" s="461">
        <v>4.0199999999999996</v>
      </c>
      <c r="F4569" s="164" t="s">
        <v>11118</v>
      </c>
    </row>
    <row r="4570" spans="1:6" ht="21.6" x14ac:dyDescent="0.3">
      <c r="A4570" s="159" t="str">
        <f t="shared" si="71"/>
        <v>SN-91186</v>
      </c>
      <c r="B4570" s="171">
        <v>91186</v>
      </c>
      <c r="C4570" s="165" t="s">
        <v>15628</v>
      </c>
      <c r="D4570" s="166" t="s">
        <v>566</v>
      </c>
      <c r="E4570" s="461">
        <v>3.32</v>
      </c>
      <c r="F4570" s="164" t="s">
        <v>11118</v>
      </c>
    </row>
    <row r="4571" spans="1:6" ht="21.6" x14ac:dyDescent="0.3">
      <c r="A4571" s="159" t="str">
        <f t="shared" si="71"/>
        <v>SN-91187</v>
      </c>
      <c r="B4571" s="171">
        <v>91187</v>
      </c>
      <c r="C4571" s="165" t="s">
        <v>15629</v>
      </c>
      <c r="D4571" s="166" t="s">
        <v>566</v>
      </c>
      <c r="E4571" s="461">
        <v>3.83</v>
      </c>
      <c r="F4571" s="164" t="s">
        <v>11118</v>
      </c>
    </row>
    <row r="4572" spans="1:6" ht="21.6" x14ac:dyDescent="0.3">
      <c r="A4572" s="159" t="str">
        <f t="shared" si="71"/>
        <v>SN-91188</v>
      </c>
      <c r="B4572" s="171">
        <v>91188</v>
      </c>
      <c r="C4572" s="165" t="s">
        <v>15630</v>
      </c>
      <c r="D4572" s="166" t="s">
        <v>513</v>
      </c>
      <c r="E4572" s="461">
        <v>4.09</v>
      </c>
      <c r="F4572" s="164" t="s">
        <v>11118</v>
      </c>
    </row>
    <row r="4573" spans="1:6" ht="21.6" x14ac:dyDescent="0.3">
      <c r="A4573" s="159" t="str">
        <f t="shared" si="71"/>
        <v>SN-91189</v>
      </c>
      <c r="B4573" s="171">
        <v>91189</v>
      </c>
      <c r="C4573" s="165" t="s">
        <v>15631</v>
      </c>
      <c r="D4573" s="166" t="s">
        <v>513</v>
      </c>
      <c r="E4573" s="461">
        <v>28.54</v>
      </c>
      <c r="F4573" s="164" t="s">
        <v>11118</v>
      </c>
    </row>
    <row r="4574" spans="1:6" ht="21.6" x14ac:dyDescent="0.3">
      <c r="A4574" s="159" t="str">
        <f t="shared" si="71"/>
        <v>SN-91190</v>
      </c>
      <c r="B4574" s="171">
        <v>91190</v>
      </c>
      <c r="C4574" s="165" t="s">
        <v>15632</v>
      </c>
      <c r="D4574" s="166" t="s">
        <v>513</v>
      </c>
      <c r="E4574" s="461">
        <v>2.89</v>
      </c>
      <c r="F4574" s="164" t="s">
        <v>11118</v>
      </c>
    </row>
    <row r="4575" spans="1:6" ht="21.6" x14ac:dyDescent="0.3">
      <c r="A4575" s="159" t="str">
        <f t="shared" si="71"/>
        <v>SN-91191</v>
      </c>
      <c r="B4575" s="171">
        <v>91191</v>
      </c>
      <c r="C4575" s="165" t="s">
        <v>15633</v>
      </c>
      <c r="D4575" s="166" t="s">
        <v>513</v>
      </c>
      <c r="E4575" s="461">
        <v>3.08</v>
      </c>
      <c r="F4575" s="164" t="s">
        <v>11118</v>
      </c>
    </row>
    <row r="4576" spans="1:6" ht="21.6" x14ac:dyDescent="0.3">
      <c r="A4576" s="159" t="str">
        <f t="shared" si="71"/>
        <v>SN-91192</v>
      </c>
      <c r="B4576" s="171">
        <v>91192</v>
      </c>
      <c r="C4576" s="165" t="s">
        <v>15634</v>
      </c>
      <c r="D4576" s="166" t="s">
        <v>513</v>
      </c>
      <c r="E4576" s="461">
        <v>3.4</v>
      </c>
      <c r="F4576" s="164" t="s">
        <v>11118</v>
      </c>
    </row>
    <row r="4577" spans="1:6" ht="21.6" x14ac:dyDescent="0.3">
      <c r="A4577" s="159" t="str">
        <f t="shared" si="71"/>
        <v>SN-91222</v>
      </c>
      <c r="B4577" s="171">
        <v>91222</v>
      </c>
      <c r="C4577" s="165" t="s">
        <v>15635</v>
      </c>
      <c r="D4577" s="166" t="s">
        <v>566</v>
      </c>
      <c r="E4577" s="461">
        <v>8.02</v>
      </c>
      <c r="F4577" s="164" t="s">
        <v>11118</v>
      </c>
    </row>
    <row r="4578" spans="1:6" ht="20.399999999999999" x14ac:dyDescent="0.3">
      <c r="A4578" s="159" t="str">
        <f t="shared" si="71"/>
        <v>SN-94480</v>
      </c>
      <c r="B4578" s="171">
        <v>94480</v>
      </c>
      <c r="C4578" s="165" t="s">
        <v>15636</v>
      </c>
      <c r="D4578" s="166" t="s">
        <v>513</v>
      </c>
      <c r="E4578" s="461">
        <v>1459.19</v>
      </c>
      <c r="F4578" s="164" t="s">
        <v>11038</v>
      </c>
    </row>
    <row r="4579" spans="1:6" ht="20.399999999999999" x14ac:dyDescent="0.3">
      <c r="A4579" s="159" t="str">
        <f t="shared" si="71"/>
        <v>SN-94481</v>
      </c>
      <c r="B4579" s="171">
        <v>94481</v>
      </c>
      <c r="C4579" s="165" t="s">
        <v>15637</v>
      </c>
      <c r="D4579" s="166" t="s">
        <v>513</v>
      </c>
      <c r="E4579" s="461">
        <v>1024.1199999999999</v>
      </c>
      <c r="F4579" s="164" t="s">
        <v>11038</v>
      </c>
    </row>
    <row r="4580" spans="1:6" ht="20.399999999999999" x14ac:dyDescent="0.3">
      <c r="A4580" s="159" t="str">
        <f t="shared" si="71"/>
        <v>SN-94482</v>
      </c>
      <c r="B4580" s="171">
        <v>94482</v>
      </c>
      <c r="C4580" s="165" t="s">
        <v>15638</v>
      </c>
      <c r="D4580" s="166" t="s">
        <v>513</v>
      </c>
      <c r="E4580" s="461">
        <v>812.52</v>
      </c>
      <c r="F4580" s="164" t="s">
        <v>11038</v>
      </c>
    </row>
    <row r="4581" spans="1:6" ht="20.399999999999999" x14ac:dyDescent="0.3">
      <c r="A4581" s="159" t="str">
        <f t="shared" si="71"/>
        <v>SN-94483</v>
      </c>
      <c r="B4581" s="171">
        <v>94483</v>
      </c>
      <c r="C4581" s="165" t="s">
        <v>15639</v>
      </c>
      <c r="D4581" s="166" t="s">
        <v>513</v>
      </c>
      <c r="E4581" s="461">
        <v>684.59</v>
      </c>
      <c r="F4581" s="164" t="s">
        <v>11038</v>
      </c>
    </row>
    <row r="4582" spans="1:6" ht="21.6" x14ac:dyDescent="0.3">
      <c r="A4582" s="159" t="str">
        <f t="shared" si="71"/>
        <v>SN-95541</v>
      </c>
      <c r="B4582" s="171">
        <v>95541</v>
      </c>
      <c r="C4582" s="165" t="s">
        <v>15640</v>
      </c>
      <c r="D4582" s="166" t="s">
        <v>513</v>
      </c>
      <c r="E4582" s="461">
        <v>2.65</v>
      </c>
      <c r="F4582" s="164" t="s">
        <v>11118</v>
      </c>
    </row>
    <row r="4583" spans="1:6" ht="21.6" x14ac:dyDescent="0.3">
      <c r="A4583" s="159" t="str">
        <f t="shared" si="71"/>
        <v>SN-95573</v>
      </c>
      <c r="B4583" s="171">
        <v>95573</v>
      </c>
      <c r="C4583" s="165" t="s">
        <v>15641</v>
      </c>
      <c r="D4583" s="166" t="s">
        <v>513</v>
      </c>
      <c r="E4583" s="461">
        <v>35.47</v>
      </c>
      <c r="F4583" s="164" t="s">
        <v>11118</v>
      </c>
    </row>
    <row r="4584" spans="1:6" ht="21.6" x14ac:dyDescent="0.3">
      <c r="A4584" s="159" t="str">
        <f t="shared" si="71"/>
        <v>SN-95574</v>
      </c>
      <c r="B4584" s="171">
        <v>95574</v>
      </c>
      <c r="C4584" s="165" t="s">
        <v>15642</v>
      </c>
      <c r="D4584" s="166" t="s">
        <v>513</v>
      </c>
      <c r="E4584" s="461">
        <v>26.83</v>
      </c>
      <c r="F4584" s="164" t="s">
        <v>11118</v>
      </c>
    </row>
    <row r="4585" spans="1:6" x14ac:dyDescent="0.3">
      <c r="A4585" s="159" t="str">
        <f t="shared" si="71"/>
        <v>SN-96559</v>
      </c>
      <c r="B4585" s="171">
        <v>96559</v>
      </c>
      <c r="C4585" s="165" t="s">
        <v>15643</v>
      </c>
      <c r="D4585" s="166" t="s">
        <v>701</v>
      </c>
      <c r="E4585" s="461">
        <v>60.34</v>
      </c>
      <c r="F4585" s="164" t="s">
        <v>11038</v>
      </c>
    </row>
    <row r="4586" spans="1:6" x14ac:dyDescent="0.3">
      <c r="A4586" s="159" t="str">
        <f t="shared" si="71"/>
        <v>SN-96560</v>
      </c>
      <c r="B4586" s="171">
        <v>96560</v>
      </c>
      <c r="C4586" s="165" t="s">
        <v>15644</v>
      </c>
      <c r="D4586" s="166" t="s">
        <v>701</v>
      </c>
      <c r="E4586" s="461">
        <v>30.15</v>
      </c>
      <c r="F4586" s="164" t="s">
        <v>11038</v>
      </c>
    </row>
    <row r="4587" spans="1:6" x14ac:dyDescent="0.3">
      <c r="A4587" s="159" t="str">
        <f t="shared" si="71"/>
        <v>SN-96561</v>
      </c>
      <c r="B4587" s="171">
        <v>96561</v>
      </c>
      <c r="C4587" s="165" t="s">
        <v>15645</v>
      </c>
      <c r="D4587" s="166" t="s">
        <v>701</v>
      </c>
      <c r="E4587" s="461">
        <v>18.36</v>
      </c>
      <c r="F4587" s="164" t="s">
        <v>11038</v>
      </c>
    </row>
    <row r="4588" spans="1:6" ht="20.399999999999999" x14ac:dyDescent="0.3">
      <c r="A4588" s="159" t="str">
        <f t="shared" si="71"/>
        <v>SN-96562</v>
      </c>
      <c r="B4588" s="171">
        <v>96562</v>
      </c>
      <c r="C4588" s="165" t="s">
        <v>15646</v>
      </c>
      <c r="D4588" s="166" t="s">
        <v>566</v>
      </c>
      <c r="E4588" s="461">
        <v>30.74</v>
      </c>
      <c r="F4588" s="164" t="s">
        <v>11038</v>
      </c>
    </row>
    <row r="4589" spans="1:6" ht="20.399999999999999" x14ac:dyDescent="0.3">
      <c r="A4589" s="159" t="str">
        <f t="shared" si="71"/>
        <v>SN-96563</v>
      </c>
      <c r="B4589" s="171">
        <v>96563</v>
      </c>
      <c r="C4589" s="165" t="s">
        <v>15647</v>
      </c>
      <c r="D4589" s="166" t="s">
        <v>566</v>
      </c>
      <c r="E4589" s="461">
        <v>32.869999999999997</v>
      </c>
      <c r="F4589" s="164" t="s">
        <v>11038</v>
      </c>
    </row>
    <row r="4590" spans="1:6" x14ac:dyDescent="0.3">
      <c r="A4590" s="159" t="str">
        <f t="shared" si="71"/>
        <v>SN-98113</v>
      </c>
      <c r="B4590" s="171">
        <v>98113</v>
      </c>
      <c r="C4590" s="165" t="s">
        <v>15648</v>
      </c>
      <c r="D4590" s="166" t="s">
        <v>513</v>
      </c>
      <c r="E4590" s="461">
        <v>1563.8</v>
      </c>
      <c r="F4590" s="164" t="s">
        <v>11038</v>
      </c>
    </row>
    <row r="4591" spans="1:6" x14ac:dyDescent="0.3">
      <c r="A4591" s="159" t="str">
        <f t="shared" si="71"/>
        <v>SN-73826/1</v>
      </c>
      <c r="B4591" s="171" t="s">
        <v>15649</v>
      </c>
      <c r="C4591" s="165" t="s">
        <v>7985</v>
      </c>
      <c r="D4591" s="166" t="s">
        <v>513</v>
      </c>
      <c r="E4591" s="461">
        <v>297.2</v>
      </c>
      <c r="F4591" s="164" t="s">
        <v>11038</v>
      </c>
    </row>
    <row r="4592" spans="1:6" x14ac:dyDescent="0.3">
      <c r="A4592" s="159" t="str">
        <f t="shared" si="71"/>
        <v>SN-73826/2</v>
      </c>
      <c r="B4592" s="171" t="s">
        <v>15650</v>
      </c>
      <c r="C4592" s="165" t="s">
        <v>7986</v>
      </c>
      <c r="D4592" s="166" t="s">
        <v>513</v>
      </c>
      <c r="E4592" s="461">
        <v>386.36</v>
      </c>
      <c r="F4592" s="164" t="s">
        <v>11038</v>
      </c>
    </row>
    <row r="4593" spans="1:6" x14ac:dyDescent="0.3">
      <c r="A4593" s="159" t="str">
        <f t="shared" si="71"/>
        <v>SN-73834/1</v>
      </c>
      <c r="B4593" s="171" t="s">
        <v>15651</v>
      </c>
      <c r="C4593" s="165" t="s">
        <v>7996</v>
      </c>
      <c r="D4593" s="166" t="s">
        <v>513</v>
      </c>
      <c r="E4593" s="461">
        <v>119.19</v>
      </c>
      <c r="F4593" s="164" t="s">
        <v>11038</v>
      </c>
    </row>
    <row r="4594" spans="1:6" x14ac:dyDescent="0.3">
      <c r="A4594" s="159" t="str">
        <f t="shared" si="71"/>
        <v>SN-73834/2</v>
      </c>
      <c r="B4594" s="171" t="s">
        <v>15652</v>
      </c>
      <c r="C4594" s="165" t="s">
        <v>7997</v>
      </c>
      <c r="D4594" s="166" t="s">
        <v>513</v>
      </c>
      <c r="E4594" s="461">
        <v>190.72</v>
      </c>
      <c r="F4594" s="164" t="s">
        <v>11038</v>
      </c>
    </row>
    <row r="4595" spans="1:6" x14ac:dyDescent="0.3">
      <c r="A4595" s="159" t="str">
        <f t="shared" si="71"/>
        <v>SN-73834/3</v>
      </c>
      <c r="B4595" s="171" t="s">
        <v>15653</v>
      </c>
      <c r="C4595" s="165" t="s">
        <v>7998</v>
      </c>
      <c r="D4595" s="166" t="s">
        <v>513</v>
      </c>
      <c r="E4595" s="461">
        <v>381.44</v>
      </c>
      <c r="F4595" s="164" t="s">
        <v>11038</v>
      </c>
    </row>
    <row r="4596" spans="1:6" x14ac:dyDescent="0.3">
      <c r="A4596" s="159" t="str">
        <f t="shared" si="71"/>
        <v>SN-73834/4</v>
      </c>
      <c r="B4596" s="171" t="s">
        <v>15654</v>
      </c>
      <c r="C4596" s="165" t="s">
        <v>7999</v>
      </c>
      <c r="D4596" s="166" t="s">
        <v>513</v>
      </c>
      <c r="E4596" s="461">
        <v>572.16</v>
      </c>
      <c r="F4596" s="164" t="s">
        <v>11038</v>
      </c>
    </row>
    <row r="4597" spans="1:6" x14ac:dyDescent="0.3">
      <c r="A4597" s="159" t="str">
        <f t="shared" si="71"/>
        <v>SN-73835/1</v>
      </c>
      <c r="B4597" s="171" t="s">
        <v>15655</v>
      </c>
      <c r="C4597" s="165" t="s">
        <v>8000</v>
      </c>
      <c r="D4597" s="166" t="s">
        <v>513</v>
      </c>
      <c r="E4597" s="461">
        <v>712.12</v>
      </c>
      <c r="F4597" s="164" t="s">
        <v>11038</v>
      </c>
    </row>
    <row r="4598" spans="1:6" x14ac:dyDescent="0.3">
      <c r="A4598" s="159" t="str">
        <f t="shared" si="71"/>
        <v>SN-73835/2</v>
      </c>
      <c r="B4598" s="171" t="s">
        <v>15656</v>
      </c>
      <c r="C4598" s="165" t="s">
        <v>8001</v>
      </c>
      <c r="D4598" s="166" t="s">
        <v>513</v>
      </c>
      <c r="E4598" s="461">
        <v>968.49</v>
      </c>
      <c r="F4598" s="164" t="s">
        <v>11038</v>
      </c>
    </row>
    <row r="4599" spans="1:6" x14ac:dyDescent="0.3">
      <c r="A4599" s="159" t="str">
        <f t="shared" si="71"/>
        <v>SN-73835/3</v>
      </c>
      <c r="B4599" s="171" t="s">
        <v>15657</v>
      </c>
      <c r="C4599" s="165" t="s">
        <v>8002</v>
      </c>
      <c r="D4599" s="166" t="s">
        <v>513</v>
      </c>
      <c r="E4599" s="461">
        <v>1082.43</v>
      </c>
      <c r="F4599" s="164" t="s">
        <v>11038</v>
      </c>
    </row>
    <row r="4600" spans="1:6" x14ac:dyDescent="0.3">
      <c r="A4600" s="159" t="str">
        <f t="shared" si="71"/>
        <v>SN-73836/1</v>
      </c>
      <c r="B4600" s="171" t="s">
        <v>15658</v>
      </c>
      <c r="C4600" s="165" t="s">
        <v>8003</v>
      </c>
      <c r="D4600" s="166" t="s">
        <v>513</v>
      </c>
      <c r="E4600" s="461">
        <v>284.85000000000002</v>
      </c>
      <c r="F4600" s="164" t="s">
        <v>11038</v>
      </c>
    </row>
    <row r="4601" spans="1:6" x14ac:dyDescent="0.3">
      <c r="A4601" s="159" t="str">
        <f t="shared" si="71"/>
        <v>SN-73836/2</v>
      </c>
      <c r="B4601" s="171" t="s">
        <v>15659</v>
      </c>
      <c r="C4601" s="165" t="s">
        <v>8004</v>
      </c>
      <c r="D4601" s="166" t="s">
        <v>513</v>
      </c>
      <c r="E4601" s="461">
        <v>370.3</v>
      </c>
      <c r="F4601" s="164" t="s">
        <v>11038</v>
      </c>
    </row>
    <row r="4602" spans="1:6" x14ac:dyDescent="0.3">
      <c r="A4602" s="159" t="str">
        <f t="shared" si="71"/>
        <v>SN-73836/3</v>
      </c>
      <c r="B4602" s="171" t="s">
        <v>15660</v>
      </c>
      <c r="C4602" s="165" t="s">
        <v>8005</v>
      </c>
      <c r="D4602" s="166" t="s">
        <v>513</v>
      </c>
      <c r="E4602" s="461">
        <v>569.70000000000005</v>
      </c>
      <c r="F4602" s="164" t="s">
        <v>11038</v>
      </c>
    </row>
    <row r="4603" spans="1:6" x14ac:dyDescent="0.3">
      <c r="A4603" s="159" t="str">
        <f t="shared" si="71"/>
        <v>SN-73836/4</v>
      </c>
      <c r="B4603" s="171" t="s">
        <v>15661</v>
      </c>
      <c r="C4603" s="165" t="s">
        <v>8006</v>
      </c>
      <c r="D4603" s="166" t="s">
        <v>513</v>
      </c>
      <c r="E4603" s="461">
        <v>911.52</v>
      </c>
      <c r="F4603" s="164" t="s">
        <v>11038</v>
      </c>
    </row>
    <row r="4604" spans="1:6" x14ac:dyDescent="0.3">
      <c r="A4604" s="159" t="str">
        <f t="shared" si="71"/>
        <v>SN-73837/1</v>
      </c>
      <c r="B4604" s="171" t="s">
        <v>15662</v>
      </c>
      <c r="C4604" s="165" t="s">
        <v>8007</v>
      </c>
      <c r="D4604" s="166" t="s">
        <v>513</v>
      </c>
      <c r="E4604" s="461">
        <v>119.19</v>
      </c>
      <c r="F4604" s="164" t="s">
        <v>11038</v>
      </c>
    </row>
    <row r="4605" spans="1:6" x14ac:dyDescent="0.3">
      <c r="A4605" s="159" t="str">
        <f t="shared" si="71"/>
        <v>SN-73837/2</v>
      </c>
      <c r="B4605" s="171" t="s">
        <v>15663</v>
      </c>
      <c r="C4605" s="165" t="s">
        <v>8008</v>
      </c>
      <c r="D4605" s="166" t="s">
        <v>513</v>
      </c>
      <c r="E4605" s="461">
        <v>238.4</v>
      </c>
      <c r="F4605" s="164" t="s">
        <v>11038</v>
      </c>
    </row>
    <row r="4606" spans="1:6" x14ac:dyDescent="0.3">
      <c r="A4606" s="159" t="str">
        <f t="shared" si="71"/>
        <v>SN-73837/3</v>
      </c>
      <c r="B4606" s="171" t="s">
        <v>15664</v>
      </c>
      <c r="C4606" s="165" t="s">
        <v>8009</v>
      </c>
      <c r="D4606" s="166" t="s">
        <v>513</v>
      </c>
      <c r="E4606" s="461">
        <v>476.8</v>
      </c>
      <c r="F4606" s="164" t="s">
        <v>11038</v>
      </c>
    </row>
    <row r="4607" spans="1:6" ht="21.6" x14ac:dyDescent="0.3">
      <c r="A4607" s="159" t="str">
        <f t="shared" si="71"/>
        <v>SN-73612</v>
      </c>
      <c r="B4607" s="171">
        <v>73612</v>
      </c>
      <c r="C4607" s="165" t="s">
        <v>7662</v>
      </c>
      <c r="D4607" s="166" t="s">
        <v>513</v>
      </c>
      <c r="E4607" s="461">
        <v>233.9</v>
      </c>
      <c r="F4607" s="164" t="s">
        <v>11118</v>
      </c>
    </row>
    <row r="4608" spans="1:6" ht="21.6" x14ac:dyDescent="0.3">
      <c r="A4608" s="159" t="str">
        <f t="shared" si="71"/>
        <v>SN-73660</v>
      </c>
      <c r="B4608" s="171">
        <v>73660</v>
      </c>
      <c r="C4608" s="165" t="s">
        <v>7666</v>
      </c>
      <c r="D4608" s="166" t="s">
        <v>701</v>
      </c>
      <c r="E4608" s="461">
        <v>55.4</v>
      </c>
      <c r="F4608" s="164" t="s">
        <v>11118</v>
      </c>
    </row>
    <row r="4609" spans="1:6" x14ac:dyDescent="0.3">
      <c r="A4609" s="159" t="str">
        <f t="shared" si="71"/>
        <v>SN-73661</v>
      </c>
      <c r="B4609" s="171">
        <v>73661</v>
      </c>
      <c r="C4609" s="165" t="s">
        <v>7667</v>
      </c>
      <c r="D4609" s="166" t="s">
        <v>513</v>
      </c>
      <c r="E4609" s="461">
        <v>1888.9</v>
      </c>
      <c r="F4609" s="164" t="s">
        <v>11038</v>
      </c>
    </row>
    <row r="4610" spans="1:6" ht="21.6" x14ac:dyDescent="0.3">
      <c r="A4610" s="159" t="str">
        <f t="shared" si="71"/>
        <v>SN-73693</v>
      </c>
      <c r="B4610" s="171">
        <v>73693</v>
      </c>
      <c r="C4610" s="165" t="s">
        <v>7669</v>
      </c>
      <c r="D4610" s="166" t="s">
        <v>701</v>
      </c>
      <c r="E4610" s="461">
        <v>17.510000000000002</v>
      </c>
      <c r="F4610" s="164" t="s">
        <v>11118</v>
      </c>
    </row>
    <row r="4611" spans="1:6" ht="21.6" x14ac:dyDescent="0.3">
      <c r="A4611" s="159" t="str">
        <f t="shared" si="71"/>
        <v>SN-73694</v>
      </c>
      <c r="B4611" s="171">
        <v>73694</v>
      </c>
      <c r="C4611" s="165" t="s">
        <v>7670</v>
      </c>
      <c r="D4611" s="166" t="s">
        <v>513</v>
      </c>
      <c r="E4611" s="461">
        <v>120.88</v>
      </c>
      <c r="F4611" s="164" t="s">
        <v>11118</v>
      </c>
    </row>
    <row r="4612" spans="1:6" ht="21.6" x14ac:dyDescent="0.3">
      <c r="A4612" s="159" t="str">
        <f t="shared" si="71"/>
        <v>SN-73695</v>
      </c>
      <c r="B4612" s="171">
        <v>73695</v>
      </c>
      <c r="C4612" s="165" t="s">
        <v>7671</v>
      </c>
      <c r="D4612" s="166" t="s">
        <v>513</v>
      </c>
      <c r="E4612" s="461">
        <v>62.17</v>
      </c>
      <c r="F4612" s="164" t="s">
        <v>11118</v>
      </c>
    </row>
    <row r="4613" spans="1:6" ht="21.6" x14ac:dyDescent="0.3">
      <c r="A4613" s="159" t="str">
        <f t="shared" si="71"/>
        <v>SN-73824/1</v>
      </c>
      <c r="B4613" s="171" t="s">
        <v>15665</v>
      </c>
      <c r="C4613" s="165" t="s">
        <v>7983</v>
      </c>
      <c r="D4613" s="166" t="s">
        <v>513</v>
      </c>
      <c r="E4613" s="461">
        <v>233.9</v>
      </c>
      <c r="F4613" s="164" t="s">
        <v>11118</v>
      </c>
    </row>
    <row r="4614" spans="1:6" ht="21.6" x14ac:dyDescent="0.3">
      <c r="A4614" s="159" t="str">
        <f t="shared" si="71"/>
        <v>SN-73825/2</v>
      </c>
      <c r="B4614" s="171" t="s">
        <v>15666</v>
      </c>
      <c r="C4614" s="165" t="s">
        <v>7984</v>
      </c>
      <c r="D4614" s="166" t="s">
        <v>701</v>
      </c>
      <c r="E4614" s="461">
        <v>736.71</v>
      </c>
      <c r="F4614" s="164" t="s">
        <v>11118</v>
      </c>
    </row>
    <row r="4615" spans="1:6" ht="21.6" x14ac:dyDescent="0.3">
      <c r="A4615" s="159" t="str">
        <f t="shared" si="71"/>
        <v>SN-73873/1</v>
      </c>
      <c r="B4615" s="171" t="s">
        <v>15667</v>
      </c>
      <c r="C4615" s="165" t="s">
        <v>8020</v>
      </c>
      <c r="D4615" s="166" t="s">
        <v>537</v>
      </c>
      <c r="E4615" s="461">
        <v>55.87</v>
      </c>
      <c r="F4615" s="164" t="s">
        <v>11118</v>
      </c>
    </row>
    <row r="4616" spans="1:6" ht="21.6" x14ac:dyDescent="0.3">
      <c r="A4616" s="159" t="str">
        <f t="shared" si="71"/>
        <v>SN-73873/2</v>
      </c>
      <c r="B4616" s="171" t="s">
        <v>15668</v>
      </c>
      <c r="C4616" s="165" t="s">
        <v>8021</v>
      </c>
      <c r="D4616" s="166" t="s">
        <v>537</v>
      </c>
      <c r="E4616" s="461">
        <v>123.79</v>
      </c>
      <c r="F4616" s="164" t="s">
        <v>11118</v>
      </c>
    </row>
    <row r="4617" spans="1:6" ht="21.6" x14ac:dyDescent="0.3">
      <c r="A4617" s="159" t="str">
        <f t="shared" si="71"/>
        <v>SN-73873/3</v>
      </c>
      <c r="B4617" s="171" t="s">
        <v>15669</v>
      </c>
      <c r="C4617" s="165" t="s">
        <v>8022</v>
      </c>
      <c r="D4617" s="166" t="s">
        <v>537</v>
      </c>
      <c r="E4617" s="461">
        <v>55.87</v>
      </c>
      <c r="F4617" s="164" t="s">
        <v>11118</v>
      </c>
    </row>
    <row r="4618" spans="1:6" ht="21.6" x14ac:dyDescent="0.3">
      <c r="A4618" s="159" t="str">
        <f t="shared" ref="A4618:A4681" si="72">CONCATENATE("SN-",B4618)</f>
        <v>SN-73873/4</v>
      </c>
      <c r="B4618" s="171" t="s">
        <v>15670</v>
      </c>
      <c r="C4618" s="165" t="s">
        <v>8023</v>
      </c>
      <c r="D4618" s="166" t="s">
        <v>537</v>
      </c>
      <c r="E4618" s="461">
        <v>61.19</v>
      </c>
      <c r="F4618" s="164" t="s">
        <v>11118</v>
      </c>
    </row>
    <row r="4619" spans="1:6" ht="21.6" x14ac:dyDescent="0.3">
      <c r="A4619" s="159" t="str">
        <f t="shared" si="72"/>
        <v>SN-73873/5</v>
      </c>
      <c r="B4619" s="171" t="s">
        <v>15671</v>
      </c>
      <c r="C4619" s="165" t="s">
        <v>8024</v>
      </c>
      <c r="D4619" s="166" t="s">
        <v>537</v>
      </c>
      <c r="E4619" s="461">
        <v>55.87</v>
      </c>
      <c r="F4619" s="164" t="s">
        <v>11118</v>
      </c>
    </row>
    <row r="4620" spans="1:6" x14ac:dyDescent="0.3">
      <c r="A4620" s="159" t="str">
        <f t="shared" si="72"/>
        <v>SN-73827/1</v>
      </c>
      <c r="B4620" s="171" t="s">
        <v>15672</v>
      </c>
      <c r="C4620" s="165" t="s">
        <v>7987</v>
      </c>
      <c r="D4620" s="166" t="s">
        <v>513</v>
      </c>
      <c r="E4620" s="461">
        <v>44.34</v>
      </c>
      <c r="F4620" s="164" t="s">
        <v>11038</v>
      </c>
    </row>
    <row r="4621" spans="1:6" x14ac:dyDescent="0.3">
      <c r="A4621" s="159" t="str">
        <f t="shared" si="72"/>
        <v>SN-74218/1</v>
      </c>
      <c r="B4621" s="171" t="s">
        <v>15673</v>
      </c>
      <c r="C4621" s="165" t="s">
        <v>8169</v>
      </c>
      <c r="D4621" s="166" t="s">
        <v>513</v>
      </c>
      <c r="E4621" s="461">
        <v>41.73</v>
      </c>
      <c r="F4621" s="164" t="s">
        <v>11038</v>
      </c>
    </row>
    <row r="4622" spans="1:6" x14ac:dyDescent="0.3">
      <c r="A4622" s="159" t="str">
        <f t="shared" si="72"/>
        <v>SN-74253/1</v>
      </c>
      <c r="B4622" s="171" t="s">
        <v>15674</v>
      </c>
      <c r="C4622" s="165" t="s">
        <v>15675</v>
      </c>
      <c r="D4622" s="166" t="s">
        <v>566</v>
      </c>
      <c r="E4622" s="461">
        <v>17.77</v>
      </c>
      <c r="F4622" s="164" t="s">
        <v>11038</v>
      </c>
    </row>
    <row r="4623" spans="1:6" x14ac:dyDescent="0.3">
      <c r="A4623" s="159" t="str">
        <f t="shared" si="72"/>
        <v>SN-83878</v>
      </c>
      <c r="B4623" s="171">
        <v>83878</v>
      </c>
      <c r="C4623" s="165" t="s">
        <v>7733</v>
      </c>
      <c r="D4623" s="166" t="s">
        <v>513</v>
      </c>
      <c r="E4623" s="461">
        <v>35.479999999999997</v>
      </c>
      <c r="F4623" s="164" t="s">
        <v>11038</v>
      </c>
    </row>
    <row r="4624" spans="1:6" x14ac:dyDescent="0.3">
      <c r="A4624" s="159" t="str">
        <f t="shared" si="72"/>
        <v>SN-83879</v>
      </c>
      <c r="B4624" s="171">
        <v>83879</v>
      </c>
      <c r="C4624" s="165" t="s">
        <v>7734</v>
      </c>
      <c r="D4624" s="166" t="s">
        <v>513</v>
      </c>
      <c r="E4624" s="461">
        <v>42.09</v>
      </c>
      <c r="F4624" s="164" t="s">
        <v>11038</v>
      </c>
    </row>
    <row r="4625" spans="1:6" ht="21.6" x14ac:dyDescent="0.3">
      <c r="A4625" s="159" t="str">
        <f t="shared" si="72"/>
        <v>SN-73658</v>
      </c>
      <c r="B4625" s="171">
        <v>73658</v>
      </c>
      <c r="C4625" s="165" t="s">
        <v>15676</v>
      </c>
      <c r="D4625" s="166" t="s">
        <v>513</v>
      </c>
      <c r="E4625" s="461">
        <v>404.09</v>
      </c>
      <c r="F4625" s="164" t="s">
        <v>11118</v>
      </c>
    </row>
    <row r="4626" spans="1:6" ht="30.6" x14ac:dyDescent="0.3">
      <c r="A4626" s="159" t="str">
        <f t="shared" si="72"/>
        <v>SN-93350</v>
      </c>
      <c r="B4626" s="171">
        <v>93350</v>
      </c>
      <c r="C4626" s="165" t="s">
        <v>15677</v>
      </c>
      <c r="D4626" s="166" t="s">
        <v>513</v>
      </c>
      <c r="E4626" s="461">
        <v>604.91999999999996</v>
      </c>
      <c r="F4626" s="164" t="s">
        <v>11038</v>
      </c>
    </row>
    <row r="4627" spans="1:6" ht="30.6" x14ac:dyDescent="0.3">
      <c r="A4627" s="159" t="str">
        <f t="shared" si="72"/>
        <v>SN-93351</v>
      </c>
      <c r="B4627" s="171">
        <v>93351</v>
      </c>
      <c r="C4627" s="165" t="s">
        <v>15678</v>
      </c>
      <c r="D4627" s="166" t="s">
        <v>513</v>
      </c>
      <c r="E4627" s="461">
        <v>492.65</v>
      </c>
      <c r="F4627" s="164" t="s">
        <v>11038</v>
      </c>
    </row>
    <row r="4628" spans="1:6" ht="30.6" x14ac:dyDescent="0.3">
      <c r="A4628" s="159" t="str">
        <f t="shared" si="72"/>
        <v>SN-93352</v>
      </c>
      <c r="B4628" s="171">
        <v>93352</v>
      </c>
      <c r="C4628" s="165" t="s">
        <v>15679</v>
      </c>
      <c r="D4628" s="166" t="s">
        <v>513</v>
      </c>
      <c r="E4628" s="461">
        <v>381.17</v>
      </c>
      <c r="F4628" s="164" t="s">
        <v>11038</v>
      </c>
    </row>
    <row r="4629" spans="1:6" ht="30.6" x14ac:dyDescent="0.3">
      <c r="A4629" s="159" t="str">
        <f t="shared" si="72"/>
        <v>SN-93353</v>
      </c>
      <c r="B4629" s="171">
        <v>93353</v>
      </c>
      <c r="C4629" s="165" t="s">
        <v>15680</v>
      </c>
      <c r="D4629" s="166" t="s">
        <v>513</v>
      </c>
      <c r="E4629" s="461">
        <v>272.17</v>
      </c>
      <c r="F4629" s="164" t="s">
        <v>11038</v>
      </c>
    </row>
    <row r="4630" spans="1:6" ht="30.6" x14ac:dyDescent="0.3">
      <c r="A4630" s="159" t="str">
        <f t="shared" si="72"/>
        <v>SN-93354</v>
      </c>
      <c r="B4630" s="171">
        <v>93354</v>
      </c>
      <c r="C4630" s="165" t="s">
        <v>15681</v>
      </c>
      <c r="D4630" s="166" t="s">
        <v>513</v>
      </c>
      <c r="E4630" s="461">
        <v>408.41</v>
      </c>
      <c r="F4630" s="164" t="s">
        <v>11038</v>
      </c>
    </row>
    <row r="4631" spans="1:6" ht="30.6" x14ac:dyDescent="0.3">
      <c r="A4631" s="159" t="str">
        <f t="shared" si="72"/>
        <v>SN-93355</v>
      </c>
      <c r="B4631" s="171">
        <v>93355</v>
      </c>
      <c r="C4631" s="165" t="s">
        <v>15682</v>
      </c>
      <c r="D4631" s="166" t="s">
        <v>513</v>
      </c>
      <c r="E4631" s="461">
        <v>337.75</v>
      </c>
      <c r="F4631" s="164" t="s">
        <v>11038</v>
      </c>
    </row>
    <row r="4632" spans="1:6" ht="30.6" x14ac:dyDescent="0.3">
      <c r="A4632" s="159" t="str">
        <f t="shared" si="72"/>
        <v>SN-93356</v>
      </c>
      <c r="B4632" s="171">
        <v>93356</v>
      </c>
      <c r="C4632" s="165" t="s">
        <v>15683</v>
      </c>
      <c r="D4632" s="166" t="s">
        <v>513</v>
      </c>
      <c r="E4632" s="461">
        <v>266.74</v>
      </c>
      <c r="F4632" s="164" t="s">
        <v>11038</v>
      </c>
    </row>
    <row r="4633" spans="1:6" ht="30.6" x14ac:dyDescent="0.3">
      <c r="A4633" s="159" t="str">
        <f t="shared" si="72"/>
        <v>SN-93357</v>
      </c>
      <c r="B4633" s="171">
        <v>93357</v>
      </c>
      <c r="C4633" s="165" t="s">
        <v>15684</v>
      </c>
      <c r="D4633" s="166" t="s">
        <v>513</v>
      </c>
      <c r="E4633" s="461">
        <v>197.04</v>
      </c>
      <c r="F4633" s="164" t="s">
        <v>11038</v>
      </c>
    </row>
    <row r="4634" spans="1:6" x14ac:dyDescent="0.3">
      <c r="A4634" s="159" t="str">
        <f t="shared" si="72"/>
        <v>SN-83335</v>
      </c>
      <c r="B4634" s="171">
        <v>83335</v>
      </c>
      <c r="C4634" s="165" t="s">
        <v>7688</v>
      </c>
      <c r="D4634" s="166" t="s">
        <v>537</v>
      </c>
      <c r="E4634" s="461">
        <v>36.06</v>
      </c>
      <c r="F4634" s="164" t="s">
        <v>11038</v>
      </c>
    </row>
    <row r="4635" spans="1:6" x14ac:dyDescent="0.3">
      <c r="A4635" s="159" t="str">
        <f t="shared" si="72"/>
        <v>SN-88548</v>
      </c>
      <c r="B4635" s="171">
        <v>88548</v>
      </c>
      <c r="C4635" s="165" t="s">
        <v>7880</v>
      </c>
      <c r="D4635" s="166" t="s">
        <v>537</v>
      </c>
      <c r="E4635" s="461">
        <v>24.86</v>
      </c>
      <c r="F4635" s="164" t="s">
        <v>11038</v>
      </c>
    </row>
    <row r="4636" spans="1:6" x14ac:dyDescent="0.3">
      <c r="A4636" s="159" t="str">
        <f t="shared" si="72"/>
        <v>SN-73903/1</v>
      </c>
      <c r="B4636" s="171" t="s">
        <v>15685</v>
      </c>
      <c r="C4636" s="165" t="s">
        <v>8071</v>
      </c>
      <c r="D4636" s="166" t="s">
        <v>701</v>
      </c>
      <c r="E4636" s="461">
        <v>0.31</v>
      </c>
      <c r="F4636" s="164" t="s">
        <v>11038</v>
      </c>
    </row>
    <row r="4637" spans="1:6" x14ac:dyDescent="0.3">
      <c r="A4637" s="159" t="str">
        <f t="shared" si="72"/>
        <v>SN-73903/2</v>
      </c>
      <c r="B4637" s="171" t="s">
        <v>15686</v>
      </c>
      <c r="C4637" s="165" t="s">
        <v>8072</v>
      </c>
      <c r="D4637" s="166" t="s">
        <v>537</v>
      </c>
      <c r="E4637" s="461">
        <v>1.64</v>
      </c>
      <c r="F4637" s="164" t="s">
        <v>11038</v>
      </c>
    </row>
    <row r="4638" spans="1:6" ht="20.399999999999999" x14ac:dyDescent="0.3">
      <c r="A4638" s="159" t="str">
        <f t="shared" si="72"/>
        <v>SN-74151/1</v>
      </c>
      <c r="B4638" s="171" t="s">
        <v>15687</v>
      </c>
      <c r="C4638" s="165" t="s">
        <v>15688</v>
      </c>
      <c r="D4638" s="166" t="s">
        <v>537</v>
      </c>
      <c r="E4638" s="461">
        <v>2.78</v>
      </c>
      <c r="F4638" s="164" t="s">
        <v>11038</v>
      </c>
    </row>
    <row r="4639" spans="1:6" ht="21.6" x14ac:dyDescent="0.3">
      <c r="A4639" s="159" t="str">
        <f t="shared" si="72"/>
        <v>SN-74153/1</v>
      </c>
      <c r="B4639" s="171" t="s">
        <v>15689</v>
      </c>
      <c r="C4639" s="165" t="s">
        <v>15690</v>
      </c>
      <c r="D4639" s="166" t="s">
        <v>701</v>
      </c>
      <c r="E4639" s="461">
        <v>0.19</v>
      </c>
      <c r="F4639" s="164" t="s">
        <v>11118</v>
      </c>
    </row>
    <row r="4640" spans="1:6" ht="20.399999999999999" x14ac:dyDescent="0.3">
      <c r="A4640" s="159" t="str">
        <f t="shared" si="72"/>
        <v>SN-74154/1</v>
      </c>
      <c r="B4640" s="171" t="s">
        <v>15691</v>
      </c>
      <c r="C4640" s="165" t="s">
        <v>15692</v>
      </c>
      <c r="D4640" s="166" t="s">
        <v>537</v>
      </c>
      <c r="E4640" s="461">
        <v>4.33</v>
      </c>
      <c r="F4640" s="164" t="s">
        <v>11038</v>
      </c>
    </row>
    <row r="4641" spans="1:6" ht="20.399999999999999" x14ac:dyDescent="0.3">
      <c r="A4641" s="159" t="str">
        <f t="shared" si="72"/>
        <v>SN-74155/1</v>
      </c>
      <c r="B4641" s="171" t="s">
        <v>15693</v>
      </c>
      <c r="C4641" s="165" t="s">
        <v>15694</v>
      </c>
      <c r="D4641" s="166" t="s">
        <v>537</v>
      </c>
      <c r="E4641" s="461">
        <v>1.41</v>
      </c>
      <c r="F4641" s="164" t="s">
        <v>11038</v>
      </c>
    </row>
    <row r="4642" spans="1:6" ht="20.399999999999999" x14ac:dyDescent="0.3">
      <c r="A4642" s="159" t="str">
        <f t="shared" si="72"/>
        <v>SN-74155/2</v>
      </c>
      <c r="B4642" s="171" t="s">
        <v>15695</v>
      </c>
      <c r="C4642" s="165" t="s">
        <v>15696</v>
      </c>
      <c r="D4642" s="166" t="s">
        <v>537</v>
      </c>
      <c r="E4642" s="461">
        <v>2.72</v>
      </c>
      <c r="F4642" s="164" t="s">
        <v>11038</v>
      </c>
    </row>
    <row r="4643" spans="1:6" ht="20.399999999999999" x14ac:dyDescent="0.3">
      <c r="A4643" s="159" t="str">
        <f t="shared" si="72"/>
        <v>SN-74205/1</v>
      </c>
      <c r="B4643" s="171" t="s">
        <v>15697</v>
      </c>
      <c r="C4643" s="165" t="s">
        <v>15698</v>
      </c>
      <c r="D4643" s="166" t="s">
        <v>537</v>
      </c>
      <c r="E4643" s="461">
        <v>1.35</v>
      </c>
      <c r="F4643" s="164" t="s">
        <v>11038</v>
      </c>
    </row>
    <row r="4644" spans="1:6" ht="21.6" x14ac:dyDescent="0.3">
      <c r="A4644" s="159" t="str">
        <f t="shared" si="72"/>
        <v>SN-79472</v>
      </c>
      <c r="B4644" s="171">
        <v>79472</v>
      </c>
      <c r="C4644" s="165" t="s">
        <v>7685</v>
      </c>
      <c r="D4644" s="166" t="s">
        <v>701</v>
      </c>
      <c r="E4644" s="461">
        <v>0.44</v>
      </c>
      <c r="F4644" s="164" t="s">
        <v>11118</v>
      </c>
    </row>
    <row r="4645" spans="1:6" x14ac:dyDescent="0.3">
      <c r="A4645" s="159" t="str">
        <f t="shared" si="72"/>
        <v>SN-79473</v>
      </c>
      <c r="B4645" s="171">
        <v>79473</v>
      </c>
      <c r="C4645" s="165" t="s">
        <v>7686</v>
      </c>
      <c r="D4645" s="166" t="s">
        <v>537</v>
      </c>
      <c r="E4645" s="461">
        <v>4.88</v>
      </c>
      <c r="F4645" s="164" t="s">
        <v>11038</v>
      </c>
    </row>
    <row r="4646" spans="1:6" x14ac:dyDescent="0.3">
      <c r="A4646" s="159" t="str">
        <f t="shared" si="72"/>
        <v>SN-79480</v>
      </c>
      <c r="B4646" s="171">
        <v>79480</v>
      </c>
      <c r="C4646" s="165" t="s">
        <v>15699</v>
      </c>
      <c r="D4646" s="166" t="s">
        <v>537</v>
      </c>
      <c r="E4646" s="461">
        <v>1.98</v>
      </c>
      <c r="F4646" s="164" t="s">
        <v>11038</v>
      </c>
    </row>
    <row r="4647" spans="1:6" x14ac:dyDescent="0.3">
      <c r="A4647" s="159" t="str">
        <f t="shared" si="72"/>
        <v>SN-83336</v>
      </c>
      <c r="B4647" s="171">
        <v>83336</v>
      </c>
      <c r="C4647" s="165" t="s">
        <v>15700</v>
      </c>
      <c r="D4647" s="166" t="s">
        <v>537</v>
      </c>
      <c r="E4647" s="461">
        <v>3.71</v>
      </c>
      <c r="F4647" s="164" t="s">
        <v>11038</v>
      </c>
    </row>
    <row r="4648" spans="1:6" ht="20.399999999999999" x14ac:dyDescent="0.3">
      <c r="A4648" s="159" t="str">
        <f t="shared" si="72"/>
        <v>SN-83338</v>
      </c>
      <c r="B4648" s="171">
        <v>83338</v>
      </c>
      <c r="C4648" s="165" t="s">
        <v>15701</v>
      </c>
      <c r="D4648" s="166" t="s">
        <v>537</v>
      </c>
      <c r="E4648" s="461">
        <v>2.08</v>
      </c>
      <c r="F4648" s="164" t="s">
        <v>11038</v>
      </c>
    </row>
    <row r="4649" spans="1:6" ht="30.6" x14ac:dyDescent="0.3">
      <c r="A4649" s="159" t="str">
        <f t="shared" si="72"/>
        <v>SN-89885</v>
      </c>
      <c r="B4649" s="171">
        <v>89885</v>
      </c>
      <c r="C4649" s="165" t="s">
        <v>15702</v>
      </c>
      <c r="D4649" s="166" t="s">
        <v>537</v>
      </c>
      <c r="E4649" s="461">
        <v>7.14</v>
      </c>
      <c r="F4649" s="164" t="s">
        <v>11038</v>
      </c>
    </row>
    <row r="4650" spans="1:6" ht="30.6" x14ac:dyDescent="0.3">
      <c r="A4650" s="159" t="str">
        <f t="shared" si="72"/>
        <v>SN-89886</v>
      </c>
      <c r="B4650" s="171">
        <v>89886</v>
      </c>
      <c r="C4650" s="165" t="s">
        <v>15703</v>
      </c>
      <c r="D4650" s="166" t="s">
        <v>537</v>
      </c>
      <c r="E4650" s="461">
        <v>7.17</v>
      </c>
      <c r="F4650" s="164" t="s">
        <v>11038</v>
      </c>
    </row>
    <row r="4651" spans="1:6" ht="30.6" x14ac:dyDescent="0.3">
      <c r="A4651" s="159" t="str">
        <f t="shared" si="72"/>
        <v>SN-89887</v>
      </c>
      <c r="B4651" s="171">
        <v>89887</v>
      </c>
      <c r="C4651" s="165" t="s">
        <v>15704</v>
      </c>
      <c r="D4651" s="166" t="s">
        <v>537</v>
      </c>
      <c r="E4651" s="461">
        <v>7.44</v>
      </c>
      <c r="F4651" s="164" t="s">
        <v>11038</v>
      </c>
    </row>
    <row r="4652" spans="1:6" ht="30.6" x14ac:dyDescent="0.3">
      <c r="A4652" s="159" t="str">
        <f t="shared" si="72"/>
        <v>SN-89888</v>
      </c>
      <c r="B4652" s="171">
        <v>89888</v>
      </c>
      <c r="C4652" s="165" t="s">
        <v>15705</v>
      </c>
      <c r="D4652" s="166" t="s">
        <v>537</v>
      </c>
      <c r="E4652" s="461">
        <v>7.36</v>
      </c>
      <c r="F4652" s="164" t="s">
        <v>11038</v>
      </c>
    </row>
    <row r="4653" spans="1:6" ht="30.6" x14ac:dyDescent="0.3">
      <c r="A4653" s="159" t="str">
        <f t="shared" si="72"/>
        <v>SN-89889</v>
      </c>
      <c r="B4653" s="171">
        <v>89889</v>
      </c>
      <c r="C4653" s="165" t="s">
        <v>15706</v>
      </c>
      <c r="D4653" s="166" t="s">
        <v>537</v>
      </c>
      <c r="E4653" s="461">
        <v>7.65</v>
      </c>
      <c r="F4653" s="164" t="s">
        <v>11038</v>
      </c>
    </row>
    <row r="4654" spans="1:6" ht="30.6" x14ac:dyDescent="0.3">
      <c r="A4654" s="159" t="str">
        <f t="shared" si="72"/>
        <v>SN-89890</v>
      </c>
      <c r="B4654" s="171">
        <v>89890</v>
      </c>
      <c r="C4654" s="165" t="s">
        <v>15707</v>
      </c>
      <c r="D4654" s="166" t="s">
        <v>537</v>
      </c>
      <c r="E4654" s="461">
        <v>10.72</v>
      </c>
      <c r="F4654" s="164" t="s">
        <v>11038</v>
      </c>
    </row>
    <row r="4655" spans="1:6" ht="30.6" x14ac:dyDescent="0.3">
      <c r="A4655" s="159" t="str">
        <f t="shared" si="72"/>
        <v>SN-89893</v>
      </c>
      <c r="B4655" s="171">
        <v>89893</v>
      </c>
      <c r="C4655" s="165" t="s">
        <v>15708</v>
      </c>
      <c r="D4655" s="166" t="s">
        <v>537</v>
      </c>
      <c r="E4655" s="461">
        <v>13.23</v>
      </c>
      <c r="F4655" s="164" t="s">
        <v>11038</v>
      </c>
    </row>
    <row r="4656" spans="1:6" ht="30.6" x14ac:dyDescent="0.3">
      <c r="A4656" s="159" t="str">
        <f t="shared" si="72"/>
        <v>SN-89894</v>
      </c>
      <c r="B4656" s="171">
        <v>89894</v>
      </c>
      <c r="C4656" s="165" t="s">
        <v>15709</v>
      </c>
      <c r="D4656" s="166" t="s">
        <v>537</v>
      </c>
      <c r="E4656" s="461">
        <v>14.71</v>
      </c>
      <c r="F4656" s="164" t="s">
        <v>11038</v>
      </c>
    </row>
    <row r="4657" spans="1:6" ht="30.6" x14ac:dyDescent="0.3">
      <c r="A4657" s="159" t="str">
        <f t="shared" si="72"/>
        <v>SN-89895</v>
      </c>
      <c r="B4657" s="171">
        <v>89895</v>
      </c>
      <c r="C4657" s="165" t="s">
        <v>15710</v>
      </c>
      <c r="D4657" s="166" t="s">
        <v>537</v>
      </c>
      <c r="E4657" s="461">
        <v>17.93</v>
      </c>
      <c r="F4657" s="164" t="s">
        <v>11038</v>
      </c>
    </row>
    <row r="4658" spans="1:6" ht="30.6" x14ac:dyDescent="0.3">
      <c r="A4658" s="159" t="str">
        <f t="shared" si="72"/>
        <v>SN-89903</v>
      </c>
      <c r="B4658" s="171">
        <v>89903</v>
      </c>
      <c r="C4658" s="165" t="s">
        <v>15711</v>
      </c>
      <c r="D4658" s="166" t="s">
        <v>537</v>
      </c>
      <c r="E4658" s="461">
        <v>6.36</v>
      </c>
      <c r="F4658" s="164" t="s">
        <v>11038</v>
      </c>
    </row>
    <row r="4659" spans="1:6" ht="30.6" x14ac:dyDescent="0.3">
      <c r="A4659" s="159" t="str">
        <f t="shared" si="72"/>
        <v>SN-89904</v>
      </c>
      <c r="B4659" s="171">
        <v>89904</v>
      </c>
      <c r="C4659" s="165" t="s">
        <v>15712</v>
      </c>
      <c r="D4659" s="166" t="s">
        <v>537</v>
      </c>
      <c r="E4659" s="461">
        <v>6.4</v>
      </c>
      <c r="F4659" s="164" t="s">
        <v>11038</v>
      </c>
    </row>
    <row r="4660" spans="1:6" ht="30.6" x14ac:dyDescent="0.3">
      <c r="A4660" s="159" t="str">
        <f t="shared" si="72"/>
        <v>SN-89905</v>
      </c>
      <c r="B4660" s="171">
        <v>89905</v>
      </c>
      <c r="C4660" s="165" t="s">
        <v>15713</v>
      </c>
      <c r="D4660" s="166" t="s">
        <v>537</v>
      </c>
      <c r="E4660" s="461">
        <v>6.63</v>
      </c>
      <c r="F4660" s="164" t="s">
        <v>11038</v>
      </c>
    </row>
    <row r="4661" spans="1:6" ht="30.6" x14ac:dyDescent="0.3">
      <c r="A4661" s="159" t="str">
        <f t="shared" si="72"/>
        <v>SN-89906</v>
      </c>
      <c r="B4661" s="171">
        <v>89906</v>
      </c>
      <c r="C4661" s="165" t="s">
        <v>15714</v>
      </c>
      <c r="D4661" s="166" t="s">
        <v>537</v>
      </c>
      <c r="E4661" s="461">
        <v>6.55</v>
      </c>
      <c r="F4661" s="164" t="s">
        <v>11038</v>
      </c>
    </row>
    <row r="4662" spans="1:6" ht="30.6" x14ac:dyDescent="0.3">
      <c r="A4662" s="159" t="str">
        <f t="shared" si="72"/>
        <v>SN-89907</v>
      </c>
      <c r="B4662" s="171">
        <v>89907</v>
      </c>
      <c r="C4662" s="165" t="s">
        <v>15715</v>
      </c>
      <c r="D4662" s="166" t="s">
        <v>537</v>
      </c>
      <c r="E4662" s="461">
        <v>7.33</v>
      </c>
      <c r="F4662" s="164" t="s">
        <v>11038</v>
      </c>
    </row>
    <row r="4663" spans="1:6" ht="30.6" x14ac:dyDescent="0.3">
      <c r="A4663" s="159" t="str">
        <f t="shared" si="72"/>
        <v>SN-89908</v>
      </c>
      <c r="B4663" s="171">
        <v>89908</v>
      </c>
      <c r="C4663" s="165" t="s">
        <v>15716</v>
      </c>
      <c r="D4663" s="166" t="s">
        <v>537</v>
      </c>
      <c r="E4663" s="461">
        <v>10.08</v>
      </c>
      <c r="F4663" s="164" t="s">
        <v>11038</v>
      </c>
    </row>
    <row r="4664" spans="1:6" ht="30.6" x14ac:dyDescent="0.3">
      <c r="A4664" s="159" t="str">
        <f t="shared" si="72"/>
        <v>SN-89911</v>
      </c>
      <c r="B4664" s="171">
        <v>89911</v>
      </c>
      <c r="C4664" s="165" t="s">
        <v>15717</v>
      </c>
      <c r="D4664" s="166" t="s">
        <v>537</v>
      </c>
      <c r="E4664" s="461">
        <v>12.33</v>
      </c>
      <c r="F4664" s="164" t="s">
        <v>11038</v>
      </c>
    </row>
    <row r="4665" spans="1:6" ht="30.6" x14ac:dyDescent="0.3">
      <c r="A4665" s="159" t="str">
        <f t="shared" si="72"/>
        <v>SN-89912</v>
      </c>
      <c r="B4665" s="171">
        <v>89912</v>
      </c>
      <c r="C4665" s="165" t="s">
        <v>15718</v>
      </c>
      <c r="D4665" s="166" t="s">
        <v>537</v>
      </c>
      <c r="E4665" s="461">
        <v>13.19</v>
      </c>
      <c r="F4665" s="164" t="s">
        <v>11038</v>
      </c>
    </row>
    <row r="4666" spans="1:6" ht="30.6" x14ac:dyDescent="0.3">
      <c r="A4666" s="159" t="str">
        <f t="shared" si="72"/>
        <v>SN-89913</v>
      </c>
      <c r="B4666" s="171">
        <v>89913</v>
      </c>
      <c r="C4666" s="165" t="s">
        <v>15719</v>
      </c>
      <c r="D4666" s="166" t="s">
        <v>537</v>
      </c>
      <c r="E4666" s="461">
        <v>16.079999999999998</v>
      </c>
      <c r="F4666" s="164" t="s">
        <v>11038</v>
      </c>
    </row>
    <row r="4667" spans="1:6" ht="30.6" x14ac:dyDescent="0.3">
      <c r="A4667" s="159" t="str">
        <f t="shared" si="72"/>
        <v>SN-89921</v>
      </c>
      <c r="B4667" s="171">
        <v>89921</v>
      </c>
      <c r="C4667" s="165" t="s">
        <v>15720</v>
      </c>
      <c r="D4667" s="166" t="s">
        <v>537</v>
      </c>
      <c r="E4667" s="461">
        <v>5.87</v>
      </c>
      <c r="F4667" s="164" t="s">
        <v>11038</v>
      </c>
    </row>
    <row r="4668" spans="1:6" ht="30.6" x14ac:dyDescent="0.3">
      <c r="A4668" s="159" t="str">
        <f t="shared" si="72"/>
        <v>SN-89922</v>
      </c>
      <c r="B4668" s="171">
        <v>89922</v>
      </c>
      <c r="C4668" s="165" t="s">
        <v>15721</v>
      </c>
      <c r="D4668" s="166" t="s">
        <v>537</v>
      </c>
      <c r="E4668" s="461">
        <v>5.9</v>
      </c>
      <c r="F4668" s="164" t="s">
        <v>11038</v>
      </c>
    </row>
    <row r="4669" spans="1:6" ht="30.6" x14ac:dyDescent="0.3">
      <c r="A4669" s="159" t="str">
        <f t="shared" si="72"/>
        <v>SN-89923</v>
      </c>
      <c r="B4669" s="171">
        <v>89923</v>
      </c>
      <c r="C4669" s="165" t="s">
        <v>15722</v>
      </c>
      <c r="D4669" s="166" t="s">
        <v>537</v>
      </c>
      <c r="E4669" s="461">
        <v>6.17</v>
      </c>
      <c r="F4669" s="164" t="s">
        <v>11038</v>
      </c>
    </row>
    <row r="4670" spans="1:6" ht="30.6" x14ac:dyDescent="0.3">
      <c r="A4670" s="159" t="str">
        <f t="shared" si="72"/>
        <v>SN-89924</v>
      </c>
      <c r="B4670" s="171">
        <v>89924</v>
      </c>
      <c r="C4670" s="165" t="s">
        <v>15723</v>
      </c>
      <c r="D4670" s="166" t="s">
        <v>537</v>
      </c>
      <c r="E4670" s="461">
        <v>6.09</v>
      </c>
      <c r="F4670" s="164" t="s">
        <v>11038</v>
      </c>
    </row>
    <row r="4671" spans="1:6" ht="30.6" x14ac:dyDescent="0.3">
      <c r="A4671" s="159" t="str">
        <f t="shared" si="72"/>
        <v>SN-89925</v>
      </c>
      <c r="B4671" s="171">
        <v>89925</v>
      </c>
      <c r="C4671" s="165" t="s">
        <v>15724</v>
      </c>
      <c r="D4671" s="166" t="s">
        <v>537</v>
      </c>
      <c r="E4671" s="461">
        <v>6.37</v>
      </c>
      <c r="F4671" s="164" t="s">
        <v>11038</v>
      </c>
    </row>
    <row r="4672" spans="1:6" ht="30.6" x14ac:dyDescent="0.3">
      <c r="A4672" s="159" t="str">
        <f t="shared" si="72"/>
        <v>SN-89926</v>
      </c>
      <c r="B4672" s="171">
        <v>89926</v>
      </c>
      <c r="C4672" s="165" t="s">
        <v>15725</v>
      </c>
      <c r="D4672" s="166" t="s">
        <v>537</v>
      </c>
      <c r="E4672" s="461">
        <v>9.67</v>
      </c>
      <c r="F4672" s="164" t="s">
        <v>11038</v>
      </c>
    </row>
    <row r="4673" spans="1:6" ht="30.6" x14ac:dyDescent="0.3">
      <c r="A4673" s="159" t="str">
        <f t="shared" si="72"/>
        <v>SN-89929</v>
      </c>
      <c r="B4673" s="171">
        <v>89929</v>
      </c>
      <c r="C4673" s="165" t="s">
        <v>15726</v>
      </c>
      <c r="D4673" s="166" t="s">
        <v>537</v>
      </c>
      <c r="E4673" s="461">
        <v>12.43</v>
      </c>
      <c r="F4673" s="164" t="s">
        <v>11038</v>
      </c>
    </row>
    <row r="4674" spans="1:6" ht="30.6" x14ac:dyDescent="0.3">
      <c r="A4674" s="159" t="str">
        <f t="shared" si="72"/>
        <v>SN-89930</v>
      </c>
      <c r="B4674" s="171">
        <v>89930</v>
      </c>
      <c r="C4674" s="165" t="s">
        <v>15727</v>
      </c>
      <c r="D4674" s="166" t="s">
        <v>537</v>
      </c>
      <c r="E4674" s="461">
        <v>13.36</v>
      </c>
      <c r="F4674" s="164" t="s">
        <v>11038</v>
      </c>
    </row>
    <row r="4675" spans="1:6" ht="30.6" x14ac:dyDescent="0.3">
      <c r="A4675" s="159" t="str">
        <f t="shared" si="72"/>
        <v>SN-89931</v>
      </c>
      <c r="B4675" s="171">
        <v>89931</v>
      </c>
      <c r="C4675" s="165" t="s">
        <v>15728</v>
      </c>
      <c r="D4675" s="166" t="s">
        <v>537</v>
      </c>
      <c r="E4675" s="461">
        <v>16.829999999999998</v>
      </c>
      <c r="F4675" s="164" t="s">
        <v>11038</v>
      </c>
    </row>
    <row r="4676" spans="1:6" ht="30.6" x14ac:dyDescent="0.3">
      <c r="A4676" s="159" t="str">
        <f t="shared" si="72"/>
        <v>SN-89939</v>
      </c>
      <c r="B4676" s="171">
        <v>89939</v>
      </c>
      <c r="C4676" s="165" t="s">
        <v>15729</v>
      </c>
      <c r="D4676" s="166" t="s">
        <v>537</v>
      </c>
      <c r="E4676" s="461">
        <v>5.5</v>
      </c>
      <c r="F4676" s="164" t="s">
        <v>11038</v>
      </c>
    </row>
    <row r="4677" spans="1:6" ht="30.6" x14ac:dyDescent="0.3">
      <c r="A4677" s="159" t="str">
        <f t="shared" si="72"/>
        <v>SN-89940</v>
      </c>
      <c r="B4677" s="171">
        <v>89940</v>
      </c>
      <c r="C4677" s="165" t="s">
        <v>15730</v>
      </c>
      <c r="D4677" s="166" t="s">
        <v>537</v>
      </c>
      <c r="E4677" s="461">
        <v>5.52</v>
      </c>
      <c r="F4677" s="164" t="s">
        <v>11038</v>
      </c>
    </row>
    <row r="4678" spans="1:6" ht="30.6" x14ac:dyDescent="0.3">
      <c r="A4678" s="159" t="str">
        <f t="shared" si="72"/>
        <v>SN-89941</v>
      </c>
      <c r="B4678" s="171">
        <v>89941</v>
      </c>
      <c r="C4678" s="165" t="s">
        <v>15731</v>
      </c>
      <c r="D4678" s="166" t="s">
        <v>537</v>
      </c>
      <c r="E4678" s="461">
        <v>5.77</v>
      </c>
      <c r="F4678" s="164" t="s">
        <v>11038</v>
      </c>
    </row>
    <row r="4679" spans="1:6" ht="30.6" x14ac:dyDescent="0.3">
      <c r="A4679" s="159" t="str">
        <f t="shared" si="72"/>
        <v>SN-89942</v>
      </c>
      <c r="B4679" s="171">
        <v>89942</v>
      </c>
      <c r="C4679" s="165" t="s">
        <v>15732</v>
      </c>
      <c r="D4679" s="166" t="s">
        <v>537</v>
      </c>
      <c r="E4679" s="461">
        <v>5.7</v>
      </c>
      <c r="F4679" s="164" t="s">
        <v>11038</v>
      </c>
    </row>
    <row r="4680" spans="1:6" ht="30.6" x14ac:dyDescent="0.3">
      <c r="A4680" s="159" t="str">
        <f t="shared" si="72"/>
        <v>SN-89943</v>
      </c>
      <c r="B4680" s="171">
        <v>89943</v>
      </c>
      <c r="C4680" s="165" t="s">
        <v>15733</v>
      </c>
      <c r="D4680" s="166" t="s">
        <v>537</v>
      </c>
      <c r="E4680" s="461">
        <v>5.95</v>
      </c>
      <c r="F4680" s="164" t="s">
        <v>11038</v>
      </c>
    </row>
    <row r="4681" spans="1:6" ht="30.6" x14ac:dyDescent="0.3">
      <c r="A4681" s="159" t="str">
        <f t="shared" si="72"/>
        <v>SN-89944</v>
      </c>
      <c r="B4681" s="171">
        <v>89944</v>
      </c>
      <c r="C4681" s="165" t="s">
        <v>15734</v>
      </c>
      <c r="D4681" s="166" t="s">
        <v>537</v>
      </c>
      <c r="E4681" s="461">
        <v>8.9</v>
      </c>
      <c r="F4681" s="164" t="s">
        <v>11038</v>
      </c>
    </row>
    <row r="4682" spans="1:6" ht="30.6" x14ac:dyDescent="0.3">
      <c r="A4682" s="159" t="str">
        <f t="shared" ref="A4682:A4745" si="73">CONCATENATE("SN-",B4682)</f>
        <v>SN-89947</v>
      </c>
      <c r="B4682" s="171">
        <v>89947</v>
      </c>
      <c r="C4682" s="165" t="s">
        <v>15735</v>
      </c>
      <c r="D4682" s="166" t="s">
        <v>537</v>
      </c>
      <c r="E4682" s="461">
        <v>11.02</v>
      </c>
      <c r="F4682" s="164" t="s">
        <v>11038</v>
      </c>
    </row>
    <row r="4683" spans="1:6" ht="30.6" x14ac:dyDescent="0.3">
      <c r="A4683" s="159" t="str">
        <f t="shared" si="73"/>
        <v>SN-89948</v>
      </c>
      <c r="B4683" s="171">
        <v>89948</v>
      </c>
      <c r="C4683" s="165" t="s">
        <v>15736</v>
      </c>
      <c r="D4683" s="166" t="s">
        <v>537</v>
      </c>
      <c r="E4683" s="461">
        <v>12.2</v>
      </c>
      <c r="F4683" s="164" t="s">
        <v>11038</v>
      </c>
    </row>
    <row r="4684" spans="1:6" ht="30.6" x14ac:dyDescent="0.3">
      <c r="A4684" s="159" t="str">
        <f t="shared" si="73"/>
        <v>SN-89949</v>
      </c>
      <c r="B4684" s="171">
        <v>89949</v>
      </c>
      <c r="C4684" s="165" t="s">
        <v>15737</v>
      </c>
      <c r="D4684" s="166" t="s">
        <v>537</v>
      </c>
      <c r="E4684" s="461">
        <v>14.94</v>
      </c>
      <c r="F4684" s="164" t="s">
        <v>11038</v>
      </c>
    </row>
    <row r="4685" spans="1:6" ht="20.399999999999999" x14ac:dyDescent="0.3">
      <c r="A4685" s="159" t="str">
        <f t="shared" si="73"/>
        <v>SN-96520</v>
      </c>
      <c r="B4685" s="171">
        <v>96520</v>
      </c>
      <c r="C4685" s="165" t="s">
        <v>15738</v>
      </c>
      <c r="D4685" s="166" t="s">
        <v>537</v>
      </c>
      <c r="E4685" s="461">
        <v>59.62</v>
      </c>
      <c r="F4685" s="164" t="s">
        <v>11038</v>
      </c>
    </row>
    <row r="4686" spans="1:6" ht="20.399999999999999" x14ac:dyDescent="0.3">
      <c r="A4686" s="159" t="str">
        <f t="shared" si="73"/>
        <v>SN-96521</v>
      </c>
      <c r="B4686" s="171">
        <v>96521</v>
      </c>
      <c r="C4686" s="165" t="s">
        <v>15739</v>
      </c>
      <c r="D4686" s="166" t="s">
        <v>537</v>
      </c>
      <c r="E4686" s="461">
        <v>27.03</v>
      </c>
      <c r="F4686" s="164" t="s">
        <v>11038</v>
      </c>
    </row>
    <row r="4687" spans="1:6" ht="21.6" x14ac:dyDescent="0.3">
      <c r="A4687" s="159" t="str">
        <f t="shared" si="73"/>
        <v>SN-96522</v>
      </c>
      <c r="B4687" s="171">
        <v>96522</v>
      </c>
      <c r="C4687" s="165" t="s">
        <v>15740</v>
      </c>
      <c r="D4687" s="166" t="s">
        <v>537</v>
      </c>
      <c r="E4687" s="461">
        <v>83.8</v>
      </c>
      <c r="F4687" s="164" t="s">
        <v>11118</v>
      </c>
    </row>
    <row r="4688" spans="1:6" ht="21.6" x14ac:dyDescent="0.3">
      <c r="A4688" s="159" t="str">
        <f t="shared" si="73"/>
        <v>SN-96523</v>
      </c>
      <c r="B4688" s="171">
        <v>96523</v>
      </c>
      <c r="C4688" s="165" t="s">
        <v>15741</v>
      </c>
      <c r="D4688" s="166" t="s">
        <v>537</v>
      </c>
      <c r="E4688" s="461">
        <v>53.53</v>
      </c>
      <c r="F4688" s="164" t="s">
        <v>11118</v>
      </c>
    </row>
    <row r="4689" spans="1:6" ht="21.6" x14ac:dyDescent="0.3">
      <c r="A4689" s="159" t="str">
        <f t="shared" si="73"/>
        <v>SN-96524</v>
      </c>
      <c r="B4689" s="171">
        <v>96524</v>
      </c>
      <c r="C4689" s="165" t="s">
        <v>15742</v>
      </c>
      <c r="D4689" s="166" t="s">
        <v>537</v>
      </c>
      <c r="E4689" s="461">
        <v>103.29</v>
      </c>
      <c r="F4689" s="164" t="s">
        <v>11118</v>
      </c>
    </row>
    <row r="4690" spans="1:6" ht="21.6" x14ac:dyDescent="0.3">
      <c r="A4690" s="159" t="str">
        <f t="shared" si="73"/>
        <v>SN-96525</v>
      </c>
      <c r="B4690" s="171">
        <v>96525</v>
      </c>
      <c r="C4690" s="165" t="s">
        <v>15743</v>
      </c>
      <c r="D4690" s="166" t="s">
        <v>537</v>
      </c>
      <c r="E4690" s="461">
        <v>24.17</v>
      </c>
      <c r="F4690" s="164" t="s">
        <v>11118</v>
      </c>
    </row>
    <row r="4691" spans="1:6" ht="21.6" x14ac:dyDescent="0.3">
      <c r="A4691" s="159" t="str">
        <f t="shared" si="73"/>
        <v>SN-96526</v>
      </c>
      <c r="B4691" s="171">
        <v>96526</v>
      </c>
      <c r="C4691" s="165" t="s">
        <v>15744</v>
      </c>
      <c r="D4691" s="166" t="s">
        <v>537</v>
      </c>
      <c r="E4691" s="461">
        <v>169.17</v>
      </c>
      <c r="F4691" s="164" t="s">
        <v>11118</v>
      </c>
    </row>
    <row r="4692" spans="1:6" ht="21.6" x14ac:dyDescent="0.3">
      <c r="A4692" s="159" t="str">
        <f t="shared" si="73"/>
        <v>SN-96527</v>
      </c>
      <c r="B4692" s="171">
        <v>96527</v>
      </c>
      <c r="C4692" s="165" t="s">
        <v>15745</v>
      </c>
      <c r="D4692" s="166" t="s">
        <v>537</v>
      </c>
      <c r="E4692" s="461">
        <v>70.3</v>
      </c>
      <c r="F4692" s="164" t="s">
        <v>11118</v>
      </c>
    </row>
    <row r="4693" spans="1:6" ht="20.399999999999999" x14ac:dyDescent="0.3">
      <c r="A4693" s="159" t="str">
        <f t="shared" si="73"/>
        <v>SN-96528</v>
      </c>
      <c r="B4693" s="171">
        <v>96528</v>
      </c>
      <c r="C4693" s="165" t="s">
        <v>15746</v>
      </c>
      <c r="D4693" s="166" t="s">
        <v>701</v>
      </c>
      <c r="E4693" s="461">
        <v>93.05</v>
      </c>
      <c r="F4693" s="164" t="s">
        <v>11038</v>
      </c>
    </row>
    <row r="4694" spans="1:6" ht="30.6" x14ac:dyDescent="0.3">
      <c r="A4694" s="159" t="str">
        <f t="shared" si="73"/>
        <v>SN-98116</v>
      </c>
      <c r="B4694" s="171">
        <v>98116</v>
      </c>
      <c r="C4694" s="165" t="s">
        <v>15747</v>
      </c>
      <c r="D4694" s="166" t="s">
        <v>537</v>
      </c>
      <c r="E4694" s="461">
        <v>11.23</v>
      </c>
      <c r="F4694" s="164" t="s">
        <v>11038</v>
      </c>
    </row>
    <row r="4695" spans="1:6" ht="30.6" x14ac:dyDescent="0.3">
      <c r="A4695" s="159" t="str">
        <f t="shared" si="73"/>
        <v>SN-98117</v>
      </c>
      <c r="B4695" s="171">
        <v>98117</v>
      </c>
      <c r="C4695" s="165" t="s">
        <v>15748</v>
      </c>
      <c r="D4695" s="166" t="s">
        <v>537</v>
      </c>
      <c r="E4695" s="461">
        <v>10.51</v>
      </c>
      <c r="F4695" s="164" t="s">
        <v>11038</v>
      </c>
    </row>
    <row r="4696" spans="1:6" ht="30.6" x14ac:dyDescent="0.3">
      <c r="A4696" s="159" t="str">
        <f t="shared" si="73"/>
        <v>SN-98118</v>
      </c>
      <c r="B4696" s="171">
        <v>98118</v>
      </c>
      <c r="C4696" s="165" t="s">
        <v>15749</v>
      </c>
      <c r="D4696" s="166" t="s">
        <v>537</v>
      </c>
      <c r="E4696" s="461">
        <v>10.54</v>
      </c>
      <c r="F4696" s="164" t="s">
        <v>11038</v>
      </c>
    </row>
    <row r="4697" spans="1:6" ht="30.6" x14ac:dyDescent="0.3">
      <c r="A4697" s="159" t="str">
        <f t="shared" si="73"/>
        <v>SN-98119</v>
      </c>
      <c r="B4697" s="171">
        <v>98119</v>
      </c>
      <c r="C4697" s="165" t="s">
        <v>15750</v>
      </c>
      <c r="D4697" s="166" t="s">
        <v>537</v>
      </c>
      <c r="E4697" s="461">
        <v>9.33</v>
      </c>
      <c r="F4697" s="164" t="s">
        <v>11038</v>
      </c>
    </row>
    <row r="4698" spans="1:6" ht="20.399999999999999" x14ac:dyDescent="0.3">
      <c r="A4698" s="159" t="str">
        <f t="shared" si="73"/>
        <v>SN-72915</v>
      </c>
      <c r="B4698" s="171">
        <v>72915</v>
      </c>
      <c r="C4698" s="165" t="s">
        <v>15751</v>
      </c>
      <c r="D4698" s="166" t="s">
        <v>537</v>
      </c>
      <c r="E4698" s="461">
        <v>9.0399999999999991</v>
      </c>
      <c r="F4698" s="164" t="s">
        <v>11038</v>
      </c>
    </row>
    <row r="4699" spans="1:6" ht="20.399999999999999" x14ac:dyDescent="0.3">
      <c r="A4699" s="159" t="str">
        <f t="shared" si="73"/>
        <v>SN-72917</v>
      </c>
      <c r="B4699" s="171">
        <v>72917</v>
      </c>
      <c r="C4699" s="165" t="s">
        <v>15752</v>
      </c>
      <c r="D4699" s="166" t="s">
        <v>537</v>
      </c>
      <c r="E4699" s="461">
        <v>10.33</v>
      </c>
      <c r="F4699" s="164" t="s">
        <v>11038</v>
      </c>
    </row>
    <row r="4700" spans="1:6" ht="20.399999999999999" x14ac:dyDescent="0.3">
      <c r="A4700" s="159" t="str">
        <f t="shared" si="73"/>
        <v>SN-72918</v>
      </c>
      <c r="B4700" s="171">
        <v>72918</v>
      </c>
      <c r="C4700" s="165" t="s">
        <v>15753</v>
      </c>
      <c r="D4700" s="166" t="s">
        <v>537</v>
      </c>
      <c r="E4700" s="461">
        <v>12.05</v>
      </c>
      <c r="F4700" s="164" t="s">
        <v>11038</v>
      </c>
    </row>
    <row r="4701" spans="1:6" ht="21.6" x14ac:dyDescent="0.3">
      <c r="A4701" s="159" t="str">
        <f t="shared" si="73"/>
        <v>SN-73965/9</v>
      </c>
      <c r="B4701" s="171" t="s">
        <v>15754</v>
      </c>
      <c r="C4701" s="165" t="s">
        <v>15755</v>
      </c>
      <c r="D4701" s="166" t="s">
        <v>537</v>
      </c>
      <c r="E4701" s="461">
        <v>117.5</v>
      </c>
      <c r="F4701" s="164" t="s">
        <v>11118</v>
      </c>
    </row>
    <row r="4702" spans="1:6" ht="21.6" x14ac:dyDescent="0.3">
      <c r="A4702" s="159" t="str">
        <f t="shared" si="73"/>
        <v>SN-79506/2</v>
      </c>
      <c r="B4702" s="171" t="s">
        <v>15756</v>
      </c>
      <c r="C4702" s="165" t="s">
        <v>15757</v>
      </c>
      <c r="D4702" s="166" t="s">
        <v>537</v>
      </c>
      <c r="E4702" s="461">
        <v>176.25</v>
      </c>
      <c r="F4702" s="164" t="s">
        <v>11118</v>
      </c>
    </row>
    <row r="4703" spans="1:6" ht="21.6" x14ac:dyDescent="0.3">
      <c r="A4703" s="159" t="str">
        <f t="shared" si="73"/>
        <v>SN-79518/1</v>
      </c>
      <c r="B4703" s="171" t="s">
        <v>15758</v>
      </c>
      <c r="C4703" s="165" t="s">
        <v>15759</v>
      </c>
      <c r="D4703" s="166" t="s">
        <v>537</v>
      </c>
      <c r="E4703" s="461">
        <v>28.2</v>
      </c>
      <c r="F4703" s="164" t="s">
        <v>11118</v>
      </c>
    </row>
    <row r="4704" spans="1:6" ht="21.6" x14ac:dyDescent="0.3">
      <c r="A4704" s="159" t="str">
        <f t="shared" si="73"/>
        <v>SN-79518/2</v>
      </c>
      <c r="B4704" s="171" t="s">
        <v>15760</v>
      </c>
      <c r="C4704" s="165" t="s">
        <v>15761</v>
      </c>
      <c r="D4704" s="166" t="s">
        <v>537</v>
      </c>
      <c r="E4704" s="461">
        <v>25.38</v>
      </c>
      <c r="F4704" s="164" t="s">
        <v>11118</v>
      </c>
    </row>
    <row r="4705" spans="1:6" x14ac:dyDescent="0.3">
      <c r="A4705" s="159" t="str">
        <f t="shared" si="73"/>
        <v>SN-83343</v>
      </c>
      <c r="B4705" s="171">
        <v>83343</v>
      </c>
      <c r="C4705" s="165" t="s">
        <v>15762</v>
      </c>
      <c r="D4705" s="166" t="s">
        <v>537</v>
      </c>
      <c r="E4705" s="461">
        <v>11.51</v>
      </c>
      <c r="F4705" s="164" t="s">
        <v>11038</v>
      </c>
    </row>
    <row r="4706" spans="1:6" ht="30.6" x14ac:dyDescent="0.3">
      <c r="A4706" s="159" t="str">
        <f t="shared" si="73"/>
        <v>SN-90082</v>
      </c>
      <c r="B4706" s="171">
        <v>90082</v>
      </c>
      <c r="C4706" s="165" t="s">
        <v>15763</v>
      </c>
      <c r="D4706" s="166" t="s">
        <v>537</v>
      </c>
      <c r="E4706" s="461">
        <v>6.97</v>
      </c>
      <c r="F4706" s="164" t="s">
        <v>11038</v>
      </c>
    </row>
    <row r="4707" spans="1:6" ht="30.6" x14ac:dyDescent="0.3">
      <c r="A4707" s="159" t="str">
        <f t="shared" si="73"/>
        <v>SN-90084</v>
      </c>
      <c r="B4707" s="171">
        <v>90084</v>
      </c>
      <c r="C4707" s="165" t="s">
        <v>15764</v>
      </c>
      <c r="D4707" s="166" t="s">
        <v>537</v>
      </c>
      <c r="E4707" s="461">
        <v>6.76</v>
      </c>
      <c r="F4707" s="164" t="s">
        <v>11038</v>
      </c>
    </row>
    <row r="4708" spans="1:6" ht="30.6" x14ac:dyDescent="0.3">
      <c r="A4708" s="159" t="str">
        <f t="shared" si="73"/>
        <v>SN-90085</v>
      </c>
      <c r="B4708" s="171">
        <v>90085</v>
      </c>
      <c r="C4708" s="165" t="s">
        <v>15765</v>
      </c>
      <c r="D4708" s="166" t="s">
        <v>537</v>
      </c>
      <c r="E4708" s="461">
        <v>6.35</v>
      </c>
      <c r="F4708" s="164" t="s">
        <v>11038</v>
      </c>
    </row>
    <row r="4709" spans="1:6" ht="30.6" x14ac:dyDescent="0.3">
      <c r="A4709" s="159" t="str">
        <f t="shared" si="73"/>
        <v>SN-90086</v>
      </c>
      <c r="B4709" s="171">
        <v>90086</v>
      </c>
      <c r="C4709" s="165" t="s">
        <v>15766</v>
      </c>
      <c r="D4709" s="166" t="s">
        <v>537</v>
      </c>
      <c r="E4709" s="461">
        <v>6.43</v>
      </c>
      <c r="F4709" s="164" t="s">
        <v>11038</v>
      </c>
    </row>
    <row r="4710" spans="1:6" ht="30.6" x14ac:dyDescent="0.3">
      <c r="A4710" s="159" t="str">
        <f t="shared" si="73"/>
        <v>SN-90087</v>
      </c>
      <c r="B4710" s="171">
        <v>90087</v>
      </c>
      <c r="C4710" s="165" t="s">
        <v>15767</v>
      </c>
      <c r="D4710" s="166" t="s">
        <v>537</v>
      </c>
      <c r="E4710" s="461">
        <v>5.67</v>
      </c>
      <c r="F4710" s="164" t="s">
        <v>11038</v>
      </c>
    </row>
    <row r="4711" spans="1:6" ht="30.6" x14ac:dyDescent="0.3">
      <c r="A4711" s="159" t="str">
        <f t="shared" si="73"/>
        <v>SN-90088</v>
      </c>
      <c r="B4711" s="171">
        <v>90088</v>
      </c>
      <c r="C4711" s="165" t="s">
        <v>15768</v>
      </c>
      <c r="D4711" s="166" t="s">
        <v>537</v>
      </c>
      <c r="E4711" s="461">
        <v>5.79</v>
      </c>
      <c r="F4711" s="164" t="s">
        <v>11038</v>
      </c>
    </row>
    <row r="4712" spans="1:6" ht="30.6" x14ac:dyDescent="0.3">
      <c r="A4712" s="159" t="str">
        <f t="shared" si="73"/>
        <v>SN-90090</v>
      </c>
      <c r="B4712" s="171">
        <v>90090</v>
      </c>
      <c r="C4712" s="165" t="s">
        <v>15769</v>
      </c>
      <c r="D4712" s="166" t="s">
        <v>537</v>
      </c>
      <c r="E4712" s="461">
        <v>5.57</v>
      </c>
      <c r="F4712" s="164" t="s">
        <v>11038</v>
      </c>
    </row>
    <row r="4713" spans="1:6" ht="30.6" x14ac:dyDescent="0.3">
      <c r="A4713" s="159" t="str">
        <f t="shared" si="73"/>
        <v>SN-90091</v>
      </c>
      <c r="B4713" s="171">
        <v>90091</v>
      </c>
      <c r="C4713" s="165" t="s">
        <v>15770</v>
      </c>
      <c r="D4713" s="166" t="s">
        <v>537</v>
      </c>
      <c r="E4713" s="461">
        <v>4.16</v>
      </c>
      <c r="F4713" s="164" t="s">
        <v>11038</v>
      </c>
    </row>
    <row r="4714" spans="1:6" ht="30.6" x14ac:dyDescent="0.3">
      <c r="A4714" s="159" t="str">
        <f t="shared" si="73"/>
        <v>SN-90092</v>
      </c>
      <c r="B4714" s="171">
        <v>90092</v>
      </c>
      <c r="C4714" s="165" t="s">
        <v>15771</v>
      </c>
      <c r="D4714" s="166" t="s">
        <v>537</v>
      </c>
      <c r="E4714" s="461">
        <v>4.0199999999999996</v>
      </c>
      <c r="F4714" s="164" t="s">
        <v>11038</v>
      </c>
    </row>
    <row r="4715" spans="1:6" ht="30.6" x14ac:dyDescent="0.3">
      <c r="A4715" s="159" t="str">
        <f t="shared" si="73"/>
        <v>SN-90093</v>
      </c>
      <c r="B4715" s="171">
        <v>90093</v>
      </c>
      <c r="C4715" s="165" t="s">
        <v>15772</v>
      </c>
      <c r="D4715" s="166" t="s">
        <v>537</v>
      </c>
      <c r="E4715" s="461">
        <v>3.79</v>
      </c>
      <c r="F4715" s="164" t="s">
        <v>11038</v>
      </c>
    </row>
    <row r="4716" spans="1:6" ht="30.6" x14ac:dyDescent="0.3">
      <c r="A4716" s="159" t="str">
        <f t="shared" si="73"/>
        <v>SN-90094</v>
      </c>
      <c r="B4716" s="171">
        <v>90094</v>
      </c>
      <c r="C4716" s="165" t="s">
        <v>15773</v>
      </c>
      <c r="D4716" s="166" t="s">
        <v>537</v>
      </c>
      <c r="E4716" s="461">
        <v>3.84</v>
      </c>
      <c r="F4716" s="164" t="s">
        <v>11038</v>
      </c>
    </row>
    <row r="4717" spans="1:6" ht="30.6" x14ac:dyDescent="0.3">
      <c r="A4717" s="159" t="str">
        <f t="shared" si="73"/>
        <v>SN-90095</v>
      </c>
      <c r="B4717" s="171">
        <v>90095</v>
      </c>
      <c r="C4717" s="165" t="s">
        <v>15774</v>
      </c>
      <c r="D4717" s="166" t="s">
        <v>537</v>
      </c>
      <c r="E4717" s="461">
        <v>3.38</v>
      </c>
      <c r="F4717" s="164" t="s">
        <v>11038</v>
      </c>
    </row>
    <row r="4718" spans="1:6" ht="30.6" x14ac:dyDescent="0.3">
      <c r="A4718" s="159" t="str">
        <f t="shared" si="73"/>
        <v>SN-90096</v>
      </c>
      <c r="B4718" s="171">
        <v>90096</v>
      </c>
      <c r="C4718" s="165" t="s">
        <v>15775</v>
      </c>
      <c r="D4718" s="166" t="s">
        <v>537</v>
      </c>
      <c r="E4718" s="461">
        <v>3.46</v>
      </c>
      <c r="F4718" s="164" t="s">
        <v>11038</v>
      </c>
    </row>
    <row r="4719" spans="1:6" ht="30.6" x14ac:dyDescent="0.3">
      <c r="A4719" s="159" t="str">
        <f t="shared" si="73"/>
        <v>SN-90098</v>
      </c>
      <c r="B4719" s="171">
        <v>90098</v>
      </c>
      <c r="C4719" s="165" t="s">
        <v>15776</v>
      </c>
      <c r="D4719" s="166" t="s">
        <v>537</v>
      </c>
      <c r="E4719" s="461">
        <v>3.31</v>
      </c>
      <c r="F4719" s="164" t="s">
        <v>11038</v>
      </c>
    </row>
    <row r="4720" spans="1:6" ht="30.6" x14ac:dyDescent="0.3">
      <c r="A4720" s="159" t="str">
        <f t="shared" si="73"/>
        <v>SN-90099</v>
      </c>
      <c r="B4720" s="171">
        <v>90099</v>
      </c>
      <c r="C4720" s="165" t="s">
        <v>15777</v>
      </c>
      <c r="D4720" s="166" t="s">
        <v>537</v>
      </c>
      <c r="E4720" s="461">
        <v>9.25</v>
      </c>
      <c r="F4720" s="164" t="s">
        <v>11038</v>
      </c>
    </row>
    <row r="4721" spans="1:6" ht="30.6" x14ac:dyDescent="0.3">
      <c r="A4721" s="159" t="str">
        <f t="shared" si="73"/>
        <v>SN-90100</v>
      </c>
      <c r="B4721" s="171">
        <v>90100</v>
      </c>
      <c r="C4721" s="165" t="s">
        <v>15778</v>
      </c>
      <c r="D4721" s="166" t="s">
        <v>537</v>
      </c>
      <c r="E4721" s="461">
        <v>7.87</v>
      </c>
      <c r="F4721" s="164" t="s">
        <v>11038</v>
      </c>
    </row>
    <row r="4722" spans="1:6" ht="30.6" x14ac:dyDescent="0.3">
      <c r="A4722" s="159" t="str">
        <f t="shared" si="73"/>
        <v>SN-90101</v>
      </c>
      <c r="B4722" s="171">
        <v>90101</v>
      </c>
      <c r="C4722" s="165" t="s">
        <v>15779</v>
      </c>
      <c r="D4722" s="166" t="s">
        <v>537</v>
      </c>
      <c r="E4722" s="461">
        <v>7.77</v>
      </c>
      <c r="F4722" s="164" t="s">
        <v>11038</v>
      </c>
    </row>
    <row r="4723" spans="1:6" ht="30.6" x14ac:dyDescent="0.3">
      <c r="A4723" s="159" t="str">
        <f t="shared" si="73"/>
        <v>SN-90102</v>
      </c>
      <c r="B4723" s="171">
        <v>90102</v>
      </c>
      <c r="C4723" s="165" t="s">
        <v>15780</v>
      </c>
      <c r="D4723" s="166" t="s">
        <v>537</v>
      </c>
      <c r="E4723" s="461">
        <v>7.06</v>
      </c>
      <c r="F4723" s="164" t="s">
        <v>11038</v>
      </c>
    </row>
    <row r="4724" spans="1:6" ht="30.6" x14ac:dyDescent="0.3">
      <c r="A4724" s="159" t="str">
        <f t="shared" si="73"/>
        <v>SN-90105</v>
      </c>
      <c r="B4724" s="171">
        <v>90105</v>
      </c>
      <c r="C4724" s="165" t="s">
        <v>15781</v>
      </c>
      <c r="D4724" s="166" t="s">
        <v>537</v>
      </c>
      <c r="E4724" s="461">
        <v>5.53</v>
      </c>
      <c r="F4724" s="164" t="s">
        <v>11038</v>
      </c>
    </row>
    <row r="4725" spans="1:6" ht="30.6" x14ac:dyDescent="0.3">
      <c r="A4725" s="159" t="str">
        <f t="shared" si="73"/>
        <v>SN-90106</v>
      </c>
      <c r="B4725" s="171">
        <v>90106</v>
      </c>
      <c r="C4725" s="165" t="s">
        <v>15782</v>
      </c>
      <c r="D4725" s="166" t="s">
        <v>537</v>
      </c>
      <c r="E4725" s="461">
        <v>4.6900000000000004</v>
      </c>
      <c r="F4725" s="164" t="s">
        <v>11038</v>
      </c>
    </row>
    <row r="4726" spans="1:6" ht="40.799999999999997" x14ac:dyDescent="0.3">
      <c r="A4726" s="159" t="str">
        <f t="shared" si="73"/>
        <v>SN-90107</v>
      </c>
      <c r="B4726" s="171">
        <v>90107</v>
      </c>
      <c r="C4726" s="165" t="s">
        <v>15783</v>
      </c>
      <c r="D4726" s="166" t="s">
        <v>537</v>
      </c>
      <c r="E4726" s="461">
        <v>4.6399999999999997</v>
      </c>
      <c r="F4726" s="164" t="s">
        <v>11038</v>
      </c>
    </row>
    <row r="4727" spans="1:6" ht="40.799999999999997" x14ac:dyDescent="0.3">
      <c r="A4727" s="159" t="str">
        <f t="shared" si="73"/>
        <v>SN-90108</v>
      </c>
      <c r="B4727" s="171">
        <v>90108</v>
      </c>
      <c r="C4727" s="165" t="s">
        <v>15784</v>
      </c>
      <c r="D4727" s="166" t="s">
        <v>537</v>
      </c>
      <c r="E4727" s="461">
        <v>4.22</v>
      </c>
      <c r="F4727" s="164" t="s">
        <v>11038</v>
      </c>
    </row>
    <row r="4728" spans="1:6" ht="21.6" x14ac:dyDescent="0.3">
      <c r="A4728" s="159" t="str">
        <f t="shared" si="73"/>
        <v>SN-93358</v>
      </c>
      <c r="B4728" s="171">
        <v>93358</v>
      </c>
      <c r="C4728" s="165" t="s">
        <v>15785</v>
      </c>
      <c r="D4728" s="166" t="s">
        <v>537</v>
      </c>
      <c r="E4728" s="461">
        <v>46.48</v>
      </c>
      <c r="F4728" s="164" t="s">
        <v>11118</v>
      </c>
    </row>
    <row r="4729" spans="1:6" x14ac:dyDescent="0.3">
      <c r="A4729" s="159" t="str">
        <f t="shared" si="73"/>
        <v>SN-79482</v>
      </c>
      <c r="B4729" s="171">
        <v>79482</v>
      </c>
      <c r="C4729" s="165" t="s">
        <v>7687</v>
      </c>
      <c r="D4729" s="166" t="s">
        <v>537</v>
      </c>
      <c r="E4729" s="461">
        <v>66.650000000000006</v>
      </c>
      <c r="F4729" s="164" t="s">
        <v>11038</v>
      </c>
    </row>
    <row r="4730" spans="1:6" ht="20.399999999999999" x14ac:dyDescent="0.3">
      <c r="A4730" s="159" t="str">
        <f t="shared" si="73"/>
        <v>SN-94304</v>
      </c>
      <c r="B4730" s="171">
        <v>94304</v>
      </c>
      <c r="C4730" s="165" t="s">
        <v>15786</v>
      </c>
      <c r="D4730" s="166" t="s">
        <v>537</v>
      </c>
      <c r="E4730" s="461">
        <v>23.38</v>
      </c>
      <c r="F4730" s="164" t="s">
        <v>11038</v>
      </c>
    </row>
    <row r="4731" spans="1:6" ht="20.399999999999999" x14ac:dyDescent="0.3">
      <c r="A4731" s="159" t="str">
        <f t="shared" si="73"/>
        <v>SN-94305</v>
      </c>
      <c r="B4731" s="171">
        <v>94305</v>
      </c>
      <c r="C4731" s="165" t="s">
        <v>15787</v>
      </c>
      <c r="D4731" s="166" t="s">
        <v>537</v>
      </c>
      <c r="E4731" s="461">
        <v>21.29</v>
      </c>
      <c r="F4731" s="164" t="s">
        <v>11038</v>
      </c>
    </row>
    <row r="4732" spans="1:6" ht="20.399999999999999" x14ac:dyDescent="0.3">
      <c r="A4732" s="159" t="str">
        <f t="shared" si="73"/>
        <v>SN-94306</v>
      </c>
      <c r="B4732" s="171">
        <v>94306</v>
      </c>
      <c r="C4732" s="165" t="s">
        <v>15788</v>
      </c>
      <c r="D4732" s="166" t="s">
        <v>537</v>
      </c>
      <c r="E4732" s="461">
        <v>18.670000000000002</v>
      </c>
      <c r="F4732" s="164" t="s">
        <v>11038</v>
      </c>
    </row>
    <row r="4733" spans="1:6" ht="20.399999999999999" x14ac:dyDescent="0.3">
      <c r="A4733" s="159" t="str">
        <f t="shared" si="73"/>
        <v>SN-94307</v>
      </c>
      <c r="B4733" s="171">
        <v>94307</v>
      </c>
      <c r="C4733" s="165" t="s">
        <v>15789</v>
      </c>
      <c r="D4733" s="166" t="s">
        <v>537</v>
      </c>
      <c r="E4733" s="461">
        <v>19.27</v>
      </c>
      <c r="F4733" s="164" t="s">
        <v>11038</v>
      </c>
    </row>
    <row r="4734" spans="1:6" ht="20.399999999999999" x14ac:dyDescent="0.3">
      <c r="A4734" s="159" t="str">
        <f t="shared" si="73"/>
        <v>SN-94308</v>
      </c>
      <c r="B4734" s="171">
        <v>94308</v>
      </c>
      <c r="C4734" s="165" t="s">
        <v>15790</v>
      </c>
      <c r="D4734" s="166" t="s">
        <v>537</v>
      </c>
      <c r="E4734" s="461">
        <v>17.61</v>
      </c>
      <c r="F4734" s="164" t="s">
        <v>11038</v>
      </c>
    </row>
    <row r="4735" spans="1:6" ht="20.399999999999999" x14ac:dyDescent="0.3">
      <c r="A4735" s="159" t="str">
        <f t="shared" si="73"/>
        <v>SN-94309</v>
      </c>
      <c r="B4735" s="171">
        <v>94309</v>
      </c>
      <c r="C4735" s="165" t="s">
        <v>15791</v>
      </c>
      <c r="D4735" s="166" t="s">
        <v>537</v>
      </c>
      <c r="E4735" s="461">
        <v>18.38</v>
      </c>
      <c r="F4735" s="164" t="s">
        <v>11038</v>
      </c>
    </row>
    <row r="4736" spans="1:6" ht="20.399999999999999" x14ac:dyDescent="0.3">
      <c r="A4736" s="159" t="str">
        <f t="shared" si="73"/>
        <v>SN-94310</v>
      </c>
      <c r="B4736" s="171">
        <v>94310</v>
      </c>
      <c r="C4736" s="165" t="s">
        <v>15792</v>
      </c>
      <c r="D4736" s="166" t="s">
        <v>537</v>
      </c>
      <c r="E4736" s="461">
        <v>17.079999999999998</v>
      </c>
      <c r="F4736" s="164" t="s">
        <v>11038</v>
      </c>
    </row>
    <row r="4737" spans="1:6" ht="20.399999999999999" x14ac:dyDescent="0.3">
      <c r="A4737" s="159" t="str">
        <f t="shared" si="73"/>
        <v>SN-94315</v>
      </c>
      <c r="B4737" s="171">
        <v>94315</v>
      </c>
      <c r="C4737" s="165" t="s">
        <v>15793</v>
      </c>
      <c r="D4737" s="166" t="s">
        <v>537</v>
      </c>
      <c r="E4737" s="461">
        <v>27.07</v>
      </c>
      <c r="F4737" s="164" t="s">
        <v>11038</v>
      </c>
    </row>
    <row r="4738" spans="1:6" ht="20.399999999999999" x14ac:dyDescent="0.3">
      <c r="A4738" s="159" t="str">
        <f t="shared" si="73"/>
        <v>SN-94316</v>
      </c>
      <c r="B4738" s="171">
        <v>94316</v>
      </c>
      <c r="C4738" s="165" t="s">
        <v>15794</v>
      </c>
      <c r="D4738" s="166" t="s">
        <v>537</v>
      </c>
      <c r="E4738" s="461">
        <v>22.35</v>
      </c>
      <c r="F4738" s="164" t="s">
        <v>11038</v>
      </c>
    </row>
    <row r="4739" spans="1:6" ht="20.399999999999999" x14ac:dyDescent="0.3">
      <c r="A4739" s="159" t="str">
        <f t="shared" si="73"/>
        <v>SN-94317</v>
      </c>
      <c r="B4739" s="171">
        <v>94317</v>
      </c>
      <c r="C4739" s="165" t="s">
        <v>15795</v>
      </c>
      <c r="D4739" s="166" t="s">
        <v>537</v>
      </c>
      <c r="E4739" s="461">
        <v>20.27</v>
      </c>
      <c r="F4739" s="164" t="s">
        <v>11038</v>
      </c>
    </row>
    <row r="4740" spans="1:6" ht="20.399999999999999" x14ac:dyDescent="0.3">
      <c r="A4740" s="159" t="str">
        <f t="shared" si="73"/>
        <v>SN-94318</v>
      </c>
      <c r="B4740" s="171">
        <v>94318</v>
      </c>
      <c r="C4740" s="165" t="s">
        <v>15796</v>
      </c>
      <c r="D4740" s="166" t="s">
        <v>537</v>
      </c>
      <c r="E4740" s="461">
        <v>17.59</v>
      </c>
      <c r="F4740" s="164" t="s">
        <v>11038</v>
      </c>
    </row>
    <row r="4741" spans="1:6" x14ac:dyDescent="0.3">
      <c r="A4741" s="159" t="str">
        <f t="shared" si="73"/>
        <v>SN-94319</v>
      </c>
      <c r="B4741" s="171">
        <v>94319</v>
      </c>
      <c r="C4741" s="165" t="s">
        <v>15797</v>
      </c>
      <c r="D4741" s="166" t="s">
        <v>537</v>
      </c>
      <c r="E4741" s="461">
        <v>28.74</v>
      </c>
      <c r="F4741" s="164" t="s">
        <v>11038</v>
      </c>
    </row>
    <row r="4742" spans="1:6" ht="20.399999999999999" x14ac:dyDescent="0.3">
      <c r="A4742" s="159" t="str">
        <f t="shared" si="73"/>
        <v>SN-94327</v>
      </c>
      <c r="B4742" s="171">
        <v>94327</v>
      </c>
      <c r="C4742" s="165" t="s">
        <v>15798</v>
      </c>
      <c r="D4742" s="166" t="s">
        <v>537</v>
      </c>
      <c r="E4742" s="461">
        <v>69.94</v>
      </c>
      <c r="F4742" s="164" t="s">
        <v>11038</v>
      </c>
    </row>
    <row r="4743" spans="1:6" ht="20.399999999999999" x14ac:dyDescent="0.3">
      <c r="A4743" s="159" t="str">
        <f t="shared" si="73"/>
        <v>SN-94328</v>
      </c>
      <c r="B4743" s="171">
        <v>94328</v>
      </c>
      <c r="C4743" s="165" t="s">
        <v>15799</v>
      </c>
      <c r="D4743" s="166" t="s">
        <v>537</v>
      </c>
      <c r="E4743" s="461">
        <v>67.849999999999994</v>
      </c>
      <c r="F4743" s="164" t="s">
        <v>11038</v>
      </c>
    </row>
    <row r="4744" spans="1:6" ht="20.399999999999999" x14ac:dyDescent="0.3">
      <c r="A4744" s="159" t="str">
        <f t="shared" si="73"/>
        <v>SN-94329</v>
      </c>
      <c r="B4744" s="171">
        <v>94329</v>
      </c>
      <c r="C4744" s="165" t="s">
        <v>15800</v>
      </c>
      <c r="D4744" s="166" t="s">
        <v>537</v>
      </c>
      <c r="E4744" s="461">
        <v>65.23</v>
      </c>
      <c r="F4744" s="164" t="s">
        <v>11038</v>
      </c>
    </row>
    <row r="4745" spans="1:6" ht="20.399999999999999" x14ac:dyDescent="0.3">
      <c r="A4745" s="159" t="str">
        <f t="shared" si="73"/>
        <v>SN-94330</v>
      </c>
      <c r="B4745" s="171">
        <v>94330</v>
      </c>
      <c r="C4745" s="165" t="s">
        <v>15801</v>
      </c>
      <c r="D4745" s="166" t="s">
        <v>537</v>
      </c>
      <c r="E4745" s="461">
        <v>65.83</v>
      </c>
      <c r="F4745" s="164" t="s">
        <v>11038</v>
      </c>
    </row>
    <row r="4746" spans="1:6" ht="20.399999999999999" x14ac:dyDescent="0.3">
      <c r="A4746" s="159" t="str">
        <f t="shared" ref="A4746:A4809" si="74">CONCATENATE("SN-",B4746)</f>
        <v>SN-94331</v>
      </c>
      <c r="B4746" s="171">
        <v>94331</v>
      </c>
      <c r="C4746" s="165" t="s">
        <v>15802</v>
      </c>
      <c r="D4746" s="166" t="s">
        <v>537</v>
      </c>
      <c r="E4746" s="461">
        <v>64.17</v>
      </c>
      <c r="F4746" s="164" t="s">
        <v>11038</v>
      </c>
    </row>
    <row r="4747" spans="1:6" ht="20.399999999999999" x14ac:dyDescent="0.3">
      <c r="A4747" s="159" t="str">
        <f t="shared" si="74"/>
        <v>SN-94332</v>
      </c>
      <c r="B4747" s="171">
        <v>94332</v>
      </c>
      <c r="C4747" s="165" t="s">
        <v>15803</v>
      </c>
      <c r="D4747" s="166" t="s">
        <v>537</v>
      </c>
      <c r="E4747" s="461">
        <v>64.94</v>
      </c>
      <c r="F4747" s="164" t="s">
        <v>11038</v>
      </c>
    </row>
    <row r="4748" spans="1:6" ht="20.399999999999999" x14ac:dyDescent="0.3">
      <c r="A4748" s="159" t="str">
        <f t="shared" si="74"/>
        <v>SN-94333</v>
      </c>
      <c r="B4748" s="171">
        <v>94333</v>
      </c>
      <c r="C4748" s="165" t="s">
        <v>15804</v>
      </c>
      <c r="D4748" s="166" t="s">
        <v>537</v>
      </c>
      <c r="E4748" s="461">
        <v>63.64</v>
      </c>
      <c r="F4748" s="164" t="s">
        <v>11038</v>
      </c>
    </row>
    <row r="4749" spans="1:6" ht="20.399999999999999" x14ac:dyDescent="0.3">
      <c r="A4749" s="159" t="str">
        <f t="shared" si="74"/>
        <v>SN-94338</v>
      </c>
      <c r="B4749" s="171">
        <v>94338</v>
      </c>
      <c r="C4749" s="165" t="s">
        <v>15805</v>
      </c>
      <c r="D4749" s="166" t="s">
        <v>537</v>
      </c>
      <c r="E4749" s="461">
        <v>73.63</v>
      </c>
      <c r="F4749" s="164" t="s">
        <v>11038</v>
      </c>
    </row>
    <row r="4750" spans="1:6" ht="20.399999999999999" x14ac:dyDescent="0.3">
      <c r="A4750" s="159" t="str">
        <f t="shared" si="74"/>
        <v>SN-94339</v>
      </c>
      <c r="B4750" s="171">
        <v>94339</v>
      </c>
      <c r="C4750" s="165" t="s">
        <v>15806</v>
      </c>
      <c r="D4750" s="166" t="s">
        <v>537</v>
      </c>
      <c r="E4750" s="461">
        <v>68.91</v>
      </c>
      <c r="F4750" s="164" t="s">
        <v>11038</v>
      </c>
    </row>
    <row r="4751" spans="1:6" ht="20.399999999999999" x14ac:dyDescent="0.3">
      <c r="A4751" s="159" t="str">
        <f t="shared" si="74"/>
        <v>SN-94340</v>
      </c>
      <c r="B4751" s="171">
        <v>94340</v>
      </c>
      <c r="C4751" s="165" t="s">
        <v>15807</v>
      </c>
      <c r="D4751" s="166" t="s">
        <v>537</v>
      </c>
      <c r="E4751" s="461">
        <v>66.83</v>
      </c>
      <c r="F4751" s="164" t="s">
        <v>11038</v>
      </c>
    </row>
    <row r="4752" spans="1:6" ht="20.399999999999999" x14ac:dyDescent="0.3">
      <c r="A4752" s="159" t="str">
        <f t="shared" si="74"/>
        <v>SN-94341</v>
      </c>
      <c r="B4752" s="171">
        <v>94341</v>
      </c>
      <c r="C4752" s="165" t="s">
        <v>15808</v>
      </c>
      <c r="D4752" s="166" t="s">
        <v>537</v>
      </c>
      <c r="E4752" s="461">
        <v>64.150000000000006</v>
      </c>
      <c r="F4752" s="164" t="s">
        <v>11038</v>
      </c>
    </row>
    <row r="4753" spans="1:6" x14ac:dyDescent="0.3">
      <c r="A4753" s="159" t="str">
        <f t="shared" si="74"/>
        <v>SN-94342</v>
      </c>
      <c r="B4753" s="171">
        <v>94342</v>
      </c>
      <c r="C4753" s="165" t="s">
        <v>15809</v>
      </c>
      <c r="D4753" s="166" t="s">
        <v>537</v>
      </c>
      <c r="E4753" s="461">
        <v>75.3</v>
      </c>
      <c r="F4753" s="164" t="s">
        <v>11038</v>
      </c>
    </row>
    <row r="4754" spans="1:6" ht="20.399999999999999" x14ac:dyDescent="0.3">
      <c r="A4754" s="159" t="str">
        <f t="shared" si="74"/>
        <v>SN-96385</v>
      </c>
      <c r="B4754" s="171">
        <v>96385</v>
      </c>
      <c r="C4754" s="165" t="s">
        <v>15810</v>
      </c>
      <c r="D4754" s="166" t="s">
        <v>537</v>
      </c>
      <c r="E4754" s="461">
        <v>4.5999999999999996</v>
      </c>
      <c r="F4754" s="164" t="s">
        <v>11038</v>
      </c>
    </row>
    <row r="4755" spans="1:6" ht="20.399999999999999" x14ac:dyDescent="0.3">
      <c r="A4755" s="159" t="str">
        <f t="shared" si="74"/>
        <v>SN-96386</v>
      </c>
      <c r="B4755" s="171">
        <v>96386</v>
      </c>
      <c r="C4755" s="165" t="s">
        <v>15811</v>
      </c>
      <c r="D4755" s="166" t="s">
        <v>537</v>
      </c>
      <c r="E4755" s="461">
        <v>4.42</v>
      </c>
      <c r="F4755" s="164" t="s">
        <v>11038</v>
      </c>
    </row>
    <row r="4756" spans="1:6" x14ac:dyDescent="0.3">
      <c r="A4756" s="159" t="str">
        <f t="shared" si="74"/>
        <v>SN-83346</v>
      </c>
      <c r="B4756" s="171">
        <v>83346</v>
      </c>
      <c r="C4756" s="165" t="s">
        <v>7689</v>
      </c>
      <c r="D4756" s="166" t="s">
        <v>537</v>
      </c>
      <c r="E4756" s="461">
        <v>0.83</v>
      </c>
      <c r="F4756" s="164" t="s">
        <v>11038</v>
      </c>
    </row>
    <row r="4757" spans="1:6" ht="30.6" x14ac:dyDescent="0.3">
      <c r="A4757" s="159" t="str">
        <f t="shared" si="74"/>
        <v>SN-93360</v>
      </c>
      <c r="B4757" s="171">
        <v>93360</v>
      </c>
      <c r="C4757" s="165" t="s">
        <v>15812</v>
      </c>
      <c r="D4757" s="166" t="s">
        <v>537</v>
      </c>
      <c r="E4757" s="461">
        <v>12.17</v>
      </c>
      <c r="F4757" s="164" t="s">
        <v>11038</v>
      </c>
    </row>
    <row r="4758" spans="1:6" ht="30.6" x14ac:dyDescent="0.3">
      <c r="A4758" s="159" t="str">
        <f t="shared" si="74"/>
        <v>SN-93361</v>
      </c>
      <c r="B4758" s="171">
        <v>93361</v>
      </c>
      <c r="C4758" s="165" t="s">
        <v>15813</v>
      </c>
      <c r="D4758" s="166" t="s">
        <v>537</v>
      </c>
      <c r="E4758" s="461">
        <v>10.16</v>
      </c>
      <c r="F4758" s="164" t="s">
        <v>11038</v>
      </c>
    </row>
    <row r="4759" spans="1:6" ht="30.6" x14ac:dyDescent="0.3">
      <c r="A4759" s="159" t="str">
        <f t="shared" si="74"/>
        <v>SN-93362</v>
      </c>
      <c r="B4759" s="171">
        <v>93362</v>
      </c>
      <c r="C4759" s="165" t="s">
        <v>15814</v>
      </c>
      <c r="D4759" s="166" t="s">
        <v>537</v>
      </c>
      <c r="E4759" s="461">
        <v>7.48</v>
      </c>
      <c r="F4759" s="164" t="s">
        <v>11038</v>
      </c>
    </row>
    <row r="4760" spans="1:6" ht="30.6" x14ac:dyDescent="0.3">
      <c r="A4760" s="159" t="str">
        <f t="shared" si="74"/>
        <v>SN-93363</v>
      </c>
      <c r="B4760" s="171">
        <v>93363</v>
      </c>
      <c r="C4760" s="165" t="s">
        <v>15815</v>
      </c>
      <c r="D4760" s="166" t="s">
        <v>537</v>
      </c>
      <c r="E4760" s="461">
        <v>8.06</v>
      </c>
      <c r="F4760" s="164" t="s">
        <v>11038</v>
      </c>
    </row>
    <row r="4761" spans="1:6" ht="30.6" x14ac:dyDescent="0.3">
      <c r="A4761" s="159" t="str">
        <f t="shared" si="74"/>
        <v>SN-93364</v>
      </c>
      <c r="B4761" s="171">
        <v>93364</v>
      </c>
      <c r="C4761" s="165" t="s">
        <v>15816</v>
      </c>
      <c r="D4761" s="166" t="s">
        <v>537</v>
      </c>
      <c r="E4761" s="461">
        <v>6.41</v>
      </c>
      <c r="F4761" s="164" t="s">
        <v>11038</v>
      </c>
    </row>
    <row r="4762" spans="1:6" ht="30.6" x14ac:dyDescent="0.3">
      <c r="A4762" s="159" t="str">
        <f t="shared" si="74"/>
        <v>SN-93365</v>
      </c>
      <c r="B4762" s="171">
        <v>93365</v>
      </c>
      <c r="C4762" s="165" t="s">
        <v>15817</v>
      </c>
      <c r="D4762" s="166" t="s">
        <v>537</v>
      </c>
      <c r="E4762" s="461">
        <v>7.13</v>
      </c>
      <c r="F4762" s="164" t="s">
        <v>11038</v>
      </c>
    </row>
    <row r="4763" spans="1:6" ht="30.6" x14ac:dyDescent="0.3">
      <c r="A4763" s="159" t="str">
        <f t="shared" si="74"/>
        <v>SN-93366</v>
      </c>
      <c r="B4763" s="171">
        <v>93366</v>
      </c>
      <c r="C4763" s="165" t="s">
        <v>15818</v>
      </c>
      <c r="D4763" s="166" t="s">
        <v>537</v>
      </c>
      <c r="E4763" s="461">
        <v>5.88</v>
      </c>
      <c r="F4763" s="164" t="s">
        <v>11038</v>
      </c>
    </row>
    <row r="4764" spans="1:6" ht="30.6" x14ac:dyDescent="0.3">
      <c r="A4764" s="159" t="str">
        <f t="shared" si="74"/>
        <v>SN-93367</v>
      </c>
      <c r="B4764" s="171">
        <v>93367</v>
      </c>
      <c r="C4764" s="165" t="s">
        <v>15819</v>
      </c>
      <c r="D4764" s="166" t="s">
        <v>537</v>
      </c>
      <c r="E4764" s="461">
        <v>11.34</v>
      </c>
      <c r="F4764" s="164" t="s">
        <v>11038</v>
      </c>
    </row>
    <row r="4765" spans="1:6" ht="30.6" x14ac:dyDescent="0.3">
      <c r="A4765" s="159" t="str">
        <f t="shared" si="74"/>
        <v>SN-93368</v>
      </c>
      <c r="B4765" s="171">
        <v>93368</v>
      </c>
      <c r="C4765" s="165" t="s">
        <v>15820</v>
      </c>
      <c r="D4765" s="166" t="s">
        <v>537</v>
      </c>
      <c r="E4765" s="461">
        <v>9.26</v>
      </c>
      <c r="F4765" s="164" t="s">
        <v>11038</v>
      </c>
    </row>
    <row r="4766" spans="1:6" ht="30.6" x14ac:dyDescent="0.3">
      <c r="A4766" s="159" t="str">
        <f t="shared" si="74"/>
        <v>SN-93369</v>
      </c>
      <c r="B4766" s="171">
        <v>93369</v>
      </c>
      <c r="C4766" s="165" t="s">
        <v>15821</v>
      </c>
      <c r="D4766" s="166" t="s">
        <v>537</v>
      </c>
      <c r="E4766" s="461">
        <v>6.65</v>
      </c>
      <c r="F4766" s="164" t="s">
        <v>11038</v>
      </c>
    </row>
    <row r="4767" spans="1:6" ht="30.6" x14ac:dyDescent="0.3">
      <c r="A4767" s="159" t="str">
        <f t="shared" si="74"/>
        <v>SN-93370</v>
      </c>
      <c r="B4767" s="171">
        <v>93370</v>
      </c>
      <c r="C4767" s="165" t="s">
        <v>15822</v>
      </c>
      <c r="D4767" s="166" t="s">
        <v>537</v>
      </c>
      <c r="E4767" s="461">
        <v>7.24</v>
      </c>
      <c r="F4767" s="164" t="s">
        <v>11038</v>
      </c>
    </row>
    <row r="4768" spans="1:6" ht="30.6" x14ac:dyDescent="0.3">
      <c r="A4768" s="159" t="str">
        <f t="shared" si="74"/>
        <v>SN-93371</v>
      </c>
      <c r="B4768" s="171">
        <v>93371</v>
      </c>
      <c r="C4768" s="165" t="s">
        <v>15823</v>
      </c>
      <c r="D4768" s="166" t="s">
        <v>537</v>
      </c>
      <c r="E4768" s="461">
        <v>5.59</v>
      </c>
      <c r="F4768" s="164" t="s">
        <v>11038</v>
      </c>
    </row>
    <row r="4769" spans="1:6" ht="30.6" x14ac:dyDescent="0.3">
      <c r="A4769" s="159" t="str">
        <f t="shared" si="74"/>
        <v>SN-93372</v>
      </c>
      <c r="B4769" s="171">
        <v>93372</v>
      </c>
      <c r="C4769" s="165" t="s">
        <v>15824</v>
      </c>
      <c r="D4769" s="166" t="s">
        <v>537</v>
      </c>
      <c r="E4769" s="461">
        <v>6.35</v>
      </c>
      <c r="F4769" s="164" t="s">
        <v>11038</v>
      </c>
    </row>
    <row r="4770" spans="1:6" ht="30.6" x14ac:dyDescent="0.3">
      <c r="A4770" s="159" t="str">
        <f t="shared" si="74"/>
        <v>SN-93373</v>
      </c>
      <c r="B4770" s="171">
        <v>93373</v>
      </c>
      <c r="C4770" s="165" t="s">
        <v>15825</v>
      </c>
      <c r="D4770" s="166" t="s">
        <v>537</v>
      </c>
      <c r="E4770" s="461">
        <v>5.0599999999999996</v>
      </c>
      <c r="F4770" s="164" t="s">
        <v>11038</v>
      </c>
    </row>
    <row r="4771" spans="1:6" ht="30.6" x14ac:dyDescent="0.3">
      <c r="A4771" s="159" t="str">
        <f t="shared" si="74"/>
        <v>SN-93374</v>
      </c>
      <c r="B4771" s="171">
        <v>93374</v>
      </c>
      <c r="C4771" s="165" t="s">
        <v>15826</v>
      </c>
      <c r="D4771" s="166" t="s">
        <v>537</v>
      </c>
      <c r="E4771" s="461">
        <v>14.01</v>
      </c>
      <c r="F4771" s="164" t="s">
        <v>11038</v>
      </c>
    </row>
    <row r="4772" spans="1:6" ht="30.6" x14ac:dyDescent="0.3">
      <c r="A4772" s="159" t="str">
        <f t="shared" si="74"/>
        <v>SN-93375</v>
      </c>
      <c r="B4772" s="171">
        <v>93375</v>
      </c>
      <c r="C4772" s="165" t="s">
        <v>15827</v>
      </c>
      <c r="D4772" s="166" t="s">
        <v>537</v>
      </c>
      <c r="E4772" s="461">
        <v>10.75</v>
      </c>
      <c r="F4772" s="164" t="s">
        <v>11038</v>
      </c>
    </row>
    <row r="4773" spans="1:6" ht="30.6" x14ac:dyDescent="0.3">
      <c r="A4773" s="159" t="str">
        <f t="shared" si="74"/>
        <v>SN-93376</v>
      </c>
      <c r="B4773" s="171">
        <v>93376</v>
      </c>
      <c r="C4773" s="165" t="s">
        <v>15828</v>
      </c>
      <c r="D4773" s="166" t="s">
        <v>537</v>
      </c>
      <c r="E4773" s="461">
        <v>8.82</v>
      </c>
      <c r="F4773" s="164" t="s">
        <v>11038</v>
      </c>
    </row>
    <row r="4774" spans="1:6" ht="30.6" x14ac:dyDescent="0.3">
      <c r="A4774" s="159" t="str">
        <f t="shared" si="74"/>
        <v>SN-93377</v>
      </c>
      <c r="B4774" s="171">
        <v>93377</v>
      </c>
      <c r="C4774" s="165" t="s">
        <v>15829</v>
      </c>
      <c r="D4774" s="166" t="s">
        <v>537</v>
      </c>
      <c r="E4774" s="461">
        <v>5.99</v>
      </c>
      <c r="F4774" s="164" t="s">
        <v>11038</v>
      </c>
    </row>
    <row r="4775" spans="1:6" ht="30.6" x14ac:dyDescent="0.3">
      <c r="A4775" s="159" t="str">
        <f t="shared" si="74"/>
        <v>SN-93378</v>
      </c>
      <c r="B4775" s="171">
        <v>93378</v>
      </c>
      <c r="C4775" s="165" t="s">
        <v>15830</v>
      </c>
      <c r="D4775" s="166" t="s">
        <v>537</v>
      </c>
      <c r="E4775" s="461">
        <v>13.02</v>
      </c>
      <c r="F4775" s="164" t="s">
        <v>11038</v>
      </c>
    </row>
    <row r="4776" spans="1:6" ht="30.6" x14ac:dyDescent="0.3">
      <c r="A4776" s="159" t="str">
        <f t="shared" si="74"/>
        <v>SN-93379</v>
      </c>
      <c r="B4776" s="171">
        <v>93379</v>
      </c>
      <c r="C4776" s="165" t="s">
        <v>15831</v>
      </c>
      <c r="D4776" s="166" t="s">
        <v>537</v>
      </c>
      <c r="E4776" s="461">
        <v>10</v>
      </c>
      <c r="F4776" s="164" t="s">
        <v>11038</v>
      </c>
    </row>
    <row r="4777" spans="1:6" ht="30.6" x14ac:dyDescent="0.3">
      <c r="A4777" s="159" t="str">
        <f t="shared" si="74"/>
        <v>SN-93380</v>
      </c>
      <c r="B4777" s="171">
        <v>93380</v>
      </c>
      <c r="C4777" s="165" t="s">
        <v>15832</v>
      </c>
      <c r="D4777" s="166" t="s">
        <v>537</v>
      </c>
      <c r="E4777" s="461">
        <v>8.23</v>
      </c>
      <c r="F4777" s="164" t="s">
        <v>11038</v>
      </c>
    </row>
    <row r="4778" spans="1:6" ht="30.6" x14ac:dyDescent="0.3">
      <c r="A4778" s="159" t="str">
        <f t="shared" si="74"/>
        <v>SN-93381</v>
      </c>
      <c r="B4778" s="171">
        <v>93381</v>
      </c>
      <c r="C4778" s="165" t="s">
        <v>15833</v>
      </c>
      <c r="D4778" s="166" t="s">
        <v>537</v>
      </c>
      <c r="E4778" s="461">
        <v>5.56</v>
      </c>
      <c r="F4778" s="164" t="s">
        <v>11038</v>
      </c>
    </row>
    <row r="4779" spans="1:6" x14ac:dyDescent="0.3">
      <c r="A4779" s="159" t="str">
        <f t="shared" si="74"/>
        <v>SN-93382</v>
      </c>
      <c r="B4779" s="171">
        <v>93382</v>
      </c>
      <c r="C4779" s="165" t="s">
        <v>7933</v>
      </c>
      <c r="D4779" s="166" t="s">
        <v>537</v>
      </c>
      <c r="E4779" s="461">
        <v>16.71</v>
      </c>
      <c r="F4779" s="164" t="s">
        <v>11038</v>
      </c>
    </row>
    <row r="4780" spans="1:6" ht="21.6" x14ac:dyDescent="0.3">
      <c r="A4780" s="159" t="str">
        <f t="shared" si="74"/>
        <v>SN-96995</v>
      </c>
      <c r="B4780" s="171">
        <v>96995</v>
      </c>
      <c r="C4780" s="165" t="s">
        <v>15834</v>
      </c>
      <c r="D4780" s="166" t="s">
        <v>537</v>
      </c>
      <c r="E4780" s="461">
        <v>28.18</v>
      </c>
      <c r="F4780" s="164" t="s">
        <v>11118</v>
      </c>
    </row>
    <row r="4781" spans="1:6" x14ac:dyDescent="0.3">
      <c r="A4781" s="159" t="str">
        <f t="shared" si="74"/>
        <v>SN-72838</v>
      </c>
      <c r="B4781" s="171">
        <v>72838</v>
      </c>
      <c r="C4781" s="165" t="s">
        <v>15835</v>
      </c>
      <c r="D4781" s="166" t="s">
        <v>7643</v>
      </c>
      <c r="E4781" s="461">
        <v>0.82</v>
      </c>
      <c r="F4781" s="164" t="s">
        <v>11038</v>
      </c>
    </row>
    <row r="4782" spans="1:6" x14ac:dyDescent="0.3">
      <c r="A4782" s="159" t="str">
        <f t="shared" si="74"/>
        <v>SN-72839</v>
      </c>
      <c r="B4782" s="171">
        <v>72839</v>
      </c>
      <c r="C4782" s="165" t="s">
        <v>15836</v>
      </c>
      <c r="D4782" s="166" t="s">
        <v>7643</v>
      </c>
      <c r="E4782" s="461">
        <v>0.66</v>
      </c>
      <c r="F4782" s="164" t="s">
        <v>11038</v>
      </c>
    </row>
    <row r="4783" spans="1:6" x14ac:dyDescent="0.3">
      <c r="A4783" s="159" t="str">
        <f t="shared" si="74"/>
        <v>SN-72840</v>
      </c>
      <c r="B4783" s="171">
        <v>72840</v>
      </c>
      <c r="C4783" s="165" t="s">
        <v>15837</v>
      </c>
      <c r="D4783" s="166" t="s">
        <v>7643</v>
      </c>
      <c r="E4783" s="461">
        <v>0.55000000000000004</v>
      </c>
      <c r="F4783" s="164" t="s">
        <v>11038</v>
      </c>
    </row>
    <row r="4784" spans="1:6" ht="20.399999999999999" x14ac:dyDescent="0.3">
      <c r="A4784" s="159" t="str">
        <f t="shared" si="74"/>
        <v>SN-72844</v>
      </c>
      <c r="B4784" s="171">
        <v>72844</v>
      </c>
      <c r="C4784" s="165" t="s">
        <v>15838</v>
      </c>
      <c r="D4784" s="166" t="s">
        <v>584</v>
      </c>
      <c r="E4784" s="461">
        <v>0.73</v>
      </c>
      <c r="F4784" s="164" t="s">
        <v>11038</v>
      </c>
    </row>
    <row r="4785" spans="1:6" x14ac:dyDescent="0.3">
      <c r="A4785" s="159" t="str">
        <f t="shared" si="74"/>
        <v>SN-72845</v>
      </c>
      <c r="B4785" s="171">
        <v>72845</v>
      </c>
      <c r="C4785" s="165" t="s">
        <v>15839</v>
      </c>
      <c r="D4785" s="166" t="s">
        <v>584</v>
      </c>
      <c r="E4785" s="461">
        <v>4.38</v>
      </c>
      <c r="F4785" s="164" t="s">
        <v>11038</v>
      </c>
    </row>
    <row r="4786" spans="1:6" x14ac:dyDescent="0.3">
      <c r="A4786" s="159" t="str">
        <f t="shared" si="74"/>
        <v>SN-72846</v>
      </c>
      <c r="B4786" s="171">
        <v>72846</v>
      </c>
      <c r="C4786" s="165" t="s">
        <v>15840</v>
      </c>
      <c r="D4786" s="166" t="s">
        <v>584</v>
      </c>
      <c r="E4786" s="461">
        <v>3.61</v>
      </c>
      <c r="F4786" s="164" t="s">
        <v>11038</v>
      </c>
    </row>
    <row r="4787" spans="1:6" x14ac:dyDescent="0.3">
      <c r="A4787" s="159" t="str">
        <f t="shared" si="74"/>
        <v>SN-72847</v>
      </c>
      <c r="B4787" s="171">
        <v>72847</v>
      </c>
      <c r="C4787" s="165" t="s">
        <v>15841</v>
      </c>
      <c r="D4787" s="166" t="s">
        <v>584</v>
      </c>
      <c r="E4787" s="461">
        <v>7.79</v>
      </c>
      <c r="F4787" s="164" t="s">
        <v>11038</v>
      </c>
    </row>
    <row r="4788" spans="1:6" x14ac:dyDescent="0.3">
      <c r="A4788" s="159" t="str">
        <f t="shared" si="74"/>
        <v>SN-72848</v>
      </c>
      <c r="B4788" s="171">
        <v>72848</v>
      </c>
      <c r="C4788" s="165" t="s">
        <v>15842</v>
      </c>
      <c r="D4788" s="166" t="s">
        <v>584</v>
      </c>
      <c r="E4788" s="461">
        <v>1.94</v>
      </c>
      <c r="F4788" s="164" t="s">
        <v>11038</v>
      </c>
    </row>
    <row r="4789" spans="1:6" ht="20.399999999999999" x14ac:dyDescent="0.3">
      <c r="A4789" s="159" t="str">
        <f t="shared" si="74"/>
        <v>SN-72849</v>
      </c>
      <c r="B4789" s="171">
        <v>72849</v>
      </c>
      <c r="C4789" s="165" t="s">
        <v>15843</v>
      </c>
      <c r="D4789" s="166" t="s">
        <v>584</v>
      </c>
      <c r="E4789" s="461">
        <v>2.4900000000000002</v>
      </c>
      <c r="F4789" s="164" t="s">
        <v>11038</v>
      </c>
    </row>
    <row r="4790" spans="1:6" ht="20.399999999999999" x14ac:dyDescent="0.3">
      <c r="A4790" s="159" t="str">
        <f t="shared" si="74"/>
        <v>SN-72850</v>
      </c>
      <c r="B4790" s="171">
        <v>72850</v>
      </c>
      <c r="C4790" s="165" t="s">
        <v>15844</v>
      </c>
      <c r="D4790" s="166" t="s">
        <v>584</v>
      </c>
      <c r="E4790" s="461">
        <v>10.41</v>
      </c>
      <c r="F4790" s="164" t="s">
        <v>11038</v>
      </c>
    </row>
    <row r="4791" spans="1:6" x14ac:dyDescent="0.3">
      <c r="A4791" s="159" t="str">
        <f t="shared" si="74"/>
        <v>SN-72882</v>
      </c>
      <c r="B4791" s="171">
        <v>72882</v>
      </c>
      <c r="C4791" s="165" t="s">
        <v>15835</v>
      </c>
      <c r="D4791" s="166" t="s">
        <v>7644</v>
      </c>
      <c r="E4791" s="461">
        <v>1.23</v>
      </c>
      <c r="F4791" s="164" t="s">
        <v>11038</v>
      </c>
    </row>
    <row r="4792" spans="1:6" x14ac:dyDescent="0.3">
      <c r="A4792" s="159" t="str">
        <f t="shared" si="74"/>
        <v>SN-72883</v>
      </c>
      <c r="B4792" s="171">
        <v>72883</v>
      </c>
      <c r="C4792" s="165" t="s">
        <v>15836</v>
      </c>
      <c r="D4792" s="166" t="s">
        <v>7644</v>
      </c>
      <c r="E4792" s="461">
        <v>0.98</v>
      </c>
      <c r="F4792" s="164" t="s">
        <v>11038</v>
      </c>
    </row>
    <row r="4793" spans="1:6" x14ac:dyDescent="0.3">
      <c r="A4793" s="159" t="str">
        <f t="shared" si="74"/>
        <v>SN-72884</v>
      </c>
      <c r="B4793" s="171">
        <v>72884</v>
      </c>
      <c r="C4793" s="165" t="s">
        <v>15837</v>
      </c>
      <c r="D4793" s="166" t="s">
        <v>7644</v>
      </c>
      <c r="E4793" s="461">
        <v>0.82</v>
      </c>
      <c r="F4793" s="164" t="s">
        <v>11038</v>
      </c>
    </row>
    <row r="4794" spans="1:6" x14ac:dyDescent="0.3">
      <c r="A4794" s="159" t="str">
        <f t="shared" si="74"/>
        <v>SN-72885</v>
      </c>
      <c r="B4794" s="171">
        <v>72885</v>
      </c>
      <c r="C4794" s="165" t="s">
        <v>15845</v>
      </c>
      <c r="D4794" s="166" t="s">
        <v>7644</v>
      </c>
      <c r="E4794" s="461">
        <v>1.55</v>
      </c>
      <c r="F4794" s="164" t="s">
        <v>11038</v>
      </c>
    </row>
    <row r="4795" spans="1:6" x14ac:dyDescent="0.3">
      <c r="A4795" s="159" t="str">
        <f t="shared" si="74"/>
        <v>SN-72886</v>
      </c>
      <c r="B4795" s="171">
        <v>72886</v>
      </c>
      <c r="C4795" s="165" t="s">
        <v>15846</v>
      </c>
      <c r="D4795" s="166" t="s">
        <v>7644</v>
      </c>
      <c r="E4795" s="461">
        <v>1.24</v>
      </c>
      <c r="F4795" s="164" t="s">
        <v>11038</v>
      </c>
    </row>
    <row r="4796" spans="1:6" x14ac:dyDescent="0.3">
      <c r="A4796" s="159" t="str">
        <f t="shared" si="74"/>
        <v>SN-72887</v>
      </c>
      <c r="B4796" s="171">
        <v>72887</v>
      </c>
      <c r="C4796" s="165" t="s">
        <v>15847</v>
      </c>
      <c r="D4796" s="166" t="s">
        <v>7644</v>
      </c>
      <c r="E4796" s="461">
        <v>1.04</v>
      </c>
      <c r="F4796" s="164" t="s">
        <v>11038</v>
      </c>
    </row>
    <row r="4797" spans="1:6" ht="20.399999999999999" x14ac:dyDescent="0.3">
      <c r="A4797" s="159" t="str">
        <f t="shared" si="74"/>
        <v>SN-72888</v>
      </c>
      <c r="B4797" s="171">
        <v>72888</v>
      </c>
      <c r="C4797" s="165" t="s">
        <v>15838</v>
      </c>
      <c r="D4797" s="166" t="s">
        <v>537</v>
      </c>
      <c r="E4797" s="461">
        <v>1.0900000000000001</v>
      </c>
      <c r="F4797" s="164" t="s">
        <v>11038</v>
      </c>
    </row>
    <row r="4798" spans="1:6" ht="20.399999999999999" x14ac:dyDescent="0.3">
      <c r="A4798" s="159" t="str">
        <f t="shared" si="74"/>
        <v>SN-72890</v>
      </c>
      <c r="B4798" s="171">
        <v>72890</v>
      </c>
      <c r="C4798" s="165" t="s">
        <v>15848</v>
      </c>
      <c r="D4798" s="166" t="s">
        <v>537</v>
      </c>
      <c r="E4798" s="461">
        <v>6.57</v>
      </c>
      <c r="F4798" s="164" t="s">
        <v>11038</v>
      </c>
    </row>
    <row r="4799" spans="1:6" ht="20.399999999999999" x14ac:dyDescent="0.3">
      <c r="A4799" s="159" t="str">
        <f t="shared" si="74"/>
        <v>SN-72891</v>
      </c>
      <c r="B4799" s="171">
        <v>72891</v>
      </c>
      <c r="C4799" s="165" t="s">
        <v>15849</v>
      </c>
      <c r="D4799" s="166" t="s">
        <v>537</v>
      </c>
      <c r="E4799" s="461">
        <v>5.42</v>
      </c>
      <c r="F4799" s="164" t="s">
        <v>11038</v>
      </c>
    </row>
    <row r="4800" spans="1:6" ht="20.399999999999999" x14ac:dyDescent="0.3">
      <c r="A4800" s="159" t="str">
        <f t="shared" si="74"/>
        <v>SN-72892</v>
      </c>
      <c r="B4800" s="171">
        <v>72892</v>
      </c>
      <c r="C4800" s="165" t="s">
        <v>15850</v>
      </c>
      <c r="D4800" s="166" t="s">
        <v>537</v>
      </c>
      <c r="E4800" s="461">
        <v>11.69</v>
      </c>
      <c r="F4800" s="164" t="s">
        <v>11038</v>
      </c>
    </row>
    <row r="4801" spans="1:6" ht="20.399999999999999" x14ac:dyDescent="0.3">
      <c r="A4801" s="159" t="str">
        <f t="shared" si="74"/>
        <v>SN-72893</v>
      </c>
      <c r="B4801" s="171">
        <v>72893</v>
      </c>
      <c r="C4801" s="165" t="s">
        <v>15851</v>
      </c>
      <c r="D4801" s="166" t="s">
        <v>537</v>
      </c>
      <c r="E4801" s="461">
        <v>2.91</v>
      </c>
      <c r="F4801" s="164" t="s">
        <v>11038</v>
      </c>
    </row>
    <row r="4802" spans="1:6" ht="20.399999999999999" x14ac:dyDescent="0.3">
      <c r="A4802" s="159" t="str">
        <f t="shared" si="74"/>
        <v>SN-72894</v>
      </c>
      <c r="B4802" s="171">
        <v>72894</v>
      </c>
      <c r="C4802" s="165" t="s">
        <v>15852</v>
      </c>
      <c r="D4802" s="166" t="s">
        <v>537</v>
      </c>
      <c r="E4802" s="461">
        <v>3.74</v>
      </c>
      <c r="F4802" s="164" t="s">
        <v>11038</v>
      </c>
    </row>
    <row r="4803" spans="1:6" ht="20.399999999999999" x14ac:dyDescent="0.3">
      <c r="A4803" s="159" t="str">
        <f t="shared" si="74"/>
        <v>SN-72895</v>
      </c>
      <c r="B4803" s="171">
        <v>72895</v>
      </c>
      <c r="C4803" s="165" t="s">
        <v>15853</v>
      </c>
      <c r="D4803" s="166" t="s">
        <v>537</v>
      </c>
      <c r="E4803" s="461">
        <v>19.71</v>
      </c>
      <c r="F4803" s="164" t="s">
        <v>11038</v>
      </c>
    </row>
    <row r="4804" spans="1:6" x14ac:dyDescent="0.3">
      <c r="A4804" s="159" t="str">
        <f t="shared" si="74"/>
        <v>SN-72897</v>
      </c>
      <c r="B4804" s="171">
        <v>72897</v>
      </c>
      <c r="C4804" s="165" t="s">
        <v>7645</v>
      </c>
      <c r="D4804" s="166" t="s">
        <v>537</v>
      </c>
      <c r="E4804" s="461">
        <v>14.98</v>
      </c>
      <c r="F4804" s="164" t="s">
        <v>11038</v>
      </c>
    </row>
    <row r="4805" spans="1:6" x14ac:dyDescent="0.3">
      <c r="A4805" s="159" t="str">
        <f t="shared" si="74"/>
        <v>SN-72898</v>
      </c>
      <c r="B4805" s="171">
        <v>72898</v>
      </c>
      <c r="C4805" s="165" t="s">
        <v>7646</v>
      </c>
      <c r="D4805" s="166" t="s">
        <v>537</v>
      </c>
      <c r="E4805" s="461">
        <v>3.58</v>
      </c>
      <c r="F4805" s="164" t="s">
        <v>11038</v>
      </c>
    </row>
    <row r="4806" spans="1:6" x14ac:dyDescent="0.3">
      <c r="A4806" s="159" t="str">
        <f t="shared" si="74"/>
        <v>SN-72899</v>
      </c>
      <c r="B4806" s="171">
        <v>72899</v>
      </c>
      <c r="C4806" s="165" t="s">
        <v>15854</v>
      </c>
      <c r="D4806" s="166" t="s">
        <v>537</v>
      </c>
      <c r="E4806" s="461">
        <v>5.09</v>
      </c>
      <c r="F4806" s="164" t="s">
        <v>11038</v>
      </c>
    </row>
    <row r="4807" spans="1:6" x14ac:dyDescent="0.3">
      <c r="A4807" s="159" t="str">
        <f t="shared" si="74"/>
        <v>SN-72900</v>
      </c>
      <c r="B4807" s="171">
        <v>72900</v>
      </c>
      <c r="C4807" s="165" t="s">
        <v>15855</v>
      </c>
      <c r="D4807" s="166" t="s">
        <v>537</v>
      </c>
      <c r="E4807" s="461">
        <v>5.61</v>
      </c>
      <c r="F4807" s="164" t="s">
        <v>11038</v>
      </c>
    </row>
    <row r="4808" spans="1:6" ht="20.399999999999999" x14ac:dyDescent="0.3">
      <c r="A4808" s="159" t="str">
        <f t="shared" si="74"/>
        <v>SN-74010/1</v>
      </c>
      <c r="B4808" s="171" t="s">
        <v>15856</v>
      </c>
      <c r="C4808" s="165" t="s">
        <v>15857</v>
      </c>
      <c r="D4808" s="166" t="s">
        <v>537</v>
      </c>
      <c r="E4808" s="461">
        <v>1.56</v>
      </c>
      <c r="F4808" s="164" t="s">
        <v>11038</v>
      </c>
    </row>
    <row r="4809" spans="1:6" x14ac:dyDescent="0.3">
      <c r="A4809" s="159" t="str">
        <f t="shared" si="74"/>
        <v>SN-74241/1</v>
      </c>
      <c r="B4809" s="171" t="s">
        <v>15858</v>
      </c>
      <c r="C4809" s="165" t="s">
        <v>15859</v>
      </c>
      <c r="D4809" s="166" t="s">
        <v>537</v>
      </c>
      <c r="E4809" s="461">
        <v>2.69</v>
      </c>
      <c r="F4809" s="164" t="s">
        <v>11038</v>
      </c>
    </row>
    <row r="4810" spans="1:6" x14ac:dyDescent="0.3">
      <c r="A4810" s="159" t="str">
        <f t="shared" ref="A4810:A4873" si="75">CONCATENATE("SN-",B4810)</f>
        <v>SN-83356</v>
      </c>
      <c r="B4810" s="171">
        <v>83356</v>
      </c>
      <c r="C4810" s="165" t="s">
        <v>7690</v>
      </c>
      <c r="D4810" s="166" t="s">
        <v>7644</v>
      </c>
      <c r="E4810" s="461">
        <v>0.74</v>
      </c>
      <c r="F4810" s="164" t="s">
        <v>11038</v>
      </c>
    </row>
    <row r="4811" spans="1:6" x14ac:dyDescent="0.3">
      <c r="A4811" s="159" t="str">
        <f t="shared" si="75"/>
        <v>SN-83358</v>
      </c>
      <c r="B4811" s="171">
        <v>83358</v>
      </c>
      <c r="C4811" s="165" t="s">
        <v>7691</v>
      </c>
      <c r="D4811" s="166" t="s">
        <v>7644</v>
      </c>
      <c r="E4811" s="461">
        <v>1.53</v>
      </c>
      <c r="F4811" s="164" t="s">
        <v>11038</v>
      </c>
    </row>
    <row r="4812" spans="1:6" x14ac:dyDescent="0.3">
      <c r="A4812" s="159" t="str">
        <f t="shared" si="75"/>
        <v>SN-95285</v>
      </c>
      <c r="B4812" s="171">
        <v>95285</v>
      </c>
      <c r="C4812" s="165" t="s">
        <v>15860</v>
      </c>
      <c r="D4812" s="166" t="s">
        <v>537</v>
      </c>
      <c r="E4812" s="461">
        <v>3.55</v>
      </c>
      <c r="F4812" s="164" t="s">
        <v>11038</v>
      </c>
    </row>
    <row r="4813" spans="1:6" x14ac:dyDescent="0.3">
      <c r="A4813" s="159" t="str">
        <f t="shared" si="75"/>
        <v>SN-95286</v>
      </c>
      <c r="B4813" s="171">
        <v>95286</v>
      </c>
      <c r="C4813" s="165" t="s">
        <v>15861</v>
      </c>
      <c r="D4813" s="166" t="s">
        <v>537</v>
      </c>
      <c r="E4813" s="461">
        <v>3.64</v>
      </c>
      <c r="F4813" s="164" t="s">
        <v>11038</v>
      </c>
    </row>
    <row r="4814" spans="1:6" x14ac:dyDescent="0.3">
      <c r="A4814" s="159" t="str">
        <f t="shared" si="75"/>
        <v>SN-95287</v>
      </c>
      <c r="B4814" s="171">
        <v>95287</v>
      </c>
      <c r="C4814" s="165" t="s">
        <v>15862</v>
      </c>
      <c r="D4814" s="166" t="s">
        <v>537</v>
      </c>
      <c r="E4814" s="461">
        <v>3.74</v>
      </c>
      <c r="F4814" s="164" t="s">
        <v>11038</v>
      </c>
    </row>
    <row r="4815" spans="1:6" x14ac:dyDescent="0.3">
      <c r="A4815" s="159" t="str">
        <f t="shared" si="75"/>
        <v>SN-95288</v>
      </c>
      <c r="B4815" s="171">
        <v>95288</v>
      </c>
      <c r="C4815" s="165" t="s">
        <v>15863</v>
      </c>
      <c r="D4815" s="166" t="s">
        <v>537</v>
      </c>
      <c r="E4815" s="461">
        <v>3.85</v>
      </c>
      <c r="F4815" s="164" t="s">
        <v>11038</v>
      </c>
    </row>
    <row r="4816" spans="1:6" x14ac:dyDescent="0.3">
      <c r="A4816" s="159" t="str">
        <f t="shared" si="75"/>
        <v>SN-95289</v>
      </c>
      <c r="B4816" s="171">
        <v>95289</v>
      </c>
      <c r="C4816" s="165" t="s">
        <v>15864</v>
      </c>
      <c r="D4816" s="166" t="s">
        <v>537</v>
      </c>
      <c r="E4816" s="461">
        <v>3.95</v>
      </c>
      <c r="F4816" s="164" t="s">
        <v>11038</v>
      </c>
    </row>
    <row r="4817" spans="1:6" x14ac:dyDescent="0.3">
      <c r="A4817" s="159" t="str">
        <f t="shared" si="75"/>
        <v>SN-95291</v>
      </c>
      <c r="B4817" s="171">
        <v>95291</v>
      </c>
      <c r="C4817" s="165" t="s">
        <v>15865</v>
      </c>
      <c r="D4817" s="166" t="s">
        <v>537</v>
      </c>
      <c r="E4817" s="461">
        <v>3.16</v>
      </c>
      <c r="F4817" s="164" t="s">
        <v>11038</v>
      </c>
    </row>
    <row r="4818" spans="1:6" x14ac:dyDescent="0.3">
      <c r="A4818" s="159" t="str">
        <f t="shared" si="75"/>
        <v>SN-95292</v>
      </c>
      <c r="B4818" s="171">
        <v>95292</v>
      </c>
      <c r="C4818" s="165" t="s">
        <v>15866</v>
      </c>
      <c r="D4818" s="166" t="s">
        <v>537</v>
      </c>
      <c r="E4818" s="461">
        <v>3.24</v>
      </c>
      <c r="F4818" s="164" t="s">
        <v>11038</v>
      </c>
    </row>
    <row r="4819" spans="1:6" x14ac:dyDescent="0.3">
      <c r="A4819" s="159" t="str">
        <f t="shared" si="75"/>
        <v>SN-95293</v>
      </c>
      <c r="B4819" s="171">
        <v>95293</v>
      </c>
      <c r="C4819" s="165" t="s">
        <v>15867</v>
      </c>
      <c r="D4819" s="166" t="s">
        <v>537</v>
      </c>
      <c r="E4819" s="461">
        <v>3.33</v>
      </c>
      <c r="F4819" s="164" t="s">
        <v>11038</v>
      </c>
    </row>
    <row r="4820" spans="1:6" x14ac:dyDescent="0.3">
      <c r="A4820" s="159" t="str">
        <f t="shared" si="75"/>
        <v>SN-95294</v>
      </c>
      <c r="B4820" s="171">
        <v>95294</v>
      </c>
      <c r="C4820" s="165" t="s">
        <v>15868</v>
      </c>
      <c r="D4820" s="166" t="s">
        <v>537</v>
      </c>
      <c r="E4820" s="461">
        <v>3.52</v>
      </c>
      <c r="F4820" s="164" t="s">
        <v>11038</v>
      </c>
    </row>
    <row r="4821" spans="1:6" x14ac:dyDescent="0.3">
      <c r="A4821" s="159" t="str">
        <f t="shared" si="75"/>
        <v>SN-95295</v>
      </c>
      <c r="B4821" s="171">
        <v>95295</v>
      </c>
      <c r="C4821" s="165" t="s">
        <v>15869</v>
      </c>
      <c r="D4821" s="166" t="s">
        <v>537</v>
      </c>
      <c r="E4821" s="461">
        <v>3.42</v>
      </c>
      <c r="F4821" s="164" t="s">
        <v>11038</v>
      </c>
    </row>
    <row r="4822" spans="1:6" x14ac:dyDescent="0.3">
      <c r="A4822" s="159" t="str">
        <f t="shared" si="75"/>
        <v>SN-95297</v>
      </c>
      <c r="B4822" s="171">
        <v>95297</v>
      </c>
      <c r="C4822" s="165" t="s">
        <v>15870</v>
      </c>
      <c r="D4822" s="166" t="s">
        <v>537</v>
      </c>
      <c r="E4822" s="461">
        <v>2.83</v>
      </c>
      <c r="F4822" s="164" t="s">
        <v>11038</v>
      </c>
    </row>
    <row r="4823" spans="1:6" x14ac:dyDescent="0.3">
      <c r="A4823" s="159" t="str">
        <f t="shared" si="75"/>
        <v>SN-95298</v>
      </c>
      <c r="B4823" s="171">
        <v>95298</v>
      </c>
      <c r="C4823" s="165" t="s">
        <v>15871</v>
      </c>
      <c r="D4823" s="166" t="s">
        <v>537</v>
      </c>
      <c r="E4823" s="461">
        <v>2.91</v>
      </c>
      <c r="F4823" s="164" t="s">
        <v>11038</v>
      </c>
    </row>
    <row r="4824" spans="1:6" x14ac:dyDescent="0.3">
      <c r="A4824" s="159" t="str">
        <f t="shared" si="75"/>
        <v>SN-95299</v>
      </c>
      <c r="B4824" s="171">
        <v>95299</v>
      </c>
      <c r="C4824" s="165" t="s">
        <v>15872</v>
      </c>
      <c r="D4824" s="166" t="s">
        <v>537</v>
      </c>
      <c r="E4824" s="461">
        <v>2.99</v>
      </c>
      <c r="F4824" s="164" t="s">
        <v>11038</v>
      </c>
    </row>
    <row r="4825" spans="1:6" x14ac:dyDescent="0.3">
      <c r="A4825" s="159" t="str">
        <f t="shared" si="75"/>
        <v>SN-95300</v>
      </c>
      <c r="B4825" s="171">
        <v>95300</v>
      </c>
      <c r="C4825" s="165" t="s">
        <v>15873</v>
      </c>
      <c r="D4825" s="166" t="s">
        <v>537</v>
      </c>
      <c r="E4825" s="461">
        <v>3.08</v>
      </c>
      <c r="F4825" s="164" t="s">
        <v>11038</v>
      </c>
    </row>
    <row r="4826" spans="1:6" x14ac:dyDescent="0.3">
      <c r="A4826" s="159" t="str">
        <f t="shared" si="75"/>
        <v>SN-95301</v>
      </c>
      <c r="B4826" s="171">
        <v>95301</v>
      </c>
      <c r="C4826" s="165" t="s">
        <v>15874</v>
      </c>
      <c r="D4826" s="166" t="s">
        <v>537</v>
      </c>
      <c r="E4826" s="461">
        <v>3.16</v>
      </c>
      <c r="F4826" s="164" t="s">
        <v>11038</v>
      </c>
    </row>
    <row r="4827" spans="1:6" x14ac:dyDescent="0.3">
      <c r="A4827" s="159" t="str">
        <f t="shared" si="75"/>
        <v>SN-95302</v>
      </c>
      <c r="B4827" s="171">
        <v>95302</v>
      </c>
      <c r="C4827" s="165" t="s">
        <v>15875</v>
      </c>
      <c r="D4827" s="166" t="s">
        <v>7644</v>
      </c>
      <c r="E4827" s="461">
        <v>1.38</v>
      </c>
      <c r="F4827" s="164" t="s">
        <v>11038</v>
      </c>
    </row>
    <row r="4828" spans="1:6" x14ac:dyDescent="0.3">
      <c r="A4828" s="159" t="str">
        <f t="shared" si="75"/>
        <v>SN-95303</v>
      </c>
      <c r="B4828" s="171">
        <v>95303</v>
      </c>
      <c r="C4828" s="165" t="s">
        <v>15876</v>
      </c>
      <c r="D4828" s="166" t="s">
        <v>7644</v>
      </c>
      <c r="E4828" s="461">
        <v>0.95</v>
      </c>
      <c r="F4828" s="164" t="s">
        <v>11038</v>
      </c>
    </row>
    <row r="4829" spans="1:6" x14ac:dyDescent="0.3">
      <c r="A4829" s="159" t="str">
        <f t="shared" si="75"/>
        <v>SN-97912</v>
      </c>
      <c r="B4829" s="171">
        <v>97912</v>
      </c>
      <c r="C4829" s="165" t="s">
        <v>15877</v>
      </c>
      <c r="D4829" s="166" t="s">
        <v>7644</v>
      </c>
      <c r="E4829" s="461">
        <v>2.0099999999999998</v>
      </c>
      <c r="F4829" s="164" t="s">
        <v>11038</v>
      </c>
    </row>
    <row r="4830" spans="1:6" ht="20.399999999999999" x14ac:dyDescent="0.3">
      <c r="A4830" s="159" t="str">
        <f t="shared" si="75"/>
        <v>SN-97913</v>
      </c>
      <c r="B4830" s="171">
        <v>97913</v>
      </c>
      <c r="C4830" s="165" t="s">
        <v>15878</v>
      </c>
      <c r="D4830" s="166" t="s">
        <v>7644</v>
      </c>
      <c r="E4830" s="461">
        <v>1.54</v>
      </c>
      <c r="F4830" s="164" t="s">
        <v>11038</v>
      </c>
    </row>
    <row r="4831" spans="1:6" ht="20.399999999999999" x14ac:dyDescent="0.3">
      <c r="A4831" s="159" t="str">
        <f t="shared" si="75"/>
        <v>SN-97914</v>
      </c>
      <c r="B4831" s="171">
        <v>97914</v>
      </c>
      <c r="C4831" s="165" t="s">
        <v>15879</v>
      </c>
      <c r="D4831" s="166" t="s">
        <v>7644</v>
      </c>
      <c r="E4831" s="461">
        <v>1.44</v>
      </c>
      <c r="F4831" s="164" t="s">
        <v>11038</v>
      </c>
    </row>
    <row r="4832" spans="1:6" ht="20.399999999999999" x14ac:dyDescent="0.3">
      <c r="A4832" s="159" t="str">
        <f t="shared" si="75"/>
        <v>SN-97915</v>
      </c>
      <c r="B4832" s="171">
        <v>97915</v>
      </c>
      <c r="C4832" s="165" t="s">
        <v>15880</v>
      </c>
      <c r="D4832" s="166" t="s">
        <v>7644</v>
      </c>
      <c r="E4832" s="461">
        <v>1.02</v>
      </c>
      <c r="F4832" s="164" t="s">
        <v>11038</v>
      </c>
    </row>
    <row r="4833" spans="1:6" x14ac:dyDescent="0.3">
      <c r="A4833" s="159" t="str">
        <f t="shared" si="75"/>
        <v>SN-97916</v>
      </c>
      <c r="B4833" s="171">
        <v>97916</v>
      </c>
      <c r="C4833" s="165" t="s">
        <v>15881</v>
      </c>
      <c r="D4833" s="166" t="s">
        <v>7643</v>
      </c>
      <c r="E4833" s="461">
        <v>1.34</v>
      </c>
      <c r="F4833" s="164" t="s">
        <v>11038</v>
      </c>
    </row>
    <row r="4834" spans="1:6" ht="20.399999999999999" x14ac:dyDescent="0.3">
      <c r="A4834" s="159" t="str">
        <f t="shared" si="75"/>
        <v>SN-97917</v>
      </c>
      <c r="B4834" s="171">
        <v>97917</v>
      </c>
      <c r="C4834" s="165" t="s">
        <v>15882</v>
      </c>
      <c r="D4834" s="166" t="s">
        <v>7643</v>
      </c>
      <c r="E4834" s="461">
        <v>1.02</v>
      </c>
      <c r="F4834" s="164" t="s">
        <v>11038</v>
      </c>
    </row>
    <row r="4835" spans="1:6" ht="20.399999999999999" x14ac:dyDescent="0.3">
      <c r="A4835" s="159" t="str">
        <f t="shared" si="75"/>
        <v>SN-97918</v>
      </c>
      <c r="B4835" s="171">
        <v>97918</v>
      </c>
      <c r="C4835" s="165" t="s">
        <v>15883</v>
      </c>
      <c r="D4835" s="166" t="s">
        <v>7643</v>
      </c>
      <c r="E4835" s="461">
        <v>0.96</v>
      </c>
      <c r="F4835" s="164" t="s">
        <v>11038</v>
      </c>
    </row>
    <row r="4836" spans="1:6" ht="20.399999999999999" x14ac:dyDescent="0.3">
      <c r="A4836" s="159" t="str">
        <f t="shared" si="75"/>
        <v>SN-97919</v>
      </c>
      <c r="B4836" s="171">
        <v>97919</v>
      </c>
      <c r="C4836" s="165" t="s">
        <v>15884</v>
      </c>
      <c r="D4836" s="166" t="s">
        <v>7643</v>
      </c>
      <c r="E4836" s="461">
        <v>0.68</v>
      </c>
      <c r="F4836" s="164" t="s">
        <v>11038</v>
      </c>
    </row>
    <row r="4837" spans="1:6" ht="20.399999999999999" x14ac:dyDescent="0.3">
      <c r="A4837" s="159" t="str">
        <f t="shared" si="75"/>
        <v>SN-94097</v>
      </c>
      <c r="B4837" s="171">
        <v>94097</v>
      </c>
      <c r="C4837" s="165" t="s">
        <v>15885</v>
      </c>
      <c r="D4837" s="166" t="s">
        <v>701</v>
      </c>
      <c r="E4837" s="461">
        <v>3.45</v>
      </c>
      <c r="F4837" s="164" t="s">
        <v>11038</v>
      </c>
    </row>
    <row r="4838" spans="1:6" ht="20.399999999999999" x14ac:dyDescent="0.3">
      <c r="A4838" s="159" t="str">
        <f t="shared" si="75"/>
        <v>SN-94098</v>
      </c>
      <c r="B4838" s="171">
        <v>94098</v>
      </c>
      <c r="C4838" s="165" t="s">
        <v>15886</v>
      </c>
      <c r="D4838" s="166" t="s">
        <v>701</v>
      </c>
      <c r="E4838" s="461">
        <v>3.94</v>
      </c>
      <c r="F4838" s="164" t="s">
        <v>11038</v>
      </c>
    </row>
    <row r="4839" spans="1:6" ht="20.399999999999999" x14ac:dyDescent="0.3">
      <c r="A4839" s="159" t="str">
        <f t="shared" si="75"/>
        <v>SN-94099</v>
      </c>
      <c r="B4839" s="171">
        <v>94099</v>
      </c>
      <c r="C4839" s="165" t="s">
        <v>15887</v>
      </c>
      <c r="D4839" s="166" t="s">
        <v>701</v>
      </c>
      <c r="E4839" s="461">
        <v>1.73</v>
      </c>
      <c r="F4839" s="164" t="s">
        <v>11038</v>
      </c>
    </row>
    <row r="4840" spans="1:6" ht="20.399999999999999" x14ac:dyDescent="0.3">
      <c r="A4840" s="159" t="str">
        <f t="shared" si="75"/>
        <v>SN-94100</v>
      </c>
      <c r="B4840" s="171">
        <v>94100</v>
      </c>
      <c r="C4840" s="165" t="s">
        <v>15888</v>
      </c>
      <c r="D4840" s="166" t="s">
        <v>701</v>
      </c>
      <c r="E4840" s="461">
        <v>2.21</v>
      </c>
      <c r="F4840" s="164" t="s">
        <v>11038</v>
      </c>
    </row>
    <row r="4841" spans="1:6" ht="20.399999999999999" x14ac:dyDescent="0.3">
      <c r="A4841" s="159" t="str">
        <f t="shared" si="75"/>
        <v>SN-94102</v>
      </c>
      <c r="B4841" s="171">
        <v>94102</v>
      </c>
      <c r="C4841" s="165" t="s">
        <v>15889</v>
      </c>
      <c r="D4841" s="166" t="s">
        <v>537</v>
      </c>
      <c r="E4841" s="461">
        <v>135.06</v>
      </c>
      <c r="F4841" s="164" t="s">
        <v>11038</v>
      </c>
    </row>
    <row r="4842" spans="1:6" ht="20.399999999999999" x14ac:dyDescent="0.3">
      <c r="A4842" s="159" t="str">
        <f t="shared" si="75"/>
        <v>SN-94103</v>
      </c>
      <c r="B4842" s="171">
        <v>94103</v>
      </c>
      <c r="C4842" s="165" t="s">
        <v>15890</v>
      </c>
      <c r="D4842" s="166" t="s">
        <v>537</v>
      </c>
      <c r="E4842" s="461">
        <v>154.91999999999999</v>
      </c>
      <c r="F4842" s="164" t="s">
        <v>11038</v>
      </c>
    </row>
    <row r="4843" spans="1:6" ht="20.399999999999999" x14ac:dyDescent="0.3">
      <c r="A4843" s="159" t="str">
        <f t="shared" si="75"/>
        <v>SN-94104</v>
      </c>
      <c r="B4843" s="171">
        <v>94104</v>
      </c>
      <c r="C4843" s="165" t="s">
        <v>15891</v>
      </c>
      <c r="D4843" s="166" t="s">
        <v>537</v>
      </c>
      <c r="E4843" s="461">
        <v>137.81</v>
      </c>
      <c r="F4843" s="164" t="s">
        <v>11038</v>
      </c>
    </row>
    <row r="4844" spans="1:6" ht="20.399999999999999" x14ac:dyDescent="0.3">
      <c r="A4844" s="159" t="str">
        <f t="shared" si="75"/>
        <v>SN-94105</v>
      </c>
      <c r="B4844" s="171">
        <v>94105</v>
      </c>
      <c r="C4844" s="165" t="s">
        <v>15892</v>
      </c>
      <c r="D4844" s="166" t="s">
        <v>537</v>
      </c>
      <c r="E4844" s="461">
        <v>157.68</v>
      </c>
      <c r="F4844" s="164" t="s">
        <v>11038</v>
      </c>
    </row>
    <row r="4845" spans="1:6" ht="20.399999999999999" x14ac:dyDescent="0.3">
      <c r="A4845" s="159" t="str">
        <f t="shared" si="75"/>
        <v>SN-94106</v>
      </c>
      <c r="B4845" s="171">
        <v>94106</v>
      </c>
      <c r="C4845" s="165" t="s">
        <v>15893</v>
      </c>
      <c r="D4845" s="166" t="s">
        <v>537</v>
      </c>
      <c r="E4845" s="461">
        <v>121.23</v>
      </c>
      <c r="F4845" s="164" t="s">
        <v>11038</v>
      </c>
    </row>
    <row r="4846" spans="1:6" ht="20.399999999999999" x14ac:dyDescent="0.3">
      <c r="A4846" s="159" t="str">
        <f t="shared" si="75"/>
        <v>SN-94107</v>
      </c>
      <c r="B4846" s="171">
        <v>94107</v>
      </c>
      <c r="C4846" s="165" t="s">
        <v>15894</v>
      </c>
      <c r="D4846" s="166" t="s">
        <v>537</v>
      </c>
      <c r="E4846" s="461">
        <v>141.1</v>
      </c>
      <c r="F4846" s="164" t="s">
        <v>11038</v>
      </c>
    </row>
    <row r="4847" spans="1:6" ht="20.399999999999999" x14ac:dyDescent="0.3">
      <c r="A4847" s="159" t="str">
        <f t="shared" si="75"/>
        <v>SN-94108</v>
      </c>
      <c r="B4847" s="171">
        <v>94108</v>
      </c>
      <c r="C4847" s="165" t="s">
        <v>15895</v>
      </c>
      <c r="D4847" s="166" t="s">
        <v>537</v>
      </c>
      <c r="E4847" s="461">
        <v>123.99</v>
      </c>
      <c r="F4847" s="164" t="s">
        <v>11038</v>
      </c>
    </row>
    <row r="4848" spans="1:6" ht="20.399999999999999" x14ac:dyDescent="0.3">
      <c r="A4848" s="159" t="str">
        <f t="shared" si="75"/>
        <v>SN-94110</v>
      </c>
      <c r="B4848" s="171">
        <v>94110</v>
      </c>
      <c r="C4848" s="165" t="s">
        <v>15896</v>
      </c>
      <c r="D4848" s="166" t="s">
        <v>537</v>
      </c>
      <c r="E4848" s="461">
        <v>143.84</v>
      </c>
      <c r="F4848" s="164" t="s">
        <v>11038</v>
      </c>
    </row>
    <row r="4849" spans="1:6" ht="20.399999999999999" x14ac:dyDescent="0.3">
      <c r="A4849" s="159" t="str">
        <f t="shared" si="75"/>
        <v>SN-94111</v>
      </c>
      <c r="B4849" s="171">
        <v>94111</v>
      </c>
      <c r="C4849" s="165" t="s">
        <v>15897</v>
      </c>
      <c r="D4849" s="166" t="s">
        <v>537</v>
      </c>
      <c r="E4849" s="461">
        <v>119.19</v>
      </c>
      <c r="F4849" s="164" t="s">
        <v>11038</v>
      </c>
    </row>
    <row r="4850" spans="1:6" ht="20.399999999999999" x14ac:dyDescent="0.3">
      <c r="A4850" s="159" t="str">
        <f t="shared" si="75"/>
        <v>SN-94112</v>
      </c>
      <c r="B4850" s="171">
        <v>94112</v>
      </c>
      <c r="C4850" s="165" t="s">
        <v>15898</v>
      </c>
      <c r="D4850" s="166" t="s">
        <v>537</v>
      </c>
      <c r="E4850" s="461">
        <v>135.36000000000001</v>
      </c>
      <c r="F4850" s="164" t="s">
        <v>11038</v>
      </c>
    </row>
    <row r="4851" spans="1:6" ht="20.399999999999999" x14ac:dyDescent="0.3">
      <c r="A4851" s="159" t="str">
        <f t="shared" si="75"/>
        <v>SN-94113</v>
      </c>
      <c r="B4851" s="171">
        <v>94113</v>
      </c>
      <c r="C4851" s="165" t="s">
        <v>15899</v>
      </c>
      <c r="D4851" s="166" t="s">
        <v>537</v>
      </c>
      <c r="E4851" s="461">
        <v>123.87</v>
      </c>
      <c r="F4851" s="164" t="s">
        <v>11038</v>
      </c>
    </row>
    <row r="4852" spans="1:6" ht="20.399999999999999" x14ac:dyDescent="0.3">
      <c r="A4852" s="159" t="str">
        <f t="shared" si="75"/>
        <v>SN-94114</v>
      </c>
      <c r="B4852" s="171">
        <v>94114</v>
      </c>
      <c r="C4852" s="165" t="s">
        <v>15900</v>
      </c>
      <c r="D4852" s="166" t="s">
        <v>537</v>
      </c>
      <c r="E4852" s="461">
        <v>140.65</v>
      </c>
      <c r="F4852" s="164" t="s">
        <v>11038</v>
      </c>
    </row>
    <row r="4853" spans="1:6" ht="20.399999999999999" x14ac:dyDescent="0.3">
      <c r="A4853" s="159" t="str">
        <f t="shared" si="75"/>
        <v>SN-94115</v>
      </c>
      <c r="B4853" s="171">
        <v>94115</v>
      </c>
      <c r="C4853" s="165" t="s">
        <v>15901</v>
      </c>
      <c r="D4853" s="166" t="s">
        <v>537</v>
      </c>
      <c r="E4853" s="461">
        <v>97.35</v>
      </c>
      <c r="F4853" s="164" t="s">
        <v>11038</v>
      </c>
    </row>
    <row r="4854" spans="1:6" ht="20.399999999999999" x14ac:dyDescent="0.3">
      <c r="A4854" s="159" t="str">
        <f t="shared" si="75"/>
        <v>SN-94116</v>
      </c>
      <c r="B4854" s="171">
        <v>94116</v>
      </c>
      <c r="C4854" s="165" t="s">
        <v>15902</v>
      </c>
      <c r="D4854" s="166" t="s">
        <v>537</v>
      </c>
      <c r="E4854" s="461">
        <v>110.33</v>
      </c>
      <c r="F4854" s="164" t="s">
        <v>11038</v>
      </c>
    </row>
    <row r="4855" spans="1:6" ht="20.399999999999999" x14ac:dyDescent="0.3">
      <c r="A4855" s="159" t="str">
        <f t="shared" si="75"/>
        <v>SN-94117</v>
      </c>
      <c r="B4855" s="171">
        <v>94117</v>
      </c>
      <c r="C4855" s="165" t="s">
        <v>15903</v>
      </c>
      <c r="D4855" s="166" t="s">
        <v>537</v>
      </c>
      <c r="E4855" s="461">
        <v>101.68</v>
      </c>
      <c r="F4855" s="164" t="s">
        <v>11038</v>
      </c>
    </row>
    <row r="4856" spans="1:6" ht="20.399999999999999" x14ac:dyDescent="0.3">
      <c r="A4856" s="159" t="str">
        <f t="shared" si="75"/>
        <v>SN-94118</v>
      </c>
      <c r="B4856" s="171">
        <v>94118</v>
      </c>
      <c r="C4856" s="165" t="s">
        <v>15904</v>
      </c>
      <c r="D4856" s="166" t="s">
        <v>537</v>
      </c>
      <c r="E4856" s="461">
        <v>115.45</v>
      </c>
      <c r="F4856" s="164" t="s">
        <v>11038</v>
      </c>
    </row>
    <row r="4857" spans="1:6" ht="21.6" x14ac:dyDescent="0.3">
      <c r="A4857" s="159" t="str">
        <f t="shared" si="75"/>
        <v>SN-6514</v>
      </c>
      <c r="B4857" s="171">
        <v>6514</v>
      </c>
      <c r="C4857" s="165" t="s">
        <v>7583</v>
      </c>
      <c r="D4857" s="166" t="s">
        <v>537</v>
      </c>
      <c r="E4857" s="461">
        <v>80.77</v>
      </c>
      <c r="F4857" s="164" t="s">
        <v>11118</v>
      </c>
    </row>
    <row r="4858" spans="1:6" ht="21.6" x14ac:dyDescent="0.3">
      <c r="A4858" s="159" t="str">
        <f t="shared" si="75"/>
        <v>SN-88549</v>
      </c>
      <c r="B4858" s="171">
        <v>88549</v>
      </c>
      <c r="C4858" s="165" t="s">
        <v>15905</v>
      </c>
      <c r="D4858" s="166" t="s">
        <v>537</v>
      </c>
      <c r="E4858" s="461">
        <v>64.25</v>
      </c>
      <c r="F4858" s="164" t="s">
        <v>11118</v>
      </c>
    </row>
    <row r="4859" spans="1:6" x14ac:dyDescent="0.3">
      <c r="A4859" s="159" t="str">
        <f t="shared" si="75"/>
        <v>SN-41721</v>
      </c>
      <c r="B4859" s="171">
        <v>41721</v>
      </c>
      <c r="C4859" s="165" t="s">
        <v>7590</v>
      </c>
      <c r="D4859" s="166" t="s">
        <v>537</v>
      </c>
      <c r="E4859" s="461">
        <v>2.71</v>
      </c>
      <c r="F4859" s="164" t="s">
        <v>11038</v>
      </c>
    </row>
    <row r="4860" spans="1:6" x14ac:dyDescent="0.3">
      <c r="A4860" s="159" t="str">
        <f t="shared" si="75"/>
        <v>SN-41722</v>
      </c>
      <c r="B4860" s="171">
        <v>41722</v>
      </c>
      <c r="C4860" s="165" t="s">
        <v>7591</v>
      </c>
      <c r="D4860" s="166" t="s">
        <v>537</v>
      </c>
      <c r="E4860" s="461">
        <v>3.89</v>
      </c>
      <c r="F4860" s="164" t="s">
        <v>11038</v>
      </c>
    </row>
    <row r="4861" spans="1:6" x14ac:dyDescent="0.3">
      <c r="A4861" s="159" t="str">
        <f t="shared" si="75"/>
        <v>SN-74005/1</v>
      </c>
      <c r="B4861" s="171" t="s">
        <v>15906</v>
      </c>
      <c r="C4861" s="165" t="s">
        <v>15907</v>
      </c>
      <c r="D4861" s="166" t="s">
        <v>537</v>
      </c>
      <c r="E4861" s="461">
        <v>3.47</v>
      </c>
      <c r="F4861" s="164" t="s">
        <v>11038</v>
      </c>
    </row>
    <row r="4862" spans="1:6" ht="20.399999999999999" x14ac:dyDescent="0.3">
      <c r="A4862" s="159" t="str">
        <f t="shared" si="75"/>
        <v>SN-74005/2</v>
      </c>
      <c r="B4862" s="171" t="s">
        <v>15908</v>
      </c>
      <c r="C4862" s="165" t="s">
        <v>15909</v>
      </c>
      <c r="D4862" s="166" t="s">
        <v>537</v>
      </c>
      <c r="E4862" s="461">
        <v>4.68</v>
      </c>
      <c r="F4862" s="164" t="s">
        <v>11038</v>
      </c>
    </row>
    <row r="4863" spans="1:6" x14ac:dyDescent="0.3">
      <c r="A4863" s="159" t="str">
        <f t="shared" si="75"/>
        <v>SN-74034/1</v>
      </c>
      <c r="B4863" s="171" t="s">
        <v>15910</v>
      </c>
      <c r="C4863" s="165" t="s">
        <v>15911</v>
      </c>
      <c r="D4863" s="166" t="s">
        <v>537</v>
      </c>
      <c r="E4863" s="461">
        <v>1.46</v>
      </c>
      <c r="F4863" s="164" t="s">
        <v>11038</v>
      </c>
    </row>
    <row r="4864" spans="1:6" x14ac:dyDescent="0.3">
      <c r="A4864" s="159" t="str">
        <f t="shared" si="75"/>
        <v>SN-83344</v>
      </c>
      <c r="B4864" s="171">
        <v>83344</v>
      </c>
      <c r="C4864" s="165" t="s">
        <v>15912</v>
      </c>
      <c r="D4864" s="166" t="s">
        <v>537</v>
      </c>
      <c r="E4864" s="461">
        <v>0.76</v>
      </c>
      <c r="F4864" s="164" t="s">
        <v>11038</v>
      </c>
    </row>
    <row r="4865" spans="1:6" x14ac:dyDescent="0.3">
      <c r="A4865" s="159" t="str">
        <f t="shared" si="75"/>
        <v>SN-95606</v>
      </c>
      <c r="B4865" s="171">
        <v>95606</v>
      </c>
      <c r="C4865" s="165" t="s">
        <v>15913</v>
      </c>
      <c r="D4865" s="166" t="s">
        <v>537</v>
      </c>
      <c r="E4865" s="461">
        <v>1.1100000000000001</v>
      </c>
      <c r="F4865" s="164" t="s">
        <v>11038</v>
      </c>
    </row>
    <row r="4866" spans="1:6" ht="20.399999999999999" x14ac:dyDescent="0.3">
      <c r="A4866" s="159" t="str">
        <f t="shared" si="75"/>
        <v>SN-72131</v>
      </c>
      <c r="B4866" s="171">
        <v>72131</v>
      </c>
      <c r="C4866" s="165" t="s">
        <v>15914</v>
      </c>
      <c r="D4866" s="166" t="s">
        <v>701</v>
      </c>
      <c r="E4866" s="461">
        <v>90</v>
      </c>
      <c r="F4866" s="164" t="s">
        <v>11038</v>
      </c>
    </row>
    <row r="4867" spans="1:6" ht="20.399999999999999" x14ac:dyDescent="0.3">
      <c r="A4867" s="159" t="str">
        <f t="shared" si="75"/>
        <v>SN-72132</v>
      </c>
      <c r="B4867" s="171">
        <v>72132</v>
      </c>
      <c r="C4867" s="165" t="s">
        <v>15915</v>
      </c>
      <c r="D4867" s="166" t="s">
        <v>701</v>
      </c>
      <c r="E4867" s="461">
        <v>46.38</v>
      </c>
      <c r="F4867" s="164" t="s">
        <v>11038</v>
      </c>
    </row>
    <row r="4868" spans="1:6" ht="20.399999999999999" x14ac:dyDescent="0.3">
      <c r="A4868" s="159" t="str">
        <f t="shared" si="75"/>
        <v>SN-72133</v>
      </c>
      <c r="B4868" s="171">
        <v>72133</v>
      </c>
      <c r="C4868" s="165" t="s">
        <v>15916</v>
      </c>
      <c r="D4868" s="166" t="s">
        <v>701</v>
      </c>
      <c r="E4868" s="461">
        <v>159.61000000000001</v>
      </c>
      <c r="F4868" s="164" t="s">
        <v>11038</v>
      </c>
    </row>
    <row r="4869" spans="1:6" ht="30.6" x14ac:dyDescent="0.3">
      <c r="A4869" s="159" t="str">
        <f t="shared" si="75"/>
        <v>SN-87471</v>
      </c>
      <c r="B4869" s="171">
        <v>87471</v>
      </c>
      <c r="C4869" s="165" t="s">
        <v>15917</v>
      </c>
      <c r="D4869" s="166" t="s">
        <v>701</v>
      </c>
      <c r="E4869" s="461">
        <v>29.38</v>
      </c>
      <c r="F4869" s="164" t="s">
        <v>11038</v>
      </c>
    </row>
    <row r="4870" spans="1:6" ht="20.399999999999999" x14ac:dyDescent="0.3">
      <c r="A4870" s="159" t="str">
        <f t="shared" si="75"/>
        <v>SN-87472</v>
      </c>
      <c r="B4870" s="171">
        <v>87472</v>
      </c>
      <c r="C4870" s="165" t="s">
        <v>15918</v>
      </c>
      <c r="D4870" s="166" t="s">
        <v>701</v>
      </c>
      <c r="E4870" s="461">
        <v>30.15</v>
      </c>
      <c r="F4870" s="164" t="s">
        <v>11038</v>
      </c>
    </row>
    <row r="4871" spans="1:6" ht="30.6" x14ac:dyDescent="0.3">
      <c r="A4871" s="159" t="str">
        <f t="shared" si="75"/>
        <v>SN-87473</v>
      </c>
      <c r="B4871" s="171">
        <v>87473</v>
      </c>
      <c r="C4871" s="165" t="s">
        <v>15919</v>
      </c>
      <c r="D4871" s="166" t="s">
        <v>701</v>
      </c>
      <c r="E4871" s="461">
        <v>40.700000000000003</v>
      </c>
      <c r="F4871" s="164" t="s">
        <v>11038</v>
      </c>
    </row>
    <row r="4872" spans="1:6" ht="30.6" x14ac:dyDescent="0.3">
      <c r="A4872" s="159" t="str">
        <f t="shared" si="75"/>
        <v>SN-87474</v>
      </c>
      <c r="B4872" s="171">
        <v>87474</v>
      </c>
      <c r="C4872" s="165" t="s">
        <v>15920</v>
      </c>
      <c r="D4872" s="166" t="s">
        <v>701</v>
      </c>
      <c r="E4872" s="461">
        <v>41.57</v>
      </c>
      <c r="F4872" s="164" t="s">
        <v>11038</v>
      </c>
    </row>
    <row r="4873" spans="1:6" ht="30.6" x14ac:dyDescent="0.3">
      <c r="A4873" s="159" t="str">
        <f t="shared" si="75"/>
        <v>SN-87475</v>
      </c>
      <c r="B4873" s="171">
        <v>87475</v>
      </c>
      <c r="C4873" s="165" t="s">
        <v>15921</v>
      </c>
      <c r="D4873" s="166" t="s">
        <v>701</v>
      </c>
      <c r="E4873" s="461">
        <v>47.94</v>
      </c>
      <c r="F4873" s="164" t="s">
        <v>11038</v>
      </c>
    </row>
    <row r="4874" spans="1:6" ht="30.6" x14ac:dyDescent="0.3">
      <c r="A4874" s="159" t="str">
        <f t="shared" ref="A4874:A4937" si="76">CONCATENATE("SN-",B4874)</f>
        <v>SN-87476</v>
      </c>
      <c r="B4874" s="171">
        <v>87476</v>
      </c>
      <c r="C4874" s="165" t="s">
        <v>15922</v>
      </c>
      <c r="D4874" s="166" t="s">
        <v>701</v>
      </c>
      <c r="E4874" s="461">
        <v>48.96</v>
      </c>
      <c r="F4874" s="164" t="s">
        <v>11038</v>
      </c>
    </row>
    <row r="4875" spans="1:6" ht="30.6" x14ac:dyDescent="0.3">
      <c r="A4875" s="159" t="str">
        <f t="shared" si="76"/>
        <v>SN-87477</v>
      </c>
      <c r="B4875" s="171">
        <v>87477</v>
      </c>
      <c r="C4875" s="165" t="s">
        <v>15923</v>
      </c>
      <c r="D4875" s="166" t="s">
        <v>701</v>
      </c>
      <c r="E4875" s="461">
        <v>26.53</v>
      </c>
      <c r="F4875" s="164" t="s">
        <v>11038</v>
      </c>
    </row>
    <row r="4876" spans="1:6" ht="30.6" x14ac:dyDescent="0.3">
      <c r="A4876" s="159" t="str">
        <f t="shared" si="76"/>
        <v>SN-87478</v>
      </c>
      <c r="B4876" s="171">
        <v>87478</v>
      </c>
      <c r="C4876" s="165" t="s">
        <v>15924</v>
      </c>
      <c r="D4876" s="166" t="s">
        <v>701</v>
      </c>
      <c r="E4876" s="461">
        <v>27.3</v>
      </c>
      <c r="F4876" s="164" t="s">
        <v>11038</v>
      </c>
    </row>
    <row r="4877" spans="1:6" ht="30.6" x14ac:dyDescent="0.3">
      <c r="A4877" s="159" t="str">
        <f t="shared" si="76"/>
        <v>SN-87479</v>
      </c>
      <c r="B4877" s="171">
        <v>87479</v>
      </c>
      <c r="C4877" s="165" t="s">
        <v>15925</v>
      </c>
      <c r="D4877" s="166" t="s">
        <v>701</v>
      </c>
      <c r="E4877" s="461">
        <v>37.409999999999997</v>
      </c>
      <c r="F4877" s="164" t="s">
        <v>11038</v>
      </c>
    </row>
    <row r="4878" spans="1:6" ht="30.6" x14ac:dyDescent="0.3">
      <c r="A4878" s="159" t="str">
        <f t="shared" si="76"/>
        <v>SN-87480</v>
      </c>
      <c r="B4878" s="171">
        <v>87480</v>
      </c>
      <c r="C4878" s="165" t="s">
        <v>15926</v>
      </c>
      <c r="D4878" s="166" t="s">
        <v>701</v>
      </c>
      <c r="E4878" s="461">
        <v>38.28</v>
      </c>
      <c r="F4878" s="164" t="s">
        <v>11038</v>
      </c>
    </row>
    <row r="4879" spans="1:6" ht="30.6" x14ac:dyDescent="0.3">
      <c r="A4879" s="159" t="str">
        <f t="shared" si="76"/>
        <v>SN-87481</v>
      </c>
      <c r="B4879" s="171">
        <v>87481</v>
      </c>
      <c r="C4879" s="165" t="s">
        <v>15927</v>
      </c>
      <c r="D4879" s="166" t="s">
        <v>701</v>
      </c>
      <c r="E4879" s="461">
        <v>44.67</v>
      </c>
      <c r="F4879" s="164" t="s">
        <v>11038</v>
      </c>
    </row>
    <row r="4880" spans="1:6" ht="30.6" x14ac:dyDescent="0.3">
      <c r="A4880" s="159" t="str">
        <f t="shared" si="76"/>
        <v>SN-87482</v>
      </c>
      <c r="B4880" s="171">
        <v>87482</v>
      </c>
      <c r="C4880" s="165" t="s">
        <v>15928</v>
      </c>
      <c r="D4880" s="166" t="s">
        <v>701</v>
      </c>
      <c r="E4880" s="461">
        <v>45.69</v>
      </c>
      <c r="F4880" s="164" t="s">
        <v>11038</v>
      </c>
    </row>
    <row r="4881" spans="1:6" ht="30.6" x14ac:dyDescent="0.3">
      <c r="A4881" s="159" t="str">
        <f t="shared" si="76"/>
        <v>SN-87483</v>
      </c>
      <c r="B4881" s="171">
        <v>87483</v>
      </c>
      <c r="C4881" s="165" t="s">
        <v>15929</v>
      </c>
      <c r="D4881" s="166" t="s">
        <v>701</v>
      </c>
      <c r="E4881" s="461">
        <v>33.78</v>
      </c>
      <c r="F4881" s="164" t="s">
        <v>11038</v>
      </c>
    </row>
    <row r="4882" spans="1:6" ht="20.399999999999999" x14ac:dyDescent="0.3">
      <c r="A4882" s="159" t="str">
        <f t="shared" si="76"/>
        <v>SN-87484</v>
      </c>
      <c r="B4882" s="171">
        <v>87484</v>
      </c>
      <c r="C4882" s="165" t="s">
        <v>15930</v>
      </c>
      <c r="D4882" s="166" t="s">
        <v>701</v>
      </c>
      <c r="E4882" s="461">
        <v>34.549999999999997</v>
      </c>
      <c r="F4882" s="164" t="s">
        <v>11038</v>
      </c>
    </row>
    <row r="4883" spans="1:6" ht="30.6" x14ac:dyDescent="0.3">
      <c r="A4883" s="159" t="str">
        <f t="shared" si="76"/>
        <v>SN-87485</v>
      </c>
      <c r="B4883" s="171">
        <v>87485</v>
      </c>
      <c r="C4883" s="165" t="s">
        <v>15931</v>
      </c>
      <c r="D4883" s="166" t="s">
        <v>701</v>
      </c>
      <c r="E4883" s="461">
        <v>45.18</v>
      </c>
      <c r="F4883" s="164" t="s">
        <v>11038</v>
      </c>
    </row>
    <row r="4884" spans="1:6" ht="30.6" x14ac:dyDescent="0.3">
      <c r="A4884" s="159" t="str">
        <f t="shared" si="76"/>
        <v>SN-87487</v>
      </c>
      <c r="B4884" s="171">
        <v>87487</v>
      </c>
      <c r="C4884" s="165" t="s">
        <v>15932</v>
      </c>
      <c r="D4884" s="166" t="s">
        <v>701</v>
      </c>
      <c r="E4884" s="461">
        <v>52.28</v>
      </c>
      <c r="F4884" s="164" t="s">
        <v>11038</v>
      </c>
    </row>
    <row r="4885" spans="1:6" ht="30.6" x14ac:dyDescent="0.3">
      <c r="A4885" s="159" t="str">
        <f t="shared" si="76"/>
        <v>SN-87488</v>
      </c>
      <c r="B4885" s="171">
        <v>87488</v>
      </c>
      <c r="C4885" s="165" t="s">
        <v>15933</v>
      </c>
      <c r="D4885" s="166" t="s">
        <v>701</v>
      </c>
      <c r="E4885" s="461">
        <v>53.3</v>
      </c>
      <c r="F4885" s="164" t="s">
        <v>11038</v>
      </c>
    </row>
    <row r="4886" spans="1:6" ht="30.6" x14ac:dyDescent="0.3">
      <c r="A4886" s="159" t="str">
        <f t="shared" si="76"/>
        <v>SN-87489</v>
      </c>
      <c r="B4886" s="171">
        <v>87489</v>
      </c>
      <c r="C4886" s="165" t="s">
        <v>15934</v>
      </c>
      <c r="D4886" s="166" t="s">
        <v>701</v>
      </c>
      <c r="E4886" s="461">
        <v>29.05</v>
      </c>
      <c r="F4886" s="164" t="s">
        <v>11038</v>
      </c>
    </row>
    <row r="4887" spans="1:6" ht="30.6" x14ac:dyDescent="0.3">
      <c r="A4887" s="159" t="str">
        <f t="shared" si="76"/>
        <v>SN-87490</v>
      </c>
      <c r="B4887" s="171">
        <v>87490</v>
      </c>
      <c r="C4887" s="165" t="s">
        <v>15935</v>
      </c>
      <c r="D4887" s="166" t="s">
        <v>701</v>
      </c>
      <c r="E4887" s="461">
        <v>29.82</v>
      </c>
      <c r="F4887" s="164" t="s">
        <v>11038</v>
      </c>
    </row>
    <row r="4888" spans="1:6" ht="30.6" x14ac:dyDescent="0.3">
      <c r="A4888" s="159" t="str">
        <f t="shared" si="76"/>
        <v>SN-87491</v>
      </c>
      <c r="B4888" s="171">
        <v>87491</v>
      </c>
      <c r="C4888" s="165" t="s">
        <v>15936</v>
      </c>
      <c r="D4888" s="166" t="s">
        <v>701</v>
      </c>
      <c r="E4888" s="461">
        <v>40.020000000000003</v>
      </c>
      <c r="F4888" s="164" t="s">
        <v>11038</v>
      </c>
    </row>
    <row r="4889" spans="1:6" ht="30.6" x14ac:dyDescent="0.3">
      <c r="A4889" s="159" t="str">
        <f t="shared" si="76"/>
        <v>SN-87492</v>
      </c>
      <c r="B4889" s="171">
        <v>87492</v>
      </c>
      <c r="C4889" s="165" t="s">
        <v>15937</v>
      </c>
      <c r="D4889" s="166" t="s">
        <v>701</v>
      </c>
      <c r="E4889" s="461">
        <v>40.89</v>
      </c>
      <c r="F4889" s="164" t="s">
        <v>11038</v>
      </c>
    </row>
    <row r="4890" spans="1:6" ht="30.6" x14ac:dyDescent="0.3">
      <c r="A4890" s="159" t="str">
        <f t="shared" si="76"/>
        <v>SN-87493</v>
      </c>
      <c r="B4890" s="171">
        <v>87493</v>
      </c>
      <c r="C4890" s="165" t="s">
        <v>15938</v>
      </c>
      <c r="D4890" s="166" t="s">
        <v>701</v>
      </c>
      <c r="E4890" s="461">
        <v>47.35</v>
      </c>
      <c r="F4890" s="164" t="s">
        <v>11038</v>
      </c>
    </row>
    <row r="4891" spans="1:6" ht="30.6" x14ac:dyDescent="0.3">
      <c r="A4891" s="159" t="str">
        <f t="shared" si="76"/>
        <v>SN-87494</v>
      </c>
      <c r="B4891" s="171">
        <v>87494</v>
      </c>
      <c r="C4891" s="165" t="s">
        <v>15939</v>
      </c>
      <c r="D4891" s="166" t="s">
        <v>701</v>
      </c>
      <c r="E4891" s="461">
        <v>48.37</v>
      </c>
      <c r="F4891" s="164" t="s">
        <v>11038</v>
      </c>
    </row>
    <row r="4892" spans="1:6" ht="30.6" x14ac:dyDescent="0.3">
      <c r="A4892" s="159" t="str">
        <f t="shared" si="76"/>
        <v>SN-87495</v>
      </c>
      <c r="B4892" s="171">
        <v>87495</v>
      </c>
      <c r="C4892" s="165" t="s">
        <v>15940</v>
      </c>
      <c r="D4892" s="166" t="s">
        <v>701</v>
      </c>
      <c r="E4892" s="461">
        <v>50.25</v>
      </c>
      <c r="F4892" s="164" t="s">
        <v>11038</v>
      </c>
    </row>
    <row r="4893" spans="1:6" ht="30.6" x14ac:dyDescent="0.3">
      <c r="A4893" s="159" t="str">
        <f t="shared" si="76"/>
        <v>SN-87496</v>
      </c>
      <c r="B4893" s="171">
        <v>87496</v>
      </c>
      <c r="C4893" s="165" t="s">
        <v>15941</v>
      </c>
      <c r="D4893" s="166" t="s">
        <v>701</v>
      </c>
      <c r="E4893" s="461">
        <v>50.97</v>
      </c>
      <c r="F4893" s="164" t="s">
        <v>11038</v>
      </c>
    </row>
    <row r="4894" spans="1:6" ht="30.6" x14ac:dyDescent="0.3">
      <c r="A4894" s="159" t="str">
        <f t="shared" si="76"/>
        <v>SN-87497</v>
      </c>
      <c r="B4894" s="171">
        <v>87497</v>
      </c>
      <c r="C4894" s="165" t="s">
        <v>15942</v>
      </c>
      <c r="D4894" s="166" t="s">
        <v>701</v>
      </c>
      <c r="E4894" s="461">
        <v>48.6</v>
      </c>
      <c r="F4894" s="164" t="s">
        <v>11038</v>
      </c>
    </row>
    <row r="4895" spans="1:6" ht="30.6" x14ac:dyDescent="0.3">
      <c r="A4895" s="159" t="str">
        <f t="shared" si="76"/>
        <v>SN-87498</v>
      </c>
      <c r="B4895" s="171">
        <v>87498</v>
      </c>
      <c r="C4895" s="165" t="s">
        <v>15943</v>
      </c>
      <c r="D4895" s="166" t="s">
        <v>701</v>
      </c>
      <c r="E4895" s="461">
        <v>49.52</v>
      </c>
      <c r="F4895" s="164" t="s">
        <v>11038</v>
      </c>
    </row>
    <row r="4896" spans="1:6" ht="30.6" x14ac:dyDescent="0.3">
      <c r="A4896" s="159" t="str">
        <f t="shared" si="76"/>
        <v>SN-87499</v>
      </c>
      <c r="B4896" s="171">
        <v>87499</v>
      </c>
      <c r="C4896" s="165" t="s">
        <v>15944</v>
      </c>
      <c r="D4896" s="166" t="s">
        <v>701</v>
      </c>
      <c r="E4896" s="461">
        <v>54.77</v>
      </c>
      <c r="F4896" s="164" t="s">
        <v>11038</v>
      </c>
    </row>
    <row r="4897" spans="1:6" ht="30.6" x14ac:dyDescent="0.3">
      <c r="A4897" s="159" t="str">
        <f t="shared" si="76"/>
        <v>SN-87500</v>
      </c>
      <c r="B4897" s="171">
        <v>87500</v>
      </c>
      <c r="C4897" s="165" t="s">
        <v>15945</v>
      </c>
      <c r="D4897" s="166" t="s">
        <v>701</v>
      </c>
      <c r="E4897" s="461">
        <v>55.55</v>
      </c>
      <c r="F4897" s="164" t="s">
        <v>11038</v>
      </c>
    </row>
    <row r="4898" spans="1:6" ht="30.6" x14ac:dyDescent="0.3">
      <c r="A4898" s="159" t="str">
        <f t="shared" si="76"/>
        <v>SN-87501</v>
      </c>
      <c r="B4898" s="171">
        <v>87501</v>
      </c>
      <c r="C4898" s="165" t="s">
        <v>15946</v>
      </c>
      <c r="D4898" s="166" t="s">
        <v>701</v>
      </c>
      <c r="E4898" s="461">
        <v>85.24</v>
      </c>
      <c r="F4898" s="164" t="s">
        <v>11038</v>
      </c>
    </row>
    <row r="4899" spans="1:6" ht="30.6" x14ac:dyDescent="0.3">
      <c r="A4899" s="159" t="str">
        <f t="shared" si="76"/>
        <v>SN-87502</v>
      </c>
      <c r="B4899" s="171">
        <v>87502</v>
      </c>
      <c r="C4899" s="165" t="s">
        <v>15947</v>
      </c>
      <c r="D4899" s="166" t="s">
        <v>701</v>
      </c>
      <c r="E4899" s="461">
        <v>86.23</v>
      </c>
      <c r="F4899" s="164" t="s">
        <v>11038</v>
      </c>
    </row>
    <row r="4900" spans="1:6" ht="30.6" x14ac:dyDescent="0.3">
      <c r="A4900" s="159" t="str">
        <f t="shared" si="76"/>
        <v>SN-87503</v>
      </c>
      <c r="B4900" s="171">
        <v>87503</v>
      </c>
      <c r="C4900" s="165" t="s">
        <v>15948</v>
      </c>
      <c r="D4900" s="166" t="s">
        <v>701</v>
      </c>
      <c r="E4900" s="461">
        <v>43.03</v>
      </c>
      <c r="F4900" s="164" t="s">
        <v>11038</v>
      </c>
    </row>
    <row r="4901" spans="1:6" ht="30.6" x14ac:dyDescent="0.3">
      <c r="A4901" s="159" t="str">
        <f t="shared" si="76"/>
        <v>SN-87504</v>
      </c>
      <c r="B4901" s="171">
        <v>87504</v>
      </c>
      <c r="C4901" s="165" t="s">
        <v>15949</v>
      </c>
      <c r="D4901" s="166" t="s">
        <v>701</v>
      </c>
      <c r="E4901" s="461">
        <v>43.75</v>
      </c>
      <c r="F4901" s="164" t="s">
        <v>11038</v>
      </c>
    </row>
    <row r="4902" spans="1:6" ht="30.6" x14ac:dyDescent="0.3">
      <c r="A4902" s="159" t="str">
        <f t="shared" si="76"/>
        <v>SN-87505</v>
      </c>
      <c r="B4902" s="171">
        <v>87505</v>
      </c>
      <c r="C4902" s="165" t="s">
        <v>15950</v>
      </c>
      <c r="D4902" s="166" t="s">
        <v>701</v>
      </c>
      <c r="E4902" s="461">
        <v>41.41</v>
      </c>
      <c r="F4902" s="164" t="s">
        <v>11038</v>
      </c>
    </row>
    <row r="4903" spans="1:6" ht="30.6" x14ac:dyDescent="0.3">
      <c r="A4903" s="159" t="str">
        <f t="shared" si="76"/>
        <v>SN-87506</v>
      </c>
      <c r="B4903" s="171">
        <v>87506</v>
      </c>
      <c r="C4903" s="165" t="s">
        <v>15951</v>
      </c>
      <c r="D4903" s="166" t="s">
        <v>701</v>
      </c>
      <c r="E4903" s="461">
        <v>42.33</v>
      </c>
      <c r="F4903" s="164" t="s">
        <v>11038</v>
      </c>
    </row>
    <row r="4904" spans="1:6" ht="30.6" x14ac:dyDescent="0.3">
      <c r="A4904" s="159" t="str">
        <f t="shared" si="76"/>
        <v>SN-87507</v>
      </c>
      <c r="B4904" s="171">
        <v>87507</v>
      </c>
      <c r="C4904" s="165" t="s">
        <v>15952</v>
      </c>
      <c r="D4904" s="166" t="s">
        <v>701</v>
      </c>
      <c r="E4904" s="461">
        <v>45.22</v>
      </c>
      <c r="F4904" s="164" t="s">
        <v>11038</v>
      </c>
    </row>
    <row r="4905" spans="1:6" ht="30.6" x14ac:dyDescent="0.3">
      <c r="A4905" s="159" t="str">
        <f t="shared" si="76"/>
        <v>SN-87508</v>
      </c>
      <c r="B4905" s="171">
        <v>87508</v>
      </c>
      <c r="C4905" s="165" t="s">
        <v>15953</v>
      </c>
      <c r="D4905" s="166" t="s">
        <v>701</v>
      </c>
      <c r="E4905" s="461">
        <v>46</v>
      </c>
      <c r="F4905" s="164" t="s">
        <v>11038</v>
      </c>
    </row>
    <row r="4906" spans="1:6" ht="30.6" x14ac:dyDescent="0.3">
      <c r="A4906" s="159" t="str">
        <f t="shared" si="76"/>
        <v>SN-87509</v>
      </c>
      <c r="B4906" s="171">
        <v>87509</v>
      </c>
      <c r="C4906" s="165" t="s">
        <v>15954</v>
      </c>
      <c r="D4906" s="166" t="s">
        <v>701</v>
      </c>
      <c r="E4906" s="461">
        <v>69.72</v>
      </c>
      <c r="F4906" s="164" t="s">
        <v>11038</v>
      </c>
    </row>
    <row r="4907" spans="1:6" ht="30.6" x14ac:dyDescent="0.3">
      <c r="A4907" s="159" t="str">
        <f t="shared" si="76"/>
        <v>SN-87510</v>
      </c>
      <c r="B4907" s="171">
        <v>87510</v>
      </c>
      <c r="C4907" s="165" t="s">
        <v>15955</v>
      </c>
      <c r="D4907" s="166" t="s">
        <v>701</v>
      </c>
      <c r="E4907" s="461">
        <v>70.709999999999994</v>
      </c>
      <c r="F4907" s="164" t="s">
        <v>11038</v>
      </c>
    </row>
    <row r="4908" spans="1:6" ht="30.6" x14ac:dyDescent="0.3">
      <c r="A4908" s="159" t="str">
        <f t="shared" si="76"/>
        <v>SN-87511</v>
      </c>
      <c r="B4908" s="171">
        <v>87511</v>
      </c>
      <c r="C4908" s="165" t="s">
        <v>15956</v>
      </c>
      <c r="D4908" s="166" t="s">
        <v>701</v>
      </c>
      <c r="E4908" s="461">
        <v>56.42</v>
      </c>
      <c r="F4908" s="164" t="s">
        <v>11038</v>
      </c>
    </row>
    <row r="4909" spans="1:6" ht="30.6" x14ac:dyDescent="0.3">
      <c r="A4909" s="159" t="str">
        <f t="shared" si="76"/>
        <v>SN-87512</v>
      </c>
      <c r="B4909" s="171">
        <v>87512</v>
      </c>
      <c r="C4909" s="165" t="s">
        <v>15957</v>
      </c>
      <c r="D4909" s="166" t="s">
        <v>701</v>
      </c>
      <c r="E4909" s="461">
        <v>57.14</v>
      </c>
      <c r="F4909" s="164" t="s">
        <v>11038</v>
      </c>
    </row>
    <row r="4910" spans="1:6" ht="30.6" x14ac:dyDescent="0.3">
      <c r="A4910" s="159" t="str">
        <f t="shared" si="76"/>
        <v>SN-87513</v>
      </c>
      <c r="B4910" s="171">
        <v>87513</v>
      </c>
      <c r="C4910" s="165" t="s">
        <v>15958</v>
      </c>
      <c r="D4910" s="166" t="s">
        <v>701</v>
      </c>
      <c r="E4910" s="461">
        <v>55</v>
      </c>
      <c r="F4910" s="164" t="s">
        <v>11038</v>
      </c>
    </row>
    <row r="4911" spans="1:6" ht="30.6" x14ac:dyDescent="0.3">
      <c r="A4911" s="159" t="str">
        <f t="shared" si="76"/>
        <v>SN-87514</v>
      </c>
      <c r="B4911" s="171">
        <v>87514</v>
      </c>
      <c r="C4911" s="165" t="s">
        <v>15959</v>
      </c>
      <c r="D4911" s="166" t="s">
        <v>701</v>
      </c>
      <c r="E4911" s="461">
        <v>55.92</v>
      </c>
      <c r="F4911" s="164" t="s">
        <v>11038</v>
      </c>
    </row>
    <row r="4912" spans="1:6" ht="30.6" x14ac:dyDescent="0.3">
      <c r="A4912" s="159" t="str">
        <f t="shared" si="76"/>
        <v>SN-87515</v>
      </c>
      <c r="B4912" s="171">
        <v>87515</v>
      </c>
      <c r="C4912" s="165" t="s">
        <v>15960</v>
      </c>
      <c r="D4912" s="166" t="s">
        <v>701</v>
      </c>
      <c r="E4912" s="461">
        <v>63.34</v>
      </c>
      <c r="F4912" s="164" t="s">
        <v>11038</v>
      </c>
    </row>
    <row r="4913" spans="1:6" ht="30.6" x14ac:dyDescent="0.3">
      <c r="A4913" s="159" t="str">
        <f t="shared" si="76"/>
        <v>SN-87516</v>
      </c>
      <c r="B4913" s="171">
        <v>87516</v>
      </c>
      <c r="C4913" s="165" t="s">
        <v>15961</v>
      </c>
      <c r="D4913" s="166" t="s">
        <v>701</v>
      </c>
      <c r="E4913" s="461">
        <v>64.12</v>
      </c>
      <c r="F4913" s="164" t="s">
        <v>11038</v>
      </c>
    </row>
    <row r="4914" spans="1:6" ht="30.6" x14ac:dyDescent="0.3">
      <c r="A4914" s="159" t="str">
        <f t="shared" si="76"/>
        <v>SN-87517</v>
      </c>
      <c r="B4914" s="171">
        <v>87517</v>
      </c>
      <c r="C4914" s="165" t="s">
        <v>15962</v>
      </c>
      <c r="D4914" s="166" t="s">
        <v>701</v>
      </c>
      <c r="E4914" s="461">
        <v>98.57</v>
      </c>
      <c r="F4914" s="164" t="s">
        <v>11038</v>
      </c>
    </row>
    <row r="4915" spans="1:6" ht="30.6" x14ac:dyDescent="0.3">
      <c r="A4915" s="159" t="str">
        <f t="shared" si="76"/>
        <v>SN-87518</v>
      </c>
      <c r="B4915" s="171">
        <v>87518</v>
      </c>
      <c r="C4915" s="165" t="s">
        <v>15963</v>
      </c>
      <c r="D4915" s="166" t="s">
        <v>701</v>
      </c>
      <c r="E4915" s="461">
        <v>99.56</v>
      </c>
      <c r="F4915" s="164" t="s">
        <v>11038</v>
      </c>
    </row>
    <row r="4916" spans="1:6" ht="30.6" x14ac:dyDescent="0.3">
      <c r="A4916" s="159" t="str">
        <f t="shared" si="76"/>
        <v>SN-87519</v>
      </c>
      <c r="B4916" s="171">
        <v>87519</v>
      </c>
      <c r="C4916" s="165" t="s">
        <v>15964</v>
      </c>
      <c r="D4916" s="166" t="s">
        <v>701</v>
      </c>
      <c r="E4916" s="461">
        <v>46.92</v>
      </c>
      <c r="F4916" s="164" t="s">
        <v>11038</v>
      </c>
    </row>
    <row r="4917" spans="1:6" ht="30.6" x14ac:dyDescent="0.3">
      <c r="A4917" s="159" t="str">
        <f t="shared" si="76"/>
        <v>SN-87520</v>
      </c>
      <c r="B4917" s="171">
        <v>87520</v>
      </c>
      <c r="C4917" s="165" t="s">
        <v>15965</v>
      </c>
      <c r="D4917" s="166" t="s">
        <v>701</v>
      </c>
      <c r="E4917" s="461">
        <v>47.64</v>
      </c>
      <c r="F4917" s="164" t="s">
        <v>11038</v>
      </c>
    </row>
    <row r="4918" spans="1:6" ht="30.6" x14ac:dyDescent="0.3">
      <c r="A4918" s="159" t="str">
        <f t="shared" si="76"/>
        <v>SN-87521</v>
      </c>
      <c r="B4918" s="171">
        <v>87521</v>
      </c>
      <c r="C4918" s="165" t="s">
        <v>15966</v>
      </c>
      <c r="D4918" s="166" t="s">
        <v>701</v>
      </c>
      <c r="E4918" s="461">
        <v>45.32</v>
      </c>
      <c r="F4918" s="164" t="s">
        <v>11038</v>
      </c>
    </row>
    <row r="4919" spans="1:6" ht="30.6" x14ac:dyDescent="0.3">
      <c r="A4919" s="159" t="str">
        <f t="shared" si="76"/>
        <v>SN-87522</v>
      </c>
      <c r="B4919" s="171">
        <v>87522</v>
      </c>
      <c r="C4919" s="165" t="s">
        <v>15967</v>
      </c>
      <c r="D4919" s="166" t="s">
        <v>701</v>
      </c>
      <c r="E4919" s="461">
        <v>46.24</v>
      </c>
      <c r="F4919" s="164" t="s">
        <v>11038</v>
      </c>
    </row>
    <row r="4920" spans="1:6" ht="30.6" x14ac:dyDescent="0.3">
      <c r="A4920" s="159" t="str">
        <f t="shared" si="76"/>
        <v>SN-87523</v>
      </c>
      <c r="B4920" s="171">
        <v>87523</v>
      </c>
      <c r="C4920" s="165" t="s">
        <v>15968</v>
      </c>
      <c r="D4920" s="166" t="s">
        <v>701</v>
      </c>
      <c r="E4920" s="461">
        <v>50.44</v>
      </c>
      <c r="F4920" s="164" t="s">
        <v>11038</v>
      </c>
    </row>
    <row r="4921" spans="1:6" ht="30.6" x14ac:dyDescent="0.3">
      <c r="A4921" s="159" t="str">
        <f t="shared" si="76"/>
        <v>SN-87524</v>
      </c>
      <c r="B4921" s="171">
        <v>87524</v>
      </c>
      <c r="C4921" s="165" t="s">
        <v>15969</v>
      </c>
      <c r="D4921" s="166" t="s">
        <v>701</v>
      </c>
      <c r="E4921" s="461">
        <v>51.22</v>
      </c>
      <c r="F4921" s="164" t="s">
        <v>11038</v>
      </c>
    </row>
    <row r="4922" spans="1:6" ht="30.6" x14ac:dyDescent="0.3">
      <c r="A4922" s="159" t="str">
        <f t="shared" si="76"/>
        <v>SN-87525</v>
      </c>
      <c r="B4922" s="171">
        <v>87525</v>
      </c>
      <c r="C4922" s="165" t="s">
        <v>15970</v>
      </c>
      <c r="D4922" s="166" t="s">
        <v>701</v>
      </c>
      <c r="E4922" s="461">
        <v>77.81</v>
      </c>
      <c r="F4922" s="164" t="s">
        <v>11038</v>
      </c>
    </row>
    <row r="4923" spans="1:6" ht="30.6" x14ac:dyDescent="0.3">
      <c r="A4923" s="159" t="str">
        <f t="shared" si="76"/>
        <v>SN-87526</v>
      </c>
      <c r="B4923" s="171">
        <v>87526</v>
      </c>
      <c r="C4923" s="165" t="s">
        <v>15971</v>
      </c>
      <c r="D4923" s="166" t="s">
        <v>701</v>
      </c>
      <c r="E4923" s="461">
        <v>78.8</v>
      </c>
      <c r="F4923" s="164" t="s">
        <v>11038</v>
      </c>
    </row>
    <row r="4924" spans="1:6" ht="20.399999999999999" x14ac:dyDescent="0.3">
      <c r="A4924" s="159" t="str">
        <f t="shared" si="76"/>
        <v>SN-89043</v>
      </c>
      <c r="B4924" s="171">
        <v>89043</v>
      </c>
      <c r="C4924" s="165" t="s">
        <v>15972</v>
      </c>
      <c r="D4924" s="166" t="s">
        <v>701</v>
      </c>
      <c r="E4924" s="461">
        <v>47.83</v>
      </c>
      <c r="F4924" s="164" t="s">
        <v>11038</v>
      </c>
    </row>
    <row r="4925" spans="1:6" ht="30.6" x14ac:dyDescent="0.3">
      <c r="A4925" s="159" t="str">
        <f t="shared" si="76"/>
        <v>SN-89168</v>
      </c>
      <c r="B4925" s="171">
        <v>89168</v>
      </c>
      <c r="C4925" s="165" t="s">
        <v>15973</v>
      </c>
      <c r="D4925" s="166" t="s">
        <v>701</v>
      </c>
      <c r="E4925" s="461">
        <v>49.23</v>
      </c>
      <c r="F4925" s="164" t="s">
        <v>11038</v>
      </c>
    </row>
    <row r="4926" spans="1:6" ht="30.6" x14ac:dyDescent="0.3">
      <c r="A4926" s="159" t="str">
        <f t="shared" si="76"/>
        <v>SN-89977</v>
      </c>
      <c r="B4926" s="171">
        <v>89977</v>
      </c>
      <c r="C4926" s="165" t="s">
        <v>15974</v>
      </c>
      <c r="D4926" s="166" t="s">
        <v>701</v>
      </c>
      <c r="E4926" s="461">
        <v>83.01</v>
      </c>
      <c r="F4926" s="164" t="s">
        <v>11038</v>
      </c>
    </row>
    <row r="4927" spans="1:6" ht="30.6" x14ac:dyDescent="0.3">
      <c r="A4927" s="159" t="str">
        <f t="shared" si="76"/>
        <v>SN-90112</v>
      </c>
      <c r="B4927" s="171">
        <v>90112</v>
      </c>
      <c r="C4927" s="165" t="s">
        <v>15975</v>
      </c>
      <c r="D4927" s="166" t="s">
        <v>701</v>
      </c>
      <c r="E4927" s="461">
        <v>46.05</v>
      </c>
      <c r="F4927" s="164" t="s">
        <v>11038</v>
      </c>
    </row>
    <row r="4928" spans="1:6" ht="20.399999999999999" x14ac:dyDescent="0.3">
      <c r="A4928" s="159" t="str">
        <f t="shared" si="76"/>
        <v>SN-95474</v>
      </c>
      <c r="B4928" s="171">
        <v>95474</v>
      </c>
      <c r="C4928" s="165" t="s">
        <v>15976</v>
      </c>
      <c r="D4928" s="166" t="s">
        <v>537</v>
      </c>
      <c r="E4928" s="461">
        <v>466.17</v>
      </c>
      <c r="F4928" s="164" t="s">
        <v>11038</v>
      </c>
    </row>
    <row r="4929" spans="1:6" ht="30.6" x14ac:dyDescent="0.3">
      <c r="A4929" s="159" t="str">
        <f t="shared" si="76"/>
        <v>SN-89282</v>
      </c>
      <c r="B4929" s="171">
        <v>89282</v>
      </c>
      <c r="C4929" s="165" t="s">
        <v>15977</v>
      </c>
      <c r="D4929" s="166" t="s">
        <v>701</v>
      </c>
      <c r="E4929" s="461">
        <v>37.880000000000003</v>
      </c>
      <c r="F4929" s="164" t="s">
        <v>11038</v>
      </c>
    </row>
    <row r="4930" spans="1:6" ht="20.399999999999999" x14ac:dyDescent="0.3">
      <c r="A4930" s="159" t="str">
        <f t="shared" si="76"/>
        <v>SN-89283</v>
      </c>
      <c r="B4930" s="171">
        <v>89283</v>
      </c>
      <c r="C4930" s="165" t="s">
        <v>15978</v>
      </c>
      <c r="D4930" s="166" t="s">
        <v>701</v>
      </c>
      <c r="E4930" s="461">
        <v>39.340000000000003</v>
      </c>
      <c r="F4930" s="164" t="s">
        <v>11038</v>
      </c>
    </row>
    <row r="4931" spans="1:6" ht="30.6" x14ac:dyDescent="0.3">
      <c r="A4931" s="159" t="str">
        <f t="shared" si="76"/>
        <v>SN-89284</v>
      </c>
      <c r="B4931" s="171">
        <v>89284</v>
      </c>
      <c r="C4931" s="165" t="s">
        <v>15979</v>
      </c>
      <c r="D4931" s="166" t="s">
        <v>701</v>
      </c>
      <c r="E4931" s="461">
        <v>34.520000000000003</v>
      </c>
      <c r="F4931" s="164" t="s">
        <v>11038</v>
      </c>
    </row>
    <row r="4932" spans="1:6" ht="30.6" x14ac:dyDescent="0.3">
      <c r="A4932" s="159" t="str">
        <f t="shared" si="76"/>
        <v>SN-89285</v>
      </c>
      <c r="B4932" s="171">
        <v>89285</v>
      </c>
      <c r="C4932" s="165" t="s">
        <v>15980</v>
      </c>
      <c r="D4932" s="166" t="s">
        <v>701</v>
      </c>
      <c r="E4932" s="461">
        <v>35.979999999999997</v>
      </c>
      <c r="F4932" s="164" t="s">
        <v>11038</v>
      </c>
    </row>
    <row r="4933" spans="1:6" ht="30.6" x14ac:dyDescent="0.3">
      <c r="A4933" s="159" t="str">
        <f t="shared" si="76"/>
        <v>SN-89286</v>
      </c>
      <c r="B4933" s="171">
        <v>89286</v>
      </c>
      <c r="C4933" s="165" t="s">
        <v>15981</v>
      </c>
      <c r="D4933" s="166" t="s">
        <v>701</v>
      </c>
      <c r="E4933" s="461">
        <v>41.04</v>
      </c>
      <c r="F4933" s="164" t="s">
        <v>11038</v>
      </c>
    </row>
    <row r="4934" spans="1:6" ht="20.399999999999999" x14ac:dyDescent="0.3">
      <c r="A4934" s="159" t="str">
        <f t="shared" si="76"/>
        <v>SN-89287</v>
      </c>
      <c r="B4934" s="171">
        <v>89287</v>
      </c>
      <c r="C4934" s="165" t="s">
        <v>15982</v>
      </c>
      <c r="D4934" s="166" t="s">
        <v>701</v>
      </c>
      <c r="E4934" s="461">
        <v>42.5</v>
      </c>
      <c r="F4934" s="164" t="s">
        <v>11038</v>
      </c>
    </row>
    <row r="4935" spans="1:6" ht="30.6" x14ac:dyDescent="0.3">
      <c r="A4935" s="159" t="str">
        <f t="shared" si="76"/>
        <v>SN-89288</v>
      </c>
      <c r="B4935" s="171">
        <v>89288</v>
      </c>
      <c r="C4935" s="165" t="s">
        <v>15983</v>
      </c>
      <c r="D4935" s="166" t="s">
        <v>701</v>
      </c>
      <c r="E4935" s="461">
        <v>36.409999999999997</v>
      </c>
      <c r="F4935" s="164" t="s">
        <v>11038</v>
      </c>
    </row>
    <row r="4936" spans="1:6" ht="30.6" x14ac:dyDescent="0.3">
      <c r="A4936" s="159" t="str">
        <f t="shared" si="76"/>
        <v>SN-89289</v>
      </c>
      <c r="B4936" s="171">
        <v>89289</v>
      </c>
      <c r="C4936" s="165" t="s">
        <v>15984</v>
      </c>
      <c r="D4936" s="166" t="s">
        <v>701</v>
      </c>
      <c r="E4936" s="461">
        <v>37.869999999999997</v>
      </c>
      <c r="F4936" s="164" t="s">
        <v>11038</v>
      </c>
    </row>
    <row r="4937" spans="1:6" ht="30.6" x14ac:dyDescent="0.3">
      <c r="A4937" s="159" t="str">
        <f t="shared" si="76"/>
        <v>SN-89290</v>
      </c>
      <c r="B4937" s="171">
        <v>89290</v>
      </c>
      <c r="C4937" s="165" t="s">
        <v>15985</v>
      </c>
      <c r="D4937" s="166" t="s">
        <v>701</v>
      </c>
      <c r="E4937" s="461">
        <v>44.2</v>
      </c>
      <c r="F4937" s="164" t="s">
        <v>11038</v>
      </c>
    </row>
    <row r="4938" spans="1:6" ht="20.399999999999999" x14ac:dyDescent="0.3">
      <c r="A4938" s="159" t="str">
        <f t="shared" ref="A4938:A5001" si="77">CONCATENATE("SN-",B4938)</f>
        <v>SN-89291</v>
      </c>
      <c r="B4938" s="171">
        <v>89291</v>
      </c>
      <c r="C4938" s="165" t="s">
        <v>15986</v>
      </c>
      <c r="D4938" s="166" t="s">
        <v>701</v>
      </c>
      <c r="E4938" s="461">
        <v>45.82</v>
      </c>
      <c r="F4938" s="164" t="s">
        <v>11038</v>
      </c>
    </row>
    <row r="4939" spans="1:6" ht="30.6" x14ac:dyDescent="0.3">
      <c r="A4939" s="159" t="str">
        <f t="shared" si="77"/>
        <v>SN-89292</v>
      </c>
      <c r="B4939" s="171">
        <v>89292</v>
      </c>
      <c r="C4939" s="165" t="s">
        <v>15987</v>
      </c>
      <c r="D4939" s="166" t="s">
        <v>701</v>
      </c>
      <c r="E4939" s="461">
        <v>40.86</v>
      </c>
      <c r="F4939" s="164" t="s">
        <v>11038</v>
      </c>
    </row>
    <row r="4940" spans="1:6" ht="30.6" x14ac:dyDescent="0.3">
      <c r="A4940" s="159" t="str">
        <f t="shared" si="77"/>
        <v>SN-89293</v>
      </c>
      <c r="B4940" s="171">
        <v>89293</v>
      </c>
      <c r="C4940" s="165" t="s">
        <v>15988</v>
      </c>
      <c r="D4940" s="166" t="s">
        <v>701</v>
      </c>
      <c r="E4940" s="461">
        <v>42.48</v>
      </c>
      <c r="F4940" s="164" t="s">
        <v>11038</v>
      </c>
    </row>
    <row r="4941" spans="1:6" ht="30.6" x14ac:dyDescent="0.3">
      <c r="A4941" s="159" t="str">
        <f t="shared" si="77"/>
        <v>SN-89294</v>
      </c>
      <c r="B4941" s="171">
        <v>89294</v>
      </c>
      <c r="C4941" s="165" t="s">
        <v>15989</v>
      </c>
      <c r="D4941" s="166" t="s">
        <v>701</v>
      </c>
      <c r="E4941" s="461">
        <v>48.47</v>
      </c>
      <c r="F4941" s="164" t="s">
        <v>11038</v>
      </c>
    </row>
    <row r="4942" spans="1:6" ht="20.399999999999999" x14ac:dyDescent="0.3">
      <c r="A4942" s="159" t="str">
        <f t="shared" si="77"/>
        <v>SN-89295</v>
      </c>
      <c r="B4942" s="171">
        <v>89295</v>
      </c>
      <c r="C4942" s="165" t="s">
        <v>15990</v>
      </c>
      <c r="D4942" s="166" t="s">
        <v>701</v>
      </c>
      <c r="E4942" s="461">
        <v>50.09</v>
      </c>
      <c r="F4942" s="164" t="s">
        <v>11038</v>
      </c>
    </row>
    <row r="4943" spans="1:6" ht="30.6" x14ac:dyDescent="0.3">
      <c r="A4943" s="159" t="str">
        <f t="shared" si="77"/>
        <v>SN-89296</v>
      </c>
      <c r="B4943" s="171">
        <v>89296</v>
      </c>
      <c r="C4943" s="165" t="s">
        <v>15991</v>
      </c>
      <c r="D4943" s="166" t="s">
        <v>701</v>
      </c>
      <c r="E4943" s="461">
        <v>43.34</v>
      </c>
      <c r="F4943" s="164" t="s">
        <v>11038</v>
      </c>
    </row>
    <row r="4944" spans="1:6" ht="30.6" x14ac:dyDescent="0.3">
      <c r="A4944" s="159" t="str">
        <f t="shared" si="77"/>
        <v>SN-89297</v>
      </c>
      <c r="B4944" s="171">
        <v>89297</v>
      </c>
      <c r="C4944" s="165" t="s">
        <v>15992</v>
      </c>
      <c r="D4944" s="166" t="s">
        <v>701</v>
      </c>
      <c r="E4944" s="461">
        <v>44.96</v>
      </c>
      <c r="F4944" s="164" t="s">
        <v>11038</v>
      </c>
    </row>
    <row r="4945" spans="1:6" ht="30.6" x14ac:dyDescent="0.3">
      <c r="A4945" s="159" t="str">
        <f t="shared" si="77"/>
        <v>SN-89298</v>
      </c>
      <c r="B4945" s="171">
        <v>89298</v>
      </c>
      <c r="C4945" s="165" t="s">
        <v>15993</v>
      </c>
      <c r="D4945" s="166" t="s">
        <v>701</v>
      </c>
      <c r="E4945" s="461">
        <v>45.17</v>
      </c>
      <c r="F4945" s="164" t="s">
        <v>11038</v>
      </c>
    </row>
    <row r="4946" spans="1:6" ht="30.6" x14ac:dyDescent="0.3">
      <c r="A4946" s="159" t="str">
        <f t="shared" si="77"/>
        <v>SN-89299</v>
      </c>
      <c r="B4946" s="171">
        <v>89299</v>
      </c>
      <c r="C4946" s="165" t="s">
        <v>15994</v>
      </c>
      <c r="D4946" s="166" t="s">
        <v>701</v>
      </c>
      <c r="E4946" s="461">
        <v>47.24</v>
      </c>
      <c r="F4946" s="164" t="s">
        <v>11038</v>
      </c>
    </row>
    <row r="4947" spans="1:6" ht="30.6" x14ac:dyDescent="0.3">
      <c r="A4947" s="159" t="str">
        <f t="shared" si="77"/>
        <v>SN-89300</v>
      </c>
      <c r="B4947" s="171">
        <v>89300</v>
      </c>
      <c r="C4947" s="165" t="s">
        <v>15995</v>
      </c>
      <c r="D4947" s="166" t="s">
        <v>701</v>
      </c>
      <c r="E4947" s="461">
        <v>41.8</v>
      </c>
      <c r="F4947" s="164" t="s">
        <v>11038</v>
      </c>
    </row>
    <row r="4948" spans="1:6" ht="30.6" x14ac:dyDescent="0.3">
      <c r="A4948" s="159" t="str">
        <f t="shared" si="77"/>
        <v>SN-89301</v>
      </c>
      <c r="B4948" s="171">
        <v>89301</v>
      </c>
      <c r="C4948" s="165" t="s">
        <v>15996</v>
      </c>
      <c r="D4948" s="166" t="s">
        <v>701</v>
      </c>
      <c r="E4948" s="461">
        <v>43.87</v>
      </c>
      <c r="F4948" s="164" t="s">
        <v>11038</v>
      </c>
    </row>
    <row r="4949" spans="1:6" ht="30.6" x14ac:dyDescent="0.3">
      <c r="A4949" s="159" t="str">
        <f t="shared" si="77"/>
        <v>SN-89302</v>
      </c>
      <c r="B4949" s="171">
        <v>89302</v>
      </c>
      <c r="C4949" s="165" t="s">
        <v>15997</v>
      </c>
      <c r="D4949" s="166" t="s">
        <v>701</v>
      </c>
      <c r="E4949" s="461">
        <v>50.51</v>
      </c>
      <c r="F4949" s="164" t="s">
        <v>11038</v>
      </c>
    </row>
    <row r="4950" spans="1:6" ht="30.6" x14ac:dyDescent="0.3">
      <c r="A4950" s="159" t="str">
        <f t="shared" si="77"/>
        <v>SN-89303</v>
      </c>
      <c r="B4950" s="171">
        <v>89303</v>
      </c>
      <c r="C4950" s="165" t="s">
        <v>15998</v>
      </c>
      <c r="D4950" s="166" t="s">
        <v>701</v>
      </c>
      <c r="E4950" s="461">
        <v>52.58</v>
      </c>
      <c r="F4950" s="164" t="s">
        <v>11038</v>
      </c>
    </row>
    <row r="4951" spans="1:6" ht="30.6" x14ac:dyDescent="0.3">
      <c r="A4951" s="159" t="str">
        <f t="shared" si="77"/>
        <v>SN-89304</v>
      </c>
      <c r="B4951" s="171">
        <v>89304</v>
      </c>
      <c r="C4951" s="165" t="s">
        <v>15999</v>
      </c>
      <c r="D4951" s="166" t="s">
        <v>701</v>
      </c>
      <c r="E4951" s="461">
        <v>45.06</v>
      </c>
      <c r="F4951" s="164" t="s">
        <v>11038</v>
      </c>
    </row>
    <row r="4952" spans="1:6" ht="30.6" x14ac:dyDescent="0.3">
      <c r="A4952" s="159" t="str">
        <f t="shared" si="77"/>
        <v>SN-89305</v>
      </c>
      <c r="B4952" s="171">
        <v>89305</v>
      </c>
      <c r="C4952" s="165" t="s">
        <v>16000</v>
      </c>
      <c r="D4952" s="166" t="s">
        <v>701</v>
      </c>
      <c r="E4952" s="461">
        <v>47.13</v>
      </c>
      <c r="F4952" s="164" t="s">
        <v>11038</v>
      </c>
    </row>
    <row r="4953" spans="1:6" ht="30.6" x14ac:dyDescent="0.3">
      <c r="A4953" s="159" t="str">
        <f t="shared" si="77"/>
        <v>SN-89306</v>
      </c>
      <c r="B4953" s="171">
        <v>89306</v>
      </c>
      <c r="C4953" s="165" t="s">
        <v>16001</v>
      </c>
      <c r="D4953" s="166" t="s">
        <v>701</v>
      </c>
      <c r="E4953" s="461">
        <v>51.65</v>
      </c>
      <c r="F4953" s="164" t="s">
        <v>11038</v>
      </c>
    </row>
    <row r="4954" spans="1:6" ht="30.6" x14ac:dyDescent="0.3">
      <c r="A4954" s="159" t="str">
        <f t="shared" si="77"/>
        <v>SN-89307</v>
      </c>
      <c r="B4954" s="171">
        <v>89307</v>
      </c>
      <c r="C4954" s="165" t="s">
        <v>16002</v>
      </c>
      <c r="D4954" s="166" t="s">
        <v>701</v>
      </c>
      <c r="E4954" s="461">
        <v>53.94</v>
      </c>
      <c r="F4954" s="164" t="s">
        <v>11038</v>
      </c>
    </row>
    <row r="4955" spans="1:6" ht="30.6" x14ac:dyDescent="0.3">
      <c r="A4955" s="159" t="str">
        <f t="shared" si="77"/>
        <v>SN-89308</v>
      </c>
      <c r="B4955" s="171">
        <v>89308</v>
      </c>
      <c r="C4955" s="165" t="s">
        <v>16003</v>
      </c>
      <c r="D4955" s="166" t="s">
        <v>701</v>
      </c>
      <c r="E4955" s="461">
        <v>48.31</v>
      </c>
      <c r="F4955" s="164" t="s">
        <v>11038</v>
      </c>
    </row>
    <row r="4956" spans="1:6" ht="30.6" x14ac:dyDescent="0.3">
      <c r="A4956" s="159" t="str">
        <f t="shared" si="77"/>
        <v>SN-89309</v>
      </c>
      <c r="B4956" s="171">
        <v>89309</v>
      </c>
      <c r="C4956" s="165" t="s">
        <v>16004</v>
      </c>
      <c r="D4956" s="166" t="s">
        <v>701</v>
      </c>
      <c r="E4956" s="461">
        <v>50.6</v>
      </c>
      <c r="F4956" s="164" t="s">
        <v>11038</v>
      </c>
    </row>
    <row r="4957" spans="1:6" ht="30.6" x14ac:dyDescent="0.3">
      <c r="A4957" s="159" t="str">
        <f t="shared" si="77"/>
        <v>SN-89310</v>
      </c>
      <c r="B4957" s="171">
        <v>89310</v>
      </c>
      <c r="C4957" s="165" t="s">
        <v>16005</v>
      </c>
      <c r="D4957" s="166" t="s">
        <v>701</v>
      </c>
      <c r="E4957" s="461">
        <v>58.07</v>
      </c>
      <c r="F4957" s="164" t="s">
        <v>11038</v>
      </c>
    </row>
    <row r="4958" spans="1:6" ht="30.6" x14ac:dyDescent="0.3">
      <c r="A4958" s="159" t="str">
        <f t="shared" si="77"/>
        <v>SN-89311</v>
      </c>
      <c r="B4958" s="171">
        <v>89311</v>
      </c>
      <c r="C4958" s="165" t="s">
        <v>16006</v>
      </c>
      <c r="D4958" s="166" t="s">
        <v>701</v>
      </c>
      <c r="E4958" s="461">
        <v>60.36</v>
      </c>
      <c r="F4958" s="164" t="s">
        <v>11038</v>
      </c>
    </row>
    <row r="4959" spans="1:6" ht="30.6" x14ac:dyDescent="0.3">
      <c r="A4959" s="159" t="str">
        <f t="shared" si="77"/>
        <v>SN-89312</v>
      </c>
      <c r="B4959" s="171">
        <v>89312</v>
      </c>
      <c r="C4959" s="165" t="s">
        <v>16007</v>
      </c>
      <c r="D4959" s="166" t="s">
        <v>701</v>
      </c>
      <c r="E4959" s="461">
        <v>52.15</v>
      </c>
      <c r="F4959" s="164" t="s">
        <v>11038</v>
      </c>
    </row>
    <row r="4960" spans="1:6" ht="30.6" x14ac:dyDescent="0.3">
      <c r="A4960" s="159" t="str">
        <f t="shared" si="77"/>
        <v>SN-89313</v>
      </c>
      <c r="B4960" s="171">
        <v>89313</v>
      </c>
      <c r="C4960" s="165" t="s">
        <v>16008</v>
      </c>
      <c r="D4960" s="166" t="s">
        <v>701</v>
      </c>
      <c r="E4960" s="461">
        <v>54.44</v>
      </c>
      <c r="F4960" s="164" t="s">
        <v>11038</v>
      </c>
    </row>
    <row r="4961" spans="1:6" ht="21.6" x14ac:dyDescent="0.3">
      <c r="A4961" s="159" t="str">
        <f t="shared" si="77"/>
        <v>SN-95465</v>
      </c>
      <c r="B4961" s="171">
        <v>95465</v>
      </c>
      <c r="C4961" s="165" t="s">
        <v>16009</v>
      </c>
      <c r="D4961" s="166" t="s">
        <v>701</v>
      </c>
      <c r="E4961" s="461">
        <v>97.66</v>
      </c>
      <c r="F4961" s="164" t="s">
        <v>11118</v>
      </c>
    </row>
    <row r="4962" spans="1:6" ht="20.399999999999999" x14ac:dyDescent="0.3">
      <c r="A4962" s="159" t="str">
        <f t="shared" si="77"/>
        <v>SN-87447</v>
      </c>
      <c r="B4962" s="171">
        <v>87447</v>
      </c>
      <c r="C4962" s="165" t="s">
        <v>16010</v>
      </c>
      <c r="D4962" s="166" t="s">
        <v>701</v>
      </c>
      <c r="E4962" s="461">
        <v>42.3</v>
      </c>
      <c r="F4962" s="164" t="s">
        <v>11038</v>
      </c>
    </row>
    <row r="4963" spans="1:6" ht="20.399999999999999" x14ac:dyDescent="0.3">
      <c r="A4963" s="159" t="str">
        <f t="shared" si="77"/>
        <v>SN-87448</v>
      </c>
      <c r="B4963" s="171">
        <v>87448</v>
      </c>
      <c r="C4963" s="165" t="s">
        <v>16011</v>
      </c>
      <c r="D4963" s="166" t="s">
        <v>701</v>
      </c>
      <c r="E4963" s="461">
        <v>42.66</v>
      </c>
      <c r="F4963" s="164" t="s">
        <v>11038</v>
      </c>
    </row>
    <row r="4964" spans="1:6" ht="20.399999999999999" x14ac:dyDescent="0.3">
      <c r="A4964" s="159" t="str">
        <f t="shared" si="77"/>
        <v>SN-87449</v>
      </c>
      <c r="B4964" s="171">
        <v>87449</v>
      </c>
      <c r="C4964" s="165" t="s">
        <v>16012</v>
      </c>
      <c r="D4964" s="166" t="s">
        <v>701</v>
      </c>
      <c r="E4964" s="461">
        <v>53.43</v>
      </c>
      <c r="F4964" s="164" t="s">
        <v>11038</v>
      </c>
    </row>
    <row r="4965" spans="1:6" ht="20.399999999999999" x14ac:dyDescent="0.3">
      <c r="A4965" s="159" t="str">
        <f t="shared" si="77"/>
        <v>SN-87450</v>
      </c>
      <c r="B4965" s="171">
        <v>87450</v>
      </c>
      <c r="C4965" s="165" t="s">
        <v>16013</v>
      </c>
      <c r="D4965" s="166" t="s">
        <v>701</v>
      </c>
      <c r="E4965" s="461">
        <v>54.19</v>
      </c>
      <c r="F4965" s="164" t="s">
        <v>11038</v>
      </c>
    </row>
    <row r="4966" spans="1:6" ht="20.399999999999999" x14ac:dyDescent="0.3">
      <c r="A4966" s="159" t="str">
        <f t="shared" si="77"/>
        <v>SN-87451</v>
      </c>
      <c r="B4966" s="171">
        <v>87451</v>
      </c>
      <c r="C4966" s="165" t="s">
        <v>16014</v>
      </c>
      <c r="D4966" s="166" t="s">
        <v>701</v>
      </c>
      <c r="E4966" s="461">
        <v>65.349999999999994</v>
      </c>
      <c r="F4966" s="164" t="s">
        <v>11038</v>
      </c>
    </row>
    <row r="4967" spans="1:6" ht="20.399999999999999" x14ac:dyDescent="0.3">
      <c r="A4967" s="159" t="str">
        <f t="shared" si="77"/>
        <v>SN-87452</v>
      </c>
      <c r="B4967" s="171">
        <v>87452</v>
      </c>
      <c r="C4967" s="165" t="s">
        <v>16015</v>
      </c>
      <c r="D4967" s="166" t="s">
        <v>701</v>
      </c>
      <c r="E4967" s="461">
        <v>65.75</v>
      </c>
      <c r="F4967" s="164" t="s">
        <v>11038</v>
      </c>
    </row>
    <row r="4968" spans="1:6" ht="20.399999999999999" x14ac:dyDescent="0.3">
      <c r="A4968" s="159" t="str">
        <f t="shared" si="77"/>
        <v>SN-87453</v>
      </c>
      <c r="B4968" s="171">
        <v>87453</v>
      </c>
      <c r="C4968" s="165" t="s">
        <v>16016</v>
      </c>
      <c r="D4968" s="166" t="s">
        <v>701</v>
      </c>
      <c r="E4968" s="461">
        <v>39.65</v>
      </c>
      <c r="F4968" s="164" t="s">
        <v>11038</v>
      </c>
    </row>
    <row r="4969" spans="1:6" ht="20.399999999999999" x14ac:dyDescent="0.3">
      <c r="A4969" s="159" t="str">
        <f t="shared" si="77"/>
        <v>SN-87454</v>
      </c>
      <c r="B4969" s="171">
        <v>87454</v>
      </c>
      <c r="C4969" s="165" t="s">
        <v>16017</v>
      </c>
      <c r="D4969" s="166" t="s">
        <v>701</v>
      </c>
      <c r="E4969" s="461">
        <v>40.299999999999997</v>
      </c>
      <c r="F4969" s="164" t="s">
        <v>11038</v>
      </c>
    </row>
    <row r="4970" spans="1:6" ht="30.6" x14ac:dyDescent="0.3">
      <c r="A4970" s="159" t="str">
        <f t="shared" si="77"/>
        <v>SN-87455</v>
      </c>
      <c r="B4970" s="171">
        <v>87455</v>
      </c>
      <c r="C4970" s="165" t="s">
        <v>16018</v>
      </c>
      <c r="D4970" s="166" t="s">
        <v>701</v>
      </c>
      <c r="E4970" s="461">
        <v>50.03</v>
      </c>
      <c r="F4970" s="164" t="s">
        <v>11038</v>
      </c>
    </row>
    <row r="4971" spans="1:6" ht="20.399999999999999" x14ac:dyDescent="0.3">
      <c r="A4971" s="159" t="str">
        <f t="shared" si="77"/>
        <v>SN-87456</v>
      </c>
      <c r="B4971" s="171">
        <v>87456</v>
      </c>
      <c r="C4971" s="165" t="s">
        <v>16019</v>
      </c>
      <c r="D4971" s="166" t="s">
        <v>701</v>
      </c>
      <c r="E4971" s="461">
        <v>51.1</v>
      </c>
      <c r="F4971" s="164" t="s">
        <v>11038</v>
      </c>
    </row>
    <row r="4972" spans="1:6" ht="30.6" x14ac:dyDescent="0.3">
      <c r="A4972" s="159" t="str">
        <f t="shared" si="77"/>
        <v>SN-87457</v>
      </c>
      <c r="B4972" s="171">
        <v>87457</v>
      </c>
      <c r="C4972" s="165" t="s">
        <v>16020</v>
      </c>
      <c r="D4972" s="166" t="s">
        <v>701</v>
      </c>
      <c r="E4972" s="461">
        <v>61.33</v>
      </c>
      <c r="F4972" s="164" t="s">
        <v>11038</v>
      </c>
    </row>
    <row r="4973" spans="1:6" ht="20.399999999999999" x14ac:dyDescent="0.3">
      <c r="A4973" s="159" t="str">
        <f t="shared" si="77"/>
        <v>SN-87458</v>
      </c>
      <c r="B4973" s="171">
        <v>87458</v>
      </c>
      <c r="C4973" s="165" t="s">
        <v>16021</v>
      </c>
      <c r="D4973" s="166" t="s">
        <v>701</v>
      </c>
      <c r="E4973" s="461">
        <v>62.28</v>
      </c>
      <c r="F4973" s="164" t="s">
        <v>11038</v>
      </c>
    </row>
    <row r="4974" spans="1:6" ht="20.399999999999999" x14ac:dyDescent="0.3">
      <c r="A4974" s="159" t="str">
        <f t="shared" si="77"/>
        <v>SN-87459</v>
      </c>
      <c r="B4974" s="171">
        <v>87459</v>
      </c>
      <c r="C4974" s="165" t="s">
        <v>16022</v>
      </c>
      <c r="D4974" s="166" t="s">
        <v>701</v>
      </c>
      <c r="E4974" s="461">
        <v>46.63</v>
      </c>
      <c r="F4974" s="164" t="s">
        <v>11038</v>
      </c>
    </row>
    <row r="4975" spans="1:6" ht="20.399999999999999" x14ac:dyDescent="0.3">
      <c r="A4975" s="159" t="str">
        <f t="shared" si="77"/>
        <v>SN-87460</v>
      </c>
      <c r="B4975" s="171">
        <v>87460</v>
      </c>
      <c r="C4975" s="165" t="s">
        <v>16023</v>
      </c>
      <c r="D4975" s="166" t="s">
        <v>701</v>
      </c>
      <c r="E4975" s="461">
        <v>47.28</v>
      </c>
      <c r="F4975" s="164" t="s">
        <v>11038</v>
      </c>
    </row>
    <row r="4976" spans="1:6" ht="20.399999999999999" x14ac:dyDescent="0.3">
      <c r="A4976" s="159" t="str">
        <f t="shared" si="77"/>
        <v>SN-87461</v>
      </c>
      <c r="B4976" s="171">
        <v>87461</v>
      </c>
      <c r="C4976" s="165" t="s">
        <v>16024</v>
      </c>
      <c r="D4976" s="166" t="s">
        <v>701</v>
      </c>
      <c r="E4976" s="461">
        <v>57.78</v>
      </c>
      <c r="F4976" s="164" t="s">
        <v>11038</v>
      </c>
    </row>
    <row r="4977" spans="1:6" ht="20.399999999999999" x14ac:dyDescent="0.3">
      <c r="A4977" s="159" t="str">
        <f t="shared" si="77"/>
        <v>SN-87462</v>
      </c>
      <c r="B4977" s="171">
        <v>87462</v>
      </c>
      <c r="C4977" s="165" t="s">
        <v>16025</v>
      </c>
      <c r="D4977" s="166" t="s">
        <v>701</v>
      </c>
      <c r="E4977" s="461">
        <v>58.54</v>
      </c>
      <c r="F4977" s="164" t="s">
        <v>11038</v>
      </c>
    </row>
    <row r="4978" spans="1:6" ht="20.399999999999999" x14ac:dyDescent="0.3">
      <c r="A4978" s="159" t="str">
        <f t="shared" si="77"/>
        <v>SN-87463</v>
      </c>
      <c r="B4978" s="171">
        <v>87463</v>
      </c>
      <c r="C4978" s="165" t="s">
        <v>16026</v>
      </c>
      <c r="D4978" s="166" t="s">
        <v>701</v>
      </c>
      <c r="E4978" s="461">
        <v>69.209999999999994</v>
      </c>
      <c r="F4978" s="164" t="s">
        <v>11038</v>
      </c>
    </row>
    <row r="4979" spans="1:6" ht="20.399999999999999" x14ac:dyDescent="0.3">
      <c r="A4979" s="159" t="str">
        <f t="shared" si="77"/>
        <v>SN-87464</v>
      </c>
      <c r="B4979" s="171">
        <v>87464</v>
      </c>
      <c r="C4979" s="165" t="s">
        <v>16027</v>
      </c>
      <c r="D4979" s="166" t="s">
        <v>701</v>
      </c>
      <c r="E4979" s="461">
        <v>70.16</v>
      </c>
      <c r="F4979" s="164" t="s">
        <v>11038</v>
      </c>
    </row>
    <row r="4980" spans="1:6" ht="20.399999999999999" x14ac:dyDescent="0.3">
      <c r="A4980" s="159" t="str">
        <f t="shared" si="77"/>
        <v>SN-87465</v>
      </c>
      <c r="B4980" s="171">
        <v>87465</v>
      </c>
      <c r="C4980" s="165" t="s">
        <v>16028</v>
      </c>
      <c r="D4980" s="166" t="s">
        <v>701</v>
      </c>
      <c r="E4980" s="461">
        <v>42.1</v>
      </c>
      <c r="F4980" s="164" t="s">
        <v>11038</v>
      </c>
    </row>
    <row r="4981" spans="1:6" ht="20.399999999999999" x14ac:dyDescent="0.3">
      <c r="A4981" s="159" t="str">
        <f t="shared" si="77"/>
        <v>SN-87466</v>
      </c>
      <c r="B4981" s="171">
        <v>87466</v>
      </c>
      <c r="C4981" s="165" t="s">
        <v>16029</v>
      </c>
      <c r="D4981" s="166" t="s">
        <v>701</v>
      </c>
      <c r="E4981" s="461">
        <v>42.75</v>
      </c>
      <c r="F4981" s="164" t="s">
        <v>11038</v>
      </c>
    </row>
    <row r="4982" spans="1:6" ht="30.6" x14ac:dyDescent="0.3">
      <c r="A4982" s="159" t="str">
        <f t="shared" si="77"/>
        <v>SN-87467</v>
      </c>
      <c r="B4982" s="171">
        <v>87467</v>
      </c>
      <c r="C4982" s="165" t="s">
        <v>16030</v>
      </c>
      <c r="D4982" s="166" t="s">
        <v>701</v>
      </c>
      <c r="E4982" s="461">
        <v>52.83</v>
      </c>
      <c r="F4982" s="164" t="s">
        <v>11038</v>
      </c>
    </row>
    <row r="4983" spans="1:6" ht="20.399999999999999" x14ac:dyDescent="0.3">
      <c r="A4983" s="159" t="str">
        <f t="shared" si="77"/>
        <v>SN-87468</v>
      </c>
      <c r="B4983" s="171">
        <v>87468</v>
      </c>
      <c r="C4983" s="165" t="s">
        <v>16031</v>
      </c>
      <c r="D4983" s="166" t="s">
        <v>701</v>
      </c>
      <c r="E4983" s="461">
        <v>53.59</v>
      </c>
      <c r="F4983" s="164" t="s">
        <v>11038</v>
      </c>
    </row>
    <row r="4984" spans="1:6" ht="30.6" x14ac:dyDescent="0.3">
      <c r="A4984" s="159" t="str">
        <f t="shared" si="77"/>
        <v>SN-87469</v>
      </c>
      <c r="B4984" s="171">
        <v>87469</v>
      </c>
      <c r="C4984" s="165" t="s">
        <v>16032</v>
      </c>
      <c r="D4984" s="166" t="s">
        <v>701</v>
      </c>
      <c r="E4984" s="461">
        <v>64.28</v>
      </c>
      <c r="F4984" s="164" t="s">
        <v>11038</v>
      </c>
    </row>
    <row r="4985" spans="1:6" ht="20.399999999999999" x14ac:dyDescent="0.3">
      <c r="A4985" s="159" t="str">
        <f t="shared" si="77"/>
        <v>SN-87470</v>
      </c>
      <c r="B4985" s="171">
        <v>87470</v>
      </c>
      <c r="C4985" s="165" t="s">
        <v>16033</v>
      </c>
      <c r="D4985" s="166" t="s">
        <v>701</v>
      </c>
      <c r="E4985" s="461">
        <v>65.23</v>
      </c>
      <c r="F4985" s="164" t="s">
        <v>11038</v>
      </c>
    </row>
    <row r="4986" spans="1:6" ht="20.399999999999999" x14ac:dyDescent="0.3">
      <c r="A4986" s="159" t="str">
        <f t="shared" si="77"/>
        <v>SN-89044</v>
      </c>
      <c r="B4986" s="171">
        <v>89044</v>
      </c>
      <c r="C4986" s="165" t="s">
        <v>16034</v>
      </c>
      <c r="D4986" s="166" t="s">
        <v>701</v>
      </c>
      <c r="E4986" s="461">
        <v>42.17</v>
      </c>
      <c r="F4986" s="164" t="s">
        <v>11038</v>
      </c>
    </row>
    <row r="4987" spans="1:6" ht="30.6" x14ac:dyDescent="0.3">
      <c r="A4987" s="159" t="str">
        <f t="shared" si="77"/>
        <v>SN-89169</v>
      </c>
      <c r="B4987" s="171">
        <v>89169</v>
      </c>
      <c r="C4987" s="165" t="s">
        <v>16035</v>
      </c>
      <c r="D4987" s="166" t="s">
        <v>701</v>
      </c>
      <c r="E4987" s="461">
        <v>42.75</v>
      </c>
      <c r="F4987" s="164" t="s">
        <v>11038</v>
      </c>
    </row>
    <row r="4988" spans="1:6" ht="30.6" x14ac:dyDescent="0.3">
      <c r="A4988" s="159" t="str">
        <f t="shared" si="77"/>
        <v>SN-89978</v>
      </c>
      <c r="B4988" s="171">
        <v>89978</v>
      </c>
      <c r="C4988" s="165" t="s">
        <v>16036</v>
      </c>
      <c r="D4988" s="166" t="s">
        <v>701</v>
      </c>
      <c r="E4988" s="461">
        <v>53.61</v>
      </c>
      <c r="F4988" s="164" t="s">
        <v>11038</v>
      </c>
    </row>
    <row r="4989" spans="1:6" ht="21.6" x14ac:dyDescent="0.3">
      <c r="A4989" s="159" t="str">
        <f t="shared" si="77"/>
        <v>SN-73937/1</v>
      </c>
      <c r="B4989" s="171" t="s">
        <v>16037</v>
      </c>
      <c r="C4989" s="165" t="s">
        <v>16038</v>
      </c>
      <c r="D4989" s="166" t="s">
        <v>701</v>
      </c>
      <c r="E4989" s="461">
        <v>103.11</v>
      </c>
      <c r="F4989" s="164" t="s">
        <v>11118</v>
      </c>
    </row>
    <row r="4990" spans="1:6" ht="21.6" x14ac:dyDescent="0.3">
      <c r="A4990" s="159" t="str">
        <f t="shared" si="77"/>
        <v>SN-73937/3</v>
      </c>
      <c r="B4990" s="171" t="s">
        <v>16039</v>
      </c>
      <c r="C4990" s="165" t="s">
        <v>16040</v>
      </c>
      <c r="D4990" s="166" t="s">
        <v>701</v>
      </c>
      <c r="E4990" s="461">
        <v>103.27</v>
      </c>
      <c r="F4990" s="164" t="s">
        <v>11118</v>
      </c>
    </row>
    <row r="4991" spans="1:6" ht="21.6" x14ac:dyDescent="0.3">
      <c r="A4991" s="159" t="str">
        <f t="shared" si="77"/>
        <v>SN-73937/5</v>
      </c>
      <c r="B4991" s="171" t="s">
        <v>16041</v>
      </c>
      <c r="C4991" s="165" t="s">
        <v>16042</v>
      </c>
      <c r="D4991" s="166" t="s">
        <v>701</v>
      </c>
      <c r="E4991" s="461">
        <v>184.57</v>
      </c>
      <c r="F4991" s="164" t="s">
        <v>11118</v>
      </c>
    </row>
    <row r="4992" spans="1:6" ht="20.399999999999999" x14ac:dyDescent="0.3">
      <c r="A4992" s="159" t="str">
        <f t="shared" si="77"/>
        <v>SN-89453</v>
      </c>
      <c r="B4992" s="171">
        <v>89453</v>
      </c>
      <c r="C4992" s="165" t="s">
        <v>16043</v>
      </c>
      <c r="D4992" s="166" t="s">
        <v>701</v>
      </c>
      <c r="E4992" s="461">
        <v>49.96</v>
      </c>
      <c r="F4992" s="164" t="s">
        <v>11038</v>
      </c>
    </row>
    <row r="4993" spans="1:6" ht="20.399999999999999" x14ac:dyDescent="0.3">
      <c r="A4993" s="159" t="str">
        <f t="shared" si="77"/>
        <v>SN-89454</v>
      </c>
      <c r="B4993" s="171">
        <v>89454</v>
      </c>
      <c r="C4993" s="165" t="s">
        <v>16044</v>
      </c>
      <c r="D4993" s="166" t="s">
        <v>701</v>
      </c>
      <c r="E4993" s="461">
        <v>47.86</v>
      </c>
      <c r="F4993" s="164" t="s">
        <v>11038</v>
      </c>
    </row>
    <row r="4994" spans="1:6" ht="20.399999999999999" x14ac:dyDescent="0.3">
      <c r="A4994" s="159" t="str">
        <f t="shared" si="77"/>
        <v>SN-89455</v>
      </c>
      <c r="B4994" s="171">
        <v>89455</v>
      </c>
      <c r="C4994" s="165" t="s">
        <v>16045</v>
      </c>
      <c r="D4994" s="166" t="s">
        <v>701</v>
      </c>
      <c r="E4994" s="461">
        <v>62.15</v>
      </c>
      <c r="F4994" s="164" t="s">
        <v>11038</v>
      </c>
    </row>
    <row r="4995" spans="1:6" ht="20.399999999999999" x14ac:dyDescent="0.3">
      <c r="A4995" s="159" t="str">
        <f t="shared" si="77"/>
        <v>SN-89456</v>
      </c>
      <c r="B4995" s="171">
        <v>89456</v>
      </c>
      <c r="C4995" s="165" t="s">
        <v>16046</v>
      </c>
      <c r="D4995" s="166" t="s">
        <v>701</v>
      </c>
      <c r="E4995" s="461">
        <v>59.57</v>
      </c>
      <c r="F4995" s="164" t="s">
        <v>11038</v>
      </c>
    </row>
    <row r="4996" spans="1:6" ht="20.399999999999999" x14ac:dyDescent="0.3">
      <c r="A4996" s="159" t="str">
        <f t="shared" si="77"/>
        <v>SN-89457</v>
      </c>
      <c r="B4996" s="171">
        <v>89457</v>
      </c>
      <c r="C4996" s="165" t="s">
        <v>16047</v>
      </c>
      <c r="D4996" s="166" t="s">
        <v>701</v>
      </c>
      <c r="E4996" s="461">
        <v>53</v>
      </c>
      <c r="F4996" s="164" t="s">
        <v>11038</v>
      </c>
    </row>
    <row r="4997" spans="1:6" ht="20.399999999999999" x14ac:dyDescent="0.3">
      <c r="A4997" s="159" t="str">
        <f t="shared" si="77"/>
        <v>SN-89458</v>
      </c>
      <c r="B4997" s="171">
        <v>89458</v>
      </c>
      <c r="C4997" s="165" t="s">
        <v>16048</v>
      </c>
      <c r="D4997" s="166" t="s">
        <v>701</v>
      </c>
      <c r="E4997" s="461">
        <v>49.53</v>
      </c>
      <c r="F4997" s="164" t="s">
        <v>11038</v>
      </c>
    </row>
    <row r="4998" spans="1:6" ht="20.399999999999999" x14ac:dyDescent="0.3">
      <c r="A4998" s="159" t="str">
        <f t="shared" si="77"/>
        <v>SN-89459</v>
      </c>
      <c r="B4998" s="171">
        <v>89459</v>
      </c>
      <c r="C4998" s="165" t="s">
        <v>16049</v>
      </c>
      <c r="D4998" s="166" t="s">
        <v>701</v>
      </c>
      <c r="E4998" s="461">
        <v>66.45</v>
      </c>
      <c r="F4998" s="164" t="s">
        <v>11038</v>
      </c>
    </row>
    <row r="4999" spans="1:6" ht="20.399999999999999" x14ac:dyDescent="0.3">
      <c r="A4999" s="159" t="str">
        <f t="shared" si="77"/>
        <v>SN-89460</v>
      </c>
      <c r="B4999" s="171">
        <v>89460</v>
      </c>
      <c r="C4999" s="165" t="s">
        <v>16050</v>
      </c>
      <c r="D4999" s="166" t="s">
        <v>701</v>
      </c>
      <c r="E4999" s="461">
        <v>62.16</v>
      </c>
      <c r="F4999" s="164" t="s">
        <v>11038</v>
      </c>
    </row>
    <row r="5000" spans="1:6" ht="20.399999999999999" x14ac:dyDescent="0.3">
      <c r="A5000" s="159" t="str">
        <f t="shared" si="77"/>
        <v>SN-89462</v>
      </c>
      <c r="B5000" s="171">
        <v>89462</v>
      </c>
      <c r="C5000" s="165" t="s">
        <v>16051</v>
      </c>
      <c r="D5000" s="166" t="s">
        <v>701</v>
      </c>
      <c r="E5000" s="461">
        <v>57.47</v>
      </c>
      <c r="F5000" s="164" t="s">
        <v>11038</v>
      </c>
    </row>
    <row r="5001" spans="1:6" ht="20.399999999999999" x14ac:dyDescent="0.3">
      <c r="A5001" s="159" t="str">
        <f t="shared" si="77"/>
        <v>SN-89463</v>
      </c>
      <c r="B5001" s="171">
        <v>89463</v>
      </c>
      <c r="C5001" s="165" t="s">
        <v>16052</v>
      </c>
      <c r="D5001" s="166" t="s">
        <v>701</v>
      </c>
      <c r="E5001" s="461">
        <v>55.61</v>
      </c>
      <c r="F5001" s="164" t="s">
        <v>11038</v>
      </c>
    </row>
    <row r="5002" spans="1:6" ht="20.399999999999999" x14ac:dyDescent="0.3">
      <c r="A5002" s="159" t="str">
        <f t="shared" ref="A5002:A5065" si="78">CONCATENATE("SN-",B5002)</f>
        <v>SN-89464</v>
      </c>
      <c r="B5002" s="171">
        <v>89464</v>
      </c>
      <c r="C5002" s="165" t="s">
        <v>16053</v>
      </c>
      <c r="D5002" s="166" t="s">
        <v>701</v>
      </c>
      <c r="E5002" s="461">
        <v>77.7</v>
      </c>
      <c r="F5002" s="164" t="s">
        <v>11038</v>
      </c>
    </row>
    <row r="5003" spans="1:6" ht="20.399999999999999" x14ac:dyDescent="0.3">
      <c r="A5003" s="159" t="str">
        <f t="shared" si="78"/>
        <v>SN-89465</v>
      </c>
      <c r="B5003" s="171">
        <v>89465</v>
      </c>
      <c r="C5003" s="165" t="s">
        <v>16054</v>
      </c>
      <c r="D5003" s="166" t="s">
        <v>701</v>
      </c>
      <c r="E5003" s="461">
        <v>75.45</v>
      </c>
      <c r="F5003" s="164" t="s">
        <v>11038</v>
      </c>
    </row>
    <row r="5004" spans="1:6" ht="20.399999999999999" x14ac:dyDescent="0.3">
      <c r="A5004" s="159" t="str">
        <f t="shared" si="78"/>
        <v>SN-89466</v>
      </c>
      <c r="B5004" s="171">
        <v>89466</v>
      </c>
      <c r="C5004" s="165" t="s">
        <v>16055</v>
      </c>
      <c r="D5004" s="166" t="s">
        <v>701</v>
      </c>
      <c r="E5004" s="461">
        <v>60.57</v>
      </c>
      <c r="F5004" s="164" t="s">
        <v>11038</v>
      </c>
    </row>
    <row r="5005" spans="1:6" ht="20.399999999999999" x14ac:dyDescent="0.3">
      <c r="A5005" s="159" t="str">
        <f t="shared" si="78"/>
        <v>SN-89467</v>
      </c>
      <c r="B5005" s="171">
        <v>89467</v>
      </c>
      <c r="C5005" s="165" t="s">
        <v>16056</v>
      </c>
      <c r="D5005" s="166" t="s">
        <v>701</v>
      </c>
      <c r="E5005" s="461">
        <v>57.25</v>
      </c>
      <c r="F5005" s="164" t="s">
        <v>11038</v>
      </c>
    </row>
    <row r="5006" spans="1:6" ht="20.399999999999999" x14ac:dyDescent="0.3">
      <c r="A5006" s="159" t="str">
        <f t="shared" si="78"/>
        <v>SN-89468</v>
      </c>
      <c r="B5006" s="171">
        <v>89468</v>
      </c>
      <c r="C5006" s="165" t="s">
        <v>16057</v>
      </c>
      <c r="D5006" s="166" t="s">
        <v>701</v>
      </c>
      <c r="E5006" s="461">
        <v>81.510000000000005</v>
      </c>
      <c r="F5006" s="164" t="s">
        <v>11038</v>
      </c>
    </row>
    <row r="5007" spans="1:6" ht="20.399999999999999" x14ac:dyDescent="0.3">
      <c r="A5007" s="159" t="str">
        <f t="shared" si="78"/>
        <v>SN-89469</v>
      </c>
      <c r="B5007" s="171">
        <v>89469</v>
      </c>
      <c r="C5007" s="165" t="s">
        <v>16058</v>
      </c>
      <c r="D5007" s="166" t="s">
        <v>701</v>
      </c>
      <c r="E5007" s="461">
        <v>77.45</v>
      </c>
      <c r="F5007" s="164" t="s">
        <v>11038</v>
      </c>
    </row>
    <row r="5008" spans="1:6" ht="20.399999999999999" x14ac:dyDescent="0.3">
      <c r="A5008" s="159" t="str">
        <f t="shared" si="78"/>
        <v>SN-89470</v>
      </c>
      <c r="B5008" s="171">
        <v>89470</v>
      </c>
      <c r="C5008" s="165" t="s">
        <v>16059</v>
      </c>
      <c r="D5008" s="166" t="s">
        <v>701</v>
      </c>
      <c r="E5008" s="461">
        <v>58.64</v>
      </c>
      <c r="F5008" s="164" t="s">
        <v>11038</v>
      </c>
    </row>
    <row r="5009" spans="1:6" ht="20.399999999999999" x14ac:dyDescent="0.3">
      <c r="A5009" s="159" t="str">
        <f t="shared" si="78"/>
        <v>SN-89471</v>
      </c>
      <c r="B5009" s="171">
        <v>89471</v>
      </c>
      <c r="C5009" s="165" t="s">
        <v>16060</v>
      </c>
      <c r="D5009" s="166" t="s">
        <v>701</v>
      </c>
      <c r="E5009" s="461">
        <v>56.54</v>
      </c>
      <c r="F5009" s="164" t="s">
        <v>11038</v>
      </c>
    </row>
    <row r="5010" spans="1:6" ht="20.399999999999999" x14ac:dyDescent="0.3">
      <c r="A5010" s="159" t="str">
        <f t="shared" si="78"/>
        <v>SN-89472</v>
      </c>
      <c r="B5010" s="171">
        <v>89472</v>
      </c>
      <c r="C5010" s="165" t="s">
        <v>16061</v>
      </c>
      <c r="D5010" s="166" t="s">
        <v>701</v>
      </c>
      <c r="E5010" s="461">
        <v>70.739999999999995</v>
      </c>
      <c r="F5010" s="164" t="s">
        <v>11038</v>
      </c>
    </row>
    <row r="5011" spans="1:6" ht="20.399999999999999" x14ac:dyDescent="0.3">
      <c r="A5011" s="159" t="str">
        <f t="shared" si="78"/>
        <v>SN-89473</v>
      </c>
      <c r="B5011" s="171">
        <v>89473</v>
      </c>
      <c r="C5011" s="165" t="s">
        <v>16062</v>
      </c>
      <c r="D5011" s="166" t="s">
        <v>701</v>
      </c>
      <c r="E5011" s="461">
        <v>68.3</v>
      </c>
      <c r="F5011" s="164" t="s">
        <v>11038</v>
      </c>
    </row>
    <row r="5012" spans="1:6" ht="20.399999999999999" x14ac:dyDescent="0.3">
      <c r="A5012" s="159" t="str">
        <f t="shared" si="78"/>
        <v>SN-89474</v>
      </c>
      <c r="B5012" s="171">
        <v>89474</v>
      </c>
      <c r="C5012" s="165" t="s">
        <v>16063</v>
      </c>
      <c r="D5012" s="166" t="s">
        <v>701</v>
      </c>
      <c r="E5012" s="461">
        <v>64.099999999999994</v>
      </c>
      <c r="F5012" s="164" t="s">
        <v>11038</v>
      </c>
    </row>
    <row r="5013" spans="1:6" ht="20.399999999999999" x14ac:dyDescent="0.3">
      <c r="A5013" s="159" t="str">
        <f t="shared" si="78"/>
        <v>SN-89475</v>
      </c>
      <c r="B5013" s="171">
        <v>89475</v>
      </c>
      <c r="C5013" s="165" t="s">
        <v>16064</v>
      </c>
      <c r="D5013" s="166" t="s">
        <v>701</v>
      </c>
      <c r="E5013" s="461">
        <v>59.54</v>
      </c>
      <c r="F5013" s="164" t="s">
        <v>11038</v>
      </c>
    </row>
    <row r="5014" spans="1:6" ht="20.399999999999999" x14ac:dyDescent="0.3">
      <c r="A5014" s="159" t="str">
        <f t="shared" si="78"/>
        <v>SN-89476</v>
      </c>
      <c r="B5014" s="171">
        <v>89476</v>
      </c>
      <c r="C5014" s="165" t="s">
        <v>16065</v>
      </c>
      <c r="D5014" s="166" t="s">
        <v>701</v>
      </c>
      <c r="E5014" s="461">
        <v>77.599999999999994</v>
      </c>
      <c r="F5014" s="164" t="s">
        <v>11038</v>
      </c>
    </row>
    <row r="5015" spans="1:6" ht="20.399999999999999" x14ac:dyDescent="0.3">
      <c r="A5015" s="159" t="str">
        <f t="shared" si="78"/>
        <v>SN-89477</v>
      </c>
      <c r="B5015" s="171">
        <v>89477</v>
      </c>
      <c r="C5015" s="165" t="s">
        <v>16066</v>
      </c>
      <c r="D5015" s="166" t="s">
        <v>701</v>
      </c>
      <c r="E5015" s="461">
        <v>72.37</v>
      </c>
      <c r="F5015" s="164" t="s">
        <v>11038</v>
      </c>
    </row>
    <row r="5016" spans="1:6" ht="20.399999999999999" x14ac:dyDescent="0.3">
      <c r="A5016" s="159" t="str">
        <f t="shared" si="78"/>
        <v>SN-89478</v>
      </c>
      <c r="B5016" s="171">
        <v>89478</v>
      </c>
      <c r="C5016" s="165" t="s">
        <v>16067</v>
      </c>
      <c r="D5016" s="166" t="s">
        <v>701</v>
      </c>
      <c r="E5016" s="461">
        <v>66.319999999999993</v>
      </c>
      <c r="F5016" s="164" t="s">
        <v>11038</v>
      </c>
    </row>
    <row r="5017" spans="1:6" ht="20.399999999999999" x14ac:dyDescent="0.3">
      <c r="A5017" s="159" t="str">
        <f t="shared" si="78"/>
        <v>SN-89479</v>
      </c>
      <c r="B5017" s="171">
        <v>89479</v>
      </c>
      <c r="C5017" s="165" t="s">
        <v>16068</v>
      </c>
      <c r="D5017" s="166" t="s">
        <v>701</v>
      </c>
      <c r="E5017" s="461">
        <v>64.44</v>
      </c>
      <c r="F5017" s="164" t="s">
        <v>11038</v>
      </c>
    </row>
    <row r="5018" spans="1:6" ht="20.399999999999999" x14ac:dyDescent="0.3">
      <c r="A5018" s="159" t="str">
        <f t="shared" si="78"/>
        <v>SN-89480</v>
      </c>
      <c r="B5018" s="171">
        <v>89480</v>
      </c>
      <c r="C5018" s="165" t="s">
        <v>16069</v>
      </c>
      <c r="D5018" s="166" t="s">
        <v>701</v>
      </c>
      <c r="E5018" s="461">
        <v>86.46</v>
      </c>
      <c r="F5018" s="164" t="s">
        <v>11038</v>
      </c>
    </row>
    <row r="5019" spans="1:6" ht="20.399999999999999" x14ac:dyDescent="0.3">
      <c r="A5019" s="159" t="str">
        <f t="shared" si="78"/>
        <v>SN-89483</v>
      </c>
      <c r="B5019" s="171">
        <v>89483</v>
      </c>
      <c r="C5019" s="165" t="s">
        <v>16070</v>
      </c>
      <c r="D5019" s="166" t="s">
        <v>701</v>
      </c>
      <c r="E5019" s="461">
        <v>84.35</v>
      </c>
      <c r="F5019" s="164" t="s">
        <v>11038</v>
      </c>
    </row>
    <row r="5020" spans="1:6" ht="20.399999999999999" x14ac:dyDescent="0.3">
      <c r="A5020" s="159" t="str">
        <f t="shared" si="78"/>
        <v>SN-89484</v>
      </c>
      <c r="B5020" s="171">
        <v>89484</v>
      </c>
      <c r="C5020" s="165" t="s">
        <v>16071</v>
      </c>
      <c r="D5020" s="166" t="s">
        <v>701</v>
      </c>
      <c r="E5020" s="461">
        <v>71.84</v>
      </c>
      <c r="F5020" s="164" t="s">
        <v>11038</v>
      </c>
    </row>
    <row r="5021" spans="1:6" ht="20.399999999999999" x14ac:dyDescent="0.3">
      <c r="A5021" s="159" t="str">
        <f t="shared" si="78"/>
        <v>SN-89486</v>
      </c>
      <c r="B5021" s="171">
        <v>89486</v>
      </c>
      <c r="C5021" s="165" t="s">
        <v>16072</v>
      </c>
      <c r="D5021" s="166" t="s">
        <v>701</v>
      </c>
      <c r="E5021" s="461">
        <v>67.569999999999993</v>
      </c>
      <c r="F5021" s="164" t="s">
        <v>11038</v>
      </c>
    </row>
    <row r="5022" spans="1:6" ht="20.399999999999999" x14ac:dyDescent="0.3">
      <c r="A5022" s="159" t="str">
        <f t="shared" si="78"/>
        <v>SN-89487</v>
      </c>
      <c r="B5022" s="171">
        <v>89487</v>
      </c>
      <c r="C5022" s="165" t="s">
        <v>16073</v>
      </c>
      <c r="D5022" s="166" t="s">
        <v>701</v>
      </c>
      <c r="E5022" s="461">
        <v>92.84</v>
      </c>
      <c r="F5022" s="164" t="s">
        <v>11038</v>
      </c>
    </row>
    <row r="5023" spans="1:6" ht="20.399999999999999" x14ac:dyDescent="0.3">
      <c r="A5023" s="159" t="str">
        <f t="shared" si="78"/>
        <v>SN-89488</v>
      </c>
      <c r="B5023" s="171">
        <v>89488</v>
      </c>
      <c r="C5023" s="165" t="s">
        <v>16074</v>
      </c>
      <c r="D5023" s="166" t="s">
        <v>701</v>
      </c>
      <c r="E5023" s="461">
        <v>87.83</v>
      </c>
      <c r="F5023" s="164" t="s">
        <v>11038</v>
      </c>
    </row>
    <row r="5024" spans="1:6" ht="20.399999999999999" x14ac:dyDescent="0.3">
      <c r="A5024" s="159" t="str">
        <f t="shared" si="78"/>
        <v>SN-91815</v>
      </c>
      <c r="B5024" s="171">
        <v>91815</v>
      </c>
      <c r="C5024" s="165" t="s">
        <v>16075</v>
      </c>
      <c r="D5024" s="166" t="s">
        <v>701</v>
      </c>
      <c r="E5024" s="461">
        <v>49.99</v>
      </c>
      <c r="F5024" s="164" t="s">
        <v>11038</v>
      </c>
    </row>
    <row r="5025" spans="1:6" ht="20.399999999999999" x14ac:dyDescent="0.3">
      <c r="A5025" s="159" t="str">
        <f t="shared" si="78"/>
        <v>SN-91816</v>
      </c>
      <c r="B5025" s="171">
        <v>91816</v>
      </c>
      <c r="C5025" s="165" t="s">
        <v>16076</v>
      </c>
      <c r="D5025" s="166" t="s">
        <v>701</v>
      </c>
      <c r="E5025" s="461">
        <v>57.62</v>
      </c>
      <c r="F5025" s="164" t="s">
        <v>11038</v>
      </c>
    </row>
    <row r="5026" spans="1:6" ht="20.399999999999999" x14ac:dyDescent="0.3">
      <c r="A5026" s="159" t="str">
        <f t="shared" si="78"/>
        <v>SN-72139</v>
      </c>
      <c r="B5026" s="171">
        <v>72139</v>
      </c>
      <c r="C5026" s="165" t="s">
        <v>16077</v>
      </c>
      <c r="D5026" s="166" t="s">
        <v>701</v>
      </c>
      <c r="E5026" s="461">
        <v>507.97</v>
      </c>
      <c r="F5026" s="164" t="s">
        <v>11038</v>
      </c>
    </row>
    <row r="5027" spans="1:6" ht="20.399999999999999" x14ac:dyDescent="0.3">
      <c r="A5027" s="159" t="str">
        <f t="shared" si="78"/>
        <v>SN-72175</v>
      </c>
      <c r="B5027" s="171">
        <v>72175</v>
      </c>
      <c r="C5027" s="165" t="s">
        <v>16078</v>
      </c>
      <c r="D5027" s="166" t="s">
        <v>701</v>
      </c>
      <c r="E5027" s="461">
        <v>512.21</v>
      </c>
      <c r="F5027" s="164" t="s">
        <v>11038</v>
      </c>
    </row>
    <row r="5028" spans="1:6" ht="20.399999999999999" x14ac:dyDescent="0.3">
      <c r="A5028" s="159" t="str">
        <f t="shared" si="78"/>
        <v>SN-72176</v>
      </c>
      <c r="B5028" s="171">
        <v>72176</v>
      </c>
      <c r="C5028" s="165" t="s">
        <v>16079</v>
      </c>
      <c r="D5028" s="166" t="s">
        <v>701</v>
      </c>
      <c r="E5028" s="461">
        <v>516.46</v>
      </c>
      <c r="F5028" s="164" t="s">
        <v>11038</v>
      </c>
    </row>
    <row r="5029" spans="1:6" ht="21.6" x14ac:dyDescent="0.3">
      <c r="A5029" s="159" t="str">
        <f t="shared" si="78"/>
        <v>SN-72178</v>
      </c>
      <c r="B5029" s="171">
        <v>72178</v>
      </c>
      <c r="C5029" s="165" t="s">
        <v>7599</v>
      </c>
      <c r="D5029" s="166" t="s">
        <v>701</v>
      </c>
      <c r="E5029" s="461">
        <v>16.87</v>
      </c>
      <c r="F5029" s="164" t="s">
        <v>11118</v>
      </c>
    </row>
    <row r="5030" spans="1:6" ht="21.6" x14ac:dyDescent="0.3">
      <c r="A5030" s="159" t="str">
        <f t="shared" si="78"/>
        <v>SN-72179</v>
      </c>
      <c r="B5030" s="171">
        <v>72179</v>
      </c>
      <c r="C5030" s="165" t="s">
        <v>16080</v>
      </c>
      <c r="D5030" s="166" t="s">
        <v>701</v>
      </c>
      <c r="E5030" s="461">
        <v>37.15</v>
      </c>
      <c r="F5030" s="164" t="s">
        <v>11118</v>
      </c>
    </row>
    <row r="5031" spans="1:6" ht="21.6" x14ac:dyDescent="0.3">
      <c r="A5031" s="159" t="str">
        <f t="shared" si="78"/>
        <v>SN-72180</v>
      </c>
      <c r="B5031" s="171">
        <v>72180</v>
      </c>
      <c r="C5031" s="165" t="s">
        <v>16081</v>
      </c>
      <c r="D5031" s="166" t="s">
        <v>701</v>
      </c>
      <c r="E5031" s="461">
        <v>11.28</v>
      </c>
      <c r="F5031" s="164" t="s">
        <v>11118</v>
      </c>
    </row>
    <row r="5032" spans="1:6" ht="21.6" x14ac:dyDescent="0.3">
      <c r="A5032" s="159" t="str">
        <f t="shared" si="78"/>
        <v>SN-72181</v>
      </c>
      <c r="B5032" s="171">
        <v>72181</v>
      </c>
      <c r="C5032" s="165" t="s">
        <v>16082</v>
      </c>
      <c r="D5032" s="166" t="s">
        <v>701</v>
      </c>
      <c r="E5032" s="461">
        <v>23.04</v>
      </c>
      <c r="F5032" s="164" t="s">
        <v>11118</v>
      </c>
    </row>
    <row r="5033" spans="1:6" ht="21.6" x14ac:dyDescent="0.3">
      <c r="A5033" s="159" t="str">
        <f t="shared" si="78"/>
        <v>SN-73774/1</v>
      </c>
      <c r="B5033" s="171" t="s">
        <v>16083</v>
      </c>
      <c r="C5033" s="165" t="s">
        <v>16084</v>
      </c>
      <c r="D5033" s="166" t="s">
        <v>701</v>
      </c>
      <c r="E5033" s="461">
        <v>233.08</v>
      </c>
      <c r="F5033" s="164" t="s">
        <v>11118</v>
      </c>
    </row>
    <row r="5034" spans="1:6" ht="21.6" x14ac:dyDescent="0.3">
      <c r="A5034" s="159" t="str">
        <f t="shared" si="78"/>
        <v>SN-73909/1</v>
      </c>
      <c r="B5034" s="171" t="s">
        <v>16085</v>
      </c>
      <c r="C5034" s="165" t="s">
        <v>16086</v>
      </c>
      <c r="D5034" s="166" t="s">
        <v>701</v>
      </c>
      <c r="E5034" s="461">
        <v>189.08</v>
      </c>
      <c r="F5034" s="164" t="s">
        <v>11118</v>
      </c>
    </row>
    <row r="5035" spans="1:6" ht="21.6" x14ac:dyDescent="0.3">
      <c r="A5035" s="159" t="str">
        <f t="shared" si="78"/>
        <v>SN-74229/1</v>
      </c>
      <c r="B5035" s="171" t="s">
        <v>16087</v>
      </c>
      <c r="C5035" s="165" t="s">
        <v>16088</v>
      </c>
      <c r="D5035" s="166" t="s">
        <v>701</v>
      </c>
      <c r="E5035" s="461">
        <v>462.33</v>
      </c>
      <c r="F5035" s="164" t="s">
        <v>11118</v>
      </c>
    </row>
    <row r="5036" spans="1:6" ht="21.6" x14ac:dyDescent="0.3">
      <c r="A5036" s="159" t="str">
        <f t="shared" si="78"/>
        <v>SN-79627</v>
      </c>
      <c r="B5036" s="171">
        <v>79627</v>
      </c>
      <c r="C5036" s="165" t="s">
        <v>16089</v>
      </c>
      <c r="D5036" s="166" t="s">
        <v>701</v>
      </c>
      <c r="E5036" s="461">
        <v>496.52</v>
      </c>
      <c r="F5036" s="164" t="s">
        <v>11118</v>
      </c>
    </row>
    <row r="5037" spans="1:6" ht="20.399999999999999" x14ac:dyDescent="0.3">
      <c r="A5037" s="159" t="str">
        <f t="shared" si="78"/>
        <v>SN-96358</v>
      </c>
      <c r="B5037" s="171">
        <v>96358</v>
      </c>
      <c r="C5037" s="165" t="s">
        <v>16090</v>
      </c>
      <c r="D5037" s="166" t="s">
        <v>701</v>
      </c>
      <c r="E5037" s="461">
        <v>51.86</v>
      </c>
      <c r="F5037" s="164" t="s">
        <v>11038</v>
      </c>
    </row>
    <row r="5038" spans="1:6" ht="20.399999999999999" x14ac:dyDescent="0.3">
      <c r="A5038" s="159" t="str">
        <f t="shared" si="78"/>
        <v>SN-96359</v>
      </c>
      <c r="B5038" s="171">
        <v>96359</v>
      </c>
      <c r="C5038" s="165" t="s">
        <v>16091</v>
      </c>
      <c r="D5038" s="166" t="s">
        <v>701</v>
      </c>
      <c r="E5038" s="461">
        <v>57.8</v>
      </c>
      <c r="F5038" s="164" t="s">
        <v>11038</v>
      </c>
    </row>
    <row r="5039" spans="1:6" ht="20.399999999999999" x14ac:dyDescent="0.3">
      <c r="A5039" s="159" t="str">
        <f t="shared" si="78"/>
        <v>SN-96360</v>
      </c>
      <c r="B5039" s="171">
        <v>96360</v>
      </c>
      <c r="C5039" s="165" t="s">
        <v>16092</v>
      </c>
      <c r="D5039" s="166" t="s">
        <v>701</v>
      </c>
      <c r="E5039" s="461">
        <v>67.7</v>
      </c>
      <c r="F5039" s="164" t="s">
        <v>11038</v>
      </c>
    </row>
    <row r="5040" spans="1:6" ht="20.399999999999999" x14ac:dyDescent="0.3">
      <c r="A5040" s="159" t="str">
        <f t="shared" si="78"/>
        <v>SN-96361</v>
      </c>
      <c r="B5040" s="171">
        <v>96361</v>
      </c>
      <c r="C5040" s="165" t="s">
        <v>16093</v>
      </c>
      <c r="D5040" s="166" t="s">
        <v>701</v>
      </c>
      <c r="E5040" s="461">
        <v>79.28</v>
      </c>
      <c r="F5040" s="164" t="s">
        <v>11038</v>
      </c>
    </row>
    <row r="5041" spans="1:6" ht="20.399999999999999" x14ac:dyDescent="0.3">
      <c r="A5041" s="159" t="str">
        <f t="shared" si="78"/>
        <v>SN-96362</v>
      </c>
      <c r="B5041" s="171">
        <v>96362</v>
      </c>
      <c r="C5041" s="165" t="s">
        <v>16094</v>
      </c>
      <c r="D5041" s="166" t="s">
        <v>701</v>
      </c>
      <c r="E5041" s="461">
        <v>67.52</v>
      </c>
      <c r="F5041" s="164" t="s">
        <v>11038</v>
      </c>
    </row>
    <row r="5042" spans="1:6" ht="20.399999999999999" x14ac:dyDescent="0.3">
      <c r="A5042" s="159" t="str">
        <f t="shared" si="78"/>
        <v>SN-96363</v>
      </c>
      <c r="B5042" s="171">
        <v>96363</v>
      </c>
      <c r="C5042" s="165" t="s">
        <v>16095</v>
      </c>
      <c r="D5042" s="166" t="s">
        <v>701</v>
      </c>
      <c r="E5042" s="461">
        <v>73.66</v>
      </c>
      <c r="F5042" s="164" t="s">
        <v>11038</v>
      </c>
    </row>
    <row r="5043" spans="1:6" ht="20.399999999999999" x14ac:dyDescent="0.3">
      <c r="A5043" s="159" t="str">
        <f t="shared" si="78"/>
        <v>SN-96364</v>
      </c>
      <c r="B5043" s="171">
        <v>96364</v>
      </c>
      <c r="C5043" s="165" t="s">
        <v>16096</v>
      </c>
      <c r="D5043" s="166" t="s">
        <v>701</v>
      </c>
      <c r="E5043" s="461">
        <v>83.36</v>
      </c>
      <c r="F5043" s="164" t="s">
        <v>11038</v>
      </c>
    </row>
    <row r="5044" spans="1:6" ht="20.399999999999999" x14ac:dyDescent="0.3">
      <c r="A5044" s="159" t="str">
        <f t="shared" si="78"/>
        <v>SN-96365</v>
      </c>
      <c r="B5044" s="171">
        <v>96365</v>
      </c>
      <c r="C5044" s="165" t="s">
        <v>16097</v>
      </c>
      <c r="D5044" s="166" t="s">
        <v>701</v>
      </c>
      <c r="E5044" s="461">
        <v>95.13</v>
      </c>
      <c r="F5044" s="164" t="s">
        <v>11038</v>
      </c>
    </row>
    <row r="5045" spans="1:6" ht="20.399999999999999" x14ac:dyDescent="0.3">
      <c r="A5045" s="159" t="str">
        <f t="shared" si="78"/>
        <v>SN-96366</v>
      </c>
      <c r="B5045" s="171">
        <v>96366</v>
      </c>
      <c r="C5045" s="165" t="s">
        <v>16098</v>
      </c>
      <c r="D5045" s="166" t="s">
        <v>701</v>
      </c>
      <c r="E5045" s="461">
        <v>83.18</v>
      </c>
      <c r="F5045" s="164" t="s">
        <v>11038</v>
      </c>
    </row>
    <row r="5046" spans="1:6" ht="20.399999999999999" x14ac:dyDescent="0.3">
      <c r="A5046" s="159" t="str">
        <f t="shared" si="78"/>
        <v>SN-96367</v>
      </c>
      <c r="B5046" s="171">
        <v>96367</v>
      </c>
      <c r="C5046" s="165" t="s">
        <v>16099</v>
      </c>
      <c r="D5046" s="166" t="s">
        <v>701</v>
      </c>
      <c r="E5046" s="461">
        <v>89.5</v>
      </c>
      <c r="F5046" s="164" t="s">
        <v>11038</v>
      </c>
    </row>
    <row r="5047" spans="1:6" ht="20.399999999999999" x14ac:dyDescent="0.3">
      <c r="A5047" s="159" t="str">
        <f t="shared" si="78"/>
        <v>SN-96368</v>
      </c>
      <c r="B5047" s="171">
        <v>96368</v>
      </c>
      <c r="C5047" s="165" t="s">
        <v>16100</v>
      </c>
      <c r="D5047" s="166" t="s">
        <v>701</v>
      </c>
      <c r="E5047" s="461">
        <v>99.03</v>
      </c>
      <c r="F5047" s="164" t="s">
        <v>11038</v>
      </c>
    </row>
    <row r="5048" spans="1:6" ht="20.399999999999999" x14ac:dyDescent="0.3">
      <c r="A5048" s="159" t="str">
        <f t="shared" si="78"/>
        <v>SN-96369</v>
      </c>
      <c r="B5048" s="171">
        <v>96369</v>
      </c>
      <c r="C5048" s="165" t="s">
        <v>16101</v>
      </c>
      <c r="D5048" s="166" t="s">
        <v>701</v>
      </c>
      <c r="E5048" s="461">
        <v>110.99</v>
      </c>
      <c r="F5048" s="164" t="s">
        <v>11038</v>
      </c>
    </row>
    <row r="5049" spans="1:6" ht="20.399999999999999" x14ac:dyDescent="0.3">
      <c r="A5049" s="159" t="str">
        <f t="shared" si="78"/>
        <v>SN-96370</v>
      </c>
      <c r="B5049" s="171">
        <v>96370</v>
      </c>
      <c r="C5049" s="165" t="s">
        <v>16102</v>
      </c>
      <c r="D5049" s="166" t="s">
        <v>701</v>
      </c>
      <c r="E5049" s="461">
        <v>34.119999999999997</v>
      </c>
      <c r="F5049" s="164" t="s">
        <v>11038</v>
      </c>
    </row>
    <row r="5050" spans="1:6" ht="20.399999999999999" x14ac:dyDescent="0.3">
      <c r="A5050" s="159" t="str">
        <f t="shared" si="78"/>
        <v>SN-96371</v>
      </c>
      <c r="B5050" s="171">
        <v>96371</v>
      </c>
      <c r="C5050" s="165" t="s">
        <v>16103</v>
      </c>
      <c r="D5050" s="166" t="s">
        <v>701</v>
      </c>
      <c r="E5050" s="461">
        <v>39.97</v>
      </c>
      <c r="F5050" s="164" t="s">
        <v>11038</v>
      </c>
    </row>
    <row r="5051" spans="1:6" x14ac:dyDescent="0.3">
      <c r="A5051" s="159" t="str">
        <f t="shared" si="78"/>
        <v>SN-96372</v>
      </c>
      <c r="B5051" s="171">
        <v>96372</v>
      </c>
      <c r="C5051" s="165" t="s">
        <v>16104</v>
      </c>
      <c r="D5051" s="166" t="s">
        <v>701</v>
      </c>
      <c r="E5051" s="461">
        <v>25.66</v>
      </c>
      <c r="F5051" s="164" t="s">
        <v>11038</v>
      </c>
    </row>
    <row r="5052" spans="1:6" x14ac:dyDescent="0.3">
      <c r="A5052" s="159" t="str">
        <f t="shared" si="78"/>
        <v>SN-96373</v>
      </c>
      <c r="B5052" s="171">
        <v>96373</v>
      </c>
      <c r="C5052" s="165" t="s">
        <v>16105</v>
      </c>
      <c r="D5052" s="166" t="s">
        <v>566</v>
      </c>
      <c r="E5052" s="461">
        <v>5.53</v>
      </c>
      <c r="F5052" s="164" t="s">
        <v>11038</v>
      </c>
    </row>
    <row r="5053" spans="1:6" ht="21.6" x14ac:dyDescent="0.3">
      <c r="A5053" s="159" t="str">
        <f t="shared" si="78"/>
        <v>SN-96374</v>
      </c>
      <c r="B5053" s="171">
        <v>96374</v>
      </c>
      <c r="C5053" s="165" t="s">
        <v>16106</v>
      </c>
      <c r="D5053" s="166" t="s">
        <v>566</v>
      </c>
      <c r="E5053" s="461">
        <v>15.8</v>
      </c>
      <c r="F5053" s="164" t="s">
        <v>11118</v>
      </c>
    </row>
    <row r="5054" spans="1:6" ht="20.399999999999999" x14ac:dyDescent="0.3">
      <c r="A5054" s="159" t="str">
        <f t="shared" si="78"/>
        <v>SN-73863/1</v>
      </c>
      <c r="B5054" s="171" t="s">
        <v>16107</v>
      </c>
      <c r="C5054" s="165" t="s">
        <v>16108</v>
      </c>
      <c r="D5054" s="166" t="s">
        <v>701</v>
      </c>
      <c r="E5054" s="461">
        <v>52.45</v>
      </c>
      <c r="F5054" s="164" t="s">
        <v>11038</v>
      </c>
    </row>
    <row r="5055" spans="1:6" ht="20.399999999999999" x14ac:dyDescent="0.3">
      <c r="A5055" s="159" t="str">
        <f t="shared" si="78"/>
        <v>SN-73863/2</v>
      </c>
      <c r="B5055" s="171" t="s">
        <v>16109</v>
      </c>
      <c r="C5055" s="165" t="s">
        <v>16110</v>
      </c>
      <c r="D5055" s="166" t="s">
        <v>701</v>
      </c>
      <c r="E5055" s="461">
        <v>107.55</v>
      </c>
      <c r="F5055" s="164" t="s">
        <v>11038</v>
      </c>
    </row>
    <row r="5056" spans="1:6" ht="20.399999999999999" x14ac:dyDescent="0.3">
      <c r="A5056" s="159" t="str">
        <f t="shared" si="78"/>
        <v>SN-73790/2</v>
      </c>
      <c r="B5056" s="171" t="s">
        <v>16111</v>
      </c>
      <c r="C5056" s="165" t="s">
        <v>16112</v>
      </c>
      <c r="D5056" s="166" t="s">
        <v>701</v>
      </c>
      <c r="E5056" s="461">
        <v>36.799999999999997</v>
      </c>
      <c r="F5056" s="164" t="s">
        <v>11038</v>
      </c>
    </row>
    <row r="5057" spans="1:6" ht="20.399999999999999" x14ac:dyDescent="0.3">
      <c r="A5057" s="159" t="str">
        <f t="shared" si="78"/>
        <v>SN-73790/4</v>
      </c>
      <c r="B5057" s="171" t="s">
        <v>16113</v>
      </c>
      <c r="C5057" s="165" t="s">
        <v>16114</v>
      </c>
      <c r="D5057" s="166" t="s">
        <v>701</v>
      </c>
      <c r="E5057" s="461">
        <v>31.56</v>
      </c>
      <c r="F5057" s="164" t="s">
        <v>11038</v>
      </c>
    </row>
    <row r="5058" spans="1:6" ht="21.6" x14ac:dyDescent="0.3">
      <c r="A5058" s="159" t="str">
        <f t="shared" si="78"/>
        <v>SN-83694</v>
      </c>
      <c r="B5058" s="171">
        <v>83694</v>
      </c>
      <c r="C5058" s="165" t="s">
        <v>16115</v>
      </c>
      <c r="D5058" s="166" t="s">
        <v>701</v>
      </c>
      <c r="E5058" s="461">
        <v>12.47</v>
      </c>
      <c r="F5058" s="164" t="s">
        <v>11118</v>
      </c>
    </row>
    <row r="5059" spans="1:6" x14ac:dyDescent="0.3">
      <c r="A5059" s="159" t="str">
        <f t="shared" si="78"/>
        <v>SN-83695/1</v>
      </c>
      <c r="B5059" s="171" t="s">
        <v>16116</v>
      </c>
      <c r="C5059" s="165" t="s">
        <v>16117</v>
      </c>
      <c r="D5059" s="166" t="s">
        <v>701</v>
      </c>
      <c r="E5059" s="461">
        <v>16.73</v>
      </c>
      <c r="F5059" s="164" t="s">
        <v>11038</v>
      </c>
    </row>
    <row r="5060" spans="1:6" x14ac:dyDescent="0.3">
      <c r="A5060" s="159" t="str">
        <f t="shared" si="78"/>
        <v>SN-83771</v>
      </c>
      <c r="B5060" s="171">
        <v>83771</v>
      </c>
      <c r="C5060" s="165" t="s">
        <v>7732</v>
      </c>
      <c r="D5060" s="166" t="s">
        <v>537</v>
      </c>
      <c r="E5060" s="461">
        <v>6.41</v>
      </c>
      <c r="F5060" s="164" t="s">
        <v>11038</v>
      </c>
    </row>
    <row r="5061" spans="1:6" ht="20.399999999999999" x14ac:dyDescent="0.3">
      <c r="A5061" s="159" t="str">
        <f t="shared" si="78"/>
        <v>SN-92970</v>
      </c>
      <c r="B5061" s="171">
        <v>92970</v>
      </c>
      <c r="C5061" s="165" t="s">
        <v>16118</v>
      </c>
      <c r="D5061" s="166" t="s">
        <v>701</v>
      </c>
      <c r="E5061" s="461">
        <v>9.25</v>
      </c>
      <c r="F5061" s="164" t="s">
        <v>11038</v>
      </c>
    </row>
    <row r="5062" spans="1:6" ht="21.6" x14ac:dyDescent="0.3">
      <c r="A5062" s="159" t="str">
        <f t="shared" si="78"/>
        <v>SN-41879</v>
      </c>
      <c r="B5062" s="171">
        <v>41879</v>
      </c>
      <c r="C5062" s="165" t="s">
        <v>16119</v>
      </c>
      <c r="D5062" s="166" t="s">
        <v>701</v>
      </c>
      <c r="E5062" s="461">
        <v>0.1</v>
      </c>
      <c r="F5062" s="164" t="s">
        <v>11118</v>
      </c>
    </row>
    <row r="5063" spans="1:6" ht="20.399999999999999" x14ac:dyDescent="0.3">
      <c r="A5063" s="159" t="str">
        <f t="shared" si="78"/>
        <v>SN-72916</v>
      </c>
      <c r="B5063" s="171">
        <v>72916</v>
      </c>
      <c r="C5063" s="165" t="s">
        <v>16120</v>
      </c>
      <c r="D5063" s="166" t="s">
        <v>537</v>
      </c>
      <c r="E5063" s="461">
        <v>26.98</v>
      </c>
      <c r="F5063" s="164" t="s">
        <v>11038</v>
      </c>
    </row>
    <row r="5064" spans="1:6" ht="20.399999999999999" x14ac:dyDescent="0.3">
      <c r="A5064" s="159" t="str">
        <f t="shared" si="78"/>
        <v>SN-72919</v>
      </c>
      <c r="B5064" s="171">
        <v>72919</v>
      </c>
      <c r="C5064" s="165" t="s">
        <v>16121</v>
      </c>
      <c r="D5064" s="166" t="s">
        <v>537</v>
      </c>
      <c r="E5064" s="461">
        <v>39.82</v>
      </c>
      <c r="F5064" s="164" t="s">
        <v>11038</v>
      </c>
    </row>
    <row r="5065" spans="1:6" ht="20.399999999999999" x14ac:dyDescent="0.3">
      <c r="A5065" s="159" t="str">
        <f t="shared" si="78"/>
        <v>SN-72922</v>
      </c>
      <c r="B5065" s="171">
        <v>72922</v>
      </c>
      <c r="C5065" s="165" t="s">
        <v>16122</v>
      </c>
      <c r="D5065" s="166" t="s">
        <v>537</v>
      </c>
      <c r="E5065" s="461">
        <v>54.78</v>
      </c>
      <c r="F5065" s="164" t="s">
        <v>11038</v>
      </c>
    </row>
    <row r="5066" spans="1:6" ht="20.399999999999999" x14ac:dyDescent="0.3">
      <c r="A5066" s="159" t="str">
        <f t="shared" ref="A5066:A5129" si="79">CONCATENATE("SN-",B5066)</f>
        <v>SN-72923</v>
      </c>
      <c r="B5066" s="171">
        <v>72923</v>
      </c>
      <c r="C5066" s="165" t="s">
        <v>16123</v>
      </c>
      <c r="D5066" s="166" t="s">
        <v>537</v>
      </c>
      <c r="E5066" s="461">
        <v>52.52</v>
      </c>
      <c r="F5066" s="164" t="s">
        <v>11038</v>
      </c>
    </row>
    <row r="5067" spans="1:6" ht="20.399999999999999" x14ac:dyDescent="0.3">
      <c r="A5067" s="159" t="str">
        <f t="shared" si="79"/>
        <v>SN-72924</v>
      </c>
      <c r="B5067" s="171">
        <v>72924</v>
      </c>
      <c r="C5067" s="165" t="s">
        <v>16124</v>
      </c>
      <c r="D5067" s="166" t="s">
        <v>537</v>
      </c>
      <c r="E5067" s="461">
        <v>45.15</v>
      </c>
      <c r="F5067" s="164" t="s">
        <v>11038</v>
      </c>
    </row>
    <row r="5068" spans="1:6" x14ac:dyDescent="0.3">
      <c r="A5068" s="159" t="str">
        <f t="shared" si="79"/>
        <v>SN-72961</v>
      </c>
      <c r="B5068" s="171">
        <v>72961</v>
      </c>
      <c r="C5068" s="165" t="s">
        <v>7649</v>
      </c>
      <c r="D5068" s="166" t="s">
        <v>701</v>
      </c>
      <c r="E5068" s="461">
        <v>1.1299999999999999</v>
      </c>
      <c r="F5068" s="164" t="s">
        <v>11038</v>
      </c>
    </row>
    <row r="5069" spans="1:6" ht="20.399999999999999" x14ac:dyDescent="0.3">
      <c r="A5069" s="159" t="str">
        <f t="shared" si="79"/>
        <v>SN-96387</v>
      </c>
      <c r="B5069" s="171">
        <v>96387</v>
      </c>
      <c r="C5069" s="165" t="s">
        <v>16125</v>
      </c>
      <c r="D5069" s="166" t="s">
        <v>537</v>
      </c>
      <c r="E5069" s="461">
        <v>5.75</v>
      </c>
      <c r="F5069" s="164" t="s">
        <v>11038</v>
      </c>
    </row>
    <row r="5070" spans="1:6" ht="20.399999999999999" x14ac:dyDescent="0.3">
      <c r="A5070" s="159" t="str">
        <f t="shared" si="79"/>
        <v>SN-96388</v>
      </c>
      <c r="B5070" s="171">
        <v>96388</v>
      </c>
      <c r="C5070" s="165" t="s">
        <v>16126</v>
      </c>
      <c r="D5070" s="166" t="s">
        <v>537</v>
      </c>
      <c r="E5070" s="461">
        <v>5.51</v>
      </c>
      <c r="F5070" s="164" t="s">
        <v>11038</v>
      </c>
    </row>
    <row r="5071" spans="1:6" ht="20.399999999999999" x14ac:dyDescent="0.3">
      <c r="A5071" s="159" t="str">
        <f t="shared" si="79"/>
        <v>SN-96389</v>
      </c>
      <c r="B5071" s="171">
        <v>96389</v>
      </c>
      <c r="C5071" s="165" t="s">
        <v>16127</v>
      </c>
      <c r="D5071" s="166" t="s">
        <v>537</v>
      </c>
      <c r="E5071" s="461">
        <v>28.23</v>
      </c>
      <c r="F5071" s="164" t="s">
        <v>11038</v>
      </c>
    </row>
    <row r="5072" spans="1:6" ht="20.399999999999999" x14ac:dyDescent="0.3">
      <c r="A5072" s="159" t="str">
        <f t="shared" si="79"/>
        <v>SN-96390</v>
      </c>
      <c r="B5072" s="171">
        <v>96390</v>
      </c>
      <c r="C5072" s="165" t="s">
        <v>16128</v>
      </c>
      <c r="D5072" s="166" t="s">
        <v>537</v>
      </c>
      <c r="E5072" s="461">
        <v>48.04</v>
      </c>
      <c r="F5072" s="164" t="s">
        <v>11038</v>
      </c>
    </row>
    <row r="5073" spans="1:6" ht="20.399999999999999" x14ac:dyDescent="0.3">
      <c r="A5073" s="159" t="str">
        <f t="shared" si="79"/>
        <v>SN-96391</v>
      </c>
      <c r="B5073" s="171">
        <v>96391</v>
      </c>
      <c r="C5073" s="165" t="s">
        <v>16129</v>
      </c>
      <c r="D5073" s="166" t="s">
        <v>537</v>
      </c>
      <c r="E5073" s="461">
        <v>67.5</v>
      </c>
      <c r="F5073" s="164" t="s">
        <v>11038</v>
      </c>
    </row>
    <row r="5074" spans="1:6" ht="20.399999999999999" x14ac:dyDescent="0.3">
      <c r="A5074" s="159" t="str">
        <f t="shared" si="79"/>
        <v>SN-96392</v>
      </c>
      <c r="B5074" s="171">
        <v>96392</v>
      </c>
      <c r="C5074" s="165" t="s">
        <v>16130</v>
      </c>
      <c r="D5074" s="166" t="s">
        <v>537</v>
      </c>
      <c r="E5074" s="461">
        <v>90.53</v>
      </c>
      <c r="F5074" s="164" t="s">
        <v>11038</v>
      </c>
    </row>
    <row r="5075" spans="1:6" ht="20.399999999999999" x14ac:dyDescent="0.3">
      <c r="A5075" s="159" t="str">
        <f t="shared" si="79"/>
        <v>SN-96396</v>
      </c>
      <c r="B5075" s="171">
        <v>96396</v>
      </c>
      <c r="C5075" s="165" t="s">
        <v>16131</v>
      </c>
      <c r="D5075" s="166" t="s">
        <v>537</v>
      </c>
      <c r="E5075" s="461">
        <v>88.91</v>
      </c>
      <c r="F5075" s="164" t="s">
        <v>11038</v>
      </c>
    </row>
    <row r="5076" spans="1:6" ht="20.399999999999999" x14ac:dyDescent="0.3">
      <c r="A5076" s="159" t="str">
        <f t="shared" si="79"/>
        <v>SN-96397</v>
      </c>
      <c r="B5076" s="171">
        <v>96397</v>
      </c>
      <c r="C5076" s="165" t="s">
        <v>16132</v>
      </c>
      <c r="D5076" s="166" t="s">
        <v>537</v>
      </c>
      <c r="E5076" s="461">
        <v>125</v>
      </c>
      <c r="F5076" s="164" t="s">
        <v>11038</v>
      </c>
    </row>
    <row r="5077" spans="1:6" ht="20.399999999999999" x14ac:dyDescent="0.3">
      <c r="A5077" s="159" t="str">
        <f t="shared" si="79"/>
        <v>SN-96398</v>
      </c>
      <c r="B5077" s="171">
        <v>96398</v>
      </c>
      <c r="C5077" s="165" t="s">
        <v>16133</v>
      </c>
      <c r="D5077" s="166" t="s">
        <v>537</v>
      </c>
      <c r="E5077" s="461">
        <v>139.31</v>
      </c>
      <c r="F5077" s="164" t="s">
        <v>11038</v>
      </c>
    </row>
    <row r="5078" spans="1:6" ht="20.399999999999999" x14ac:dyDescent="0.3">
      <c r="A5078" s="159" t="str">
        <f t="shared" si="79"/>
        <v>SN-96399</v>
      </c>
      <c r="B5078" s="171">
        <v>96399</v>
      </c>
      <c r="C5078" s="165" t="s">
        <v>16134</v>
      </c>
      <c r="D5078" s="166" t="s">
        <v>537</v>
      </c>
      <c r="E5078" s="461">
        <v>72.63</v>
      </c>
      <c r="F5078" s="164" t="s">
        <v>11038</v>
      </c>
    </row>
    <row r="5079" spans="1:6" ht="20.399999999999999" x14ac:dyDescent="0.3">
      <c r="A5079" s="159" t="str">
        <f t="shared" si="79"/>
        <v>SN-96400</v>
      </c>
      <c r="B5079" s="171">
        <v>96400</v>
      </c>
      <c r="C5079" s="165" t="s">
        <v>16135</v>
      </c>
      <c r="D5079" s="166" t="s">
        <v>537</v>
      </c>
      <c r="E5079" s="461">
        <v>79.900000000000006</v>
      </c>
      <c r="F5079" s="164" t="s">
        <v>11038</v>
      </c>
    </row>
    <row r="5080" spans="1:6" x14ac:dyDescent="0.3">
      <c r="A5080" s="159" t="str">
        <f t="shared" si="79"/>
        <v>SN-96401</v>
      </c>
      <c r="B5080" s="171">
        <v>96401</v>
      </c>
      <c r="C5080" s="165" t="s">
        <v>16136</v>
      </c>
      <c r="D5080" s="166" t="s">
        <v>701</v>
      </c>
      <c r="E5080" s="461">
        <v>4.17</v>
      </c>
      <c r="F5080" s="164" t="s">
        <v>11038</v>
      </c>
    </row>
    <row r="5081" spans="1:6" x14ac:dyDescent="0.3">
      <c r="A5081" s="159" t="str">
        <f t="shared" si="79"/>
        <v>SN-96402</v>
      </c>
      <c r="B5081" s="171">
        <v>96402</v>
      </c>
      <c r="C5081" s="165" t="s">
        <v>16137</v>
      </c>
      <c r="D5081" s="166" t="s">
        <v>701</v>
      </c>
      <c r="E5081" s="461">
        <v>2.5299999999999998</v>
      </c>
      <c r="F5081" s="164" t="s">
        <v>11038</v>
      </c>
    </row>
    <row r="5082" spans="1:6" ht="20.399999999999999" x14ac:dyDescent="0.3">
      <c r="A5082" s="159" t="str">
        <f t="shared" si="79"/>
        <v>SN-72799</v>
      </c>
      <c r="B5082" s="171">
        <v>72799</v>
      </c>
      <c r="C5082" s="165" t="s">
        <v>16138</v>
      </c>
      <c r="D5082" s="166" t="s">
        <v>701</v>
      </c>
      <c r="E5082" s="461">
        <v>71.11</v>
      </c>
      <c r="F5082" s="164" t="s">
        <v>11038</v>
      </c>
    </row>
    <row r="5083" spans="1:6" x14ac:dyDescent="0.3">
      <c r="A5083" s="159" t="str">
        <f t="shared" si="79"/>
        <v>SN-72942</v>
      </c>
      <c r="B5083" s="171">
        <v>72942</v>
      </c>
      <c r="C5083" s="165" t="s">
        <v>7647</v>
      </c>
      <c r="D5083" s="166" t="s">
        <v>701</v>
      </c>
      <c r="E5083" s="461">
        <v>1.19</v>
      </c>
      <c r="F5083" s="164" t="s">
        <v>11038</v>
      </c>
    </row>
    <row r="5084" spans="1:6" x14ac:dyDescent="0.3">
      <c r="A5084" s="159" t="str">
        <f t="shared" si="79"/>
        <v>SN-72943</v>
      </c>
      <c r="B5084" s="171">
        <v>72943</v>
      </c>
      <c r="C5084" s="165" t="s">
        <v>7648</v>
      </c>
      <c r="D5084" s="166" t="s">
        <v>701</v>
      </c>
      <c r="E5084" s="461">
        <v>1.36</v>
      </c>
      <c r="F5084" s="164" t="s">
        <v>11038</v>
      </c>
    </row>
    <row r="5085" spans="1:6" ht="21.6" x14ac:dyDescent="0.3">
      <c r="A5085" s="159" t="str">
        <f t="shared" si="79"/>
        <v>SN-72972</v>
      </c>
      <c r="B5085" s="171">
        <v>72972</v>
      </c>
      <c r="C5085" s="165" t="s">
        <v>7652</v>
      </c>
      <c r="D5085" s="166" t="s">
        <v>701</v>
      </c>
      <c r="E5085" s="461">
        <v>0.62</v>
      </c>
      <c r="F5085" s="164" t="s">
        <v>11118</v>
      </c>
    </row>
    <row r="5086" spans="1:6" ht="21.6" x14ac:dyDescent="0.3">
      <c r="A5086" s="159" t="str">
        <f t="shared" si="79"/>
        <v>SN-72973</v>
      </c>
      <c r="B5086" s="171">
        <v>72973</v>
      </c>
      <c r="C5086" s="165" t="s">
        <v>7653</v>
      </c>
      <c r="D5086" s="166" t="s">
        <v>566</v>
      </c>
      <c r="E5086" s="461">
        <v>1.17</v>
      </c>
      <c r="F5086" s="164" t="s">
        <v>11118</v>
      </c>
    </row>
    <row r="5087" spans="1:6" ht="21.6" x14ac:dyDescent="0.3">
      <c r="A5087" s="159" t="str">
        <f t="shared" si="79"/>
        <v>SN-72974</v>
      </c>
      <c r="B5087" s="171">
        <v>72974</v>
      </c>
      <c r="C5087" s="165" t="s">
        <v>7654</v>
      </c>
      <c r="D5087" s="166" t="s">
        <v>701</v>
      </c>
      <c r="E5087" s="461">
        <v>3.91</v>
      </c>
      <c r="F5087" s="164" t="s">
        <v>11118</v>
      </c>
    </row>
    <row r="5088" spans="1:6" ht="21.6" x14ac:dyDescent="0.3">
      <c r="A5088" s="159" t="str">
        <f t="shared" si="79"/>
        <v>SN-72975</v>
      </c>
      <c r="B5088" s="171">
        <v>72975</v>
      </c>
      <c r="C5088" s="165" t="s">
        <v>7655</v>
      </c>
      <c r="D5088" s="166" t="s">
        <v>701</v>
      </c>
      <c r="E5088" s="461">
        <v>0.44</v>
      </c>
      <c r="F5088" s="164" t="s">
        <v>11118</v>
      </c>
    </row>
    <row r="5089" spans="1:6" ht="21.6" x14ac:dyDescent="0.3">
      <c r="A5089" s="159" t="str">
        <f t="shared" si="79"/>
        <v>SN-72978</v>
      </c>
      <c r="B5089" s="171">
        <v>72978</v>
      </c>
      <c r="C5089" s="165" t="s">
        <v>16139</v>
      </c>
      <c r="D5089" s="166" t="s">
        <v>566</v>
      </c>
      <c r="E5089" s="461">
        <v>3.91</v>
      </c>
      <c r="F5089" s="164" t="s">
        <v>11118</v>
      </c>
    </row>
    <row r="5090" spans="1:6" ht="21.6" x14ac:dyDescent="0.3">
      <c r="A5090" s="159" t="str">
        <f t="shared" si="79"/>
        <v>SN-72979</v>
      </c>
      <c r="B5090" s="171">
        <v>72979</v>
      </c>
      <c r="C5090" s="165" t="s">
        <v>16140</v>
      </c>
      <c r="D5090" s="166" t="s">
        <v>701</v>
      </c>
      <c r="E5090" s="461">
        <v>7.48</v>
      </c>
      <c r="F5090" s="164" t="s">
        <v>11118</v>
      </c>
    </row>
    <row r="5091" spans="1:6" ht="30.6" x14ac:dyDescent="0.3">
      <c r="A5091" s="159" t="str">
        <f t="shared" si="79"/>
        <v>SN-73760/1</v>
      </c>
      <c r="B5091" s="171" t="s">
        <v>16141</v>
      </c>
      <c r="C5091" s="165" t="s">
        <v>16142</v>
      </c>
      <c r="D5091" s="166" t="s">
        <v>701</v>
      </c>
      <c r="E5091" s="461">
        <v>3.09</v>
      </c>
      <c r="F5091" s="164" t="s">
        <v>11038</v>
      </c>
    </row>
    <row r="5092" spans="1:6" x14ac:dyDescent="0.3">
      <c r="A5092" s="159" t="str">
        <f t="shared" si="79"/>
        <v>SN-73849/1</v>
      </c>
      <c r="B5092" s="171" t="s">
        <v>16143</v>
      </c>
      <c r="C5092" s="165" t="s">
        <v>16144</v>
      </c>
      <c r="D5092" s="166" t="s">
        <v>537</v>
      </c>
      <c r="E5092" s="461">
        <v>600.1</v>
      </c>
      <c r="F5092" s="164" t="s">
        <v>11038</v>
      </c>
    </row>
    <row r="5093" spans="1:6" x14ac:dyDescent="0.3">
      <c r="A5093" s="159" t="str">
        <f t="shared" si="79"/>
        <v>SN-73849/2</v>
      </c>
      <c r="B5093" s="171" t="s">
        <v>16145</v>
      </c>
      <c r="C5093" s="165" t="s">
        <v>16146</v>
      </c>
      <c r="D5093" s="166" t="s">
        <v>537</v>
      </c>
      <c r="E5093" s="461">
        <v>475.45</v>
      </c>
      <c r="F5093" s="164" t="s">
        <v>11038</v>
      </c>
    </row>
    <row r="5094" spans="1:6" x14ac:dyDescent="0.3">
      <c r="A5094" s="159" t="str">
        <f t="shared" si="79"/>
        <v>SN-92391</v>
      </c>
      <c r="B5094" s="171">
        <v>92391</v>
      </c>
      <c r="C5094" s="165" t="s">
        <v>16147</v>
      </c>
      <c r="D5094" s="166" t="s">
        <v>701</v>
      </c>
      <c r="E5094" s="461">
        <v>49.53</v>
      </c>
      <c r="F5094" s="164" t="s">
        <v>11038</v>
      </c>
    </row>
    <row r="5095" spans="1:6" x14ac:dyDescent="0.3">
      <c r="A5095" s="159" t="str">
        <f t="shared" si="79"/>
        <v>SN-92392</v>
      </c>
      <c r="B5095" s="171">
        <v>92392</v>
      </c>
      <c r="C5095" s="165" t="s">
        <v>16148</v>
      </c>
      <c r="D5095" s="166" t="s">
        <v>701</v>
      </c>
      <c r="E5095" s="461">
        <v>51.94</v>
      </c>
      <c r="F5095" s="164" t="s">
        <v>11038</v>
      </c>
    </row>
    <row r="5096" spans="1:6" ht="20.399999999999999" x14ac:dyDescent="0.3">
      <c r="A5096" s="159" t="str">
        <f t="shared" si="79"/>
        <v>SN-92393</v>
      </c>
      <c r="B5096" s="171">
        <v>92393</v>
      </c>
      <c r="C5096" s="165" t="s">
        <v>16149</v>
      </c>
      <c r="D5096" s="166" t="s">
        <v>701</v>
      </c>
      <c r="E5096" s="461">
        <v>44.29</v>
      </c>
      <c r="F5096" s="164" t="s">
        <v>11038</v>
      </c>
    </row>
    <row r="5097" spans="1:6" ht="20.399999999999999" x14ac:dyDescent="0.3">
      <c r="A5097" s="159" t="str">
        <f t="shared" si="79"/>
        <v>SN-92394</v>
      </c>
      <c r="B5097" s="171">
        <v>92394</v>
      </c>
      <c r="C5097" s="165" t="s">
        <v>16150</v>
      </c>
      <c r="D5097" s="166" t="s">
        <v>701</v>
      </c>
      <c r="E5097" s="461">
        <v>47.49</v>
      </c>
      <c r="F5097" s="164" t="s">
        <v>11038</v>
      </c>
    </row>
    <row r="5098" spans="1:6" ht="20.399999999999999" x14ac:dyDescent="0.3">
      <c r="A5098" s="159" t="str">
        <f t="shared" si="79"/>
        <v>SN-92395</v>
      </c>
      <c r="B5098" s="171">
        <v>92395</v>
      </c>
      <c r="C5098" s="165" t="s">
        <v>16151</v>
      </c>
      <c r="D5098" s="166" t="s">
        <v>701</v>
      </c>
      <c r="E5098" s="461">
        <v>59.97</v>
      </c>
      <c r="F5098" s="164" t="s">
        <v>11038</v>
      </c>
    </row>
    <row r="5099" spans="1:6" ht="20.399999999999999" x14ac:dyDescent="0.3">
      <c r="A5099" s="159" t="str">
        <f t="shared" si="79"/>
        <v>SN-92396</v>
      </c>
      <c r="B5099" s="171">
        <v>92396</v>
      </c>
      <c r="C5099" s="165" t="s">
        <v>16152</v>
      </c>
      <c r="D5099" s="166" t="s">
        <v>701</v>
      </c>
      <c r="E5099" s="461">
        <v>52.11</v>
      </c>
      <c r="F5099" s="164" t="s">
        <v>11038</v>
      </c>
    </row>
    <row r="5100" spans="1:6" ht="20.399999999999999" x14ac:dyDescent="0.3">
      <c r="A5100" s="159" t="str">
        <f t="shared" si="79"/>
        <v>SN-92397</v>
      </c>
      <c r="B5100" s="171">
        <v>92397</v>
      </c>
      <c r="C5100" s="165" t="s">
        <v>16153</v>
      </c>
      <c r="D5100" s="166" t="s">
        <v>701</v>
      </c>
      <c r="E5100" s="461">
        <v>43.64</v>
      </c>
      <c r="F5100" s="164" t="s">
        <v>11038</v>
      </c>
    </row>
    <row r="5101" spans="1:6" ht="20.399999999999999" x14ac:dyDescent="0.3">
      <c r="A5101" s="159" t="str">
        <f t="shared" si="79"/>
        <v>SN-92398</v>
      </c>
      <c r="B5101" s="171">
        <v>92398</v>
      </c>
      <c r="C5101" s="165" t="s">
        <v>16154</v>
      </c>
      <c r="D5101" s="166" t="s">
        <v>701</v>
      </c>
      <c r="E5101" s="461">
        <v>50.88</v>
      </c>
      <c r="F5101" s="164" t="s">
        <v>11038</v>
      </c>
    </row>
    <row r="5102" spans="1:6" ht="20.399999999999999" x14ac:dyDescent="0.3">
      <c r="A5102" s="159" t="str">
        <f t="shared" si="79"/>
        <v>SN-92399</v>
      </c>
      <c r="B5102" s="171">
        <v>92399</v>
      </c>
      <c r="C5102" s="165" t="s">
        <v>16155</v>
      </c>
      <c r="D5102" s="166" t="s">
        <v>701</v>
      </c>
      <c r="E5102" s="461">
        <v>51.83</v>
      </c>
      <c r="F5102" s="164" t="s">
        <v>11038</v>
      </c>
    </row>
    <row r="5103" spans="1:6" ht="20.399999999999999" x14ac:dyDescent="0.3">
      <c r="A5103" s="159" t="str">
        <f t="shared" si="79"/>
        <v>SN-92400</v>
      </c>
      <c r="B5103" s="171">
        <v>92400</v>
      </c>
      <c r="C5103" s="165" t="s">
        <v>16156</v>
      </c>
      <c r="D5103" s="166" t="s">
        <v>701</v>
      </c>
      <c r="E5103" s="461">
        <v>59.71</v>
      </c>
      <c r="F5103" s="164" t="s">
        <v>11038</v>
      </c>
    </row>
    <row r="5104" spans="1:6" x14ac:dyDescent="0.3">
      <c r="A5104" s="159" t="str">
        <f t="shared" si="79"/>
        <v>SN-92401</v>
      </c>
      <c r="B5104" s="171">
        <v>92401</v>
      </c>
      <c r="C5104" s="165" t="s">
        <v>16157</v>
      </c>
      <c r="D5104" s="166" t="s">
        <v>701</v>
      </c>
      <c r="E5104" s="461">
        <v>60.72</v>
      </c>
      <c r="F5104" s="164" t="s">
        <v>11038</v>
      </c>
    </row>
    <row r="5105" spans="1:6" x14ac:dyDescent="0.3">
      <c r="A5105" s="159" t="str">
        <f t="shared" si="79"/>
        <v>SN-92402</v>
      </c>
      <c r="B5105" s="171">
        <v>92402</v>
      </c>
      <c r="C5105" s="165" t="s">
        <v>16158</v>
      </c>
      <c r="D5105" s="166" t="s">
        <v>701</v>
      </c>
      <c r="E5105" s="461">
        <v>51.61</v>
      </c>
      <c r="F5105" s="164" t="s">
        <v>11038</v>
      </c>
    </row>
    <row r="5106" spans="1:6" ht="20.399999999999999" x14ac:dyDescent="0.3">
      <c r="A5106" s="159" t="str">
        <f t="shared" si="79"/>
        <v>SN-92403</v>
      </c>
      <c r="B5106" s="171">
        <v>92403</v>
      </c>
      <c r="C5106" s="165" t="s">
        <v>16159</v>
      </c>
      <c r="D5106" s="166" t="s">
        <v>701</v>
      </c>
      <c r="E5106" s="461">
        <v>43.13</v>
      </c>
      <c r="F5106" s="164" t="s">
        <v>11038</v>
      </c>
    </row>
    <row r="5107" spans="1:6" ht="20.399999999999999" x14ac:dyDescent="0.3">
      <c r="A5107" s="159" t="str">
        <f t="shared" si="79"/>
        <v>SN-92404</v>
      </c>
      <c r="B5107" s="171">
        <v>92404</v>
      </c>
      <c r="C5107" s="165" t="s">
        <v>16160</v>
      </c>
      <c r="D5107" s="166" t="s">
        <v>701</v>
      </c>
      <c r="E5107" s="461">
        <v>49.9</v>
      </c>
      <c r="F5107" s="164" t="s">
        <v>11038</v>
      </c>
    </row>
    <row r="5108" spans="1:6" x14ac:dyDescent="0.3">
      <c r="A5108" s="159" t="str">
        <f t="shared" si="79"/>
        <v>SN-92405</v>
      </c>
      <c r="B5108" s="171">
        <v>92405</v>
      </c>
      <c r="C5108" s="165" t="s">
        <v>16161</v>
      </c>
      <c r="D5108" s="166" t="s">
        <v>701</v>
      </c>
      <c r="E5108" s="461">
        <v>50.81</v>
      </c>
      <c r="F5108" s="164" t="s">
        <v>11038</v>
      </c>
    </row>
    <row r="5109" spans="1:6" ht="20.399999999999999" x14ac:dyDescent="0.3">
      <c r="A5109" s="159" t="str">
        <f t="shared" si="79"/>
        <v>SN-92406</v>
      </c>
      <c r="B5109" s="171">
        <v>92406</v>
      </c>
      <c r="C5109" s="165" t="s">
        <v>16162</v>
      </c>
      <c r="D5109" s="166" t="s">
        <v>701</v>
      </c>
      <c r="E5109" s="461">
        <v>60.81</v>
      </c>
      <c r="F5109" s="164" t="s">
        <v>11038</v>
      </c>
    </row>
    <row r="5110" spans="1:6" x14ac:dyDescent="0.3">
      <c r="A5110" s="159" t="str">
        <f t="shared" si="79"/>
        <v>SN-92407</v>
      </c>
      <c r="B5110" s="171">
        <v>92407</v>
      </c>
      <c r="C5110" s="165" t="s">
        <v>16163</v>
      </c>
      <c r="D5110" s="166" t="s">
        <v>701</v>
      </c>
      <c r="E5110" s="461">
        <v>61.79</v>
      </c>
      <c r="F5110" s="164" t="s">
        <v>11038</v>
      </c>
    </row>
    <row r="5111" spans="1:6" ht="20.399999999999999" x14ac:dyDescent="0.3">
      <c r="A5111" s="159" t="str">
        <f t="shared" si="79"/>
        <v>SN-93679</v>
      </c>
      <c r="B5111" s="171">
        <v>93679</v>
      </c>
      <c r="C5111" s="165" t="s">
        <v>16164</v>
      </c>
      <c r="D5111" s="166" t="s">
        <v>701</v>
      </c>
      <c r="E5111" s="461">
        <v>56.91</v>
      </c>
      <c r="F5111" s="164" t="s">
        <v>11038</v>
      </c>
    </row>
    <row r="5112" spans="1:6" ht="20.399999999999999" x14ac:dyDescent="0.3">
      <c r="A5112" s="159" t="str">
        <f t="shared" si="79"/>
        <v>SN-93680</v>
      </c>
      <c r="B5112" s="171">
        <v>93680</v>
      </c>
      <c r="C5112" s="165" t="s">
        <v>16165</v>
      </c>
      <c r="D5112" s="166" t="s">
        <v>701</v>
      </c>
      <c r="E5112" s="461">
        <v>48.23</v>
      </c>
      <c r="F5112" s="164" t="s">
        <v>11038</v>
      </c>
    </row>
    <row r="5113" spans="1:6" ht="20.399999999999999" x14ac:dyDescent="0.3">
      <c r="A5113" s="159" t="str">
        <f t="shared" si="79"/>
        <v>SN-93681</v>
      </c>
      <c r="B5113" s="171">
        <v>93681</v>
      </c>
      <c r="C5113" s="165" t="s">
        <v>16166</v>
      </c>
      <c r="D5113" s="166" t="s">
        <v>701</v>
      </c>
      <c r="E5113" s="461">
        <v>57.99</v>
      </c>
      <c r="F5113" s="164" t="s">
        <v>11038</v>
      </c>
    </row>
    <row r="5114" spans="1:6" ht="20.399999999999999" x14ac:dyDescent="0.3">
      <c r="A5114" s="159" t="str">
        <f t="shared" si="79"/>
        <v>SN-93682</v>
      </c>
      <c r="B5114" s="171">
        <v>93682</v>
      </c>
      <c r="C5114" s="165" t="s">
        <v>16167</v>
      </c>
      <c r="D5114" s="166" t="s">
        <v>701</v>
      </c>
      <c r="E5114" s="461">
        <v>59.01</v>
      </c>
      <c r="F5114" s="164" t="s">
        <v>11038</v>
      </c>
    </row>
    <row r="5115" spans="1:6" ht="21.6" x14ac:dyDescent="0.3">
      <c r="A5115" s="159" t="str">
        <f t="shared" si="79"/>
        <v>SN-97114</v>
      </c>
      <c r="B5115" s="171">
        <v>97114</v>
      </c>
      <c r="C5115" s="165" t="s">
        <v>16168</v>
      </c>
      <c r="D5115" s="166" t="s">
        <v>566</v>
      </c>
      <c r="E5115" s="461">
        <v>0.25</v>
      </c>
      <c r="F5115" s="164" t="s">
        <v>11118</v>
      </c>
    </row>
    <row r="5116" spans="1:6" ht="21.6" x14ac:dyDescent="0.3">
      <c r="A5116" s="159" t="str">
        <f t="shared" si="79"/>
        <v>SN-97115</v>
      </c>
      <c r="B5116" s="171">
        <v>97115</v>
      </c>
      <c r="C5116" s="165" t="s">
        <v>16169</v>
      </c>
      <c r="D5116" s="166" t="s">
        <v>496</v>
      </c>
      <c r="E5116" s="461">
        <v>28.28</v>
      </c>
      <c r="F5116" s="164" t="s">
        <v>11118</v>
      </c>
    </row>
    <row r="5117" spans="1:6" ht="21.6" x14ac:dyDescent="0.3">
      <c r="A5117" s="159" t="str">
        <f t="shared" si="79"/>
        <v>SN-97120</v>
      </c>
      <c r="B5117" s="171">
        <v>97120</v>
      </c>
      <c r="C5117" s="165" t="s">
        <v>16170</v>
      </c>
      <c r="D5117" s="166" t="s">
        <v>496</v>
      </c>
      <c r="E5117" s="461">
        <v>5.53</v>
      </c>
      <c r="F5117" s="164" t="s">
        <v>11118</v>
      </c>
    </row>
    <row r="5118" spans="1:6" x14ac:dyDescent="0.3">
      <c r="A5118" s="159" t="str">
        <f t="shared" si="79"/>
        <v>SN-97802</v>
      </c>
      <c r="B5118" s="171">
        <v>97802</v>
      </c>
      <c r="C5118" s="165" t="s">
        <v>16171</v>
      </c>
      <c r="D5118" s="166" t="s">
        <v>701</v>
      </c>
      <c r="E5118" s="461">
        <v>2.77</v>
      </c>
      <c r="F5118" s="164" t="s">
        <v>11038</v>
      </c>
    </row>
    <row r="5119" spans="1:6" ht="20.399999999999999" x14ac:dyDescent="0.3">
      <c r="A5119" s="159" t="str">
        <f t="shared" si="79"/>
        <v>SN-97803</v>
      </c>
      <c r="B5119" s="171">
        <v>97803</v>
      </c>
      <c r="C5119" s="165" t="s">
        <v>16172</v>
      </c>
      <c r="D5119" s="166" t="s">
        <v>701</v>
      </c>
      <c r="E5119" s="461">
        <v>3.31</v>
      </c>
      <c r="F5119" s="164" t="s">
        <v>11038</v>
      </c>
    </row>
    <row r="5120" spans="1:6" x14ac:dyDescent="0.3">
      <c r="A5120" s="159" t="str">
        <f t="shared" si="79"/>
        <v>SN-97805</v>
      </c>
      <c r="B5120" s="171">
        <v>97805</v>
      </c>
      <c r="C5120" s="165" t="s">
        <v>16173</v>
      </c>
      <c r="D5120" s="166" t="s">
        <v>701</v>
      </c>
      <c r="E5120" s="461">
        <v>6.06</v>
      </c>
      <c r="F5120" s="164" t="s">
        <v>11038</v>
      </c>
    </row>
    <row r="5121" spans="1:6" ht="20.399999999999999" x14ac:dyDescent="0.3">
      <c r="A5121" s="159" t="str">
        <f t="shared" si="79"/>
        <v>SN-97806</v>
      </c>
      <c r="B5121" s="171">
        <v>97806</v>
      </c>
      <c r="C5121" s="165" t="s">
        <v>16174</v>
      </c>
      <c r="D5121" s="166" t="s">
        <v>701</v>
      </c>
      <c r="E5121" s="461">
        <v>7.33</v>
      </c>
      <c r="F5121" s="164" t="s">
        <v>11038</v>
      </c>
    </row>
    <row r="5122" spans="1:6" ht="20.399999999999999" x14ac:dyDescent="0.3">
      <c r="A5122" s="159" t="str">
        <f t="shared" si="79"/>
        <v>SN-97807</v>
      </c>
      <c r="B5122" s="171">
        <v>97807</v>
      </c>
      <c r="C5122" s="165" t="s">
        <v>16175</v>
      </c>
      <c r="D5122" s="166" t="s">
        <v>701</v>
      </c>
      <c r="E5122" s="461">
        <v>8.58</v>
      </c>
      <c r="F5122" s="164" t="s">
        <v>11038</v>
      </c>
    </row>
    <row r="5123" spans="1:6" x14ac:dyDescent="0.3">
      <c r="A5123" s="159" t="str">
        <f t="shared" si="79"/>
        <v>SN-97809</v>
      </c>
      <c r="B5123" s="171">
        <v>97809</v>
      </c>
      <c r="C5123" s="165" t="s">
        <v>16176</v>
      </c>
      <c r="D5123" s="166" t="s">
        <v>701</v>
      </c>
      <c r="E5123" s="461">
        <v>10.93</v>
      </c>
      <c r="F5123" s="164" t="s">
        <v>11038</v>
      </c>
    </row>
    <row r="5124" spans="1:6" ht="20.399999999999999" x14ac:dyDescent="0.3">
      <c r="A5124" s="159" t="str">
        <f t="shared" si="79"/>
        <v>SN-97810</v>
      </c>
      <c r="B5124" s="171">
        <v>97810</v>
      </c>
      <c r="C5124" s="165" t="s">
        <v>16177</v>
      </c>
      <c r="D5124" s="166" t="s">
        <v>701</v>
      </c>
      <c r="E5124" s="461">
        <v>12.19</v>
      </c>
      <c r="F5124" s="164" t="s">
        <v>11038</v>
      </c>
    </row>
    <row r="5125" spans="1:6" ht="20.399999999999999" x14ac:dyDescent="0.3">
      <c r="A5125" s="159" t="str">
        <f t="shared" si="79"/>
        <v>SN-97811</v>
      </c>
      <c r="B5125" s="171">
        <v>97811</v>
      </c>
      <c r="C5125" s="165" t="s">
        <v>16178</v>
      </c>
      <c r="D5125" s="166" t="s">
        <v>701</v>
      </c>
      <c r="E5125" s="461">
        <v>13.45</v>
      </c>
      <c r="F5125" s="164" t="s">
        <v>11038</v>
      </c>
    </row>
    <row r="5126" spans="1:6" x14ac:dyDescent="0.3">
      <c r="A5126" s="159" t="str">
        <f t="shared" si="79"/>
        <v>SN-97813</v>
      </c>
      <c r="B5126" s="171">
        <v>97813</v>
      </c>
      <c r="C5126" s="165" t="s">
        <v>16179</v>
      </c>
      <c r="D5126" s="166" t="s">
        <v>701</v>
      </c>
      <c r="E5126" s="461">
        <v>2.89</v>
      </c>
      <c r="F5126" s="164" t="s">
        <v>11038</v>
      </c>
    </row>
    <row r="5127" spans="1:6" ht="20.399999999999999" x14ac:dyDescent="0.3">
      <c r="A5127" s="159" t="str">
        <f t="shared" si="79"/>
        <v>SN-97814</v>
      </c>
      <c r="B5127" s="171">
        <v>97814</v>
      </c>
      <c r="C5127" s="165" t="s">
        <v>16180</v>
      </c>
      <c r="D5127" s="166" t="s">
        <v>701</v>
      </c>
      <c r="E5127" s="461">
        <v>3.43</v>
      </c>
      <c r="F5127" s="164" t="s">
        <v>11038</v>
      </c>
    </row>
    <row r="5128" spans="1:6" x14ac:dyDescent="0.3">
      <c r="A5128" s="159" t="str">
        <f t="shared" si="79"/>
        <v>SN-97816</v>
      </c>
      <c r="B5128" s="171">
        <v>97816</v>
      </c>
      <c r="C5128" s="165" t="s">
        <v>16181</v>
      </c>
      <c r="D5128" s="166" t="s">
        <v>701</v>
      </c>
      <c r="E5128" s="461">
        <v>6.48</v>
      </c>
      <c r="F5128" s="164" t="s">
        <v>11038</v>
      </c>
    </row>
    <row r="5129" spans="1:6" ht="20.399999999999999" x14ac:dyDescent="0.3">
      <c r="A5129" s="159" t="str">
        <f t="shared" si="79"/>
        <v>SN-97817</v>
      </c>
      <c r="B5129" s="171">
        <v>97817</v>
      </c>
      <c r="C5129" s="165" t="s">
        <v>16182</v>
      </c>
      <c r="D5129" s="166" t="s">
        <v>701</v>
      </c>
      <c r="E5129" s="461">
        <v>7.76</v>
      </c>
      <c r="F5129" s="164" t="s">
        <v>11038</v>
      </c>
    </row>
    <row r="5130" spans="1:6" ht="20.399999999999999" x14ac:dyDescent="0.3">
      <c r="A5130" s="159" t="str">
        <f t="shared" ref="A5130:A5193" si="80">CONCATENATE("SN-",B5130)</f>
        <v>SN-97818</v>
      </c>
      <c r="B5130" s="171">
        <v>97818</v>
      </c>
      <c r="C5130" s="165" t="s">
        <v>16183</v>
      </c>
      <c r="D5130" s="166" t="s">
        <v>701</v>
      </c>
      <c r="E5130" s="461">
        <v>9.17</v>
      </c>
      <c r="F5130" s="164" t="s">
        <v>11038</v>
      </c>
    </row>
    <row r="5131" spans="1:6" x14ac:dyDescent="0.3">
      <c r="A5131" s="159" t="str">
        <f t="shared" si="80"/>
        <v>SN-97820</v>
      </c>
      <c r="B5131" s="171">
        <v>97820</v>
      </c>
      <c r="C5131" s="165" t="s">
        <v>16184</v>
      </c>
      <c r="D5131" s="166" t="s">
        <v>701</v>
      </c>
      <c r="E5131" s="461">
        <v>11.79</v>
      </c>
      <c r="F5131" s="164" t="s">
        <v>11038</v>
      </c>
    </row>
    <row r="5132" spans="1:6" ht="20.399999999999999" x14ac:dyDescent="0.3">
      <c r="A5132" s="159" t="str">
        <f t="shared" si="80"/>
        <v>SN-97821</v>
      </c>
      <c r="B5132" s="171">
        <v>97821</v>
      </c>
      <c r="C5132" s="165" t="s">
        <v>16185</v>
      </c>
      <c r="D5132" s="166" t="s">
        <v>701</v>
      </c>
      <c r="E5132" s="461">
        <v>13.06</v>
      </c>
      <c r="F5132" s="164" t="s">
        <v>11038</v>
      </c>
    </row>
    <row r="5133" spans="1:6" ht="20.399999999999999" x14ac:dyDescent="0.3">
      <c r="A5133" s="159" t="str">
        <f t="shared" si="80"/>
        <v>SN-97822</v>
      </c>
      <c r="B5133" s="171">
        <v>97822</v>
      </c>
      <c r="C5133" s="165" t="s">
        <v>16186</v>
      </c>
      <c r="D5133" s="166" t="s">
        <v>701</v>
      </c>
      <c r="E5133" s="461">
        <v>14.47</v>
      </c>
      <c r="F5133" s="164" t="s">
        <v>11038</v>
      </c>
    </row>
    <row r="5134" spans="1:6" x14ac:dyDescent="0.3">
      <c r="A5134" s="159" t="str">
        <f t="shared" si="80"/>
        <v>SN-72947</v>
      </c>
      <c r="B5134" s="171">
        <v>72947</v>
      </c>
      <c r="C5134" s="165" t="s">
        <v>16187</v>
      </c>
      <c r="D5134" s="166" t="s">
        <v>701</v>
      </c>
      <c r="E5134" s="461">
        <v>25.19</v>
      </c>
      <c r="F5134" s="164" t="s">
        <v>11038</v>
      </c>
    </row>
    <row r="5135" spans="1:6" ht="21.6" x14ac:dyDescent="0.3">
      <c r="A5135" s="159" t="str">
        <f t="shared" si="80"/>
        <v>SN-83693</v>
      </c>
      <c r="B5135" s="171">
        <v>83693</v>
      </c>
      <c r="C5135" s="165" t="s">
        <v>7726</v>
      </c>
      <c r="D5135" s="166" t="s">
        <v>701</v>
      </c>
      <c r="E5135" s="461">
        <v>2.42</v>
      </c>
      <c r="F5135" s="164" t="s">
        <v>11118</v>
      </c>
    </row>
    <row r="5136" spans="1:6" ht="20.399999999999999" x14ac:dyDescent="0.3">
      <c r="A5136" s="159" t="str">
        <f t="shared" si="80"/>
        <v>SN-73770/1</v>
      </c>
      <c r="B5136" s="171" t="s">
        <v>16188</v>
      </c>
      <c r="C5136" s="165" t="s">
        <v>16189</v>
      </c>
      <c r="D5136" s="166" t="s">
        <v>566</v>
      </c>
      <c r="E5136" s="461">
        <v>404.35</v>
      </c>
      <c r="F5136" s="164" t="s">
        <v>11038</v>
      </c>
    </row>
    <row r="5137" spans="1:6" ht="20.399999999999999" x14ac:dyDescent="0.3">
      <c r="A5137" s="159" t="str">
        <f t="shared" si="80"/>
        <v>SN-73770/2</v>
      </c>
      <c r="B5137" s="171" t="s">
        <v>16190</v>
      </c>
      <c r="C5137" s="165" t="s">
        <v>16191</v>
      </c>
      <c r="D5137" s="166" t="s">
        <v>566</v>
      </c>
      <c r="E5137" s="461">
        <v>346.7</v>
      </c>
      <c r="F5137" s="164" t="s">
        <v>11038</v>
      </c>
    </row>
    <row r="5138" spans="1:6" ht="21.6" x14ac:dyDescent="0.3">
      <c r="A5138" s="159" t="str">
        <f t="shared" si="80"/>
        <v>SN-83696/1</v>
      </c>
      <c r="B5138" s="171" t="s">
        <v>16192</v>
      </c>
      <c r="C5138" s="165" t="s">
        <v>16193</v>
      </c>
      <c r="D5138" s="166" t="s">
        <v>701</v>
      </c>
      <c r="E5138" s="461">
        <v>3.86</v>
      </c>
      <c r="F5138" s="164" t="s">
        <v>11118</v>
      </c>
    </row>
    <row r="5139" spans="1:6" x14ac:dyDescent="0.3">
      <c r="A5139" s="159" t="str">
        <f t="shared" si="80"/>
        <v>SN-72962</v>
      </c>
      <c r="B5139" s="171">
        <v>72962</v>
      </c>
      <c r="C5139" s="165" t="s">
        <v>7650</v>
      </c>
      <c r="D5139" s="166" t="s">
        <v>584</v>
      </c>
      <c r="E5139" s="461">
        <v>197.58</v>
      </c>
      <c r="F5139" s="164" t="s">
        <v>11038</v>
      </c>
    </row>
    <row r="5140" spans="1:6" x14ac:dyDescent="0.3">
      <c r="A5140" s="159" t="str">
        <f t="shared" si="80"/>
        <v>SN-72963</v>
      </c>
      <c r="B5140" s="171">
        <v>72963</v>
      </c>
      <c r="C5140" s="165" t="s">
        <v>7651</v>
      </c>
      <c r="D5140" s="166" t="s">
        <v>584</v>
      </c>
      <c r="E5140" s="461">
        <v>165.06</v>
      </c>
      <c r="F5140" s="164" t="s">
        <v>11038</v>
      </c>
    </row>
    <row r="5141" spans="1:6" x14ac:dyDescent="0.3">
      <c r="A5141" s="159" t="str">
        <f t="shared" si="80"/>
        <v>SN-73759/2</v>
      </c>
      <c r="B5141" s="171" t="s">
        <v>16194</v>
      </c>
      <c r="C5141" s="165" t="s">
        <v>16195</v>
      </c>
      <c r="D5141" s="166" t="s">
        <v>537</v>
      </c>
      <c r="E5141" s="461">
        <v>317.76</v>
      </c>
      <c r="F5141" s="164" t="s">
        <v>11038</v>
      </c>
    </row>
    <row r="5142" spans="1:6" ht="20.399999999999999" x14ac:dyDescent="0.3">
      <c r="A5142" s="159" t="str">
        <f t="shared" si="80"/>
        <v>SN-95990</v>
      </c>
      <c r="B5142" s="171">
        <v>95990</v>
      </c>
      <c r="C5142" s="165" t="s">
        <v>16196</v>
      </c>
      <c r="D5142" s="166" t="s">
        <v>537</v>
      </c>
      <c r="E5142" s="461">
        <v>772.36</v>
      </c>
      <c r="F5142" s="164" t="s">
        <v>11038</v>
      </c>
    </row>
    <row r="5143" spans="1:6" ht="20.399999999999999" x14ac:dyDescent="0.3">
      <c r="A5143" s="159" t="str">
        <f t="shared" si="80"/>
        <v>SN-95992</v>
      </c>
      <c r="B5143" s="171">
        <v>95992</v>
      </c>
      <c r="C5143" s="165" t="s">
        <v>16197</v>
      </c>
      <c r="D5143" s="166" t="s">
        <v>537</v>
      </c>
      <c r="E5143" s="461">
        <v>721.5</v>
      </c>
      <c r="F5143" s="164" t="s">
        <v>11038</v>
      </c>
    </row>
    <row r="5144" spans="1:6" ht="20.399999999999999" x14ac:dyDescent="0.3">
      <c r="A5144" s="159" t="str">
        <f t="shared" si="80"/>
        <v>SN-95993</v>
      </c>
      <c r="B5144" s="171">
        <v>95993</v>
      </c>
      <c r="C5144" s="165" t="s">
        <v>16198</v>
      </c>
      <c r="D5144" s="166" t="s">
        <v>537</v>
      </c>
      <c r="E5144" s="461">
        <v>746.74</v>
      </c>
      <c r="F5144" s="164" t="s">
        <v>11038</v>
      </c>
    </row>
    <row r="5145" spans="1:6" ht="20.399999999999999" x14ac:dyDescent="0.3">
      <c r="A5145" s="159" t="str">
        <f t="shared" si="80"/>
        <v>SN-95994</v>
      </c>
      <c r="B5145" s="171">
        <v>95994</v>
      </c>
      <c r="C5145" s="165" t="s">
        <v>16199</v>
      </c>
      <c r="D5145" s="166" t="s">
        <v>537</v>
      </c>
      <c r="E5145" s="461">
        <v>703</v>
      </c>
      <c r="F5145" s="164" t="s">
        <v>11038</v>
      </c>
    </row>
    <row r="5146" spans="1:6" ht="20.399999999999999" x14ac:dyDescent="0.3">
      <c r="A5146" s="159" t="str">
        <f t="shared" si="80"/>
        <v>SN-95995</v>
      </c>
      <c r="B5146" s="171">
        <v>95995</v>
      </c>
      <c r="C5146" s="165" t="s">
        <v>16200</v>
      </c>
      <c r="D5146" s="166" t="s">
        <v>537</v>
      </c>
      <c r="E5146" s="461">
        <v>730.78</v>
      </c>
      <c r="F5146" s="164" t="s">
        <v>11038</v>
      </c>
    </row>
    <row r="5147" spans="1:6" ht="20.399999999999999" x14ac:dyDescent="0.3">
      <c r="A5147" s="159" t="str">
        <f t="shared" si="80"/>
        <v>SN-95996</v>
      </c>
      <c r="B5147" s="171">
        <v>95996</v>
      </c>
      <c r="C5147" s="165" t="s">
        <v>16201</v>
      </c>
      <c r="D5147" s="166" t="s">
        <v>537</v>
      </c>
      <c r="E5147" s="461">
        <v>691.46</v>
      </c>
      <c r="F5147" s="164" t="s">
        <v>11038</v>
      </c>
    </row>
    <row r="5148" spans="1:6" ht="20.399999999999999" x14ac:dyDescent="0.3">
      <c r="A5148" s="159" t="str">
        <f t="shared" si="80"/>
        <v>SN-95997</v>
      </c>
      <c r="B5148" s="171">
        <v>95997</v>
      </c>
      <c r="C5148" s="165" t="s">
        <v>16202</v>
      </c>
      <c r="D5148" s="166" t="s">
        <v>537</v>
      </c>
      <c r="E5148" s="461">
        <v>721.08</v>
      </c>
      <c r="F5148" s="164" t="s">
        <v>11038</v>
      </c>
    </row>
    <row r="5149" spans="1:6" ht="20.399999999999999" x14ac:dyDescent="0.3">
      <c r="A5149" s="159" t="str">
        <f t="shared" si="80"/>
        <v>SN-95998</v>
      </c>
      <c r="B5149" s="171">
        <v>95998</v>
      </c>
      <c r="C5149" s="165" t="s">
        <v>16203</v>
      </c>
      <c r="D5149" s="166" t="s">
        <v>537</v>
      </c>
      <c r="E5149" s="461">
        <v>684.49</v>
      </c>
      <c r="F5149" s="164" t="s">
        <v>11038</v>
      </c>
    </row>
    <row r="5150" spans="1:6" ht="20.399999999999999" x14ac:dyDescent="0.3">
      <c r="A5150" s="159" t="str">
        <f t="shared" si="80"/>
        <v>SN-95999</v>
      </c>
      <c r="B5150" s="171">
        <v>95999</v>
      </c>
      <c r="C5150" s="165" t="s">
        <v>16204</v>
      </c>
      <c r="D5150" s="166" t="s">
        <v>537</v>
      </c>
      <c r="E5150" s="461">
        <v>714.14</v>
      </c>
      <c r="F5150" s="164" t="s">
        <v>11038</v>
      </c>
    </row>
    <row r="5151" spans="1:6" ht="20.399999999999999" x14ac:dyDescent="0.3">
      <c r="A5151" s="159" t="str">
        <f t="shared" si="80"/>
        <v>SN-96000</v>
      </c>
      <c r="B5151" s="171">
        <v>96000</v>
      </c>
      <c r="C5151" s="165" t="s">
        <v>16205</v>
      </c>
      <c r="D5151" s="166" t="s">
        <v>537</v>
      </c>
      <c r="E5151" s="461">
        <v>679.49</v>
      </c>
      <c r="F5151" s="164" t="s">
        <v>11038</v>
      </c>
    </row>
    <row r="5152" spans="1:6" ht="20.399999999999999" x14ac:dyDescent="0.3">
      <c r="A5152" s="159" t="str">
        <f t="shared" si="80"/>
        <v>SN-96001</v>
      </c>
      <c r="B5152" s="171">
        <v>96001</v>
      </c>
      <c r="C5152" s="165" t="s">
        <v>16206</v>
      </c>
      <c r="D5152" s="166" t="s">
        <v>701</v>
      </c>
      <c r="E5152" s="461">
        <v>3.95</v>
      </c>
      <c r="F5152" s="164" t="s">
        <v>11038</v>
      </c>
    </row>
    <row r="5153" spans="1:6" ht="20.399999999999999" x14ac:dyDescent="0.3">
      <c r="A5153" s="159" t="str">
        <f t="shared" si="80"/>
        <v>SN-96002</v>
      </c>
      <c r="B5153" s="171">
        <v>96002</v>
      </c>
      <c r="C5153" s="165" t="s">
        <v>16207</v>
      </c>
      <c r="D5153" s="166" t="s">
        <v>701</v>
      </c>
      <c r="E5153" s="461">
        <v>4.54</v>
      </c>
      <c r="F5153" s="164" t="s">
        <v>11038</v>
      </c>
    </row>
    <row r="5154" spans="1:6" x14ac:dyDescent="0.3">
      <c r="A5154" s="159" t="str">
        <f t="shared" si="80"/>
        <v>SN-96393</v>
      </c>
      <c r="B5154" s="171">
        <v>96393</v>
      </c>
      <c r="C5154" s="165" t="s">
        <v>16208</v>
      </c>
      <c r="D5154" s="166" t="s">
        <v>537</v>
      </c>
      <c r="E5154" s="461">
        <v>83.66</v>
      </c>
      <c r="F5154" s="164" t="s">
        <v>11038</v>
      </c>
    </row>
    <row r="5155" spans="1:6" x14ac:dyDescent="0.3">
      <c r="A5155" s="159" t="str">
        <f t="shared" si="80"/>
        <v>SN-96394</v>
      </c>
      <c r="B5155" s="171">
        <v>96394</v>
      </c>
      <c r="C5155" s="165" t="s">
        <v>16209</v>
      </c>
      <c r="D5155" s="166" t="s">
        <v>537</v>
      </c>
      <c r="E5155" s="461">
        <v>119.18</v>
      </c>
      <c r="F5155" s="164" t="s">
        <v>11038</v>
      </c>
    </row>
    <row r="5156" spans="1:6" x14ac:dyDescent="0.3">
      <c r="A5156" s="159" t="str">
        <f t="shared" si="80"/>
        <v>SN-96395</v>
      </c>
      <c r="B5156" s="171">
        <v>96395</v>
      </c>
      <c r="C5156" s="165" t="s">
        <v>16210</v>
      </c>
      <c r="D5156" s="166" t="s">
        <v>537</v>
      </c>
      <c r="E5156" s="461">
        <v>134.08000000000001</v>
      </c>
      <c r="F5156" s="164" t="s">
        <v>11038</v>
      </c>
    </row>
    <row r="5157" spans="1:6" ht="21.6" x14ac:dyDescent="0.3">
      <c r="A5157" s="159" t="str">
        <f t="shared" si="80"/>
        <v>SN-73445</v>
      </c>
      <c r="B5157" s="171">
        <v>73445</v>
      </c>
      <c r="C5157" s="165" t="s">
        <v>16211</v>
      </c>
      <c r="D5157" s="166" t="s">
        <v>701</v>
      </c>
      <c r="E5157" s="461">
        <v>6.08</v>
      </c>
      <c r="F5157" s="164" t="s">
        <v>11118</v>
      </c>
    </row>
    <row r="5158" spans="1:6" ht="21.6" x14ac:dyDescent="0.3">
      <c r="A5158" s="159" t="str">
        <f t="shared" si="80"/>
        <v>SN-73446</v>
      </c>
      <c r="B5158" s="171">
        <v>73446</v>
      </c>
      <c r="C5158" s="165" t="s">
        <v>7657</v>
      </c>
      <c r="D5158" s="166" t="s">
        <v>701</v>
      </c>
      <c r="E5158" s="461">
        <v>14.02</v>
      </c>
      <c r="F5158" s="164" t="s">
        <v>11118</v>
      </c>
    </row>
    <row r="5159" spans="1:6" ht="21.6" x14ac:dyDescent="0.3">
      <c r="A5159" s="159" t="str">
        <f t="shared" si="80"/>
        <v>SN-74133/1</v>
      </c>
      <c r="B5159" s="171" t="s">
        <v>16212</v>
      </c>
      <c r="C5159" s="165" t="s">
        <v>8160</v>
      </c>
      <c r="D5159" s="166" t="s">
        <v>701</v>
      </c>
      <c r="E5159" s="461">
        <v>11.71</v>
      </c>
      <c r="F5159" s="164" t="s">
        <v>11118</v>
      </c>
    </row>
    <row r="5160" spans="1:6" ht="21.6" x14ac:dyDescent="0.3">
      <c r="A5160" s="159" t="str">
        <f t="shared" si="80"/>
        <v>SN-74133/2</v>
      </c>
      <c r="B5160" s="171" t="s">
        <v>16213</v>
      </c>
      <c r="C5160" s="165" t="s">
        <v>8161</v>
      </c>
      <c r="D5160" s="166" t="s">
        <v>701</v>
      </c>
      <c r="E5160" s="461">
        <v>14.66</v>
      </c>
      <c r="F5160" s="164" t="s">
        <v>11118</v>
      </c>
    </row>
    <row r="5161" spans="1:6" ht="21.6" x14ac:dyDescent="0.3">
      <c r="A5161" s="159" t="str">
        <f t="shared" si="80"/>
        <v>SN-79462</v>
      </c>
      <c r="B5161" s="171">
        <v>79462</v>
      </c>
      <c r="C5161" s="165" t="s">
        <v>7678</v>
      </c>
      <c r="D5161" s="166" t="s">
        <v>701</v>
      </c>
      <c r="E5161" s="461">
        <v>37.32</v>
      </c>
      <c r="F5161" s="164" t="s">
        <v>11118</v>
      </c>
    </row>
    <row r="5162" spans="1:6" ht="21.6" x14ac:dyDescent="0.3">
      <c r="A5162" s="159" t="str">
        <f t="shared" si="80"/>
        <v>SN-79494/1</v>
      </c>
      <c r="B5162" s="171" t="s">
        <v>16214</v>
      </c>
      <c r="C5162" s="165" t="s">
        <v>16215</v>
      </c>
      <c r="D5162" s="166" t="s">
        <v>701</v>
      </c>
      <c r="E5162" s="461">
        <v>8.9</v>
      </c>
      <c r="F5162" s="164" t="s">
        <v>11118</v>
      </c>
    </row>
    <row r="5163" spans="1:6" ht="21.6" x14ac:dyDescent="0.3">
      <c r="A5163" s="159" t="str">
        <f t="shared" si="80"/>
        <v>SN-84651</v>
      </c>
      <c r="B5163" s="171">
        <v>84651</v>
      </c>
      <c r="C5163" s="165" t="s">
        <v>7750</v>
      </c>
      <c r="D5163" s="166" t="s">
        <v>701</v>
      </c>
      <c r="E5163" s="461">
        <v>6.97</v>
      </c>
      <c r="F5163" s="164" t="s">
        <v>11118</v>
      </c>
    </row>
    <row r="5164" spans="1:6" ht="21.6" x14ac:dyDescent="0.3">
      <c r="A5164" s="159" t="str">
        <f t="shared" si="80"/>
        <v>SN-88411</v>
      </c>
      <c r="B5164" s="171">
        <v>88411</v>
      </c>
      <c r="C5164" s="165" t="s">
        <v>16216</v>
      </c>
      <c r="D5164" s="166" t="s">
        <v>701</v>
      </c>
      <c r="E5164" s="461">
        <v>1.67</v>
      </c>
      <c r="F5164" s="164" t="s">
        <v>11118</v>
      </c>
    </row>
    <row r="5165" spans="1:6" ht="21.6" x14ac:dyDescent="0.3">
      <c r="A5165" s="159" t="str">
        <f t="shared" si="80"/>
        <v>SN-88412</v>
      </c>
      <c r="B5165" s="171">
        <v>88412</v>
      </c>
      <c r="C5165" s="165" t="s">
        <v>16217</v>
      </c>
      <c r="D5165" s="166" t="s">
        <v>701</v>
      </c>
      <c r="E5165" s="461">
        <v>1.28</v>
      </c>
      <c r="F5165" s="164" t="s">
        <v>11118</v>
      </c>
    </row>
    <row r="5166" spans="1:6" ht="21.6" x14ac:dyDescent="0.3">
      <c r="A5166" s="159" t="str">
        <f t="shared" si="80"/>
        <v>SN-88413</v>
      </c>
      <c r="B5166" s="171">
        <v>88413</v>
      </c>
      <c r="C5166" s="165" t="s">
        <v>16218</v>
      </c>
      <c r="D5166" s="166" t="s">
        <v>701</v>
      </c>
      <c r="E5166" s="461">
        <v>2.4700000000000002</v>
      </c>
      <c r="F5166" s="164" t="s">
        <v>11118</v>
      </c>
    </row>
    <row r="5167" spans="1:6" ht="21.6" x14ac:dyDescent="0.3">
      <c r="A5167" s="159" t="str">
        <f t="shared" si="80"/>
        <v>SN-88414</v>
      </c>
      <c r="B5167" s="171">
        <v>88414</v>
      </c>
      <c r="C5167" s="165" t="s">
        <v>16219</v>
      </c>
      <c r="D5167" s="166" t="s">
        <v>701</v>
      </c>
      <c r="E5167" s="461">
        <v>2.71</v>
      </c>
      <c r="F5167" s="164" t="s">
        <v>11118</v>
      </c>
    </row>
    <row r="5168" spans="1:6" ht="21.6" x14ac:dyDescent="0.3">
      <c r="A5168" s="159" t="str">
        <f t="shared" si="80"/>
        <v>SN-88415</v>
      </c>
      <c r="B5168" s="171">
        <v>88415</v>
      </c>
      <c r="C5168" s="165" t="s">
        <v>16220</v>
      </c>
      <c r="D5168" s="166" t="s">
        <v>701</v>
      </c>
      <c r="E5168" s="461">
        <v>1.79</v>
      </c>
      <c r="F5168" s="164" t="s">
        <v>11118</v>
      </c>
    </row>
    <row r="5169" spans="1:6" ht="21.6" x14ac:dyDescent="0.3">
      <c r="A5169" s="159" t="str">
        <f t="shared" si="80"/>
        <v>SN-88416</v>
      </c>
      <c r="B5169" s="171">
        <v>88416</v>
      </c>
      <c r="C5169" s="165" t="s">
        <v>16221</v>
      </c>
      <c r="D5169" s="166" t="s">
        <v>701</v>
      </c>
      <c r="E5169" s="461">
        <v>13.81</v>
      </c>
      <c r="F5169" s="164" t="s">
        <v>11118</v>
      </c>
    </row>
    <row r="5170" spans="1:6" ht="21.6" x14ac:dyDescent="0.3">
      <c r="A5170" s="159" t="str">
        <f t="shared" si="80"/>
        <v>SN-88417</v>
      </c>
      <c r="B5170" s="171">
        <v>88417</v>
      </c>
      <c r="C5170" s="165" t="s">
        <v>16222</v>
      </c>
      <c r="D5170" s="166" t="s">
        <v>701</v>
      </c>
      <c r="E5170" s="461">
        <v>12.41</v>
      </c>
      <c r="F5170" s="164" t="s">
        <v>11118</v>
      </c>
    </row>
    <row r="5171" spans="1:6" ht="21.6" x14ac:dyDescent="0.3">
      <c r="A5171" s="159" t="str">
        <f t="shared" si="80"/>
        <v>SN-88420</v>
      </c>
      <c r="B5171" s="171">
        <v>88420</v>
      </c>
      <c r="C5171" s="165" t="s">
        <v>16223</v>
      </c>
      <c r="D5171" s="166" t="s">
        <v>701</v>
      </c>
      <c r="E5171" s="461">
        <v>16.649999999999999</v>
      </c>
      <c r="F5171" s="164" t="s">
        <v>11118</v>
      </c>
    </row>
    <row r="5172" spans="1:6" ht="21.6" x14ac:dyDescent="0.3">
      <c r="A5172" s="159" t="str">
        <f t="shared" si="80"/>
        <v>SN-88421</v>
      </c>
      <c r="B5172" s="171">
        <v>88421</v>
      </c>
      <c r="C5172" s="165" t="s">
        <v>16224</v>
      </c>
      <c r="D5172" s="166" t="s">
        <v>701</v>
      </c>
      <c r="E5172" s="461">
        <v>17.54</v>
      </c>
      <c r="F5172" s="164" t="s">
        <v>11118</v>
      </c>
    </row>
    <row r="5173" spans="1:6" ht="21.6" x14ac:dyDescent="0.3">
      <c r="A5173" s="159" t="str">
        <f t="shared" si="80"/>
        <v>SN-88423</v>
      </c>
      <c r="B5173" s="171">
        <v>88423</v>
      </c>
      <c r="C5173" s="165" t="s">
        <v>16225</v>
      </c>
      <c r="D5173" s="166" t="s">
        <v>701</v>
      </c>
      <c r="E5173" s="461">
        <v>14.25</v>
      </c>
      <c r="F5173" s="164" t="s">
        <v>11118</v>
      </c>
    </row>
    <row r="5174" spans="1:6" ht="21.6" x14ac:dyDescent="0.3">
      <c r="A5174" s="159" t="str">
        <f t="shared" si="80"/>
        <v>SN-88424</v>
      </c>
      <c r="B5174" s="171">
        <v>88424</v>
      </c>
      <c r="C5174" s="165" t="s">
        <v>16226</v>
      </c>
      <c r="D5174" s="166" t="s">
        <v>701</v>
      </c>
      <c r="E5174" s="461">
        <v>15.74</v>
      </c>
      <c r="F5174" s="164" t="s">
        <v>11118</v>
      </c>
    </row>
    <row r="5175" spans="1:6" ht="21.6" x14ac:dyDescent="0.3">
      <c r="A5175" s="159" t="str">
        <f t="shared" si="80"/>
        <v>SN-88426</v>
      </c>
      <c r="B5175" s="171">
        <v>88426</v>
      </c>
      <c r="C5175" s="165" t="s">
        <v>16227</v>
      </c>
      <c r="D5175" s="166" t="s">
        <v>701</v>
      </c>
      <c r="E5175" s="461">
        <v>13.32</v>
      </c>
      <c r="F5175" s="164" t="s">
        <v>11118</v>
      </c>
    </row>
    <row r="5176" spans="1:6" ht="21.6" x14ac:dyDescent="0.3">
      <c r="A5176" s="159" t="str">
        <f t="shared" si="80"/>
        <v>SN-88428</v>
      </c>
      <c r="B5176" s="171">
        <v>88428</v>
      </c>
      <c r="C5176" s="165" t="s">
        <v>16228</v>
      </c>
      <c r="D5176" s="166" t="s">
        <v>701</v>
      </c>
      <c r="E5176" s="461">
        <v>20.62</v>
      </c>
      <c r="F5176" s="164" t="s">
        <v>11118</v>
      </c>
    </row>
    <row r="5177" spans="1:6" ht="21.6" x14ac:dyDescent="0.3">
      <c r="A5177" s="159" t="str">
        <f t="shared" si="80"/>
        <v>SN-88429</v>
      </c>
      <c r="B5177" s="171">
        <v>88429</v>
      </c>
      <c r="C5177" s="165" t="s">
        <v>16229</v>
      </c>
      <c r="D5177" s="166" t="s">
        <v>701</v>
      </c>
      <c r="E5177" s="461">
        <v>22.19</v>
      </c>
      <c r="F5177" s="164" t="s">
        <v>11118</v>
      </c>
    </row>
    <row r="5178" spans="1:6" ht="21.6" x14ac:dyDescent="0.3">
      <c r="A5178" s="159" t="str">
        <f t="shared" si="80"/>
        <v>SN-88431</v>
      </c>
      <c r="B5178" s="171">
        <v>88431</v>
      </c>
      <c r="C5178" s="165" t="s">
        <v>16230</v>
      </c>
      <c r="D5178" s="166" t="s">
        <v>701</v>
      </c>
      <c r="E5178" s="461">
        <v>16.510000000000002</v>
      </c>
      <c r="F5178" s="164" t="s">
        <v>11118</v>
      </c>
    </row>
    <row r="5179" spans="1:6" ht="21.6" x14ac:dyDescent="0.3">
      <c r="A5179" s="159" t="str">
        <f t="shared" si="80"/>
        <v>SN-88432</v>
      </c>
      <c r="B5179" s="171">
        <v>88432</v>
      </c>
      <c r="C5179" s="165" t="s">
        <v>16231</v>
      </c>
      <c r="D5179" s="166" t="s">
        <v>701</v>
      </c>
      <c r="E5179" s="461">
        <v>11.11</v>
      </c>
      <c r="F5179" s="164" t="s">
        <v>11118</v>
      </c>
    </row>
    <row r="5180" spans="1:6" ht="21.6" x14ac:dyDescent="0.3">
      <c r="A5180" s="159" t="str">
        <f t="shared" si="80"/>
        <v>SN-88482</v>
      </c>
      <c r="B5180" s="171">
        <v>88482</v>
      </c>
      <c r="C5180" s="165" t="s">
        <v>7875</v>
      </c>
      <c r="D5180" s="166" t="s">
        <v>701</v>
      </c>
      <c r="E5180" s="461">
        <v>2.2799999999999998</v>
      </c>
      <c r="F5180" s="164" t="s">
        <v>11118</v>
      </c>
    </row>
    <row r="5181" spans="1:6" ht="21.6" x14ac:dyDescent="0.3">
      <c r="A5181" s="159" t="str">
        <f t="shared" si="80"/>
        <v>SN-88483</v>
      </c>
      <c r="B5181" s="171">
        <v>88483</v>
      </c>
      <c r="C5181" s="165" t="s">
        <v>16232</v>
      </c>
      <c r="D5181" s="166" t="s">
        <v>701</v>
      </c>
      <c r="E5181" s="461">
        <v>2.1</v>
      </c>
      <c r="F5181" s="164" t="s">
        <v>11118</v>
      </c>
    </row>
    <row r="5182" spans="1:6" ht="21.6" x14ac:dyDescent="0.3">
      <c r="A5182" s="159" t="str">
        <f t="shared" si="80"/>
        <v>SN-88484</v>
      </c>
      <c r="B5182" s="171">
        <v>88484</v>
      </c>
      <c r="C5182" s="165" t="s">
        <v>7876</v>
      </c>
      <c r="D5182" s="166" t="s">
        <v>701</v>
      </c>
      <c r="E5182" s="461">
        <v>1.81</v>
      </c>
      <c r="F5182" s="164" t="s">
        <v>11118</v>
      </c>
    </row>
    <row r="5183" spans="1:6" ht="21.6" x14ac:dyDescent="0.3">
      <c r="A5183" s="159" t="str">
        <f t="shared" si="80"/>
        <v>SN-88485</v>
      </c>
      <c r="B5183" s="171">
        <v>88485</v>
      </c>
      <c r="C5183" s="165" t="s">
        <v>16233</v>
      </c>
      <c r="D5183" s="166" t="s">
        <v>701</v>
      </c>
      <c r="E5183" s="461">
        <v>1.57</v>
      </c>
      <c r="F5183" s="164" t="s">
        <v>11118</v>
      </c>
    </row>
    <row r="5184" spans="1:6" ht="21.6" x14ac:dyDescent="0.3">
      <c r="A5184" s="159" t="str">
        <f t="shared" si="80"/>
        <v>SN-88486</v>
      </c>
      <c r="B5184" s="171">
        <v>88486</v>
      </c>
      <c r="C5184" s="165" t="s">
        <v>16234</v>
      </c>
      <c r="D5184" s="166" t="s">
        <v>701</v>
      </c>
      <c r="E5184" s="461">
        <v>8.5500000000000007</v>
      </c>
      <c r="F5184" s="164" t="s">
        <v>11118</v>
      </c>
    </row>
    <row r="5185" spans="1:6" ht="21.6" x14ac:dyDescent="0.3">
      <c r="A5185" s="159" t="str">
        <f t="shared" si="80"/>
        <v>SN-88487</v>
      </c>
      <c r="B5185" s="171">
        <v>88487</v>
      </c>
      <c r="C5185" s="165" t="s">
        <v>16235</v>
      </c>
      <c r="D5185" s="166" t="s">
        <v>701</v>
      </c>
      <c r="E5185" s="461">
        <v>7.8</v>
      </c>
      <c r="F5185" s="164" t="s">
        <v>11118</v>
      </c>
    </row>
    <row r="5186" spans="1:6" ht="21.6" x14ac:dyDescent="0.3">
      <c r="A5186" s="159" t="str">
        <f t="shared" si="80"/>
        <v>SN-88488</v>
      </c>
      <c r="B5186" s="171">
        <v>88488</v>
      </c>
      <c r="C5186" s="165" t="s">
        <v>16236</v>
      </c>
      <c r="D5186" s="166" t="s">
        <v>701</v>
      </c>
      <c r="E5186" s="461">
        <v>10.81</v>
      </c>
      <c r="F5186" s="164" t="s">
        <v>11118</v>
      </c>
    </row>
    <row r="5187" spans="1:6" ht="21.6" x14ac:dyDescent="0.3">
      <c r="A5187" s="159" t="str">
        <f t="shared" si="80"/>
        <v>SN-88489</v>
      </c>
      <c r="B5187" s="171">
        <v>88489</v>
      </c>
      <c r="C5187" s="165" t="s">
        <v>16237</v>
      </c>
      <c r="D5187" s="166" t="s">
        <v>701</v>
      </c>
      <c r="E5187" s="461">
        <v>9.73</v>
      </c>
      <c r="F5187" s="164" t="s">
        <v>11118</v>
      </c>
    </row>
    <row r="5188" spans="1:6" x14ac:dyDescent="0.3">
      <c r="A5188" s="159" t="str">
        <f t="shared" si="80"/>
        <v>SN-88490</v>
      </c>
      <c r="B5188" s="171">
        <v>88490</v>
      </c>
      <c r="C5188" s="165" t="s">
        <v>16238</v>
      </c>
      <c r="D5188" s="166" t="s">
        <v>701</v>
      </c>
      <c r="E5188" s="461">
        <v>6.77</v>
      </c>
      <c r="F5188" s="164" t="s">
        <v>11038</v>
      </c>
    </row>
    <row r="5189" spans="1:6" x14ac:dyDescent="0.3">
      <c r="A5189" s="159" t="str">
        <f t="shared" si="80"/>
        <v>SN-88491</v>
      </c>
      <c r="B5189" s="171">
        <v>88491</v>
      </c>
      <c r="C5189" s="165" t="s">
        <v>16239</v>
      </c>
      <c r="D5189" s="166" t="s">
        <v>701</v>
      </c>
      <c r="E5189" s="461">
        <v>6.59</v>
      </c>
      <c r="F5189" s="164" t="s">
        <v>11038</v>
      </c>
    </row>
    <row r="5190" spans="1:6" x14ac:dyDescent="0.3">
      <c r="A5190" s="159" t="str">
        <f t="shared" si="80"/>
        <v>SN-88492</v>
      </c>
      <c r="B5190" s="171">
        <v>88492</v>
      </c>
      <c r="C5190" s="165" t="s">
        <v>16240</v>
      </c>
      <c r="D5190" s="166" t="s">
        <v>701</v>
      </c>
      <c r="E5190" s="461">
        <v>8.0500000000000007</v>
      </c>
      <c r="F5190" s="164" t="s">
        <v>11038</v>
      </c>
    </row>
    <row r="5191" spans="1:6" x14ac:dyDescent="0.3">
      <c r="A5191" s="159" t="str">
        <f t="shared" si="80"/>
        <v>SN-88493</v>
      </c>
      <c r="B5191" s="171">
        <v>88493</v>
      </c>
      <c r="C5191" s="165" t="s">
        <v>16241</v>
      </c>
      <c r="D5191" s="166" t="s">
        <v>701</v>
      </c>
      <c r="E5191" s="461">
        <v>7.78</v>
      </c>
      <c r="F5191" s="164" t="s">
        <v>11038</v>
      </c>
    </row>
    <row r="5192" spans="1:6" ht="21.6" x14ac:dyDescent="0.3">
      <c r="A5192" s="159" t="str">
        <f t="shared" si="80"/>
        <v>SN-88494</v>
      </c>
      <c r="B5192" s="171">
        <v>88494</v>
      </c>
      <c r="C5192" s="165" t="s">
        <v>7877</v>
      </c>
      <c r="D5192" s="166" t="s">
        <v>701</v>
      </c>
      <c r="E5192" s="461">
        <v>11.34</v>
      </c>
      <c r="F5192" s="164" t="s">
        <v>11118</v>
      </c>
    </row>
    <row r="5193" spans="1:6" ht="21.6" x14ac:dyDescent="0.3">
      <c r="A5193" s="159" t="str">
        <f t="shared" si="80"/>
        <v>SN-88495</v>
      </c>
      <c r="B5193" s="171">
        <v>88495</v>
      </c>
      <c r="C5193" s="165" t="s">
        <v>16242</v>
      </c>
      <c r="D5193" s="166" t="s">
        <v>701</v>
      </c>
      <c r="E5193" s="461">
        <v>6.19</v>
      </c>
      <c r="F5193" s="164" t="s">
        <v>11118</v>
      </c>
    </row>
    <row r="5194" spans="1:6" ht="21.6" x14ac:dyDescent="0.3">
      <c r="A5194" s="159" t="str">
        <f t="shared" ref="A5194:A5257" si="81">CONCATENATE("SN-",B5194)</f>
        <v>SN-88496</v>
      </c>
      <c r="B5194" s="171">
        <v>88496</v>
      </c>
      <c r="C5194" s="165" t="s">
        <v>16243</v>
      </c>
      <c r="D5194" s="166" t="s">
        <v>701</v>
      </c>
      <c r="E5194" s="461">
        <v>15.42</v>
      </c>
      <c r="F5194" s="164" t="s">
        <v>11118</v>
      </c>
    </row>
    <row r="5195" spans="1:6" ht="21.6" x14ac:dyDescent="0.3">
      <c r="A5195" s="159" t="str">
        <f t="shared" si="81"/>
        <v>SN-88497</v>
      </c>
      <c r="B5195" s="171">
        <v>88497</v>
      </c>
      <c r="C5195" s="165" t="s">
        <v>16244</v>
      </c>
      <c r="D5195" s="166" t="s">
        <v>701</v>
      </c>
      <c r="E5195" s="461">
        <v>8.52</v>
      </c>
      <c r="F5195" s="164" t="s">
        <v>11118</v>
      </c>
    </row>
    <row r="5196" spans="1:6" ht="21.6" x14ac:dyDescent="0.3">
      <c r="A5196" s="159" t="str">
        <f t="shared" si="81"/>
        <v>SN-95305</v>
      </c>
      <c r="B5196" s="171">
        <v>95305</v>
      </c>
      <c r="C5196" s="165" t="s">
        <v>7953</v>
      </c>
      <c r="D5196" s="166" t="s">
        <v>701</v>
      </c>
      <c r="E5196" s="461">
        <v>10.14</v>
      </c>
      <c r="F5196" s="164" t="s">
        <v>11118</v>
      </c>
    </row>
    <row r="5197" spans="1:6" ht="21.6" x14ac:dyDescent="0.3">
      <c r="A5197" s="159" t="str">
        <f t="shared" si="81"/>
        <v>SN-95306</v>
      </c>
      <c r="B5197" s="171">
        <v>95306</v>
      </c>
      <c r="C5197" s="165" t="s">
        <v>7954</v>
      </c>
      <c r="D5197" s="166" t="s">
        <v>701</v>
      </c>
      <c r="E5197" s="461">
        <v>11.5</v>
      </c>
      <c r="F5197" s="164" t="s">
        <v>11118</v>
      </c>
    </row>
    <row r="5198" spans="1:6" ht="21.6" x14ac:dyDescent="0.3">
      <c r="A5198" s="159" t="str">
        <f t="shared" si="81"/>
        <v>SN-95622</v>
      </c>
      <c r="B5198" s="171">
        <v>95622</v>
      </c>
      <c r="C5198" s="165" t="s">
        <v>16245</v>
      </c>
      <c r="D5198" s="166" t="s">
        <v>701</v>
      </c>
      <c r="E5198" s="461">
        <v>9.1999999999999993</v>
      </c>
      <c r="F5198" s="164" t="s">
        <v>11118</v>
      </c>
    </row>
    <row r="5199" spans="1:6" ht="21.6" x14ac:dyDescent="0.3">
      <c r="A5199" s="159" t="str">
        <f t="shared" si="81"/>
        <v>SN-95623</v>
      </c>
      <c r="B5199" s="171">
        <v>95623</v>
      </c>
      <c r="C5199" s="165" t="s">
        <v>16246</v>
      </c>
      <c r="D5199" s="166" t="s">
        <v>701</v>
      </c>
      <c r="E5199" s="461">
        <v>7.28</v>
      </c>
      <c r="F5199" s="164" t="s">
        <v>11118</v>
      </c>
    </row>
    <row r="5200" spans="1:6" ht="21.6" x14ac:dyDescent="0.3">
      <c r="A5200" s="159" t="str">
        <f t="shared" si="81"/>
        <v>SN-95624</v>
      </c>
      <c r="B5200" s="171">
        <v>95624</v>
      </c>
      <c r="C5200" s="165" t="s">
        <v>16247</v>
      </c>
      <c r="D5200" s="166" t="s">
        <v>701</v>
      </c>
      <c r="E5200" s="461">
        <v>13.1</v>
      </c>
      <c r="F5200" s="164" t="s">
        <v>11118</v>
      </c>
    </row>
    <row r="5201" spans="1:6" ht="21.6" x14ac:dyDescent="0.3">
      <c r="A5201" s="159" t="str">
        <f t="shared" si="81"/>
        <v>SN-95625</v>
      </c>
      <c r="B5201" s="171">
        <v>95625</v>
      </c>
      <c r="C5201" s="165" t="s">
        <v>16248</v>
      </c>
      <c r="D5201" s="166" t="s">
        <v>701</v>
      </c>
      <c r="E5201" s="461">
        <v>14.34</v>
      </c>
      <c r="F5201" s="164" t="s">
        <v>11118</v>
      </c>
    </row>
    <row r="5202" spans="1:6" ht="21.6" x14ac:dyDescent="0.3">
      <c r="A5202" s="159" t="str">
        <f t="shared" si="81"/>
        <v>SN-95626</v>
      </c>
      <c r="B5202" s="171">
        <v>95626</v>
      </c>
      <c r="C5202" s="165" t="s">
        <v>16249</v>
      </c>
      <c r="D5202" s="166" t="s">
        <v>701</v>
      </c>
      <c r="E5202" s="461">
        <v>9.83</v>
      </c>
      <c r="F5202" s="164" t="s">
        <v>11118</v>
      </c>
    </row>
    <row r="5203" spans="1:6" ht="21.6" x14ac:dyDescent="0.3">
      <c r="A5203" s="159" t="str">
        <f t="shared" si="81"/>
        <v>SN-96126</v>
      </c>
      <c r="B5203" s="171">
        <v>96126</v>
      </c>
      <c r="C5203" s="165" t="s">
        <v>16250</v>
      </c>
      <c r="D5203" s="166" t="s">
        <v>701</v>
      </c>
      <c r="E5203" s="461">
        <v>10.27</v>
      </c>
      <c r="F5203" s="164" t="s">
        <v>11118</v>
      </c>
    </row>
    <row r="5204" spans="1:6" ht="21.6" x14ac:dyDescent="0.3">
      <c r="A5204" s="159" t="str">
        <f t="shared" si="81"/>
        <v>SN-96127</v>
      </c>
      <c r="B5204" s="171">
        <v>96127</v>
      </c>
      <c r="C5204" s="165" t="s">
        <v>16251</v>
      </c>
      <c r="D5204" s="166" t="s">
        <v>701</v>
      </c>
      <c r="E5204" s="461">
        <v>7.88</v>
      </c>
      <c r="F5204" s="164" t="s">
        <v>11118</v>
      </c>
    </row>
    <row r="5205" spans="1:6" ht="21.6" x14ac:dyDescent="0.3">
      <c r="A5205" s="159" t="str">
        <f t="shared" si="81"/>
        <v>SN-96128</v>
      </c>
      <c r="B5205" s="171">
        <v>96128</v>
      </c>
      <c r="C5205" s="165" t="s">
        <v>16252</v>
      </c>
      <c r="D5205" s="166" t="s">
        <v>701</v>
      </c>
      <c r="E5205" s="461">
        <v>15.12</v>
      </c>
      <c r="F5205" s="164" t="s">
        <v>11118</v>
      </c>
    </row>
    <row r="5206" spans="1:6" ht="21.6" x14ac:dyDescent="0.3">
      <c r="A5206" s="159" t="str">
        <f t="shared" si="81"/>
        <v>SN-96129</v>
      </c>
      <c r="B5206" s="171">
        <v>96129</v>
      </c>
      <c r="C5206" s="165" t="s">
        <v>16253</v>
      </c>
      <c r="D5206" s="166" t="s">
        <v>701</v>
      </c>
      <c r="E5206" s="461">
        <v>16.670000000000002</v>
      </c>
      <c r="F5206" s="164" t="s">
        <v>11118</v>
      </c>
    </row>
    <row r="5207" spans="1:6" ht="21.6" x14ac:dyDescent="0.3">
      <c r="A5207" s="159" t="str">
        <f t="shared" si="81"/>
        <v>SN-96130</v>
      </c>
      <c r="B5207" s="171">
        <v>96130</v>
      </c>
      <c r="C5207" s="165" t="s">
        <v>16254</v>
      </c>
      <c r="D5207" s="166" t="s">
        <v>701</v>
      </c>
      <c r="E5207" s="461">
        <v>11.02</v>
      </c>
      <c r="F5207" s="164" t="s">
        <v>11118</v>
      </c>
    </row>
    <row r="5208" spans="1:6" ht="21.6" x14ac:dyDescent="0.3">
      <c r="A5208" s="159" t="str">
        <f t="shared" si="81"/>
        <v>SN-96131</v>
      </c>
      <c r="B5208" s="171">
        <v>96131</v>
      </c>
      <c r="C5208" s="165" t="s">
        <v>16255</v>
      </c>
      <c r="D5208" s="166" t="s">
        <v>701</v>
      </c>
      <c r="E5208" s="461">
        <v>14.21</v>
      </c>
      <c r="F5208" s="164" t="s">
        <v>11118</v>
      </c>
    </row>
    <row r="5209" spans="1:6" ht="21.6" x14ac:dyDescent="0.3">
      <c r="A5209" s="159" t="str">
        <f t="shared" si="81"/>
        <v>SN-96132</v>
      </c>
      <c r="B5209" s="171">
        <v>96132</v>
      </c>
      <c r="C5209" s="165" t="s">
        <v>16256</v>
      </c>
      <c r="D5209" s="166" t="s">
        <v>701</v>
      </c>
      <c r="E5209" s="461">
        <v>11.02</v>
      </c>
      <c r="F5209" s="164" t="s">
        <v>11118</v>
      </c>
    </row>
    <row r="5210" spans="1:6" ht="21.6" x14ac:dyDescent="0.3">
      <c r="A5210" s="159" t="str">
        <f t="shared" si="81"/>
        <v>SN-96133</v>
      </c>
      <c r="B5210" s="171">
        <v>96133</v>
      </c>
      <c r="C5210" s="165" t="s">
        <v>16257</v>
      </c>
      <c r="D5210" s="166" t="s">
        <v>701</v>
      </c>
      <c r="E5210" s="461">
        <v>20.67</v>
      </c>
      <c r="F5210" s="164" t="s">
        <v>11118</v>
      </c>
    </row>
    <row r="5211" spans="1:6" ht="21.6" x14ac:dyDescent="0.3">
      <c r="A5211" s="159" t="str">
        <f t="shared" si="81"/>
        <v>SN-96134</v>
      </c>
      <c r="B5211" s="171">
        <v>96134</v>
      </c>
      <c r="C5211" s="165" t="s">
        <v>16258</v>
      </c>
      <c r="D5211" s="166" t="s">
        <v>701</v>
      </c>
      <c r="E5211" s="461">
        <v>22.73</v>
      </c>
      <c r="F5211" s="164" t="s">
        <v>11118</v>
      </c>
    </row>
    <row r="5212" spans="1:6" ht="21.6" x14ac:dyDescent="0.3">
      <c r="A5212" s="159" t="str">
        <f t="shared" si="81"/>
        <v>SN-96135</v>
      </c>
      <c r="B5212" s="171">
        <v>96135</v>
      </c>
      <c r="C5212" s="165" t="s">
        <v>16259</v>
      </c>
      <c r="D5212" s="166" t="s">
        <v>701</v>
      </c>
      <c r="E5212" s="461">
        <v>15.24</v>
      </c>
      <c r="F5212" s="164" t="s">
        <v>11118</v>
      </c>
    </row>
    <row r="5213" spans="1:6" ht="21.6" x14ac:dyDescent="0.3">
      <c r="A5213" s="159" t="str">
        <f t="shared" si="81"/>
        <v>SN-79460</v>
      </c>
      <c r="B5213" s="171">
        <v>79460</v>
      </c>
      <c r="C5213" s="165" t="s">
        <v>7677</v>
      </c>
      <c r="D5213" s="166" t="s">
        <v>701</v>
      </c>
      <c r="E5213" s="461">
        <v>32.630000000000003</v>
      </c>
      <c r="F5213" s="164" t="s">
        <v>11118</v>
      </c>
    </row>
    <row r="5214" spans="1:6" ht="21.6" x14ac:dyDescent="0.3">
      <c r="A5214" s="159" t="str">
        <f t="shared" si="81"/>
        <v>SN-79465</v>
      </c>
      <c r="B5214" s="171">
        <v>79465</v>
      </c>
      <c r="C5214" s="165" t="s">
        <v>7681</v>
      </c>
      <c r="D5214" s="166" t="s">
        <v>701</v>
      </c>
      <c r="E5214" s="461">
        <v>31.23</v>
      </c>
      <c r="F5214" s="164" t="s">
        <v>11118</v>
      </c>
    </row>
    <row r="5215" spans="1:6" ht="21.6" x14ac:dyDescent="0.3">
      <c r="A5215" s="159" t="str">
        <f t="shared" si="81"/>
        <v>SN-79514/1</v>
      </c>
      <c r="B5215" s="171" t="s">
        <v>16260</v>
      </c>
      <c r="C5215" s="165" t="s">
        <v>8181</v>
      </c>
      <c r="D5215" s="166" t="s">
        <v>701</v>
      </c>
      <c r="E5215" s="461">
        <v>45.85</v>
      </c>
      <c r="F5215" s="164" t="s">
        <v>11118</v>
      </c>
    </row>
    <row r="5216" spans="1:6" ht="21.6" x14ac:dyDescent="0.3">
      <c r="A5216" s="159" t="str">
        <f t="shared" si="81"/>
        <v>SN-84647</v>
      </c>
      <c r="B5216" s="171">
        <v>84647</v>
      </c>
      <c r="C5216" s="165" t="s">
        <v>7749</v>
      </c>
      <c r="D5216" s="166" t="s">
        <v>701</v>
      </c>
      <c r="E5216" s="461">
        <v>99.27</v>
      </c>
      <c r="F5216" s="164" t="s">
        <v>11118</v>
      </c>
    </row>
    <row r="5217" spans="1:6" ht="21.6" x14ac:dyDescent="0.3">
      <c r="A5217" s="159" t="str">
        <f t="shared" si="81"/>
        <v>SN-84656</v>
      </c>
      <c r="B5217" s="171">
        <v>84656</v>
      </c>
      <c r="C5217" s="165" t="s">
        <v>16261</v>
      </c>
      <c r="D5217" s="166" t="s">
        <v>701</v>
      </c>
      <c r="E5217" s="461">
        <v>23.42</v>
      </c>
      <c r="F5217" s="164" t="s">
        <v>11118</v>
      </c>
    </row>
    <row r="5218" spans="1:6" ht="21.6" x14ac:dyDescent="0.3">
      <c r="A5218" s="159" t="str">
        <f t="shared" si="81"/>
        <v>SN-84677</v>
      </c>
      <c r="B5218" s="171">
        <v>84677</v>
      </c>
      <c r="C5218" s="165" t="s">
        <v>7755</v>
      </c>
      <c r="D5218" s="166" t="s">
        <v>701</v>
      </c>
      <c r="E5218" s="461">
        <v>8.93</v>
      </c>
      <c r="F5218" s="164" t="s">
        <v>11118</v>
      </c>
    </row>
    <row r="5219" spans="1:6" ht="21.6" x14ac:dyDescent="0.3">
      <c r="A5219" s="159" t="str">
        <f t="shared" si="81"/>
        <v>SN-84678</v>
      </c>
      <c r="B5219" s="171">
        <v>84678</v>
      </c>
      <c r="C5219" s="165" t="s">
        <v>7756</v>
      </c>
      <c r="D5219" s="166" t="s">
        <v>701</v>
      </c>
      <c r="E5219" s="461">
        <v>13.95</v>
      </c>
      <c r="F5219" s="164" t="s">
        <v>11118</v>
      </c>
    </row>
    <row r="5220" spans="1:6" ht="21.6" x14ac:dyDescent="0.3">
      <c r="A5220" s="159" t="str">
        <f t="shared" si="81"/>
        <v>SN-6082</v>
      </c>
      <c r="B5220" s="171">
        <v>6082</v>
      </c>
      <c r="C5220" s="165" t="s">
        <v>7579</v>
      </c>
      <c r="D5220" s="166" t="s">
        <v>701</v>
      </c>
      <c r="E5220" s="461">
        <v>12.14</v>
      </c>
      <c r="F5220" s="164" t="s">
        <v>11118</v>
      </c>
    </row>
    <row r="5221" spans="1:6" ht="21.6" x14ac:dyDescent="0.3">
      <c r="A5221" s="159" t="str">
        <f t="shared" si="81"/>
        <v>SN-40905</v>
      </c>
      <c r="B5221" s="171">
        <v>40905</v>
      </c>
      <c r="C5221" s="165" t="s">
        <v>7589</v>
      </c>
      <c r="D5221" s="166" t="s">
        <v>701</v>
      </c>
      <c r="E5221" s="461">
        <v>16.16</v>
      </c>
      <c r="F5221" s="164" t="s">
        <v>11118</v>
      </c>
    </row>
    <row r="5222" spans="1:6" ht="21.6" x14ac:dyDescent="0.3">
      <c r="A5222" s="159" t="str">
        <f t="shared" si="81"/>
        <v>SN-73739/1</v>
      </c>
      <c r="B5222" s="171" t="s">
        <v>16262</v>
      </c>
      <c r="C5222" s="165" t="s">
        <v>7961</v>
      </c>
      <c r="D5222" s="166" t="s">
        <v>701</v>
      </c>
      <c r="E5222" s="461">
        <v>11.91</v>
      </c>
      <c r="F5222" s="164" t="s">
        <v>11118</v>
      </c>
    </row>
    <row r="5223" spans="1:6" ht="21.6" x14ac:dyDescent="0.3">
      <c r="A5223" s="159" t="str">
        <f t="shared" si="81"/>
        <v>SN-74065/1</v>
      </c>
      <c r="B5223" s="171" t="s">
        <v>16263</v>
      </c>
      <c r="C5223" s="165" t="s">
        <v>16264</v>
      </c>
      <c r="D5223" s="166" t="s">
        <v>701</v>
      </c>
      <c r="E5223" s="461">
        <v>16.850000000000001</v>
      </c>
      <c r="F5223" s="164" t="s">
        <v>11118</v>
      </c>
    </row>
    <row r="5224" spans="1:6" ht="21.6" x14ac:dyDescent="0.3">
      <c r="A5224" s="159" t="str">
        <f t="shared" si="81"/>
        <v>SN-74065/2</v>
      </c>
      <c r="B5224" s="171" t="s">
        <v>16265</v>
      </c>
      <c r="C5224" s="165" t="s">
        <v>16266</v>
      </c>
      <c r="D5224" s="166" t="s">
        <v>701</v>
      </c>
      <c r="E5224" s="461">
        <v>16.54</v>
      </c>
      <c r="F5224" s="164" t="s">
        <v>11118</v>
      </c>
    </row>
    <row r="5225" spans="1:6" ht="21.6" x14ac:dyDescent="0.3">
      <c r="A5225" s="159" t="str">
        <f t="shared" si="81"/>
        <v>SN-74065/3</v>
      </c>
      <c r="B5225" s="171" t="s">
        <v>16267</v>
      </c>
      <c r="C5225" s="165" t="s">
        <v>16268</v>
      </c>
      <c r="D5225" s="166" t="s">
        <v>701</v>
      </c>
      <c r="E5225" s="461">
        <v>16.45</v>
      </c>
      <c r="F5225" s="164" t="s">
        <v>11118</v>
      </c>
    </row>
    <row r="5226" spans="1:6" ht="21.6" x14ac:dyDescent="0.3">
      <c r="A5226" s="159" t="str">
        <f t="shared" si="81"/>
        <v>SN-79463</v>
      </c>
      <c r="B5226" s="171">
        <v>79463</v>
      </c>
      <c r="C5226" s="165" t="s">
        <v>7679</v>
      </c>
      <c r="D5226" s="166" t="s">
        <v>701</v>
      </c>
      <c r="E5226" s="461">
        <v>10.050000000000001</v>
      </c>
      <c r="F5226" s="164" t="s">
        <v>11118</v>
      </c>
    </row>
    <row r="5227" spans="1:6" ht="21.6" x14ac:dyDescent="0.3">
      <c r="A5227" s="159" t="str">
        <f t="shared" si="81"/>
        <v>SN-79464</v>
      </c>
      <c r="B5227" s="171">
        <v>79464</v>
      </c>
      <c r="C5227" s="165" t="s">
        <v>7680</v>
      </c>
      <c r="D5227" s="166" t="s">
        <v>701</v>
      </c>
      <c r="E5227" s="461">
        <v>13.49</v>
      </c>
      <c r="F5227" s="164" t="s">
        <v>11118</v>
      </c>
    </row>
    <row r="5228" spans="1:6" ht="21.6" x14ac:dyDescent="0.3">
      <c r="A5228" s="159" t="str">
        <f t="shared" si="81"/>
        <v>SN-79466</v>
      </c>
      <c r="B5228" s="171">
        <v>79466</v>
      </c>
      <c r="C5228" s="165" t="s">
        <v>7682</v>
      </c>
      <c r="D5228" s="166" t="s">
        <v>701</v>
      </c>
      <c r="E5228" s="461">
        <v>13.99</v>
      </c>
      <c r="F5228" s="164" t="s">
        <v>11118</v>
      </c>
    </row>
    <row r="5229" spans="1:6" ht="21.6" x14ac:dyDescent="0.3">
      <c r="A5229" s="159" t="str">
        <f t="shared" si="81"/>
        <v>SN-79497/1</v>
      </c>
      <c r="B5229" s="171" t="s">
        <v>16269</v>
      </c>
      <c r="C5229" s="165" t="s">
        <v>8175</v>
      </c>
      <c r="D5229" s="166" t="s">
        <v>701</v>
      </c>
      <c r="E5229" s="461">
        <v>16.739999999999998</v>
      </c>
      <c r="F5229" s="164" t="s">
        <v>11118</v>
      </c>
    </row>
    <row r="5230" spans="1:6" ht="21.6" x14ac:dyDescent="0.3">
      <c r="A5230" s="159" t="str">
        <f t="shared" si="81"/>
        <v>SN-84645</v>
      </c>
      <c r="B5230" s="171">
        <v>84645</v>
      </c>
      <c r="C5230" s="165" t="s">
        <v>7748</v>
      </c>
      <c r="D5230" s="166" t="s">
        <v>701</v>
      </c>
      <c r="E5230" s="461">
        <v>13.77</v>
      </c>
      <c r="F5230" s="164" t="s">
        <v>11118</v>
      </c>
    </row>
    <row r="5231" spans="1:6" ht="21.6" x14ac:dyDescent="0.3">
      <c r="A5231" s="159" t="str">
        <f t="shared" si="81"/>
        <v>SN-84657</v>
      </c>
      <c r="B5231" s="171">
        <v>84657</v>
      </c>
      <c r="C5231" s="165" t="s">
        <v>7751</v>
      </c>
      <c r="D5231" s="166" t="s">
        <v>701</v>
      </c>
      <c r="E5231" s="461">
        <v>6.79</v>
      </c>
      <c r="F5231" s="164" t="s">
        <v>11118</v>
      </c>
    </row>
    <row r="5232" spans="1:6" ht="21.6" x14ac:dyDescent="0.3">
      <c r="A5232" s="159" t="str">
        <f t="shared" si="81"/>
        <v>SN-84659</v>
      </c>
      <c r="B5232" s="171">
        <v>84659</v>
      </c>
      <c r="C5232" s="165" t="s">
        <v>7752</v>
      </c>
      <c r="D5232" s="166" t="s">
        <v>701</v>
      </c>
      <c r="E5232" s="461">
        <v>11.14</v>
      </c>
      <c r="F5232" s="164" t="s">
        <v>11118</v>
      </c>
    </row>
    <row r="5233" spans="1:6" ht="21.6" x14ac:dyDescent="0.3">
      <c r="A5233" s="159" t="str">
        <f t="shared" si="81"/>
        <v>SN-84679</v>
      </c>
      <c r="B5233" s="171">
        <v>84679</v>
      </c>
      <c r="C5233" s="165" t="s">
        <v>7757</v>
      </c>
      <c r="D5233" s="166" t="s">
        <v>701</v>
      </c>
      <c r="E5233" s="461">
        <v>14.68</v>
      </c>
      <c r="F5233" s="164" t="s">
        <v>11118</v>
      </c>
    </row>
    <row r="5234" spans="1:6" ht="21.6" x14ac:dyDescent="0.3">
      <c r="A5234" s="159" t="str">
        <f t="shared" si="81"/>
        <v>SN-95464</v>
      </c>
      <c r="B5234" s="171">
        <v>95464</v>
      </c>
      <c r="C5234" s="165" t="s">
        <v>7956</v>
      </c>
      <c r="D5234" s="166" t="s">
        <v>701</v>
      </c>
      <c r="E5234" s="461">
        <v>16.23</v>
      </c>
      <c r="F5234" s="164" t="s">
        <v>11118</v>
      </c>
    </row>
    <row r="5235" spans="1:6" x14ac:dyDescent="0.3">
      <c r="A5235" s="159" t="str">
        <f t="shared" si="81"/>
        <v>SN-73656</v>
      </c>
      <c r="B5235" s="171">
        <v>73656</v>
      </c>
      <c r="C5235" s="165" t="s">
        <v>7665</v>
      </c>
      <c r="D5235" s="166" t="s">
        <v>701</v>
      </c>
      <c r="E5235" s="461">
        <v>12.92</v>
      </c>
      <c r="F5235" s="164" t="s">
        <v>11038</v>
      </c>
    </row>
    <row r="5236" spans="1:6" ht="21.6" x14ac:dyDescent="0.3">
      <c r="A5236" s="159" t="str">
        <f t="shared" si="81"/>
        <v>SN-73794/1</v>
      </c>
      <c r="B5236" s="171" t="s">
        <v>16270</v>
      </c>
      <c r="C5236" s="165" t="s">
        <v>16271</v>
      </c>
      <c r="D5236" s="166" t="s">
        <v>701</v>
      </c>
      <c r="E5236" s="461">
        <v>24.68</v>
      </c>
      <c r="F5236" s="164" t="s">
        <v>11118</v>
      </c>
    </row>
    <row r="5237" spans="1:6" ht="21.6" x14ac:dyDescent="0.3">
      <c r="A5237" s="159" t="str">
        <f t="shared" si="81"/>
        <v>SN-73865/1</v>
      </c>
      <c r="B5237" s="171" t="s">
        <v>16272</v>
      </c>
      <c r="C5237" s="165" t="s">
        <v>16273</v>
      </c>
      <c r="D5237" s="166" t="s">
        <v>701</v>
      </c>
      <c r="E5237" s="461">
        <v>7.12</v>
      </c>
      <c r="F5237" s="164" t="s">
        <v>11118</v>
      </c>
    </row>
    <row r="5238" spans="1:6" ht="21.6" x14ac:dyDescent="0.3">
      <c r="A5238" s="159" t="str">
        <f t="shared" si="81"/>
        <v>SN-73924/1</v>
      </c>
      <c r="B5238" s="171" t="s">
        <v>16274</v>
      </c>
      <c r="C5238" s="165" t="s">
        <v>8075</v>
      </c>
      <c r="D5238" s="166" t="s">
        <v>701</v>
      </c>
      <c r="E5238" s="461">
        <v>18.079999999999998</v>
      </c>
      <c r="F5238" s="164" t="s">
        <v>11118</v>
      </c>
    </row>
    <row r="5239" spans="1:6" ht="21.6" x14ac:dyDescent="0.3">
      <c r="A5239" s="159" t="str">
        <f t="shared" si="81"/>
        <v>SN-73924/2</v>
      </c>
      <c r="B5239" s="171" t="s">
        <v>16275</v>
      </c>
      <c r="C5239" s="165" t="s">
        <v>8076</v>
      </c>
      <c r="D5239" s="166" t="s">
        <v>701</v>
      </c>
      <c r="E5239" s="461">
        <v>18.170000000000002</v>
      </c>
      <c r="F5239" s="164" t="s">
        <v>11118</v>
      </c>
    </row>
    <row r="5240" spans="1:6" ht="21.6" x14ac:dyDescent="0.3">
      <c r="A5240" s="159" t="str">
        <f t="shared" si="81"/>
        <v>SN-73924/3</v>
      </c>
      <c r="B5240" s="171" t="s">
        <v>16276</v>
      </c>
      <c r="C5240" s="165" t="s">
        <v>8077</v>
      </c>
      <c r="D5240" s="166" t="s">
        <v>701</v>
      </c>
      <c r="E5240" s="461">
        <v>18.48</v>
      </c>
      <c r="F5240" s="164" t="s">
        <v>11118</v>
      </c>
    </row>
    <row r="5241" spans="1:6" ht="21.6" x14ac:dyDescent="0.3">
      <c r="A5241" s="159" t="str">
        <f t="shared" si="81"/>
        <v>SN-74064/1</v>
      </c>
      <c r="B5241" s="171" t="s">
        <v>16277</v>
      </c>
      <c r="C5241" s="165" t="s">
        <v>8147</v>
      </c>
      <c r="D5241" s="166" t="s">
        <v>701</v>
      </c>
      <c r="E5241" s="461">
        <v>14.07</v>
      </c>
      <c r="F5241" s="164" t="s">
        <v>11118</v>
      </c>
    </row>
    <row r="5242" spans="1:6" ht="21.6" x14ac:dyDescent="0.3">
      <c r="A5242" s="159" t="str">
        <f t="shared" si="81"/>
        <v>SN-74064/2</v>
      </c>
      <c r="B5242" s="171" t="s">
        <v>16278</v>
      </c>
      <c r="C5242" s="165" t="s">
        <v>8148</v>
      </c>
      <c r="D5242" s="166" t="s">
        <v>701</v>
      </c>
      <c r="E5242" s="461">
        <v>9.1</v>
      </c>
      <c r="F5242" s="164" t="s">
        <v>11118</v>
      </c>
    </row>
    <row r="5243" spans="1:6" ht="21.6" x14ac:dyDescent="0.3">
      <c r="A5243" s="159" t="str">
        <f t="shared" si="81"/>
        <v>SN-74145/1</v>
      </c>
      <c r="B5243" s="171" t="s">
        <v>16279</v>
      </c>
      <c r="C5243" s="165" t="s">
        <v>16280</v>
      </c>
      <c r="D5243" s="166" t="s">
        <v>701</v>
      </c>
      <c r="E5243" s="461">
        <v>12.88</v>
      </c>
      <c r="F5243" s="164" t="s">
        <v>11118</v>
      </c>
    </row>
    <row r="5244" spans="1:6" ht="21.6" x14ac:dyDescent="0.3">
      <c r="A5244" s="159" t="str">
        <f t="shared" si="81"/>
        <v>SN-79498/1</v>
      </c>
      <c r="B5244" s="171" t="s">
        <v>16281</v>
      </c>
      <c r="C5244" s="165" t="s">
        <v>16282</v>
      </c>
      <c r="D5244" s="166" t="s">
        <v>701</v>
      </c>
      <c r="E5244" s="461">
        <v>11.56</v>
      </c>
      <c r="F5244" s="164" t="s">
        <v>11118</v>
      </c>
    </row>
    <row r="5245" spans="1:6" ht="21.6" x14ac:dyDescent="0.3">
      <c r="A5245" s="159" t="str">
        <f t="shared" si="81"/>
        <v>SN-79499/1</v>
      </c>
      <c r="B5245" s="171" t="s">
        <v>16283</v>
      </c>
      <c r="C5245" s="165" t="s">
        <v>16284</v>
      </c>
      <c r="D5245" s="166" t="s">
        <v>513</v>
      </c>
      <c r="E5245" s="461">
        <v>14.85</v>
      </c>
      <c r="F5245" s="164" t="s">
        <v>11118</v>
      </c>
    </row>
    <row r="5246" spans="1:6" ht="21.6" x14ac:dyDescent="0.3">
      <c r="A5246" s="159" t="str">
        <f t="shared" si="81"/>
        <v>SN-79515/1</v>
      </c>
      <c r="B5246" s="171" t="s">
        <v>16285</v>
      </c>
      <c r="C5246" s="165" t="s">
        <v>8182</v>
      </c>
      <c r="D5246" s="166" t="s">
        <v>701</v>
      </c>
      <c r="E5246" s="461">
        <v>23.44</v>
      </c>
      <c r="F5246" s="164" t="s">
        <v>11118</v>
      </c>
    </row>
    <row r="5247" spans="1:6" ht="21.6" x14ac:dyDescent="0.3">
      <c r="A5247" s="159" t="str">
        <f t="shared" si="81"/>
        <v>SN-84660</v>
      </c>
      <c r="B5247" s="171">
        <v>84660</v>
      </c>
      <c r="C5247" s="165" t="s">
        <v>16286</v>
      </c>
      <c r="D5247" s="166" t="s">
        <v>701</v>
      </c>
      <c r="E5247" s="461">
        <v>4.93</v>
      </c>
      <c r="F5247" s="164" t="s">
        <v>11118</v>
      </c>
    </row>
    <row r="5248" spans="1:6" ht="21.6" x14ac:dyDescent="0.3">
      <c r="A5248" s="159" t="str">
        <f t="shared" si="81"/>
        <v>SN-84661</v>
      </c>
      <c r="B5248" s="171">
        <v>84661</v>
      </c>
      <c r="C5248" s="165" t="s">
        <v>16287</v>
      </c>
      <c r="D5248" s="166" t="s">
        <v>701</v>
      </c>
      <c r="E5248" s="461">
        <v>11.83</v>
      </c>
      <c r="F5248" s="164" t="s">
        <v>11118</v>
      </c>
    </row>
    <row r="5249" spans="1:6" ht="21.6" x14ac:dyDescent="0.3">
      <c r="A5249" s="159" t="str">
        <f t="shared" si="81"/>
        <v>SN-84662</v>
      </c>
      <c r="B5249" s="171">
        <v>84662</v>
      </c>
      <c r="C5249" s="165" t="s">
        <v>16288</v>
      </c>
      <c r="D5249" s="166" t="s">
        <v>701</v>
      </c>
      <c r="E5249" s="461">
        <v>18.63</v>
      </c>
      <c r="F5249" s="164" t="s">
        <v>11118</v>
      </c>
    </row>
    <row r="5250" spans="1:6" ht="21.6" x14ac:dyDescent="0.3">
      <c r="A5250" s="159" t="str">
        <f t="shared" si="81"/>
        <v>SN-95468</v>
      </c>
      <c r="B5250" s="171">
        <v>95468</v>
      </c>
      <c r="C5250" s="165" t="s">
        <v>16289</v>
      </c>
      <c r="D5250" s="166" t="s">
        <v>701</v>
      </c>
      <c r="E5250" s="461">
        <v>27.09</v>
      </c>
      <c r="F5250" s="164" t="s">
        <v>11118</v>
      </c>
    </row>
    <row r="5251" spans="1:6" ht="21.6" x14ac:dyDescent="0.3">
      <c r="A5251" s="159" t="str">
        <f t="shared" si="81"/>
        <v>SN-41595</v>
      </c>
      <c r="B5251" s="171">
        <v>41595</v>
      </c>
      <c r="C5251" s="165" t="s">
        <v>16290</v>
      </c>
      <c r="D5251" s="166" t="s">
        <v>566</v>
      </c>
      <c r="E5251" s="461">
        <v>7.83</v>
      </c>
      <c r="F5251" s="164" t="s">
        <v>11118</v>
      </c>
    </row>
    <row r="5252" spans="1:6" ht="21.6" x14ac:dyDescent="0.3">
      <c r="A5252" s="159" t="str">
        <f t="shared" si="81"/>
        <v>SN-73978/1</v>
      </c>
      <c r="B5252" s="171" t="s">
        <v>16291</v>
      </c>
      <c r="C5252" s="165" t="s">
        <v>8089</v>
      </c>
      <c r="D5252" s="166" t="s">
        <v>701</v>
      </c>
      <c r="E5252" s="461">
        <v>14.49</v>
      </c>
      <c r="F5252" s="164" t="s">
        <v>11118</v>
      </c>
    </row>
    <row r="5253" spans="1:6" ht="21.6" x14ac:dyDescent="0.3">
      <c r="A5253" s="159" t="str">
        <f t="shared" si="81"/>
        <v>SN-74245/1</v>
      </c>
      <c r="B5253" s="171" t="s">
        <v>16292</v>
      </c>
      <c r="C5253" s="165" t="s">
        <v>7674</v>
      </c>
      <c r="D5253" s="166" t="s">
        <v>701</v>
      </c>
      <c r="E5253" s="461">
        <v>10.220000000000001</v>
      </c>
      <c r="F5253" s="164" t="s">
        <v>11118</v>
      </c>
    </row>
    <row r="5254" spans="1:6" ht="21.6" x14ac:dyDescent="0.3">
      <c r="A5254" s="159" t="str">
        <f t="shared" si="81"/>
        <v>SN-79467</v>
      </c>
      <c r="B5254" s="171">
        <v>79467</v>
      </c>
      <c r="C5254" s="165" t="s">
        <v>16293</v>
      </c>
      <c r="D5254" s="166" t="s">
        <v>7683</v>
      </c>
      <c r="E5254" s="461">
        <v>9.7899999999999991</v>
      </c>
      <c r="F5254" s="164" t="s">
        <v>11118</v>
      </c>
    </row>
    <row r="5255" spans="1:6" ht="21.6" x14ac:dyDescent="0.3">
      <c r="A5255" s="159" t="str">
        <f t="shared" si="81"/>
        <v>SN-79500/2</v>
      </c>
      <c r="B5255" s="171" t="s">
        <v>16294</v>
      </c>
      <c r="C5255" s="165" t="s">
        <v>8176</v>
      </c>
      <c r="D5255" s="166" t="s">
        <v>701</v>
      </c>
      <c r="E5255" s="461">
        <v>14.39</v>
      </c>
      <c r="F5255" s="164" t="s">
        <v>11118</v>
      </c>
    </row>
    <row r="5256" spans="1:6" ht="21.6" x14ac:dyDescent="0.3">
      <c r="A5256" s="159" t="str">
        <f t="shared" si="81"/>
        <v>SN-84663</v>
      </c>
      <c r="B5256" s="171">
        <v>84663</v>
      </c>
      <c r="C5256" s="165" t="s">
        <v>16295</v>
      </c>
      <c r="D5256" s="166" t="s">
        <v>701</v>
      </c>
      <c r="E5256" s="461">
        <v>16.38</v>
      </c>
      <c r="F5256" s="164" t="s">
        <v>11118</v>
      </c>
    </row>
    <row r="5257" spans="1:6" ht="21.6" x14ac:dyDescent="0.3">
      <c r="A5257" s="159" t="str">
        <f t="shared" si="81"/>
        <v>SN-84665</v>
      </c>
      <c r="B5257" s="171">
        <v>84665</v>
      </c>
      <c r="C5257" s="165" t="s">
        <v>7753</v>
      </c>
      <c r="D5257" s="166" t="s">
        <v>701</v>
      </c>
      <c r="E5257" s="461">
        <v>14.65</v>
      </c>
      <c r="F5257" s="164" t="s">
        <v>11118</v>
      </c>
    </row>
    <row r="5258" spans="1:6" x14ac:dyDescent="0.3">
      <c r="A5258" s="159" t="str">
        <f t="shared" ref="A5258:A5321" si="82">CONCATENATE("SN-",B5258)</f>
        <v>SN-84666</v>
      </c>
      <c r="B5258" s="171">
        <v>84666</v>
      </c>
      <c r="C5258" s="165" t="s">
        <v>7754</v>
      </c>
      <c r="D5258" s="166" t="s">
        <v>701</v>
      </c>
      <c r="E5258" s="461">
        <v>15.05</v>
      </c>
      <c r="F5258" s="164" t="s">
        <v>11038</v>
      </c>
    </row>
    <row r="5259" spans="1:6" ht="21.6" x14ac:dyDescent="0.3">
      <c r="A5259" s="159" t="str">
        <f t="shared" si="82"/>
        <v>SN-75889</v>
      </c>
      <c r="B5259" s="171">
        <v>75889</v>
      </c>
      <c r="C5259" s="165" t="s">
        <v>7676</v>
      </c>
      <c r="D5259" s="166" t="s">
        <v>701</v>
      </c>
      <c r="E5259" s="461">
        <v>13.82</v>
      </c>
      <c r="F5259" s="164" t="s">
        <v>11118</v>
      </c>
    </row>
    <row r="5260" spans="1:6" ht="20.399999999999999" x14ac:dyDescent="0.3">
      <c r="A5260" s="159" t="str">
        <f t="shared" si="82"/>
        <v>SN-73465</v>
      </c>
      <c r="B5260" s="171">
        <v>73465</v>
      </c>
      <c r="C5260" s="165" t="s">
        <v>16296</v>
      </c>
      <c r="D5260" s="166" t="s">
        <v>701</v>
      </c>
      <c r="E5260" s="461">
        <v>25.84</v>
      </c>
      <c r="F5260" s="164" t="s">
        <v>11038</v>
      </c>
    </row>
    <row r="5261" spans="1:6" ht="20.399999999999999" x14ac:dyDescent="0.3">
      <c r="A5261" s="159" t="str">
        <f t="shared" si="82"/>
        <v>SN-73676</v>
      </c>
      <c r="B5261" s="171">
        <v>73676</v>
      </c>
      <c r="C5261" s="165" t="s">
        <v>16297</v>
      </c>
      <c r="D5261" s="166" t="s">
        <v>701</v>
      </c>
      <c r="E5261" s="461">
        <v>40.950000000000003</v>
      </c>
      <c r="F5261" s="164" t="s">
        <v>11038</v>
      </c>
    </row>
    <row r="5262" spans="1:6" ht="21.6" x14ac:dyDescent="0.3">
      <c r="A5262" s="159" t="str">
        <f t="shared" si="82"/>
        <v>SN-73922/1</v>
      </c>
      <c r="B5262" s="171" t="s">
        <v>16298</v>
      </c>
      <c r="C5262" s="165" t="s">
        <v>16299</v>
      </c>
      <c r="D5262" s="166" t="s">
        <v>701</v>
      </c>
      <c r="E5262" s="461">
        <v>39.31</v>
      </c>
      <c r="F5262" s="164" t="s">
        <v>11118</v>
      </c>
    </row>
    <row r="5263" spans="1:6" ht="21.6" x14ac:dyDescent="0.3">
      <c r="A5263" s="159" t="str">
        <f t="shared" si="82"/>
        <v>SN-73922/2</v>
      </c>
      <c r="B5263" s="171" t="s">
        <v>16300</v>
      </c>
      <c r="C5263" s="165" t="s">
        <v>16301</v>
      </c>
      <c r="D5263" s="166" t="s">
        <v>701</v>
      </c>
      <c r="E5263" s="461">
        <v>34.880000000000003</v>
      </c>
      <c r="F5263" s="164" t="s">
        <v>11118</v>
      </c>
    </row>
    <row r="5264" spans="1:6" ht="21.6" x14ac:dyDescent="0.3">
      <c r="A5264" s="159" t="str">
        <f t="shared" si="82"/>
        <v>SN-73922/3</v>
      </c>
      <c r="B5264" s="171" t="s">
        <v>16302</v>
      </c>
      <c r="C5264" s="165" t="s">
        <v>16303</v>
      </c>
      <c r="D5264" s="166" t="s">
        <v>701</v>
      </c>
      <c r="E5264" s="461">
        <v>33.86</v>
      </c>
      <c r="F5264" s="164" t="s">
        <v>11118</v>
      </c>
    </row>
    <row r="5265" spans="1:6" ht="21.6" x14ac:dyDescent="0.3">
      <c r="A5265" s="159" t="str">
        <f t="shared" si="82"/>
        <v>SN-73922/4</v>
      </c>
      <c r="B5265" s="171" t="s">
        <v>16304</v>
      </c>
      <c r="C5265" s="165" t="s">
        <v>16305</v>
      </c>
      <c r="D5265" s="166" t="s">
        <v>701</v>
      </c>
      <c r="E5265" s="461">
        <v>33.22</v>
      </c>
      <c r="F5265" s="164" t="s">
        <v>11118</v>
      </c>
    </row>
    <row r="5266" spans="1:6" ht="21.6" x14ac:dyDescent="0.3">
      <c r="A5266" s="159" t="str">
        <f t="shared" si="82"/>
        <v>SN-73922/5</v>
      </c>
      <c r="B5266" s="171" t="s">
        <v>16306</v>
      </c>
      <c r="C5266" s="165" t="s">
        <v>16307</v>
      </c>
      <c r="D5266" s="166" t="s">
        <v>701</v>
      </c>
      <c r="E5266" s="461">
        <v>37.49</v>
      </c>
      <c r="F5266" s="164" t="s">
        <v>11118</v>
      </c>
    </row>
    <row r="5267" spans="1:6" ht="21.6" x14ac:dyDescent="0.3">
      <c r="A5267" s="159" t="str">
        <f t="shared" si="82"/>
        <v>SN-73923/1</v>
      </c>
      <c r="B5267" s="171" t="s">
        <v>16308</v>
      </c>
      <c r="C5267" s="165" t="s">
        <v>16309</v>
      </c>
      <c r="D5267" s="166" t="s">
        <v>701</v>
      </c>
      <c r="E5267" s="461">
        <v>29.22</v>
      </c>
      <c r="F5267" s="164" t="s">
        <v>11118</v>
      </c>
    </row>
    <row r="5268" spans="1:6" ht="21.6" x14ac:dyDescent="0.3">
      <c r="A5268" s="159" t="str">
        <f t="shared" si="82"/>
        <v>SN-73923/2</v>
      </c>
      <c r="B5268" s="171" t="s">
        <v>16310</v>
      </c>
      <c r="C5268" s="165" t="s">
        <v>16311</v>
      </c>
      <c r="D5268" s="166" t="s">
        <v>701</v>
      </c>
      <c r="E5268" s="461">
        <v>45.04</v>
      </c>
      <c r="F5268" s="164" t="s">
        <v>11118</v>
      </c>
    </row>
    <row r="5269" spans="1:6" ht="21.6" x14ac:dyDescent="0.3">
      <c r="A5269" s="159" t="str">
        <f t="shared" si="82"/>
        <v>SN-73923/3</v>
      </c>
      <c r="B5269" s="171" t="s">
        <v>16312</v>
      </c>
      <c r="C5269" s="165" t="s">
        <v>16313</v>
      </c>
      <c r="D5269" s="166" t="s">
        <v>701</v>
      </c>
      <c r="E5269" s="461">
        <v>33.86</v>
      </c>
      <c r="F5269" s="164" t="s">
        <v>11118</v>
      </c>
    </row>
    <row r="5270" spans="1:6" ht="20.399999999999999" x14ac:dyDescent="0.3">
      <c r="A5270" s="159" t="str">
        <f t="shared" si="82"/>
        <v>SN-73974/1</v>
      </c>
      <c r="B5270" s="171" t="s">
        <v>16314</v>
      </c>
      <c r="C5270" s="165" t="s">
        <v>16315</v>
      </c>
      <c r="D5270" s="166" t="s">
        <v>701</v>
      </c>
      <c r="E5270" s="461">
        <v>28.65</v>
      </c>
      <c r="F5270" s="164" t="s">
        <v>11038</v>
      </c>
    </row>
    <row r="5271" spans="1:6" ht="21.6" x14ac:dyDescent="0.3">
      <c r="A5271" s="159" t="str">
        <f t="shared" si="82"/>
        <v>SN-73991/1</v>
      </c>
      <c r="B5271" s="171" t="s">
        <v>16316</v>
      </c>
      <c r="C5271" s="165" t="s">
        <v>16317</v>
      </c>
      <c r="D5271" s="166" t="s">
        <v>701</v>
      </c>
      <c r="E5271" s="461">
        <v>33.33</v>
      </c>
      <c r="F5271" s="164" t="s">
        <v>11118</v>
      </c>
    </row>
    <row r="5272" spans="1:6" ht="21.6" x14ac:dyDescent="0.3">
      <c r="A5272" s="159" t="str">
        <f t="shared" si="82"/>
        <v>SN-73991/2</v>
      </c>
      <c r="B5272" s="171" t="s">
        <v>16318</v>
      </c>
      <c r="C5272" s="165" t="s">
        <v>16319</v>
      </c>
      <c r="D5272" s="166" t="s">
        <v>701</v>
      </c>
      <c r="E5272" s="461">
        <v>32.049999999999997</v>
      </c>
      <c r="F5272" s="164" t="s">
        <v>11118</v>
      </c>
    </row>
    <row r="5273" spans="1:6" ht="20.399999999999999" x14ac:dyDescent="0.3">
      <c r="A5273" s="159" t="str">
        <f t="shared" si="82"/>
        <v>SN-73991/3</v>
      </c>
      <c r="B5273" s="171" t="s">
        <v>16320</v>
      </c>
      <c r="C5273" s="165" t="s">
        <v>16321</v>
      </c>
      <c r="D5273" s="166" t="s">
        <v>701</v>
      </c>
      <c r="E5273" s="461">
        <v>39</v>
      </c>
      <c r="F5273" s="164" t="s">
        <v>11038</v>
      </c>
    </row>
    <row r="5274" spans="1:6" ht="21.6" x14ac:dyDescent="0.3">
      <c r="A5274" s="159" t="str">
        <f t="shared" si="82"/>
        <v>SN-73991/4</v>
      </c>
      <c r="B5274" s="171" t="s">
        <v>16322</v>
      </c>
      <c r="C5274" s="165" t="s">
        <v>16323</v>
      </c>
      <c r="D5274" s="166" t="s">
        <v>701</v>
      </c>
      <c r="E5274" s="461">
        <v>33.71</v>
      </c>
      <c r="F5274" s="164" t="s">
        <v>11118</v>
      </c>
    </row>
    <row r="5275" spans="1:6" ht="20.399999999999999" x14ac:dyDescent="0.3">
      <c r="A5275" s="159" t="str">
        <f t="shared" si="82"/>
        <v>SN-74079/1</v>
      </c>
      <c r="B5275" s="171" t="s">
        <v>16324</v>
      </c>
      <c r="C5275" s="165" t="s">
        <v>16325</v>
      </c>
      <c r="D5275" s="166" t="s">
        <v>701</v>
      </c>
      <c r="E5275" s="461">
        <v>43.71</v>
      </c>
      <c r="F5275" s="164" t="s">
        <v>11038</v>
      </c>
    </row>
    <row r="5276" spans="1:6" ht="20.399999999999999" x14ac:dyDescent="0.3">
      <c r="A5276" s="159" t="str">
        <f t="shared" si="82"/>
        <v>SN-76447/1</v>
      </c>
      <c r="B5276" s="171" t="s">
        <v>16326</v>
      </c>
      <c r="C5276" s="165" t="s">
        <v>16327</v>
      </c>
      <c r="D5276" s="166" t="s">
        <v>701</v>
      </c>
      <c r="E5276" s="461">
        <v>34.159999999999997</v>
      </c>
      <c r="F5276" s="164" t="s">
        <v>11038</v>
      </c>
    </row>
    <row r="5277" spans="1:6" ht="21.6" x14ac:dyDescent="0.3">
      <c r="A5277" s="159" t="str">
        <f t="shared" si="82"/>
        <v>SN-76448/1</v>
      </c>
      <c r="B5277" s="171" t="s">
        <v>16328</v>
      </c>
      <c r="C5277" s="165" t="s">
        <v>16329</v>
      </c>
      <c r="D5277" s="166" t="s">
        <v>701</v>
      </c>
      <c r="E5277" s="461">
        <v>27.57</v>
      </c>
      <c r="F5277" s="164" t="s">
        <v>11118</v>
      </c>
    </row>
    <row r="5278" spans="1:6" ht="21.6" x14ac:dyDescent="0.3">
      <c r="A5278" s="159" t="str">
        <f t="shared" si="82"/>
        <v>SN-76448/2</v>
      </c>
      <c r="B5278" s="171" t="s">
        <v>16330</v>
      </c>
      <c r="C5278" s="165" t="s">
        <v>16331</v>
      </c>
      <c r="D5278" s="166" t="s">
        <v>701</v>
      </c>
      <c r="E5278" s="461">
        <v>34.19</v>
      </c>
      <c r="F5278" s="164" t="s">
        <v>11118</v>
      </c>
    </row>
    <row r="5279" spans="1:6" ht="21.6" x14ac:dyDescent="0.3">
      <c r="A5279" s="159" t="str">
        <f t="shared" si="82"/>
        <v>SN-76448/3</v>
      </c>
      <c r="B5279" s="171" t="s">
        <v>16332</v>
      </c>
      <c r="C5279" s="165" t="s">
        <v>16333</v>
      </c>
      <c r="D5279" s="166" t="s">
        <v>701</v>
      </c>
      <c r="E5279" s="461">
        <v>30.88</v>
      </c>
      <c r="F5279" s="164" t="s">
        <v>11118</v>
      </c>
    </row>
    <row r="5280" spans="1:6" ht="20.399999999999999" x14ac:dyDescent="0.3">
      <c r="A5280" s="159" t="str">
        <f t="shared" si="82"/>
        <v>SN-84172</v>
      </c>
      <c r="B5280" s="171">
        <v>84172</v>
      </c>
      <c r="C5280" s="165" t="s">
        <v>16334</v>
      </c>
      <c r="D5280" s="166" t="s">
        <v>701</v>
      </c>
      <c r="E5280" s="461">
        <v>40.57</v>
      </c>
      <c r="F5280" s="164" t="s">
        <v>11038</v>
      </c>
    </row>
    <row r="5281" spans="1:6" ht="21.6" x14ac:dyDescent="0.3">
      <c r="A5281" s="159" t="str">
        <f t="shared" si="82"/>
        <v>SN-84173</v>
      </c>
      <c r="B5281" s="171">
        <v>84173</v>
      </c>
      <c r="C5281" s="165" t="s">
        <v>16335</v>
      </c>
      <c r="D5281" s="166" t="s">
        <v>701</v>
      </c>
      <c r="E5281" s="461">
        <v>36.200000000000003</v>
      </c>
      <c r="F5281" s="164" t="s">
        <v>11118</v>
      </c>
    </row>
    <row r="5282" spans="1:6" ht="21.6" x14ac:dyDescent="0.3">
      <c r="A5282" s="159" t="str">
        <f t="shared" si="82"/>
        <v>SN-84174</v>
      </c>
      <c r="B5282" s="171">
        <v>84174</v>
      </c>
      <c r="C5282" s="165" t="s">
        <v>16336</v>
      </c>
      <c r="D5282" s="166" t="s">
        <v>701</v>
      </c>
      <c r="E5282" s="461">
        <v>54.02</v>
      </c>
      <c r="F5282" s="164" t="s">
        <v>11118</v>
      </c>
    </row>
    <row r="5283" spans="1:6" ht="21.6" x14ac:dyDescent="0.3">
      <c r="A5283" s="159" t="str">
        <f t="shared" si="82"/>
        <v>SN-72191</v>
      </c>
      <c r="B5283" s="171">
        <v>72191</v>
      </c>
      <c r="C5283" s="165" t="s">
        <v>16337</v>
      </c>
      <c r="D5283" s="166" t="s">
        <v>701</v>
      </c>
      <c r="E5283" s="461">
        <v>58.39</v>
      </c>
      <c r="F5283" s="164" t="s">
        <v>11118</v>
      </c>
    </row>
    <row r="5284" spans="1:6" ht="21.6" x14ac:dyDescent="0.3">
      <c r="A5284" s="159" t="str">
        <f t="shared" si="82"/>
        <v>SN-72192</v>
      </c>
      <c r="B5284" s="171">
        <v>72192</v>
      </c>
      <c r="C5284" s="165" t="s">
        <v>16338</v>
      </c>
      <c r="D5284" s="166" t="s">
        <v>701</v>
      </c>
      <c r="E5284" s="461">
        <v>16.02</v>
      </c>
      <c r="F5284" s="164" t="s">
        <v>11118</v>
      </c>
    </row>
    <row r="5285" spans="1:6" ht="21.6" x14ac:dyDescent="0.3">
      <c r="A5285" s="159" t="str">
        <f t="shared" si="82"/>
        <v>SN-72193</v>
      </c>
      <c r="B5285" s="171">
        <v>72193</v>
      </c>
      <c r="C5285" s="165" t="s">
        <v>16339</v>
      </c>
      <c r="D5285" s="166" t="s">
        <v>701</v>
      </c>
      <c r="E5285" s="461">
        <v>41.83</v>
      </c>
      <c r="F5285" s="164" t="s">
        <v>11118</v>
      </c>
    </row>
    <row r="5286" spans="1:6" ht="21.6" x14ac:dyDescent="0.3">
      <c r="A5286" s="159" t="str">
        <f t="shared" si="82"/>
        <v>SN-73655</v>
      </c>
      <c r="B5286" s="171">
        <v>73655</v>
      </c>
      <c r="C5286" s="165" t="s">
        <v>16340</v>
      </c>
      <c r="D5286" s="166" t="s">
        <v>701</v>
      </c>
      <c r="E5286" s="461">
        <v>138.56</v>
      </c>
      <c r="F5286" s="164" t="s">
        <v>11118</v>
      </c>
    </row>
    <row r="5287" spans="1:6" x14ac:dyDescent="0.3">
      <c r="A5287" s="159" t="str">
        <f t="shared" si="82"/>
        <v>SN-73734/1</v>
      </c>
      <c r="B5287" s="171" t="s">
        <v>16341</v>
      </c>
      <c r="C5287" s="165" t="s">
        <v>16342</v>
      </c>
      <c r="D5287" s="166" t="s">
        <v>701</v>
      </c>
      <c r="E5287" s="461">
        <v>148.01</v>
      </c>
      <c r="F5287" s="164" t="s">
        <v>11038</v>
      </c>
    </row>
    <row r="5288" spans="1:6" x14ac:dyDescent="0.3">
      <c r="A5288" s="159" t="str">
        <f t="shared" si="82"/>
        <v>SN-84181</v>
      </c>
      <c r="B5288" s="171">
        <v>84181</v>
      </c>
      <c r="C5288" s="165" t="s">
        <v>7744</v>
      </c>
      <c r="D5288" s="166" t="s">
        <v>701</v>
      </c>
      <c r="E5288" s="461">
        <v>127.51</v>
      </c>
      <c r="F5288" s="164" t="s">
        <v>11038</v>
      </c>
    </row>
    <row r="5289" spans="1:6" ht="21.6" x14ac:dyDescent="0.3">
      <c r="A5289" s="159" t="str">
        <f t="shared" si="82"/>
        <v>SN-87246</v>
      </c>
      <c r="B5289" s="171">
        <v>87246</v>
      </c>
      <c r="C5289" s="165" t="s">
        <v>16343</v>
      </c>
      <c r="D5289" s="166" t="s">
        <v>701</v>
      </c>
      <c r="E5289" s="461">
        <v>39.53</v>
      </c>
      <c r="F5289" s="164" t="s">
        <v>11118</v>
      </c>
    </row>
    <row r="5290" spans="1:6" ht="21.6" x14ac:dyDescent="0.3">
      <c r="A5290" s="159" t="str">
        <f t="shared" si="82"/>
        <v>SN-87247</v>
      </c>
      <c r="B5290" s="171">
        <v>87247</v>
      </c>
      <c r="C5290" s="165" t="s">
        <v>16344</v>
      </c>
      <c r="D5290" s="166" t="s">
        <v>701</v>
      </c>
      <c r="E5290" s="461">
        <v>34.65</v>
      </c>
      <c r="F5290" s="164" t="s">
        <v>11118</v>
      </c>
    </row>
    <row r="5291" spans="1:6" ht="21.6" x14ac:dyDescent="0.3">
      <c r="A5291" s="159" t="str">
        <f t="shared" si="82"/>
        <v>SN-87248</v>
      </c>
      <c r="B5291" s="171">
        <v>87248</v>
      </c>
      <c r="C5291" s="165" t="s">
        <v>16345</v>
      </c>
      <c r="D5291" s="166" t="s">
        <v>701</v>
      </c>
      <c r="E5291" s="461">
        <v>30.63</v>
      </c>
      <c r="F5291" s="164" t="s">
        <v>11118</v>
      </c>
    </row>
    <row r="5292" spans="1:6" ht="21.6" x14ac:dyDescent="0.3">
      <c r="A5292" s="159" t="str">
        <f t="shared" si="82"/>
        <v>SN-87249</v>
      </c>
      <c r="B5292" s="171">
        <v>87249</v>
      </c>
      <c r="C5292" s="165" t="s">
        <v>16346</v>
      </c>
      <c r="D5292" s="166" t="s">
        <v>701</v>
      </c>
      <c r="E5292" s="461">
        <v>44.29</v>
      </c>
      <c r="F5292" s="164" t="s">
        <v>11118</v>
      </c>
    </row>
    <row r="5293" spans="1:6" ht="21.6" x14ac:dyDescent="0.3">
      <c r="A5293" s="159" t="str">
        <f t="shared" si="82"/>
        <v>SN-87250</v>
      </c>
      <c r="B5293" s="171">
        <v>87250</v>
      </c>
      <c r="C5293" s="165" t="s">
        <v>16347</v>
      </c>
      <c r="D5293" s="166" t="s">
        <v>701</v>
      </c>
      <c r="E5293" s="461">
        <v>36.56</v>
      </c>
      <c r="F5293" s="164" t="s">
        <v>11118</v>
      </c>
    </row>
    <row r="5294" spans="1:6" ht="21.6" x14ac:dyDescent="0.3">
      <c r="A5294" s="159" t="str">
        <f t="shared" si="82"/>
        <v>SN-87251</v>
      </c>
      <c r="B5294" s="171">
        <v>87251</v>
      </c>
      <c r="C5294" s="165" t="s">
        <v>16348</v>
      </c>
      <c r="D5294" s="166" t="s">
        <v>701</v>
      </c>
      <c r="E5294" s="461">
        <v>31.51</v>
      </c>
      <c r="F5294" s="164" t="s">
        <v>11118</v>
      </c>
    </row>
    <row r="5295" spans="1:6" ht="21.6" x14ac:dyDescent="0.3">
      <c r="A5295" s="159" t="str">
        <f t="shared" si="82"/>
        <v>SN-87255</v>
      </c>
      <c r="B5295" s="171">
        <v>87255</v>
      </c>
      <c r="C5295" s="165" t="s">
        <v>16349</v>
      </c>
      <c r="D5295" s="166" t="s">
        <v>701</v>
      </c>
      <c r="E5295" s="461">
        <v>71.42</v>
      </c>
      <c r="F5295" s="164" t="s">
        <v>11118</v>
      </c>
    </row>
    <row r="5296" spans="1:6" ht="21.6" x14ac:dyDescent="0.3">
      <c r="A5296" s="159" t="str">
        <f t="shared" si="82"/>
        <v>SN-87256</v>
      </c>
      <c r="B5296" s="171">
        <v>87256</v>
      </c>
      <c r="C5296" s="165" t="s">
        <v>16350</v>
      </c>
      <c r="D5296" s="166" t="s">
        <v>701</v>
      </c>
      <c r="E5296" s="461">
        <v>62.13</v>
      </c>
      <c r="F5296" s="164" t="s">
        <v>11118</v>
      </c>
    </row>
    <row r="5297" spans="1:6" ht="21.6" x14ac:dyDescent="0.3">
      <c r="A5297" s="159" t="str">
        <f t="shared" si="82"/>
        <v>SN-87257</v>
      </c>
      <c r="B5297" s="171">
        <v>87257</v>
      </c>
      <c r="C5297" s="165" t="s">
        <v>16351</v>
      </c>
      <c r="D5297" s="166" t="s">
        <v>701</v>
      </c>
      <c r="E5297" s="461">
        <v>56.2</v>
      </c>
      <c r="F5297" s="164" t="s">
        <v>11118</v>
      </c>
    </row>
    <row r="5298" spans="1:6" ht="21.6" x14ac:dyDescent="0.3">
      <c r="A5298" s="159" t="str">
        <f t="shared" si="82"/>
        <v>SN-87258</v>
      </c>
      <c r="B5298" s="171">
        <v>87258</v>
      </c>
      <c r="C5298" s="165" t="s">
        <v>16352</v>
      </c>
      <c r="D5298" s="166" t="s">
        <v>701</v>
      </c>
      <c r="E5298" s="461">
        <v>95.61</v>
      </c>
      <c r="F5298" s="164" t="s">
        <v>11118</v>
      </c>
    </row>
    <row r="5299" spans="1:6" ht="21.6" x14ac:dyDescent="0.3">
      <c r="A5299" s="159" t="str">
        <f t="shared" si="82"/>
        <v>SN-87259</v>
      </c>
      <c r="B5299" s="171">
        <v>87259</v>
      </c>
      <c r="C5299" s="165" t="s">
        <v>16353</v>
      </c>
      <c r="D5299" s="166" t="s">
        <v>701</v>
      </c>
      <c r="E5299" s="461">
        <v>86.79</v>
      </c>
      <c r="F5299" s="164" t="s">
        <v>11118</v>
      </c>
    </row>
    <row r="5300" spans="1:6" ht="21.6" x14ac:dyDescent="0.3">
      <c r="A5300" s="159" t="str">
        <f t="shared" si="82"/>
        <v>SN-87260</v>
      </c>
      <c r="B5300" s="171">
        <v>87260</v>
      </c>
      <c r="C5300" s="165" t="s">
        <v>16354</v>
      </c>
      <c r="D5300" s="166" t="s">
        <v>701</v>
      </c>
      <c r="E5300" s="461">
        <v>81.58</v>
      </c>
      <c r="F5300" s="164" t="s">
        <v>11118</v>
      </c>
    </row>
    <row r="5301" spans="1:6" ht="21.6" x14ac:dyDescent="0.3">
      <c r="A5301" s="159" t="str">
        <f t="shared" si="82"/>
        <v>SN-87261</v>
      </c>
      <c r="B5301" s="171">
        <v>87261</v>
      </c>
      <c r="C5301" s="165" t="s">
        <v>16355</v>
      </c>
      <c r="D5301" s="166" t="s">
        <v>701</v>
      </c>
      <c r="E5301" s="461">
        <v>109.71</v>
      </c>
      <c r="F5301" s="164" t="s">
        <v>11118</v>
      </c>
    </row>
    <row r="5302" spans="1:6" ht="21.6" x14ac:dyDescent="0.3">
      <c r="A5302" s="159" t="str">
        <f t="shared" si="82"/>
        <v>SN-87262</v>
      </c>
      <c r="B5302" s="171">
        <v>87262</v>
      </c>
      <c r="C5302" s="165" t="s">
        <v>16356</v>
      </c>
      <c r="D5302" s="166" t="s">
        <v>701</v>
      </c>
      <c r="E5302" s="461">
        <v>99.49</v>
      </c>
      <c r="F5302" s="164" t="s">
        <v>11118</v>
      </c>
    </row>
    <row r="5303" spans="1:6" ht="21.6" x14ac:dyDescent="0.3">
      <c r="A5303" s="159" t="str">
        <f t="shared" si="82"/>
        <v>SN-87263</v>
      </c>
      <c r="B5303" s="171">
        <v>87263</v>
      </c>
      <c r="C5303" s="165" t="s">
        <v>16357</v>
      </c>
      <c r="D5303" s="166" t="s">
        <v>701</v>
      </c>
      <c r="E5303" s="461">
        <v>93.33</v>
      </c>
      <c r="F5303" s="164" t="s">
        <v>11118</v>
      </c>
    </row>
    <row r="5304" spans="1:6" ht="21.6" x14ac:dyDescent="0.3">
      <c r="A5304" s="159" t="str">
        <f t="shared" si="82"/>
        <v>SN-89046</v>
      </c>
      <c r="B5304" s="171">
        <v>89046</v>
      </c>
      <c r="C5304" s="165" t="s">
        <v>16358</v>
      </c>
      <c r="D5304" s="166" t="s">
        <v>701</v>
      </c>
      <c r="E5304" s="461">
        <v>34.409999999999997</v>
      </c>
      <c r="F5304" s="164" t="s">
        <v>11118</v>
      </c>
    </row>
    <row r="5305" spans="1:6" ht="21.6" x14ac:dyDescent="0.3">
      <c r="A5305" s="159" t="str">
        <f t="shared" si="82"/>
        <v>SN-89171</v>
      </c>
      <c r="B5305" s="171">
        <v>89171</v>
      </c>
      <c r="C5305" s="165" t="s">
        <v>16359</v>
      </c>
      <c r="D5305" s="166" t="s">
        <v>701</v>
      </c>
      <c r="E5305" s="461">
        <v>32.450000000000003</v>
      </c>
      <c r="F5305" s="164" t="s">
        <v>11118</v>
      </c>
    </row>
    <row r="5306" spans="1:6" ht="21.6" x14ac:dyDescent="0.3">
      <c r="A5306" s="159" t="str">
        <f t="shared" si="82"/>
        <v>SN-93389</v>
      </c>
      <c r="B5306" s="171">
        <v>93389</v>
      </c>
      <c r="C5306" s="165" t="s">
        <v>16360</v>
      </c>
      <c r="D5306" s="166" t="s">
        <v>701</v>
      </c>
      <c r="E5306" s="461">
        <v>35.85</v>
      </c>
      <c r="F5306" s="164" t="s">
        <v>11118</v>
      </c>
    </row>
    <row r="5307" spans="1:6" ht="21.6" x14ac:dyDescent="0.3">
      <c r="A5307" s="159" t="str">
        <f t="shared" si="82"/>
        <v>SN-93390</v>
      </c>
      <c r="B5307" s="171">
        <v>93390</v>
      </c>
      <c r="C5307" s="165" t="s">
        <v>16361</v>
      </c>
      <c r="D5307" s="166" t="s">
        <v>701</v>
      </c>
      <c r="E5307" s="461">
        <v>31.04</v>
      </c>
      <c r="F5307" s="164" t="s">
        <v>11118</v>
      </c>
    </row>
    <row r="5308" spans="1:6" ht="21.6" x14ac:dyDescent="0.3">
      <c r="A5308" s="159" t="str">
        <f t="shared" si="82"/>
        <v>SN-93391</v>
      </c>
      <c r="B5308" s="171">
        <v>93391</v>
      </c>
      <c r="C5308" s="165" t="s">
        <v>16362</v>
      </c>
      <c r="D5308" s="166" t="s">
        <v>701</v>
      </c>
      <c r="E5308" s="461">
        <v>27.02</v>
      </c>
      <c r="F5308" s="164" t="s">
        <v>11118</v>
      </c>
    </row>
    <row r="5309" spans="1:6" ht="21.6" x14ac:dyDescent="0.3">
      <c r="A5309" s="159" t="str">
        <f t="shared" si="82"/>
        <v>SN-73743/1</v>
      </c>
      <c r="B5309" s="171" t="s">
        <v>16363</v>
      </c>
      <c r="C5309" s="165" t="s">
        <v>16364</v>
      </c>
      <c r="D5309" s="166" t="s">
        <v>701</v>
      </c>
      <c r="E5309" s="461">
        <v>184.76</v>
      </c>
      <c r="F5309" s="164" t="s">
        <v>11118</v>
      </c>
    </row>
    <row r="5310" spans="1:6" ht="21.6" x14ac:dyDescent="0.3">
      <c r="A5310" s="159" t="str">
        <f t="shared" si="82"/>
        <v>SN-73921/2</v>
      </c>
      <c r="B5310" s="171" t="s">
        <v>16365</v>
      </c>
      <c r="C5310" s="165" t="s">
        <v>16366</v>
      </c>
      <c r="D5310" s="166" t="s">
        <v>701</v>
      </c>
      <c r="E5310" s="461">
        <v>38.26</v>
      </c>
      <c r="F5310" s="164" t="s">
        <v>11118</v>
      </c>
    </row>
    <row r="5311" spans="1:6" ht="21.6" x14ac:dyDescent="0.3">
      <c r="A5311" s="159" t="str">
        <f t="shared" si="82"/>
        <v>SN-84183</v>
      </c>
      <c r="B5311" s="171">
        <v>84183</v>
      </c>
      <c r="C5311" s="165" t="s">
        <v>16367</v>
      </c>
      <c r="D5311" s="166" t="s">
        <v>701</v>
      </c>
      <c r="E5311" s="461">
        <v>129.07</v>
      </c>
      <c r="F5311" s="164" t="s">
        <v>11118</v>
      </c>
    </row>
    <row r="5312" spans="1:6" ht="21.6" x14ac:dyDescent="0.3">
      <c r="A5312" s="159" t="str">
        <f t="shared" si="82"/>
        <v>SN-72185</v>
      </c>
      <c r="B5312" s="171">
        <v>72185</v>
      </c>
      <c r="C5312" s="165" t="s">
        <v>16368</v>
      </c>
      <c r="D5312" s="166" t="s">
        <v>701</v>
      </c>
      <c r="E5312" s="461">
        <v>60.44</v>
      </c>
      <c r="F5312" s="164" t="s">
        <v>11118</v>
      </c>
    </row>
    <row r="5313" spans="1:6" ht="21.6" x14ac:dyDescent="0.3">
      <c r="A5313" s="159" t="str">
        <f t="shared" si="82"/>
        <v>SN-72186</v>
      </c>
      <c r="B5313" s="171">
        <v>72186</v>
      </c>
      <c r="C5313" s="165" t="s">
        <v>16369</v>
      </c>
      <c r="D5313" s="166" t="s">
        <v>701</v>
      </c>
      <c r="E5313" s="461">
        <v>95.95</v>
      </c>
      <c r="F5313" s="164" t="s">
        <v>11118</v>
      </c>
    </row>
    <row r="5314" spans="1:6" x14ac:dyDescent="0.3">
      <c r="A5314" s="159" t="str">
        <f t="shared" si="82"/>
        <v>SN-72187</v>
      </c>
      <c r="B5314" s="171">
        <v>72187</v>
      </c>
      <c r="C5314" s="165" t="s">
        <v>16370</v>
      </c>
      <c r="D5314" s="166" t="s">
        <v>701</v>
      </c>
      <c r="E5314" s="461">
        <v>132</v>
      </c>
      <c r="F5314" s="164" t="s">
        <v>11038</v>
      </c>
    </row>
    <row r="5315" spans="1:6" x14ac:dyDescent="0.3">
      <c r="A5315" s="159" t="str">
        <f t="shared" si="82"/>
        <v>SN-72188</v>
      </c>
      <c r="B5315" s="171">
        <v>72188</v>
      </c>
      <c r="C5315" s="165" t="s">
        <v>16371</v>
      </c>
      <c r="D5315" s="166" t="s">
        <v>701</v>
      </c>
      <c r="E5315" s="461">
        <v>132</v>
      </c>
      <c r="F5315" s="164" t="s">
        <v>11038</v>
      </c>
    </row>
    <row r="5316" spans="1:6" ht="21.6" x14ac:dyDescent="0.3">
      <c r="A5316" s="159" t="str">
        <f t="shared" si="82"/>
        <v>SN-73876/1</v>
      </c>
      <c r="B5316" s="171" t="s">
        <v>16372</v>
      </c>
      <c r="C5316" s="165" t="s">
        <v>8025</v>
      </c>
      <c r="D5316" s="166" t="s">
        <v>701</v>
      </c>
      <c r="E5316" s="461">
        <v>120.56</v>
      </c>
      <c r="F5316" s="164" t="s">
        <v>11118</v>
      </c>
    </row>
    <row r="5317" spans="1:6" ht="21.6" x14ac:dyDescent="0.3">
      <c r="A5317" s="159" t="str">
        <f t="shared" si="82"/>
        <v>SN-84186</v>
      </c>
      <c r="B5317" s="171">
        <v>84186</v>
      </c>
      <c r="C5317" s="165" t="s">
        <v>7745</v>
      </c>
      <c r="D5317" s="166" t="s">
        <v>701</v>
      </c>
      <c r="E5317" s="461">
        <v>52.97</v>
      </c>
      <c r="F5317" s="164" t="s">
        <v>11118</v>
      </c>
    </row>
    <row r="5318" spans="1:6" ht="21.6" x14ac:dyDescent="0.3">
      <c r="A5318" s="159" t="str">
        <f t="shared" si="82"/>
        <v>SN-84187</v>
      </c>
      <c r="B5318" s="171">
        <v>84187</v>
      </c>
      <c r="C5318" s="165" t="s">
        <v>7746</v>
      </c>
      <c r="D5318" s="166" t="s">
        <v>701</v>
      </c>
      <c r="E5318" s="461">
        <v>11.32</v>
      </c>
      <c r="F5318" s="164" t="s">
        <v>11118</v>
      </c>
    </row>
    <row r="5319" spans="1:6" ht="21.6" x14ac:dyDescent="0.3">
      <c r="A5319" s="159" t="str">
        <f t="shared" si="82"/>
        <v>SN-84188</v>
      </c>
      <c r="B5319" s="171">
        <v>84188</v>
      </c>
      <c r="C5319" s="165" t="s">
        <v>7747</v>
      </c>
      <c r="D5319" s="166" t="s">
        <v>566</v>
      </c>
      <c r="E5319" s="461">
        <v>14.39</v>
      </c>
      <c r="F5319" s="164" t="s">
        <v>11118</v>
      </c>
    </row>
    <row r="5320" spans="1:6" ht="20.399999999999999" x14ac:dyDescent="0.3">
      <c r="A5320" s="159" t="str">
        <f t="shared" si="82"/>
        <v>SN-72136</v>
      </c>
      <c r="B5320" s="171">
        <v>72136</v>
      </c>
      <c r="C5320" s="165" t="s">
        <v>16373</v>
      </c>
      <c r="D5320" s="166" t="s">
        <v>701</v>
      </c>
      <c r="E5320" s="461">
        <v>61.45</v>
      </c>
      <c r="F5320" s="164" t="s">
        <v>11038</v>
      </c>
    </row>
    <row r="5321" spans="1:6" ht="20.399999999999999" x14ac:dyDescent="0.3">
      <c r="A5321" s="159" t="str">
        <f t="shared" si="82"/>
        <v>SN-72137</v>
      </c>
      <c r="B5321" s="171">
        <v>72137</v>
      </c>
      <c r="C5321" s="165" t="s">
        <v>16374</v>
      </c>
      <c r="D5321" s="166" t="s">
        <v>701</v>
      </c>
      <c r="E5321" s="461">
        <v>72.599999999999994</v>
      </c>
      <c r="F5321" s="164" t="s">
        <v>11038</v>
      </c>
    </row>
    <row r="5322" spans="1:6" ht="21.6" x14ac:dyDescent="0.3">
      <c r="A5322" s="159" t="str">
        <f t="shared" ref="A5322:A5385" si="83">CONCATENATE("SN-",B5322)</f>
        <v>SN-72815</v>
      </c>
      <c r="B5322" s="171">
        <v>72815</v>
      </c>
      <c r="C5322" s="165" t="s">
        <v>7642</v>
      </c>
      <c r="D5322" s="166" t="s">
        <v>701</v>
      </c>
      <c r="E5322" s="461">
        <v>36.53</v>
      </c>
      <c r="F5322" s="164" t="s">
        <v>11118</v>
      </c>
    </row>
    <row r="5323" spans="1:6" x14ac:dyDescent="0.3">
      <c r="A5323" s="159" t="str">
        <f t="shared" si="83"/>
        <v>SN-84191</v>
      </c>
      <c r="B5323" s="171">
        <v>84191</v>
      </c>
      <c r="C5323" s="165" t="s">
        <v>16375</v>
      </c>
      <c r="D5323" s="166" t="s">
        <v>701</v>
      </c>
      <c r="E5323" s="461">
        <v>100.14</v>
      </c>
      <c r="F5323" s="164" t="s">
        <v>11038</v>
      </c>
    </row>
    <row r="5324" spans="1:6" ht="21.6" x14ac:dyDescent="0.3">
      <c r="A5324" s="159" t="str">
        <f t="shared" si="83"/>
        <v>SN-72138</v>
      </c>
      <c r="B5324" s="171">
        <v>72138</v>
      </c>
      <c r="C5324" s="165" t="s">
        <v>16376</v>
      </c>
      <c r="D5324" s="166" t="s">
        <v>701</v>
      </c>
      <c r="E5324" s="461">
        <v>252.06</v>
      </c>
      <c r="F5324" s="164" t="s">
        <v>11118</v>
      </c>
    </row>
    <row r="5325" spans="1:6" x14ac:dyDescent="0.3">
      <c r="A5325" s="159" t="str">
        <f t="shared" si="83"/>
        <v>SN-84190</v>
      </c>
      <c r="B5325" s="171">
        <v>84190</v>
      </c>
      <c r="C5325" s="165" t="s">
        <v>16377</v>
      </c>
      <c r="D5325" s="166" t="s">
        <v>701</v>
      </c>
      <c r="E5325" s="461">
        <v>208.09</v>
      </c>
      <c r="F5325" s="164" t="s">
        <v>11038</v>
      </c>
    </row>
    <row r="5326" spans="1:6" ht="21.6" x14ac:dyDescent="0.3">
      <c r="A5326" s="159" t="str">
        <f t="shared" si="83"/>
        <v>SN-84195</v>
      </c>
      <c r="B5326" s="171">
        <v>84195</v>
      </c>
      <c r="C5326" s="165" t="s">
        <v>16378</v>
      </c>
      <c r="D5326" s="166" t="s">
        <v>701</v>
      </c>
      <c r="E5326" s="461">
        <v>258.18</v>
      </c>
      <c r="F5326" s="164" t="s">
        <v>11118</v>
      </c>
    </row>
    <row r="5327" spans="1:6" ht="21.6" x14ac:dyDescent="0.3">
      <c r="A5327" s="159" t="str">
        <f t="shared" si="83"/>
        <v>SN-74111/1</v>
      </c>
      <c r="B5327" s="171" t="s">
        <v>16379</v>
      </c>
      <c r="C5327" s="165" t="s">
        <v>16380</v>
      </c>
      <c r="D5327" s="166" t="s">
        <v>566</v>
      </c>
      <c r="E5327" s="461">
        <v>25.84</v>
      </c>
      <c r="F5327" s="164" t="s">
        <v>11118</v>
      </c>
    </row>
    <row r="5328" spans="1:6" ht="21.6" x14ac:dyDescent="0.3">
      <c r="A5328" s="159" t="str">
        <f t="shared" si="83"/>
        <v>SN-84161</v>
      </c>
      <c r="B5328" s="171">
        <v>84161</v>
      </c>
      <c r="C5328" s="165" t="s">
        <v>16381</v>
      </c>
      <c r="D5328" s="166" t="s">
        <v>566</v>
      </c>
      <c r="E5328" s="461">
        <v>51.29</v>
      </c>
      <c r="F5328" s="164" t="s">
        <v>11118</v>
      </c>
    </row>
    <row r="5329" spans="1:6" x14ac:dyDescent="0.3">
      <c r="A5329" s="159" t="str">
        <f t="shared" si="83"/>
        <v>SN-73886/1</v>
      </c>
      <c r="B5329" s="171" t="s">
        <v>16382</v>
      </c>
      <c r="C5329" s="165" t="s">
        <v>8063</v>
      </c>
      <c r="D5329" s="166" t="s">
        <v>566</v>
      </c>
      <c r="E5329" s="461">
        <v>15.74</v>
      </c>
      <c r="F5329" s="164" t="s">
        <v>11038</v>
      </c>
    </row>
    <row r="5330" spans="1:6" x14ac:dyDescent="0.3">
      <c r="A5330" s="159" t="str">
        <f t="shared" si="83"/>
        <v>SN-84162</v>
      </c>
      <c r="B5330" s="171">
        <v>84162</v>
      </c>
      <c r="C5330" s="165" t="s">
        <v>7742</v>
      </c>
      <c r="D5330" s="166" t="s">
        <v>566</v>
      </c>
      <c r="E5330" s="461">
        <v>15.76</v>
      </c>
      <c r="F5330" s="164" t="s">
        <v>11038</v>
      </c>
    </row>
    <row r="5331" spans="1:6" ht="21.6" x14ac:dyDescent="0.3">
      <c r="A5331" s="159" t="str">
        <f t="shared" si="83"/>
        <v>SN-88648</v>
      </c>
      <c r="B5331" s="171">
        <v>88648</v>
      </c>
      <c r="C5331" s="165" t="s">
        <v>16383</v>
      </c>
      <c r="D5331" s="166" t="s">
        <v>566</v>
      </c>
      <c r="E5331" s="461">
        <v>4.66</v>
      </c>
      <c r="F5331" s="164" t="s">
        <v>11118</v>
      </c>
    </row>
    <row r="5332" spans="1:6" ht="21.6" x14ac:dyDescent="0.3">
      <c r="A5332" s="159" t="str">
        <f t="shared" si="83"/>
        <v>SN-88649</v>
      </c>
      <c r="B5332" s="171">
        <v>88649</v>
      </c>
      <c r="C5332" s="165" t="s">
        <v>16384</v>
      </c>
      <c r="D5332" s="166" t="s">
        <v>566</v>
      </c>
      <c r="E5332" s="461">
        <v>5.27</v>
      </c>
      <c r="F5332" s="164" t="s">
        <v>11118</v>
      </c>
    </row>
    <row r="5333" spans="1:6" ht="21.6" x14ac:dyDescent="0.3">
      <c r="A5333" s="159" t="str">
        <f t="shared" si="83"/>
        <v>SN-88650</v>
      </c>
      <c r="B5333" s="171">
        <v>88650</v>
      </c>
      <c r="C5333" s="165" t="s">
        <v>16385</v>
      </c>
      <c r="D5333" s="166" t="s">
        <v>566</v>
      </c>
      <c r="E5333" s="461">
        <v>10.14</v>
      </c>
      <c r="F5333" s="164" t="s">
        <v>11118</v>
      </c>
    </row>
    <row r="5334" spans="1:6" ht="21.6" x14ac:dyDescent="0.3">
      <c r="A5334" s="159" t="str">
        <f t="shared" si="83"/>
        <v>SN-96467</v>
      </c>
      <c r="B5334" s="171">
        <v>96467</v>
      </c>
      <c r="C5334" s="165" t="s">
        <v>16386</v>
      </c>
      <c r="D5334" s="166" t="s">
        <v>566</v>
      </c>
      <c r="E5334" s="461">
        <v>4.24</v>
      </c>
      <c r="F5334" s="164" t="s">
        <v>11118</v>
      </c>
    </row>
    <row r="5335" spans="1:6" ht="21.6" x14ac:dyDescent="0.3">
      <c r="A5335" s="159" t="str">
        <f t="shared" si="83"/>
        <v>SN-73850/1</v>
      </c>
      <c r="B5335" s="171" t="s">
        <v>16387</v>
      </c>
      <c r="C5335" s="165" t="s">
        <v>8013</v>
      </c>
      <c r="D5335" s="166" t="s">
        <v>566</v>
      </c>
      <c r="E5335" s="461">
        <v>18.53</v>
      </c>
      <c r="F5335" s="164" t="s">
        <v>11118</v>
      </c>
    </row>
    <row r="5336" spans="1:6" ht="21.6" x14ac:dyDescent="0.3">
      <c r="A5336" s="159" t="str">
        <f t="shared" si="83"/>
        <v>SN-84167</v>
      </c>
      <c r="B5336" s="171">
        <v>84167</v>
      </c>
      <c r="C5336" s="165" t="s">
        <v>16388</v>
      </c>
      <c r="D5336" s="166" t="s">
        <v>566</v>
      </c>
      <c r="E5336" s="461">
        <v>35.99</v>
      </c>
      <c r="F5336" s="164" t="s">
        <v>11118</v>
      </c>
    </row>
    <row r="5337" spans="1:6" ht="21.6" x14ac:dyDescent="0.3">
      <c r="A5337" s="159" t="str">
        <f t="shared" si="83"/>
        <v>SN-84168</v>
      </c>
      <c r="B5337" s="171">
        <v>84168</v>
      </c>
      <c r="C5337" s="165" t="s">
        <v>16389</v>
      </c>
      <c r="D5337" s="166" t="s">
        <v>566</v>
      </c>
      <c r="E5337" s="461">
        <v>16.64</v>
      </c>
      <c r="F5337" s="164" t="s">
        <v>11118</v>
      </c>
    </row>
    <row r="5338" spans="1:6" ht="20.399999999999999" x14ac:dyDescent="0.3">
      <c r="A5338" s="159" t="str">
        <f t="shared" si="83"/>
        <v>SN-68325</v>
      </c>
      <c r="B5338" s="171">
        <v>68325</v>
      </c>
      <c r="C5338" s="165" t="s">
        <v>16390</v>
      </c>
      <c r="D5338" s="166" t="s">
        <v>701</v>
      </c>
      <c r="E5338" s="461">
        <v>36.299999999999997</v>
      </c>
      <c r="F5338" s="164" t="s">
        <v>11038</v>
      </c>
    </row>
    <row r="5339" spans="1:6" x14ac:dyDescent="0.3">
      <c r="A5339" s="159" t="str">
        <f t="shared" si="83"/>
        <v>SN-68333</v>
      </c>
      <c r="B5339" s="171">
        <v>68333</v>
      </c>
      <c r="C5339" s="165" t="s">
        <v>16391</v>
      </c>
      <c r="D5339" s="166" t="s">
        <v>701</v>
      </c>
      <c r="E5339" s="461">
        <v>38.56</v>
      </c>
      <c r="F5339" s="164" t="s">
        <v>11038</v>
      </c>
    </row>
    <row r="5340" spans="1:6" x14ac:dyDescent="0.3">
      <c r="A5340" s="159" t="str">
        <f t="shared" si="83"/>
        <v>SN-72183</v>
      </c>
      <c r="B5340" s="171">
        <v>72183</v>
      </c>
      <c r="C5340" s="165" t="s">
        <v>16392</v>
      </c>
      <c r="D5340" s="166" t="s">
        <v>701</v>
      </c>
      <c r="E5340" s="461">
        <v>61.01</v>
      </c>
      <c r="F5340" s="164" t="s">
        <v>11038</v>
      </c>
    </row>
    <row r="5341" spans="1:6" x14ac:dyDescent="0.3">
      <c r="A5341" s="159" t="str">
        <f t="shared" si="83"/>
        <v>SN-84175</v>
      </c>
      <c r="B5341" s="171">
        <v>84175</v>
      </c>
      <c r="C5341" s="165" t="s">
        <v>16393</v>
      </c>
      <c r="D5341" s="166" t="s">
        <v>566</v>
      </c>
      <c r="E5341" s="461">
        <v>8.93</v>
      </c>
      <c r="F5341" s="164" t="s">
        <v>11038</v>
      </c>
    </row>
    <row r="5342" spans="1:6" ht="21.6" x14ac:dyDescent="0.3">
      <c r="A5342" s="159" t="str">
        <f t="shared" si="83"/>
        <v>SN-84176</v>
      </c>
      <c r="B5342" s="171">
        <v>84176</v>
      </c>
      <c r="C5342" s="165" t="s">
        <v>16394</v>
      </c>
      <c r="D5342" s="166" t="s">
        <v>566</v>
      </c>
      <c r="E5342" s="461">
        <v>18.149999999999999</v>
      </c>
      <c r="F5342" s="164" t="s">
        <v>11118</v>
      </c>
    </row>
    <row r="5343" spans="1:6" ht="21.6" x14ac:dyDescent="0.3">
      <c r="A5343" s="159" t="str">
        <f t="shared" si="83"/>
        <v>SN-84177</v>
      </c>
      <c r="B5343" s="171">
        <v>84177</v>
      </c>
      <c r="C5343" s="165" t="s">
        <v>7743</v>
      </c>
      <c r="D5343" s="166" t="s">
        <v>566</v>
      </c>
      <c r="E5343" s="461">
        <v>10.92</v>
      </c>
      <c r="F5343" s="164" t="s">
        <v>11118</v>
      </c>
    </row>
    <row r="5344" spans="1:6" ht="20.399999999999999" x14ac:dyDescent="0.3">
      <c r="A5344" s="159" t="str">
        <f t="shared" si="83"/>
        <v>SN-94990</v>
      </c>
      <c r="B5344" s="171">
        <v>94990</v>
      </c>
      <c r="C5344" s="165" t="s">
        <v>16395</v>
      </c>
      <c r="D5344" s="166" t="s">
        <v>537</v>
      </c>
      <c r="E5344" s="461">
        <v>464.71</v>
      </c>
      <c r="F5344" s="164" t="s">
        <v>11038</v>
      </c>
    </row>
    <row r="5345" spans="1:6" ht="21.6" x14ac:dyDescent="0.3">
      <c r="A5345" s="159" t="str">
        <f t="shared" si="83"/>
        <v>SN-94991</v>
      </c>
      <c r="B5345" s="171">
        <v>94991</v>
      </c>
      <c r="C5345" s="165" t="s">
        <v>16396</v>
      </c>
      <c r="D5345" s="166" t="s">
        <v>537</v>
      </c>
      <c r="E5345" s="461">
        <v>407.95</v>
      </c>
      <c r="F5345" s="164" t="s">
        <v>11118</v>
      </c>
    </row>
    <row r="5346" spans="1:6" ht="20.399999999999999" x14ac:dyDescent="0.3">
      <c r="A5346" s="159" t="str">
        <f t="shared" si="83"/>
        <v>SN-94992</v>
      </c>
      <c r="B5346" s="171">
        <v>94992</v>
      </c>
      <c r="C5346" s="165" t="s">
        <v>16397</v>
      </c>
      <c r="D5346" s="166" t="s">
        <v>701</v>
      </c>
      <c r="E5346" s="461">
        <v>47.78</v>
      </c>
      <c r="F5346" s="164" t="s">
        <v>11038</v>
      </c>
    </row>
    <row r="5347" spans="1:6" ht="20.399999999999999" x14ac:dyDescent="0.3">
      <c r="A5347" s="159" t="str">
        <f t="shared" si="83"/>
        <v>SN-94993</v>
      </c>
      <c r="B5347" s="171">
        <v>94993</v>
      </c>
      <c r="C5347" s="165" t="s">
        <v>16398</v>
      </c>
      <c r="D5347" s="166" t="s">
        <v>701</v>
      </c>
      <c r="E5347" s="461">
        <v>44.37</v>
      </c>
      <c r="F5347" s="164" t="s">
        <v>11038</v>
      </c>
    </row>
    <row r="5348" spans="1:6" ht="20.399999999999999" x14ac:dyDescent="0.3">
      <c r="A5348" s="159" t="str">
        <f t="shared" si="83"/>
        <v>SN-94994</v>
      </c>
      <c r="B5348" s="171">
        <v>94994</v>
      </c>
      <c r="C5348" s="165" t="s">
        <v>16399</v>
      </c>
      <c r="D5348" s="166" t="s">
        <v>701</v>
      </c>
      <c r="E5348" s="461">
        <v>59.2</v>
      </c>
      <c r="F5348" s="164" t="s">
        <v>11038</v>
      </c>
    </row>
    <row r="5349" spans="1:6" ht="20.399999999999999" x14ac:dyDescent="0.3">
      <c r="A5349" s="159" t="str">
        <f t="shared" si="83"/>
        <v>SN-94995</v>
      </c>
      <c r="B5349" s="171">
        <v>94995</v>
      </c>
      <c r="C5349" s="165" t="s">
        <v>16400</v>
      </c>
      <c r="D5349" s="166" t="s">
        <v>701</v>
      </c>
      <c r="E5349" s="461">
        <v>54.66</v>
      </c>
      <c r="F5349" s="164" t="s">
        <v>11038</v>
      </c>
    </row>
    <row r="5350" spans="1:6" ht="20.399999999999999" x14ac:dyDescent="0.3">
      <c r="A5350" s="159" t="str">
        <f t="shared" si="83"/>
        <v>SN-94996</v>
      </c>
      <c r="B5350" s="171">
        <v>94996</v>
      </c>
      <c r="C5350" s="165" t="s">
        <v>16401</v>
      </c>
      <c r="D5350" s="166" t="s">
        <v>701</v>
      </c>
      <c r="E5350" s="461">
        <v>68.33</v>
      </c>
      <c r="F5350" s="164" t="s">
        <v>11038</v>
      </c>
    </row>
    <row r="5351" spans="1:6" ht="20.399999999999999" x14ac:dyDescent="0.3">
      <c r="A5351" s="159" t="str">
        <f t="shared" si="83"/>
        <v>SN-94997</v>
      </c>
      <c r="B5351" s="171">
        <v>94997</v>
      </c>
      <c r="C5351" s="165" t="s">
        <v>16402</v>
      </c>
      <c r="D5351" s="166" t="s">
        <v>701</v>
      </c>
      <c r="E5351" s="461">
        <v>62.66</v>
      </c>
      <c r="F5351" s="164" t="s">
        <v>11038</v>
      </c>
    </row>
    <row r="5352" spans="1:6" ht="20.399999999999999" x14ac:dyDescent="0.3">
      <c r="A5352" s="159" t="str">
        <f t="shared" si="83"/>
        <v>SN-94998</v>
      </c>
      <c r="B5352" s="171">
        <v>94998</v>
      </c>
      <c r="C5352" s="165" t="s">
        <v>16403</v>
      </c>
      <c r="D5352" s="166" t="s">
        <v>701</v>
      </c>
      <c r="E5352" s="461">
        <v>75.95</v>
      </c>
      <c r="F5352" s="164" t="s">
        <v>11038</v>
      </c>
    </row>
    <row r="5353" spans="1:6" ht="20.399999999999999" x14ac:dyDescent="0.3">
      <c r="A5353" s="159" t="str">
        <f t="shared" si="83"/>
        <v>SN-94999</v>
      </c>
      <c r="B5353" s="171">
        <v>94999</v>
      </c>
      <c r="C5353" s="165" t="s">
        <v>16404</v>
      </c>
      <c r="D5353" s="166" t="s">
        <v>701</v>
      </c>
      <c r="E5353" s="461">
        <v>69.14</v>
      </c>
      <c r="F5353" s="164" t="s">
        <v>11038</v>
      </c>
    </row>
    <row r="5354" spans="1:6" ht="20.399999999999999" x14ac:dyDescent="0.3">
      <c r="A5354" s="159" t="str">
        <f t="shared" si="83"/>
        <v>SN-87620</v>
      </c>
      <c r="B5354" s="171">
        <v>87620</v>
      </c>
      <c r="C5354" s="165" t="s">
        <v>16405</v>
      </c>
      <c r="D5354" s="166" t="s">
        <v>701</v>
      </c>
      <c r="E5354" s="461">
        <v>21.4</v>
      </c>
      <c r="F5354" s="164" t="s">
        <v>11038</v>
      </c>
    </row>
    <row r="5355" spans="1:6" ht="21.6" x14ac:dyDescent="0.3">
      <c r="A5355" s="159" t="str">
        <f t="shared" si="83"/>
        <v>SN-87622</v>
      </c>
      <c r="B5355" s="171">
        <v>87622</v>
      </c>
      <c r="C5355" s="165" t="s">
        <v>16406</v>
      </c>
      <c r="D5355" s="166" t="s">
        <v>701</v>
      </c>
      <c r="E5355" s="461">
        <v>23.65</v>
      </c>
      <c r="F5355" s="164" t="s">
        <v>11118</v>
      </c>
    </row>
    <row r="5356" spans="1:6" ht="20.399999999999999" x14ac:dyDescent="0.3">
      <c r="A5356" s="159" t="str">
        <f t="shared" si="83"/>
        <v>SN-87623</v>
      </c>
      <c r="B5356" s="171">
        <v>87623</v>
      </c>
      <c r="C5356" s="165" t="s">
        <v>16407</v>
      </c>
      <c r="D5356" s="166" t="s">
        <v>701</v>
      </c>
      <c r="E5356" s="461">
        <v>51.98</v>
      </c>
      <c r="F5356" s="164" t="s">
        <v>11038</v>
      </c>
    </row>
    <row r="5357" spans="1:6" ht="21.6" x14ac:dyDescent="0.3">
      <c r="A5357" s="159" t="str">
        <f t="shared" si="83"/>
        <v>SN-87624</v>
      </c>
      <c r="B5357" s="171">
        <v>87624</v>
      </c>
      <c r="C5357" s="165" t="s">
        <v>16408</v>
      </c>
      <c r="D5357" s="166" t="s">
        <v>701</v>
      </c>
      <c r="E5357" s="461">
        <v>56.22</v>
      </c>
      <c r="F5357" s="164" t="s">
        <v>11118</v>
      </c>
    </row>
    <row r="5358" spans="1:6" ht="20.399999999999999" x14ac:dyDescent="0.3">
      <c r="A5358" s="159" t="str">
        <f t="shared" si="83"/>
        <v>SN-87630</v>
      </c>
      <c r="B5358" s="171">
        <v>87630</v>
      </c>
      <c r="C5358" s="165" t="s">
        <v>16409</v>
      </c>
      <c r="D5358" s="166" t="s">
        <v>701</v>
      </c>
      <c r="E5358" s="461">
        <v>26.39</v>
      </c>
      <c r="F5358" s="164" t="s">
        <v>11038</v>
      </c>
    </row>
    <row r="5359" spans="1:6" ht="21.6" x14ac:dyDescent="0.3">
      <c r="A5359" s="159" t="str">
        <f t="shared" si="83"/>
        <v>SN-87632</v>
      </c>
      <c r="B5359" s="171">
        <v>87632</v>
      </c>
      <c r="C5359" s="165" t="s">
        <v>16410</v>
      </c>
      <c r="D5359" s="166" t="s">
        <v>701</v>
      </c>
      <c r="E5359" s="461">
        <v>29.53</v>
      </c>
      <c r="F5359" s="164" t="s">
        <v>11118</v>
      </c>
    </row>
    <row r="5360" spans="1:6" ht="20.399999999999999" x14ac:dyDescent="0.3">
      <c r="A5360" s="159" t="str">
        <f t="shared" si="83"/>
        <v>SN-87633</v>
      </c>
      <c r="B5360" s="171">
        <v>87633</v>
      </c>
      <c r="C5360" s="165" t="s">
        <v>16411</v>
      </c>
      <c r="D5360" s="166" t="s">
        <v>701</v>
      </c>
      <c r="E5360" s="461">
        <v>68.91</v>
      </c>
      <c r="F5360" s="164" t="s">
        <v>11038</v>
      </c>
    </row>
    <row r="5361" spans="1:6" ht="21.6" x14ac:dyDescent="0.3">
      <c r="A5361" s="159" t="str">
        <f t="shared" si="83"/>
        <v>SN-87634</v>
      </c>
      <c r="B5361" s="171">
        <v>87634</v>
      </c>
      <c r="C5361" s="165" t="s">
        <v>16412</v>
      </c>
      <c r="D5361" s="166" t="s">
        <v>701</v>
      </c>
      <c r="E5361" s="461">
        <v>74.81</v>
      </c>
      <c r="F5361" s="164" t="s">
        <v>11118</v>
      </c>
    </row>
    <row r="5362" spans="1:6" ht="20.399999999999999" x14ac:dyDescent="0.3">
      <c r="A5362" s="159" t="str">
        <f t="shared" si="83"/>
        <v>SN-87640</v>
      </c>
      <c r="B5362" s="171">
        <v>87640</v>
      </c>
      <c r="C5362" s="165" t="s">
        <v>16413</v>
      </c>
      <c r="D5362" s="166" t="s">
        <v>701</v>
      </c>
      <c r="E5362" s="461">
        <v>30.42</v>
      </c>
      <c r="F5362" s="164" t="s">
        <v>11038</v>
      </c>
    </row>
    <row r="5363" spans="1:6" ht="21.6" x14ac:dyDescent="0.3">
      <c r="A5363" s="159" t="str">
        <f t="shared" si="83"/>
        <v>SN-87642</v>
      </c>
      <c r="B5363" s="171">
        <v>87642</v>
      </c>
      <c r="C5363" s="165" t="s">
        <v>16414</v>
      </c>
      <c r="D5363" s="166" t="s">
        <v>701</v>
      </c>
      <c r="E5363" s="461">
        <v>34.28</v>
      </c>
      <c r="F5363" s="164" t="s">
        <v>11118</v>
      </c>
    </row>
    <row r="5364" spans="1:6" ht="20.399999999999999" x14ac:dyDescent="0.3">
      <c r="A5364" s="159" t="str">
        <f t="shared" si="83"/>
        <v>SN-87643</v>
      </c>
      <c r="B5364" s="171">
        <v>87643</v>
      </c>
      <c r="C5364" s="165" t="s">
        <v>16415</v>
      </c>
      <c r="D5364" s="166" t="s">
        <v>701</v>
      </c>
      <c r="E5364" s="461">
        <v>82.71</v>
      </c>
      <c r="F5364" s="164" t="s">
        <v>11038</v>
      </c>
    </row>
    <row r="5365" spans="1:6" ht="21.6" x14ac:dyDescent="0.3">
      <c r="A5365" s="159" t="str">
        <f t="shared" si="83"/>
        <v>SN-87644</v>
      </c>
      <c r="B5365" s="171">
        <v>87644</v>
      </c>
      <c r="C5365" s="165" t="s">
        <v>16416</v>
      </c>
      <c r="D5365" s="166" t="s">
        <v>701</v>
      </c>
      <c r="E5365" s="461">
        <v>89.96</v>
      </c>
      <c r="F5365" s="164" t="s">
        <v>11118</v>
      </c>
    </row>
    <row r="5366" spans="1:6" ht="20.399999999999999" x14ac:dyDescent="0.3">
      <c r="A5366" s="159" t="str">
        <f t="shared" si="83"/>
        <v>SN-87680</v>
      </c>
      <c r="B5366" s="171">
        <v>87680</v>
      </c>
      <c r="C5366" s="165" t="s">
        <v>16417</v>
      </c>
      <c r="D5366" s="166" t="s">
        <v>701</v>
      </c>
      <c r="E5366" s="461">
        <v>24.24</v>
      </c>
      <c r="F5366" s="164" t="s">
        <v>11038</v>
      </c>
    </row>
    <row r="5367" spans="1:6" ht="21.6" x14ac:dyDescent="0.3">
      <c r="A5367" s="159" t="str">
        <f t="shared" si="83"/>
        <v>SN-87682</v>
      </c>
      <c r="B5367" s="171">
        <v>87682</v>
      </c>
      <c r="C5367" s="165" t="s">
        <v>16418</v>
      </c>
      <c r="D5367" s="166" t="s">
        <v>701</v>
      </c>
      <c r="E5367" s="461">
        <v>28.1</v>
      </c>
      <c r="F5367" s="164" t="s">
        <v>11118</v>
      </c>
    </row>
    <row r="5368" spans="1:6" ht="20.399999999999999" x14ac:dyDescent="0.3">
      <c r="A5368" s="159" t="str">
        <f t="shared" si="83"/>
        <v>SN-87683</v>
      </c>
      <c r="B5368" s="171">
        <v>87683</v>
      </c>
      <c r="C5368" s="165" t="s">
        <v>16419</v>
      </c>
      <c r="D5368" s="166" t="s">
        <v>701</v>
      </c>
      <c r="E5368" s="461">
        <v>76.53</v>
      </c>
      <c r="F5368" s="164" t="s">
        <v>11038</v>
      </c>
    </row>
    <row r="5369" spans="1:6" ht="21.6" x14ac:dyDescent="0.3">
      <c r="A5369" s="159" t="str">
        <f t="shared" si="83"/>
        <v>SN-87684</v>
      </c>
      <c r="B5369" s="171">
        <v>87684</v>
      </c>
      <c r="C5369" s="165" t="s">
        <v>16420</v>
      </c>
      <c r="D5369" s="166" t="s">
        <v>701</v>
      </c>
      <c r="E5369" s="461">
        <v>83.78</v>
      </c>
      <c r="F5369" s="164" t="s">
        <v>11118</v>
      </c>
    </row>
    <row r="5370" spans="1:6" ht="20.399999999999999" x14ac:dyDescent="0.3">
      <c r="A5370" s="159" t="str">
        <f t="shared" si="83"/>
        <v>SN-87690</v>
      </c>
      <c r="B5370" s="171">
        <v>87690</v>
      </c>
      <c r="C5370" s="165" t="s">
        <v>16421</v>
      </c>
      <c r="D5370" s="166" t="s">
        <v>701</v>
      </c>
      <c r="E5370" s="461">
        <v>28.14</v>
      </c>
      <c r="F5370" s="164" t="s">
        <v>11038</v>
      </c>
    </row>
    <row r="5371" spans="1:6" ht="21.6" x14ac:dyDescent="0.3">
      <c r="A5371" s="159" t="str">
        <f t="shared" si="83"/>
        <v>SN-87692</v>
      </c>
      <c r="B5371" s="171">
        <v>87692</v>
      </c>
      <c r="C5371" s="165" t="s">
        <v>16422</v>
      </c>
      <c r="D5371" s="166" t="s">
        <v>701</v>
      </c>
      <c r="E5371" s="461">
        <v>32.56</v>
      </c>
      <c r="F5371" s="164" t="s">
        <v>11118</v>
      </c>
    </row>
    <row r="5372" spans="1:6" ht="20.399999999999999" x14ac:dyDescent="0.3">
      <c r="A5372" s="159" t="str">
        <f t="shared" si="83"/>
        <v>SN-87693</v>
      </c>
      <c r="B5372" s="171">
        <v>87693</v>
      </c>
      <c r="C5372" s="165" t="s">
        <v>16423</v>
      </c>
      <c r="D5372" s="166" t="s">
        <v>701</v>
      </c>
      <c r="E5372" s="461">
        <v>88.03</v>
      </c>
      <c r="F5372" s="164" t="s">
        <v>11038</v>
      </c>
    </row>
    <row r="5373" spans="1:6" ht="21.6" x14ac:dyDescent="0.3">
      <c r="A5373" s="159" t="str">
        <f t="shared" si="83"/>
        <v>SN-87694</v>
      </c>
      <c r="B5373" s="171">
        <v>87694</v>
      </c>
      <c r="C5373" s="165" t="s">
        <v>16424</v>
      </c>
      <c r="D5373" s="166" t="s">
        <v>701</v>
      </c>
      <c r="E5373" s="461">
        <v>96.33</v>
      </c>
      <c r="F5373" s="164" t="s">
        <v>11118</v>
      </c>
    </row>
    <row r="5374" spans="1:6" ht="20.399999999999999" x14ac:dyDescent="0.3">
      <c r="A5374" s="159" t="str">
        <f t="shared" si="83"/>
        <v>SN-87700</v>
      </c>
      <c r="B5374" s="171">
        <v>87700</v>
      </c>
      <c r="C5374" s="165" t="s">
        <v>16425</v>
      </c>
      <c r="D5374" s="166" t="s">
        <v>701</v>
      </c>
      <c r="E5374" s="461">
        <v>30.41</v>
      </c>
      <c r="F5374" s="164" t="s">
        <v>11038</v>
      </c>
    </row>
    <row r="5375" spans="1:6" ht="21.6" x14ac:dyDescent="0.3">
      <c r="A5375" s="159" t="str">
        <f t="shared" si="83"/>
        <v>SN-87702</v>
      </c>
      <c r="B5375" s="171">
        <v>87702</v>
      </c>
      <c r="C5375" s="165" t="s">
        <v>16426</v>
      </c>
      <c r="D5375" s="166" t="s">
        <v>701</v>
      </c>
      <c r="E5375" s="461">
        <v>35.22</v>
      </c>
      <c r="F5375" s="164" t="s">
        <v>11118</v>
      </c>
    </row>
    <row r="5376" spans="1:6" ht="20.399999999999999" x14ac:dyDescent="0.3">
      <c r="A5376" s="159" t="str">
        <f t="shared" si="83"/>
        <v>SN-87703</v>
      </c>
      <c r="B5376" s="171">
        <v>87703</v>
      </c>
      <c r="C5376" s="165" t="s">
        <v>16427</v>
      </c>
      <c r="D5376" s="166" t="s">
        <v>701</v>
      </c>
      <c r="E5376" s="461">
        <v>95.62</v>
      </c>
      <c r="F5376" s="164" t="s">
        <v>11038</v>
      </c>
    </row>
    <row r="5377" spans="1:6" ht="21.6" x14ac:dyDescent="0.3">
      <c r="A5377" s="159" t="str">
        <f t="shared" si="83"/>
        <v>SN-87704</v>
      </c>
      <c r="B5377" s="171">
        <v>87704</v>
      </c>
      <c r="C5377" s="165" t="s">
        <v>16428</v>
      </c>
      <c r="D5377" s="166" t="s">
        <v>701</v>
      </c>
      <c r="E5377" s="461">
        <v>104.66</v>
      </c>
      <c r="F5377" s="164" t="s">
        <v>11118</v>
      </c>
    </row>
    <row r="5378" spans="1:6" ht="20.399999999999999" x14ac:dyDescent="0.3">
      <c r="A5378" s="159" t="str">
        <f t="shared" si="83"/>
        <v>SN-87735</v>
      </c>
      <c r="B5378" s="171">
        <v>87735</v>
      </c>
      <c r="C5378" s="165" t="s">
        <v>16429</v>
      </c>
      <c r="D5378" s="166" t="s">
        <v>701</v>
      </c>
      <c r="E5378" s="461">
        <v>27.62</v>
      </c>
      <c r="F5378" s="164" t="s">
        <v>11038</v>
      </c>
    </row>
    <row r="5379" spans="1:6" ht="21.6" x14ac:dyDescent="0.3">
      <c r="A5379" s="159" t="str">
        <f t="shared" si="83"/>
        <v>SN-87737</v>
      </c>
      <c r="B5379" s="171">
        <v>87737</v>
      </c>
      <c r="C5379" s="165" t="s">
        <v>16430</v>
      </c>
      <c r="D5379" s="166" t="s">
        <v>701</v>
      </c>
      <c r="E5379" s="461">
        <v>29.87</v>
      </c>
      <c r="F5379" s="164" t="s">
        <v>11118</v>
      </c>
    </row>
    <row r="5380" spans="1:6" ht="20.399999999999999" x14ac:dyDescent="0.3">
      <c r="A5380" s="159" t="str">
        <f t="shared" si="83"/>
        <v>SN-87738</v>
      </c>
      <c r="B5380" s="171">
        <v>87738</v>
      </c>
      <c r="C5380" s="165" t="s">
        <v>16431</v>
      </c>
      <c r="D5380" s="166" t="s">
        <v>701</v>
      </c>
      <c r="E5380" s="461">
        <v>58.2</v>
      </c>
      <c r="F5380" s="164" t="s">
        <v>11038</v>
      </c>
    </row>
    <row r="5381" spans="1:6" ht="21.6" x14ac:dyDescent="0.3">
      <c r="A5381" s="159" t="str">
        <f t="shared" si="83"/>
        <v>SN-87739</v>
      </c>
      <c r="B5381" s="171">
        <v>87739</v>
      </c>
      <c r="C5381" s="165" t="s">
        <v>16432</v>
      </c>
      <c r="D5381" s="166" t="s">
        <v>701</v>
      </c>
      <c r="E5381" s="461">
        <v>62.44</v>
      </c>
      <c r="F5381" s="164" t="s">
        <v>11118</v>
      </c>
    </row>
    <row r="5382" spans="1:6" ht="20.399999999999999" x14ac:dyDescent="0.3">
      <c r="A5382" s="159" t="str">
        <f t="shared" si="83"/>
        <v>SN-87745</v>
      </c>
      <c r="B5382" s="171">
        <v>87745</v>
      </c>
      <c r="C5382" s="165" t="s">
        <v>16433</v>
      </c>
      <c r="D5382" s="166" t="s">
        <v>701</v>
      </c>
      <c r="E5382" s="461">
        <v>32.619999999999997</v>
      </c>
      <c r="F5382" s="164" t="s">
        <v>11038</v>
      </c>
    </row>
    <row r="5383" spans="1:6" ht="21.6" x14ac:dyDescent="0.3">
      <c r="A5383" s="159" t="str">
        <f t="shared" si="83"/>
        <v>SN-87747</v>
      </c>
      <c r="B5383" s="171">
        <v>87747</v>
      </c>
      <c r="C5383" s="165" t="s">
        <v>16434</v>
      </c>
      <c r="D5383" s="166" t="s">
        <v>701</v>
      </c>
      <c r="E5383" s="461">
        <v>35.76</v>
      </c>
      <c r="F5383" s="164" t="s">
        <v>11118</v>
      </c>
    </row>
    <row r="5384" spans="1:6" ht="20.399999999999999" x14ac:dyDescent="0.3">
      <c r="A5384" s="159" t="str">
        <f t="shared" si="83"/>
        <v>SN-87748</v>
      </c>
      <c r="B5384" s="171">
        <v>87748</v>
      </c>
      <c r="C5384" s="165" t="s">
        <v>16435</v>
      </c>
      <c r="D5384" s="166" t="s">
        <v>701</v>
      </c>
      <c r="E5384" s="461">
        <v>75.14</v>
      </c>
      <c r="F5384" s="164" t="s">
        <v>11038</v>
      </c>
    </row>
    <row r="5385" spans="1:6" ht="21.6" x14ac:dyDescent="0.3">
      <c r="A5385" s="159" t="str">
        <f t="shared" si="83"/>
        <v>SN-87749</v>
      </c>
      <c r="B5385" s="171">
        <v>87749</v>
      </c>
      <c r="C5385" s="165" t="s">
        <v>16436</v>
      </c>
      <c r="D5385" s="166" t="s">
        <v>701</v>
      </c>
      <c r="E5385" s="461">
        <v>81.040000000000006</v>
      </c>
      <c r="F5385" s="164" t="s">
        <v>11118</v>
      </c>
    </row>
    <row r="5386" spans="1:6" ht="20.399999999999999" x14ac:dyDescent="0.3">
      <c r="A5386" s="159" t="str">
        <f t="shared" ref="A5386:A5449" si="84">CONCATENATE("SN-",B5386)</f>
        <v>SN-87755</v>
      </c>
      <c r="B5386" s="171">
        <v>87755</v>
      </c>
      <c r="C5386" s="165" t="s">
        <v>16437</v>
      </c>
      <c r="D5386" s="166" t="s">
        <v>701</v>
      </c>
      <c r="E5386" s="461">
        <v>28.72</v>
      </c>
      <c r="F5386" s="164" t="s">
        <v>11038</v>
      </c>
    </row>
    <row r="5387" spans="1:6" ht="21.6" x14ac:dyDescent="0.3">
      <c r="A5387" s="159" t="str">
        <f t="shared" si="84"/>
        <v>SN-87757</v>
      </c>
      <c r="B5387" s="171">
        <v>87757</v>
      </c>
      <c r="C5387" s="165" t="s">
        <v>16438</v>
      </c>
      <c r="D5387" s="166" t="s">
        <v>701</v>
      </c>
      <c r="E5387" s="461">
        <v>31.86</v>
      </c>
      <c r="F5387" s="164" t="s">
        <v>11118</v>
      </c>
    </row>
    <row r="5388" spans="1:6" ht="20.399999999999999" x14ac:dyDescent="0.3">
      <c r="A5388" s="159" t="str">
        <f t="shared" si="84"/>
        <v>SN-87758</v>
      </c>
      <c r="B5388" s="171">
        <v>87758</v>
      </c>
      <c r="C5388" s="165" t="s">
        <v>16439</v>
      </c>
      <c r="D5388" s="166" t="s">
        <v>701</v>
      </c>
      <c r="E5388" s="461">
        <v>71.239999999999995</v>
      </c>
      <c r="F5388" s="164" t="s">
        <v>11038</v>
      </c>
    </row>
    <row r="5389" spans="1:6" ht="21.6" x14ac:dyDescent="0.3">
      <c r="A5389" s="159" t="str">
        <f t="shared" si="84"/>
        <v>SN-87759</v>
      </c>
      <c r="B5389" s="171">
        <v>87759</v>
      </c>
      <c r="C5389" s="165" t="s">
        <v>16440</v>
      </c>
      <c r="D5389" s="166" t="s">
        <v>701</v>
      </c>
      <c r="E5389" s="461">
        <v>77.14</v>
      </c>
      <c r="F5389" s="164" t="s">
        <v>11118</v>
      </c>
    </row>
    <row r="5390" spans="1:6" ht="20.399999999999999" x14ac:dyDescent="0.3">
      <c r="A5390" s="159" t="str">
        <f t="shared" si="84"/>
        <v>SN-87765</v>
      </c>
      <c r="B5390" s="171">
        <v>87765</v>
      </c>
      <c r="C5390" s="165" t="s">
        <v>16441</v>
      </c>
      <c r="D5390" s="166" t="s">
        <v>701</v>
      </c>
      <c r="E5390" s="461">
        <v>32.76</v>
      </c>
      <c r="F5390" s="164" t="s">
        <v>11038</v>
      </c>
    </row>
    <row r="5391" spans="1:6" ht="21.6" x14ac:dyDescent="0.3">
      <c r="A5391" s="159" t="str">
        <f t="shared" si="84"/>
        <v>SN-87767</v>
      </c>
      <c r="B5391" s="171">
        <v>87767</v>
      </c>
      <c r="C5391" s="165" t="s">
        <v>16442</v>
      </c>
      <c r="D5391" s="166" t="s">
        <v>701</v>
      </c>
      <c r="E5391" s="461">
        <v>36.619999999999997</v>
      </c>
      <c r="F5391" s="164" t="s">
        <v>11118</v>
      </c>
    </row>
    <row r="5392" spans="1:6" ht="20.399999999999999" x14ac:dyDescent="0.3">
      <c r="A5392" s="159" t="str">
        <f t="shared" si="84"/>
        <v>SN-87768</v>
      </c>
      <c r="B5392" s="171">
        <v>87768</v>
      </c>
      <c r="C5392" s="165" t="s">
        <v>16443</v>
      </c>
      <c r="D5392" s="166" t="s">
        <v>701</v>
      </c>
      <c r="E5392" s="461">
        <v>85.05</v>
      </c>
      <c r="F5392" s="164" t="s">
        <v>11038</v>
      </c>
    </row>
    <row r="5393" spans="1:6" ht="21.6" x14ac:dyDescent="0.3">
      <c r="A5393" s="159" t="str">
        <f t="shared" si="84"/>
        <v>SN-87769</v>
      </c>
      <c r="B5393" s="171">
        <v>87769</v>
      </c>
      <c r="C5393" s="165" t="s">
        <v>16444</v>
      </c>
      <c r="D5393" s="166" t="s">
        <v>701</v>
      </c>
      <c r="E5393" s="461">
        <v>92.3</v>
      </c>
      <c r="F5393" s="164" t="s">
        <v>11118</v>
      </c>
    </row>
    <row r="5394" spans="1:6" ht="21.6" x14ac:dyDescent="0.3">
      <c r="A5394" s="159" t="str">
        <f t="shared" si="84"/>
        <v>SN-88470</v>
      </c>
      <c r="B5394" s="171">
        <v>88470</v>
      </c>
      <c r="C5394" s="165" t="s">
        <v>16445</v>
      </c>
      <c r="D5394" s="166" t="s">
        <v>701</v>
      </c>
      <c r="E5394" s="461">
        <v>18.23</v>
      </c>
      <c r="F5394" s="164" t="s">
        <v>11118</v>
      </c>
    </row>
    <row r="5395" spans="1:6" ht="21.6" x14ac:dyDescent="0.3">
      <c r="A5395" s="159" t="str">
        <f t="shared" si="84"/>
        <v>SN-88471</v>
      </c>
      <c r="B5395" s="171">
        <v>88471</v>
      </c>
      <c r="C5395" s="165" t="s">
        <v>16446</v>
      </c>
      <c r="D5395" s="166" t="s">
        <v>701</v>
      </c>
      <c r="E5395" s="461">
        <v>22.51</v>
      </c>
      <c r="F5395" s="164" t="s">
        <v>11118</v>
      </c>
    </row>
    <row r="5396" spans="1:6" ht="21.6" x14ac:dyDescent="0.3">
      <c r="A5396" s="159" t="str">
        <f t="shared" si="84"/>
        <v>SN-88472</v>
      </c>
      <c r="B5396" s="171">
        <v>88472</v>
      </c>
      <c r="C5396" s="165" t="s">
        <v>16447</v>
      </c>
      <c r="D5396" s="166" t="s">
        <v>701</v>
      </c>
      <c r="E5396" s="461">
        <v>25.87</v>
      </c>
      <c r="F5396" s="164" t="s">
        <v>11118</v>
      </c>
    </row>
    <row r="5397" spans="1:6" ht="21.6" x14ac:dyDescent="0.3">
      <c r="A5397" s="159" t="str">
        <f t="shared" si="84"/>
        <v>SN-88476</v>
      </c>
      <c r="B5397" s="171">
        <v>88476</v>
      </c>
      <c r="C5397" s="165" t="s">
        <v>16448</v>
      </c>
      <c r="D5397" s="166" t="s">
        <v>701</v>
      </c>
      <c r="E5397" s="461">
        <v>15.22</v>
      </c>
      <c r="F5397" s="164" t="s">
        <v>11118</v>
      </c>
    </row>
    <row r="5398" spans="1:6" ht="21.6" x14ac:dyDescent="0.3">
      <c r="A5398" s="159" t="str">
        <f t="shared" si="84"/>
        <v>SN-88477</v>
      </c>
      <c r="B5398" s="171">
        <v>88477</v>
      </c>
      <c r="C5398" s="165" t="s">
        <v>16449</v>
      </c>
      <c r="D5398" s="166" t="s">
        <v>701</v>
      </c>
      <c r="E5398" s="461">
        <v>20.7</v>
      </c>
      <c r="F5398" s="164" t="s">
        <v>11118</v>
      </c>
    </row>
    <row r="5399" spans="1:6" ht="21.6" x14ac:dyDescent="0.3">
      <c r="A5399" s="159" t="str">
        <f t="shared" si="84"/>
        <v>SN-88478</v>
      </c>
      <c r="B5399" s="171">
        <v>88478</v>
      </c>
      <c r="C5399" s="165" t="s">
        <v>16450</v>
      </c>
      <c r="D5399" s="166" t="s">
        <v>701</v>
      </c>
      <c r="E5399" s="461">
        <v>25.14</v>
      </c>
      <c r="F5399" s="164" t="s">
        <v>11118</v>
      </c>
    </row>
    <row r="5400" spans="1:6" ht="20.399999999999999" x14ac:dyDescent="0.3">
      <c r="A5400" s="159" t="str">
        <f t="shared" si="84"/>
        <v>SN-90900</v>
      </c>
      <c r="B5400" s="171">
        <v>90900</v>
      </c>
      <c r="C5400" s="165" t="s">
        <v>16451</v>
      </c>
      <c r="D5400" s="166" t="s">
        <v>701</v>
      </c>
      <c r="E5400" s="461">
        <v>50.5</v>
      </c>
      <c r="F5400" s="164" t="s">
        <v>11038</v>
      </c>
    </row>
    <row r="5401" spans="1:6" ht="20.399999999999999" x14ac:dyDescent="0.3">
      <c r="A5401" s="159" t="str">
        <f t="shared" si="84"/>
        <v>SN-90902</v>
      </c>
      <c r="B5401" s="171">
        <v>90902</v>
      </c>
      <c r="C5401" s="165" t="s">
        <v>16452</v>
      </c>
      <c r="D5401" s="166" t="s">
        <v>701</v>
      </c>
      <c r="E5401" s="461">
        <v>54.92</v>
      </c>
      <c r="F5401" s="164" t="s">
        <v>11038</v>
      </c>
    </row>
    <row r="5402" spans="1:6" ht="20.399999999999999" x14ac:dyDescent="0.3">
      <c r="A5402" s="159" t="str">
        <f t="shared" si="84"/>
        <v>SN-90903</v>
      </c>
      <c r="B5402" s="171">
        <v>90903</v>
      </c>
      <c r="C5402" s="165" t="s">
        <v>16453</v>
      </c>
      <c r="D5402" s="166" t="s">
        <v>701</v>
      </c>
      <c r="E5402" s="461">
        <v>110.39</v>
      </c>
      <c r="F5402" s="164" t="s">
        <v>11038</v>
      </c>
    </row>
    <row r="5403" spans="1:6" ht="20.399999999999999" x14ac:dyDescent="0.3">
      <c r="A5403" s="159" t="str">
        <f t="shared" si="84"/>
        <v>SN-90904</v>
      </c>
      <c r="B5403" s="171">
        <v>90904</v>
      </c>
      <c r="C5403" s="165" t="s">
        <v>16454</v>
      </c>
      <c r="D5403" s="166" t="s">
        <v>701</v>
      </c>
      <c r="E5403" s="461">
        <v>118.69</v>
      </c>
      <c r="F5403" s="164" t="s">
        <v>11038</v>
      </c>
    </row>
    <row r="5404" spans="1:6" ht="20.399999999999999" x14ac:dyDescent="0.3">
      <c r="A5404" s="159" t="str">
        <f t="shared" si="84"/>
        <v>SN-90910</v>
      </c>
      <c r="B5404" s="171">
        <v>90910</v>
      </c>
      <c r="C5404" s="165" t="s">
        <v>16455</v>
      </c>
      <c r="D5404" s="166" t="s">
        <v>701</v>
      </c>
      <c r="E5404" s="461">
        <v>53.33</v>
      </c>
      <c r="F5404" s="164" t="s">
        <v>11038</v>
      </c>
    </row>
    <row r="5405" spans="1:6" ht="20.399999999999999" x14ac:dyDescent="0.3">
      <c r="A5405" s="159" t="str">
        <f t="shared" si="84"/>
        <v>SN-90912</v>
      </c>
      <c r="B5405" s="171">
        <v>90912</v>
      </c>
      <c r="C5405" s="165" t="s">
        <v>16456</v>
      </c>
      <c r="D5405" s="166" t="s">
        <v>701</v>
      </c>
      <c r="E5405" s="461">
        <v>58.14</v>
      </c>
      <c r="F5405" s="164" t="s">
        <v>11038</v>
      </c>
    </row>
    <row r="5406" spans="1:6" ht="20.399999999999999" x14ac:dyDescent="0.3">
      <c r="A5406" s="159" t="str">
        <f t="shared" si="84"/>
        <v>SN-90913</v>
      </c>
      <c r="B5406" s="171">
        <v>90913</v>
      </c>
      <c r="C5406" s="165" t="s">
        <v>16457</v>
      </c>
      <c r="D5406" s="166" t="s">
        <v>701</v>
      </c>
      <c r="E5406" s="461">
        <v>118.54</v>
      </c>
      <c r="F5406" s="164" t="s">
        <v>11038</v>
      </c>
    </row>
    <row r="5407" spans="1:6" ht="20.399999999999999" x14ac:dyDescent="0.3">
      <c r="A5407" s="159" t="str">
        <f t="shared" si="84"/>
        <v>SN-90914</v>
      </c>
      <c r="B5407" s="171">
        <v>90914</v>
      </c>
      <c r="C5407" s="165" t="s">
        <v>16458</v>
      </c>
      <c r="D5407" s="166" t="s">
        <v>701</v>
      </c>
      <c r="E5407" s="461">
        <v>127.58</v>
      </c>
      <c r="F5407" s="164" t="s">
        <v>11038</v>
      </c>
    </row>
    <row r="5408" spans="1:6" ht="20.399999999999999" x14ac:dyDescent="0.3">
      <c r="A5408" s="159" t="str">
        <f t="shared" si="84"/>
        <v>SN-90920</v>
      </c>
      <c r="B5408" s="171">
        <v>90920</v>
      </c>
      <c r="C5408" s="165" t="s">
        <v>16459</v>
      </c>
      <c r="D5408" s="166" t="s">
        <v>701</v>
      </c>
      <c r="E5408" s="461">
        <v>58.57</v>
      </c>
      <c r="F5408" s="164" t="s">
        <v>11038</v>
      </c>
    </row>
    <row r="5409" spans="1:6" ht="20.399999999999999" x14ac:dyDescent="0.3">
      <c r="A5409" s="159" t="str">
        <f t="shared" si="84"/>
        <v>SN-90922</v>
      </c>
      <c r="B5409" s="171">
        <v>90922</v>
      </c>
      <c r="C5409" s="165" t="s">
        <v>16460</v>
      </c>
      <c r="D5409" s="166" t="s">
        <v>701</v>
      </c>
      <c r="E5409" s="461">
        <v>64.099999999999994</v>
      </c>
      <c r="F5409" s="164" t="s">
        <v>11038</v>
      </c>
    </row>
    <row r="5410" spans="1:6" ht="20.399999999999999" x14ac:dyDescent="0.3">
      <c r="A5410" s="159" t="str">
        <f t="shared" si="84"/>
        <v>SN-90923</v>
      </c>
      <c r="B5410" s="171">
        <v>90923</v>
      </c>
      <c r="C5410" s="165" t="s">
        <v>16461</v>
      </c>
      <c r="D5410" s="166" t="s">
        <v>701</v>
      </c>
      <c r="E5410" s="461">
        <v>133.55000000000001</v>
      </c>
      <c r="F5410" s="164" t="s">
        <v>11038</v>
      </c>
    </row>
    <row r="5411" spans="1:6" ht="20.399999999999999" x14ac:dyDescent="0.3">
      <c r="A5411" s="159" t="str">
        <f t="shared" si="84"/>
        <v>SN-90924</v>
      </c>
      <c r="B5411" s="171">
        <v>90924</v>
      </c>
      <c r="C5411" s="165" t="s">
        <v>16462</v>
      </c>
      <c r="D5411" s="166" t="s">
        <v>701</v>
      </c>
      <c r="E5411" s="461">
        <v>143.94</v>
      </c>
      <c r="F5411" s="164" t="s">
        <v>11038</v>
      </c>
    </row>
    <row r="5412" spans="1:6" ht="20.399999999999999" x14ac:dyDescent="0.3">
      <c r="A5412" s="159" t="str">
        <f t="shared" si="84"/>
        <v>SN-90930</v>
      </c>
      <c r="B5412" s="171">
        <v>90930</v>
      </c>
      <c r="C5412" s="165" t="s">
        <v>16463</v>
      </c>
      <c r="D5412" s="166" t="s">
        <v>701</v>
      </c>
      <c r="E5412" s="461">
        <v>46.42</v>
      </c>
      <c r="F5412" s="164" t="s">
        <v>11038</v>
      </c>
    </row>
    <row r="5413" spans="1:6" ht="20.399999999999999" x14ac:dyDescent="0.3">
      <c r="A5413" s="159" t="str">
        <f t="shared" si="84"/>
        <v>SN-90932</v>
      </c>
      <c r="B5413" s="171">
        <v>90932</v>
      </c>
      <c r="C5413" s="165" t="s">
        <v>16464</v>
      </c>
      <c r="D5413" s="166" t="s">
        <v>701</v>
      </c>
      <c r="E5413" s="461">
        <v>50.84</v>
      </c>
      <c r="F5413" s="164" t="s">
        <v>11038</v>
      </c>
    </row>
    <row r="5414" spans="1:6" ht="20.399999999999999" x14ac:dyDescent="0.3">
      <c r="A5414" s="159" t="str">
        <f t="shared" si="84"/>
        <v>SN-90933</v>
      </c>
      <c r="B5414" s="171">
        <v>90933</v>
      </c>
      <c r="C5414" s="165" t="s">
        <v>16465</v>
      </c>
      <c r="D5414" s="166" t="s">
        <v>701</v>
      </c>
      <c r="E5414" s="461">
        <v>106.31</v>
      </c>
      <c r="F5414" s="164" t="s">
        <v>11038</v>
      </c>
    </row>
    <row r="5415" spans="1:6" ht="20.399999999999999" x14ac:dyDescent="0.3">
      <c r="A5415" s="159" t="str">
        <f t="shared" si="84"/>
        <v>SN-90934</v>
      </c>
      <c r="B5415" s="171">
        <v>90934</v>
      </c>
      <c r="C5415" s="165" t="s">
        <v>16466</v>
      </c>
      <c r="D5415" s="166" t="s">
        <v>701</v>
      </c>
      <c r="E5415" s="461">
        <v>114.61</v>
      </c>
      <c r="F5415" s="164" t="s">
        <v>11038</v>
      </c>
    </row>
    <row r="5416" spans="1:6" ht="20.399999999999999" x14ac:dyDescent="0.3">
      <c r="A5416" s="159" t="str">
        <f t="shared" si="84"/>
        <v>SN-90940</v>
      </c>
      <c r="B5416" s="171">
        <v>90940</v>
      </c>
      <c r="C5416" s="165" t="s">
        <v>16467</v>
      </c>
      <c r="D5416" s="166" t="s">
        <v>701</v>
      </c>
      <c r="E5416" s="461">
        <v>49.27</v>
      </c>
      <c r="F5416" s="164" t="s">
        <v>11038</v>
      </c>
    </row>
    <row r="5417" spans="1:6" ht="20.399999999999999" x14ac:dyDescent="0.3">
      <c r="A5417" s="159" t="str">
        <f t="shared" si="84"/>
        <v>SN-90942</v>
      </c>
      <c r="B5417" s="171">
        <v>90942</v>
      </c>
      <c r="C5417" s="165" t="s">
        <v>16468</v>
      </c>
      <c r="D5417" s="166" t="s">
        <v>701</v>
      </c>
      <c r="E5417" s="461">
        <v>54.08</v>
      </c>
      <c r="F5417" s="164" t="s">
        <v>11038</v>
      </c>
    </row>
    <row r="5418" spans="1:6" ht="20.399999999999999" x14ac:dyDescent="0.3">
      <c r="A5418" s="159" t="str">
        <f t="shared" si="84"/>
        <v>SN-90943</v>
      </c>
      <c r="B5418" s="171">
        <v>90943</v>
      </c>
      <c r="C5418" s="165" t="s">
        <v>16469</v>
      </c>
      <c r="D5418" s="166" t="s">
        <v>701</v>
      </c>
      <c r="E5418" s="461">
        <v>114.48</v>
      </c>
      <c r="F5418" s="164" t="s">
        <v>11038</v>
      </c>
    </row>
    <row r="5419" spans="1:6" ht="20.399999999999999" x14ac:dyDescent="0.3">
      <c r="A5419" s="159" t="str">
        <f t="shared" si="84"/>
        <v>SN-90944</v>
      </c>
      <c r="B5419" s="171">
        <v>90944</v>
      </c>
      <c r="C5419" s="165" t="s">
        <v>16470</v>
      </c>
      <c r="D5419" s="166" t="s">
        <v>701</v>
      </c>
      <c r="E5419" s="461">
        <v>123.52</v>
      </c>
      <c r="F5419" s="164" t="s">
        <v>11038</v>
      </c>
    </row>
    <row r="5420" spans="1:6" ht="20.399999999999999" x14ac:dyDescent="0.3">
      <c r="A5420" s="159" t="str">
        <f t="shared" si="84"/>
        <v>SN-90950</v>
      </c>
      <c r="B5420" s="171">
        <v>90950</v>
      </c>
      <c r="C5420" s="165" t="s">
        <v>16471</v>
      </c>
      <c r="D5420" s="166" t="s">
        <v>701</v>
      </c>
      <c r="E5420" s="461">
        <v>54.5</v>
      </c>
      <c r="F5420" s="164" t="s">
        <v>11038</v>
      </c>
    </row>
    <row r="5421" spans="1:6" ht="20.399999999999999" x14ac:dyDescent="0.3">
      <c r="A5421" s="159" t="str">
        <f t="shared" si="84"/>
        <v>SN-90952</v>
      </c>
      <c r="B5421" s="171">
        <v>90952</v>
      </c>
      <c r="C5421" s="165" t="s">
        <v>16472</v>
      </c>
      <c r="D5421" s="166" t="s">
        <v>701</v>
      </c>
      <c r="E5421" s="461">
        <v>60.03</v>
      </c>
      <c r="F5421" s="164" t="s">
        <v>11038</v>
      </c>
    </row>
    <row r="5422" spans="1:6" ht="20.399999999999999" x14ac:dyDescent="0.3">
      <c r="A5422" s="159" t="str">
        <f t="shared" si="84"/>
        <v>SN-90953</v>
      </c>
      <c r="B5422" s="171">
        <v>90953</v>
      </c>
      <c r="C5422" s="165" t="s">
        <v>16473</v>
      </c>
      <c r="D5422" s="166" t="s">
        <v>701</v>
      </c>
      <c r="E5422" s="461">
        <v>129.47999999999999</v>
      </c>
      <c r="F5422" s="164" t="s">
        <v>11038</v>
      </c>
    </row>
    <row r="5423" spans="1:6" ht="20.399999999999999" x14ac:dyDescent="0.3">
      <c r="A5423" s="159" t="str">
        <f t="shared" si="84"/>
        <v>SN-90954</v>
      </c>
      <c r="B5423" s="171">
        <v>90954</v>
      </c>
      <c r="C5423" s="165" t="s">
        <v>16474</v>
      </c>
      <c r="D5423" s="166" t="s">
        <v>701</v>
      </c>
      <c r="E5423" s="461">
        <v>139.87</v>
      </c>
      <c r="F5423" s="164" t="s">
        <v>11038</v>
      </c>
    </row>
    <row r="5424" spans="1:6" ht="30.6" x14ac:dyDescent="0.3">
      <c r="A5424" s="159" t="str">
        <f t="shared" si="84"/>
        <v>SN-94438</v>
      </c>
      <c r="B5424" s="171">
        <v>94438</v>
      </c>
      <c r="C5424" s="165" t="s">
        <v>16475</v>
      </c>
      <c r="D5424" s="166" t="s">
        <v>701</v>
      </c>
      <c r="E5424" s="461">
        <v>28</v>
      </c>
      <c r="F5424" s="164" t="s">
        <v>11038</v>
      </c>
    </row>
    <row r="5425" spans="1:6" ht="30.6" x14ac:dyDescent="0.3">
      <c r="A5425" s="159" t="str">
        <f t="shared" si="84"/>
        <v>SN-94439</v>
      </c>
      <c r="B5425" s="171">
        <v>94439</v>
      </c>
      <c r="C5425" s="165" t="s">
        <v>16476</v>
      </c>
      <c r="D5425" s="166" t="s">
        <v>701</v>
      </c>
      <c r="E5425" s="461">
        <v>31.23</v>
      </c>
      <c r="F5425" s="164" t="s">
        <v>11038</v>
      </c>
    </row>
    <row r="5426" spans="1:6" ht="30.6" x14ac:dyDescent="0.3">
      <c r="A5426" s="159" t="str">
        <f t="shared" si="84"/>
        <v>SN-94779</v>
      </c>
      <c r="B5426" s="171">
        <v>94779</v>
      </c>
      <c r="C5426" s="165" t="s">
        <v>16477</v>
      </c>
      <c r="D5426" s="166" t="s">
        <v>701</v>
      </c>
      <c r="E5426" s="461">
        <v>27.34</v>
      </c>
      <c r="F5426" s="164" t="s">
        <v>11038</v>
      </c>
    </row>
    <row r="5427" spans="1:6" ht="30.6" x14ac:dyDescent="0.3">
      <c r="A5427" s="159" t="str">
        <f t="shared" si="84"/>
        <v>SN-94782</v>
      </c>
      <c r="B5427" s="171">
        <v>94782</v>
      </c>
      <c r="C5427" s="165" t="s">
        <v>16478</v>
      </c>
      <c r="D5427" s="166" t="s">
        <v>701</v>
      </c>
      <c r="E5427" s="461">
        <v>30.92</v>
      </c>
      <c r="F5427" s="164" t="s">
        <v>11038</v>
      </c>
    </row>
    <row r="5428" spans="1:6" ht="21.6" x14ac:dyDescent="0.3">
      <c r="A5428" s="159" t="str">
        <f t="shared" si="84"/>
        <v>SN-72189</v>
      </c>
      <c r="B5428" s="171">
        <v>72189</v>
      </c>
      <c r="C5428" s="165" t="s">
        <v>7600</v>
      </c>
      <c r="D5428" s="166" t="s">
        <v>566</v>
      </c>
      <c r="E5428" s="461">
        <v>19.18</v>
      </c>
      <c r="F5428" s="164" t="s">
        <v>11118</v>
      </c>
    </row>
    <row r="5429" spans="1:6" ht="21.6" x14ac:dyDescent="0.3">
      <c r="A5429" s="159" t="str">
        <f t="shared" si="84"/>
        <v>SN-72190</v>
      </c>
      <c r="B5429" s="171">
        <v>72190</v>
      </c>
      <c r="C5429" s="165" t="s">
        <v>7601</v>
      </c>
      <c r="D5429" s="166" t="s">
        <v>566</v>
      </c>
      <c r="E5429" s="461">
        <v>22.78</v>
      </c>
      <c r="F5429" s="164" t="s">
        <v>11118</v>
      </c>
    </row>
    <row r="5430" spans="1:6" ht="21.6" x14ac:dyDescent="0.3">
      <c r="A5430" s="159" t="str">
        <f t="shared" si="84"/>
        <v>SN-87871</v>
      </c>
      <c r="B5430" s="171">
        <v>87871</v>
      </c>
      <c r="C5430" s="165" t="s">
        <v>16479</v>
      </c>
      <c r="D5430" s="166" t="s">
        <v>701</v>
      </c>
      <c r="E5430" s="461">
        <v>14.41</v>
      </c>
      <c r="F5430" s="164" t="s">
        <v>11118</v>
      </c>
    </row>
    <row r="5431" spans="1:6" ht="20.399999999999999" x14ac:dyDescent="0.3">
      <c r="A5431" s="159" t="str">
        <f t="shared" si="84"/>
        <v>SN-87872</v>
      </c>
      <c r="B5431" s="171">
        <v>87872</v>
      </c>
      <c r="C5431" s="165" t="s">
        <v>16480</v>
      </c>
      <c r="D5431" s="166" t="s">
        <v>701</v>
      </c>
      <c r="E5431" s="461">
        <v>13.92</v>
      </c>
      <c r="F5431" s="164" t="s">
        <v>11038</v>
      </c>
    </row>
    <row r="5432" spans="1:6" ht="21.6" x14ac:dyDescent="0.3">
      <c r="A5432" s="159" t="str">
        <f t="shared" si="84"/>
        <v>SN-87873</v>
      </c>
      <c r="B5432" s="171">
        <v>87873</v>
      </c>
      <c r="C5432" s="165" t="s">
        <v>16481</v>
      </c>
      <c r="D5432" s="166" t="s">
        <v>701</v>
      </c>
      <c r="E5432" s="461">
        <v>3.98</v>
      </c>
      <c r="F5432" s="164" t="s">
        <v>11118</v>
      </c>
    </row>
    <row r="5433" spans="1:6" ht="20.399999999999999" x14ac:dyDescent="0.3">
      <c r="A5433" s="159" t="str">
        <f t="shared" si="84"/>
        <v>SN-87874</v>
      </c>
      <c r="B5433" s="171">
        <v>87874</v>
      </c>
      <c r="C5433" s="165" t="s">
        <v>16482</v>
      </c>
      <c r="D5433" s="166" t="s">
        <v>701</v>
      </c>
      <c r="E5433" s="461">
        <v>3.89</v>
      </c>
      <c r="F5433" s="164" t="s">
        <v>11038</v>
      </c>
    </row>
    <row r="5434" spans="1:6" ht="21.6" x14ac:dyDescent="0.3">
      <c r="A5434" s="159" t="str">
        <f t="shared" si="84"/>
        <v>SN-87876</v>
      </c>
      <c r="B5434" s="171">
        <v>87876</v>
      </c>
      <c r="C5434" s="165" t="s">
        <v>16483</v>
      </c>
      <c r="D5434" s="166" t="s">
        <v>701</v>
      </c>
      <c r="E5434" s="461">
        <v>7.85</v>
      </c>
      <c r="F5434" s="164" t="s">
        <v>11118</v>
      </c>
    </row>
    <row r="5435" spans="1:6" ht="20.399999999999999" x14ac:dyDescent="0.3">
      <c r="A5435" s="159" t="str">
        <f t="shared" si="84"/>
        <v>SN-87877</v>
      </c>
      <c r="B5435" s="171">
        <v>87877</v>
      </c>
      <c r="C5435" s="165" t="s">
        <v>16484</v>
      </c>
      <c r="D5435" s="166" t="s">
        <v>701</v>
      </c>
      <c r="E5435" s="461">
        <v>7.63</v>
      </c>
      <c r="F5435" s="164" t="s">
        <v>11038</v>
      </c>
    </row>
    <row r="5436" spans="1:6" ht="21.6" x14ac:dyDescent="0.3">
      <c r="A5436" s="159" t="str">
        <f t="shared" si="84"/>
        <v>SN-87878</v>
      </c>
      <c r="B5436" s="171">
        <v>87878</v>
      </c>
      <c r="C5436" s="165" t="s">
        <v>16485</v>
      </c>
      <c r="D5436" s="166" t="s">
        <v>701</v>
      </c>
      <c r="E5436" s="461">
        <v>2.67</v>
      </c>
      <c r="F5436" s="164" t="s">
        <v>11118</v>
      </c>
    </row>
    <row r="5437" spans="1:6" ht="20.399999999999999" x14ac:dyDescent="0.3">
      <c r="A5437" s="159" t="str">
        <f t="shared" si="84"/>
        <v>SN-87879</v>
      </c>
      <c r="B5437" s="171">
        <v>87879</v>
      </c>
      <c r="C5437" s="165" t="s">
        <v>16486</v>
      </c>
      <c r="D5437" s="166" t="s">
        <v>701</v>
      </c>
      <c r="E5437" s="461">
        <v>2.35</v>
      </c>
      <c r="F5437" s="164" t="s">
        <v>11038</v>
      </c>
    </row>
    <row r="5438" spans="1:6" ht="21.6" x14ac:dyDescent="0.3">
      <c r="A5438" s="159" t="str">
        <f t="shared" si="84"/>
        <v>SN-87881</v>
      </c>
      <c r="B5438" s="171">
        <v>87881</v>
      </c>
      <c r="C5438" s="165" t="s">
        <v>16487</v>
      </c>
      <c r="D5438" s="166" t="s">
        <v>701</v>
      </c>
      <c r="E5438" s="461">
        <v>3.92</v>
      </c>
      <c r="F5438" s="164" t="s">
        <v>11118</v>
      </c>
    </row>
    <row r="5439" spans="1:6" ht="20.399999999999999" x14ac:dyDescent="0.3">
      <c r="A5439" s="159" t="str">
        <f t="shared" si="84"/>
        <v>SN-87882</v>
      </c>
      <c r="B5439" s="171">
        <v>87882</v>
      </c>
      <c r="C5439" s="165" t="s">
        <v>16488</v>
      </c>
      <c r="D5439" s="166" t="s">
        <v>701</v>
      </c>
      <c r="E5439" s="461">
        <v>3.83</v>
      </c>
      <c r="F5439" s="164" t="s">
        <v>11038</v>
      </c>
    </row>
    <row r="5440" spans="1:6" ht="21.6" x14ac:dyDescent="0.3">
      <c r="A5440" s="159" t="str">
        <f t="shared" si="84"/>
        <v>SN-87884</v>
      </c>
      <c r="B5440" s="171">
        <v>87884</v>
      </c>
      <c r="C5440" s="165" t="s">
        <v>16489</v>
      </c>
      <c r="D5440" s="166" t="s">
        <v>701</v>
      </c>
      <c r="E5440" s="461">
        <v>7.79</v>
      </c>
      <c r="F5440" s="164" t="s">
        <v>11118</v>
      </c>
    </row>
    <row r="5441" spans="1:6" ht="20.399999999999999" x14ac:dyDescent="0.3">
      <c r="A5441" s="159" t="str">
        <f t="shared" si="84"/>
        <v>SN-87885</v>
      </c>
      <c r="B5441" s="171">
        <v>87885</v>
      </c>
      <c r="C5441" s="165" t="s">
        <v>16490</v>
      </c>
      <c r="D5441" s="166" t="s">
        <v>701</v>
      </c>
      <c r="E5441" s="461">
        <v>7.57</v>
      </c>
      <c r="F5441" s="164" t="s">
        <v>11038</v>
      </c>
    </row>
    <row r="5442" spans="1:6" ht="21.6" x14ac:dyDescent="0.3">
      <c r="A5442" s="159" t="str">
        <f t="shared" si="84"/>
        <v>SN-87886</v>
      </c>
      <c r="B5442" s="171">
        <v>87886</v>
      </c>
      <c r="C5442" s="165" t="s">
        <v>16491</v>
      </c>
      <c r="D5442" s="166" t="s">
        <v>701</v>
      </c>
      <c r="E5442" s="461">
        <v>18.309999999999999</v>
      </c>
      <c r="F5442" s="164" t="s">
        <v>11118</v>
      </c>
    </row>
    <row r="5443" spans="1:6" ht="20.399999999999999" x14ac:dyDescent="0.3">
      <c r="A5443" s="159" t="str">
        <f t="shared" si="84"/>
        <v>SN-87887</v>
      </c>
      <c r="B5443" s="171">
        <v>87887</v>
      </c>
      <c r="C5443" s="165" t="s">
        <v>16492</v>
      </c>
      <c r="D5443" s="166" t="s">
        <v>701</v>
      </c>
      <c r="E5443" s="461">
        <v>17.82</v>
      </c>
      <c r="F5443" s="164" t="s">
        <v>11038</v>
      </c>
    </row>
    <row r="5444" spans="1:6" ht="21.6" x14ac:dyDescent="0.3">
      <c r="A5444" s="159" t="str">
        <f t="shared" si="84"/>
        <v>SN-87888</v>
      </c>
      <c r="B5444" s="171">
        <v>87888</v>
      </c>
      <c r="C5444" s="165" t="s">
        <v>16493</v>
      </c>
      <c r="D5444" s="166" t="s">
        <v>701</v>
      </c>
      <c r="E5444" s="461">
        <v>4.82</v>
      </c>
      <c r="F5444" s="164" t="s">
        <v>11118</v>
      </c>
    </row>
    <row r="5445" spans="1:6" ht="30.6" x14ac:dyDescent="0.3">
      <c r="A5445" s="159" t="str">
        <f t="shared" si="84"/>
        <v>SN-87889</v>
      </c>
      <c r="B5445" s="171">
        <v>87889</v>
      </c>
      <c r="C5445" s="165" t="s">
        <v>16494</v>
      </c>
      <c r="D5445" s="166" t="s">
        <v>701</v>
      </c>
      <c r="E5445" s="461">
        <v>4.7300000000000004</v>
      </c>
      <c r="F5445" s="164" t="s">
        <v>11038</v>
      </c>
    </row>
    <row r="5446" spans="1:6" ht="21.6" x14ac:dyDescent="0.3">
      <c r="A5446" s="159" t="str">
        <f t="shared" si="84"/>
        <v>SN-87891</v>
      </c>
      <c r="B5446" s="171">
        <v>87891</v>
      </c>
      <c r="C5446" s="165" t="s">
        <v>16495</v>
      </c>
      <c r="D5446" s="166" t="s">
        <v>701</v>
      </c>
      <c r="E5446" s="461">
        <v>8.69</v>
      </c>
      <c r="F5446" s="164" t="s">
        <v>11118</v>
      </c>
    </row>
    <row r="5447" spans="1:6" ht="20.399999999999999" x14ac:dyDescent="0.3">
      <c r="A5447" s="159" t="str">
        <f t="shared" si="84"/>
        <v>SN-87892</v>
      </c>
      <c r="B5447" s="171">
        <v>87892</v>
      </c>
      <c r="C5447" s="165" t="s">
        <v>16496</v>
      </c>
      <c r="D5447" s="166" t="s">
        <v>701</v>
      </c>
      <c r="E5447" s="461">
        <v>8.4700000000000006</v>
      </c>
      <c r="F5447" s="164" t="s">
        <v>11038</v>
      </c>
    </row>
    <row r="5448" spans="1:6" ht="21.6" x14ac:dyDescent="0.3">
      <c r="A5448" s="159" t="str">
        <f t="shared" si="84"/>
        <v>SN-87893</v>
      </c>
      <c r="B5448" s="171">
        <v>87893</v>
      </c>
      <c r="C5448" s="165" t="s">
        <v>16497</v>
      </c>
      <c r="D5448" s="166" t="s">
        <v>701</v>
      </c>
      <c r="E5448" s="461">
        <v>4.1100000000000003</v>
      </c>
      <c r="F5448" s="164" t="s">
        <v>11118</v>
      </c>
    </row>
    <row r="5449" spans="1:6" ht="20.399999999999999" x14ac:dyDescent="0.3">
      <c r="A5449" s="159" t="str">
        <f t="shared" si="84"/>
        <v>SN-87894</v>
      </c>
      <c r="B5449" s="171">
        <v>87894</v>
      </c>
      <c r="C5449" s="165" t="s">
        <v>16498</v>
      </c>
      <c r="D5449" s="166" t="s">
        <v>701</v>
      </c>
      <c r="E5449" s="461">
        <v>3.79</v>
      </c>
      <c r="F5449" s="164" t="s">
        <v>11038</v>
      </c>
    </row>
    <row r="5450" spans="1:6" ht="20.399999999999999" x14ac:dyDescent="0.3">
      <c r="A5450" s="159" t="str">
        <f t="shared" ref="A5450:A5513" si="85">CONCATENATE("SN-",B5450)</f>
        <v>SN-87896</v>
      </c>
      <c r="B5450" s="171">
        <v>87896</v>
      </c>
      <c r="C5450" s="165" t="s">
        <v>16499</v>
      </c>
      <c r="D5450" s="166" t="s">
        <v>701</v>
      </c>
      <c r="E5450" s="461">
        <v>3.75</v>
      </c>
      <c r="F5450" s="164" t="s">
        <v>11038</v>
      </c>
    </row>
    <row r="5451" spans="1:6" ht="20.399999999999999" x14ac:dyDescent="0.3">
      <c r="A5451" s="159" t="str">
        <f t="shared" si="85"/>
        <v>SN-87897</v>
      </c>
      <c r="B5451" s="171">
        <v>87897</v>
      </c>
      <c r="C5451" s="165" t="s">
        <v>16500</v>
      </c>
      <c r="D5451" s="166" t="s">
        <v>701</v>
      </c>
      <c r="E5451" s="461">
        <v>3.43</v>
      </c>
      <c r="F5451" s="164" t="s">
        <v>11038</v>
      </c>
    </row>
    <row r="5452" spans="1:6" ht="21.6" x14ac:dyDescent="0.3">
      <c r="A5452" s="159" t="str">
        <f t="shared" si="85"/>
        <v>SN-87899</v>
      </c>
      <c r="B5452" s="171">
        <v>87899</v>
      </c>
      <c r="C5452" s="165" t="s">
        <v>16501</v>
      </c>
      <c r="D5452" s="166" t="s">
        <v>701</v>
      </c>
      <c r="E5452" s="461">
        <v>5.55</v>
      </c>
      <c r="F5452" s="164" t="s">
        <v>11118</v>
      </c>
    </row>
    <row r="5453" spans="1:6" ht="30.6" x14ac:dyDescent="0.3">
      <c r="A5453" s="159" t="str">
        <f t="shared" si="85"/>
        <v>SN-87900</v>
      </c>
      <c r="B5453" s="171">
        <v>87900</v>
      </c>
      <c r="C5453" s="165" t="s">
        <v>16502</v>
      </c>
      <c r="D5453" s="166" t="s">
        <v>701</v>
      </c>
      <c r="E5453" s="461">
        <v>5.46</v>
      </c>
      <c r="F5453" s="164" t="s">
        <v>11038</v>
      </c>
    </row>
    <row r="5454" spans="1:6" ht="21.6" x14ac:dyDescent="0.3">
      <c r="A5454" s="159" t="str">
        <f t="shared" si="85"/>
        <v>SN-87902</v>
      </c>
      <c r="B5454" s="171">
        <v>87902</v>
      </c>
      <c r="C5454" s="165" t="s">
        <v>16503</v>
      </c>
      <c r="D5454" s="166" t="s">
        <v>701</v>
      </c>
      <c r="E5454" s="461">
        <v>9.42</v>
      </c>
      <c r="F5454" s="164" t="s">
        <v>11118</v>
      </c>
    </row>
    <row r="5455" spans="1:6" ht="20.399999999999999" x14ac:dyDescent="0.3">
      <c r="A5455" s="159" t="str">
        <f t="shared" si="85"/>
        <v>SN-87903</v>
      </c>
      <c r="B5455" s="171">
        <v>87903</v>
      </c>
      <c r="C5455" s="165" t="s">
        <v>16504</v>
      </c>
      <c r="D5455" s="166" t="s">
        <v>701</v>
      </c>
      <c r="E5455" s="461">
        <v>9.1999999999999993</v>
      </c>
      <c r="F5455" s="164" t="s">
        <v>11038</v>
      </c>
    </row>
    <row r="5456" spans="1:6" ht="21.6" x14ac:dyDescent="0.3">
      <c r="A5456" s="159" t="str">
        <f t="shared" si="85"/>
        <v>SN-87904</v>
      </c>
      <c r="B5456" s="171">
        <v>87904</v>
      </c>
      <c r="C5456" s="165" t="s">
        <v>16505</v>
      </c>
      <c r="D5456" s="166" t="s">
        <v>701</v>
      </c>
      <c r="E5456" s="461">
        <v>5.32</v>
      </c>
      <c r="F5456" s="164" t="s">
        <v>11118</v>
      </c>
    </row>
    <row r="5457" spans="1:6" ht="20.399999999999999" x14ac:dyDescent="0.3">
      <c r="A5457" s="159" t="str">
        <f t="shared" si="85"/>
        <v>SN-87905</v>
      </c>
      <c r="B5457" s="171">
        <v>87905</v>
      </c>
      <c r="C5457" s="165" t="s">
        <v>16506</v>
      </c>
      <c r="D5457" s="166" t="s">
        <v>701</v>
      </c>
      <c r="E5457" s="461">
        <v>5</v>
      </c>
      <c r="F5457" s="164" t="s">
        <v>11038</v>
      </c>
    </row>
    <row r="5458" spans="1:6" ht="20.399999999999999" x14ac:dyDescent="0.3">
      <c r="A5458" s="159" t="str">
        <f t="shared" si="85"/>
        <v>SN-87907</v>
      </c>
      <c r="B5458" s="171">
        <v>87907</v>
      </c>
      <c r="C5458" s="165" t="s">
        <v>16507</v>
      </c>
      <c r="D5458" s="166" t="s">
        <v>701</v>
      </c>
      <c r="E5458" s="461">
        <v>4.83</v>
      </c>
      <c r="F5458" s="164" t="s">
        <v>11038</v>
      </c>
    </row>
    <row r="5459" spans="1:6" ht="20.399999999999999" x14ac:dyDescent="0.3">
      <c r="A5459" s="159" t="str">
        <f t="shared" si="85"/>
        <v>SN-87908</v>
      </c>
      <c r="B5459" s="171">
        <v>87908</v>
      </c>
      <c r="C5459" s="165" t="s">
        <v>16508</v>
      </c>
      <c r="D5459" s="166" t="s">
        <v>701</v>
      </c>
      <c r="E5459" s="461">
        <v>4.51</v>
      </c>
      <c r="F5459" s="164" t="s">
        <v>11038</v>
      </c>
    </row>
    <row r="5460" spans="1:6" ht="21.6" x14ac:dyDescent="0.3">
      <c r="A5460" s="159" t="str">
        <f t="shared" si="85"/>
        <v>SN-87910</v>
      </c>
      <c r="B5460" s="171">
        <v>87910</v>
      </c>
      <c r="C5460" s="165" t="s">
        <v>16509</v>
      </c>
      <c r="D5460" s="166" t="s">
        <v>701</v>
      </c>
      <c r="E5460" s="461">
        <v>18.2</v>
      </c>
      <c r="F5460" s="164" t="s">
        <v>11118</v>
      </c>
    </row>
    <row r="5461" spans="1:6" ht="20.399999999999999" x14ac:dyDescent="0.3">
      <c r="A5461" s="159" t="str">
        <f t="shared" si="85"/>
        <v>SN-87911</v>
      </c>
      <c r="B5461" s="171">
        <v>87911</v>
      </c>
      <c r="C5461" s="165" t="s">
        <v>16510</v>
      </c>
      <c r="D5461" s="166" t="s">
        <v>701</v>
      </c>
      <c r="E5461" s="461">
        <v>17.71</v>
      </c>
      <c r="F5461" s="164" t="s">
        <v>11038</v>
      </c>
    </row>
    <row r="5462" spans="1:6" ht="20.399999999999999" x14ac:dyDescent="0.3">
      <c r="A5462" s="159" t="str">
        <f t="shared" si="85"/>
        <v>SN-5991</v>
      </c>
      <c r="B5462" s="171">
        <v>5991</v>
      </c>
      <c r="C5462" s="165" t="s">
        <v>16511</v>
      </c>
      <c r="D5462" s="166" t="s">
        <v>701</v>
      </c>
      <c r="E5462" s="461">
        <v>32.270000000000003</v>
      </c>
      <c r="F5462" s="164" t="s">
        <v>11038</v>
      </c>
    </row>
    <row r="5463" spans="1:6" ht="21.6" x14ac:dyDescent="0.3">
      <c r="A5463" s="159" t="str">
        <f t="shared" si="85"/>
        <v>SN-84023</v>
      </c>
      <c r="B5463" s="171">
        <v>84023</v>
      </c>
      <c r="C5463" s="165" t="s">
        <v>16512</v>
      </c>
      <c r="D5463" s="166" t="s">
        <v>701</v>
      </c>
      <c r="E5463" s="461">
        <v>29.82</v>
      </c>
      <c r="F5463" s="164" t="s">
        <v>11118</v>
      </c>
    </row>
    <row r="5464" spans="1:6" ht="21.6" x14ac:dyDescent="0.3">
      <c r="A5464" s="159" t="str">
        <f t="shared" si="85"/>
        <v>SN-84024</v>
      </c>
      <c r="B5464" s="171">
        <v>84024</v>
      </c>
      <c r="C5464" s="165" t="s">
        <v>16513</v>
      </c>
      <c r="D5464" s="166" t="s">
        <v>701</v>
      </c>
      <c r="E5464" s="461">
        <v>28</v>
      </c>
      <c r="F5464" s="164" t="s">
        <v>11118</v>
      </c>
    </row>
    <row r="5465" spans="1:6" ht="21.6" x14ac:dyDescent="0.3">
      <c r="A5465" s="159" t="str">
        <f t="shared" si="85"/>
        <v>SN-84026</v>
      </c>
      <c r="B5465" s="171">
        <v>84026</v>
      </c>
      <c r="C5465" s="165" t="s">
        <v>16514</v>
      </c>
      <c r="D5465" s="166" t="s">
        <v>701</v>
      </c>
      <c r="E5465" s="461">
        <v>35.39</v>
      </c>
      <c r="F5465" s="164" t="s">
        <v>11118</v>
      </c>
    </row>
    <row r="5466" spans="1:6" ht="21.6" x14ac:dyDescent="0.3">
      <c r="A5466" s="159" t="str">
        <f t="shared" si="85"/>
        <v>SN-84027</v>
      </c>
      <c r="B5466" s="171">
        <v>84027</v>
      </c>
      <c r="C5466" s="165" t="s">
        <v>16515</v>
      </c>
      <c r="D5466" s="166" t="s">
        <v>701</v>
      </c>
      <c r="E5466" s="461">
        <v>23.53</v>
      </c>
      <c r="F5466" s="164" t="s">
        <v>11118</v>
      </c>
    </row>
    <row r="5467" spans="1:6" ht="21.6" x14ac:dyDescent="0.3">
      <c r="A5467" s="159" t="str">
        <f t="shared" si="85"/>
        <v>SN-84028</v>
      </c>
      <c r="B5467" s="171">
        <v>84028</v>
      </c>
      <c r="C5467" s="165" t="s">
        <v>16516</v>
      </c>
      <c r="D5467" s="166" t="s">
        <v>701</v>
      </c>
      <c r="E5467" s="461">
        <v>40.25</v>
      </c>
      <c r="F5467" s="164" t="s">
        <v>11118</v>
      </c>
    </row>
    <row r="5468" spans="1:6" ht="21.6" x14ac:dyDescent="0.3">
      <c r="A5468" s="159" t="str">
        <f t="shared" si="85"/>
        <v>SN-84072</v>
      </c>
      <c r="B5468" s="171">
        <v>84072</v>
      </c>
      <c r="C5468" s="165" t="s">
        <v>16517</v>
      </c>
      <c r="D5468" s="166" t="s">
        <v>701</v>
      </c>
      <c r="E5468" s="461">
        <v>24.04</v>
      </c>
      <c r="F5468" s="164" t="s">
        <v>11118</v>
      </c>
    </row>
    <row r="5469" spans="1:6" ht="21.6" x14ac:dyDescent="0.3">
      <c r="A5469" s="159" t="str">
        <f t="shared" si="85"/>
        <v>SN-87411</v>
      </c>
      <c r="B5469" s="171">
        <v>87411</v>
      </c>
      <c r="C5469" s="165" t="s">
        <v>16518</v>
      </c>
      <c r="D5469" s="166" t="s">
        <v>701</v>
      </c>
      <c r="E5469" s="461">
        <v>8.59</v>
      </c>
      <c r="F5469" s="164" t="s">
        <v>11118</v>
      </c>
    </row>
    <row r="5470" spans="1:6" ht="21.6" x14ac:dyDescent="0.3">
      <c r="A5470" s="159" t="str">
        <f t="shared" si="85"/>
        <v>SN-87412</v>
      </c>
      <c r="B5470" s="171">
        <v>87412</v>
      </c>
      <c r="C5470" s="165" t="s">
        <v>16519</v>
      </c>
      <c r="D5470" s="166" t="s">
        <v>701</v>
      </c>
      <c r="E5470" s="461">
        <v>12.58</v>
      </c>
      <c r="F5470" s="164" t="s">
        <v>11118</v>
      </c>
    </row>
    <row r="5471" spans="1:6" ht="21.6" x14ac:dyDescent="0.3">
      <c r="A5471" s="159" t="str">
        <f t="shared" si="85"/>
        <v>SN-87413</v>
      </c>
      <c r="B5471" s="171">
        <v>87413</v>
      </c>
      <c r="C5471" s="165" t="s">
        <v>16520</v>
      </c>
      <c r="D5471" s="166" t="s">
        <v>701</v>
      </c>
      <c r="E5471" s="461">
        <v>14.85</v>
      </c>
      <c r="F5471" s="164" t="s">
        <v>11118</v>
      </c>
    </row>
    <row r="5472" spans="1:6" ht="21.6" x14ac:dyDescent="0.3">
      <c r="A5472" s="159" t="str">
        <f t="shared" si="85"/>
        <v>SN-87414</v>
      </c>
      <c r="B5472" s="171">
        <v>87414</v>
      </c>
      <c r="C5472" s="165" t="s">
        <v>16521</v>
      </c>
      <c r="D5472" s="166" t="s">
        <v>701</v>
      </c>
      <c r="E5472" s="461">
        <v>12.56</v>
      </c>
      <c r="F5472" s="164" t="s">
        <v>11118</v>
      </c>
    </row>
    <row r="5473" spans="1:6" ht="21.6" x14ac:dyDescent="0.3">
      <c r="A5473" s="159" t="str">
        <f t="shared" si="85"/>
        <v>SN-87415</v>
      </c>
      <c r="B5473" s="171">
        <v>87415</v>
      </c>
      <c r="C5473" s="165" t="s">
        <v>16522</v>
      </c>
      <c r="D5473" s="166" t="s">
        <v>701</v>
      </c>
      <c r="E5473" s="461">
        <v>16.420000000000002</v>
      </c>
      <c r="F5473" s="164" t="s">
        <v>11118</v>
      </c>
    </row>
    <row r="5474" spans="1:6" ht="21.6" x14ac:dyDescent="0.3">
      <c r="A5474" s="159" t="str">
        <f t="shared" si="85"/>
        <v>SN-87416</v>
      </c>
      <c r="B5474" s="171">
        <v>87416</v>
      </c>
      <c r="C5474" s="165" t="s">
        <v>16523</v>
      </c>
      <c r="D5474" s="166" t="s">
        <v>701</v>
      </c>
      <c r="E5474" s="461">
        <v>18.84</v>
      </c>
      <c r="F5474" s="164" t="s">
        <v>11118</v>
      </c>
    </row>
    <row r="5475" spans="1:6" ht="21.6" x14ac:dyDescent="0.3">
      <c r="A5475" s="159" t="str">
        <f t="shared" si="85"/>
        <v>SN-87417</v>
      </c>
      <c r="B5475" s="171">
        <v>87417</v>
      </c>
      <c r="C5475" s="165" t="s">
        <v>16524</v>
      </c>
      <c r="D5475" s="166" t="s">
        <v>701</v>
      </c>
      <c r="E5475" s="461">
        <v>9.16</v>
      </c>
      <c r="F5475" s="164" t="s">
        <v>11118</v>
      </c>
    </row>
    <row r="5476" spans="1:6" ht="21.6" x14ac:dyDescent="0.3">
      <c r="A5476" s="159" t="str">
        <f t="shared" si="85"/>
        <v>SN-87418</v>
      </c>
      <c r="B5476" s="171">
        <v>87418</v>
      </c>
      <c r="C5476" s="165" t="s">
        <v>16525</v>
      </c>
      <c r="D5476" s="166" t="s">
        <v>701</v>
      </c>
      <c r="E5476" s="461">
        <v>9.4499999999999993</v>
      </c>
      <c r="F5476" s="164" t="s">
        <v>11118</v>
      </c>
    </row>
    <row r="5477" spans="1:6" ht="21.6" x14ac:dyDescent="0.3">
      <c r="A5477" s="159" t="str">
        <f t="shared" si="85"/>
        <v>SN-87419</v>
      </c>
      <c r="B5477" s="171">
        <v>87419</v>
      </c>
      <c r="C5477" s="165" t="s">
        <v>16526</v>
      </c>
      <c r="D5477" s="166" t="s">
        <v>701</v>
      </c>
      <c r="E5477" s="461">
        <v>10.31</v>
      </c>
      <c r="F5477" s="164" t="s">
        <v>11118</v>
      </c>
    </row>
    <row r="5478" spans="1:6" ht="21.6" x14ac:dyDescent="0.3">
      <c r="A5478" s="159" t="str">
        <f t="shared" si="85"/>
        <v>SN-87420</v>
      </c>
      <c r="B5478" s="171">
        <v>87420</v>
      </c>
      <c r="C5478" s="165" t="s">
        <v>16527</v>
      </c>
      <c r="D5478" s="166" t="s">
        <v>701</v>
      </c>
      <c r="E5478" s="461">
        <v>13.55</v>
      </c>
      <c r="F5478" s="164" t="s">
        <v>11118</v>
      </c>
    </row>
    <row r="5479" spans="1:6" ht="21.6" x14ac:dyDescent="0.3">
      <c r="A5479" s="159" t="str">
        <f t="shared" si="85"/>
        <v>SN-87421</v>
      </c>
      <c r="B5479" s="171">
        <v>87421</v>
      </c>
      <c r="C5479" s="165" t="s">
        <v>16528</v>
      </c>
      <c r="D5479" s="166" t="s">
        <v>701</v>
      </c>
      <c r="E5479" s="461">
        <v>13.85</v>
      </c>
      <c r="F5479" s="164" t="s">
        <v>11118</v>
      </c>
    </row>
    <row r="5480" spans="1:6" ht="21.6" x14ac:dyDescent="0.3">
      <c r="A5480" s="159" t="str">
        <f t="shared" si="85"/>
        <v>SN-87422</v>
      </c>
      <c r="B5480" s="171">
        <v>87422</v>
      </c>
      <c r="C5480" s="165" t="s">
        <v>16529</v>
      </c>
      <c r="D5480" s="166" t="s">
        <v>701</v>
      </c>
      <c r="E5480" s="461">
        <v>14.71</v>
      </c>
      <c r="F5480" s="164" t="s">
        <v>11118</v>
      </c>
    </row>
    <row r="5481" spans="1:6" ht="21.6" x14ac:dyDescent="0.3">
      <c r="A5481" s="159" t="str">
        <f t="shared" si="85"/>
        <v>SN-87423</v>
      </c>
      <c r="B5481" s="171">
        <v>87423</v>
      </c>
      <c r="C5481" s="165" t="s">
        <v>16530</v>
      </c>
      <c r="D5481" s="166" t="s">
        <v>701</v>
      </c>
      <c r="E5481" s="461">
        <v>18.39</v>
      </c>
      <c r="F5481" s="164" t="s">
        <v>11118</v>
      </c>
    </row>
    <row r="5482" spans="1:6" ht="21.6" x14ac:dyDescent="0.3">
      <c r="A5482" s="159" t="str">
        <f t="shared" si="85"/>
        <v>SN-87424</v>
      </c>
      <c r="B5482" s="171">
        <v>87424</v>
      </c>
      <c r="C5482" s="165" t="s">
        <v>16531</v>
      </c>
      <c r="D5482" s="166" t="s">
        <v>701</v>
      </c>
      <c r="E5482" s="461">
        <v>18.84</v>
      </c>
      <c r="F5482" s="164" t="s">
        <v>11118</v>
      </c>
    </row>
    <row r="5483" spans="1:6" ht="21.6" x14ac:dyDescent="0.3">
      <c r="A5483" s="159" t="str">
        <f t="shared" si="85"/>
        <v>SN-87425</v>
      </c>
      <c r="B5483" s="171">
        <v>87425</v>
      </c>
      <c r="C5483" s="165" t="s">
        <v>16532</v>
      </c>
      <c r="D5483" s="166" t="s">
        <v>701</v>
      </c>
      <c r="E5483" s="461">
        <v>19.55</v>
      </c>
      <c r="F5483" s="164" t="s">
        <v>11118</v>
      </c>
    </row>
    <row r="5484" spans="1:6" ht="21.6" x14ac:dyDescent="0.3">
      <c r="A5484" s="159" t="str">
        <f t="shared" si="85"/>
        <v>SN-87426</v>
      </c>
      <c r="B5484" s="171">
        <v>87426</v>
      </c>
      <c r="C5484" s="165" t="s">
        <v>16533</v>
      </c>
      <c r="D5484" s="166" t="s">
        <v>701</v>
      </c>
      <c r="E5484" s="461">
        <v>21.46</v>
      </c>
      <c r="F5484" s="164" t="s">
        <v>11118</v>
      </c>
    </row>
    <row r="5485" spans="1:6" ht="21.6" x14ac:dyDescent="0.3">
      <c r="A5485" s="159" t="str">
        <f t="shared" si="85"/>
        <v>SN-87427</v>
      </c>
      <c r="B5485" s="171">
        <v>87427</v>
      </c>
      <c r="C5485" s="165" t="s">
        <v>16534</v>
      </c>
      <c r="D5485" s="166" t="s">
        <v>701</v>
      </c>
      <c r="E5485" s="461">
        <v>21.9</v>
      </c>
      <c r="F5485" s="164" t="s">
        <v>11118</v>
      </c>
    </row>
    <row r="5486" spans="1:6" ht="21.6" x14ac:dyDescent="0.3">
      <c r="A5486" s="159" t="str">
        <f t="shared" si="85"/>
        <v>SN-87428</v>
      </c>
      <c r="B5486" s="171">
        <v>87428</v>
      </c>
      <c r="C5486" s="165" t="s">
        <v>16535</v>
      </c>
      <c r="D5486" s="166" t="s">
        <v>701</v>
      </c>
      <c r="E5486" s="461">
        <v>22.6</v>
      </c>
      <c r="F5486" s="164" t="s">
        <v>11118</v>
      </c>
    </row>
    <row r="5487" spans="1:6" ht="20.399999999999999" x14ac:dyDescent="0.3">
      <c r="A5487" s="159" t="str">
        <f t="shared" si="85"/>
        <v>SN-87429</v>
      </c>
      <c r="B5487" s="171">
        <v>87429</v>
      </c>
      <c r="C5487" s="165" t="s">
        <v>16536</v>
      </c>
      <c r="D5487" s="166" t="s">
        <v>701</v>
      </c>
      <c r="E5487" s="461">
        <v>10.47</v>
      </c>
      <c r="F5487" s="164" t="s">
        <v>11038</v>
      </c>
    </row>
    <row r="5488" spans="1:6" ht="20.399999999999999" x14ac:dyDescent="0.3">
      <c r="A5488" s="159" t="str">
        <f t="shared" si="85"/>
        <v>SN-87430</v>
      </c>
      <c r="B5488" s="171">
        <v>87430</v>
      </c>
      <c r="C5488" s="165" t="s">
        <v>16537</v>
      </c>
      <c r="D5488" s="166" t="s">
        <v>701</v>
      </c>
      <c r="E5488" s="461">
        <v>10.76</v>
      </c>
      <c r="F5488" s="164" t="s">
        <v>11038</v>
      </c>
    </row>
    <row r="5489" spans="1:6" ht="20.399999999999999" x14ac:dyDescent="0.3">
      <c r="A5489" s="159" t="str">
        <f t="shared" si="85"/>
        <v>SN-87431</v>
      </c>
      <c r="B5489" s="171">
        <v>87431</v>
      </c>
      <c r="C5489" s="165" t="s">
        <v>16538</v>
      </c>
      <c r="D5489" s="166" t="s">
        <v>701</v>
      </c>
      <c r="E5489" s="461">
        <v>10.91</v>
      </c>
      <c r="F5489" s="164" t="s">
        <v>11038</v>
      </c>
    </row>
    <row r="5490" spans="1:6" ht="20.399999999999999" x14ac:dyDescent="0.3">
      <c r="A5490" s="159" t="str">
        <f t="shared" si="85"/>
        <v>SN-87432</v>
      </c>
      <c r="B5490" s="171">
        <v>87432</v>
      </c>
      <c r="C5490" s="165" t="s">
        <v>16539</v>
      </c>
      <c r="D5490" s="166" t="s">
        <v>701</v>
      </c>
      <c r="E5490" s="461">
        <v>14.87</v>
      </c>
      <c r="F5490" s="164" t="s">
        <v>11038</v>
      </c>
    </row>
    <row r="5491" spans="1:6" ht="20.399999999999999" x14ac:dyDescent="0.3">
      <c r="A5491" s="159" t="str">
        <f t="shared" si="85"/>
        <v>SN-87433</v>
      </c>
      <c r="B5491" s="171">
        <v>87433</v>
      </c>
      <c r="C5491" s="165" t="s">
        <v>16540</v>
      </c>
      <c r="D5491" s="166" t="s">
        <v>701</v>
      </c>
      <c r="E5491" s="461">
        <v>15.46</v>
      </c>
      <c r="F5491" s="164" t="s">
        <v>11038</v>
      </c>
    </row>
    <row r="5492" spans="1:6" ht="20.399999999999999" x14ac:dyDescent="0.3">
      <c r="A5492" s="159" t="str">
        <f t="shared" si="85"/>
        <v>SN-87434</v>
      </c>
      <c r="B5492" s="171">
        <v>87434</v>
      </c>
      <c r="C5492" s="165" t="s">
        <v>16541</v>
      </c>
      <c r="D5492" s="166" t="s">
        <v>701</v>
      </c>
      <c r="E5492" s="461">
        <v>15.86</v>
      </c>
      <c r="F5492" s="164" t="s">
        <v>11038</v>
      </c>
    </row>
    <row r="5493" spans="1:6" ht="20.399999999999999" x14ac:dyDescent="0.3">
      <c r="A5493" s="159" t="str">
        <f t="shared" si="85"/>
        <v>SN-87435</v>
      </c>
      <c r="B5493" s="171">
        <v>87435</v>
      </c>
      <c r="C5493" s="165" t="s">
        <v>16542</v>
      </c>
      <c r="D5493" s="166" t="s">
        <v>701</v>
      </c>
      <c r="E5493" s="461">
        <v>16.72</v>
      </c>
      <c r="F5493" s="164" t="s">
        <v>11038</v>
      </c>
    </row>
    <row r="5494" spans="1:6" ht="20.399999999999999" x14ac:dyDescent="0.3">
      <c r="A5494" s="159" t="str">
        <f t="shared" si="85"/>
        <v>SN-87436</v>
      </c>
      <c r="B5494" s="171">
        <v>87436</v>
      </c>
      <c r="C5494" s="165" t="s">
        <v>16543</v>
      </c>
      <c r="D5494" s="166" t="s">
        <v>701</v>
      </c>
      <c r="E5494" s="461">
        <v>17.73</v>
      </c>
      <c r="F5494" s="164" t="s">
        <v>11038</v>
      </c>
    </row>
    <row r="5495" spans="1:6" ht="20.399999999999999" x14ac:dyDescent="0.3">
      <c r="A5495" s="159" t="str">
        <f t="shared" si="85"/>
        <v>SN-87437</v>
      </c>
      <c r="B5495" s="171">
        <v>87437</v>
      </c>
      <c r="C5495" s="165" t="s">
        <v>16544</v>
      </c>
      <c r="D5495" s="166" t="s">
        <v>701</v>
      </c>
      <c r="E5495" s="461">
        <v>18.440000000000001</v>
      </c>
      <c r="F5495" s="164" t="s">
        <v>11038</v>
      </c>
    </row>
    <row r="5496" spans="1:6" ht="20.399999999999999" x14ac:dyDescent="0.3">
      <c r="A5496" s="159" t="str">
        <f t="shared" si="85"/>
        <v>SN-87438</v>
      </c>
      <c r="B5496" s="171">
        <v>87438</v>
      </c>
      <c r="C5496" s="165" t="s">
        <v>16545</v>
      </c>
      <c r="D5496" s="166" t="s">
        <v>701</v>
      </c>
      <c r="E5496" s="461">
        <v>20.53</v>
      </c>
      <c r="F5496" s="164" t="s">
        <v>11038</v>
      </c>
    </row>
    <row r="5497" spans="1:6" ht="20.399999999999999" x14ac:dyDescent="0.3">
      <c r="A5497" s="159" t="str">
        <f t="shared" si="85"/>
        <v>SN-87439</v>
      </c>
      <c r="B5497" s="171">
        <v>87439</v>
      </c>
      <c r="C5497" s="165" t="s">
        <v>16546</v>
      </c>
      <c r="D5497" s="166" t="s">
        <v>701</v>
      </c>
      <c r="E5497" s="461">
        <v>21.8</v>
      </c>
      <c r="F5497" s="164" t="s">
        <v>11038</v>
      </c>
    </row>
    <row r="5498" spans="1:6" ht="20.399999999999999" x14ac:dyDescent="0.3">
      <c r="A5498" s="159" t="str">
        <f t="shared" si="85"/>
        <v>SN-87440</v>
      </c>
      <c r="B5498" s="171">
        <v>87440</v>
      </c>
      <c r="C5498" s="165" t="s">
        <v>16547</v>
      </c>
      <c r="D5498" s="166" t="s">
        <v>701</v>
      </c>
      <c r="E5498" s="461">
        <v>22.39</v>
      </c>
      <c r="F5498" s="164" t="s">
        <v>11038</v>
      </c>
    </row>
    <row r="5499" spans="1:6" ht="30.6" x14ac:dyDescent="0.3">
      <c r="A5499" s="159" t="str">
        <f t="shared" si="85"/>
        <v>SN-87527</v>
      </c>
      <c r="B5499" s="171">
        <v>87527</v>
      </c>
      <c r="C5499" s="165" t="s">
        <v>16548</v>
      </c>
      <c r="D5499" s="166" t="s">
        <v>701</v>
      </c>
      <c r="E5499" s="461">
        <v>21.86</v>
      </c>
      <c r="F5499" s="164" t="s">
        <v>11038</v>
      </c>
    </row>
    <row r="5500" spans="1:6" ht="30.6" x14ac:dyDescent="0.3">
      <c r="A5500" s="159" t="str">
        <f t="shared" si="85"/>
        <v>SN-87528</v>
      </c>
      <c r="B5500" s="171">
        <v>87528</v>
      </c>
      <c r="C5500" s="165" t="s">
        <v>16549</v>
      </c>
      <c r="D5500" s="166" t="s">
        <v>701</v>
      </c>
      <c r="E5500" s="461">
        <v>24.64</v>
      </c>
      <c r="F5500" s="164" t="s">
        <v>11118</v>
      </c>
    </row>
    <row r="5501" spans="1:6" ht="30.6" x14ac:dyDescent="0.3">
      <c r="A5501" s="159" t="str">
        <f t="shared" si="85"/>
        <v>SN-87529</v>
      </c>
      <c r="B5501" s="171">
        <v>87529</v>
      </c>
      <c r="C5501" s="165" t="s">
        <v>16550</v>
      </c>
      <c r="D5501" s="166" t="s">
        <v>701</v>
      </c>
      <c r="E5501" s="461">
        <v>19.760000000000002</v>
      </c>
      <c r="F5501" s="164" t="s">
        <v>11038</v>
      </c>
    </row>
    <row r="5502" spans="1:6" ht="21.6" x14ac:dyDescent="0.3">
      <c r="A5502" s="159" t="str">
        <f t="shared" si="85"/>
        <v>SN-87530</v>
      </c>
      <c r="B5502" s="171">
        <v>87530</v>
      </c>
      <c r="C5502" s="165" t="s">
        <v>16551</v>
      </c>
      <c r="D5502" s="166" t="s">
        <v>701</v>
      </c>
      <c r="E5502" s="461">
        <v>22.54</v>
      </c>
      <c r="F5502" s="164" t="s">
        <v>11118</v>
      </c>
    </row>
    <row r="5503" spans="1:6" ht="30.6" x14ac:dyDescent="0.3">
      <c r="A5503" s="159" t="str">
        <f t="shared" si="85"/>
        <v>SN-87531</v>
      </c>
      <c r="B5503" s="171">
        <v>87531</v>
      </c>
      <c r="C5503" s="165" t="s">
        <v>16552</v>
      </c>
      <c r="D5503" s="166" t="s">
        <v>701</v>
      </c>
      <c r="E5503" s="461">
        <v>19.010000000000002</v>
      </c>
      <c r="F5503" s="164" t="s">
        <v>11038</v>
      </c>
    </row>
    <row r="5504" spans="1:6" ht="30.6" x14ac:dyDescent="0.3">
      <c r="A5504" s="159" t="str">
        <f t="shared" si="85"/>
        <v>SN-87532</v>
      </c>
      <c r="B5504" s="171">
        <v>87532</v>
      </c>
      <c r="C5504" s="165" t="s">
        <v>16553</v>
      </c>
      <c r="D5504" s="166" t="s">
        <v>701</v>
      </c>
      <c r="E5504" s="461">
        <v>21.79</v>
      </c>
      <c r="F5504" s="164" t="s">
        <v>11118</v>
      </c>
    </row>
    <row r="5505" spans="1:6" ht="30.6" x14ac:dyDescent="0.3">
      <c r="A5505" s="159" t="str">
        <f t="shared" si="85"/>
        <v>SN-87535</v>
      </c>
      <c r="B5505" s="171">
        <v>87535</v>
      </c>
      <c r="C5505" s="165" t="s">
        <v>16554</v>
      </c>
      <c r="D5505" s="166" t="s">
        <v>701</v>
      </c>
      <c r="E5505" s="461">
        <v>16.91</v>
      </c>
      <c r="F5505" s="164" t="s">
        <v>11038</v>
      </c>
    </row>
    <row r="5506" spans="1:6" ht="30.6" x14ac:dyDescent="0.3">
      <c r="A5506" s="159" t="str">
        <f t="shared" si="85"/>
        <v>SN-87536</v>
      </c>
      <c r="B5506" s="171">
        <v>87536</v>
      </c>
      <c r="C5506" s="165" t="s">
        <v>16555</v>
      </c>
      <c r="D5506" s="166" t="s">
        <v>701</v>
      </c>
      <c r="E5506" s="461">
        <v>19.690000000000001</v>
      </c>
      <c r="F5506" s="164" t="s">
        <v>11118</v>
      </c>
    </row>
    <row r="5507" spans="1:6" ht="30.6" x14ac:dyDescent="0.3">
      <c r="A5507" s="159" t="str">
        <f t="shared" si="85"/>
        <v>SN-87537</v>
      </c>
      <c r="B5507" s="171">
        <v>87537</v>
      </c>
      <c r="C5507" s="165" t="s">
        <v>16556</v>
      </c>
      <c r="D5507" s="166" t="s">
        <v>701</v>
      </c>
      <c r="E5507" s="461">
        <v>44.33</v>
      </c>
      <c r="F5507" s="164" t="s">
        <v>11038</v>
      </c>
    </row>
    <row r="5508" spans="1:6" ht="30.6" x14ac:dyDescent="0.3">
      <c r="A5508" s="159" t="str">
        <f t="shared" si="85"/>
        <v>SN-87538</v>
      </c>
      <c r="B5508" s="171">
        <v>87538</v>
      </c>
      <c r="C5508" s="165" t="s">
        <v>16557</v>
      </c>
      <c r="D5508" s="166" t="s">
        <v>701</v>
      </c>
      <c r="E5508" s="461">
        <v>42.53</v>
      </c>
      <c r="F5508" s="164" t="s">
        <v>11038</v>
      </c>
    </row>
    <row r="5509" spans="1:6" ht="30.6" x14ac:dyDescent="0.3">
      <c r="A5509" s="159" t="str">
        <f t="shared" si="85"/>
        <v>SN-87539</v>
      </c>
      <c r="B5509" s="171">
        <v>87539</v>
      </c>
      <c r="C5509" s="165" t="s">
        <v>16558</v>
      </c>
      <c r="D5509" s="166" t="s">
        <v>701</v>
      </c>
      <c r="E5509" s="461">
        <v>41.89</v>
      </c>
      <c r="F5509" s="164" t="s">
        <v>11038</v>
      </c>
    </row>
    <row r="5510" spans="1:6" ht="30.6" x14ac:dyDescent="0.3">
      <c r="A5510" s="159" t="str">
        <f t="shared" si="85"/>
        <v>SN-87541</v>
      </c>
      <c r="B5510" s="171">
        <v>87541</v>
      </c>
      <c r="C5510" s="165" t="s">
        <v>16559</v>
      </c>
      <c r="D5510" s="166" t="s">
        <v>701</v>
      </c>
      <c r="E5510" s="461">
        <v>40.1</v>
      </c>
      <c r="F5510" s="164" t="s">
        <v>11038</v>
      </c>
    </row>
    <row r="5511" spans="1:6" ht="30.6" x14ac:dyDescent="0.3">
      <c r="A5511" s="159" t="str">
        <f t="shared" si="85"/>
        <v>SN-87543</v>
      </c>
      <c r="B5511" s="171">
        <v>87543</v>
      </c>
      <c r="C5511" s="165" t="s">
        <v>16560</v>
      </c>
      <c r="D5511" s="166" t="s">
        <v>701</v>
      </c>
      <c r="E5511" s="461">
        <v>13.93</v>
      </c>
      <c r="F5511" s="164" t="s">
        <v>11038</v>
      </c>
    </row>
    <row r="5512" spans="1:6" ht="30.6" x14ac:dyDescent="0.3">
      <c r="A5512" s="159" t="str">
        <f t="shared" si="85"/>
        <v>SN-87545</v>
      </c>
      <c r="B5512" s="171">
        <v>87545</v>
      </c>
      <c r="C5512" s="165" t="s">
        <v>16561</v>
      </c>
      <c r="D5512" s="166" t="s">
        <v>701</v>
      </c>
      <c r="E5512" s="461">
        <v>14.9</v>
      </c>
      <c r="F5512" s="164" t="s">
        <v>11038</v>
      </c>
    </row>
    <row r="5513" spans="1:6" ht="30.6" x14ac:dyDescent="0.3">
      <c r="A5513" s="159" t="str">
        <f t="shared" si="85"/>
        <v>SN-87546</v>
      </c>
      <c r="B5513" s="171">
        <v>87546</v>
      </c>
      <c r="C5513" s="165" t="s">
        <v>16562</v>
      </c>
      <c r="D5513" s="166" t="s">
        <v>701</v>
      </c>
      <c r="E5513" s="461">
        <v>16.47</v>
      </c>
      <c r="F5513" s="164" t="s">
        <v>11118</v>
      </c>
    </row>
    <row r="5514" spans="1:6" ht="30.6" x14ac:dyDescent="0.3">
      <c r="A5514" s="159" t="str">
        <f t="shared" ref="A5514:A5577" si="86">CONCATENATE("SN-",B5514)</f>
        <v>SN-87547</v>
      </c>
      <c r="B5514" s="171">
        <v>87547</v>
      </c>
      <c r="C5514" s="165" t="s">
        <v>16563</v>
      </c>
      <c r="D5514" s="166" t="s">
        <v>701</v>
      </c>
      <c r="E5514" s="461">
        <v>12.81</v>
      </c>
      <c r="F5514" s="164" t="s">
        <v>11038</v>
      </c>
    </row>
    <row r="5515" spans="1:6" ht="21.6" x14ac:dyDescent="0.3">
      <c r="A5515" s="159" t="str">
        <f t="shared" si="86"/>
        <v>SN-87548</v>
      </c>
      <c r="B5515" s="171">
        <v>87548</v>
      </c>
      <c r="C5515" s="165" t="s">
        <v>16564</v>
      </c>
      <c r="D5515" s="166" t="s">
        <v>701</v>
      </c>
      <c r="E5515" s="461">
        <v>14.38</v>
      </c>
      <c r="F5515" s="164" t="s">
        <v>11118</v>
      </c>
    </row>
    <row r="5516" spans="1:6" ht="30.6" x14ac:dyDescent="0.3">
      <c r="A5516" s="159" t="str">
        <f t="shared" si="86"/>
        <v>SN-87549</v>
      </c>
      <c r="B5516" s="171">
        <v>87549</v>
      </c>
      <c r="C5516" s="165" t="s">
        <v>16565</v>
      </c>
      <c r="D5516" s="166" t="s">
        <v>701</v>
      </c>
      <c r="E5516" s="461">
        <v>12.04</v>
      </c>
      <c r="F5516" s="164" t="s">
        <v>11038</v>
      </c>
    </row>
    <row r="5517" spans="1:6" ht="30.6" x14ac:dyDescent="0.3">
      <c r="A5517" s="159" t="str">
        <f t="shared" si="86"/>
        <v>SN-87550</v>
      </c>
      <c r="B5517" s="171">
        <v>87550</v>
      </c>
      <c r="C5517" s="165" t="s">
        <v>16566</v>
      </c>
      <c r="D5517" s="166" t="s">
        <v>701</v>
      </c>
      <c r="E5517" s="461">
        <v>13.61</v>
      </c>
      <c r="F5517" s="164" t="s">
        <v>11118</v>
      </c>
    </row>
    <row r="5518" spans="1:6" ht="30.6" x14ac:dyDescent="0.3">
      <c r="A5518" s="159" t="str">
        <f t="shared" si="86"/>
        <v>SN-87553</v>
      </c>
      <c r="B5518" s="171">
        <v>87553</v>
      </c>
      <c r="C5518" s="165" t="s">
        <v>16567</v>
      </c>
      <c r="D5518" s="166" t="s">
        <v>701</v>
      </c>
      <c r="E5518" s="461">
        <v>9.94</v>
      </c>
      <c r="F5518" s="164" t="s">
        <v>11038</v>
      </c>
    </row>
    <row r="5519" spans="1:6" ht="30.6" x14ac:dyDescent="0.3">
      <c r="A5519" s="159" t="str">
        <f t="shared" si="86"/>
        <v>SN-87554</v>
      </c>
      <c r="B5519" s="171">
        <v>87554</v>
      </c>
      <c r="C5519" s="165" t="s">
        <v>16568</v>
      </c>
      <c r="D5519" s="166" t="s">
        <v>701</v>
      </c>
      <c r="E5519" s="461">
        <v>11.51</v>
      </c>
      <c r="F5519" s="164" t="s">
        <v>11118</v>
      </c>
    </row>
    <row r="5520" spans="1:6" ht="30.6" x14ac:dyDescent="0.3">
      <c r="A5520" s="159" t="str">
        <f t="shared" si="86"/>
        <v>SN-87555</v>
      </c>
      <c r="B5520" s="171">
        <v>87555</v>
      </c>
      <c r="C5520" s="165" t="s">
        <v>16569</v>
      </c>
      <c r="D5520" s="166" t="s">
        <v>701</v>
      </c>
      <c r="E5520" s="461">
        <v>26.97</v>
      </c>
      <c r="F5520" s="164" t="s">
        <v>11038</v>
      </c>
    </row>
    <row r="5521" spans="1:6" ht="30.6" x14ac:dyDescent="0.3">
      <c r="A5521" s="159" t="str">
        <f t="shared" si="86"/>
        <v>SN-87556</v>
      </c>
      <c r="B5521" s="171">
        <v>87556</v>
      </c>
      <c r="C5521" s="165" t="s">
        <v>16570</v>
      </c>
      <c r="D5521" s="166" t="s">
        <v>701</v>
      </c>
      <c r="E5521" s="461">
        <v>25.17</v>
      </c>
      <c r="F5521" s="164" t="s">
        <v>11038</v>
      </c>
    </row>
    <row r="5522" spans="1:6" ht="30.6" x14ac:dyDescent="0.3">
      <c r="A5522" s="159" t="str">
        <f t="shared" si="86"/>
        <v>SN-87557</v>
      </c>
      <c r="B5522" s="171">
        <v>87557</v>
      </c>
      <c r="C5522" s="165" t="s">
        <v>16571</v>
      </c>
      <c r="D5522" s="166" t="s">
        <v>701</v>
      </c>
      <c r="E5522" s="461">
        <v>24.52</v>
      </c>
      <c r="F5522" s="164" t="s">
        <v>11038</v>
      </c>
    </row>
    <row r="5523" spans="1:6" ht="30.6" x14ac:dyDescent="0.3">
      <c r="A5523" s="159" t="str">
        <f t="shared" si="86"/>
        <v>SN-87559</v>
      </c>
      <c r="B5523" s="171">
        <v>87559</v>
      </c>
      <c r="C5523" s="165" t="s">
        <v>16572</v>
      </c>
      <c r="D5523" s="166" t="s">
        <v>701</v>
      </c>
      <c r="E5523" s="461">
        <v>22.72</v>
      </c>
      <c r="F5523" s="164" t="s">
        <v>11038</v>
      </c>
    </row>
    <row r="5524" spans="1:6" ht="30.6" x14ac:dyDescent="0.3">
      <c r="A5524" s="159" t="str">
        <f t="shared" si="86"/>
        <v>SN-87561</v>
      </c>
      <c r="B5524" s="171">
        <v>87561</v>
      </c>
      <c r="C5524" s="165" t="s">
        <v>16573</v>
      </c>
      <c r="D5524" s="166" t="s">
        <v>701</v>
      </c>
      <c r="E5524" s="461">
        <v>24.69</v>
      </c>
      <c r="F5524" s="164" t="s">
        <v>11038</v>
      </c>
    </row>
    <row r="5525" spans="1:6" ht="20.399999999999999" x14ac:dyDescent="0.3">
      <c r="A5525" s="159" t="str">
        <f t="shared" si="86"/>
        <v>SN-87775</v>
      </c>
      <c r="B5525" s="171">
        <v>87775</v>
      </c>
      <c r="C5525" s="165" t="s">
        <v>16574</v>
      </c>
      <c r="D5525" s="166" t="s">
        <v>701</v>
      </c>
      <c r="E5525" s="461">
        <v>31.09</v>
      </c>
      <c r="F5525" s="164" t="s">
        <v>11038</v>
      </c>
    </row>
    <row r="5526" spans="1:6" ht="20.399999999999999" x14ac:dyDescent="0.3">
      <c r="A5526" s="159" t="str">
        <f t="shared" si="86"/>
        <v>SN-87777</v>
      </c>
      <c r="B5526" s="171">
        <v>87777</v>
      </c>
      <c r="C5526" s="165" t="s">
        <v>16575</v>
      </c>
      <c r="D5526" s="166" t="s">
        <v>701</v>
      </c>
      <c r="E5526" s="461">
        <v>33.409999999999997</v>
      </c>
      <c r="F5526" s="164" t="s">
        <v>11038</v>
      </c>
    </row>
    <row r="5527" spans="1:6" ht="30.6" x14ac:dyDescent="0.3">
      <c r="A5527" s="159" t="str">
        <f t="shared" si="86"/>
        <v>SN-87778</v>
      </c>
      <c r="B5527" s="171">
        <v>87778</v>
      </c>
      <c r="C5527" s="165" t="s">
        <v>16576</v>
      </c>
      <c r="D5527" s="166" t="s">
        <v>701</v>
      </c>
      <c r="E5527" s="461">
        <v>48.29</v>
      </c>
      <c r="F5527" s="164" t="s">
        <v>11038</v>
      </c>
    </row>
    <row r="5528" spans="1:6" ht="20.399999999999999" x14ac:dyDescent="0.3">
      <c r="A5528" s="159" t="str">
        <f t="shared" si="86"/>
        <v>SN-87779</v>
      </c>
      <c r="B5528" s="171">
        <v>87779</v>
      </c>
      <c r="C5528" s="165" t="s">
        <v>16577</v>
      </c>
      <c r="D5528" s="166" t="s">
        <v>701</v>
      </c>
      <c r="E5528" s="461">
        <v>36.28</v>
      </c>
      <c r="F5528" s="164" t="s">
        <v>11038</v>
      </c>
    </row>
    <row r="5529" spans="1:6" ht="20.399999999999999" x14ac:dyDescent="0.3">
      <c r="A5529" s="159" t="str">
        <f t="shared" si="86"/>
        <v>SN-87781</v>
      </c>
      <c r="B5529" s="171">
        <v>87781</v>
      </c>
      <c r="C5529" s="165" t="s">
        <v>16578</v>
      </c>
      <c r="D5529" s="166" t="s">
        <v>701</v>
      </c>
      <c r="E5529" s="461">
        <v>39.39</v>
      </c>
      <c r="F5529" s="164" t="s">
        <v>11038</v>
      </c>
    </row>
    <row r="5530" spans="1:6" ht="30.6" x14ac:dyDescent="0.3">
      <c r="A5530" s="159" t="str">
        <f t="shared" si="86"/>
        <v>SN-87783</v>
      </c>
      <c r="B5530" s="171">
        <v>87783</v>
      </c>
      <c r="C5530" s="165" t="s">
        <v>16579</v>
      </c>
      <c r="D5530" s="166" t="s">
        <v>701</v>
      </c>
      <c r="E5530" s="461">
        <v>60.53</v>
      </c>
      <c r="F5530" s="164" t="s">
        <v>11038</v>
      </c>
    </row>
    <row r="5531" spans="1:6" ht="20.399999999999999" x14ac:dyDescent="0.3">
      <c r="A5531" s="159" t="str">
        <f t="shared" si="86"/>
        <v>SN-87784</v>
      </c>
      <c r="B5531" s="171">
        <v>87784</v>
      </c>
      <c r="C5531" s="165" t="s">
        <v>16580</v>
      </c>
      <c r="D5531" s="166" t="s">
        <v>701</v>
      </c>
      <c r="E5531" s="461">
        <v>41.48</v>
      </c>
      <c r="F5531" s="164" t="s">
        <v>11038</v>
      </c>
    </row>
    <row r="5532" spans="1:6" ht="20.399999999999999" x14ac:dyDescent="0.3">
      <c r="A5532" s="159" t="str">
        <f t="shared" si="86"/>
        <v>SN-87786</v>
      </c>
      <c r="B5532" s="171">
        <v>87786</v>
      </c>
      <c r="C5532" s="165" t="s">
        <v>16581</v>
      </c>
      <c r="D5532" s="166" t="s">
        <v>701</v>
      </c>
      <c r="E5532" s="461">
        <v>45.38</v>
      </c>
      <c r="F5532" s="164" t="s">
        <v>11038</v>
      </c>
    </row>
    <row r="5533" spans="1:6" ht="30.6" x14ac:dyDescent="0.3">
      <c r="A5533" s="159" t="str">
        <f t="shared" si="86"/>
        <v>SN-87787</v>
      </c>
      <c r="B5533" s="171">
        <v>87787</v>
      </c>
      <c r="C5533" s="165" t="s">
        <v>16582</v>
      </c>
      <c r="D5533" s="166" t="s">
        <v>701</v>
      </c>
      <c r="E5533" s="461">
        <v>72.77</v>
      </c>
      <c r="F5533" s="164" t="s">
        <v>11038</v>
      </c>
    </row>
    <row r="5534" spans="1:6" ht="20.399999999999999" x14ac:dyDescent="0.3">
      <c r="A5534" s="159" t="str">
        <f t="shared" si="86"/>
        <v>SN-87788</v>
      </c>
      <c r="B5534" s="171">
        <v>87788</v>
      </c>
      <c r="C5534" s="165" t="s">
        <v>16583</v>
      </c>
      <c r="D5534" s="166" t="s">
        <v>701</v>
      </c>
      <c r="E5534" s="461">
        <v>53.38</v>
      </c>
      <c r="F5534" s="164" t="s">
        <v>11038</v>
      </c>
    </row>
    <row r="5535" spans="1:6" ht="20.399999999999999" x14ac:dyDescent="0.3">
      <c r="A5535" s="159" t="str">
        <f t="shared" si="86"/>
        <v>SN-87790</v>
      </c>
      <c r="B5535" s="171">
        <v>87790</v>
      </c>
      <c r="C5535" s="165" t="s">
        <v>16584</v>
      </c>
      <c r="D5535" s="166" t="s">
        <v>701</v>
      </c>
      <c r="E5535" s="461">
        <v>57.67</v>
      </c>
      <c r="F5535" s="164" t="s">
        <v>11038</v>
      </c>
    </row>
    <row r="5536" spans="1:6" ht="30.6" x14ac:dyDescent="0.3">
      <c r="A5536" s="159" t="str">
        <f t="shared" si="86"/>
        <v>SN-87791</v>
      </c>
      <c r="B5536" s="171">
        <v>87791</v>
      </c>
      <c r="C5536" s="165" t="s">
        <v>16585</v>
      </c>
      <c r="D5536" s="166" t="s">
        <v>701</v>
      </c>
      <c r="E5536" s="461">
        <v>85.77</v>
      </c>
      <c r="F5536" s="164" t="s">
        <v>11038</v>
      </c>
    </row>
    <row r="5537" spans="1:6" ht="20.399999999999999" x14ac:dyDescent="0.3">
      <c r="A5537" s="159" t="str">
        <f t="shared" si="86"/>
        <v>SN-87792</v>
      </c>
      <c r="B5537" s="171">
        <v>87792</v>
      </c>
      <c r="C5537" s="165" t="s">
        <v>16586</v>
      </c>
      <c r="D5537" s="166" t="s">
        <v>701</v>
      </c>
      <c r="E5537" s="461">
        <v>20.56</v>
      </c>
      <c r="F5537" s="164" t="s">
        <v>11038</v>
      </c>
    </row>
    <row r="5538" spans="1:6" ht="20.399999999999999" x14ac:dyDescent="0.3">
      <c r="A5538" s="159" t="str">
        <f t="shared" si="86"/>
        <v>SN-87794</v>
      </c>
      <c r="B5538" s="171">
        <v>87794</v>
      </c>
      <c r="C5538" s="165" t="s">
        <v>16587</v>
      </c>
      <c r="D5538" s="166" t="s">
        <v>701</v>
      </c>
      <c r="E5538" s="461">
        <v>22.72</v>
      </c>
      <c r="F5538" s="164" t="s">
        <v>11038</v>
      </c>
    </row>
    <row r="5539" spans="1:6" ht="30.6" x14ac:dyDescent="0.3">
      <c r="A5539" s="159" t="str">
        <f t="shared" si="86"/>
        <v>SN-87795</v>
      </c>
      <c r="B5539" s="171">
        <v>87795</v>
      </c>
      <c r="C5539" s="165" t="s">
        <v>16588</v>
      </c>
      <c r="D5539" s="166" t="s">
        <v>701</v>
      </c>
      <c r="E5539" s="461">
        <v>36.380000000000003</v>
      </c>
      <c r="F5539" s="164" t="s">
        <v>11038</v>
      </c>
    </row>
    <row r="5540" spans="1:6" ht="20.399999999999999" x14ac:dyDescent="0.3">
      <c r="A5540" s="159" t="str">
        <f t="shared" si="86"/>
        <v>SN-87797</v>
      </c>
      <c r="B5540" s="171">
        <v>87797</v>
      </c>
      <c r="C5540" s="165" t="s">
        <v>16589</v>
      </c>
      <c r="D5540" s="166" t="s">
        <v>701</v>
      </c>
      <c r="E5540" s="461">
        <v>25.56</v>
      </c>
      <c r="F5540" s="164" t="s">
        <v>11038</v>
      </c>
    </row>
    <row r="5541" spans="1:6" ht="20.399999999999999" x14ac:dyDescent="0.3">
      <c r="A5541" s="159" t="str">
        <f t="shared" si="86"/>
        <v>SN-87799</v>
      </c>
      <c r="B5541" s="171">
        <v>87799</v>
      </c>
      <c r="C5541" s="165" t="s">
        <v>16590</v>
      </c>
      <c r="D5541" s="166" t="s">
        <v>701</v>
      </c>
      <c r="E5541" s="461">
        <v>28.46</v>
      </c>
      <c r="F5541" s="164" t="s">
        <v>11038</v>
      </c>
    </row>
    <row r="5542" spans="1:6" ht="30.6" x14ac:dyDescent="0.3">
      <c r="A5542" s="159" t="str">
        <f t="shared" si="86"/>
        <v>SN-87800</v>
      </c>
      <c r="B5542" s="171">
        <v>87800</v>
      </c>
      <c r="C5542" s="165" t="s">
        <v>16591</v>
      </c>
      <c r="D5542" s="166" t="s">
        <v>701</v>
      </c>
      <c r="E5542" s="461">
        <v>47.96</v>
      </c>
      <c r="F5542" s="164" t="s">
        <v>11038</v>
      </c>
    </row>
    <row r="5543" spans="1:6" ht="20.399999999999999" x14ac:dyDescent="0.3">
      <c r="A5543" s="159" t="str">
        <f t="shared" si="86"/>
        <v>SN-87801</v>
      </c>
      <c r="B5543" s="171">
        <v>87801</v>
      </c>
      <c r="C5543" s="165" t="s">
        <v>16592</v>
      </c>
      <c r="D5543" s="166" t="s">
        <v>701</v>
      </c>
      <c r="E5543" s="461">
        <v>30.56</v>
      </c>
      <c r="F5543" s="164" t="s">
        <v>11038</v>
      </c>
    </row>
    <row r="5544" spans="1:6" ht="20.399999999999999" x14ac:dyDescent="0.3">
      <c r="A5544" s="159" t="str">
        <f t="shared" si="86"/>
        <v>SN-87803</v>
      </c>
      <c r="B5544" s="171">
        <v>87803</v>
      </c>
      <c r="C5544" s="165" t="s">
        <v>16593</v>
      </c>
      <c r="D5544" s="166" t="s">
        <v>701</v>
      </c>
      <c r="E5544" s="461">
        <v>34.200000000000003</v>
      </c>
      <c r="F5544" s="164" t="s">
        <v>11038</v>
      </c>
    </row>
    <row r="5545" spans="1:6" ht="30.6" x14ac:dyDescent="0.3">
      <c r="A5545" s="159" t="str">
        <f t="shared" si="86"/>
        <v>SN-87804</v>
      </c>
      <c r="B5545" s="171">
        <v>87804</v>
      </c>
      <c r="C5545" s="165" t="s">
        <v>16594</v>
      </c>
      <c r="D5545" s="166" t="s">
        <v>701</v>
      </c>
      <c r="E5545" s="461">
        <v>59.53</v>
      </c>
      <c r="F5545" s="164" t="s">
        <v>11038</v>
      </c>
    </row>
    <row r="5546" spans="1:6" ht="30.6" x14ac:dyDescent="0.3">
      <c r="A5546" s="159" t="str">
        <f t="shared" si="86"/>
        <v>SN-87805</v>
      </c>
      <c r="B5546" s="171">
        <v>87805</v>
      </c>
      <c r="C5546" s="165" t="s">
        <v>16595</v>
      </c>
      <c r="D5546" s="166" t="s">
        <v>701</v>
      </c>
      <c r="E5546" s="461">
        <v>35.18</v>
      </c>
      <c r="F5546" s="164" t="s">
        <v>11038</v>
      </c>
    </row>
    <row r="5547" spans="1:6" ht="20.399999999999999" x14ac:dyDescent="0.3">
      <c r="A5547" s="159" t="str">
        <f t="shared" si="86"/>
        <v>SN-87807</v>
      </c>
      <c r="B5547" s="171">
        <v>87807</v>
      </c>
      <c r="C5547" s="165" t="s">
        <v>16596</v>
      </c>
      <c r="D5547" s="166" t="s">
        <v>701</v>
      </c>
      <c r="E5547" s="461">
        <v>39.19</v>
      </c>
      <c r="F5547" s="164" t="s">
        <v>11038</v>
      </c>
    </row>
    <row r="5548" spans="1:6" ht="30.6" x14ac:dyDescent="0.3">
      <c r="A5548" s="159" t="str">
        <f t="shared" si="86"/>
        <v>SN-87808</v>
      </c>
      <c r="B5548" s="171">
        <v>87808</v>
      </c>
      <c r="C5548" s="165" t="s">
        <v>16597</v>
      </c>
      <c r="D5548" s="166" t="s">
        <v>701</v>
      </c>
      <c r="E5548" s="461">
        <v>65.06</v>
      </c>
      <c r="F5548" s="164" t="s">
        <v>11038</v>
      </c>
    </row>
    <row r="5549" spans="1:6" ht="30.6" x14ac:dyDescent="0.3">
      <c r="A5549" s="159" t="str">
        <f t="shared" si="86"/>
        <v>SN-87809</v>
      </c>
      <c r="B5549" s="171">
        <v>87809</v>
      </c>
      <c r="C5549" s="165" t="s">
        <v>16598</v>
      </c>
      <c r="D5549" s="166" t="s">
        <v>701</v>
      </c>
      <c r="E5549" s="461">
        <v>49.64</v>
      </c>
      <c r="F5549" s="164" t="s">
        <v>11038</v>
      </c>
    </row>
    <row r="5550" spans="1:6" ht="30.6" x14ac:dyDescent="0.3">
      <c r="A5550" s="159" t="str">
        <f t="shared" si="86"/>
        <v>SN-87811</v>
      </c>
      <c r="B5550" s="171">
        <v>87811</v>
      </c>
      <c r="C5550" s="165" t="s">
        <v>16599</v>
      </c>
      <c r="D5550" s="166" t="s">
        <v>701</v>
      </c>
      <c r="E5550" s="461">
        <v>51.8</v>
      </c>
      <c r="F5550" s="164" t="s">
        <v>11118</v>
      </c>
    </row>
    <row r="5551" spans="1:6" ht="30.6" x14ac:dyDescent="0.3">
      <c r="A5551" s="159" t="str">
        <f t="shared" si="86"/>
        <v>SN-87812</v>
      </c>
      <c r="B5551" s="171">
        <v>87812</v>
      </c>
      <c r="C5551" s="165" t="s">
        <v>16600</v>
      </c>
      <c r="D5551" s="166" t="s">
        <v>701</v>
      </c>
      <c r="E5551" s="461">
        <v>65.19</v>
      </c>
      <c r="F5551" s="164" t="s">
        <v>11038</v>
      </c>
    </row>
    <row r="5552" spans="1:6" ht="30.6" x14ac:dyDescent="0.3">
      <c r="A5552" s="159" t="str">
        <f t="shared" si="86"/>
        <v>SN-87813</v>
      </c>
      <c r="B5552" s="171">
        <v>87813</v>
      </c>
      <c r="C5552" s="165" t="s">
        <v>16601</v>
      </c>
      <c r="D5552" s="166" t="s">
        <v>701</v>
      </c>
      <c r="E5552" s="461">
        <v>54.64</v>
      </c>
      <c r="F5552" s="164" t="s">
        <v>11038</v>
      </c>
    </row>
    <row r="5553" spans="1:6" ht="30.6" x14ac:dyDescent="0.3">
      <c r="A5553" s="159" t="str">
        <f t="shared" si="86"/>
        <v>SN-87815</v>
      </c>
      <c r="B5553" s="171">
        <v>87815</v>
      </c>
      <c r="C5553" s="165" t="s">
        <v>16602</v>
      </c>
      <c r="D5553" s="166" t="s">
        <v>701</v>
      </c>
      <c r="E5553" s="461">
        <v>57.54</v>
      </c>
      <c r="F5553" s="164" t="s">
        <v>11118</v>
      </c>
    </row>
    <row r="5554" spans="1:6" ht="30.6" x14ac:dyDescent="0.3">
      <c r="A5554" s="159" t="str">
        <f t="shared" si="86"/>
        <v>SN-87816</v>
      </c>
      <c r="B5554" s="171">
        <v>87816</v>
      </c>
      <c r="C5554" s="165" t="s">
        <v>16603</v>
      </c>
      <c r="D5554" s="166" t="s">
        <v>701</v>
      </c>
      <c r="E5554" s="461">
        <v>76.77</v>
      </c>
      <c r="F5554" s="164" t="s">
        <v>11038</v>
      </c>
    </row>
    <row r="5555" spans="1:6" ht="30.6" x14ac:dyDescent="0.3">
      <c r="A5555" s="159" t="str">
        <f t="shared" si="86"/>
        <v>SN-87817</v>
      </c>
      <c r="B5555" s="171">
        <v>87817</v>
      </c>
      <c r="C5555" s="165" t="s">
        <v>16604</v>
      </c>
      <c r="D5555" s="166" t="s">
        <v>701</v>
      </c>
      <c r="E5555" s="461">
        <v>59.37</v>
      </c>
      <c r="F5555" s="164" t="s">
        <v>11038</v>
      </c>
    </row>
    <row r="5556" spans="1:6" ht="30.6" x14ac:dyDescent="0.3">
      <c r="A5556" s="159" t="str">
        <f t="shared" si="86"/>
        <v>SN-87819</v>
      </c>
      <c r="B5556" s="171">
        <v>87819</v>
      </c>
      <c r="C5556" s="165" t="s">
        <v>16605</v>
      </c>
      <c r="D5556" s="166" t="s">
        <v>701</v>
      </c>
      <c r="E5556" s="461">
        <v>63.01</v>
      </c>
      <c r="F5556" s="164" t="s">
        <v>11118</v>
      </c>
    </row>
    <row r="5557" spans="1:6" ht="30.6" x14ac:dyDescent="0.3">
      <c r="A5557" s="159" t="str">
        <f t="shared" si="86"/>
        <v>SN-87820</v>
      </c>
      <c r="B5557" s="171">
        <v>87820</v>
      </c>
      <c r="C5557" s="165" t="s">
        <v>16606</v>
      </c>
      <c r="D5557" s="166" t="s">
        <v>701</v>
      </c>
      <c r="E5557" s="461">
        <v>88.35</v>
      </c>
      <c r="F5557" s="164" t="s">
        <v>11038</v>
      </c>
    </row>
    <row r="5558" spans="1:6" ht="30.6" x14ac:dyDescent="0.3">
      <c r="A5558" s="159" t="str">
        <f t="shared" si="86"/>
        <v>SN-87821</v>
      </c>
      <c r="B5558" s="171">
        <v>87821</v>
      </c>
      <c r="C5558" s="165" t="s">
        <v>16607</v>
      </c>
      <c r="D5558" s="166" t="s">
        <v>701</v>
      </c>
      <c r="E5558" s="461">
        <v>85.55</v>
      </c>
      <c r="F5558" s="164" t="s">
        <v>11038</v>
      </c>
    </row>
    <row r="5559" spans="1:6" ht="30.6" x14ac:dyDescent="0.3">
      <c r="A5559" s="159" t="str">
        <f t="shared" si="86"/>
        <v>SN-87823</v>
      </c>
      <c r="B5559" s="171">
        <v>87823</v>
      </c>
      <c r="C5559" s="165" t="s">
        <v>16608</v>
      </c>
      <c r="D5559" s="166" t="s">
        <v>701</v>
      </c>
      <c r="E5559" s="461">
        <v>89.56</v>
      </c>
      <c r="F5559" s="164" t="s">
        <v>11118</v>
      </c>
    </row>
    <row r="5560" spans="1:6" ht="30.6" x14ac:dyDescent="0.3">
      <c r="A5560" s="159" t="str">
        <f t="shared" si="86"/>
        <v>SN-87824</v>
      </c>
      <c r="B5560" s="171">
        <v>87824</v>
      </c>
      <c r="C5560" s="165" t="s">
        <v>16609</v>
      </c>
      <c r="D5560" s="166" t="s">
        <v>701</v>
      </c>
      <c r="E5560" s="461">
        <v>115.17</v>
      </c>
      <c r="F5560" s="164" t="s">
        <v>11038</v>
      </c>
    </row>
    <row r="5561" spans="1:6" ht="30.6" x14ac:dyDescent="0.3">
      <c r="A5561" s="159" t="str">
        <f t="shared" si="86"/>
        <v>SN-87825</v>
      </c>
      <c r="B5561" s="171">
        <v>87825</v>
      </c>
      <c r="C5561" s="165" t="s">
        <v>16610</v>
      </c>
      <c r="D5561" s="166" t="s">
        <v>701</v>
      </c>
      <c r="E5561" s="461">
        <v>39.28</v>
      </c>
      <c r="F5561" s="164" t="s">
        <v>11038</v>
      </c>
    </row>
    <row r="5562" spans="1:6" ht="30.6" x14ac:dyDescent="0.3">
      <c r="A5562" s="159" t="str">
        <f t="shared" si="86"/>
        <v>SN-87827</v>
      </c>
      <c r="B5562" s="171">
        <v>87827</v>
      </c>
      <c r="C5562" s="165" t="s">
        <v>16611</v>
      </c>
      <c r="D5562" s="166" t="s">
        <v>701</v>
      </c>
      <c r="E5562" s="461">
        <v>41.93</v>
      </c>
      <c r="F5562" s="164" t="s">
        <v>11118</v>
      </c>
    </row>
    <row r="5563" spans="1:6" ht="30.6" x14ac:dyDescent="0.3">
      <c r="A5563" s="159" t="str">
        <f t="shared" si="86"/>
        <v>SN-87828</v>
      </c>
      <c r="B5563" s="171">
        <v>87828</v>
      </c>
      <c r="C5563" s="165" t="s">
        <v>16612</v>
      </c>
      <c r="D5563" s="166" t="s">
        <v>701</v>
      </c>
      <c r="E5563" s="461">
        <v>59.46</v>
      </c>
      <c r="F5563" s="164" t="s">
        <v>11038</v>
      </c>
    </row>
    <row r="5564" spans="1:6" ht="30.6" x14ac:dyDescent="0.3">
      <c r="A5564" s="159" t="str">
        <f t="shared" si="86"/>
        <v>SN-87829</v>
      </c>
      <c r="B5564" s="171">
        <v>87829</v>
      </c>
      <c r="C5564" s="165" t="s">
        <v>16613</v>
      </c>
      <c r="D5564" s="166" t="s">
        <v>701</v>
      </c>
      <c r="E5564" s="461">
        <v>44.91</v>
      </c>
      <c r="F5564" s="164" t="s">
        <v>11038</v>
      </c>
    </row>
    <row r="5565" spans="1:6" ht="30.6" x14ac:dyDescent="0.3">
      <c r="A5565" s="159" t="str">
        <f t="shared" si="86"/>
        <v>SN-87831</v>
      </c>
      <c r="B5565" s="171">
        <v>87831</v>
      </c>
      <c r="C5565" s="165" t="s">
        <v>16614</v>
      </c>
      <c r="D5565" s="166" t="s">
        <v>701</v>
      </c>
      <c r="E5565" s="461">
        <v>48.46</v>
      </c>
      <c r="F5565" s="164" t="s">
        <v>11118</v>
      </c>
    </row>
    <row r="5566" spans="1:6" ht="30.6" x14ac:dyDescent="0.3">
      <c r="A5566" s="159" t="str">
        <f t="shared" si="86"/>
        <v>SN-87832</v>
      </c>
      <c r="B5566" s="171">
        <v>87832</v>
      </c>
      <c r="C5566" s="165" t="s">
        <v>16615</v>
      </c>
      <c r="D5566" s="166" t="s">
        <v>701</v>
      </c>
      <c r="E5566" s="461">
        <v>73.12</v>
      </c>
      <c r="F5566" s="164" t="s">
        <v>11038</v>
      </c>
    </row>
    <row r="5567" spans="1:6" ht="20.399999999999999" x14ac:dyDescent="0.3">
      <c r="A5567" s="159" t="str">
        <f t="shared" si="86"/>
        <v>SN-87834</v>
      </c>
      <c r="B5567" s="171">
        <v>87834</v>
      </c>
      <c r="C5567" s="165" t="s">
        <v>16616</v>
      </c>
      <c r="D5567" s="166" t="s">
        <v>701</v>
      </c>
      <c r="E5567" s="461">
        <v>132.16999999999999</v>
      </c>
      <c r="F5567" s="164" t="s">
        <v>11038</v>
      </c>
    </row>
    <row r="5568" spans="1:6" ht="20.399999999999999" x14ac:dyDescent="0.3">
      <c r="A5568" s="159" t="str">
        <f t="shared" si="86"/>
        <v>SN-87835</v>
      </c>
      <c r="B5568" s="171">
        <v>87835</v>
      </c>
      <c r="C5568" s="165" t="s">
        <v>16617</v>
      </c>
      <c r="D5568" s="166" t="s">
        <v>701</v>
      </c>
      <c r="E5568" s="461">
        <v>89.27</v>
      </c>
      <c r="F5568" s="164" t="s">
        <v>11038</v>
      </c>
    </row>
    <row r="5569" spans="1:6" ht="20.399999999999999" x14ac:dyDescent="0.3">
      <c r="A5569" s="159" t="str">
        <f t="shared" si="86"/>
        <v>SN-87836</v>
      </c>
      <c r="B5569" s="171">
        <v>87836</v>
      </c>
      <c r="C5569" s="165" t="s">
        <v>16618</v>
      </c>
      <c r="D5569" s="166" t="s">
        <v>701</v>
      </c>
      <c r="E5569" s="461">
        <v>127.09</v>
      </c>
      <c r="F5569" s="164" t="s">
        <v>11038</v>
      </c>
    </row>
    <row r="5570" spans="1:6" ht="20.399999999999999" x14ac:dyDescent="0.3">
      <c r="A5570" s="159" t="str">
        <f t="shared" si="86"/>
        <v>SN-87837</v>
      </c>
      <c r="B5570" s="171">
        <v>87837</v>
      </c>
      <c r="C5570" s="165" t="s">
        <v>16619</v>
      </c>
      <c r="D5570" s="166" t="s">
        <v>701</v>
      </c>
      <c r="E5570" s="461">
        <v>84.89</v>
      </c>
      <c r="F5570" s="164" t="s">
        <v>11038</v>
      </c>
    </row>
    <row r="5571" spans="1:6" ht="20.399999999999999" x14ac:dyDescent="0.3">
      <c r="A5571" s="159" t="str">
        <f t="shared" si="86"/>
        <v>SN-87838</v>
      </c>
      <c r="B5571" s="171">
        <v>87838</v>
      </c>
      <c r="C5571" s="165" t="s">
        <v>16620</v>
      </c>
      <c r="D5571" s="166" t="s">
        <v>701</v>
      </c>
      <c r="E5571" s="461">
        <v>138.13</v>
      </c>
      <c r="F5571" s="164" t="s">
        <v>11038</v>
      </c>
    </row>
    <row r="5572" spans="1:6" ht="20.399999999999999" x14ac:dyDescent="0.3">
      <c r="A5572" s="159" t="str">
        <f t="shared" si="86"/>
        <v>SN-87839</v>
      </c>
      <c r="B5572" s="171">
        <v>87839</v>
      </c>
      <c r="C5572" s="165" t="s">
        <v>16621</v>
      </c>
      <c r="D5572" s="166" t="s">
        <v>701</v>
      </c>
      <c r="E5572" s="461">
        <v>92.86</v>
      </c>
      <c r="F5572" s="164" t="s">
        <v>11038</v>
      </c>
    </row>
    <row r="5573" spans="1:6" ht="20.399999999999999" x14ac:dyDescent="0.3">
      <c r="A5573" s="159" t="str">
        <f t="shared" si="86"/>
        <v>SN-87840</v>
      </c>
      <c r="B5573" s="171">
        <v>87840</v>
      </c>
      <c r="C5573" s="165" t="s">
        <v>16622</v>
      </c>
      <c r="D5573" s="166" t="s">
        <v>701</v>
      </c>
      <c r="E5573" s="461">
        <v>131.97</v>
      </c>
      <c r="F5573" s="164" t="s">
        <v>11038</v>
      </c>
    </row>
    <row r="5574" spans="1:6" ht="20.399999999999999" x14ac:dyDescent="0.3">
      <c r="A5574" s="159" t="str">
        <f t="shared" si="86"/>
        <v>SN-87841</v>
      </c>
      <c r="B5574" s="171">
        <v>87841</v>
      </c>
      <c r="C5574" s="165" t="s">
        <v>16623</v>
      </c>
      <c r="D5574" s="166" t="s">
        <v>701</v>
      </c>
      <c r="E5574" s="461">
        <v>87.38</v>
      </c>
      <c r="F5574" s="164" t="s">
        <v>11038</v>
      </c>
    </row>
    <row r="5575" spans="1:6" ht="20.399999999999999" x14ac:dyDescent="0.3">
      <c r="A5575" s="159" t="str">
        <f t="shared" si="86"/>
        <v>SN-87842</v>
      </c>
      <c r="B5575" s="171">
        <v>87842</v>
      </c>
      <c r="C5575" s="165" t="s">
        <v>16624</v>
      </c>
      <c r="D5575" s="166" t="s">
        <v>701</v>
      </c>
      <c r="E5575" s="461">
        <v>132.08000000000001</v>
      </c>
      <c r="F5575" s="164" t="s">
        <v>11038</v>
      </c>
    </row>
    <row r="5576" spans="1:6" ht="20.399999999999999" x14ac:dyDescent="0.3">
      <c r="A5576" s="159" t="str">
        <f t="shared" si="86"/>
        <v>SN-87843</v>
      </c>
      <c r="B5576" s="171">
        <v>87843</v>
      </c>
      <c r="C5576" s="165" t="s">
        <v>16625</v>
      </c>
      <c r="D5576" s="166" t="s">
        <v>701</v>
      </c>
      <c r="E5576" s="461">
        <v>96.82</v>
      </c>
      <c r="F5576" s="164" t="s">
        <v>11038</v>
      </c>
    </row>
    <row r="5577" spans="1:6" ht="20.399999999999999" x14ac:dyDescent="0.3">
      <c r="A5577" s="159" t="str">
        <f t="shared" si="86"/>
        <v>SN-87844</v>
      </c>
      <c r="B5577" s="171">
        <v>87844</v>
      </c>
      <c r="C5577" s="165" t="s">
        <v>16626</v>
      </c>
      <c r="D5577" s="166" t="s">
        <v>701</v>
      </c>
      <c r="E5577" s="461">
        <v>123.07</v>
      </c>
      <c r="F5577" s="164" t="s">
        <v>11038</v>
      </c>
    </row>
    <row r="5578" spans="1:6" ht="20.399999999999999" x14ac:dyDescent="0.3">
      <c r="A5578" s="159" t="str">
        <f t="shared" ref="A5578:A5641" si="87">CONCATENATE("SN-",B5578)</f>
        <v>SN-87845</v>
      </c>
      <c r="B5578" s="171">
        <v>87845</v>
      </c>
      <c r="C5578" s="165" t="s">
        <v>16627</v>
      </c>
      <c r="D5578" s="166" t="s">
        <v>701</v>
      </c>
      <c r="E5578" s="461">
        <v>88.51</v>
      </c>
      <c r="F5578" s="164" t="s">
        <v>11038</v>
      </c>
    </row>
    <row r="5579" spans="1:6" ht="20.399999999999999" x14ac:dyDescent="0.3">
      <c r="A5579" s="159" t="str">
        <f t="shared" si="87"/>
        <v>SN-87846</v>
      </c>
      <c r="B5579" s="171">
        <v>87846</v>
      </c>
      <c r="C5579" s="165" t="s">
        <v>16628</v>
      </c>
      <c r="D5579" s="166" t="s">
        <v>701</v>
      </c>
      <c r="E5579" s="461">
        <v>142.57</v>
      </c>
      <c r="F5579" s="164" t="s">
        <v>11038</v>
      </c>
    </row>
    <row r="5580" spans="1:6" ht="20.399999999999999" x14ac:dyDescent="0.3">
      <c r="A5580" s="159" t="str">
        <f t="shared" si="87"/>
        <v>SN-87847</v>
      </c>
      <c r="B5580" s="171">
        <v>87847</v>
      </c>
      <c r="C5580" s="165" t="s">
        <v>16629</v>
      </c>
      <c r="D5580" s="166" t="s">
        <v>701</v>
      </c>
      <c r="E5580" s="461">
        <v>99.68</v>
      </c>
      <c r="F5580" s="164" t="s">
        <v>11038</v>
      </c>
    </row>
    <row r="5581" spans="1:6" ht="20.399999999999999" x14ac:dyDescent="0.3">
      <c r="A5581" s="159" t="str">
        <f t="shared" si="87"/>
        <v>SN-87848</v>
      </c>
      <c r="B5581" s="171">
        <v>87848</v>
      </c>
      <c r="C5581" s="165" t="s">
        <v>16630</v>
      </c>
      <c r="D5581" s="166" t="s">
        <v>701</v>
      </c>
      <c r="E5581" s="461">
        <v>136.69999999999999</v>
      </c>
      <c r="F5581" s="164" t="s">
        <v>11038</v>
      </c>
    </row>
    <row r="5582" spans="1:6" ht="20.399999999999999" x14ac:dyDescent="0.3">
      <c r="A5582" s="159" t="str">
        <f t="shared" si="87"/>
        <v>SN-87849</v>
      </c>
      <c r="B5582" s="171">
        <v>87849</v>
      </c>
      <c r="C5582" s="165" t="s">
        <v>16631</v>
      </c>
      <c r="D5582" s="166" t="s">
        <v>701</v>
      </c>
      <c r="E5582" s="461">
        <v>94.49</v>
      </c>
      <c r="F5582" s="164" t="s">
        <v>11038</v>
      </c>
    </row>
    <row r="5583" spans="1:6" ht="20.399999999999999" x14ac:dyDescent="0.3">
      <c r="A5583" s="159" t="str">
        <f t="shared" si="87"/>
        <v>SN-87850</v>
      </c>
      <c r="B5583" s="171">
        <v>87850</v>
      </c>
      <c r="C5583" s="165" t="s">
        <v>16632</v>
      </c>
      <c r="D5583" s="166" t="s">
        <v>701</v>
      </c>
      <c r="E5583" s="461">
        <v>148.54</v>
      </c>
      <c r="F5583" s="164" t="s">
        <v>11038</v>
      </c>
    </row>
    <row r="5584" spans="1:6" ht="20.399999999999999" x14ac:dyDescent="0.3">
      <c r="A5584" s="159" t="str">
        <f t="shared" si="87"/>
        <v>SN-87851</v>
      </c>
      <c r="B5584" s="171">
        <v>87851</v>
      </c>
      <c r="C5584" s="165" t="s">
        <v>16633</v>
      </c>
      <c r="D5584" s="166" t="s">
        <v>701</v>
      </c>
      <c r="E5584" s="461">
        <v>103.27</v>
      </c>
      <c r="F5584" s="164" t="s">
        <v>11038</v>
      </c>
    </row>
    <row r="5585" spans="1:6" ht="20.399999999999999" x14ac:dyDescent="0.3">
      <c r="A5585" s="159" t="str">
        <f t="shared" si="87"/>
        <v>SN-87852</v>
      </c>
      <c r="B5585" s="171">
        <v>87852</v>
      </c>
      <c r="C5585" s="165" t="s">
        <v>16634</v>
      </c>
      <c r="D5585" s="166" t="s">
        <v>701</v>
      </c>
      <c r="E5585" s="461">
        <v>141.57</v>
      </c>
      <c r="F5585" s="164" t="s">
        <v>11038</v>
      </c>
    </row>
    <row r="5586" spans="1:6" ht="20.399999999999999" x14ac:dyDescent="0.3">
      <c r="A5586" s="159" t="str">
        <f t="shared" si="87"/>
        <v>SN-87853</v>
      </c>
      <c r="B5586" s="171">
        <v>87853</v>
      </c>
      <c r="C5586" s="165" t="s">
        <v>16635</v>
      </c>
      <c r="D5586" s="166" t="s">
        <v>701</v>
      </c>
      <c r="E5586" s="461">
        <v>96.97</v>
      </c>
      <c r="F5586" s="164" t="s">
        <v>11038</v>
      </c>
    </row>
    <row r="5587" spans="1:6" ht="20.399999999999999" x14ac:dyDescent="0.3">
      <c r="A5587" s="159" t="str">
        <f t="shared" si="87"/>
        <v>SN-87854</v>
      </c>
      <c r="B5587" s="171">
        <v>87854</v>
      </c>
      <c r="C5587" s="165" t="s">
        <v>16636</v>
      </c>
      <c r="D5587" s="166" t="s">
        <v>701</v>
      </c>
      <c r="E5587" s="461">
        <v>142.49</v>
      </c>
      <c r="F5587" s="164" t="s">
        <v>11038</v>
      </c>
    </row>
    <row r="5588" spans="1:6" ht="20.399999999999999" x14ac:dyDescent="0.3">
      <c r="A5588" s="159" t="str">
        <f t="shared" si="87"/>
        <v>SN-87855</v>
      </c>
      <c r="B5588" s="171">
        <v>87855</v>
      </c>
      <c r="C5588" s="165" t="s">
        <v>16637</v>
      </c>
      <c r="D5588" s="166" t="s">
        <v>701</v>
      </c>
      <c r="E5588" s="461">
        <v>107.24</v>
      </c>
      <c r="F5588" s="164" t="s">
        <v>11038</v>
      </c>
    </row>
    <row r="5589" spans="1:6" ht="20.399999999999999" x14ac:dyDescent="0.3">
      <c r="A5589" s="159" t="str">
        <f t="shared" si="87"/>
        <v>SN-87856</v>
      </c>
      <c r="B5589" s="171">
        <v>87856</v>
      </c>
      <c r="C5589" s="165" t="s">
        <v>16638</v>
      </c>
      <c r="D5589" s="166" t="s">
        <v>701</v>
      </c>
      <c r="E5589" s="461">
        <v>132.68</v>
      </c>
      <c r="F5589" s="164" t="s">
        <v>11038</v>
      </c>
    </row>
    <row r="5590" spans="1:6" ht="20.399999999999999" x14ac:dyDescent="0.3">
      <c r="A5590" s="159" t="str">
        <f t="shared" si="87"/>
        <v>SN-87857</v>
      </c>
      <c r="B5590" s="171">
        <v>87857</v>
      </c>
      <c r="C5590" s="165" t="s">
        <v>16639</v>
      </c>
      <c r="D5590" s="166" t="s">
        <v>701</v>
      </c>
      <c r="E5590" s="461">
        <v>98.1</v>
      </c>
      <c r="F5590" s="164" t="s">
        <v>11038</v>
      </c>
    </row>
    <row r="5591" spans="1:6" ht="20.399999999999999" x14ac:dyDescent="0.3">
      <c r="A5591" s="159" t="str">
        <f t="shared" si="87"/>
        <v>SN-87858</v>
      </c>
      <c r="B5591" s="171">
        <v>87858</v>
      </c>
      <c r="C5591" s="165" t="s">
        <v>16640</v>
      </c>
      <c r="D5591" s="166" t="s">
        <v>701</v>
      </c>
      <c r="E5591" s="461">
        <v>94.4</v>
      </c>
      <c r="F5591" s="164" t="s">
        <v>11038</v>
      </c>
    </row>
    <row r="5592" spans="1:6" ht="20.399999999999999" x14ac:dyDescent="0.3">
      <c r="A5592" s="159" t="str">
        <f t="shared" si="87"/>
        <v>SN-87859</v>
      </c>
      <c r="B5592" s="171">
        <v>87859</v>
      </c>
      <c r="C5592" s="165" t="s">
        <v>16641</v>
      </c>
      <c r="D5592" s="166" t="s">
        <v>701</v>
      </c>
      <c r="E5592" s="461">
        <v>108.27</v>
      </c>
      <c r="F5592" s="164" t="s">
        <v>11038</v>
      </c>
    </row>
    <row r="5593" spans="1:6" ht="30.6" x14ac:dyDescent="0.3">
      <c r="A5593" s="159" t="str">
        <f t="shared" si="87"/>
        <v>SN-89048</v>
      </c>
      <c r="B5593" s="171">
        <v>89048</v>
      </c>
      <c r="C5593" s="165" t="s">
        <v>16642</v>
      </c>
      <c r="D5593" s="166" t="s">
        <v>701</v>
      </c>
      <c r="E5593" s="461">
        <v>20.21</v>
      </c>
      <c r="F5593" s="164" t="s">
        <v>11038</v>
      </c>
    </row>
    <row r="5594" spans="1:6" ht="21.6" x14ac:dyDescent="0.3">
      <c r="A5594" s="159" t="str">
        <f t="shared" si="87"/>
        <v>SN-89049</v>
      </c>
      <c r="B5594" s="171">
        <v>89049</v>
      </c>
      <c r="C5594" s="165" t="s">
        <v>16643</v>
      </c>
      <c r="D5594" s="166" t="s">
        <v>701</v>
      </c>
      <c r="E5594" s="461">
        <v>12.23</v>
      </c>
      <c r="F5594" s="164" t="s">
        <v>11118</v>
      </c>
    </row>
    <row r="5595" spans="1:6" ht="30.6" x14ac:dyDescent="0.3">
      <c r="A5595" s="159" t="str">
        <f t="shared" si="87"/>
        <v>SN-89173</v>
      </c>
      <c r="B5595" s="171">
        <v>89173</v>
      </c>
      <c r="C5595" s="165" t="s">
        <v>16644</v>
      </c>
      <c r="D5595" s="166" t="s">
        <v>701</v>
      </c>
      <c r="E5595" s="461">
        <v>19.87</v>
      </c>
      <c r="F5595" s="164" t="s">
        <v>11038</v>
      </c>
    </row>
    <row r="5596" spans="1:6" ht="20.399999999999999" x14ac:dyDescent="0.3">
      <c r="A5596" s="159" t="str">
        <f t="shared" si="87"/>
        <v>SN-90406</v>
      </c>
      <c r="B5596" s="171">
        <v>90406</v>
      </c>
      <c r="C5596" s="165" t="s">
        <v>16645</v>
      </c>
      <c r="D5596" s="166" t="s">
        <v>701</v>
      </c>
      <c r="E5596" s="461">
        <v>25.9</v>
      </c>
      <c r="F5596" s="164" t="s">
        <v>11038</v>
      </c>
    </row>
    <row r="5597" spans="1:6" ht="21.6" x14ac:dyDescent="0.3">
      <c r="A5597" s="159" t="str">
        <f t="shared" si="87"/>
        <v>SN-90407</v>
      </c>
      <c r="B5597" s="171">
        <v>90407</v>
      </c>
      <c r="C5597" s="165" t="s">
        <v>16646</v>
      </c>
      <c r="D5597" s="166" t="s">
        <v>701</v>
      </c>
      <c r="E5597" s="461">
        <v>28.68</v>
      </c>
      <c r="F5597" s="164" t="s">
        <v>11118</v>
      </c>
    </row>
    <row r="5598" spans="1:6" ht="20.399999999999999" x14ac:dyDescent="0.3">
      <c r="A5598" s="159" t="str">
        <f t="shared" si="87"/>
        <v>SN-90408</v>
      </c>
      <c r="B5598" s="171">
        <v>90408</v>
      </c>
      <c r="C5598" s="165" t="s">
        <v>16647</v>
      </c>
      <c r="D5598" s="166" t="s">
        <v>701</v>
      </c>
      <c r="E5598" s="461">
        <v>18.760000000000002</v>
      </c>
      <c r="F5598" s="164" t="s">
        <v>11038</v>
      </c>
    </row>
    <row r="5599" spans="1:6" ht="21.6" x14ac:dyDescent="0.3">
      <c r="A5599" s="159" t="str">
        <f t="shared" si="87"/>
        <v>SN-90409</v>
      </c>
      <c r="B5599" s="171">
        <v>90409</v>
      </c>
      <c r="C5599" s="165" t="s">
        <v>16648</v>
      </c>
      <c r="D5599" s="166" t="s">
        <v>701</v>
      </c>
      <c r="E5599" s="461">
        <v>20.329999999999998</v>
      </c>
      <c r="F5599" s="164" t="s">
        <v>11118</v>
      </c>
    </row>
    <row r="5600" spans="1:6" ht="21.6" x14ac:dyDescent="0.3">
      <c r="A5600" s="159" t="str">
        <f t="shared" si="87"/>
        <v>SN-5998</v>
      </c>
      <c r="B5600" s="171">
        <v>5998</v>
      </c>
      <c r="C5600" s="165" t="s">
        <v>7578</v>
      </c>
      <c r="D5600" s="166" t="s">
        <v>701</v>
      </c>
      <c r="E5600" s="461">
        <v>0.68</v>
      </c>
      <c r="F5600" s="164" t="s">
        <v>11118</v>
      </c>
    </row>
    <row r="5601" spans="1:6" ht="21.6" x14ac:dyDescent="0.3">
      <c r="A5601" s="159" t="str">
        <f t="shared" si="87"/>
        <v>SN-84084</v>
      </c>
      <c r="B5601" s="171">
        <v>84084</v>
      </c>
      <c r="C5601" s="165" t="s">
        <v>7735</v>
      </c>
      <c r="D5601" s="166" t="s">
        <v>701</v>
      </c>
      <c r="E5601" s="461">
        <v>4.7</v>
      </c>
      <c r="F5601" s="164" t="s">
        <v>11118</v>
      </c>
    </row>
    <row r="5602" spans="1:6" ht="20.399999999999999" x14ac:dyDescent="0.3">
      <c r="A5602" s="159" t="str">
        <f t="shared" si="87"/>
        <v>SN-87242</v>
      </c>
      <c r="B5602" s="171">
        <v>87242</v>
      </c>
      <c r="C5602" s="165" t="s">
        <v>16649</v>
      </c>
      <c r="D5602" s="166" t="s">
        <v>701</v>
      </c>
      <c r="E5602" s="461">
        <v>140.85</v>
      </c>
      <c r="F5602" s="164" t="s">
        <v>11038</v>
      </c>
    </row>
    <row r="5603" spans="1:6" ht="20.399999999999999" x14ac:dyDescent="0.3">
      <c r="A5603" s="159" t="str">
        <f t="shared" si="87"/>
        <v>SN-87243</v>
      </c>
      <c r="B5603" s="171">
        <v>87243</v>
      </c>
      <c r="C5603" s="165" t="s">
        <v>16650</v>
      </c>
      <c r="D5603" s="166" t="s">
        <v>701</v>
      </c>
      <c r="E5603" s="461">
        <v>129.01</v>
      </c>
      <c r="F5603" s="164" t="s">
        <v>11038</v>
      </c>
    </row>
    <row r="5604" spans="1:6" ht="20.399999999999999" x14ac:dyDescent="0.3">
      <c r="A5604" s="159" t="str">
        <f t="shared" si="87"/>
        <v>SN-87244</v>
      </c>
      <c r="B5604" s="171">
        <v>87244</v>
      </c>
      <c r="C5604" s="165" t="s">
        <v>16651</v>
      </c>
      <c r="D5604" s="166" t="s">
        <v>701</v>
      </c>
      <c r="E5604" s="461">
        <v>137.43</v>
      </c>
      <c r="F5604" s="164" t="s">
        <v>11038</v>
      </c>
    </row>
    <row r="5605" spans="1:6" ht="20.399999999999999" x14ac:dyDescent="0.3">
      <c r="A5605" s="159" t="str">
        <f t="shared" si="87"/>
        <v>SN-87245</v>
      </c>
      <c r="B5605" s="171">
        <v>87245</v>
      </c>
      <c r="C5605" s="165" t="s">
        <v>16652</v>
      </c>
      <c r="D5605" s="166" t="s">
        <v>701</v>
      </c>
      <c r="E5605" s="461">
        <v>164.01</v>
      </c>
      <c r="F5605" s="164" t="s">
        <v>11038</v>
      </c>
    </row>
    <row r="5606" spans="1:6" ht="21.6" x14ac:dyDescent="0.3">
      <c r="A5606" s="159" t="str">
        <f t="shared" si="87"/>
        <v>SN-87264</v>
      </c>
      <c r="B5606" s="171">
        <v>87264</v>
      </c>
      <c r="C5606" s="165" t="s">
        <v>16653</v>
      </c>
      <c r="D5606" s="166" t="s">
        <v>701</v>
      </c>
      <c r="E5606" s="461">
        <v>42.6</v>
      </c>
      <c r="F5606" s="164" t="s">
        <v>11118</v>
      </c>
    </row>
    <row r="5607" spans="1:6" ht="21.6" x14ac:dyDescent="0.3">
      <c r="A5607" s="159" t="str">
        <f t="shared" si="87"/>
        <v>SN-87265</v>
      </c>
      <c r="B5607" s="171">
        <v>87265</v>
      </c>
      <c r="C5607" s="165" t="s">
        <v>16654</v>
      </c>
      <c r="D5607" s="166" t="s">
        <v>701</v>
      </c>
      <c r="E5607" s="461">
        <v>37.19</v>
      </c>
      <c r="F5607" s="164" t="s">
        <v>11118</v>
      </c>
    </row>
    <row r="5608" spans="1:6" ht="21.6" x14ac:dyDescent="0.3">
      <c r="A5608" s="159" t="str">
        <f t="shared" si="87"/>
        <v>SN-87266</v>
      </c>
      <c r="B5608" s="171">
        <v>87266</v>
      </c>
      <c r="C5608" s="165" t="s">
        <v>16655</v>
      </c>
      <c r="D5608" s="166" t="s">
        <v>701</v>
      </c>
      <c r="E5608" s="461">
        <v>44.51</v>
      </c>
      <c r="F5608" s="164" t="s">
        <v>11118</v>
      </c>
    </row>
    <row r="5609" spans="1:6" ht="21.6" x14ac:dyDescent="0.3">
      <c r="A5609" s="159" t="str">
        <f t="shared" si="87"/>
        <v>SN-87267</v>
      </c>
      <c r="B5609" s="171">
        <v>87267</v>
      </c>
      <c r="C5609" s="165" t="s">
        <v>16656</v>
      </c>
      <c r="D5609" s="166" t="s">
        <v>701</v>
      </c>
      <c r="E5609" s="461">
        <v>42.12</v>
      </c>
      <c r="F5609" s="164" t="s">
        <v>11118</v>
      </c>
    </row>
    <row r="5610" spans="1:6" ht="21.6" x14ac:dyDescent="0.3">
      <c r="A5610" s="159" t="str">
        <f t="shared" si="87"/>
        <v>SN-87268</v>
      </c>
      <c r="B5610" s="171">
        <v>87268</v>
      </c>
      <c r="C5610" s="165" t="s">
        <v>16657</v>
      </c>
      <c r="D5610" s="166" t="s">
        <v>701</v>
      </c>
      <c r="E5610" s="461">
        <v>45.79</v>
      </c>
      <c r="F5610" s="164" t="s">
        <v>11118</v>
      </c>
    </row>
    <row r="5611" spans="1:6" ht="21.6" x14ac:dyDescent="0.3">
      <c r="A5611" s="159" t="str">
        <f t="shared" si="87"/>
        <v>SN-87269</v>
      </c>
      <c r="B5611" s="171">
        <v>87269</v>
      </c>
      <c r="C5611" s="165" t="s">
        <v>16658</v>
      </c>
      <c r="D5611" s="166" t="s">
        <v>701</v>
      </c>
      <c r="E5611" s="461">
        <v>39.9</v>
      </c>
      <c r="F5611" s="164" t="s">
        <v>11118</v>
      </c>
    </row>
    <row r="5612" spans="1:6" ht="21.6" x14ac:dyDescent="0.3">
      <c r="A5612" s="159" t="str">
        <f t="shared" si="87"/>
        <v>SN-87270</v>
      </c>
      <c r="B5612" s="171">
        <v>87270</v>
      </c>
      <c r="C5612" s="165" t="s">
        <v>16659</v>
      </c>
      <c r="D5612" s="166" t="s">
        <v>701</v>
      </c>
      <c r="E5612" s="461">
        <v>47.4</v>
      </c>
      <c r="F5612" s="164" t="s">
        <v>11118</v>
      </c>
    </row>
    <row r="5613" spans="1:6" ht="21.6" x14ac:dyDescent="0.3">
      <c r="A5613" s="159" t="str">
        <f t="shared" si="87"/>
        <v>SN-87271</v>
      </c>
      <c r="B5613" s="171">
        <v>87271</v>
      </c>
      <c r="C5613" s="165" t="s">
        <v>16660</v>
      </c>
      <c r="D5613" s="166" t="s">
        <v>701</v>
      </c>
      <c r="E5613" s="461">
        <v>44.63</v>
      </c>
      <c r="F5613" s="164" t="s">
        <v>11118</v>
      </c>
    </row>
    <row r="5614" spans="1:6" ht="21.6" x14ac:dyDescent="0.3">
      <c r="A5614" s="159" t="str">
        <f t="shared" si="87"/>
        <v>SN-87272</v>
      </c>
      <c r="B5614" s="171">
        <v>87272</v>
      </c>
      <c r="C5614" s="165" t="s">
        <v>16661</v>
      </c>
      <c r="D5614" s="166" t="s">
        <v>701</v>
      </c>
      <c r="E5614" s="461">
        <v>48.89</v>
      </c>
      <c r="F5614" s="164" t="s">
        <v>11118</v>
      </c>
    </row>
    <row r="5615" spans="1:6" ht="21.6" x14ac:dyDescent="0.3">
      <c r="A5615" s="159" t="str">
        <f t="shared" si="87"/>
        <v>SN-87273</v>
      </c>
      <c r="B5615" s="171">
        <v>87273</v>
      </c>
      <c r="C5615" s="165" t="s">
        <v>16662</v>
      </c>
      <c r="D5615" s="166" t="s">
        <v>701</v>
      </c>
      <c r="E5615" s="461">
        <v>41.69</v>
      </c>
      <c r="F5615" s="164" t="s">
        <v>11118</v>
      </c>
    </row>
    <row r="5616" spans="1:6" ht="21.6" x14ac:dyDescent="0.3">
      <c r="A5616" s="159" t="str">
        <f t="shared" si="87"/>
        <v>SN-87274</v>
      </c>
      <c r="B5616" s="171">
        <v>87274</v>
      </c>
      <c r="C5616" s="165" t="s">
        <v>16663</v>
      </c>
      <c r="D5616" s="166" t="s">
        <v>701</v>
      </c>
      <c r="E5616" s="461">
        <v>50.03</v>
      </c>
      <c r="F5616" s="164" t="s">
        <v>11118</v>
      </c>
    </row>
    <row r="5617" spans="1:6" ht="21.6" x14ac:dyDescent="0.3">
      <c r="A5617" s="159" t="str">
        <f t="shared" si="87"/>
        <v>SN-87275</v>
      </c>
      <c r="B5617" s="171">
        <v>87275</v>
      </c>
      <c r="C5617" s="165" t="s">
        <v>16664</v>
      </c>
      <c r="D5617" s="166" t="s">
        <v>701</v>
      </c>
      <c r="E5617" s="461">
        <v>47.57</v>
      </c>
      <c r="F5617" s="164" t="s">
        <v>11118</v>
      </c>
    </row>
    <row r="5618" spans="1:6" ht="20.399999999999999" x14ac:dyDescent="0.3">
      <c r="A5618" s="159" t="str">
        <f t="shared" si="87"/>
        <v>SN-88786</v>
      </c>
      <c r="B5618" s="171">
        <v>88786</v>
      </c>
      <c r="C5618" s="165" t="s">
        <v>16665</v>
      </c>
      <c r="D5618" s="166" t="s">
        <v>701</v>
      </c>
      <c r="E5618" s="461">
        <v>156.91</v>
      </c>
      <c r="F5618" s="164" t="s">
        <v>11038</v>
      </c>
    </row>
    <row r="5619" spans="1:6" ht="20.399999999999999" x14ac:dyDescent="0.3">
      <c r="A5619" s="159" t="str">
        <f t="shared" si="87"/>
        <v>SN-88787</v>
      </c>
      <c r="B5619" s="171">
        <v>88787</v>
      </c>
      <c r="C5619" s="165" t="s">
        <v>16666</v>
      </c>
      <c r="D5619" s="166" t="s">
        <v>701</v>
      </c>
      <c r="E5619" s="461">
        <v>144.41</v>
      </c>
      <c r="F5619" s="164" t="s">
        <v>11038</v>
      </c>
    </row>
    <row r="5620" spans="1:6" ht="20.399999999999999" x14ac:dyDescent="0.3">
      <c r="A5620" s="159" t="str">
        <f t="shared" si="87"/>
        <v>SN-88788</v>
      </c>
      <c r="B5620" s="171">
        <v>88788</v>
      </c>
      <c r="C5620" s="165" t="s">
        <v>16667</v>
      </c>
      <c r="D5620" s="166" t="s">
        <v>701</v>
      </c>
      <c r="E5620" s="461">
        <v>152.83000000000001</v>
      </c>
      <c r="F5620" s="164" t="s">
        <v>11038</v>
      </c>
    </row>
    <row r="5621" spans="1:6" ht="20.399999999999999" x14ac:dyDescent="0.3">
      <c r="A5621" s="159" t="str">
        <f t="shared" si="87"/>
        <v>SN-88789</v>
      </c>
      <c r="B5621" s="171">
        <v>88789</v>
      </c>
      <c r="C5621" s="165" t="s">
        <v>16668</v>
      </c>
      <c r="D5621" s="166" t="s">
        <v>701</v>
      </c>
      <c r="E5621" s="461">
        <v>181.67</v>
      </c>
      <c r="F5621" s="164" t="s">
        <v>11038</v>
      </c>
    </row>
    <row r="5622" spans="1:6" ht="30.6" x14ac:dyDescent="0.3">
      <c r="A5622" s="159" t="str">
        <f t="shared" si="87"/>
        <v>SN-89045</v>
      </c>
      <c r="B5622" s="171">
        <v>89045</v>
      </c>
      <c r="C5622" s="165" t="s">
        <v>16669</v>
      </c>
      <c r="D5622" s="166" t="s">
        <v>701</v>
      </c>
      <c r="E5622" s="461">
        <v>42.46</v>
      </c>
      <c r="F5622" s="164" t="s">
        <v>11118</v>
      </c>
    </row>
    <row r="5623" spans="1:6" ht="30.6" x14ac:dyDescent="0.3">
      <c r="A5623" s="159" t="str">
        <f t="shared" si="87"/>
        <v>SN-89170</v>
      </c>
      <c r="B5623" s="171">
        <v>89170</v>
      </c>
      <c r="C5623" s="165" t="s">
        <v>16670</v>
      </c>
      <c r="D5623" s="166" t="s">
        <v>701</v>
      </c>
      <c r="E5623" s="461">
        <v>41.1</v>
      </c>
      <c r="F5623" s="164" t="s">
        <v>11118</v>
      </c>
    </row>
    <row r="5624" spans="1:6" ht="21.6" x14ac:dyDescent="0.3">
      <c r="A5624" s="159" t="str">
        <f t="shared" si="87"/>
        <v>SN-93392</v>
      </c>
      <c r="B5624" s="171">
        <v>93392</v>
      </c>
      <c r="C5624" s="165" t="s">
        <v>16671</v>
      </c>
      <c r="D5624" s="166" t="s">
        <v>701</v>
      </c>
      <c r="E5624" s="461">
        <v>33.909999999999997</v>
      </c>
      <c r="F5624" s="164" t="s">
        <v>11118</v>
      </c>
    </row>
    <row r="5625" spans="1:6" ht="21.6" x14ac:dyDescent="0.3">
      <c r="A5625" s="159" t="str">
        <f t="shared" si="87"/>
        <v>SN-93393</v>
      </c>
      <c r="B5625" s="171">
        <v>93393</v>
      </c>
      <c r="C5625" s="165" t="s">
        <v>16672</v>
      </c>
      <c r="D5625" s="166" t="s">
        <v>701</v>
      </c>
      <c r="E5625" s="461">
        <v>28.58</v>
      </c>
      <c r="F5625" s="164" t="s">
        <v>11118</v>
      </c>
    </row>
    <row r="5626" spans="1:6" ht="21.6" x14ac:dyDescent="0.3">
      <c r="A5626" s="159" t="str">
        <f t="shared" si="87"/>
        <v>SN-93394</v>
      </c>
      <c r="B5626" s="171">
        <v>93394</v>
      </c>
      <c r="C5626" s="165" t="s">
        <v>16673</v>
      </c>
      <c r="D5626" s="166" t="s">
        <v>701</v>
      </c>
      <c r="E5626" s="461">
        <v>35.82</v>
      </c>
      <c r="F5626" s="164" t="s">
        <v>11118</v>
      </c>
    </row>
    <row r="5627" spans="1:6" ht="21.6" x14ac:dyDescent="0.3">
      <c r="A5627" s="159" t="str">
        <f t="shared" si="87"/>
        <v>SN-93395</v>
      </c>
      <c r="B5627" s="171">
        <v>93395</v>
      </c>
      <c r="C5627" s="165" t="s">
        <v>16674</v>
      </c>
      <c r="D5627" s="166" t="s">
        <v>701</v>
      </c>
      <c r="E5627" s="461">
        <v>33.43</v>
      </c>
      <c r="F5627" s="164" t="s">
        <v>11118</v>
      </c>
    </row>
    <row r="5628" spans="1:6" ht="21.6" x14ac:dyDescent="0.3">
      <c r="A5628" s="159" t="str">
        <f t="shared" si="87"/>
        <v>SN-84088</v>
      </c>
      <c r="B5628" s="171">
        <v>84088</v>
      </c>
      <c r="C5628" s="165" t="s">
        <v>16675</v>
      </c>
      <c r="D5628" s="166" t="s">
        <v>566</v>
      </c>
      <c r="E5628" s="461">
        <v>70.91</v>
      </c>
      <c r="F5628" s="164" t="s">
        <v>11118</v>
      </c>
    </row>
    <row r="5629" spans="1:6" ht="21.6" x14ac:dyDescent="0.3">
      <c r="A5629" s="159" t="str">
        <f t="shared" si="87"/>
        <v>SN-84089</v>
      </c>
      <c r="B5629" s="171">
        <v>84089</v>
      </c>
      <c r="C5629" s="165" t="s">
        <v>16676</v>
      </c>
      <c r="D5629" s="166" t="s">
        <v>566</v>
      </c>
      <c r="E5629" s="461">
        <v>100.11</v>
      </c>
      <c r="F5629" s="164" t="s">
        <v>11118</v>
      </c>
    </row>
    <row r="5630" spans="1:6" ht="21.6" x14ac:dyDescent="0.3">
      <c r="A5630" s="159" t="str">
        <f t="shared" si="87"/>
        <v>SN-40675</v>
      </c>
      <c r="B5630" s="171">
        <v>40675</v>
      </c>
      <c r="C5630" s="165" t="s">
        <v>7586</v>
      </c>
      <c r="D5630" s="166" t="s">
        <v>566</v>
      </c>
      <c r="E5630" s="461">
        <v>3.14</v>
      </c>
      <c r="F5630" s="164" t="s">
        <v>11118</v>
      </c>
    </row>
    <row r="5631" spans="1:6" ht="21.6" x14ac:dyDescent="0.3">
      <c r="A5631" s="159" t="str">
        <f t="shared" si="87"/>
        <v>SN-84093</v>
      </c>
      <c r="B5631" s="171">
        <v>84093</v>
      </c>
      <c r="C5631" s="165" t="s">
        <v>16677</v>
      </c>
      <c r="D5631" s="166" t="s">
        <v>566</v>
      </c>
      <c r="E5631" s="461">
        <v>24.12</v>
      </c>
      <c r="F5631" s="164" t="s">
        <v>11118</v>
      </c>
    </row>
    <row r="5632" spans="1:6" x14ac:dyDescent="0.3">
      <c r="A5632" s="159" t="str">
        <f t="shared" si="87"/>
        <v>SN-96112</v>
      </c>
      <c r="B5632" s="171">
        <v>96112</v>
      </c>
      <c r="C5632" s="165" t="s">
        <v>16678</v>
      </c>
      <c r="D5632" s="166" t="s">
        <v>701</v>
      </c>
      <c r="E5632" s="461">
        <v>80.599999999999994</v>
      </c>
      <c r="F5632" s="164" t="s">
        <v>11038</v>
      </c>
    </row>
    <row r="5633" spans="1:6" x14ac:dyDescent="0.3">
      <c r="A5633" s="159" t="str">
        <f t="shared" si="87"/>
        <v>SN-96117</v>
      </c>
      <c r="B5633" s="171">
        <v>96117</v>
      </c>
      <c r="C5633" s="165" t="s">
        <v>16679</v>
      </c>
      <c r="D5633" s="166" t="s">
        <v>701</v>
      </c>
      <c r="E5633" s="461">
        <v>93.08</v>
      </c>
      <c r="F5633" s="164" t="s">
        <v>11038</v>
      </c>
    </row>
    <row r="5634" spans="1:6" x14ac:dyDescent="0.3">
      <c r="A5634" s="159" t="str">
        <f t="shared" si="87"/>
        <v>SN-96122</v>
      </c>
      <c r="B5634" s="171">
        <v>96122</v>
      </c>
      <c r="C5634" s="165" t="s">
        <v>16680</v>
      </c>
      <c r="D5634" s="166" t="s">
        <v>566</v>
      </c>
      <c r="E5634" s="461">
        <v>20.399999999999999</v>
      </c>
      <c r="F5634" s="164" t="s">
        <v>11038</v>
      </c>
    </row>
    <row r="5635" spans="1:6" ht="21.6" x14ac:dyDescent="0.3">
      <c r="A5635" s="159" t="str">
        <f t="shared" si="87"/>
        <v>SN-96109</v>
      </c>
      <c r="B5635" s="171">
        <v>96109</v>
      </c>
      <c r="C5635" s="165" t="s">
        <v>16681</v>
      </c>
      <c r="D5635" s="166" t="s">
        <v>701</v>
      </c>
      <c r="E5635" s="461">
        <v>26.16</v>
      </c>
      <c r="F5635" s="164" t="s">
        <v>11118</v>
      </c>
    </row>
    <row r="5636" spans="1:6" x14ac:dyDescent="0.3">
      <c r="A5636" s="159" t="str">
        <f t="shared" si="87"/>
        <v>SN-96110</v>
      </c>
      <c r="B5636" s="171">
        <v>96110</v>
      </c>
      <c r="C5636" s="165" t="s">
        <v>16682</v>
      </c>
      <c r="D5636" s="166" t="s">
        <v>701</v>
      </c>
      <c r="E5636" s="461">
        <v>38.24</v>
      </c>
      <c r="F5636" s="164" t="s">
        <v>11038</v>
      </c>
    </row>
    <row r="5637" spans="1:6" ht="21.6" x14ac:dyDescent="0.3">
      <c r="A5637" s="159" t="str">
        <f t="shared" si="87"/>
        <v>SN-96113</v>
      </c>
      <c r="B5637" s="171">
        <v>96113</v>
      </c>
      <c r="C5637" s="165" t="s">
        <v>16683</v>
      </c>
      <c r="D5637" s="166" t="s">
        <v>701</v>
      </c>
      <c r="E5637" s="461">
        <v>23.1</v>
      </c>
      <c r="F5637" s="164" t="s">
        <v>11118</v>
      </c>
    </row>
    <row r="5638" spans="1:6" x14ac:dyDescent="0.3">
      <c r="A5638" s="159" t="str">
        <f t="shared" si="87"/>
        <v>SN-96114</v>
      </c>
      <c r="B5638" s="171">
        <v>96114</v>
      </c>
      <c r="C5638" s="165" t="s">
        <v>16684</v>
      </c>
      <c r="D5638" s="166" t="s">
        <v>701</v>
      </c>
      <c r="E5638" s="461">
        <v>39.409999999999997</v>
      </c>
      <c r="F5638" s="164" t="s">
        <v>11038</v>
      </c>
    </row>
    <row r="5639" spans="1:6" ht="21.6" x14ac:dyDescent="0.3">
      <c r="A5639" s="159" t="str">
        <f t="shared" si="87"/>
        <v>SN-96120</v>
      </c>
      <c r="B5639" s="171">
        <v>96120</v>
      </c>
      <c r="C5639" s="165" t="s">
        <v>16685</v>
      </c>
      <c r="D5639" s="166" t="s">
        <v>566</v>
      </c>
      <c r="E5639" s="461">
        <v>1.77</v>
      </c>
      <c r="F5639" s="164" t="s">
        <v>11118</v>
      </c>
    </row>
    <row r="5640" spans="1:6" x14ac:dyDescent="0.3">
      <c r="A5640" s="159" t="str">
        <f t="shared" si="87"/>
        <v>SN-96123</v>
      </c>
      <c r="B5640" s="171">
        <v>96123</v>
      </c>
      <c r="C5640" s="165" t="s">
        <v>16686</v>
      </c>
      <c r="D5640" s="166" t="s">
        <v>566</v>
      </c>
      <c r="E5640" s="461">
        <v>17.399999999999999</v>
      </c>
      <c r="F5640" s="164" t="s">
        <v>11038</v>
      </c>
    </row>
    <row r="5641" spans="1:6" ht="21.6" x14ac:dyDescent="0.3">
      <c r="A5641" s="159" t="str">
        <f t="shared" si="87"/>
        <v>SN-96124</v>
      </c>
      <c r="B5641" s="171">
        <v>96124</v>
      </c>
      <c r="C5641" s="165" t="s">
        <v>16687</v>
      </c>
      <c r="D5641" s="166" t="s">
        <v>566</v>
      </c>
      <c r="E5641" s="461">
        <v>26.79</v>
      </c>
      <c r="F5641" s="164" t="s">
        <v>11118</v>
      </c>
    </row>
    <row r="5642" spans="1:6" x14ac:dyDescent="0.3">
      <c r="A5642" s="159" t="str">
        <f t="shared" ref="A5642:A5705" si="88">CONCATENATE("SN-",B5642)</f>
        <v>SN-96115</v>
      </c>
      <c r="B5642" s="171">
        <v>96115</v>
      </c>
      <c r="C5642" s="165" t="s">
        <v>16688</v>
      </c>
      <c r="D5642" s="166" t="s">
        <v>701</v>
      </c>
      <c r="E5642" s="461">
        <v>63.63</v>
      </c>
      <c r="F5642" s="164" t="s">
        <v>11038</v>
      </c>
    </row>
    <row r="5643" spans="1:6" x14ac:dyDescent="0.3">
      <c r="A5643" s="159" t="str">
        <f t="shared" si="88"/>
        <v>SN-72200</v>
      </c>
      <c r="B5643" s="171">
        <v>72200</v>
      </c>
      <c r="C5643" s="165" t="s">
        <v>16689</v>
      </c>
      <c r="D5643" s="166" t="s">
        <v>701</v>
      </c>
      <c r="E5643" s="461">
        <v>62.24</v>
      </c>
      <c r="F5643" s="164" t="s">
        <v>11038</v>
      </c>
    </row>
    <row r="5644" spans="1:6" ht="21.6" x14ac:dyDescent="0.3">
      <c r="A5644" s="159" t="str">
        <f t="shared" si="88"/>
        <v>SN-73807/1</v>
      </c>
      <c r="B5644" s="171" t="s">
        <v>16690</v>
      </c>
      <c r="C5644" s="165" t="s">
        <v>7979</v>
      </c>
      <c r="D5644" s="166" t="s">
        <v>566</v>
      </c>
      <c r="E5644" s="461">
        <v>73.25</v>
      </c>
      <c r="F5644" s="164" t="s">
        <v>11118</v>
      </c>
    </row>
    <row r="5645" spans="1:6" ht="21.6" x14ac:dyDescent="0.3">
      <c r="A5645" s="159" t="str">
        <f t="shared" si="88"/>
        <v>SN-72201</v>
      </c>
      <c r="B5645" s="171">
        <v>72201</v>
      </c>
      <c r="C5645" s="165" t="s">
        <v>16691</v>
      </c>
      <c r="D5645" s="166" t="s">
        <v>701</v>
      </c>
      <c r="E5645" s="461">
        <v>7.73</v>
      </c>
      <c r="F5645" s="164" t="s">
        <v>11118</v>
      </c>
    </row>
    <row r="5646" spans="1:6" ht="20.399999999999999" x14ac:dyDescent="0.3">
      <c r="A5646" s="159" t="str">
        <f t="shared" si="88"/>
        <v>SN-96111</v>
      </c>
      <c r="B5646" s="171">
        <v>96111</v>
      </c>
      <c r="C5646" s="165" t="s">
        <v>16692</v>
      </c>
      <c r="D5646" s="166" t="s">
        <v>701</v>
      </c>
      <c r="E5646" s="461">
        <v>31.79</v>
      </c>
      <c r="F5646" s="164" t="s">
        <v>11038</v>
      </c>
    </row>
    <row r="5647" spans="1:6" x14ac:dyDescent="0.3">
      <c r="A5647" s="159" t="str">
        <f t="shared" si="88"/>
        <v>SN-96116</v>
      </c>
      <c r="B5647" s="171">
        <v>96116</v>
      </c>
      <c r="C5647" s="165" t="s">
        <v>16693</v>
      </c>
      <c r="D5647" s="166" t="s">
        <v>701</v>
      </c>
      <c r="E5647" s="461">
        <v>34.869999999999997</v>
      </c>
      <c r="F5647" s="164" t="s">
        <v>11038</v>
      </c>
    </row>
    <row r="5648" spans="1:6" x14ac:dyDescent="0.3">
      <c r="A5648" s="159" t="str">
        <f t="shared" si="88"/>
        <v>SN-96121</v>
      </c>
      <c r="B5648" s="171">
        <v>96121</v>
      </c>
      <c r="C5648" s="165" t="s">
        <v>16694</v>
      </c>
      <c r="D5648" s="166" t="s">
        <v>566</v>
      </c>
      <c r="E5648" s="461">
        <v>5.97</v>
      </c>
      <c r="F5648" s="164" t="s">
        <v>11038</v>
      </c>
    </row>
    <row r="5649" spans="1:6" x14ac:dyDescent="0.3">
      <c r="A5649" s="159" t="str">
        <f t="shared" si="88"/>
        <v>SN-96485</v>
      </c>
      <c r="B5649" s="171">
        <v>96485</v>
      </c>
      <c r="C5649" s="165" t="s">
        <v>16695</v>
      </c>
      <c r="D5649" s="166" t="s">
        <v>701</v>
      </c>
      <c r="E5649" s="461">
        <v>37.630000000000003</v>
      </c>
      <c r="F5649" s="164" t="s">
        <v>11038</v>
      </c>
    </row>
    <row r="5650" spans="1:6" x14ac:dyDescent="0.3">
      <c r="A5650" s="159" t="str">
        <f t="shared" si="88"/>
        <v>SN-96486</v>
      </c>
      <c r="B5650" s="171">
        <v>96486</v>
      </c>
      <c r="C5650" s="165" t="s">
        <v>16696</v>
      </c>
      <c r="D5650" s="166" t="s">
        <v>701</v>
      </c>
      <c r="E5650" s="461">
        <v>41.06</v>
      </c>
      <c r="F5650" s="164" t="s">
        <v>11038</v>
      </c>
    </row>
    <row r="5651" spans="1:6" ht="20.399999999999999" x14ac:dyDescent="0.3">
      <c r="A5651" s="159" t="str">
        <f t="shared" si="88"/>
        <v>SN-72198</v>
      </c>
      <c r="B5651" s="171">
        <v>72198</v>
      </c>
      <c r="C5651" s="165" t="s">
        <v>16697</v>
      </c>
      <c r="D5651" s="166" t="s">
        <v>701</v>
      </c>
      <c r="E5651" s="461">
        <v>93.61</v>
      </c>
      <c r="F5651" s="164" t="s">
        <v>11038</v>
      </c>
    </row>
    <row r="5652" spans="1:6" x14ac:dyDescent="0.3">
      <c r="A5652" s="159" t="str">
        <f t="shared" si="88"/>
        <v>SN-73833/1</v>
      </c>
      <c r="B5652" s="171" t="s">
        <v>16698</v>
      </c>
      <c r="C5652" s="165" t="s">
        <v>7995</v>
      </c>
      <c r="D5652" s="166" t="s">
        <v>701</v>
      </c>
      <c r="E5652" s="461">
        <v>58.84</v>
      </c>
      <c r="F5652" s="164" t="s">
        <v>11038</v>
      </c>
    </row>
    <row r="5653" spans="1:6" ht="21.6" x14ac:dyDescent="0.3">
      <c r="A5653" s="159" t="str">
        <f t="shared" si="88"/>
        <v>SN-83730</v>
      </c>
      <c r="B5653" s="171">
        <v>83730</v>
      </c>
      <c r="C5653" s="165" t="s">
        <v>16699</v>
      </c>
      <c r="D5653" s="166" t="s">
        <v>701</v>
      </c>
      <c r="E5653" s="461">
        <v>216.38</v>
      </c>
      <c r="F5653" s="164" t="s">
        <v>11118</v>
      </c>
    </row>
    <row r="5654" spans="1:6" ht="21.6" x14ac:dyDescent="0.3">
      <c r="A5654" s="159" t="str">
        <f t="shared" si="88"/>
        <v>SN-83736</v>
      </c>
      <c r="B5654" s="171">
        <v>83736</v>
      </c>
      <c r="C5654" s="165" t="s">
        <v>16700</v>
      </c>
      <c r="D5654" s="166" t="s">
        <v>701</v>
      </c>
      <c r="E5654" s="461">
        <v>196</v>
      </c>
      <c r="F5654" s="164" t="s">
        <v>11118</v>
      </c>
    </row>
    <row r="5655" spans="1:6" ht="21.6" x14ac:dyDescent="0.3">
      <c r="A5655" s="159" t="str">
        <f t="shared" si="88"/>
        <v>SN-91514</v>
      </c>
      <c r="B5655" s="171">
        <v>91514</v>
      </c>
      <c r="C5655" s="165" t="s">
        <v>16701</v>
      </c>
      <c r="D5655" s="166" t="s">
        <v>701</v>
      </c>
      <c r="E5655" s="461">
        <v>3.91</v>
      </c>
      <c r="F5655" s="164" t="s">
        <v>11118</v>
      </c>
    </row>
    <row r="5656" spans="1:6" ht="21.6" x14ac:dyDescent="0.3">
      <c r="A5656" s="159" t="str">
        <f t="shared" si="88"/>
        <v>SN-91515</v>
      </c>
      <c r="B5656" s="171">
        <v>91515</v>
      </c>
      <c r="C5656" s="165" t="s">
        <v>16702</v>
      </c>
      <c r="D5656" s="166" t="s">
        <v>701</v>
      </c>
      <c r="E5656" s="461">
        <v>5.17</v>
      </c>
      <c r="F5656" s="164" t="s">
        <v>11118</v>
      </c>
    </row>
    <row r="5657" spans="1:6" ht="21.6" x14ac:dyDescent="0.3">
      <c r="A5657" s="159" t="str">
        <f t="shared" si="88"/>
        <v>SN-91516</v>
      </c>
      <c r="B5657" s="171">
        <v>91516</v>
      </c>
      <c r="C5657" s="165" t="s">
        <v>16703</v>
      </c>
      <c r="D5657" s="166" t="s">
        <v>701</v>
      </c>
      <c r="E5657" s="461">
        <v>7.54</v>
      </c>
      <c r="F5657" s="164" t="s">
        <v>11118</v>
      </c>
    </row>
    <row r="5658" spans="1:6" ht="21.6" x14ac:dyDescent="0.3">
      <c r="A5658" s="159" t="str">
        <f t="shared" si="88"/>
        <v>SN-91517</v>
      </c>
      <c r="B5658" s="171">
        <v>91517</v>
      </c>
      <c r="C5658" s="165" t="s">
        <v>16704</v>
      </c>
      <c r="D5658" s="166" t="s">
        <v>701</v>
      </c>
      <c r="E5658" s="461">
        <v>8.4</v>
      </c>
      <c r="F5658" s="164" t="s">
        <v>11118</v>
      </c>
    </row>
    <row r="5659" spans="1:6" ht="21.6" x14ac:dyDescent="0.3">
      <c r="A5659" s="159" t="str">
        <f t="shared" si="88"/>
        <v>SN-91519</v>
      </c>
      <c r="B5659" s="171">
        <v>91519</v>
      </c>
      <c r="C5659" s="165" t="s">
        <v>16705</v>
      </c>
      <c r="D5659" s="166" t="s">
        <v>701</v>
      </c>
      <c r="E5659" s="461">
        <v>9.64</v>
      </c>
      <c r="F5659" s="164" t="s">
        <v>11118</v>
      </c>
    </row>
    <row r="5660" spans="1:6" ht="21.6" x14ac:dyDescent="0.3">
      <c r="A5660" s="159" t="str">
        <f t="shared" si="88"/>
        <v>SN-91520</v>
      </c>
      <c r="B5660" s="171">
        <v>91520</v>
      </c>
      <c r="C5660" s="165" t="s">
        <v>16706</v>
      </c>
      <c r="D5660" s="166" t="s">
        <v>701</v>
      </c>
      <c r="E5660" s="461">
        <v>1.42</v>
      </c>
      <c r="F5660" s="164" t="s">
        <v>11118</v>
      </c>
    </row>
    <row r="5661" spans="1:6" ht="21.6" x14ac:dyDescent="0.3">
      <c r="A5661" s="159" t="str">
        <f t="shared" si="88"/>
        <v>SN-91522</v>
      </c>
      <c r="B5661" s="171">
        <v>91522</v>
      </c>
      <c r="C5661" s="165" t="s">
        <v>16707</v>
      </c>
      <c r="D5661" s="166" t="s">
        <v>701</v>
      </c>
      <c r="E5661" s="461">
        <v>1.71</v>
      </c>
      <c r="F5661" s="164" t="s">
        <v>11118</v>
      </c>
    </row>
    <row r="5662" spans="1:6" ht="21.6" x14ac:dyDescent="0.3">
      <c r="A5662" s="159" t="str">
        <f t="shared" si="88"/>
        <v>SN-91525</v>
      </c>
      <c r="B5662" s="171">
        <v>91525</v>
      </c>
      <c r="C5662" s="165" t="s">
        <v>16708</v>
      </c>
      <c r="D5662" s="166" t="s">
        <v>701</v>
      </c>
      <c r="E5662" s="461">
        <v>3.23</v>
      </c>
      <c r="F5662" s="164" t="s">
        <v>11118</v>
      </c>
    </row>
    <row r="5663" spans="1:6" ht="21.6" x14ac:dyDescent="0.3">
      <c r="A5663" s="159" t="str">
        <f t="shared" si="88"/>
        <v>SN-73548</v>
      </c>
      <c r="B5663" s="171">
        <v>73548</v>
      </c>
      <c r="C5663" s="165" t="s">
        <v>16709</v>
      </c>
      <c r="D5663" s="166" t="s">
        <v>537</v>
      </c>
      <c r="E5663" s="461">
        <v>464.42</v>
      </c>
      <c r="F5663" s="164" t="s">
        <v>11118</v>
      </c>
    </row>
    <row r="5664" spans="1:6" ht="21.6" x14ac:dyDescent="0.3">
      <c r="A5664" s="159" t="str">
        <f t="shared" si="88"/>
        <v>SN-73549</v>
      </c>
      <c r="B5664" s="171">
        <v>73549</v>
      </c>
      <c r="C5664" s="165" t="s">
        <v>16710</v>
      </c>
      <c r="D5664" s="166" t="s">
        <v>537</v>
      </c>
      <c r="E5664" s="461">
        <v>448.34</v>
      </c>
      <c r="F5664" s="164" t="s">
        <v>11118</v>
      </c>
    </row>
    <row r="5665" spans="1:6" ht="20.399999999999999" x14ac:dyDescent="0.3">
      <c r="A5665" s="159" t="str">
        <f t="shared" si="88"/>
        <v>SN-87280</v>
      </c>
      <c r="B5665" s="171">
        <v>87280</v>
      </c>
      <c r="C5665" s="165" t="s">
        <v>16711</v>
      </c>
      <c r="D5665" s="166" t="s">
        <v>537</v>
      </c>
      <c r="E5665" s="461">
        <v>253.25</v>
      </c>
      <c r="F5665" s="164" t="s">
        <v>11038</v>
      </c>
    </row>
    <row r="5666" spans="1:6" ht="20.399999999999999" x14ac:dyDescent="0.3">
      <c r="A5666" s="159" t="str">
        <f t="shared" si="88"/>
        <v>SN-87281</v>
      </c>
      <c r="B5666" s="171">
        <v>87281</v>
      </c>
      <c r="C5666" s="165" t="s">
        <v>16712</v>
      </c>
      <c r="D5666" s="166" t="s">
        <v>537</v>
      </c>
      <c r="E5666" s="461">
        <v>253.93</v>
      </c>
      <c r="F5666" s="164" t="s">
        <v>11038</v>
      </c>
    </row>
    <row r="5667" spans="1:6" ht="20.399999999999999" x14ac:dyDescent="0.3">
      <c r="A5667" s="159" t="str">
        <f t="shared" si="88"/>
        <v>SN-87283</v>
      </c>
      <c r="B5667" s="171">
        <v>87283</v>
      </c>
      <c r="C5667" s="165" t="s">
        <v>16713</v>
      </c>
      <c r="D5667" s="166" t="s">
        <v>537</v>
      </c>
      <c r="E5667" s="461">
        <v>271.95</v>
      </c>
      <c r="F5667" s="164" t="s">
        <v>11038</v>
      </c>
    </row>
    <row r="5668" spans="1:6" ht="20.399999999999999" x14ac:dyDescent="0.3">
      <c r="A5668" s="159" t="str">
        <f t="shared" si="88"/>
        <v>SN-87284</v>
      </c>
      <c r="B5668" s="171">
        <v>87284</v>
      </c>
      <c r="C5668" s="165" t="s">
        <v>16714</v>
      </c>
      <c r="D5668" s="166" t="s">
        <v>537</v>
      </c>
      <c r="E5668" s="461">
        <v>262.77</v>
      </c>
      <c r="F5668" s="164" t="s">
        <v>11038</v>
      </c>
    </row>
    <row r="5669" spans="1:6" ht="20.399999999999999" x14ac:dyDescent="0.3">
      <c r="A5669" s="159" t="str">
        <f t="shared" si="88"/>
        <v>SN-87286</v>
      </c>
      <c r="B5669" s="171">
        <v>87286</v>
      </c>
      <c r="C5669" s="165" t="s">
        <v>16715</v>
      </c>
      <c r="D5669" s="166" t="s">
        <v>537</v>
      </c>
      <c r="E5669" s="461">
        <v>251.03</v>
      </c>
      <c r="F5669" s="164" t="s">
        <v>11038</v>
      </c>
    </row>
    <row r="5670" spans="1:6" ht="20.399999999999999" x14ac:dyDescent="0.3">
      <c r="A5670" s="159" t="str">
        <f t="shared" si="88"/>
        <v>SN-87287</v>
      </c>
      <c r="B5670" s="171">
        <v>87287</v>
      </c>
      <c r="C5670" s="165" t="s">
        <v>16716</v>
      </c>
      <c r="D5670" s="166" t="s">
        <v>537</v>
      </c>
      <c r="E5670" s="461">
        <v>296.87</v>
      </c>
      <c r="F5670" s="164" t="s">
        <v>11038</v>
      </c>
    </row>
    <row r="5671" spans="1:6" ht="20.399999999999999" x14ac:dyDescent="0.3">
      <c r="A5671" s="159" t="str">
        <f t="shared" si="88"/>
        <v>SN-87289</v>
      </c>
      <c r="B5671" s="171">
        <v>87289</v>
      </c>
      <c r="C5671" s="165" t="s">
        <v>16717</v>
      </c>
      <c r="D5671" s="166" t="s">
        <v>537</v>
      </c>
      <c r="E5671" s="461">
        <v>279.77999999999997</v>
      </c>
      <c r="F5671" s="164" t="s">
        <v>11038</v>
      </c>
    </row>
    <row r="5672" spans="1:6" ht="20.399999999999999" x14ac:dyDescent="0.3">
      <c r="A5672" s="159" t="str">
        <f t="shared" si="88"/>
        <v>SN-87290</v>
      </c>
      <c r="B5672" s="171">
        <v>87290</v>
      </c>
      <c r="C5672" s="165" t="s">
        <v>16718</v>
      </c>
      <c r="D5672" s="166" t="s">
        <v>537</v>
      </c>
      <c r="E5672" s="461">
        <v>279.92</v>
      </c>
      <c r="F5672" s="164" t="s">
        <v>11038</v>
      </c>
    </row>
    <row r="5673" spans="1:6" ht="20.399999999999999" x14ac:dyDescent="0.3">
      <c r="A5673" s="159" t="str">
        <f t="shared" si="88"/>
        <v>SN-87292</v>
      </c>
      <c r="B5673" s="171">
        <v>87292</v>
      </c>
      <c r="C5673" s="165" t="s">
        <v>16719</v>
      </c>
      <c r="D5673" s="166" t="s">
        <v>537</v>
      </c>
      <c r="E5673" s="461">
        <v>286.86</v>
      </c>
      <c r="F5673" s="164" t="s">
        <v>11038</v>
      </c>
    </row>
    <row r="5674" spans="1:6" ht="20.399999999999999" x14ac:dyDescent="0.3">
      <c r="A5674" s="159" t="str">
        <f t="shared" si="88"/>
        <v>SN-87294</v>
      </c>
      <c r="B5674" s="171">
        <v>87294</v>
      </c>
      <c r="C5674" s="165" t="s">
        <v>16720</v>
      </c>
      <c r="D5674" s="166" t="s">
        <v>537</v>
      </c>
      <c r="E5674" s="461">
        <v>276.74</v>
      </c>
      <c r="F5674" s="164" t="s">
        <v>11038</v>
      </c>
    </row>
    <row r="5675" spans="1:6" ht="20.399999999999999" x14ac:dyDescent="0.3">
      <c r="A5675" s="159" t="str">
        <f t="shared" si="88"/>
        <v>SN-87295</v>
      </c>
      <c r="B5675" s="171">
        <v>87295</v>
      </c>
      <c r="C5675" s="165" t="s">
        <v>16721</v>
      </c>
      <c r="D5675" s="166" t="s">
        <v>537</v>
      </c>
      <c r="E5675" s="461">
        <v>273.49</v>
      </c>
      <c r="F5675" s="164" t="s">
        <v>11038</v>
      </c>
    </row>
    <row r="5676" spans="1:6" ht="20.399999999999999" x14ac:dyDescent="0.3">
      <c r="A5676" s="159" t="str">
        <f t="shared" si="88"/>
        <v>SN-87296</v>
      </c>
      <c r="B5676" s="171">
        <v>87296</v>
      </c>
      <c r="C5676" s="165" t="s">
        <v>16722</v>
      </c>
      <c r="D5676" s="166" t="s">
        <v>537</v>
      </c>
      <c r="E5676" s="461">
        <v>264.32</v>
      </c>
      <c r="F5676" s="164" t="s">
        <v>11038</v>
      </c>
    </row>
    <row r="5677" spans="1:6" ht="20.399999999999999" x14ac:dyDescent="0.3">
      <c r="A5677" s="159" t="str">
        <f t="shared" si="88"/>
        <v>SN-87298</v>
      </c>
      <c r="B5677" s="171">
        <v>87298</v>
      </c>
      <c r="C5677" s="165" t="s">
        <v>16723</v>
      </c>
      <c r="D5677" s="166" t="s">
        <v>537</v>
      </c>
      <c r="E5677" s="461">
        <v>386.73</v>
      </c>
      <c r="F5677" s="164" t="s">
        <v>11038</v>
      </c>
    </row>
    <row r="5678" spans="1:6" ht="20.399999999999999" x14ac:dyDescent="0.3">
      <c r="A5678" s="159" t="str">
        <f t="shared" si="88"/>
        <v>SN-87299</v>
      </c>
      <c r="B5678" s="171">
        <v>87299</v>
      </c>
      <c r="C5678" s="165" t="s">
        <v>16724</v>
      </c>
      <c r="D5678" s="166" t="s">
        <v>537</v>
      </c>
      <c r="E5678" s="461">
        <v>380.52</v>
      </c>
      <c r="F5678" s="164" t="s">
        <v>11038</v>
      </c>
    </row>
    <row r="5679" spans="1:6" ht="20.399999999999999" x14ac:dyDescent="0.3">
      <c r="A5679" s="159" t="str">
        <f t="shared" si="88"/>
        <v>SN-87301</v>
      </c>
      <c r="B5679" s="171">
        <v>87301</v>
      </c>
      <c r="C5679" s="165" t="s">
        <v>16725</v>
      </c>
      <c r="D5679" s="166" t="s">
        <v>537</v>
      </c>
      <c r="E5679" s="461">
        <v>344.22</v>
      </c>
      <c r="F5679" s="164" t="s">
        <v>11038</v>
      </c>
    </row>
    <row r="5680" spans="1:6" ht="20.399999999999999" x14ac:dyDescent="0.3">
      <c r="A5680" s="159" t="str">
        <f t="shared" si="88"/>
        <v>SN-87302</v>
      </c>
      <c r="B5680" s="171">
        <v>87302</v>
      </c>
      <c r="C5680" s="165" t="s">
        <v>16726</v>
      </c>
      <c r="D5680" s="166" t="s">
        <v>537</v>
      </c>
      <c r="E5680" s="461">
        <v>339.71</v>
      </c>
      <c r="F5680" s="164" t="s">
        <v>11038</v>
      </c>
    </row>
    <row r="5681" spans="1:6" ht="20.399999999999999" x14ac:dyDescent="0.3">
      <c r="A5681" s="159" t="str">
        <f t="shared" si="88"/>
        <v>SN-87304</v>
      </c>
      <c r="B5681" s="171">
        <v>87304</v>
      </c>
      <c r="C5681" s="165" t="s">
        <v>16727</v>
      </c>
      <c r="D5681" s="166" t="s">
        <v>537</v>
      </c>
      <c r="E5681" s="461">
        <v>318.33</v>
      </c>
      <c r="F5681" s="164" t="s">
        <v>11038</v>
      </c>
    </row>
    <row r="5682" spans="1:6" ht="20.399999999999999" x14ac:dyDescent="0.3">
      <c r="A5682" s="159" t="str">
        <f t="shared" si="88"/>
        <v>SN-87305</v>
      </c>
      <c r="B5682" s="171">
        <v>87305</v>
      </c>
      <c r="C5682" s="165" t="s">
        <v>16728</v>
      </c>
      <c r="D5682" s="166" t="s">
        <v>537</v>
      </c>
      <c r="E5682" s="461">
        <v>314.06</v>
      </c>
      <c r="F5682" s="164" t="s">
        <v>11038</v>
      </c>
    </row>
    <row r="5683" spans="1:6" ht="20.399999999999999" x14ac:dyDescent="0.3">
      <c r="A5683" s="159" t="str">
        <f t="shared" si="88"/>
        <v>SN-87307</v>
      </c>
      <c r="B5683" s="171">
        <v>87307</v>
      </c>
      <c r="C5683" s="165" t="s">
        <v>16729</v>
      </c>
      <c r="D5683" s="166" t="s">
        <v>537</v>
      </c>
      <c r="E5683" s="461">
        <v>296.77999999999997</v>
      </c>
      <c r="F5683" s="164" t="s">
        <v>11038</v>
      </c>
    </row>
    <row r="5684" spans="1:6" ht="20.399999999999999" x14ac:dyDescent="0.3">
      <c r="A5684" s="159" t="str">
        <f t="shared" si="88"/>
        <v>SN-87308</v>
      </c>
      <c r="B5684" s="171">
        <v>87308</v>
      </c>
      <c r="C5684" s="165" t="s">
        <v>16730</v>
      </c>
      <c r="D5684" s="166" t="s">
        <v>537</v>
      </c>
      <c r="E5684" s="461">
        <v>293.13</v>
      </c>
      <c r="F5684" s="164" t="s">
        <v>11038</v>
      </c>
    </row>
    <row r="5685" spans="1:6" ht="20.399999999999999" x14ac:dyDescent="0.3">
      <c r="A5685" s="159" t="str">
        <f t="shared" si="88"/>
        <v>SN-87310</v>
      </c>
      <c r="B5685" s="171">
        <v>87310</v>
      </c>
      <c r="C5685" s="165" t="s">
        <v>16731</v>
      </c>
      <c r="D5685" s="166" t="s">
        <v>537</v>
      </c>
      <c r="E5685" s="461">
        <v>242.85</v>
      </c>
      <c r="F5685" s="164" t="s">
        <v>11038</v>
      </c>
    </row>
    <row r="5686" spans="1:6" ht="20.399999999999999" x14ac:dyDescent="0.3">
      <c r="A5686" s="159" t="str">
        <f t="shared" si="88"/>
        <v>SN-87311</v>
      </c>
      <c r="B5686" s="171">
        <v>87311</v>
      </c>
      <c r="C5686" s="165" t="s">
        <v>16732</v>
      </c>
      <c r="D5686" s="166" t="s">
        <v>537</v>
      </c>
      <c r="E5686" s="461">
        <v>240.82</v>
      </c>
      <c r="F5686" s="164" t="s">
        <v>11038</v>
      </c>
    </row>
    <row r="5687" spans="1:6" ht="20.399999999999999" x14ac:dyDescent="0.3">
      <c r="A5687" s="159" t="str">
        <f t="shared" si="88"/>
        <v>SN-87313</v>
      </c>
      <c r="B5687" s="171">
        <v>87313</v>
      </c>
      <c r="C5687" s="165" t="s">
        <v>16733</v>
      </c>
      <c r="D5687" s="166" t="s">
        <v>537</v>
      </c>
      <c r="E5687" s="461">
        <v>293.60000000000002</v>
      </c>
      <c r="F5687" s="164" t="s">
        <v>11038</v>
      </c>
    </row>
    <row r="5688" spans="1:6" ht="20.399999999999999" x14ac:dyDescent="0.3">
      <c r="A5688" s="159" t="str">
        <f t="shared" si="88"/>
        <v>SN-87314</v>
      </c>
      <c r="B5688" s="171">
        <v>87314</v>
      </c>
      <c r="C5688" s="165" t="s">
        <v>16734</v>
      </c>
      <c r="D5688" s="166" t="s">
        <v>537</v>
      </c>
      <c r="E5688" s="461">
        <v>292.45</v>
      </c>
      <c r="F5688" s="164" t="s">
        <v>11038</v>
      </c>
    </row>
    <row r="5689" spans="1:6" ht="20.399999999999999" x14ac:dyDescent="0.3">
      <c r="A5689" s="159" t="str">
        <f t="shared" si="88"/>
        <v>SN-87316</v>
      </c>
      <c r="B5689" s="171">
        <v>87316</v>
      </c>
      <c r="C5689" s="165" t="s">
        <v>16735</v>
      </c>
      <c r="D5689" s="166" t="s">
        <v>537</v>
      </c>
      <c r="E5689" s="461">
        <v>266</v>
      </c>
      <c r="F5689" s="164" t="s">
        <v>11038</v>
      </c>
    </row>
    <row r="5690" spans="1:6" ht="20.399999999999999" x14ac:dyDescent="0.3">
      <c r="A5690" s="159" t="str">
        <f t="shared" si="88"/>
        <v>SN-87317</v>
      </c>
      <c r="B5690" s="171">
        <v>87317</v>
      </c>
      <c r="C5690" s="165" t="s">
        <v>16736</v>
      </c>
      <c r="D5690" s="166" t="s">
        <v>537</v>
      </c>
      <c r="E5690" s="461">
        <v>262.02999999999997</v>
      </c>
      <c r="F5690" s="164" t="s">
        <v>11038</v>
      </c>
    </row>
    <row r="5691" spans="1:6" ht="20.399999999999999" x14ac:dyDescent="0.3">
      <c r="A5691" s="159" t="str">
        <f t="shared" si="88"/>
        <v>SN-87319</v>
      </c>
      <c r="B5691" s="171">
        <v>87319</v>
      </c>
      <c r="C5691" s="165" t="s">
        <v>16737</v>
      </c>
      <c r="D5691" s="166" t="s">
        <v>537</v>
      </c>
      <c r="E5691" s="461">
        <v>2138.41</v>
      </c>
      <c r="F5691" s="164" t="s">
        <v>11038</v>
      </c>
    </row>
    <row r="5692" spans="1:6" ht="20.399999999999999" x14ac:dyDescent="0.3">
      <c r="A5692" s="159" t="str">
        <f t="shared" si="88"/>
        <v>SN-87320</v>
      </c>
      <c r="B5692" s="171">
        <v>87320</v>
      </c>
      <c r="C5692" s="165" t="s">
        <v>16738</v>
      </c>
      <c r="D5692" s="166" t="s">
        <v>537</v>
      </c>
      <c r="E5692" s="461">
        <v>2144.9899999999998</v>
      </c>
      <c r="F5692" s="164" t="s">
        <v>11038</v>
      </c>
    </row>
    <row r="5693" spans="1:6" ht="20.399999999999999" x14ac:dyDescent="0.3">
      <c r="A5693" s="159" t="str">
        <f t="shared" si="88"/>
        <v>SN-87322</v>
      </c>
      <c r="B5693" s="171">
        <v>87322</v>
      </c>
      <c r="C5693" s="165" t="s">
        <v>16739</v>
      </c>
      <c r="D5693" s="166" t="s">
        <v>537</v>
      </c>
      <c r="E5693" s="461">
        <v>2196.0500000000002</v>
      </c>
      <c r="F5693" s="164" t="s">
        <v>11038</v>
      </c>
    </row>
    <row r="5694" spans="1:6" ht="20.399999999999999" x14ac:dyDescent="0.3">
      <c r="A5694" s="159" t="str">
        <f t="shared" si="88"/>
        <v>SN-87323</v>
      </c>
      <c r="B5694" s="171">
        <v>87323</v>
      </c>
      <c r="C5694" s="165" t="s">
        <v>16740</v>
      </c>
      <c r="D5694" s="166" t="s">
        <v>537</v>
      </c>
      <c r="E5694" s="461">
        <v>2188.1999999999998</v>
      </c>
      <c r="F5694" s="164" t="s">
        <v>11038</v>
      </c>
    </row>
    <row r="5695" spans="1:6" ht="20.399999999999999" x14ac:dyDescent="0.3">
      <c r="A5695" s="159" t="str">
        <f t="shared" si="88"/>
        <v>SN-87325</v>
      </c>
      <c r="B5695" s="171">
        <v>87325</v>
      </c>
      <c r="C5695" s="165" t="s">
        <v>16741</v>
      </c>
      <c r="D5695" s="166" t="s">
        <v>537</v>
      </c>
      <c r="E5695" s="461">
        <v>2158.14</v>
      </c>
      <c r="F5695" s="164" t="s">
        <v>11038</v>
      </c>
    </row>
    <row r="5696" spans="1:6" ht="20.399999999999999" x14ac:dyDescent="0.3">
      <c r="A5696" s="159" t="str">
        <f t="shared" si="88"/>
        <v>SN-87326</v>
      </c>
      <c r="B5696" s="171">
        <v>87326</v>
      </c>
      <c r="C5696" s="165" t="s">
        <v>16742</v>
      </c>
      <c r="D5696" s="166" t="s">
        <v>537</v>
      </c>
      <c r="E5696" s="461">
        <v>2158.83</v>
      </c>
      <c r="F5696" s="164" t="s">
        <v>11038</v>
      </c>
    </row>
    <row r="5697" spans="1:6" ht="30.6" x14ac:dyDescent="0.3">
      <c r="A5697" s="159" t="str">
        <f t="shared" si="88"/>
        <v>SN-87327</v>
      </c>
      <c r="B5697" s="171">
        <v>87327</v>
      </c>
      <c r="C5697" s="165" t="s">
        <v>16743</v>
      </c>
      <c r="D5697" s="166" t="s">
        <v>537</v>
      </c>
      <c r="E5697" s="461">
        <v>265.70999999999998</v>
      </c>
      <c r="F5697" s="164" t="s">
        <v>11038</v>
      </c>
    </row>
    <row r="5698" spans="1:6" ht="30.6" x14ac:dyDescent="0.3">
      <c r="A5698" s="159" t="str">
        <f t="shared" si="88"/>
        <v>SN-87328</v>
      </c>
      <c r="B5698" s="171">
        <v>87328</v>
      </c>
      <c r="C5698" s="165" t="s">
        <v>16744</v>
      </c>
      <c r="D5698" s="166" t="s">
        <v>537</v>
      </c>
      <c r="E5698" s="461">
        <v>242.92</v>
      </c>
      <c r="F5698" s="164" t="s">
        <v>11038</v>
      </c>
    </row>
    <row r="5699" spans="1:6" ht="30.6" x14ac:dyDescent="0.3">
      <c r="A5699" s="159" t="str">
        <f t="shared" si="88"/>
        <v>SN-87329</v>
      </c>
      <c r="B5699" s="171">
        <v>87329</v>
      </c>
      <c r="C5699" s="165" t="s">
        <v>16745</v>
      </c>
      <c r="D5699" s="166" t="s">
        <v>537</v>
      </c>
      <c r="E5699" s="461">
        <v>285.35000000000002</v>
      </c>
      <c r="F5699" s="164" t="s">
        <v>11038</v>
      </c>
    </row>
    <row r="5700" spans="1:6" ht="30.6" x14ac:dyDescent="0.3">
      <c r="A5700" s="159" t="str">
        <f t="shared" si="88"/>
        <v>SN-87330</v>
      </c>
      <c r="B5700" s="171">
        <v>87330</v>
      </c>
      <c r="C5700" s="165" t="s">
        <v>16746</v>
      </c>
      <c r="D5700" s="166" t="s">
        <v>537</v>
      </c>
      <c r="E5700" s="461">
        <v>260.56</v>
      </c>
      <c r="F5700" s="164" t="s">
        <v>11038</v>
      </c>
    </row>
    <row r="5701" spans="1:6" ht="20.399999999999999" x14ac:dyDescent="0.3">
      <c r="A5701" s="159" t="str">
        <f t="shared" si="88"/>
        <v>SN-87331</v>
      </c>
      <c r="B5701" s="171">
        <v>87331</v>
      </c>
      <c r="C5701" s="165" t="s">
        <v>16747</v>
      </c>
      <c r="D5701" s="166" t="s">
        <v>537</v>
      </c>
      <c r="E5701" s="461">
        <v>308.39999999999998</v>
      </c>
      <c r="F5701" s="164" t="s">
        <v>11038</v>
      </c>
    </row>
    <row r="5702" spans="1:6" ht="20.399999999999999" x14ac:dyDescent="0.3">
      <c r="A5702" s="159" t="str">
        <f t="shared" si="88"/>
        <v>SN-87332</v>
      </c>
      <c r="B5702" s="171">
        <v>87332</v>
      </c>
      <c r="C5702" s="165" t="s">
        <v>16748</v>
      </c>
      <c r="D5702" s="166" t="s">
        <v>537</v>
      </c>
      <c r="E5702" s="461">
        <v>283.79000000000002</v>
      </c>
      <c r="F5702" s="164" t="s">
        <v>11038</v>
      </c>
    </row>
    <row r="5703" spans="1:6" ht="20.399999999999999" x14ac:dyDescent="0.3">
      <c r="A5703" s="159" t="str">
        <f t="shared" si="88"/>
        <v>SN-87333</v>
      </c>
      <c r="B5703" s="171">
        <v>87333</v>
      </c>
      <c r="C5703" s="165" t="s">
        <v>16749</v>
      </c>
      <c r="D5703" s="166" t="s">
        <v>537</v>
      </c>
      <c r="E5703" s="461">
        <v>284.20999999999998</v>
      </c>
      <c r="F5703" s="164" t="s">
        <v>11038</v>
      </c>
    </row>
    <row r="5704" spans="1:6" ht="20.399999999999999" x14ac:dyDescent="0.3">
      <c r="A5704" s="159" t="str">
        <f t="shared" si="88"/>
        <v>SN-87334</v>
      </c>
      <c r="B5704" s="171">
        <v>87334</v>
      </c>
      <c r="C5704" s="165" t="s">
        <v>16750</v>
      </c>
      <c r="D5704" s="166" t="s">
        <v>537</v>
      </c>
      <c r="E5704" s="461">
        <v>266.42</v>
      </c>
      <c r="F5704" s="164" t="s">
        <v>11038</v>
      </c>
    </row>
    <row r="5705" spans="1:6" ht="20.399999999999999" x14ac:dyDescent="0.3">
      <c r="A5705" s="159" t="str">
        <f t="shared" si="88"/>
        <v>SN-87335</v>
      </c>
      <c r="B5705" s="171">
        <v>87335</v>
      </c>
      <c r="C5705" s="165" t="s">
        <v>16751</v>
      </c>
      <c r="D5705" s="166" t="s">
        <v>537</v>
      </c>
      <c r="E5705" s="461">
        <v>284.75</v>
      </c>
      <c r="F5705" s="164" t="s">
        <v>11038</v>
      </c>
    </row>
    <row r="5706" spans="1:6" ht="20.399999999999999" x14ac:dyDescent="0.3">
      <c r="A5706" s="159" t="str">
        <f t="shared" ref="A5706:A5769" si="89">CONCATENATE("SN-",B5706)</f>
        <v>SN-87336</v>
      </c>
      <c r="B5706" s="171">
        <v>87336</v>
      </c>
      <c r="C5706" s="165" t="s">
        <v>16752</v>
      </c>
      <c r="D5706" s="166" t="s">
        <v>537</v>
      </c>
      <c r="E5706" s="461">
        <v>272.08999999999997</v>
      </c>
      <c r="F5706" s="164" t="s">
        <v>11038</v>
      </c>
    </row>
    <row r="5707" spans="1:6" ht="20.399999999999999" x14ac:dyDescent="0.3">
      <c r="A5707" s="159" t="str">
        <f t="shared" si="89"/>
        <v>SN-87337</v>
      </c>
      <c r="B5707" s="171">
        <v>87337</v>
      </c>
      <c r="C5707" s="165" t="s">
        <v>16753</v>
      </c>
      <c r="D5707" s="166" t="s">
        <v>537</v>
      </c>
      <c r="E5707" s="461">
        <v>272.55</v>
      </c>
      <c r="F5707" s="164" t="s">
        <v>11038</v>
      </c>
    </row>
    <row r="5708" spans="1:6" ht="20.399999999999999" x14ac:dyDescent="0.3">
      <c r="A5708" s="159" t="str">
        <f t="shared" si="89"/>
        <v>SN-87338</v>
      </c>
      <c r="B5708" s="171">
        <v>87338</v>
      </c>
      <c r="C5708" s="165" t="s">
        <v>16754</v>
      </c>
      <c r="D5708" s="166" t="s">
        <v>537</v>
      </c>
      <c r="E5708" s="461">
        <v>260.69</v>
      </c>
      <c r="F5708" s="164" t="s">
        <v>11038</v>
      </c>
    </row>
    <row r="5709" spans="1:6" ht="20.399999999999999" x14ac:dyDescent="0.3">
      <c r="A5709" s="159" t="str">
        <f t="shared" si="89"/>
        <v>SN-87339</v>
      </c>
      <c r="B5709" s="171">
        <v>87339</v>
      </c>
      <c r="C5709" s="165" t="s">
        <v>16755</v>
      </c>
      <c r="D5709" s="166" t="s">
        <v>537</v>
      </c>
      <c r="E5709" s="461">
        <v>435.5</v>
      </c>
      <c r="F5709" s="164" t="s">
        <v>11038</v>
      </c>
    </row>
    <row r="5710" spans="1:6" ht="20.399999999999999" x14ac:dyDescent="0.3">
      <c r="A5710" s="159" t="str">
        <f t="shared" si="89"/>
        <v>SN-87340</v>
      </c>
      <c r="B5710" s="171">
        <v>87340</v>
      </c>
      <c r="C5710" s="165" t="s">
        <v>16756</v>
      </c>
      <c r="D5710" s="166" t="s">
        <v>537</v>
      </c>
      <c r="E5710" s="461">
        <v>378.49</v>
      </c>
      <c r="F5710" s="164" t="s">
        <v>11038</v>
      </c>
    </row>
    <row r="5711" spans="1:6" ht="20.399999999999999" x14ac:dyDescent="0.3">
      <c r="A5711" s="159" t="str">
        <f t="shared" si="89"/>
        <v>SN-87341</v>
      </c>
      <c r="B5711" s="171">
        <v>87341</v>
      </c>
      <c r="C5711" s="165" t="s">
        <v>16757</v>
      </c>
      <c r="D5711" s="166" t="s">
        <v>537</v>
      </c>
      <c r="E5711" s="461">
        <v>368.89</v>
      </c>
      <c r="F5711" s="164" t="s">
        <v>11038</v>
      </c>
    </row>
    <row r="5712" spans="1:6" ht="20.399999999999999" x14ac:dyDescent="0.3">
      <c r="A5712" s="159" t="str">
        <f t="shared" si="89"/>
        <v>SN-87342</v>
      </c>
      <c r="B5712" s="171">
        <v>87342</v>
      </c>
      <c r="C5712" s="165" t="s">
        <v>16758</v>
      </c>
      <c r="D5712" s="166" t="s">
        <v>537</v>
      </c>
      <c r="E5712" s="461">
        <v>378.96</v>
      </c>
      <c r="F5712" s="164" t="s">
        <v>11038</v>
      </c>
    </row>
    <row r="5713" spans="1:6" ht="20.399999999999999" x14ac:dyDescent="0.3">
      <c r="A5713" s="159" t="str">
        <f t="shared" si="89"/>
        <v>SN-87343</v>
      </c>
      <c r="B5713" s="171">
        <v>87343</v>
      </c>
      <c r="C5713" s="165" t="s">
        <v>16759</v>
      </c>
      <c r="D5713" s="166" t="s">
        <v>537</v>
      </c>
      <c r="E5713" s="461">
        <v>342.1</v>
      </c>
      <c r="F5713" s="164" t="s">
        <v>11038</v>
      </c>
    </row>
    <row r="5714" spans="1:6" ht="20.399999999999999" x14ac:dyDescent="0.3">
      <c r="A5714" s="159" t="str">
        <f t="shared" si="89"/>
        <v>SN-87344</v>
      </c>
      <c r="B5714" s="171">
        <v>87344</v>
      </c>
      <c r="C5714" s="165" t="s">
        <v>16760</v>
      </c>
      <c r="D5714" s="166" t="s">
        <v>537</v>
      </c>
      <c r="E5714" s="461">
        <v>328.27</v>
      </c>
      <c r="F5714" s="164" t="s">
        <v>11038</v>
      </c>
    </row>
    <row r="5715" spans="1:6" ht="20.399999999999999" x14ac:dyDescent="0.3">
      <c r="A5715" s="159" t="str">
        <f t="shared" si="89"/>
        <v>SN-87345</v>
      </c>
      <c r="B5715" s="171">
        <v>87345</v>
      </c>
      <c r="C5715" s="165" t="s">
        <v>16761</v>
      </c>
      <c r="D5715" s="166" t="s">
        <v>537</v>
      </c>
      <c r="E5715" s="461">
        <v>335.66</v>
      </c>
      <c r="F5715" s="164" t="s">
        <v>11038</v>
      </c>
    </row>
    <row r="5716" spans="1:6" ht="20.399999999999999" x14ac:dyDescent="0.3">
      <c r="A5716" s="159" t="str">
        <f t="shared" si="89"/>
        <v>SN-87346</v>
      </c>
      <c r="B5716" s="171">
        <v>87346</v>
      </c>
      <c r="C5716" s="165" t="s">
        <v>16762</v>
      </c>
      <c r="D5716" s="166" t="s">
        <v>537</v>
      </c>
      <c r="E5716" s="461">
        <v>310.64</v>
      </c>
      <c r="F5716" s="164" t="s">
        <v>11038</v>
      </c>
    </row>
    <row r="5717" spans="1:6" ht="20.399999999999999" x14ac:dyDescent="0.3">
      <c r="A5717" s="159" t="str">
        <f t="shared" si="89"/>
        <v>SN-87347</v>
      </c>
      <c r="B5717" s="171">
        <v>87347</v>
      </c>
      <c r="C5717" s="165" t="s">
        <v>16763</v>
      </c>
      <c r="D5717" s="166" t="s">
        <v>537</v>
      </c>
      <c r="E5717" s="461">
        <v>303.49</v>
      </c>
      <c r="F5717" s="164" t="s">
        <v>11038</v>
      </c>
    </row>
    <row r="5718" spans="1:6" ht="20.399999999999999" x14ac:dyDescent="0.3">
      <c r="A5718" s="159" t="str">
        <f t="shared" si="89"/>
        <v>SN-87348</v>
      </c>
      <c r="B5718" s="171">
        <v>87348</v>
      </c>
      <c r="C5718" s="165" t="s">
        <v>16764</v>
      </c>
      <c r="D5718" s="166" t="s">
        <v>537</v>
      </c>
      <c r="E5718" s="461">
        <v>312.75</v>
      </c>
      <c r="F5718" s="164" t="s">
        <v>11038</v>
      </c>
    </row>
    <row r="5719" spans="1:6" ht="20.399999999999999" x14ac:dyDescent="0.3">
      <c r="A5719" s="159" t="str">
        <f t="shared" si="89"/>
        <v>SN-87349</v>
      </c>
      <c r="B5719" s="171">
        <v>87349</v>
      </c>
      <c r="C5719" s="165" t="s">
        <v>16765</v>
      </c>
      <c r="D5719" s="166" t="s">
        <v>537</v>
      </c>
      <c r="E5719" s="461">
        <v>281.73</v>
      </c>
      <c r="F5719" s="164" t="s">
        <v>11038</v>
      </c>
    </row>
    <row r="5720" spans="1:6" ht="20.399999999999999" x14ac:dyDescent="0.3">
      <c r="A5720" s="159" t="str">
        <f t="shared" si="89"/>
        <v>SN-87350</v>
      </c>
      <c r="B5720" s="171">
        <v>87350</v>
      </c>
      <c r="C5720" s="165" t="s">
        <v>16766</v>
      </c>
      <c r="D5720" s="166" t="s">
        <v>537</v>
      </c>
      <c r="E5720" s="461">
        <v>262.37</v>
      </c>
      <c r="F5720" s="164" t="s">
        <v>11038</v>
      </c>
    </row>
    <row r="5721" spans="1:6" ht="20.399999999999999" x14ac:dyDescent="0.3">
      <c r="A5721" s="159" t="str">
        <f t="shared" si="89"/>
        <v>SN-87351</v>
      </c>
      <c r="B5721" s="171">
        <v>87351</v>
      </c>
      <c r="C5721" s="165" t="s">
        <v>16767</v>
      </c>
      <c r="D5721" s="166" t="s">
        <v>537</v>
      </c>
      <c r="E5721" s="461">
        <v>239.26</v>
      </c>
      <c r="F5721" s="164" t="s">
        <v>11038</v>
      </c>
    </row>
    <row r="5722" spans="1:6" ht="20.399999999999999" x14ac:dyDescent="0.3">
      <c r="A5722" s="159" t="str">
        <f t="shared" si="89"/>
        <v>SN-87352</v>
      </c>
      <c r="B5722" s="171">
        <v>87352</v>
      </c>
      <c r="C5722" s="165" t="s">
        <v>16768</v>
      </c>
      <c r="D5722" s="166" t="s">
        <v>537</v>
      </c>
      <c r="E5722" s="461">
        <v>329.78</v>
      </c>
      <c r="F5722" s="164" t="s">
        <v>11038</v>
      </c>
    </row>
    <row r="5723" spans="1:6" ht="20.399999999999999" x14ac:dyDescent="0.3">
      <c r="A5723" s="159" t="str">
        <f t="shared" si="89"/>
        <v>SN-87353</v>
      </c>
      <c r="B5723" s="171">
        <v>87353</v>
      </c>
      <c r="C5723" s="165" t="s">
        <v>16769</v>
      </c>
      <c r="D5723" s="166" t="s">
        <v>537</v>
      </c>
      <c r="E5723" s="461">
        <v>296.51</v>
      </c>
      <c r="F5723" s="164" t="s">
        <v>11038</v>
      </c>
    </row>
    <row r="5724" spans="1:6" ht="20.399999999999999" x14ac:dyDescent="0.3">
      <c r="A5724" s="159" t="str">
        <f t="shared" si="89"/>
        <v>SN-87354</v>
      </c>
      <c r="B5724" s="171">
        <v>87354</v>
      </c>
      <c r="C5724" s="165" t="s">
        <v>16770</v>
      </c>
      <c r="D5724" s="166" t="s">
        <v>537</v>
      </c>
      <c r="E5724" s="461">
        <v>282.27</v>
      </c>
      <c r="F5724" s="164" t="s">
        <v>11038</v>
      </c>
    </row>
    <row r="5725" spans="1:6" ht="20.399999999999999" x14ac:dyDescent="0.3">
      <c r="A5725" s="159" t="str">
        <f t="shared" si="89"/>
        <v>SN-87355</v>
      </c>
      <c r="B5725" s="171">
        <v>87355</v>
      </c>
      <c r="C5725" s="165" t="s">
        <v>16771</v>
      </c>
      <c r="D5725" s="166" t="s">
        <v>537</v>
      </c>
      <c r="E5725" s="461">
        <v>287.10000000000002</v>
      </c>
      <c r="F5725" s="164" t="s">
        <v>11038</v>
      </c>
    </row>
    <row r="5726" spans="1:6" ht="20.399999999999999" x14ac:dyDescent="0.3">
      <c r="A5726" s="159" t="str">
        <f t="shared" si="89"/>
        <v>SN-87356</v>
      </c>
      <c r="B5726" s="171">
        <v>87356</v>
      </c>
      <c r="C5726" s="165" t="s">
        <v>16772</v>
      </c>
      <c r="D5726" s="166" t="s">
        <v>537</v>
      </c>
      <c r="E5726" s="461">
        <v>260.19</v>
      </c>
      <c r="F5726" s="164" t="s">
        <v>11038</v>
      </c>
    </row>
    <row r="5727" spans="1:6" ht="20.399999999999999" x14ac:dyDescent="0.3">
      <c r="A5727" s="159" t="str">
        <f t="shared" si="89"/>
        <v>SN-87357</v>
      </c>
      <c r="B5727" s="171">
        <v>87357</v>
      </c>
      <c r="C5727" s="165" t="s">
        <v>16773</v>
      </c>
      <c r="D5727" s="166" t="s">
        <v>537</v>
      </c>
      <c r="E5727" s="461">
        <v>254.92</v>
      </c>
      <c r="F5727" s="164" t="s">
        <v>11038</v>
      </c>
    </row>
    <row r="5728" spans="1:6" ht="20.399999999999999" x14ac:dyDescent="0.3">
      <c r="A5728" s="159" t="str">
        <f t="shared" si="89"/>
        <v>SN-87358</v>
      </c>
      <c r="B5728" s="171">
        <v>87358</v>
      </c>
      <c r="C5728" s="165" t="s">
        <v>16774</v>
      </c>
      <c r="D5728" s="166" t="s">
        <v>537</v>
      </c>
      <c r="E5728" s="461">
        <v>2104.1999999999998</v>
      </c>
      <c r="F5728" s="164" t="s">
        <v>11038</v>
      </c>
    </row>
    <row r="5729" spans="1:6" ht="20.399999999999999" x14ac:dyDescent="0.3">
      <c r="A5729" s="159" t="str">
        <f t="shared" si="89"/>
        <v>SN-87359</v>
      </c>
      <c r="B5729" s="171">
        <v>87359</v>
      </c>
      <c r="C5729" s="165" t="s">
        <v>16775</v>
      </c>
      <c r="D5729" s="166" t="s">
        <v>537</v>
      </c>
      <c r="E5729" s="461">
        <v>2097.54</v>
      </c>
      <c r="F5729" s="164" t="s">
        <v>11038</v>
      </c>
    </row>
    <row r="5730" spans="1:6" ht="20.399999999999999" x14ac:dyDescent="0.3">
      <c r="A5730" s="159" t="str">
        <f t="shared" si="89"/>
        <v>SN-87360</v>
      </c>
      <c r="B5730" s="171">
        <v>87360</v>
      </c>
      <c r="C5730" s="165" t="s">
        <v>16776</v>
      </c>
      <c r="D5730" s="166" t="s">
        <v>537</v>
      </c>
      <c r="E5730" s="461">
        <v>2164.71</v>
      </c>
      <c r="F5730" s="164" t="s">
        <v>11038</v>
      </c>
    </row>
    <row r="5731" spans="1:6" ht="20.399999999999999" x14ac:dyDescent="0.3">
      <c r="A5731" s="159" t="str">
        <f t="shared" si="89"/>
        <v>SN-87361</v>
      </c>
      <c r="B5731" s="171">
        <v>87361</v>
      </c>
      <c r="C5731" s="165" t="s">
        <v>16777</v>
      </c>
      <c r="D5731" s="166" t="s">
        <v>537</v>
      </c>
      <c r="E5731" s="461">
        <v>2151.36</v>
      </c>
      <c r="F5731" s="164" t="s">
        <v>11038</v>
      </c>
    </row>
    <row r="5732" spans="1:6" ht="20.399999999999999" x14ac:dyDescent="0.3">
      <c r="A5732" s="159" t="str">
        <f t="shared" si="89"/>
        <v>SN-87362</v>
      </c>
      <c r="B5732" s="171">
        <v>87362</v>
      </c>
      <c r="C5732" s="165" t="s">
        <v>16778</v>
      </c>
      <c r="D5732" s="166" t="s">
        <v>537</v>
      </c>
      <c r="E5732" s="461">
        <v>2150.9</v>
      </c>
      <c r="F5732" s="164" t="s">
        <v>11038</v>
      </c>
    </row>
    <row r="5733" spans="1:6" ht="20.399999999999999" x14ac:dyDescent="0.3">
      <c r="A5733" s="159" t="str">
        <f t="shared" si="89"/>
        <v>SN-87363</v>
      </c>
      <c r="B5733" s="171">
        <v>87363</v>
      </c>
      <c r="C5733" s="165" t="s">
        <v>16779</v>
      </c>
      <c r="D5733" s="166" t="s">
        <v>537</v>
      </c>
      <c r="E5733" s="461">
        <v>2138.0500000000002</v>
      </c>
      <c r="F5733" s="164" t="s">
        <v>11038</v>
      </c>
    </row>
    <row r="5734" spans="1:6" ht="20.399999999999999" x14ac:dyDescent="0.3">
      <c r="A5734" s="159" t="str">
        <f t="shared" si="89"/>
        <v>SN-87364</v>
      </c>
      <c r="B5734" s="171">
        <v>87364</v>
      </c>
      <c r="C5734" s="165" t="s">
        <v>16780</v>
      </c>
      <c r="D5734" s="166" t="s">
        <v>537</v>
      </c>
      <c r="E5734" s="461">
        <v>2115.81</v>
      </c>
      <c r="F5734" s="164" t="s">
        <v>11038</v>
      </c>
    </row>
    <row r="5735" spans="1:6" ht="21.6" x14ac:dyDescent="0.3">
      <c r="A5735" s="159" t="str">
        <f t="shared" si="89"/>
        <v>SN-87365</v>
      </c>
      <c r="B5735" s="171">
        <v>87365</v>
      </c>
      <c r="C5735" s="165" t="s">
        <v>16781</v>
      </c>
      <c r="D5735" s="166" t="s">
        <v>537</v>
      </c>
      <c r="E5735" s="461">
        <v>326.13</v>
      </c>
      <c r="F5735" s="164" t="s">
        <v>11118</v>
      </c>
    </row>
    <row r="5736" spans="1:6" ht="21.6" x14ac:dyDescent="0.3">
      <c r="A5736" s="159" t="str">
        <f t="shared" si="89"/>
        <v>SN-87366</v>
      </c>
      <c r="B5736" s="171">
        <v>87366</v>
      </c>
      <c r="C5736" s="165" t="s">
        <v>16782</v>
      </c>
      <c r="D5736" s="166" t="s">
        <v>537</v>
      </c>
      <c r="E5736" s="461">
        <v>340.07</v>
      </c>
      <c r="F5736" s="164" t="s">
        <v>11118</v>
      </c>
    </row>
    <row r="5737" spans="1:6" ht="21.6" x14ac:dyDescent="0.3">
      <c r="A5737" s="159" t="str">
        <f t="shared" si="89"/>
        <v>SN-87367</v>
      </c>
      <c r="B5737" s="171">
        <v>87367</v>
      </c>
      <c r="C5737" s="165" t="s">
        <v>16783</v>
      </c>
      <c r="D5737" s="166" t="s">
        <v>537</v>
      </c>
      <c r="E5737" s="461">
        <v>365.59</v>
      </c>
      <c r="F5737" s="164" t="s">
        <v>11118</v>
      </c>
    </row>
    <row r="5738" spans="1:6" ht="21.6" x14ac:dyDescent="0.3">
      <c r="A5738" s="159" t="str">
        <f t="shared" si="89"/>
        <v>SN-87368</v>
      </c>
      <c r="B5738" s="171">
        <v>87368</v>
      </c>
      <c r="C5738" s="165" t="s">
        <v>16784</v>
      </c>
      <c r="D5738" s="166" t="s">
        <v>537</v>
      </c>
      <c r="E5738" s="461">
        <v>356.55</v>
      </c>
      <c r="F5738" s="164" t="s">
        <v>11118</v>
      </c>
    </row>
    <row r="5739" spans="1:6" ht="21.6" x14ac:dyDescent="0.3">
      <c r="A5739" s="159" t="str">
        <f t="shared" si="89"/>
        <v>SN-87369</v>
      </c>
      <c r="B5739" s="171">
        <v>87369</v>
      </c>
      <c r="C5739" s="165" t="s">
        <v>16785</v>
      </c>
      <c r="D5739" s="166" t="s">
        <v>537</v>
      </c>
      <c r="E5739" s="461">
        <v>360.65</v>
      </c>
      <c r="F5739" s="164" t="s">
        <v>11118</v>
      </c>
    </row>
    <row r="5740" spans="1:6" ht="21.6" x14ac:dyDescent="0.3">
      <c r="A5740" s="159" t="str">
        <f t="shared" si="89"/>
        <v>SN-87370</v>
      </c>
      <c r="B5740" s="171">
        <v>87370</v>
      </c>
      <c r="C5740" s="165" t="s">
        <v>16786</v>
      </c>
      <c r="D5740" s="166" t="s">
        <v>537</v>
      </c>
      <c r="E5740" s="461">
        <v>349.36</v>
      </c>
      <c r="F5740" s="164" t="s">
        <v>11118</v>
      </c>
    </row>
    <row r="5741" spans="1:6" ht="21.6" x14ac:dyDescent="0.3">
      <c r="A5741" s="159" t="str">
        <f t="shared" si="89"/>
        <v>SN-87371</v>
      </c>
      <c r="B5741" s="171">
        <v>87371</v>
      </c>
      <c r="C5741" s="165" t="s">
        <v>16787</v>
      </c>
      <c r="D5741" s="166" t="s">
        <v>537</v>
      </c>
      <c r="E5741" s="461">
        <v>340.34</v>
      </c>
      <c r="F5741" s="164" t="s">
        <v>11118</v>
      </c>
    </row>
    <row r="5742" spans="1:6" ht="21.6" x14ac:dyDescent="0.3">
      <c r="A5742" s="159" t="str">
        <f t="shared" si="89"/>
        <v>SN-87372</v>
      </c>
      <c r="B5742" s="171">
        <v>87372</v>
      </c>
      <c r="C5742" s="165" t="s">
        <v>16788</v>
      </c>
      <c r="D5742" s="166" t="s">
        <v>537</v>
      </c>
      <c r="E5742" s="461">
        <v>457.99</v>
      </c>
      <c r="F5742" s="164" t="s">
        <v>11118</v>
      </c>
    </row>
    <row r="5743" spans="1:6" ht="21.6" x14ac:dyDescent="0.3">
      <c r="A5743" s="159" t="str">
        <f t="shared" si="89"/>
        <v>SN-87373</v>
      </c>
      <c r="B5743" s="171">
        <v>87373</v>
      </c>
      <c r="C5743" s="165" t="s">
        <v>16789</v>
      </c>
      <c r="D5743" s="166" t="s">
        <v>537</v>
      </c>
      <c r="E5743" s="461">
        <v>417.01</v>
      </c>
      <c r="F5743" s="164" t="s">
        <v>11118</v>
      </c>
    </row>
    <row r="5744" spans="1:6" ht="21.6" x14ac:dyDescent="0.3">
      <c r="A5744" s="159" t="str">
        <f t="shared" si="89"/>
        <v>SN-87374</v>
      </c>
      <c r="B5744" s="171">
        <v>87374</v>
      </c>
      <c r="C5744" s="165" t="s">
        <v>16790</v>
      </c>
      <c r="D5744" s="166" t="s">
        <v>537</v>
      </c>
      <c r="E5744" s="461">
        <v>389.51</v>
      </c>
      <c r="F5744" s="164" t="s">
        <v>11118</v>
      </c>
    </row>
    <row r="5745" spans="1:6" ht="21.6" x14ac:dyDescent="0.3">
      <c r="A5745" s="159" t="str">
        <f t="shared" si="89"/>
        <v>SN-87375</v>
      </c>
      <c r="B5745" s="171">
        <v>87375</v>
      </c>
      <c r="C5745" s="165" t="s">
        <v>16791</v>
      </c>
      <c r="D5745" s="166" t="s">
        <v>537</v>
      </c>
      <c r="E5745" s="461">
        <v>366.57</v>
      </c>
      <c r="F5745" s="164" t="s">
        <v>11118</v>
      </c>
    </row>
    <row r="5746" spans="1:6" ht="21.6" x14ac:dyDescent="0.3">
      <c r="A5746" s="159" t="str">
        <f t="shared" si="89"/>
        <v>SN-87376</v>
      </c>
      <c r="B5746" s="171">
        <v>87376</v>
      </c>
      <c r="C5746" s="165" t="s">
        <v>16792</v>
      </c>
      <c r="D5746" s="166" t="s">
        <v>537</v>
      </c>
      <c r="E5746" s="461">
        <v>320.85000000000002</v>
      </c>
      <c r="F5746" s="164" t="s">
        <v>11118</v>
      </c>
    </row>
    <row r="5747" spans="1:6" ht="21.6" x14ac:dyDescent="0.3">
      <c r="A5747" s="159" t="str">
        <f t="shared" si="89"/>
        <v>SN-87377</v>
      </c>
      <c r="B5747" s="171">
        <v>87377</v>
      </c>
      <c r="C5747" s="165" t="s">
        <v>16793</v>
      </c>
      <c r="D5747" s="166" t="s">
        <v>537</v>
      </c>
      <c r="E5747" s="461">
        <v>370.04</v>
      </c>
      <c r="F5747" s="164" t="s">
        <v>11118</v>
      </c>
    </row>
    <row r="5748" spans="1:6" ht="21.6" x14ac:dyDescent="0.3">
      <c r="A5748" s="159" t="str">
        <f t="shared" si="89"/>
        <v>SN-87378</v>
      </c>
      <c r="B5748" s="171">
        <v>87378</v>
      </c>
      <c r="C5748" s="165" t="s">
        <v>16794</v>
      </c>
      <c r="D5748" s="166" t="s">
        <v>537</v>
      </c>
      <c r="E5748" s="461">
        <v>340.5</v>
      </c>
      <c r="F5748" s="164" t="s">
        <v>11118</v>
      </c>
    </row>
    <row r="5749" spans="1:6" ht="21.6" x14ac:dyDescent="0.3">
      <c r="A5749" s="159" t="str">
        <f t="shared" si="89"/>
        <v>SN-87379</v>
      </c>
      <c r="B5749" s="171">
        <v>87379</v>
      </c>
      <c r="C5749" s="165" t="s">
        <v>16795</v>
      </c>
      <c r="D5749" s="166" t="s">
        <v>537</v>
      </c>
      <c r="E5749" s="461">
        <v>2198.35</v>
      </c>
      <c r="F5749" s="164" t="s">
        <v>11118</v>
      </c>
    </row>
    <row r="5750" spans="1:6" ht="21.6" x14ac:dyDescent="0.3">
      <c r="A5750" s="159" t="str">
        <f t="shared" si="89"/>
        <v>SN-87380</v>
      </c>
      <c r="B5750" s="171">
        <v>87380</v>
      </c>
      <c r="C5750" s="165" t="s">
        <v>16796</v>
      </c>
      <c r="D5750" s="166" t="s">
        <v>537</v>
      </c>
      <c r="E5750" s="461">
        <v>2250.66</v>
      </c>
      <c r="F5750" s="164" t="s">
        <v>11118</v>
      </c>
    </row>
    <row r="5751" spans="1:6" ht="21.6" x14ac:dyDescent="0.3">
      <c r="A5751" s="159" t="str">
        <f t="shared" si="89"/>
        <v>SN-87381</v>
      </c>
      <c r="B5751" s="171">
        <v>87381</v>
      </c>
      <c r="C5751" s="165" t="s">
        <v>16797</v>
      </c>
      <c r="D5751" s="166" t="s">
        <v>537</v>
      </c>
      <c r="E5751" s="461">
        <v>2219.9299999999998</v>
      </c>
      <c r="F5751" s="164" t="s">
        <v>11118</v>
      </c>
    </row>
    <row r="5752" spans="1:6" ht="20.399999999999999" x14ac:dyDescent="0.3">
      <c r="A5752" s="159" t="str">
        <f t="shared" si="89"/>
        <v>SN-87382</v>
      </c>
      <c r="B5752" s="171">
        <v>87382</v>
      </c>
      <c r="C5752" s="165" t="s">
        <v>16798</v>
      </c>
      <c r="D5752" s="166" t="s">
        <v>537</v>
      </c>
      <c r="E5752" s="461">
        <v>925.98</v>
      </c>
      <c r="F5752" s="164" t="s">
        <v>11038</v>
      </c>
    </row>
    <row r="5753" spans="1:6" ht="20.399999999999999" x14ac:dyDescent="0.3">
      <c r="A5753" s="159" t="str">
        <f t="shared" si="89"/>
        <v>SN-87383</v>
      </c>
      <c r="B5753" s="171">
        <v>87383</v>
      </c>
      <c r="C5753" s="165" t="s">
        <v>16799</v>
      </c>
      <c r="D5753" s="166" t="s">
        <v>537</v>
      </c>
      <c r="E5753" s="461">
        <v>924.74</v>
      </c>
      <c r="F5753" s="164" t="s">
        <v>11038</v>
      </c>
    </row>
    <row r="5754" spans="1:6" ht="20.399999999999999" x14ac:dyDescent="0.3">
      <c r="A5754" s="159" t="str">
        <f t="shared" si="89"/>
        <v>SN-87384</v>
      </c>
      <c r="B5754" s="171">
        <v>87384</v>
      </c>
      <c r="C5754" s="165" t="s">
        <v>16800</v>
      </c>
      <c r="D5754" s="166" t="s">
        <v>537</v>
      </c>
      <c r="E5754" s="461">
        <v>922.24</v>
      </c>
      <c r="F5754" s="164" t="s">
        <v>11038</v>
      </c>
    </row>
    <row r="5755" spans="1:6" x14ac:dyDescent="0.3">
      <c r="A5755" s="159" t="str">
        <f t="shared" si="89"/>
        <v>SN-87385</v>
      </c>
      <c r="B5755" s="171">
        <v>87385</v>
      </c>
      <c r="C5755" s="165" t="s">
        <v>16801</v>
      </c>
      <c r="D5755" s="166" t="s">
        <v>537</v>
      </c>
      <c r="E5755" s="461">
        <v>1331.14</v>
      </c>
      <c r="F5755" s="164" t="s">
        <v>11038</v>
      </c>
    </row>
    <row r="5756" spans="1:6" x14ac:dyDescent="0.3">
      <c r="A5756" s="159" t="str">
        <f t="shared" si="89"/>
        <v>SN-87386</v>
      </c>
      <c r="B5756" s="171">
        <v>87386</v>
      </c>
      <c r="C5756" s="165" t="s">
        <v>16802</v>
      </c>
      <c r="D5756" s="166" t="s">
        <v>537</v>
      </c>
      <c r="E5756" s="461">
        <v>1330.85</v>
      </c>
      <c r="F5756" s="164" t="s">
        <v>11038</v>
      </c>
    </row>
    <row r="5757" spans="1:6" x14ac:dyDescent="0.3">
      <c r="A5757" s="159" t="str">
        <f t="shared" si="89"/>
        <v>SN-87387</v>
      </c>
      <c r="B5757" s="171">
        <v>87387</v>
      </c>
      <c r="C5757" s="165" t="s">
        <v>16803</v>
      </c>
      <c r="D5757" s="166" t="s">
        <v>537</v>
      </c>
      <c r="E5757" s="461">
        <v>1331.63</v>
      </c>
      <c r="F5757" s="164" t="s">
        <v>11038</v>
      </c>
    </row>
    <row r="5758" spans="1:6" ht="20.399999999999999" x14ac:dyDescent="0.3">
      <c r="A5758" s="159" t="str">
        <f t="shared" si="89"/>
        <v>SN-87388</v>
      </c>
      <c r="B5758" s="171">
        <v>87388</v>
      </c>
      <c r="C5758" s="165" t="s">
        <v>16804</v>
      </c>
      <c r="D5758" s="166" t="s">
        <v>537</v>
      </c>
      <c r="E5758" s="461">
        <v>3161.11</v>
      </c>
      <c r="F5758" s="164" t="s">
        <v>11038</v>
      </c>
    </row>
    <row r="5759" spans="1:6" ht="20.399999999999999" x14ac:dyDescent="0.3">
      <c r="A5759" s="159" t="str">
        <f t="shared" si="89"/>
        <v>SN-87389</v>
      </c>
      <c r="B5759" s="171">
        <v>87389</v>
      </c>
      <c r="C5759" s="165" t="s">
        <v>16805</v>
      </c>
      <c r="D5759" s="166" t="s">
        <v>537</v>
      </c>
      <c r="E5759" s="461">
        <v>3178.59</v>
      </c>
      <c r="F5759" s="164" t="s">
        <v>11038</v>
      </c>
    </row>
    <row r="5760" spans="1:6" ht="20.399999999999999" x14ac:dyDescent="0.3">
      <c r="A5760" s="159" t="str">
        <f t="shared" si="89"/>
        <v>SN-87390</v>
      </c>
      <c r="B5760" s="171">
        <v>87390</v>
      </c>
      <c r="C5760" s="165" t="s">
        <v>16806</v>
      </c>
      <c r="D5760" s="166" t="s">
        <v>537</v>
      </c>
      <c r="E5760" s="461">
        <v>3189.93</v>
      </c>
      <c r="F5760" s="164" t="s">
        <v>11038</v>
      </c>
    </row>
    <row r="5761" spans="1:6" ht="20.399999999999999" x14ac:dyDescent="0.3">
      <c r="A5761" s="159" t="str">
        <f t="shared" si="89"/>
        <v>SN-87391</v>
      </c>
      <c r="B5761" s="171">
        <v>87391</v>
      </c>
      <c r="C5761" s="165" t="s">
        <v>16807</v>
      </c>
      <c r="D5761" s="166" t="s">
        <v>537</v>
      </c>
      <c r="E5761" s="461">
        <v>4593.13</v>
      </c>
      <c r="F5761" s="164" t="s">
        <v>11038</v>
      </c>
    </row>
    <row r="5762" spans="1:6" ht="20.399999999999999" x14ac:dyDescent="0.3">
      <c r="A5762" s="159" t="str">
        <f t="shared" si="89"/>
        <v>SN-87393</v>
      </c>
      <c r="B5762" s="171">
        <v>87393</v>
      </c>
      <c r="C5762" s="165" t="s">
        <v>16808</v>
      </c>
      <c r="D5762" s="166" t="s">
        <v>537</v>
      </c>
      <c r="E5762" s="461">
        <v>4651.7299999999996</v>
      </c>
      <c r="F5762" s="164" t="s">
        <v>11038</v>
      </c>
    </row>
    <row r="5763" spans="1:6" ht="20.399999999999999" x14ac:dyDescent="0.3">
      <c r="A5763" s="159" t="str">
        <f t="shared" si="89"/>
        <v>SN-87394</v>
      </c>
      <c r="B5763" s="171">
        <v>87394</v>
      </c>
      <c r="C5763" s="165" t="s">
        <v>16809</v>
      </c>
      <c r="D5763" s="166" t="s">
        <v>537</v>
      </c>
      <c r="E5763" s="461">
        <v>4677.91</v>
      </c>
      <c r="F5763" s="164" t="s">
        <v>11038</v>
      </c>
    </row>
    <row r="5764" spans="1:6" ht="20.399999999999999" x14ac:dyDescent="0.3">
      <c r="A5764" s="159" t="str">
        <f t="shared" si="89"/>
        <v>SN-87395</v>
      </c>
      <c r="B5764" s="171">
        <v>87395</v>
      </c>
      <c r="C5764" s="165" t="s">
        <v>16810</v>
      </c>
      <c r="D5764" s="166" t="s">
        <v>537</v>
      </c>
      <c r="E5764" s="461">
        <v>3604.4</v>
      </c>
      <c r="F5764" s="164" t="s">
        <v>11038</v>
      </c>
    </row>
    <row r="5765" spans="1:6" ht="20.399999999999999" x14ac:dyDescent="0.3">
      <c r="A5765" s="159" t="str">
        <f t="shared" si="89"/>
        <v>SN-87396</v>
      </c>
      <c r="B5765" s="171">
        <v>87396</v>
      </c>
      <c r="C5765" s="165" t="s">
        <v>16811</v>
      </c>
      <c r="D5765" s="166" t="s">
        <v>537</v>
      </c>
      <c r="E5765" s="461">
        <v>3648.78</v>
      </c>
      <c r="F5765" s="164" t="s">
        <v>11038</v>
      </c>
    </row>
    <row r="5766" spans="1:6" ht="20.399999999999999" x14ac:dyDescent="0.3">
      <c r="A5766" s="159" t="str">
        <f t="shared" si="89"/>
        <v>SN-87397</v>
      </c>
      <c r="B5766" s="171">
        <v>87397</v>
      </c>
      <c r="C5766" s="165" t="s">
        <v>16812</v>
      </c>
      <c r="D5766" s="166" t="s">
        <v>537</v>
      </c>
      <c r="E5766" s="461">
        <v>3665.3</v>
      </c>
      <c r="F5766" s="164" t="s">
        <v>11038</v>
      </c>
    </row>
    <row r="5767" spans="1:6" ht="21.6" x14ac:dyDescent="0.3">
      <c r="A5767" s="159" t="str">
        <f t="shared" si="89"/>
        <v>SN-87398</v>
      </c>
      <c r="B5767" s="171">
        <v>87398</v>
      </c>
      <c r="C5767" s="165" t="s">
        <v>16813</v>
      </c>
      <c r="D5767" s="166" t="s">
        <v>537</v>
      </c>
      <c r="E5767" s="461">
        <v>1048.57</v>
      </c>
      <c r="F5767" s="164" t="s">
        <v>11118</v>
      </c>
    </row>
    <row r="5768" spans="1:6" ht="21.6" x14ac:dyDescent="0.3">
      <c r="A5768" s="159" t="str">
        <f t="shared" si="89"/>
        <v>SN-87399</v>
      </c>
      <c r="B5768" s="171">
        <v>87399</v>
      </c>
      <c r="C5768" s="165" t="s">
        <v>7789</v>
      </c>
      <c r="D5768" s="166" t="s">
        <v>537</v>
      </c>
      <c r="E5768" s="461">
        <v>1467.61</v>
      </c>
      <c r="F5768" s="164" t="s">
        <v>11118</v>
      </c>
    </row>
    <row r="5769" spans="1:6" ht="21.6" x14ac:dyDescent="0.3">
      <c r="A5769" s="159" t="str">
        <f t="shared" si="89"/>
        <v>SN-87401</v>
      </c>
      <c r="B5769" s="171">
        <v>87401</v>
      </c>
      <c r="C5769" s="165" t="s">
        <v>16814</v>
      </c>
      <c r="D5769" s="166" t="s">
        <v>537</v>
      </c>
      <c r="E5769" s="461">
        <v>4799.88</v>
      </c>
      <c r="F5769" s="164" t="s">
        <v>11118</v>
      </c>
    </row>
    <row r="5770" spans="1:6" ht="21.6" x14ac:dyDescent="0.3">
      <c r="A5770" s="159" t="str">
        <f t="shared" ref="A5770:A5833" si="90">CONCATENATE("SN-",B5770)</f>
        <v>SN-87402</v>
      </c>
      <c r="B5770" s="171">
        <v>87402</v>
      </c>
      <c r="C5770" s="165" t="s">
        <v>16815</v>
      </c>
      <c r="D5770" s="166" t="s">
        <v>537</v>
      </c>
      <c r="E5770" s="461">
        <v>3802.38</v>
      </c>
      <c r="F5770" s="164" t="s">
        <v>11118</v>
      </c>
    </row>
    <row r="5771" spans="1:6" ht="20.399999999999999" x14ac:dyDescent="0.3">
      <c r="A5771" s="159" t="str">
        <f t="shared" si="90"/>
        <v>SN-87404</v>
      </c>
      <c r="B5771" s="171">
        <v>87404</v>
      </c>
      <c r="C5771" s="165" t="s">
        <v>16816</v>
      </c>
      <c r="D5771" s="166" t="s">
        <v>537</v>
      </c>
      <c r="E5771" s="461">
        <v>3273.04</v>
      </c>
      <c r="F5771" s="164" t="s">
        <v>11038</v>
      </c>
    </row>
    <row r="5772" spans="1:6" ht="20.399999999999999" x14ac:dyDescent="0.3">
      <c r="A5772" s="159" t="str">
        <f t="shared" si="90"/>
        <v>SN-87405</v>
      </c>
      <c r="B5772" s="171">
        <v>87405</v>
      </c>
      <c r="C5772" s="165" t="s">
        <v>16817</v>
      </c>
      <c r="D5772" s="166" t="s">
        <v>537</v>
      </c>
      <c r="E5772" s="461">
        <v>3284.36</v>
      </c>
      <c r="F5772" s="164" t="s">
        <v>11038</v>
      </c>
    </row>
    <row r="5773" spans="1:6" x14ac:dyDescent="0.3">
      <c r="A5773" s="159" t="str">
        <f t="shared" si="90"/>
        <v>SN-87407</v>
      </c>
      <c r="B5773" s="171">
        <v>87407</v>
      </c>
      <c r="C5773" s="165" t="s">
        <v>16818</v>
      </c>
      <c r="D5773" s="166" t="s">
        <v>537</v>
      </c>
      <c r="E5773" s="461">
        <v>944.98</v>
      </c>
      <c r="F5773" s="164" t="s">
        <v>11038</v>
      </c>
    </row>
    <row r="5774" spans="1:6" x14ac:dyDescent="0.3">
      <c r="A5774" s="159" t="str">
        <f t="shared" si="90"/>
        <v>SN-87408</v>
      </c>
      <c r="B5774" s="171">
        <v>87408</v>
      </c>
      <c r="C5774" s="165" t="s">
        <v>16819</v>
      </c>
      <c r="D5774" s="166" t="s">
        <v>537</v>
      </c>
      <c r="E5774" s="461">
        <v>938.35</v>
      </c>
      <c r="F5774" s="164" t="s">
        <v>11038</v>
      </c>
    </row>
    <row r="5775" spans="1:6" x14ac:dyDescent="0.3">
      <c r="A5775" s="159" t="str">
        <f t="shared" si="90"/>
        <v>SN-87410</v>
      </c>
      <c r="B5775" s="171">
        <v>87410</v>
      </c>
      <c r="C5775" s="165" t="s">
        <v>16820</v>
      </c>
      <c r="D5775" s="166" t="s">
        <v>537</v>
      </c>
      <c r="E5775" s="461">
        <v>492.84</v>
      </c>
      <c r="F5775" s="164" t="s">
        <v>11038</v>
      </c>
    </row>
    <row r="5776" spans="1:6" x14ac:dyDescent="0.3">
      <c r="A5776" s="159" t="str">
        <f t="shared" si="90"/>
        <v>SN-88626</v>
      </c>
      <c r="B5776" s="171">
        <v>88626</v>
      </c>
      <c r="C5776" s="165" t="s">
        <v>16821</v>
      </c>
      <c r="D5776" s="166" t="s">
        <v>537</v>
      </c>
      <c r="E5776" s="461">
        <v>281.47000000000003</v>
      </c>
      <c r="F5776" s="164" t="s">
        <v>11038</v>
      </c>
    </row>
    <row r="5777" spans="1:6" ht="21.6" x14ac:dyDescent="0.3">
      <c r="A5777" s="159" t="str">
        <f t="shared" si="90"/>
        <v>SN-88627</v>
      </c>
      <c r="B5777" s="171">
        <v>88627</v>
      </c>
      <c r="C5777" s="165" t="s">
        <v>16822</v>
      </c>
      <c r="D5777" s="166" t="s">
        <v>537</v>
      </c>
      <c r="E5777" s="461">
        <v>339.66</v>
      </c>
      <c r="F5777" s="164" t="s">
        <v>11118</v>
      </c>
    </row>
    <row r="5778" spans="1:6" x14ac:dyDescent="0.3">
      <c r="A5778" s="159" t="str">
        <f t="shared" si="90"/>
        <v>SN-88628</v>
      </c>
      <c r="B5778" s="171">
        <v>88628</v>
      </c>
      <c r="C5778" s="165" t="s">
        <v>16823</v>
      </c>
      <c r="D5778" s="166" t="s">
        <v>537</v>
      </c>
      <c r="E5778" s="461">
        <v>302.14</v>
      </c>
      <c r="F5778" s="164" t="s">
        <v>11038</v>
      </c>
    </row>
    <row r="5779" spans="1:6" ht="21.6" x14ac:dyDescent="0.3">
      <c r="A5779" s="159" t="str">
        <f t="shared" si="90"/>
        <v>SN-88629</v>
      </c>
      <c r="B5779" s="171">
        <v>88629</v>
      </c>
      <c r="C5779" s="165" t="s">
        <v>16824</v>
      </c>
      <c r="D5779" s="166" t="s">
        <v>537</v>
      </c>
      <c r="E5779" s="461">
        <v>362.9</v>
      </c>
      <c r="F5779" s="164" t="s">
        <v>11118</v>
      </c>
    </row>
    <row r="5780" spans="1:6" x14ac:dyDescent="0.3">
      <c r="A5780" s="159" t="str">
        <f t="shared" si="90"/>
        <v>SN-88630</v>
      </c>
      <c r="B5780" s="171">
        <v>88630</v>
      </c>
      <c r="C5780" s="165" t="s">
        <v>16825</v>
      </c>
      <c r="D5780" s="166" t="s">
        <v>537</v>
      </c>
      <c r="E5780" s="461">
        <v>268.33</v>
      </c>
      <c r="F5780" s="164" t="s">
        <v>11038</v>
      </c>
    </row>
    <row r="5781" spans="1:6" ht="21.6" x14ac:dyDescent="0.3">
      <c r="A5781" s="159" t="str">
        <f t="shared" si="90"/>
        <v>SN-88631</v>
      </c>
      <c r="B5781" s="171">
        <v>88631</v>
      </c>
      <c r="C5781" s="165" t="s">
        <v>16826</v>
      </c>
      <c r="D5781" s="166" t="s">
        <v>537</v>
      </c>
      <c r="E5781" s="461">
        <v>330.94</v>
      </c>
      <c r="F5781" s="164" t="s">
        <v>11118</v>
      </c>
    </row>
    <row r="5782" spans="1:6" ht="20.399999999999999" x14ac:dyDescent="0.3">
      <c r="A5782" s="159" t="str">
        <f t="shared" si="90"/>
        <v>SN-88715</v>
      </c>
      <c r="B5782" s="171">
        <v>88715</v>
      </c>
      <c r="C5782" s="165" t="s">
        <v>16827</v>
      </c>
      <c r="D5782" s="166" t="s">
        <v>537</v>
      </c>
      <c r="E5782" s="461">
        <v>273.57</v>
      </c>
      <c r="F5782" s="164" t="s">
        <v>11038</v>
      </c>
    </row>
    <row r="5783" spans="1:6" ht="20.399999999999999" x14ac:dyDescent="0.3">
      <c r="A5783" s="159" t="str">
        <f t="shared" si="90"/>
        <v>SN-95563</v>
      </c>
      <c r="B5783" s="171">
        <v>95563</v>
      </c>
      <c r="C5783" s="165" t="s">
        <v>16828</v>
      </c>
      <c r="D5783" s="166" t="s">
        <v>537</v>
      </c>
      <c r="E5783" s="461">
        <v>475.09</v>
      </c>
      <c r="F5783" s="164" t="s">
        <v>11038</v>
      </c>
    </row>
    <row r="5784" spans="1:6" x14ac:dyDescent="0.3">
      <c r="A5784" s="159" t="str">
        <f t="shared" si="90"/>
        <v>SN-96920</v>
      </c>
      <c r="B5784" s="171">
        <v>96920</v>
      </c>
      <c r="C5784" s="165" t="s">
        <v>16829</v>
      </c>
      <c r="D5784" s="166" t="s">
        <v>537</v>
      </c>
      <c r="E5784" s="461">
        <v>403.66</v>
      </c>
      <c r="F5784" s="164" t="s">
        <v>11038</v>
      </c>
    </row>
    <row r="5785" spans="1:6" ht="21.6" x14ac:dyDescent="0.3">
      <c r="A5785" s="159" t="str">
        <f t="shared" si="90"/>
        <v>SN-88036</v>
      </c>
      <c r="B5785" s="171">
        <v>88036</v>
      </c>
      <c r="C5785" s="165" t="s">
        <v>7790</v>
      </c>
      <c r="D5785" s="166" t="s">
        <v>537</v>
      </c>
      <c r="E5785" s="461">
        <v>20.38</v>
      </c>
      <c r="F5785" s="164" t="s">
        <v>11118</v>
      </c>
    </row>
    <row r="5786" spans="1:6" ht="21.6" x14ac:dyDescent="0.3">
      <c r="A5786" s="159" t="str">
        <f t="shared" si="90"/>
        <v>SN-88037</v>
      </c>
      <c r="B5786" s="171">
        <v>88037</v>
      </c>
      <c r="C5786" s="165" t="s">
        <v>7791</v>
      </c>
      <c r="D5786" s="166" t="s">
        <v>537</v>
      </c>
      <c r="E5786" s="461">
        <v>28.55</v>
      </c>
      <c r="F5786" s="164" t="s">
        <v>11118</v>
      </c>
    </row>
    <row r="5787" spans="1:6" ht="21.6" x14ac:dyDescent="0.3">
      <c r="A5787" s="159" t="str">
        <f t="shared" si="90"/>
        <v>SN-88038</v>
      </c>
      <c r="B5787" s="171">
        <v>88038</v>
      </c>
      <c r="C5787" s="165" t="s">
        <v>7792</v>
      </c>
      <c r="D5787" s="166" t="s">
        <v>537</v>
      </c>
      <c r="E5787" s="461">
        <v>38.770000000000003</v>
      </c>
      <c r="F5787" s="164" t="s">
        <v>11118</v>
      </c>
    </row>
    <row r="5788" spans="1:6" ht="21.6" x14ac:dyDescent="0.3">
      <c r="A5788" s="159" t="str">
        <f t="shared" si="90"/>
        <v>SN-88039</v>
      </c>
      <c r="B5788" s="171">
        <v>88039</v>
      </c>
      <c r="C5788" s="165" t="s">
        <v>7793</v>
      </c>
      <c r="D5788" s="166" t="s">
        <v>537</v>
      </c>
      <c r="E5788" s="461">
        <v>48.98</v>
      </c>
      <c r="F5788" s="164" t="s">
        <v>11118</v>
      </c>
    </row>
    <row r="5789" spans="1:6" ht="21.6" x14ac:dyDescent="0.3">
      <c r="A5789" s="159" t="str">
        <f t="shared" si="90"/>
        <v>SN-88040</v>
      </c>
      <c r="B5789" s="171">
        <v>88040</v>
      </c>
      <c r="C5789" s="165" t="s">
        <v>16830</v>
      </c>
      <c r="D5789" s="166" t="s">
        <v>537</v>
      </c>
      <c r="E5789" s="461">
        <v>7.42</v>
      </c>
      <c r="F5789" s="164" t="s">
        <v>11118</v>
      </c>
    </row>
    <row r="5790" spans="1:6" ht="21.6" x14ac:dyDescent="0.3">
      <c r="A5790" s="159" t="str">
        <f t="shared" si="90"/>
        <v>SN-88041</v>
      </c>
      <c r="B5790" s="171">
        <v>88041</v>
      </c>
      <c r="C5790" s="165" t="s">
        <v>16831</v>
      </c>
      <c r="D5790" s="166" t="s">
        <v>537</v>
      </c>
      <c r="E5790" s="461">
        <v>11.52</v>
      </c>
      <c r="F5790" s="164" t="s">
        <v>11118</v>
      </c>
    </row>
    <row r="5791" spans="1:6" ht="21.6" x14ac:dyDescent="0.3">
      <c r="A5791" s="159" t="str">
        <f t="shared" si="90"/>
        <v>SN-88042</v>
      </c>
      <c r="B5791" s="171">
        <v>88042</v>
      </c>
      <c r="C5791" s="165" t="s">
        <v>16832</v>
      </c>
      <c r="D5791" s="166" t="s">
        <v>537</v>
      </c>
      <c r="E5791" s="461">
        <v>16.63</v>
      </c>
      <c r="F5791" s="164" t="s">
        <v>11118</v>
      </c>
    </row>
    <row r="5792" spans="1:6" ht="21.6" x14ac:dyDescent="0.3">
      <c r="A5792" s="159" t="str">
        <f t="shared" si="90"/>
        <v>SN-88043</v>
      </c>
      <c r="B5792" s="171">
        <v>88043</v>
      </c>
      <c r="C5792" s="165" t="s">
        <v>16833</v>
      </c>
      <c r="D5792" s="166" t="s">
        <v>537</v>
      </c>
      <c r="E5792" s="461">
        <v>21.74</v>
      </c>
      <c r="F5792" s="164" t="s">
        <v>11118</v>
      </c>
    </row>
    <row r="5793" spans="1:6" ht="21.6" x14ac:dyDescent="0.3">
      <c r="A5793" s="159" t="str">
        <f t="shared" si="90"/>
        <v>SN-88044</v>
      </c>
      <c r="B5793" s="171">
        <v>88044</v>
      </c>
      <c r="C5793" s="165" t="s">
        <v>16834</v>
      </c>
      <c r="D5793" s="166" t="s">
        <v>513</v>
      </c>
      <c r="E5793" s="461">
        <v>0.42</v>
      </c>
      <c r="F5793" s="164" t="s">
        <v>11118</v>
      </c>
    </row>
    <row r="5794" spans="1:6" ht="21.6" x14ac:dyDescent="0.3">
      <c r="A5794" s="159" t="str">
        <f t="shared" si="90"/>
        <v>SN-88045</v>
      </c>
      <c r="B5794" s="171">
        <v>88045</v>
      </c>
      <c r="C5794" s="165" t="s">
        <v>16835</v>
      </c>
      <c r="D5794" s="166" t="s">
        <v>513</v>
      </c>
      <c r="E5794" s="461">
        <v>0.21</v>
      </c>
      <c r="F5794" s="164" t="s">
        <v>11118</v>
      </c>
    </row>
    <row r="5795" spans="1:6" ht="21.6" x14ac:dyDescent="0.3">
      <c r="A5795" s="159" t="str">
        <f t="shared" si="90"/>
        <v>SN-88046</v>
      </c>
      <c r="B5795" s="171">
        <v>88046</v>
      </c>
      <c r="C5795" s="165" t="s">
        <v>16836</v>
      </c>
      <c r="D5795" s="166" t="s">
        <v>513</v>
      </c>
      <c r="E5795" s="461">
        <v>0.18</v>
      </c>
      <c r="F5795" s="164" t="s">
        <v>11118</v>
      </c>
    </row>
    <row r="5796" spans="1:6" ht="21.6" x14ac:dyDescent="0.3">
      <c r="A5796" s="159" t="str">
        <f t="shared" si="90"/>
        <v>SN-88047</v>
      </c>
      <c r="B5796" s="171">
        <v>88047</v>
      </c>
      <c r="C5796" s="165" t="s">
        <v>16837</v>
      </c>
      <c r="D5796" s="166" t="s">
        <v>513</v>
      </c>
      <c r="E5796" s="461">
        <v>0.06</v>
      </c>
      <c r="F5796" s="164" t="s">
        <v>11118</v>
      </c>
    </row>
    <row r="5797" spans="1:6" ht="21.6" x14ac:dyDescent="0.3">
      <c r="A5797" s="159" t="str">
        <f t="shared" si="90"/>
        <v>SN-88048</v>
      </c>
      <c r="B5797" s="171">
        <v>88048</v>
      </c>
      <c r="C5797" s="165" t="s">
        <v>16838</v>
      </c>
      <c r="D5797" s="166" t="s">
        <v>513</v>
      </c>
      <c r="E5797" s="461">
        <v>0.24</v>
      </c>
      <c r="F5797" s="164" t="s">
        <v>11118</v>
      </c>
    </row>
    <row r="5798" spans="1:6" ht="21.6" x14ac:dyDescent="0.3">
      <c r="A5798" s="159" t="str">
        <f t="shared" si="90"/>
        <v>SN-88049</v>
      </c>
      <c r="B5798" s="171">
        <v>88049</v>
      </c>
      <c r="C5798" s="165" t="s">
        <v>16839</v>
      </c>
      <c r="D5798" s="166" t="s">
        <v>513</v>
      </c>
      <c r="E5798" s="461">
        <v>0.08</v>
      </c>
      <c r="F5798" s="164" t="s">
        <v>11118</v>
      </c>
    </row>
    <row r="5799" spans="1:6" ht="21.6" x14ac:dyDescent="0.3">
      <c r="A5799" s="159" t="str">
        <f t="shared" si="90"/>
        <v>SN-88050</v>
      </c>
      <c r="B5799" s="171">
        <v>88050</v>
      </c>
      <c r="C5799" s="165" t="s">
        <v>16840</v>
      </c>
      <c r="D5799" s="166" t="s">
        <v>513</v>
      </c>
      <c r="E5799" s="461">
        <v>0.31</v>
      </c>
      <c r="F5799" s="164" t="s">
        <v>11118</v>
      </c>
    </row>
    <row r="5800" spans="1:6" ht="21.6" x14ac:dyDescent="0.3">
      <c r="A5800" s="159" t="str">
        <f t="shared" si="90"/>
        <v>SN-88051</v>
      </c>
      <c r="B5800" s="171">
        <v>88051</v>
      </c>
      <c r="C5800" s="165" t="s">
        <v>16841</v>
      </c>
      <c r="D5800" s="166" t="s">
        <v>513</v>
      </c>
      <c r="E5800" s="461">
        <v>0.09</v>
      </c>
      <c r="F5800" s="164" t="s">
        <v>11118</v>
      </c>
    </row>
    <row r="5801" spans="1:6" ht="21.6" x14ac:dyDescent="0.3">
      <c r="A5801" s="159" t="str">
        <f t="shared" si="90"/>
        <v>SN-88052</v>
      </c>
      <c r="B5801" s="171">
        <v>88052</v>
      </c>
      <c r="C5801" s="165" t="s">
        <v>16842</v>
      </c>
      <c r="D5801" s="166" t="s">
        <v>513</v>
      </c>
      <c r="E5801" s="461">
        <v>0.39</v>
      </c>
      <c r="F5801" s="164" t="s">
        <v>11118</v>
      </c>
    </row>
    <row r="5802" spans="1:6" ht="21.6" x14ac:dyDescent="0.3">
      <c r="A5802" s="159" t="str">
        <f t="shared" si="90"/>
        <v>SN-88053</v>
      </c>
      <c r="B5802" s="171">
        <v>88053</v>
      </c>
      <c r="C5802" s="165" t="s">
        <v>16843</v>
      </c>
      <c r="D5802" s="166" t="s">
        <v>513</v>
      </c>
      <c r="E5802" s="461">
        <v>0.11</v>
      </c>
      <c r="F5802" s="164" t="s">
        <v>11118</v>
      </c>
    </row>
    <row r="5803" spans="1:6" ht="21.6" x14ac:dyDescent="0.3">
      <c r="A5803" s="159" t="str">
        <f t="shared" si="90"/>
        <v>SN-88054</v>
      </c>
      <c r="B5803" s="171">
        <v>88054</v>
      </c>
      <c r="C5803" s="165" t="s">
        <v>16844</v>
      </c>
      <c r="D5803" s="166" t="s">
        <v>513</v>
      </c>
      <c r="E5803" s="461">
        <v>7.0000000000000007E-2</v>
      </c>
      <c r="F5803" s="164" t="s">
        <v>11118</v>
      </c>
    </row>
    <row r="5804" spans="1:6" ht="21.6" x14ac:dyDescent="0.3">
      <c r="A5804" s="159" t="str">
        <f t="shared" si="90"/>
        <v>SN-88055</v>
      </c>
      <c r="B5804" s="171">
        <v>88055</v>
      </c>
      <c r="C5804" s="165" t="s">
        <v>16845</v>
      </c>
      <c r="D5804" s="166" t="s">
        <v>513</v>
      </c>
      <c r="E5804" s="461">
        <v>0.01</v>
      </c>
      <c r="F5804" s="164" t="s">
        <v>11118</v>
      </c>
    </row>
    <row r="5805" spans="1:6" ht="21.6" x14ac:dyDescent="0.3">
      <c r="A5805" s="159" t="str">
        <f t="shared" si="90"/>
        <v>SN-88056</v>
      </c>
      <c r="B5805" s="171">
        <v>88056</v>
      </c>
      <c r="C5805" s="165" t="s">
        <v>16846</v>
      </c>
      <c r="D5805" s="166" t="s">
        <v>513</v>
      </c>
      <c r="E5805" s="461">
        <v>0.12</v>
      </c>
      <c r="F5805" s="164" t="s">
        <v>11118</v>
      </c>
    </row>
    <row r="5806" spans="1:6" ht="21.6" x14ac:dyDescent="0.3">
      <c r="A5806" s="159" t="str">
        <f t="shared" si="90"/>
        <v>SN-88057</v>
      </c>
      <c r="B5806" s="171">
        <v>88057</v>
      </c>
      <c r="C5806" s="165" t="s">
        <v>16847</v>
      </c>
      <c r="D5806" s="166" t="s">
        <v>513</v>
      </c>
      <c r="E5806" s="461">
        <v>0.03</v>
      </c>
      <c r="F5806" s="164" t="s">
        <v>11118</v>
      </c>
    </row>
    <row r="5807" spans="1:6" ht="21.6" x14ac:dyDescent="0.3">
      <c r="A5807" s="159" t="str">
        <f t="shared" si="90"/>
        <v>SN-88058</v>
      </c>
      <c r="B5807" s="171">
        <v>88058</v>
      </c>
      <c r="C5807" s="165" t="s">
        <v>16848</v>
      </c>
      <c r="D5807" s="166" t="s">
        <v>513</v>
      </c>
      <c r="E5807" s="461">
        <v>0.18</v>
      </c>
      <c r="F5807" s="164" t="s">
        <v>11118</v>
      </c>
    </row>
    <row r="5808" spans="1:6" ht="21.6" x14ac:dyDescent="0.3">
      <c r="A5808" s="159" t="str">
        <f t="shared" si="90"/>
        <v>SN-88059</v>
      </c>
      <c r="B5808" s="171">
        <v>88059</v>
      </c>
      <c r="C5808" s="165" t="s">
        <v>16849</v>
      </c>
      <c r="D5808" s="166" t="s">
        <v>513</v>
      </c>
      <c r="E5808" s="461">
        <v>0.04</v>
      </c>
      <c r="F5808" s="164" t="s">
        <v>11118</v>
      </c>
    </row>
    <row r="5809" spans="1:6" ht="21.6" x14ac:dyDescent="0.3">
      <c r="A5809" s="159" t="str">
        <f t="shared" si="90"/>
        <v>SN-88060</v>
      </c>
      <c r="B5809" s="171">
        <v>88060</v>
      </c>
      <c r="C5809" s="165" t="s">
        <v>16850</v>
      </c>
      <c r="D5809" s="166" t="s">
        <v>513</v>
      </c>
      <c r="E5809" s="461">
        <v>0.24</v>
      </c>
      <c r="F5809" s="164" t="s">
        <v>11118</v>
      </c>
    </row>
    <row r="5810" spans="1:6" ht="21.6" x14ac:dyDescent="0.3">
      <c r="A5810" s="159" t="str">
        <f t="shared" si="90"/>
        <v>SN-88061</v>
      </c>
      <c r="B5810" s="171">
        <v>88061</v>
      </c>
      <c r="C5810" s="165" t="s">
        <v>16851</v>
      </c>
      <c r="D5810" s="166" t="s">
        <v>513</v>
      </c>
      <c r="E5810" s="461">
        <v>0.06</v>
      </c>
      <c r="F5810" s="164" t="s">
        <v>11118</v>
      </c>
    </row>
    <row r="5811" spans="1:6" ht="21.6" x14ac:dyDescent="0.3">
      <c r="A5811" s="159" t="str">
        <f t="shared" si="90"/>
        <v>SN-88074</v>
      </c>
      <c r="B5811" s="171">
        <v>88074</v>
      </c>
      <c r="C5811" s="165" t="s">
        <v>7794</v>
      </c>
      <c r="D5811" s="166" t="s">
        <v>701</v>
      </c>
      <c r="E5811" s="461">
        <v>0.6</v>
      </c>
      <c r="F5811" s="164" t="s">
        <v>11118</v>
      </c>
    </row>
    <row r="5812" spans="1:6" ht="21.6" x14ac:dyDescent="0.3">
      <c r="A5812" s="159" t="str">
        <f t="shared" si="90"/>
        <v>SN-88075</v>
      </c>
      <c r="B5812" s="171">
        <v>88075</v>
      </c>
      <c r="C5812" s="165" t="s">
        <v>16852</v>
      </c>
      <c r="D5812" s="166" t="s">
        <v>701</v>
      </c>
      <c r="E5812" s="461">
        <v>0.41</v>
      </c>
      <c r="F5812" s="164" t="s">
        <v>11118</v>
      </c>
    </row>
    <row r="5813" spans="1:6" ht="21.6" x14ac:dyDescent="0.3">
      <c r="A5813" s="159" t="str">
        <f t="shared" si="90"/>
        <v>SN-88076</v>
      </c>
      <c r="B5813" s="171">
        <v>88076</v>
      </c>
      <c r="C5813" s="165" t="s">
        <v>16853</v>
      </c>
      <c r="D5813" s="166" t="s">
        <v>701</v>
      </c>
      <c r="E5813" s="461">
        <v>0.47</v>
      </c>
      <c r="F5813" s="164" t="s">
        <v>11118</v>
      </c>
    </row>
    <row r="5814" spans="1:6" ht="21.6" x14ac:dyDescent="0.3">
      <c r="A5814" s="159" t="str">
        <f t="shared" si="90"/>
        <v>SN-88077</v>
      </c>
      <c r="B5814" s="171">
        <v>88077</v>
      </c>
      <c r="C5814" s="165" t="s">
        <v>16854</v>
      </c>
      <c r="D5814" s="166" t="s">
        <v>701</v>
      </c>
      <c r="E5814" s="461">
        <v>0.54</v>
      </c>
      <c r="F5814" s="164" t="s">
        <v>11118</v>
      </c>
    </row>
    <row r="5815" spans="1:6" ht="21.6" x14ac:dyDescent="0.3">
      <c r="A5815" s="159" t="str">
        <f t="shared" si="90"/>
        <v>SN-88078</v>
      </c>
      <c r="B5815" s="171">
        <v>88078</v>
      </c>
      <c r="C5815" s="165" t="s">
        <v>16855</v>
      </c>
      <c r="D5815" s="166" t="s">
        <v>701</v>
      </c>
      <c r="E5815" s="461">
        <v>0.62</v>
      </c>
      <c r="F5815" s="164" t="s">
        <v>11118</v>
      </c>
    </row>
    <row r="5816" spans="1:6" ht="21.6" x14ac:dyDescent="0.3">
      <c r="A5816" s="159" t="str">
        <f t="shared" si="90"/>
        <v>SN-88079</v>
      </c>
      <c r="B5816" s="171">
        <v>88079</v>
      </c>
      <c r="C5816" s="165" t="s">
        <v>16856</v>
      </c>
      <c r="D5816" s="166" t="s">
        <v>701</v>
      </c>
      <c r="E5816" s="461">
        <v>0.1</v>
      </c>
      <c r="F5816" s="164" t="s">
        <v>11118</v>
      </c>
    </row>
    <row r="5817" spans="1:6" ht="21.6" x14ac:dyDescent="0.3">
      <c r="A5817" s="159" t="str">
        <f t="shared" si="90"/>
        <v>SN-88080</v>
      </c>
      <c r="B5817" s="171">
        <v>88080</v>
      </c>
      <c r="C5817" s="165" t="s">
        <v>16857</v>
      </c>
      <c r="D5817" s="166" t="s">
        <v>701</v>
      </c>
      <c r="E5817" s="461">
        <v>0.17</v>
      </c>
      <c r="F5817" s="164" t="s">
        <v>11118</v>
      </c>
    </row>
    <row r="5818" spans="1:6" ht="21.6" x14ac:dyDescent="0.3">
      <c r="A5818" s="159" t="str">
        <f t="shared" si="90"/>
        <v>SN-88081</v>
      </c>
      <c r="B5818" s="171">
        <v>88081</v>
      </c>
      <c r="C5818" s="165" t="s">
        <v>16858</v>
      </c>
      <c r="D5818" s="166" t="s">
        <v>701</v>
      </c>
      <c r="E5818" s="461">
        <v>0.26</v>
      </c>
      <c r="F5818" s="164" t="s">
        <v>11118</v>
      </c>
    </row>
    <row r="5819" spans="1:6" ht="21.6" x14ac:dyDescent="0.3">
      <c r="A5819" s="159" t="str">
        <f t="shared" si="90"/>
        <v>SN-88082</v>
      </c>
      <c r="B5819" s="171">
        <v>88082</v>
      </c>
      <c r="C5819" s="165" t="s">
        <v>16859</v>
      </c>
      <c r="D5819" s="166" t="s">
        <v>701</v>
      </c>
      <c r="E5819" s="461">
        <v>0.35</v>
      </c>
      <c r="F5819" s="164" t="s">
        <v>11118</v>
      </c>
    </row>
    <row r="5820" spans="1:6" x14ac:dyDescent="0.3">
      <c r="A5820" s="159" t="str">
        <f t="shared" si="90"/>
        <v>SN-88083</v>
      </c>
      <c r="B5820" s="171">
        <v>88083</v>
      </c>
      <c r="C5820" s="165" t="s">
        <v>16860</v>
      </c>
      <c r="D5820" s="166" t="s">
        <v>701</v>
      </c>
      <c r="E5820" s="461">
        <v>0.06</v>
      </c>
      <c r="F5820" s="164" t="s">
        <v>11038</v>
      </c>
    </row>
    <row r="5821" spans="1:6" x14ac:dyDescent="0.3">
      <c r="A5821" s="159" t="str">
        <f t="shared" si="90"/>
        <v>SN-88084</v>
      </c>
      <c r="B5821" s="171">
        <v>88084</v>
      </c>
      <c r="C5821" s="165" t="s">
        <v>16861</v>
      </c>
      <c r="D5821" s="166" t="s">
        <v>701</v>
      </c>
      <c r="E5821" s="461">
        <v>0.09</v>
      </c>
      <c r="F5821" s="164" t="s">
        <v>11038</v>
      </c>
    </row>
    <row r="5822" spans="1:6" x14ac:dyDescent="0.3">
      <c r="A5822" s="159" t="str">
        <f t="shared" si="90"/>
        <v>SN-88085</v>
      </c>
      <c r="B5822" s="171">
        <v>88085</v>
      </c>
      <c r="C5822" s="165" t="s">
        <v>16862</v>
      </c>
      <c r="D5822" s="166" t="s">
        <v>701</v>
      </c>
      <c r="E5822" s="461">
        <v>0.12</v>
      </c>
      <c r="F5822" s="164" t="s">
        <v>11038</v>
      </c>
    </row>
    <row r="5823" spans="1:6" x14ac:dyDescent="0.3">
      <c r="A5823" s="159" t="str">
        <f t="shared" si="90"/>
        <v>SN-88086</v>
      </c>
      <c r="B5823" s="171">
        <v>88086</v>
      </c>
      <c r="C5823" s="165" t="s">
        <v>16863</v>
      </c>
      <c r="D5823" s="166" t="s">
        <v>701</v>
      </c>
      <c r="E5823" s="461">
        <v>0.19</v>
      </c>
      <c r="F5823" s="164" t="s">
        <v>11038</v>
      </c>
    </row>
    <row r="5824" spans="1:6" ht="21.6" x14ac:dyDescent="0.3">
      <c r="A5824" s="159" t="str">
        <f t="shared" si="90"/>
        <v>SN-88087</v>
      </c>
      <c r="B5824" s="171">
        <v>88087</v>
      </c>
      <c r="C5824" s="165" t="s">
        <v>7795</v>
      </c>
      <c r="D5824" s="166" t="s">
        <v>572</v>
      </c>
      <c r="E5824" s="461">
        <v>0.04</v>
      </c>
      <c r="F5824" s="164" t="s">
        <v>11118</v>
      </c>
    </row>
    <row r="5825" spans="1:6" ht="21.6" x14ac:dyDescent="0.3">
      <c r="A5825" s="159" t="str">
        <f t="shared" si="90"/>
        <v>SN-88099</v>
      </c>
      <c r="B5825" s="171">
        <v>88099</v>
      </c>
      <c r="C5825" s="165" t="s">
        <v>16864</v>
      </c>
      <c r="D5825" s="166" t="s">
        <v>513</v>
      </c>
      <c r="E5825" s="461">
        <v>0.17</v>
      </c>
      <c r="F5825" s="164" t="s">
        <v>11118</v>
      </c>
    </row>
    <row r="5826" spans="1:6" ht="21.6" x14ac:dyDescent="0.3">
      <c r="A5826" s="159" t="str">
        <f t="shared" si="90"/>
        <v>SN-88100</v>
      </c>
      <c r="B5826" s="171">
        <v>88100</v>
      </c>
      <c r="C5826" s="165" t="s">
        <v>16865</v>
      </c>
      <c r="D5826" s="166" t="s">
        <v>513</v>
      </c>
      <c r="E5826" s="461">
        <v>0.08</v>
      </c>
      <c r="F5826" s="164" t="s">
        <v>11118</v>
      </c>
    </row>
    <row r="5827" spans="1:6" ht="21.6" x14ac:dyDescent="0.3">
      <c r="A5827" s="159" t="str">
        <f t="shared" si="90"/>
        <v>SN-88101</v>
      </c>
      <c r="B5827" s="171">
        <v>88101</v>
      </c>
      <c r="C5827" s="165" t="s">
        <v>16866</v>
      </c>
      <c r="D5827" s="166" t="s">
        <v>701</v>
      </c>
      <c r="E5827" s="461">
        <v>0.27</v>
      </c>
      <c r="F5827" s="164" t="s">
        <v>11118</v>
      </c>
    </row>
    <row r="5828" spans="1:6" ht="21.6" x14ac:dyDescent="0.3">
      <c r="A5828" s="159" t="str">
        <f t="shared" si="90"/>
        <v>SN-88102</v>
      </c>
      <c r="B5828" s="171">
        <v>88102</v>
      </c>
      <c r="C5828" s="165" t="s">
        <v>7796</v>
      </c>
      <c r="D5828" s="166" t="s">
        <v>572</v>
      </c>
      <c r="E5828" s="461">
        <v>0.01</v>
      </c>
      <c r="F5828" s="164" t="s">
        <v>11118</v>
      </c>
    </row>
    <row r="5829" spans="1:6" ht="21.6" x14ac:dyDescent="0.3">
      <c r="A5829" s="159" t="str">
        <f t="shared" si="90"/>
        <v>SN-88103</v>
      </c>
      <c r="B5829" s="171">
        <v>88103</v>
      </c>
      <c r="C5829" s="165" t="s">
        <v>16867</v>
      </c>
      <c r="D5829" s="166" t="s">
        <v>572</v>
      </c>
      <c r="E5829" s="461">
        <v>0.03</v>
      </c>
      <c r="F5829" s="164" t="s">
        <v>11118</v>
      </c>
    </row>
    <row r="5830" spans="1:6" ht="21.6" x14ac:dyDescent="0.3">
      <c r="A5830" s="159" t="str">
        <f t="shared" si="90"/>
        <v>SN-89176</v>
      </c>
      <c r="B5830" s="171">
        <v>89176</v>
      </c>
      <c r="C5830" s="165" t="s">
        <v>16868</v>
      </c>
      <c r="D5830" s="166" t="s">
        <v>584</v>
      </c>
      <c r="E5830" s="461">
        <v>5.87</v>
      </c>
      <c r="F5830" s="164" t="s">
        <v>11118</v>
      </c>
    </row>
    <row r="5831" spans="1:6" ht="21.6" x14ac:dyDescent="0.3">
      <c r="A5831" s="159" t="str">
        <f t="shared" si="90"/>
        <v>SN-89177</v>
      </c>
      <c r="B5831" s="171">
        <v>89177</v>
      </c>
      <c r="C5831" s="165" t="s">
        <v>16869</v>
      </c>
      <c r="D5831" s="166" t="s">
        <v>584</v>
      </c>
      <c r="E5831" s="461">
        <v>8.2200000000000006</v>
      </c>
      <c r="F5831" s="164" t="s">
        <v>11118</v>
      </c>
    </row>
    <row r="5832" spans="1:6" ht="21.6" x14ac:dyDescent="0.3">
      <c r="A5832" s="159" t="str">
        <f t="shared" si="90"/>
        <v>SN-89178</v>
      </c>
      <c r="B5832" s="171">
        <v>89178</v>
      </c>
      <c r="C5832" s="165" t="s">
        <v>16870</v>
      </c>
      <c r="D5832" s="166" t="s">
        <v>584</v>
      </c>
      <c r="E5832" s="461">
        <v>9.4</v>
      </c>
      <c r="F5832" s="164" t="s">
        <v>11118</v>
      </c>
    </row>
    <row r="5833" spans="1:6" ht="21.6" x14ac:dyDescent="0.3">
      <c r="A5833" s="159" t="str">
        <f t="shared" si="90"/>
        <v>SN-89179</v>
      </c>
      <c r="B5833" s="171">
        <v>89179</v>
      </c>
      <c r="C5833" s="165" t="s">
        <v>16871</v>
      </c>
      <c r="D5833" s="166" t="s">
        <v>584</v>
      </c>
      <c r="E5833" s="461">
        <v>9.4</v>
      </c>
      <c r="F5833" s="164" t="s">
        <v>11118</v>
      </c>
    </row>
    <row r="5834" spans="1:6" ht="21.6" x14ac:dyDescent="0.3">
      <c r="A5834" s="159" t="str">
        <f t="shared" ref="A5834:A5897" si="91">CONCATENATE("SN-",B5834)</f>
        <v>SN-89180</v>
      </c>
      <c r="B5834" s="171">
        <v>89180</v>
      </c>
      <c r="C5834" s="165" t="s">
        <v>16872</v>
      </c>
      <c r="D5834" s="166" t="s">
        <v>584</v>
      </c>
      <c r="E5834" s="461">
        <v>10.57</v>
      </c>
      <c r="F5834" s="164" t="s">
        <v>11118</v>
      </c>
    </row>
    <row r="5835" spans="1:6" ht="21.6" x14ac:dyDescent="0.3">
      <c r="A5835" s="159" t="str">
        <f t="shared" si="91"/>
        <v>SN-89181</v>
      </c>
      <c r="B5835" s="171">
        <v>89181</v>
      </c>
      <c r="C5835" s="165" t="s">
        <v>16873</v>
      </c>
      <c r="D5835" s="166" t="s">
        <v>584</v>
      </c>
      <c r="E5835" s="461">
        <v>12.92</v>
      </c>
      <c r="F5835" s="164" t="s">
        <v>11118</v>
      </c>
    </row>
    <row r="5836" spans="1:6" ht="21.6" x14ac:dyDescent="0.3">
      <c r="A5836" s="159" t="str">
        <f t="shared" si="91"/>
        <v>SN-89182</v>
      </c>
      <c r="B5836" s="171">
        <v>89182</v>
      </c>
      <c r="C5836" s="165" t="s">
        <v>16874</v>
      </c>
      <c r="D5836" s="166" t="s">
        <v>584</v>
      </c>
      <c r="E5836" s="461">
        <v>12.92</v>
      </c>
      <c r="F5836" s="164" t="s">
        <v>11118</v>
      </c>
    </row>
    <row r="5837" spans="1:6" ht="21.6" x14ac:dyDescent="0.3">
      <c r="A5837" s="159" t="str">
        <f t="shared" si="91"/>
        <v>SN-89183</v>
      </c>
      <c r="B5837" s="171">
        <v>89183</v>
      </c>
      <c r="C5837" s="165" t="s">
        <v>16875</v>
      </c>
      <c r="D5837" s="166" t="s">
        <v>584</v>
      </c>
      <c r="E5837" s="461">
        <v>14.1</v>
      </c>
      <c r="F5837" s="164" t="s">
        <v>11118</v>
      </c>
    </row>
    <row r="5838" spans="1:6" ht="21.6" x14ac:dyDescent="0.3">
      <c r="A5838" s="159" t="str">
        <f t="shared" si="91"/>
        <v>SN-89184</v>
      </c>
      <c r="B5838" s="171">
        <v>89184</v>
      </c>
      <c r="C5838" s="165" t="s">
        <v>16876</v>
      </c>
      <c r="D5838" s="166" t="s">
        <v>584</v>
      </c>
      <c r="E5838" s="461">
        <v>16.45</v>
      </c>
      <c r="F5838" s="164" t="s">
        <v>11118</v>
      </c>
    </row>
    <row r="5839" spans="1:6" ht="21.6" x14ac:dyDescent="0.3">
      <c r="A5839" s="159" t="str">
        <f t="shared" si="91"/>
        <v>SN-89185</v>
      </c>
      <c r="B5839" s="171">
        <v>89185</v>
      </c>
      <c r="C5839" s="165" t="s">
        <v>16877</v>
      </c>
      <c r="D5839" s="166" t="s">
        <v>584</v>
      </c>
      <c r="E5839" s="461">
        <v>16.45</v>
      </c>
      <c r="F5839" s="164" t="s">
        <v>11118</v>
      </c>
    </row>
    <row r="5840" spans="1:6" ht="21.6" x14ac:dyDescent="0.3">
      <c r="A5840" s="159" t="str">
        <f t="shared" si="91"/>
        <v>SN-89186</v>
      </c>
      <c r="B5840" s="171">
        <v>89186</v>
      </c>
      <c r="C5840" s="165" t="s">
        <v>16878</v>
      </c>
      <c r="D5840" s="166" t="s">
        <v>584</v>
      </c>
      <c r="E5840" s="461">
        <v>17.62</v>
      </c>
      <c r="F5840" s="164" t="s">
        <v>11118</v>
      </c>
    </row>
    <row r="5841" spans="1:6" ht="21.6" x14ac:dyDescent="0.3">
      <c r="A5841" s="159" t="str">
        <f t="shared" si="91"/>
        <v>SN-89187</v>
      </c>
      <c r="B5841" s="171">
        <v>89187</v>
      </c>
      <c r="C5841" s="165" t="s">
        <v>16879</v>
      </c>
      <c r="D5841" s="166" t="s">
        <v>584</v>
      </c>
      <c r="E5841" s="461">
        <v>19.97</v>
      </c>
      <c r="F5841" s="164" t="s">
        <v>11118</v>
      </c>
    </row>
    <row r="5842" spans="1:6" ht="21.6" x14ac:dyDescent="0.3">
      <c r="A5842" s="159" t="str">
        <f t="shared" si="91"/>
        <v>SN-89188</v>
      </c>
      <c r="B5842" s="171">
        <v>89188</v>
      </c>
      <c r="C5842" s="165" t="s">
        <v>7882</v>
      </c>
      <c r="D5842" s="166" t="s">
        <v>5598</v>
      </c>
      <c r="E5842" s="461">
        <v>0.28999999999999998</v>
      </c>
      <c r="F5842" s="164" t="s">
        <v>11118</v>
      </c>
    </row>
    <row r="5843" spans="1:6" ht="21.6" x14ac:dyDescent="0.3">
      <c r="A5843" s="159" t="str">
        <f t="shared" si="91"/>
        <v>SN-89189</v>
      </c>
      <c r="B5843" s="171">
        <v>89189</v>
      </c>
      <c r="C5843" s="165" t="s">
        <v>7883</v>
      </c>
      <c r="D5843" s="166" t="s">
        <v>5598</v>
      </c>
      <c r="E5843" s="461">
        <v>0.38</v>
      </c>
      <c r="F5843" s="164" t="s">
        <v>11118</v>
      </c>
    </row>
    <row r="5844" spans="1:6" ht="21.6" x14ac:dyDescent="0.3">
      <c r="A5844" s="159" t="str">
        <f t="shared" si="91"/>
        <v>SN-89190</v>
      </c>
      <c r="B5844" s="171">
        <v>89190</v>
      </c>
      <c r="C5844" s="165" t="s">
        <v>7884</v>
      </c>
      <c r="D5844" s="166" t="s">
        <v>5598</v>
      </c>
      <c r="E5844" s="461">
        <v>0.5</v>
      </c>
      <c r="F5844" s="164" t="s">
        <v>11118</v>
      </c>
    </row>
    <row r="5845" spans="1:6" ht="21.6" x14ac:dyDescent="0.3">
      <c r="A5845" s="159" t="str">
        <f t="shared" si="91"/>
        <v>SN-89191</v>
      </c>
      <c r="B5845" s="171">
        <v>89191</v>
      </c>
      <c r="C5845" s="165" t="s">
        <v>7885</v>
      </c>
      <c r="D5845" s="166" t="s">
        <v>5598</v>
      </c>
      <c r="E5845" s="461">
        <v>0.61</v>
      </c>
      <c r="F5845" s="164" t="s">
        <v>11118</v>
      </c>
    </row>
    <row r="5846" spans="1:6" ht="21.6" x14ac:dyDescent="0.3">
      <c r="A5846" s="159" t="str">
        <f t="shared" si="91"/>
        <v>SN-89192</v>
      </c>
      <c r="B5846" s="171">
        <v>89192</v>
      </c>
      <c r="C5846" s="165" t="s">
        <v>7886</v>
      </c>
      <c r="D5846" s="166" t="s">
        <v>584</v>
      </c>
      <c r="E5846" s="461">
        <v>17.62</v>
      </c>
      <c r="F5846" s="164" t="s">
        <v>11118</v>
      </c>
    </row>
    <row r="5847" spans="1:6" ht="21.6" x14ac:dyDescent="0.3">
      <c r="A5847" s="159" t="str">
        <f t="shared" si="91"/>
        <v>SN-89193</v>
      </c>
      <c r="B5847" s="171">
        <v>89193</v>
      </c>
      <c r="C5847" s="165" t="s">
        <v>7887</v>
      </c>
      <c r="D5847" s="166" t="s">
        <v>584</v>
      </c>
      <c r="E5847" s="461">
        <v>29.37</v>
      </c>
      <c r="F5847" s="164" t="s">
        <v>11118</v>
      </c>
    </row>
    <row r="5848" spans="1:6" ht="21.6" x14ac:dyDescent="0.3">
      <c r="A5848" s="159" t="str">
        <f t="shared" si="91"/>
        <v>SN-89194</v>
      </c>
      <c r="B5848" s="171">
        <v>89194</v>
      </c>
      <c r="C5848" s="165" t="s">
        <v>7888</v>
      </c>
      <c r="D5848" s="166" t="s">
        <v>584</v>
      </c>
      <c r="E5848" s="461">
        <v>43.47</v>
      </c>
      <c r="F5848" s="164" t="s">
        <v>11118</v>
      </c>
    </row>
    <row r="5849" spans="1:6" ht="21.6" x14ac:dyDescent="0.3">
      <c r="A5849" s="159" t="str">
        <f t="shared" si="91"/>
        <v>SN-89195</v>
      </c>
      <c r="B5849" s="171">
        <v>89195</v>
      </c>
      <c r="C5849" s="165" t="s">
        <v>7889</v>
      </c>
      <c r="D5849" s="166" t="s">
        <v>584</v>
      </c>
      <c r="E5849" s="461">
        <v>7.05</v>
      </c>
      <c r="F5849" s="164" t="s">
        <v>11118</v>
      </c>
    </row>
    <row r="5850" spans="1:6" ht="21.6" x14ac:dyDescent="0.3">
      <c r="A5850" s="159" t="str">
        <f t="shared" si="91"/>
        <v>SN-89196</v>
      </c>
      <c r="B5850" s="171">
        <v>89196</v>
      </c>
      <c r="C5850" s="165" t="s">
        <v>7890</v>
      </c>
      <c r="D5850" s="166" t="s">
        <v>584</v>
      </c>
      <c r="E5850" s="461">
        <v>11.75</v>
      </c>
      <c r="F5850" s="164" t="s">
        <v>11118</v>
      </c>
    </row>
    <row r="5851" spans="1:6" ht="21.6" x14ac:dyDescent="0.3">
      <c r="A5851" s="159" t="str">
        <f t="shared" si="91"/>
        <v>SN-89197</v>
      </c>
      <c r="B5851" s="171">
        <v>89197</v>
      </c>
      <c r="C5851" s="165" t="s">
        <v>7891</v>
      </c>
      <c r="D5851" s="166" t="s">
        <v>584</v>
      </c>
      <c r="E5851" s="461">
        <v>17.62</v>
      </c>
      <c r="F5851" s="164" t="s">
        <v>11118</v>
      </c>
    </row>
    <row r="5852" spans="1:6" ht="21.6" x14ac:dyDescent="0.3">
      <c r="A5852" s="159" t="str">
        <f t="shared" si="91"/>
        <v>SN-91104</v>
      </c>
      <c r="B5852" s="171">
        <v>91104</v>
      </c>
      <c r="C5852" s="165" t="s">
        <v>16880</v>
      </c>
      <c r="D5852" s="166" t="s">
        <v>566</v>
      </c>
      <c r="E5852" s="461">
        <v>0.04</v>
      </c>
      <c r="F5852" s="164" t="s">
        <v>11118</v>
      </c>
    </row>
    <row r="5853" spans="1:6" ht="21.6" x14ac:dyDescent="0.3">
      <c r="A5853" s="159" t="str">
        <f t="shared" si="91"/>
        <v>SN-91105</v>
      </c>
      <c r="B5853" s="171">
        <v>91105</v>
      </c>
      <c r="C5853" s="165" t="s">
        <v>16881</v>
      </c>
      <c r="D5853" s="166" t="s">
        <v>566</v>
      </c>
      <c r="E5853" s="461">
        <v>0.11</v>
      </c>
      <c r="F5853" s="164" t="s">
        <v>11118</v>
      </c>
    </row>
    <row r="5854" spans="1:6" ht="21.6" x14ac:dyDescent="0.3">
      <c r="A5854" s="159" t="str">
        <f t="shared" si="91"/>
        <v>SN-91106</v>
      </c>
      <c r="B5854" s="171">
        <v>91106</v>
      </c>
      <c r="C5854" s="165" t="s">
        <v>16882</v>
      </c>
      <c r="D5854" s="166" t="s">
        <v>566</v>
      </c>
      <c r="E5854" s="461">
        <v>0.04</v>
      </c>
      <c r="F5854" s="164" t="s">
        <v>11118</v>
      </c>
    </row>
    <row r="5855" spans="1:6" ht="21.6" x14ac:dyDescent="0.3">
      <c r="A5855" s="159" t="str">
        <f t="shared" si="91"/>
        <v>SN-91107</v>
      </c>
      <c r="B5855" s="171">
        <v>91107</v>
      </c>
      <c r="C5855" s="165" t="s">
        <v>16883</v>
      </c>
      <c r="D5855" s="166" t="s">
        <v>566</v>
      </c>
      <c r="E5855" s="461">
        <v>0.05</v>
      </c>
      <c r="F5855" s="164" t="s">
        <v>11118</v>
      </c>
    </row>
    <row r="5856" spans="1:6" ht="21.6" x14ac:dyDescent="0.3">
      <c r="A5856" s="159" t="str">
        <f t="shared" si="91"/>
        <v>SN-91108</v>
      </c>
      <c r="B5856" s="171">
        <v>91108</v>
      </c>
      <c r="C5856" s="165" t="s">
        <v>16884</v>
      </c>
      <c r="D5856" s="166" t="s">
        <v>566</v>
      </c>
      <c r="E5856" s="461">
        <v>0.11</v>
      </c>
      <c r="F5856" s="164" t="s">
        <v>11118</v>
      </c>
    </row>
    <row r="5857" spans="1:6" ht="21.6" x14ac:dyDescent="0.3">
      <c r="A5857" s="159" t="str">
        <f t="shared" si="91"/>
        <v>SN-91109</v>
      </c>
      <c r="B5857" s="171">
        <v>91109</v>
      </c>
      <c r="C5857" s="165" t="s">
        <v>16885</v>
      </c>
      <c r="D5857" s="166" t="s">
        <v>566</v>
      </c>
      <c r="E5857" s="461">
        <v>0.09</v>
      </c>
      <c r="F5857" s="164" t="s">
        <v>11118</v>
      </c>
    </row>
    <row r="5858" spans="1:6" ht="21.6" x14ac:dyDescent="0.3">
      <c r="A5858" s="159" t="str">
        <f t="shared" si="91"/>
        <v>SN-91110</v>
      </c>
      <c r="B5858" s="171">
        <v>91110</v>
      </c>
      <c r="C5858" s="165" t="s">
        <v>16886</v>
      </c>
      <c r="D5858" s="166" t="s">
        <v>566</v>
      </c>
      <c r="E5858" s="461">
        <v>0.11</v>
      </c>
      <c r="F5858" s="164" t="s">
        <v>11118</v>
      </c>
    </row>
    <row r="5859" spans="1:6" ht="21.6" x14ac:dyDescent="0.3">
      <c r="A5859" s="159" t="str">
        <f t="shared" si="91"/>
        <v>SN-91111</v>
      </c>
      <c r="B5859" s="171">
        <v>91111</v>
      </c>
      <c r="C5859" s="165" t="s">
        <v>16887</v>
      </c>
      <c r="D5859" s="166" t="s">
        <v>566</v>
      </c>
      <c r="E5859" s="461">
        <v>0.15</v>
      </c>
      <c r="F5859" s="164" t="s">
        <v>11118</v>
      </c>
    </row>
    <row r="5860" spans="1:6" ht="21.6" x14ac:dyDescent="0.3">
      <c r="A5860" s="159" t="str">
        <f t="shared" si="91"/>
        <v>SN-91112</v>
      </c>
      <c r="B5860" s="171">
        <v>91112</v>
      </c>
      <c r="C5860" s="165" t="s">
        <v>16888</v>
      </c>
      <c r="D5860" s="166" t="s">
        <v>566</v>
      </c>
      <c r="E5860" s="461">
        <v>0.08</v>
      </c>
      <c r="F5860" s="164" t="s">
        <v>11118</v>
      </c>
    </row>
    <row r="5861" spans="1:6" ht="21.6" x14ac:dyDescent="0.3">
      <c r="A5861" s="159" t="str">
        <f t="shared" si="91"/>
        <v>SN-91113</v>
      </c>
      <c r="B5861" s="171">
        <v>91113</v>
      </c>
      <c r="C5861" s="165" t="s">
        <v>16889</v>
      </c>
      <c r="D5861" s="166" t="s">
        <v>566</v>
      </c>
      <c r="E5861" s="461">
        <v>0.17</v>
      </c>
      <c r="F5861" s="164" t="s">
        <v>11118</v>
      </c>
    </row>
    <row r="5862" spans="1:6" ht="21.6" x14ac:dyDescent="0.3">
      <c r="A5862" s="159" t="str">
        <f t="shared" si="91"/>
        <v>SN-91114</v>
      </c>
      <c r="B5862" s="171">
        <v>91114</v>
      </c>
      <c r="C5862" s="165" t="s">
        <v>16890</v>
      </c>
      <c r="D5862" s="166" t="s">
        <v>566</v>
      </c>
      <c r="E5862" s="461">
        <v>0.32</v>
      </c>
      <c r="F5862" s="164" t="s">
        <v>11118</v>
      </c>
    </row>
    <row r="5863" spans="1:6" ht="21.6" x14ac:dyDescent="0.3">
      <c r="A5863" s="159" t="str">
        <f t="shared" si="91"/>
        <v>SN-91115</v>
      </c>
      <c r="B5863" s="171">
        <v>91115</v>
      </c>
      <c r="C5863" s="165" t="s">
        <v>16891</v>
      </c>
      <c r="D5863" s="166" t="s">
        <v>566</v>
      </c>
      <c r="E5863" s="461">
        <v>0.05</v>
      </c>
      <c r="F5863" s="164" t="s">
        <v>11118</v>
      </c>
    </row>
    <row r="5864" spans="1:6" ht="21.6" x14ac:dyDescent="0.3">
      <c r="A5864" s="159" t="str">
        <f t="shared" si="91"/>
        <v>SN-91116</v>
      </c>
      <c r="B5864" s="171">
        <v>91116</v>
      </c>
      <c r="C5864" s="165" t="s">
        <v>16892</v>
      </c>
      <c r="D5864" s="166" t="s">
        <v>566</v>
      </c>
      <c r="E5864" s="461">
        <v>0.09</v>
      </c>
      <c r="F5864" s="164" t="s">
        <v>11118</v>
      </c>
    </row>
    <row r="5865" spans="1:6" ht="21.6" x14ac:dyDescent="0.3">
      <c r="A5865" s="159" t="str">
        <f t="shared" si="91"/>
        <v>SN-91117</v>
      </c>
      <c r="B5865" s="171">
        <v>91117</v>
      </c>
      <c r="C5865" s="165" t="s">
        <v>16893</v>
      </c>
      <c r="D5865" s="166" t="s">
        <v>566</v>
      </c>
      <c r="E5865" s="461">
        <v>0.13</v>
      </c>
      <c r="F5865" s="164" t="s">
        <v>11118</v>
      </c>
    </row>
    <row r="5866" spans="1:6" ht="21.6" x14ac:dyDescent="0.3">
      <c r="A5866" s="159" t="str">
        <f t="shared" si="91"/>
        <v>SN-91118</v>
      </c>
      <c r="B5866" s="171">
        <v>91118</v>
      </c>
      <c r="C5866" s="165" t="s">
        <v>16894</v>
      </c>
      <c r="D5866" s="166" t="s">
        <v>566</v>
      </c>
      <c r="E5866" s="461">
        <v>0.11</v>
      </c>
      <c r="F5866" s="164" t="s">
        <v>11118</v>
      </c>
    </row>
    <row r="5867" spans="1:6" ht="21.6" x14ac:dyDescent="0.3">
      <c r="A5867" s="159" t="str">
        <f t="shared" si="91"/>
        <v>SN-91119</v>
      </c>
      <c r="B5867" s="171">
        <v>91119</v>
      </c>
      <c r="C5867" s="165" t="s">
        <v>16895</v>
      </c>
      <c r="D5867" s="166" t="s">
        <v>566</v>
      </c>
      <c r="E5867" s="461">
        <v>0.21</v>
      </c>
      <c r="F5867" s="164" t="s">
        <v>11118</v>
      </c>
    </row>
    <row r="5868" spans="1:6" ht="21.6" x14ac:dyDescent="0.3">
      <c r="A5868" s="159" t="str">
        <f t="shared" si="91"/>
        <v>SN-91120</v>
      </c>
      <c r="B5868" s="171">
        <v>91120</v>
      </c>
      <c r="C5868" s="165" t="s">
        <v>16896</v>
      </c>
      <c r="D5868" s="166" t="s">
        <v>566</v>
      </c>
      <c r="E5868" s="461">
        <v>0.32</v>
      </c>
      <c r="F5868" s="164" t="s">
        <v>11118</v>
      </c>
    </row>
    <row r="5869" spans="1:6" ht="21.6" x14ac:dyDescent="0.3">
      <c r="A5869" s="159" t="str">
        <f t="shared" si="91"/>
        <v>SN-91121</v>
      </c>
      <c r="B5869" s="171">
        <v>91121</v>
      </c>
      <c r="C5869" s="165" t="s">
        <v>16897</v>
      </c>
      <c r="D5869" s="166" t="s">
        <v>566</v>
      </c>
      <c r="E5869" s="461">
        <v>0.54</v>
      </c>
      <c r="F5869" s="164" t="s">
        <v>11118</v>
      </c>
    </row>
    <row r="5870" spans="1:6" ht="21.6" x14ac:dyDescent="0.3">
      <c r="A5870" s="159" t="str">
        <f t="shared" si="91"/>
        <v>SN-91122</v>
      </c>
      <c r="B5870" s="171">
        <v>91122</v>
      </c>
      <c r="C5870" s="165" t="s">
        <v>16898</v>
      </c>
      <c r="D5870" s="166" t="s">
        <v>566</v>
      </c>
      <c r="E5870" s="461">
        <v>0.75</v>
      </c>
      <c r="F5870" s="164" t="s">
        <v>11118</v>
      </c>
    </row>
    <row r="5871" spans="1:6" ht="21.6" x14ac:dyDescent="0.3">
      <c r="A5871" s="159" t="str">
        <f t="shared" si="91"/>
        <v>SN-91123</v>
      </c>
      <c r="B5871" s="171">
        <v>91123</v>
      </c>
      <c r="C5871" s="165" t="s">
        <v>16899</v>
      </c>
      <c r="D5871" s="166" t="s">
        <v>566</v>
      </c>
      <c r="E5871" s="461">
        <v>0.97</v>
      </c>
      <c r="F5871" s="164" t="s">
        <v>11118</v>
      </c>
    </row>
    <row r="5872" spans="1:6" ht="21.6" x14ac:dyDescent="0.3">
      <c r="A5872" s="159" t="str">
        <f t="shared" si="91"/>
        <v>SN-91124</v>
      </c>
      <c r="B5872" s="171">
        <v>91124</v>
      </c>
      <c r="C5872" s="165" t="s">
        <v>7911</v>
      </c>
      <c r="D5872" s="166" t="s">
        <v>537</v>
      </c>
      <c r="E5872" s="461">
        <v>49.93</v>
      </c>
      <c r="F5872" s="164" t="s">
        <v>11118</v>
      </c>
    </row>
    <row r="5873" spans="1:6" ht="21.6" x14ac:dyDescent="0.3">
      <c r="A5873" s="159" t="str">
        <f t="shared" si="91"/>
        <v>SN-91125</v>
      </c>
      <c r="B5873" s="171">
        <v>91125</v>
      </c>
      <c r="C5873" s="165" t="s">
        <v>7912</v>
      </c>
      <c r="D5873" s="166" t="s">
        <v>496</v>
      </c>
      <c r="E5873" s="461">
        <v>0.05</v>
      </c>
      <c r="F5873" s="164" t="s">
        <v>11118</v>
      </c>
    </row>
    <row r="5874" spans="1:6" x14ac:dyDescent="0.3">
      <c r="A5874" s="159" t="str">
        <f t="shared" si="91"/>
        <v>SN-91128</v>
      </c>
      <c r="B5874" s="171">
        <v>91128</v>
      </c>
      <c r="C5874" s="165" t="s">
        <v>7913</v>
      </c>
      <c r="D5874" s="166" t="s">
        <v>5598</v>
      </c>
      <c r="E5874" s="461">
        <v>0.1</v>
      </c>
      <c r="F5874" s="164" t="s">
        <v>11038</v>
      </c>
    </row>
    <row r="5875" spans="1:6" x14ac:dyDescent="0.3">
      <c r="A5875" s="159" t="str">
        <f t="shared" si="91"/>
        <v>SN-91129</v>
      </c>
      <c r="B5875" s="171">
        <v>91129</v>
      </c>
      <c r="C5875" s="165" t="s">
        <v>7914</v>
      </c>
      <c r="D5875" s="166" t="s">
        <v>5598</v>
      </c>
      <c r="E5875" s="461">
        <v>0.18</v>
      </c>
      <c r="F5875" s="164" t="s">
        <v>11038</v>
      </c>
    </row>
    <row r="5876" spans="1:6" x14ac:dyDescent="0.3">
      <c r="A5876" s="159" t="str">
        <f t="shared" si="91"/>
        <v>SN-91130</v>
      </c>
      <c r="B5876" s="171">
        <v>91130</v>
      </c>
      <c r="C5876" s="165" t="s">
        <v>7915</v>
      </c>
      <c r="D5876" s="166" t="s">
        <v>5598</v>
      </c>
      <c r="E5876" s="461">
        <v>0.24</v>
      </c>
      <c r="F5876" s="164" t="s">
        <v>11038</v>
      </c>
    </row>
    <row r="5877" spans="1:6" x14ac:dyDescent="0.3">
      <c r="A5877" s="159" t="str">
        <f t="shared" si="91"/>
        <v>SN-91132</v>
      </c>
      <c r="B5877" s="171">
        <v>91132</v>
      </c>
      <c r="C5877" s="165" t="s">
        <v>7916</v>
      </c>
      <c r="D5877" s="166" t="s">
        <v>5598</v>
      </c>
      <c r="E5877" s="461">
        <v>0.34</v>
      </c>
      <c r="F5877" s="164" t="s">
        <v>11038</v>
      </c>
    </row>
    <row r="5878" spans="1:6" x14ac:dyDescent="0.3">
      <c r="A5878" s="159" t="str">
        <f t="shared" si="91"/>
        <v>SN-91134</v>
      </c>
      <c r="B5878" s="171">
        <v>91134</v>
      </c>
      <c r="C5878" s="165" t="s">
        <v>16900</v>
      </c>
      <c r="D5878" s="166" t="s">
        <v>584</v>
      </c>
      <c r="E5878" s="461">
        <v>2.0499999999999998</v>
      </c>
      <c r="F5878" s="164" t="s">
        <v>11038</v>
      </c>
    </row>
    <row r="5879" spans="1:6" x14ac:dyDescent="0.3">
      <c r="A5879" s="159" t="str">
        <f t="shared" si="91"/>
        <v>SN-91135</v>
      </c>
      <c r="B5879" s="171">
        <v>91135</v>
      </c>
      <c r="C5879" s="165" t="s">
        <v>16901</v>
      </c>
      <c r="D5879" s="166" t="s">
        <v>584</v>
      </c>
      <c r="E5879" s="461">
        <v>3.68</v>
      </c>
      <c r="F5879" s="164" t="s">
        <v>11038</v>
      </c>
    </row>
    <row r="5880" spans="1:6" x14ac:dyDescent="0.3">
      <c r="A5880" s="159" t="str">
        <f t="shared" si="91"/>
        <v>SN-91136</v>
      </c>
      <c r="B5880" s="171">
        <v>91136</v>
      </c>
      <c r="C5880" s="165" t="s">
        <v>16902</v>
      </c>
      <c r="D5880" s="166" t="s">
        <v>584</v>
      </c>
      <c r="E5880" s="461">
        <v>5.32</v>
      </c>
      <c r="F5880" s="164" t="s">
        <v>11038</v>
      </c>
    </row>
    <row r="5881" spans="1:6" x14ac:dyDescent="0.3">
      <c r="A5881" s="159" t="str">
        <f t="shared" si="91"/>
        <v>SN-91137</v>
      </c>
      <c r="B5881" s="171">
        <v>91137</v>
      </c>
      <c r="C5881" s="165" t="s">
        <v>16903</v>
      </c>
      <c r="D5881" s="166" t="s">
        <v>584</v>
      </c>
      <c r="E5881" s="461">
        <v>6.97</v>
      </c>
      <c r="F5881" s="164" t="s">
        <v>11038</v>
      </c>
    </row>
    <row r="5882" spans="1:6" ht="20.399999999999999" x14ac:dyDescent="0.3">
      <c r="A5882" s="159" t="str">
        <f t="shared" si="91"/>
        <v>SN-91138</v>
      </c>
      <c r="B5882" s="171">
        <v>91138</v>
      </c>
      <c r="C5882" s="165" t="s">
        <v>16904</v>
      </c>
      <c r="D5882" s="166" t="s">
        <v>5682</v>
      </c>
      <c r="E5882" s="461">
        <v>69.7</v>
      </c>
      <c r="F5882" s="164" t="s">
        <v>11038</v>
      </c>
    </row>
    <row r="5883" spans="1:6" ht="20.399999999999999" x14ac:dyDescent="0.3">
      <c r="A5883" s="159" t="str">
        <f t="shared" si="91"/>
        <v>SN-91139</v>
      </c>
      <c r="B5883" s="171">
        <v>91139</v>
      </c>
      <c r="C5883" s="165" t="s">
        <v>16905</v>
      </c>
      <c r="D5883" s="166" t="s">
        <v>5682</v>
      </c>
      <c r="E5883" s="461">
        <v>36.979999999999997</v>
      </c>
      <c r="F5883" s="164" t="s">
        <v>11038</v>
      </c>
    </row>
    <row r="5884" spans="1:6" ht="20.399999999999999" x14ac:dyDescent="0.3">
      <c r="A5884" s="159" t="str">
        <f t="shared" si="91"/>
        <v>SN-91140</v>
      </c>
      <c r="B5884" s="171">
        <v>91140</v>
      </c>
      <c r="C5884" s="165" t="s">
        <v>16906</v>
      </c>
      <c r="D5884" s="166" t="s">
        <v>5682</v>
      </c>
      <c r="E5884" s="461">
        <v>16.350000000000001</v>
      </c>
      <c r="F5884" s="164" t="s">
        <v>11038</v>
      </c>
    </row>
    <row r="5885" spans="1:6" ht="20.399999999999999" x14ac:dyDescent="0.3">
      <c r="A5885" s="159" t="str">
        <f t="shared" si="91"/>
        <v>SN-91141</v>
      </c>
      <c r="B5885" s="171">
        <v>91141</v>
      </c>
      <c r="C5885" s="165" t="s">
        <v>16907</v>
      </c>
      <c r="D5885" s="166" t="s">
        <v>5682</v>
      </c>
      <c r="E5885" s="461">
        <v>106.68</v>
      </c>
      <c r="F5885" s="164" t="s">
        <v>11038</v>
      </c>
    </row>
    <row r="5886" spans="1:6" ht="20.399999999999999" x14ac:dyDescent="0.3">
      <c r="A5886" s="159" t="str">
        <f t="shared" si="91"/>
        <v>SN-91142</v>
      </c>
      <c r="B5886" s="171">
        <v>91142</v>
      </c>
      <c r="C5886" s="165" t="s">
        <v>16908</v>
      </c>
      <c r="D5886" s="166" t="s">
        <v>5682</v>
      </c>
      <c r="E5886" s="461">
        <v>69.7</v>
      </c>
      <c r="F5886" s="164" t="s">
        <v>11038</v>
      </c>
    </row>
    <row r="5887" spans="1:6" ht="20.399999999999999" x14ac:dyDescent="0.3">
      <c r="A5887" s="159" t="str">
        <f t="shared" si="91"/>
        <v>SN-91143</v>
      </c>
      <c r="B5887" s="171">
        <v>91143</v>
      </c>
      <c r="C5887" s="165" t="s">
        <v>16909</v>
      </c>
      <c r="D5887" s="166" t="s">
        <v>5682</v>
      </c>
      <c r="E5887" s="461">
        <v>16.350000000000001</v>
      </c>
      <c r="F5887" s="164" t="s">
        <v>11038</v>
      </c>
    </row>
    <row r="5888" spans="1:6" ht="20.399999999999999" x14ac:dyDescent="0.3">
      <c r="A5888" s="159" t="str">
        <f t="shared" si="91"/>
        <v>SN-91144</v>
      </c>
      <c r="B5888" s="171">
        <v>91144</v>
      </c>
      <c r="C5888" s="165" t="s">
        <v>16910</v>
      </c>
      <c r="D5888" s="166" t="s">
        <v>5682</v>
      </c>
      <c r="E5888" s="461">
        <v>143.66</v>
      </c>
      <c r="F5888" s="164" t="s">
        <v>11038</v>
      </c>
    </row>
    <row r="5889" spans="1:6" ht="20.399999999999999" x14ac:dyDescent="0.3">
      <c r="A5889" s="159" t="str">
        <f t="shared" si="91"/>
        <v>SN-91145</v>
      </c>
      <c r="B5889" s="171">
        <v>91145</v>
      </c>
      <c r="C5889" s="165" t="s">
        <v>16911</v>
      </c>
      <c r="D5889" s="166" t="s">
        <v>5682</v>
      </c>
      <c r="E5889" s="461">
        <v>106.68</v>
      </c>
      <c r="F5889" s="164" t="s">
        <v>11038</v>
      </c>
    </row>
    <row r="5890" spans="1:6" ht="20.399999999999999" x14ac:dyDescent="0.3">
      <c r="A5890" s="159" t="str">
        <f t="shared" si="91"/>
        <v>SN-91146</v>
      </c>
      <c r="B5890" s="171">
        <v>91146</v>
      </c>
      <c r="C5890" s="165" t="s">
        <v>16912</v>
      </c>
      <c r="D5890" s="166" t="s">
        <v>5682</v>
      </c>
      <c r="E5890" s="461">
        <v>20.61</v>
      </c>
      <c r="F5890" s="164" t="s">
        <v>11038</v>
      </c>
    </row>
    <row r="5891" spans="1:6" ht="20.399999999999999" x14ac:dyDescent="0.3">
      <c r="A5891" s="159" t="str">
        <f t="shared" si="91"/>
        <v>SN-91147</v>
      </c>
      <c r="B5891" s="171">
        <v>91147</v>
      </c>
      <c r="C5891" s="165" t="s">
        <v>16913</v>
      </c>
      <c r="D5891" s="166" t="s">
        <v>5682</v>
      </c>
      <c r="E5891" s="461">
        <v>196.99</v>
      </c>
      <c r="F5891" s="164" t="s">
        <v>11038</v>
      </c>
    </row>
    <row r="5892" spans="1:6" ht="20.399999999999999" x14ac:dyDescent="0.3">
      <c r="A5892" s="159" t="str">
        <f t="shared" si="91"/>
        <v>SN-91148</v>
      </c>
      <c r="B5892" s="171">
        <v>91148</v>
      </c>
      <c r="C5892" s="165" t="s">
        <v>16914</v>
      </c>
      <c r="D5892" s="166" t="s">
        <v>5682</v>
      </c>
      <c r="E5892" s="461">
        <v>127.29</v>
      </c>
      <c r="F5892" s="164" t="s">
        <v>11038</v>
      </c>
    </row>
    <row r="5893" spans="1:6" ht="20.399999999999999" x14ac:dyDescent="0.3">
      <c r="A5893" s="159" t="str">
        <f t="shared" si="91"/>
        <v>SN-91149</v>
      </c>
      <c r="B5893" s="171">
        <v>91149</v>
      </c>
      <c r="C5893" s="165" t="s">
        <v>16915</v>
      </c>
      <c r="D5893" s="166" t="s">
        <v>5682</v>
      </c>
      <c r="E5893" s="461">
        <v>32.72</v>
      </c>
      <c r="F5893" s="164" t="s">
        <v>11038</v>
      </c>
    </row>
    <row r="5894" spans="1:6" x14ac:dyDescent="0.3">
      <c r="A5894" s="159" t="str">
        <f t="shared" si="91"/>
        <v>SN-92121</v>
      </c>
      <c r="B5894" s="171">
        <v>92121</v>
      </c>
      <c r="C5894" s="165" t="s">
        <v>7924</v>
      </c>
      <c r="D5894" s="166" t="s">
        <v>537</v>
      </c>
      <c r="E5894" s="461">
        <v>17.170000000000002</v>
      </c>
      <c r="F5894" s="164" t="s">
        <v>11038</v>
      </c>
    </row>
    <row r="5895" spans="1:6" ht="21.6" x14ac:dyDescent="0.3">
      <c r="A5895" s="159" t="str">
        <f t="shared" si="91"/>
        <v>SN-92122</v>
      </c>
      <c r="B5895" s="171">
        <v>92122</v>
      </c>
      <c r="C5895" s="165" t="s">
        <v>7925</v>
      </c>
      <c r="D5895" s="166" t="s">
        <v>537</v>
      </c>
      <c r="E5895" s="461">
        <v>28.17</v>
      </c>
      <c r="F5895" s="164" t="s">
        <v>11118</v>
      </c>
    </row>
    <row r="5896" spans="1:6" ht="21.6" x14ac:dyDescent="0.3">
      <c r="A5896" s="159" t="str">
        <f t="shared" si="91"/>
        <v>SN-92123</v>
      </c>
      <c r="B5896" s="171">
        <v>92123</v>
      </c>
      <c r="C5896" s="165" t="s">
        <v>7926</v>
      </c>
      <c r="D5896" s="166" t="s">
        <v>537</v>
      </c>
      <c r="E5896" s="461">
        <v>28.23</v>
      </c>
      <c r="F5896" s="164" t="s">
        <v>11118</v>
      </c>
    </row>
    <row r="5897" spans="1:6" ht="21.6" x14ac:dyDescent="0.3">
      <c r="A5897" s="159" t="str">
        <f t="shared" si="91"/>
        <v>SN-94926</v>
      </c>
      <c r="B5897" s="171">
        <v>94926</v>
      </c>
      <c r="C5897" s="165" t="s">
        <v>7942</v>
      </c>
      <c r="D5897" s="166" t="s">
        <v>701</v>
      </c>
      <c r="E5897" s="461">
        <v>0.85</v>
      </c>
      <c r="F5897" s="164" t="s">
        <v>11118</v>
      </c>
    </row>
    <row r="5898" spans="1:6" ht="21.6" x14ac:dyDescent="0.3">
      <c r="A5898" s="159" t="str">
        <f t="shared" ref="A5898:A5961" si="92">CONCATENATE("SN-",B5898)</f>
        <v>SN-94927</v>
      </c>
      <c r="B5898" s="171">
        <v>94927</v>
      </c>
      <c r="C5898" s="165" t="s">
        <v>7943</v>
      </c>
      <c r="D5898" s="166" t="s">
        <v>701</v>
      </c>
      <c r="E5898" s="461">
        <v>0.44</v>
      </c>
      <c r="F5898" s="164" t="s">
        <v>11118</v>
      </c>
    </row>
    <row r="5899" spans="1:6" ht="21.6" x14ac:dyDescent="0.3">
      <c r="A5899" s="159" t="str">
        <f t="shared" si="92"/>
        <v>SN-94928</v>
      </c>
      <c r="B5899" s="171">
        <v>94928</v>
      </c>
      <c r="C5899" s="165" t="s">
        <v>16916</v>
      </c>
      <c r="D5899" s="166" t="s">
        <v>513</v>
      </c>
      <c r="E5899" s="461">
        <v>1.34</v>
      </c>
      <c r="F5899" s="164" t="s">
        <v>11118</v>
      </c>
    </row>
    <row r="5900" spans="1:6" ht="21.6" x14ac:dyDescent="0.3">
      <c r="A5900" s="159" t="str">
        <f t="shared" si="92"/>
        <v>SN-94929</v>
      </c>
      <c r="B5900" s="171">
        <v>94929</v>
      </c>
      <c r="C5900" s="165" t="s">
        <v>16917</v>
      </c>
      <c r="D5900" s="166" t="s">
        <v>513</v>
      </c>
      <c r="E5900" s="461">
        <v>2.36</v>
      </c>
      <c r="F5900" s="164" t="s">
        <v>11118</v>
      </c>
    </row>
    <row r="5901" spans="1:6" ht="21.6" x14ac:dyDescent="0.3">
      <c r="A5901" s="159" t="str">
        <f t="shared" si="92"/>
        <v>SN-94930</v>
      </c>
      <c r="B5901" s="171">
        <v>94930</v>
      </c>
      <c r="C5901" s="165" t="s">
        <v>16918</v>
      </c>
      <c r="D5901" s="166" t="s">
        <v>513</v>
      </c>
      <c r="E5901" s="461">
        <v>0.69</v>
      </c>
      <c r="F5901" s="164" t="s">
        <v>11118</v>
      </c>
    </row>
    <row r="5902" spans="1:6" ht="21.6" x14ac:dyDescent="0.3">
      <c r="A5902" s="159" t="str">
        <f t="shared" si="92"/>
        <v>SN-94931</v>
      </c>
      <c r="B5902" s="171">
        <v>94931</v>
      </c>
      <c r="C5902" s="165" t="s">
        <v>16919</v>
      </c>
      <c r="D5902" s="166" t="s">
        <v>513</v>
      </c>
      <c r="E5902" s="461">
        <v>1.23</v>
      </c>
      <c r="F5902" s="164" t="s">
        <v>11118</v>
      </c>
    </row>
    <row r="5903" spans="1:6" ht="21.6" x14ac:dyDescent="0.3">
      <c r="A5903" s="159" t="str">
        <f t="shared" si="92"/>
        <v>SN-94932</v>
      </c>
      <c r="B5903" s="171">
        <v>94932</v>
      </c>
      <c r="C5903" s="165" t="s">
        <v>16920</v>
      </c>
      <c r="D5903" s="166" t="s">
        <v>513</v>
      </c>
      <c r="E5903" s="461">
        <v>2.5</v>
      </c>
      <c r="F5903" s="164" t="s">
        <v>11118</v>
      </c>
    </row>
    <row r="5904" spans="1:6" ht="21.6" x14ac:dyDescent="0.3">
      <c r="A5904" s="159" t="str">
        <f t="shared" si="92"/>
        <v>SN-94934</v>
      </c>
      <c r="B5904" s="171">
        <v>94934</v>
      </c>
      <c r="C5904" s="165" t="s">
        <v>16921</v>
      </c>
      <c r="D5904" s="166" t="s">
        <v>513</v>
      </c>
      <c r="E5904" s="461">
        <v>0.86</v>
      </c>
      <c r="F5904" s="164" t="s">
        <v>11118</v>
      </c>
    </row>
    <row r="5905" spans="1:6" ht="21.6" x14ac:dyDescent="0.3">
      <c r="A5905" s="159" t="str">
        <f t="shared" si="92"/>
        <v>SN-94935</v>
      </c>
      <c r="B5905" s="171">
        <v>94935</v>
      </c>
      <c r="C5905" s="165" t="s">
        <v>16922</v>
      </c>
      <c r="D5905" s="166" t="s">
        <v>513</v>
      </c>
      <c r="E5905" s="461">
        <v>1.35</v>
      </c>
      <c r="F5905" s="164" t="s">
        <v>11118</v>
      </c>
    </row>
    <row r="5906" spans="1:6" ht="21.6" x14ac:dyDescent="0.3">
      <c r="A5906" s="159" t="str">
        <f t="shared" si="92"/>
        <v>SN-94936</v>
      </c>
      <c r="B5906" s="171">
        <v>94936</v>
      </c>
      <c r="C5906" s="165" t="s">
        <v>16923</v>
      </c>
      <c r="D5906" s="166" t="s">
        <v>513</v>
      </c>
      <c r="E5906" s="461">
        <v>2.17</v>
      </c>
      <c r="F5906" s="164" t="s">
        <v>11118</v>
      </c>
    </row>
    <row r="5907" spans="1:6" ht="21.6" x14ac:dyDescent="0.3">
      <c r="A5907" s="159" t="str">
        <f t="shared" si="92"/>
        <v>SN-94937</v>
      </c>
      <c r="B5907" s="171">
        <v>94937</v>
      </c>
      <c r="C5907" s="165" t="s">
        <v>16924</v>
      </c>
      <c r="D5907" s="166" t="s">
        <v>513</v>
      </c>
      <c r="E5907" s="461">
        <v>3.2</v>
      </c>
      <c r="F5907" s="164" t="s">
        <v>11118</v>
      </c>
    </row>
    <row r="5908" spans="1:6" ht="21.6" x14ac:dyDescent="0.3">
      <c r="A5908" s="159" t="str">
        <f t="shared" si="92"/>
        <v>SN-94938</v>
      </c>
      <c r="B5908" s="171">
        <v>94938</v>
      </c>
      <c r="C5908" s="165" t="s">
        <v>16925</v>
      </c>
      <c r="D5908" s="166" t="s">
        <v>513</v>
      </c>
      <c r="E5908" s="461">
        <v>4.2300000000000004</v>
      </c>
      <c r="F5908" s="164" t="s">
        <v>11118</v>
      </c>
    </row>
    <row r="5909" spans="1:6" ht="21.6" x14ac:dyDescent="0.3">
      <c r="A5909" s="159" t="str">
        <f t="shared" si="92"/>
        <v>SN-94939</v>
      </c>
      <c r="B5909" s="171">
        <v>94939</v>
      </c>
      <c r="C5909" s="165" t="s">
        <v>7944</v>
      </c>
      <c r="D5909" s="166" t="s">
        <v>701</v>
      </c>
      <c r="E5909" s="461">
        <v>1.32</v>
      </c>
      <c r="F5909" s="164" t="s">
        <v>11118</v>
      </c>
    </row>
    <row r="5910" spans="1:6" ht="21.6" x14ac:dyDescent="0.3">
      <c r="A5910" s="159" t="str">
        <f t="shared" si="92"/>
        <v>SN-94940</v>
      </c>
      <c r="B5910" s="171">
        <v>94940</v>
      </c>
      <c r="C5910" s="165" t="s">
        <v>7945</v>
      </c>
      <c r="D5910" s="166" t="s">
        <v>701</v>
      </c>
      <c r="E5910" s="461">
        <v>0.68</v>
      </c>
      <c r="F5910" s="164" t="s">
        <v>11118</v>
      </c>
    </row>
    <row r="5911" spans="1:6" ht="21.6" x14ac:dyDescent="0.3">
      <c r="A5911" s="159" t="str">
        <f t="shared" si="92"/>
        <v>SN-94941</v>
      </c>
      <c r="B5911" s="171">
        <v>94941</v>
      </c>
      <c r="C5911" s="165" t="s">
        <v>7946</v>
      </c>
      <c r="D5911" s="166" t="s">
        <v>496</v>
      </c>
      <c r="E5911" s="461">
        <v>0.04</v>
      </c>
      <c r="F5911" s="164" t="s">
        <v>11118</v>
      </c>
    </row>
    <row r="5912" spans="1:6" ht="21.6" x14ac:dyDescent="0.3">
      <c r="A5912" s="159" t="str">
        <f t="shared" si="92"/>
        <v>SN-94942</v>
      </c>
      <c r="B5912" s="171">
        <v>94942</v>
      </c>
      <c r="C5912" s="165" t="s">
        <v>16926</v>
      </c>
      <c r="D5912" s="166" t="s">
        <v>701</v>
      </c>
      <c r="E5912" s="461">
        <v>0.53</v>
      </c>
      <c r="F5912" s="164" t="s">
        <v>11118</v>
      </c>
    </row>
    <row r="5913" spans="1:6" ht="21.6" x14ac:dyDescent="0.3">
      <c r="A5913" s="159" t="str">
        <f t="shared" si="92"/>
        <v>SN-94943</v>
      </c>
      <c r="B5913" s="171">
        <v>94943</v>
      </c>
      <c r="C5913" s="165" t="s">
        <v>16927</v>
      </c>
      <c r="D5913" s="166" t="s">
        <v>701</v>
      </c>
      <c r="E5913" s="461">
        <v>0.28000000000000003</v>
      </c>
      <c r="F5913" s="164" t="s">
        <v>11118</v>
      </c>
    </row>
    <row r="5914" spans="1:6" ht="21.6" x14ac:dyDescent="0.3">
      <c r="A5914" s="159" t="str">
        <f t="shared" si="92"/>
        <v>SN-94944</v>
      </c>
      <c r="B5914" s="171">
        <v>94944</v>
      </c>
      <c r="C5914" s="165" t="s">
        <v>16928</v>
      </c>
      <c r="D5914" s="166" t="s">
        <v>701</v>
      </c>
      <c r="E5914" s="461">
        <v>0.73</v>
      </c>
      <c r="F5914" s="164" t="s">
        <v>11118</v>
      </c>
    </row>
    <row r="5915" spans="1:6" ht="20.399999999999999" x14ac:dyDescent="0.3">
      <c r="A5915" s="159" t="str">
        <f t="shared" si="92"/>
        <v>SN-94945</v>
      </c>
      <c r="B5915" s="171">
        <v>94945</v>
      </c>
      <c r="C5915" s="165" t="s">
        <v>16929</v>
      </c>
      <c r="D5915" s="166" t="s">
        <v>701</v>
      </c>
      <c r="E5915" s="461">
        <v>0.19</v>
      </c>
      <c r="F5915" s="164" t="s">
        <v>11038</v>
      </c>
    </row>
    <row r="5916" spans="1:6" ht="21.6" x14ac:dyDescent="0.3">
      <c r="A5916" s="159" t="str">
        <f t="shared" si="92"/>
        <v>SN-94946</v>
      </c>
      <c r="B5916" s="171">
        <v>94946</v>
      </c>
      <c r="C5916" s="165" t="s">
        <v>16930</v>
      </c>
      <c r="D5916" s="166" t="s">
        <v>513</v>
      </c>
      <c r="E5916" s="461">
        <v>0.75</v>
      </c>
      <c r="F5916" s="164" t="s">
        <v>11118</v>
      </c>
    </row>
    <row r="5917" spans="1:6" ht="21.6" x14ac:dyDescent="0.3">
      <c r="A5917" s="159" t="str">
        <f t="shared" si="92"/>
        <v>SN-94947</v>
      </c>
      <c r="B5917" s="171">
        <v>94947</v>
      </c>
      <c r="C5917" s="165" t="s">
        <v>16931</v>
      </c>
      <c r="D5917" s="166" t="s">
        <v>513</v>
      </c>
      <c r="E5917" s="461">
        <v>0.56000000000000005</v>
      </c>
      <c r="F5917" s="164" t="s">
        <v>11118</v>
      </c>
    </row>
    <row r="5918" spans="1:6" ht="21.6" x14ac:dyDescent="0.3">
      <c r="A5918" s="159" t="str">
        <f t="shared" si="92"/>
        <v>SN-94948</v>
      </c>
      <c r="B5918" s="171">
        <v>94948</v>
      </c>
      <c r="C5918" s="165" t="s">
        <v>16932</v>
      </c>
      <c r="D5918" s="166" t="s">
        <v>513</v>
      </c>
      <c r="E5918" s="461">
        <v>0.4</v>
      </c>
      <c r="F5918" s="164" t="s">
        <v>11118</v>
      </c>
    </row>
    <row r="5919" spans="1:6" ht="21.6" x14ac:dyDescent="0.3">
      <c r="A5919" s="159" t="str">
        <f t="shared" si="92"/>
        <v>SN-94949</v>
      </c>
      <c r="B5919" s="171">
        <v>94949</v>
      </c>
      <c r="C5919" s="165" t="s">
        <v>16933</v>
      </c>
      <c r="D5919" s="166" t="s">
        <v>513</v>
      </c>
      <c r="E5919" s="461">
        <v>0.6</v>
      </c>
      <c r="F5919" s="164" t="s">
        <v>11118</v>
      </c>
    </row>
    <row r="5920" spans="1:6" ht="21.6" x14ac:dyDescent="0.3">
      <c r="A5920" s="159" t="str">
        <f t="shared" si="92"/>
        <v>SN-94950</v>
      </c>
      <c r="B5920" s="171">
        <v>94950</v>
      </c>
      <c r="C5920" s="165" t="s">
        <v>16934</v>
      </c>
      <c r="D5920" s="166" t="s">
        <v>513</v>
      </c>
      <c r="E5920" s="461">
        <v>0.86</v>
      </c>
      <c r="F5920" s="164" t="s">
        <v>11118</v>
      </c>
    </row>
    <row r="5921" spans="1:6" ht="21.6" x14ac:dyDescent="0.3">
      <c r="A5921" s="159" t="str">
        <f t="shared" si="92"/>
        <v>SN-94951</v>
      </c>
      <c r="B5921" s="171">
        <v>94951</v>
      </c>
      <c r="C5921" s="165" t="s">
        <v>16935</v>
      </c>
      <c r="D5921" s="166" t="s">
        <v>513</v>
      </c>
      <c r="E5921" s="461">
        <v>1.1200000000000001</v>
      </c>
      <c r="F5921" s="164" t="s">
        <v>11118</v>
      </c>
    </row>
    <row r="5922" spans="1:6" ht="20.399999999999999" x14ac:dyDescent="0.3">
      <c r="A5922" s="159" t="str">
        <f t="shared" si="92"/>
        <v>SN-94952</v>
      </c>
      <c r="B5922" s="171">
        <v>94952</v>
      </c>
      <c r="C5922" s="165" t="s">
        <v>16936</v>
      </c>
      <c r="D5922" s="166" t="s">
        <v>513</v>
      </c>
      <c r="E5922" s="461">
        <v>0.24</v>
      </c>
      <c r="F5922" s="164" t="s">
        <v>11038</v>
      </c>
    </row>
    <row r="5923" spans="1:6" ht="21.6" x14ac:dyDescent="0.3">
      <c r="A5923" s="159" t="str">
        <f t="shared" si="92"/>
        <v>SN-94953</v>
      </c>
      <c r="B5923" s="171">
        <v>94953</v>
      </c>
      <c r="C5923" s="165" t="s">
        <v>16937</v>
      </c>
      <c r="D5923" s="166" t="s">
        <v>701</v>
      </c>
      <c r="E5923" s="461">
        <v>3.41</v>
      </c>
      <c r="F5923" s="164" t="s">
        <v>11118</v>
      </c>
    </row>
    <row r="5924" spans="1:6" ht="21.6" x14ac:dyDescent="0.3">
      <c r="A5924" s="159" t="str">
        <f t="shared" si="92"/>
        <v>SN-94954</v>
      </c>
      <c r="B5924" s="171">
        <v>94954</v>
      </c>
      <c r="C5924" s="165" t="s">
        <v>16938</v>
      </c>
      <c r="D5924" s="166" t="s">
        <v>701</v>
      </c>
      <c r="E5924" s="461">
        <v>0.55000000000000004</v>
      </c>
      <c r="F5924" s="164" t="s">
        <v>11118</v>
      </c>
    </row>
    <row r="5925" spans="1:6" ht="21.6" x14ac:dyDescent="0.3">
      <c r="A5925" s="159" t="str">
        <f t="shared" si="92"/>
        <v>SN-94955</v>
      </c>
      <c r="B5925" s="171">
        <v>94955</v>
      </c>
      <c r="C5925" s="165" t="s">
        <v>16939</v>
      </c>
      <c r="D5925" s="166" t="s">
        <v>701</v>
      </c>
      <c r="E5925" s="461">
        <v>0.82</v>
      </c>
      <c r="F5925" s="164" t="s">
        <v>11118</v>
      </c>
    </row>
    <row r="5926" spans="1:6" ht="21.6" x14ac:dyDescent="0.3">
      <c r="A5926" s="159" t="str">
        <f t="shared" si="92"/>
        <v>SN-94956</v>
      </c>
      <c r="B5926" s="171">
        <v>94956</v>
      </c>
      <c r="C5926" s="165" t="s">
        <v>16940</v>
      </c>
      <c r="D5926" s="166" t="s">
        <v>701</v>
      </c>
      <c r="E5926" s="461">
        <v>1.17</v>
      </c>
      <c r="F5926" s="164" t="s">
        <v>11118</v>
      </c>
    </row>
    <row r="5927" spans="1:6" ht="21.6" x14ac:dyDescent="0.3">
      <c r="A5927" s="159" t="str">
        <f t="shared" si="92"/>
        <v>SN-94957</v>
      </c>
      <c r="B5927" s="171">
        <v>94957</v>
      </c>
      <c r="C5927" s="165" t="s">
        <v>16941</v>
      </c>
      <c r="D5927" s="166" t="s">
        <v>701</v>
      </c>
      <c r="E5927" s="461">
        <v>1.51</v>
      </c>
      <c r="F5927" s="164" t="s">
        <v>11118</v>
      </c>
    </row>
    <row r="5928" spans="1:6" ht="20.399999999999999" x14ac:dyDescent="0.3">
      <c r="A5928" s="159" t="str">
        <f t="shared" si="92"/>
        <v>SN-94958</v>
      </c>
      <c r="B5928" s="171">
        <v>94958</v>
      </c>
      <c r="C5928" s="165" t="s">
        <v>16942</v>
      </c>
      <c r="D5928" s="166" t="s">
        <v>701</v>
      </c>
      <c r="E5928" s="461">
        <v>0.43</v>
      </c>
      <c r="F5928" s="164" t="s">
        <v>11038</v>
      </c>
    </row>
    <row r="5929" spans="1:6" ht="21.6" x14ac:dyDescent="0.3">
      <c r="A5929" s="159" t="str">
        <f t="shared" si="92"/>
        <v>SN-94959</v>
      </c>
      <c r="B5929" s="171">
        <v>94959</v>
      </c>
      <c r="C5929" s="165" t="s">
        <v>16943</v>
      </c>
      <c r="D5929" s="166" t="s">
        <v>566</v>
      </c>
      <c r="E5929" s="461">
        <v>0.94</v>
      </c>
      <c r="F5929" s="164" t="s">
        <v>11118</v>
      </c>
    </row>
    <row r="5930" spans="1:6" ht="21.6" x14ac:dyDescent="0.3">
      <c r="A5930" s="159" t="str">
        <f t="shared" si="92"/>
        <v>SN-94960</v>
      </c>
      <c r="B5930" s="171">
        <v>94960</v>
      </c>
      <c r="C5930" s="165" t="s">
        <v>16944</v>
      </c>
      <c r="D5930" s="166" t="s">
        <v>566</v>
      </c>
      <c r="E5930" s="461">
        <v>0.77</v>
      </c>
      <c r="F5930" s="164" t="s">
        <v>11118</v>
      </c>
    </row>
    <row r="5931" spans="1:6" ht="21.6" x14ac:dyDescent="0.3">
      <c r="A5931" s="159" t="str">
        <f t="shared" si="92"/>
        <v>SN-94961</v>
      </c>
      <c r="B5931" s="171">
        <v>94961</v>
      </c>
      <c r="C5931" s="165" t="s">
        <v>7947</v>
      </c>
      <c r="D5931" s="166" t="s">
        <v>566</v>
      </c>
      <c r="E5931" s="461">
        <v>0.35</v>
      </c>
      <c r="F5931" s="164" t="s">
        <v>11118</v>
      </c>
    </row>
    <row r="5932" spans="1:6" ht="21.6" x14ac:dyDescent="0.3">
      <c r="A5932" s="159" t="str">
        <f t="shared" si="92"/>
        <v>SN-9537</v>
      </c>
      <c r="B5932" s="171">
        <v>9537</v>
      </c>
      <c r="C5932" s="165" t="s">
        <v>7585</v>
      </c>
      <c r="D5932" s="166" t="s">
        <v>701</v>
      </c>
      <c r="E5932" s="461">
        <v>1.84</v>
      </c>
      <c r="F5932" s="164" t="s">
        <v>11118</v>
      </c>
    </row>
    <row r="5933" spans="1:6" ht="21.6" x14ac:dyDescent="0.3">
      <c r="A5933" s="159" t="str">
        <f t="shared" si="92"/>
        <v>SN-73806/1</v>
      </c>
      <c r="B5933" s="171" t="s">
        <v>16945</v>
      </c>
      <c r="C5933" s="165" t="s">
        <v>7978</v>
      </c>
      <c r="D5933" s="166" t="s">
        <v>701</v>
      </c>
      <c r="E5933" s="461">
        <v>1.21</v>
      </c>
      <c r="F5933" s="164" t="s">
        <v>11118</v>
      </c>
    </row>
    <row r="5934" spans="1:6" ht="21.6" x14ac:dyDescent="0.3">
      <c r="A5934" s="159" t="str">
        <f t="shared" si="92"/>
        <v>SN-73948/2</v>
      </c>
      <c r="B5934" s="171" t="s">
        <v>16946</v>
      </c>
      <c r="C5934" s="165" t="s">
        <v>8080</v>
      </c>
      <c r="D5934" s="166" t="s">
        <v>701</v>
      </c>
      <c r="E5934" s="461">
        <v>6.21</v>
      </c>
      <c r="F5934" s="164" t="s">
        <v>11118</v>
      </c>
    </row>
    <row r="5935" spans="1:6" ht="21.6" x14ac:dyDescent="0.3">
      <c r="A5935" s="159" t="str">
        <f t="shared" si="92"/>
        <v>SN-73948/3</v>
      </c>
      <c r="B5935" s="171" t="s">
        <v>16947</v>
      </c>
      <c r="C5935" s="165" t="s">
        <v>8081</v>
      </c>
      <c r="D5935" s="166" t="s">
        <v>701</v>
      </c>
      <c r="E5935" s="461">
        <v>4.5</v>
      </c>
      <c r="F5935" s="164" t="s">
        <v>11118</v>
      </c>
    </row>
    <row r="5936" spans="1:6" ht="21.6" x14ac:dyDescent="0.3">
      <c r="A5936" s="159" t="str">
        <f t="shared" si="92"/>
        <v>SN-73948/8</v>
      </c>
      <c r="B5936" s="171" t="s">
        <v>16948</v>
      </c>
      <c r="C5936" s="165" t="s">
        <v>8082</v>
      </c>
      <c r="D5936" s="166" t="s">
        <v>701</v>
      </c>
      <c r="E5936" s="461">
        <v>8.68</v>
      </c>
      <c r="F5936" s="164" t="s">
        <v>11118</v>
      </c>
    </row>
    <row r="5937" spans="1:6" ht="21.6" x14ac:dyDescent="0.3">
      <c r="A5937" s="159" t="str">
        <f t="shared" si="92"/>
        <v>SN-73948/9</v>
      </c>
      <c r="B5937" s="171" t="s">
        <v>16949</v>
      </c>
      <c r="C5937" s="165" t="s">
        <v>8083</v>
      </c>
      <c r="D5937" s="166" t="s">
        <v>701</v>
      </c>
      <c r="E5937" s="461">
        <v>17.96</v>
      </c>
      <c r="F5937" s="164" t="s">
        <v>11118</v>
      </c>
    </row>
    <row r="5938" spans="1:6" ht="21.6" x14ac:dyDescent="0.3">
      <c r="A5938" s="159" t="str">
        <f t="shared" si="92"/>
        <v>SN-73948/11</v>
      </c>
      <c r="B5938" s="171" t="s">
        <v>16950</v>
      </c>
      <c r="C5938" s="165" t="s">
        <v>8084</v>
      </c>
      <c r="D5938" s="166" t="s">
        <v>701</v>
      </c>
      <c r="E5938" s="461">
        <v>15.41</v>
      </c>
      <c r="F5938" s="164" t="s">
        <v>11118</v>
      </c>
    </row>
    <row r="5939" spans="1:6" ht="21.6" x14ac:dyDescent="0.3">
      <c r="A5939" s="159" t="str">
        <f t="shared" si="92"/>
        <v>SN-73948/15</v>
      </c>
      <c r="B5939" s="171" t="s">
        <v>16951</v>
      </c>
      <c r="C5939" s="165" t="s">
        <v>8085</v>
      </c>
      <c r="D5939" s="166" t="s">
        <v>701</v>
      </c>
      <c r="E5939" s="461">
        <v>10.08</v>
      </c>
      <c r="F5939" s="164" t="s">
        <v>11118</v>
      </c>
    </row>
    <row r="5940" spans="1:6" ht="21.6" x14ac:dyDescent="0.3">
      <c r="A5940" s="159" t="str">
        <f t="shared" si="92"/>
        <v>SN-73948/16</v>
      </c>
      <c r="B5940" s="171" t="s">
        <v>16952</v>
      </c>
      <c r="C5940" s="165" t="s">
        <v>8086</v>
      </c>
      <c r="D5940" s="166" t="s">
        <v>701</v>
      </c>
      <c r="E5940" s="461">
        <v>2.93</v>
      </c>
      <c r="F5940" s="164" t="s">
        <v>11118</v>
      </c>
    </row>
    <row r="5941" spans="1:6" ht="21.6" x14ac:dyDescent="0.3">
      <c r="A5941" s="159" t="str">
        <f t="shared" si="92"/>
        <v>SN-74086/1</v>
      </c>
      <c r="B5941" s="171" t="s">
        <v>16953</v>
      </c>
      <c r="C5941" s="165" t="s">
        <v>8155</v>
      </c>
      <c r="D5941" s="166" t="s">
        <v>513</v>
      </c>
      <c r="E5941" s="461">
        <v>19.170000000000002</v>
      </c>
      <c r="F5941" s="164" t="s">
        <v>11118</v>
      </c>
    </row>
    <row r="5942" spans="1:6" ht="21.6" x14ac:dyDescent="0.3">
      <c r="A5942" s="159" t="str">
        <f t="shared" si="92"/>
        <v>SN-84117</v>
      </c>
      <c r="B5942" s="171">
        <v>84117</v>
      </c>
      <c r="C5942" s="165" t="s">
        <v>7736</v>
      </c>
      <c r="D5942" s="166" t="s">
        <v>701</v>
      </c>
      <c r="E5942" s="461">
        <v>14.46</v>
      </c>
      <c r="F5942" s="164" t="s">
        <v>11118</v>
      </c>
    </row>
    <row r="5943" spans="1:6" ht="21.6" x14ac:dyDescent="0.3">
      <c r="A5943" s="159" t="str">
        <f t="shared" si="92"/>
        <v>SN-84120</v>
      </c>
      <c r="B5943" s="171">
        <v>84120</v>
      </c>
      <c r="C5943" s="165" t="s">
        <v>7737</v>
      </c>
      <c r="D5943" s="166" t="s">
        <v>701</v>
      </c>
      <c r="E5943" s="461">
        <v>10.61</v>
      </c>
      <c r="F5943" s="164" t="s">
        <v>11118</v>
      </c>
    </row>
    <row r="5944" spans="1:6" ht="21.6" x14ac:dyDescent="0.3">
      <c r="A5944" s="159" t="str">
        <f t="shared" si="92"/>
        <v>SN-84123</v>
      </c>
      <c r="B5944" s="171">
        <v>84123</v>
      </c>
      <c r="C5944" s="165" t="s">
        <v>7738</v>
      </c>
      <c r="D5944" s="166" t="s">
        <v>701</v>
      </c>
      <c r="E5944" s="461">
        <v>4.2300000000000004</v>
      </c>
      <c r="F5944" s="164" t="s">
        <v>11118</v>
      </c>
    </row>
    <row r="5945" spans="1:6" ht="21.6" x14ac:dyDescent="0.3">
      <c r="A5945" s="159" t="str">
        <f t="shared" si="92"/>
        <v>SN-84125</v>
      </c>
      <c r="B5945" s="171">
        <v>84125</v>
      </c>
      <c r="C5945" s="165" t="s">
        <v>16954</v>
      </c>
      <c r="D5945" s="166" t="s">
        <v>701</v>
      </c>
      <c r="E5945" s="461">
        <v>5.82</v>
      </c>
      <c r="F5945" s="164" t="s">
        <v>11118</v>
      </c>
    </row>
    <row r="5946" spans="1:6" x14ac:dyDescent="0.3">
      <c r="A5946" s="159" t="str">
        <f t="shared" si="92"/>
        <v>SN-74163/1</v>
      </c>
      <c r="B5946" s="171" t="s">
        <v>16955</v>
      </c>
      <c r="C5946" s="165" t="s">
        <v>8165</v>
      </c>
      <c r="D5946" s="166" t="s">
        <v>566</v>
      </c>
      <c r="E5946" s="461">
        <v>34.1</v>
      </c>
      <c r="F5946" s="164" t="s">
        <v>11038</v>
      </c>
    </row>
    <row r="5947" spans="1:6" x14ac:dyDescent="0.3">
      <c r="A5947" s="159" t="str">
        <f t="shared" si="92"/>
        <v>SN-74163/2</v>
      </c>
      <c r="B5947" s="171" t="s">
        <v>16956</v>
      </c>
      <c r="C5947" s="165" t="s">
        <v>8166</v>
      </c>
      <c r="D5947" s="166" t="s">
        <v>566</v>
      </c>
      <c r="E5947" s="461">
        <v>53.53</v>
      </c>
      <c r="F5947" s="164" t="s">
        <v>11038</v>
      </c>
    </row>
    <row r="5948" spans="1:6" x14ac:dyDescent="0.3">
      <c r="A5948" s="159" t="str">
        <f t="shared" si="92"/>
        <v>SN-84127</v>
      </c>
      <c r="B5948" s="171">
        <v>84127</v>
      </c>
      <c r="C5948" s="165" t="s">
        <v>7739</v>
      </c>
      <c r="D5948" s="166" t="s">
        <v>566</v>
      </c>
      <c r="E5948" s="461">
        <v>254.86</v>
      </c>
      <c r="F5948" s="164" t="s">
        <v>11038</v>
      </c>
    </row>
    <row r="5949" spans="1:6" x14ac:dyDescent="0.3">
      <c r="A5949" s="159" t="str">
        <f t="shared" si="92"/>
        <v>SN-40841</v>
      </c>
      <c r="B5949" s="171">
        <v>40841</v>
      </c>
      <c r="C5949" s="165" t="s">
        <v>7588</v>
      </c>
      <c r="D5949" s="166" t="s">
        <v>513</v>
      </c>
      <c r="E5949" s="461">
        <v>84.18</v>
      </c>
      <c r="F5949" s="164" t="s">
        <v>11038</v>
      </c>
    </row>
    <row r="5950" spans="1:6" x14ac:dyDescent="0.3">
      <c r="A5950" s="159" t="str">
        <f t="shared" si="92"/>
        <v>SN-6391</v>
      </c>
      <c r="B5950" s="171">
        <v>6391</v>
      </c>
      <c r="C5950" s="165" t="s">
        <v>16957</v>
      </c>
      <c r="D5950" s="166" t="s">
        <v>566</v>
      </c>
      <c r="E5950" s="461">
        <v>110.05</v>
      </c>
      <c r="F5950" s="164" t="s">
        <v>11038</v>
      </c>
    </row>
    <row r="5951" spans="1:6" ht="20.399999999999999" x14ac:dyDescent="0.3">
      <c r="A5951" s="159" t="str">
        <f t="shared" si="92"/>
        <v>SN-84132</v>
      </c>
      <c r="B5951" s="171">
        <v>84132</v>
      </c>
      <c r="C5951" s="165" t="s">
        <v>16958</v>
      </c>
      <c r="D5951" s="166" t="s">
        <v>566</v>
      </c>
      <c r="E5951" s="461">
        <v>175.93</v>
      </c>
      <c r="F5951" s="164" t="s">
        <v>11038</v>
      </c>
    </row>
    <row r="5952" spans="1:6" ht="20.399999999999999" x14ac:dyDescent="0.3">
      <c r="A5952" s="159" t="str">
        <f t="shared" si="92"/>
        <v>SN-84133</v>
      </c>
      <c r="B5952" s="171">
        <v>84133</v>
      </c>
      <c r="C5952" s="165" t="s">
        <v>16959</v>
      </c>
      <c r="D5952" s="166" t="s">
        <v>566</v>
      </c>
      <c r="E5952" s="461">
        <v>245.55</v>
      </c>
      <c r="F5952" s="164" t="s">
        <v>11038</v>
      </c>
    </row>
    <row r="5953" spans="1:6" ht="20.399999999999999" x14ac:dyDescent="0.3">
      <c r="A5953" s="159" t="str">
        <f t="shared" si="92"/>
        <v>SN-71516</v>
      </c>
      <c r="B5953" s="171">
        <v>71516</v>
      </c>
      <c r="C5953" s="165" t="s">
        <v>16960</v>
      </c>
      <c r="D5953" s="166" t="s">
        <v>513</v>
      </c>
      <c r="E5953" s="461">
        <v>550</v>
      </c>
      <c r="F5953" s="164" t="s">
        <v>11537</v>
      </c>
    </row>
    <row r="5954" spans="1:6" x14ac:dyDescent="0.3">
      <c r="A5954" s="159" t="str">
        <f t="shared" si="92"/>
        <v>SN-73361</v>
      </c>
      <c r="B5954" s="171">
        <v>73361</v>
      </c>
      <c r="C5954" s="165" t="s">
        <v>7656</v>
      </c>
      <c r="D5954" s="166" t="s">
        <v>537</v>
      </c>
      <c r="E5954" s="461">
        <v>295.8</v>
      </c>
      <c r="F5954" s="164" t="s">
        <v>11038</v>
      </c>
    </row>
    <row r="5955" spans="1:6" ht="30.6" x14ac:dyDescent="0.3">
      <c r="A5955" s="159" t="str">
        <f t="shared" si="92"/>
        <v>SN-73714</v>
      </c>
      <c r="B5955" s="171">
        <v>73714</v>
      </c>
      <c r="C5955" s="165" t="s">
        <v>16961</v>
      </c>
      <c r="D5955" s="166" t="s">
        <v>513</v>
      </c>
      <c r="E5955" s="461">
        <v>1136.95</v>
      </c>
      <c r="F5955" s="164" t="s">
        <v>11038</v>
      </c>
    </row>
    <row r="5956" spans="1:6" x14ac:dyDescent="0.3">
      <c r="A5956" s="159" t="str">
        <f t="shared" si="92"/>
        <v>SN-86957</v>
      </c>
      <c r="B5956" s="171">
        <v>86957</v>
      </c>
      <c r="C5956" s="165" t="s">
        <v>16962</v>
      </c>
      <c r="D5956" s="166" t="s">
        <v>513</v>
      </c>
      <c r="E5956" s="461">
        <v>26.33</v>
      </c>
      <c r="F5956" s="164" t="s">
        <v>11038</v>
      </c>
    </row>
    <row r="5957" spans="1:6" x14ac:dyDescent="0.3">
      <c r="A5957" s="159" t="str">
        <f t="shared" si="92"/>
        <v>SN-86958</v>
      </c>
      <c r="B5957" s="171">
        <v>86958</v>
      </c>
      <c r="C5957" s="165" t="s">
        <v>16963</v>
      </c>
      <c r="D5957" s="166" t="s">
        <v>513</v>
      </c>
      <c r="E5957" s="461">
        <v>22.87</v>
      </c>
      <c r="F5957" s="164" t="s">
        <v>11038</v>
      </c>
    </row>
    <row r="5958" spans="1:6" ht="20.399999999999999" x14ac:dyDescent="0.3">
      <c r="A5958" s="159" t="str">
        <f t="shared" si="92"/>
        <v>SN-97010</v>
      </c>
      <c r="B5958" s="171">
        <v>97010</v>
      </c>
      <c r="C5958" s="165" t="s">
        <v>16964</v>
      </c>
      <c r="D5958" s="166" t="s">
        <v>566</v>
      </c>
      <c r="E5958" s="461">
        <v>31.62</v>
      </c>
      <c r="F5958" s="164" t="s">
        <v>11038</v>
      </c>
    </row>
    <row r="5959" spans="1:6" ht="20.399999999999999" x14ac:dyDescent="0.3">
      <c r="A5959" s="159" t="str">
        <f t="shared" si="92"/>
        <v>SN-97011</v>
      </c>
      <c r="B5959" s="171">
        <v>97011</v>
      </c>
      <c r="C5959" s="165" t="s">
        <v>16965</v>
      </c>
      <c r="D5959" s="166" t="s">
        <v>566</v>
      </c>
      <c r="E5959" s="461">
        <v>24.88</v>
      </c>
      <c r="F5959" s="164" t="s">
        <v>11038</v>
      </c>
    </row>
    <row r="5960" spans="1:6" ht="20.399999999999999" x14ac:dyDescent="0.3">
      <c r="A5960" s="159" t="str">
        <f t="shared" si="92"/>
        <v>SN-97012</v>
      </c>
      <c r="B5960" s="171">
        <v>97012</v>
      </c>
      <c r="C5960" s="165" t="s">
        <v>16966</v>
      </c>
      <c r="D5960" s="166" t="s">
        <v>566</v>
      </c>
      <c r="E5960" s="461">
        <v>21.52</v>
      </c>
      <c r="F5960" s="164" t="s">
        <v>11038</v>
      </c>
    </row>
    <row r="5961" spans="1:6" ht="20.399999999999999" x14ac:dyDescent="0.3">
      <c r="A5961" s="159" t="str">
        <f t="shared" si="92"/>
        <v>SN-97013</v>
      </c>
      <c r="B5961" s="171">
        <v>97013</v>
      </c>
      <c r="C5961" s="165" t="s">
        <v>16967</v>
      </c>
      <c r="D5961" s="166" t="s">
        <v>566</v>
      </c>
      <c r="E5961" s="461">
        <v>43.48</v>
      </c>
      <c r="F5961" s="164" t="s">
        <v>11038</v>
      </c>
    </row>
    <row r="5962" spans="1:6" ht="20.399999999999999" x14ac:dyDescent="0.3">
      <c r="A5962" s="159" t="str">
        <f t="shared" ref="A5962:A6025" si="93">CONCATENATE("SN-",B5962)</f>
        <v>SN-97014</v>
      </c>
      <c r="B5962" s="171">
        <v>97014</v>
      </c>
      <c r="C5962" s="165" t="s">
        <v>16968</v>
      </c>
      <c r="D5962" s="166" t="s">
        <v>566</v>
      </c>
      <c r="E5962" s="461">
        <v>32.92</v>
      </c>
      <c r="F5962" s="164" t="s">
        <v>11038</v>
      </c>
    </row>
    <row r="5963" spans="1:6" ht="20.399999999999999" x14ac:dyDescent="0.3">
      <c r="A5963" s="159" t="str">
        <f t="shared" si="93"/>
        <v>SN-97015</v>
      </c>
      <c r="B5963" s="171">
        <v>97015</v>
      </c>
      <c r="C5963" s="165" t="s">
        <v>16969</v>
      </c>
      <c r="D5963" s="166" t="s">
        <v>566</v>
      </c>
      <c r="E5963" s="461">
        <v>27.61</v>
      </c>
      <c r="F5963" s="164" t="s">
        <v>11038</v>
      </c>
    </row>
    <row r="5964" spans="1:6" ht="20.399999999999999" x14ac:dyDescent="0.3">
      <c r="A5964" s="159" t="str">
        <f t="shared" si="93"/>
        <v>SN-97016</v>
      </c>
      <c r="B5964" s="171">
        <v>97016</v>
      </c>
      <c r="C5964" s="165" t="s">
        <v>16970</v>
      </c>
      <c r="D5964" s="166" t="s">
        <v>566</v>
      </c>
      <c r="E5964" s="461">
        <v>27.41</v>
      </c>
      <c r="F5964" s="164" t="s">
        <v>11038</v>
      </c>
    </row>
    <row r="5965" spans="1:6" ht="20.399999999999999" x14ac:dyDescent="0.3">
      <c r="A5965" s="159" t="str">
        <f t="shared" si="93"/>
        <v>SN-97017</v>
      </c>
      <c r="B5965" s="171">
        <v>97017</v>
      </c>
      <c r="C5965" s="165" t="s">
        <v>16971</v>
      </c>
      <c r="D5965" s="166" t="s">
        <v>566</v>
      </c>
      <c r="E5965" s="461">
        <v>21</v>
      </c>
      <c r="F5965" s="164" t="s">
        <v>11038</v>
      </c>
    </row>
    <row r="5966" spans="1:6" ht="20.399999999999999" x14ac:dyDescent="0.3">
      <c r="A5966" s="159" t="str">
        <f t="shared" si="93"/>
        <v>SN-97018</v>
      </c>
      <c r="B5966" s="171">
        <v>97018</v>
      </c>
      <c r="C5966" s="165" t="s">
        <v>16972</v>
      </c>
      <c r="D5966" s="166" t="s">
        <v>566</v>
      </c>
      <c r="E5966" s="461">
        <v>17.690000000000001</v>
      </c>
      <c r="F5966" s="164" t="s">
        <v>11038</v>
      </c>
    </row>
    <row r="5967" spans="1:6" ht="30.6" x14ac:dyDescent="0.3">
      <c r="A5967" s="159" t="str">
        <f t="shared" si="93"/>
        <v>SN-97031</v>
      </c>
      <c r="B5967" s="171">
        <v>97031</v>
      </c>
      <c r="C5967" s="165" t="s">
        <v>16973</v>
      </c>
      <c r="D5967" s="166" t="s">
        <v>566</v>
      </c>
      <c r="E5967" s="461">
        <v>52.53</v>
      </c>
      <c r="F5967" s="164" t="s">
        <v>11038</v>
      </c>
    </row>
    <row r="5968" spans="1:6" ht="30.6" x14ac:dyDescent="0.3">
      <c r="A5968" s="159" t="str">
        <f t="shared" si="93"/>
        <v>SN-97032</v>
      </c>
      <c r="B5968" s="171">
        <v>97032</v>
      </c>
      <c r="C5968" s="165" t="s">
        <v>16974</v>
      </c>
      <c r="D5968" s="166" t="s">
        <v>566</v>
      </c>
      <c r="E5968" s="461">
        <v>32.49</v>
      </c>
      <c r="F5968" s="164" t="s">
        <v>11038</v>
      </c>
    </row>
    <row r="5969" spans="1:6" ht="30.6" x14ac:dyDescent="0.3">
      <c r="A5969" s="159" t="str">
        <f t="shared" si="93"/>
        <v>SN-97033</v>
      </c>
      <c r="B5969" s="171">
        <v>97033</v>
      </c>
      <c r="C5969" s="165" t="s">
        <v>16975</v>
      </c>
      <c r="D5969" s="166" t="s">
        <v>566</v>
      </c>
      <c r="E5969" s="461">
        <v>43.72</v>
      </c>
      <c r="F5969" s="164" t="s">
        <v>11118</v>
      </c>
    </row>
    <row r="5970" spans="1:6" ht="30.6" x14ac:dyDescent="0.3">
      <c r="A5970" s="159" t="str">
        <f t="shared" si="93"/>
        <v>SN-97034</v>
      </c>
      <c r="B5970" s="171">
        <v>97034</v>
      </c>
      <c r="C5970" s="165" t="s">
        <v>16976</v>
      </c>
      <c r="D5970" s="166" t="s">
        <v>566</v>
      </c>
      <c r="E5970" s="461">
        <v>27.37</v>
      </c>
      <c r="F5970" s="164" t="s">
        <v>11118</v>
      </c>
    </row>
    <row r="5971" spans="1:6" x14ac:dyDescent="0.3">
      <c r="A5971" s="159" t="str">
        <f t="shared" si="93"/>
        <v>SN-97039</v>
      </c>
      <c r="B5971" s="171">
        <v>97039</v>
      </c>
      <c r="C5971" s="165" t="s">
        <v>16977</v>
      </c>
      <c r="D5971" s="166" t="s">
        <v>701</v>
      </c>
      <c r="E5971" s="461">
        <v>25.13</v>
      </c>
      <c r="F5971" s="164" t="s">
        <v>11038</v>
      </c>
    </row>
    <row r="5972" spans="1:6" x14ac:dyDescent="0.3">
      <c r="A5972" s="159" t="str">
        <f t="shared" si="93"/>
        <v>SN-97040</v>
      </c>
      <c r="B5972" s="171">
        <v>97040</v>
      </c>
      <c r="C5972" s="165" t="s">
        <v>16978</v>
      </c>
      <c r="D5972" s="166" t="s">
        <v>701</v>
      </c>
      <c r="E5972" s="461">
        <v>8.66</v>
      </c>
      <c r="F5972" s="164" t="s">
        <v>11038</v>
      </c>
    </row>
    <row r="5973" spans="1:6" x14ac:dyDescent="0.3">
      <c r="A5973" s="159" t="str">
        <f t="shared" si="93"/>
        <v>SN-97041</v>
      </c>
      <c r="B5973" s="171">
        <v>97041</v>
      </c>
      <c r="C5973" s="165" t="s">
        <v>16979</v>
      </c>
      <c r="D5973" s="166" t="s">
        <v>701</v>
      </c>
      <c r="E5973" s="461">
        <v>89.56</v>
      </c>
      <c r="F5973" s="164" t="s">
        <v>11038</v>
      </c>
    </row>
    <row r="5974" spans="1:6" x14ac:dyDescent="0.3">
      <c r="A5974" s="159" t="str">
        <f t="shared" si="93"/>
        <v>SN-97046</v>
      </c>
      <c r="B5974" s="171">
        <v>97046</v>
      </c>
      <c r="C5974" s="165" t="s">
        <v>16980</v>
      </c>
      <c r="D5974" s="166" t="s">
        <v>701</v>
      </c>
      <c r="E5974" s="461">
        <v>0.24</v>
      </c>
      <c r="F5974" s="164" t="s">
        <v>11038</v>
      </c>
    </row>
    <row r="5975" spans="1:6" ht="20.399999999999999" x14ac:dyDescent="0.3">
      <c r="A5975" s="159" t="str">
        <f t="shared" si="93"/>
        <v>SN-97047</v>
      </c>
      <c r="B5975" s="171">
        <v>97047</v>
      </c>
      <c r="C5975" s="165" t="s">
        <v>16981</v>
      </c>
      <c r="D5975" s="166" t="s">
        <v>701</v>
      </c>
      <c r="E5975" s="461">
        <v>0.09</v>
      </c>
      <c r="F5975" s="164" t="s">
        <v>11038</v>
      </c>
    </row>
    <row r="5976" spans="1:6" x14ac:dyDescent="0.3">
      <c r="A5976" s="159" t="str">
        <f t="shared" si="93"/>
        <v>SN-97048</v>
      </c>
      <c r="B5976" s="171">
        <v>97048</v>
      </c>
      <c r="C5976" s="165" t="s">
        <v>16982</v>
      </c>
      <c r="D5976" s="166" t="s">
        <v>701</v>
      </c>
      <c r="E5976" s="461">
        <v>0.06</v>
      </c>
      <c r="F5976" s="164" t="s">
        <v>11038</v>
      </c>
    </row>
    <row r="5977" spans="1:6" ht="21.6" x14ac:dyDescent="0.3">
      <c r="A5977" s="159" t="str">
        <f t="shared" si="93"/>
        <v>SN-97051</v>
      </c>
      <c r="B5977" s="171">
        <v>97051</v>
      </c>
      <c r="C5977" s="165" t="s">
        <v>16983</v>
      </c>
      <c r="D5977" s="166" t="s">
        <v>566</v>
      </c>
      <c r="E5977" s="461">
        <v>0.45</v>
      </c>
      <c r="F5977" s="164" t="s">
        <v>11118</v>
      </c>
    </row>
    <row r="5978" spans="1:6" ht="21.6" x14ac:dyDescent="0.3">
      <c r="A5978" s="159" t="str">
        <f t="shared" si="93"/>
        <v>SN-97053</v>
      </c>
      <c r="B5978" s="171">
        <v>97053</v>
      </c>
      <c r="C5978" s="165" t="s">
        <v>16984</v>
      </c>
      <c r="D5978" s="166" t="s">
        <v>566</v>
      </c>
      <c r="E5978" s="461">
        <v>21.05</v>
      </c>
      <c r="F5978" s="164" t="s">
        <v>11118</v>
      </c>
    </row>
    <row r="5979" spans="1:6" ht="21.6" x14ac:dyDescent="0.3">
      <c r="A5979" s="159" t="str">
        <f t="shared" si="93"/>
        <v>SN-97062</v>
      </c>
      <c r="B5979" s="171">
        <v>97062</v>
      </c>
      <c r="C5979" s="165" t="s">
        <v>16985</v>
      </c>
      <c r="D5979" s="166" t="s">
        <v>701</v>
      </c>
      <c r="E5979" s="461">
        <v>4.83</v>
      </c>
      <c r="F5979" s="164" t="s">
        <v>11118</v>
      </c>
    </row>
    <row r="5980" spans="1:6" ht="21.6" x14ac:dyDescent="0.3">
      <c r="A5980" s="159" t="str">
        <f t="shared" si="93"/>
        <v>SN-97063</v>
      </c>
      <c r="B5980" s="171">
        <v>97063</v>
      </c>
      <c r="C5980" s="165" t="s">
        <v>16986</v>
      </c>
      <c r="D5980" s="166" t="s">
        <v>701</v>
      </c>
      <c r="E5980" s="461">
        <v>5.7</v>
      </c>
      <c r="F5980" s="164" t="s">
        <v>11118</v>
      </c>
    </row>
    <row r="5981" spans="1:6" ht="21.6" x14ac:dyDescent="0.3">
      <c r="A5981" s="159" t="str">
        <f t="shared" si="93"/>
        <v>SN-97064</v>
      </c>
      <c r="B5981" s="171">
        <v>97064</v>
      </c>
      <c r="C5981" s="165" t="s">
        <v>16987</v>
      </c>
      <c r="D5981" s="166" t="s">
        <v>566</v>
      </c>
      <c r="E5981" s="461">
        <v>10.93</v>
      </c>
      <c r="F5981" s="164" t="s">
        <v>11118</v>
      </c>
    </row>
    <row r="5982" spans="1:6" ht="21.6" x14ac:dyDescent="0.3">
      <c r="A5982" s="159" t="str">
        <f t="shared" si="93"/>
        <v>SN-97065</v>
      </c>
      <c r="B5982" s="171">
        <v>97065</v>
      </c>
      <c r="C5982" s="165" t="s">
        <v>16988</v>
      </c>
      <c r="D5982" s="166" t="s">
        <v>537</v>
      </c>
      <c r="E5982" s="461">
        <v>4.17</v>
      </c>
      <c r="F5982" s="164" t="s">
        <v>11118</v>
      </c>
    </row>
    <row r="5983" spans="1:6" ht="21.6" x14ac:dyDescent="0.3">
      <c r="A5983" s="159" t="str">
        <f t="shared" si="93"/>
        <v>SN-97066</v>
      </c>
      <c r="B5983" s="171">
        <v>97066</v>
      </c>
      <c r="C5983" s="165" t="s">
        <v>16989</v>
      </c>
      <c r="D5983" s="166" t="s">
        <v>701</v>
      </c>
      <c r="E5983" s="461">
        <v>122.62</v>
      </c>
      <c r="F5983" s="164" t="s">
        <v>11118</v>
      </c>
    </row>
    <row r="5984" spans="1:6" ht="20.399999999999999" x14ac:dyDescent="0.3">
      <c r="A5984" s="159" t="str">
        <f t="shared" si="93"/>
        <v>SN-97067</v>
      </c>
      <c r="B5984" s="171">
        <v>97067</v>
      </c>
      <c r="C5984" s="165" t="s">
        <v>16990</v>
      </c>
      <c r="D5984" s="166" t="s">
        <v>566</v>
      </c>
      <c r="E5984" s="461">
        <v>374.45</v>
      </c>
      <c r="F5984" s="164" t="s">
        <v>11038</v>
      </c>
    </row>
    <row r="5985" spans="1:6" x14ac:dyDescent="0.3">
      <c r="A5985" s="159" t="str">
        <f t="shared" si="93"/>
        <v>SN-73916/2</v>
      </c>
      <c r="B5985" s="171" t="s">
        <v>16991</v>
      </c>
      <c r="C5985" s="165" t="s">
        <v>8074</v>
      </c>
      <c r="D5985" s="166" t="s">
        <v>513</v>
      </c>
      <c r="E5985" s="461">
        <v>83.87</v>
      </c>
      <c r="F5985" s="164" t="s">
        <v>11038</v>
      </c>
    </row>
    <row r="5986" spans="1:6" x14ac:dyDescent="0.3">
      <c r="A5986" s="159" t="str">
        <f t="shared" si="93"/>
        <v>SN-73672</v>
      </c>
      <c r="B5986" s="171">
        <v>73672</v>
      </c>
      <c r="C5986" s="165" t="s">
        <v>16992</v>
      </c>
      <c r="D5986" s="166" t="s">
        <v>701</v>
      </c>
      <c r="E5986" s="461">
        <v>0.31</v>
      </c>
      <c r="F5986" s="164" t="s">
        <v>11038</v>
      </c>
    </row>
    <row r="5987" spans="1:6" ht="21.6" x14ac:dyDescent="0.3">
      <c r="A5987" s="159" t="str">
        <f t="shared" si="93"/>
        <v>SN-73822/2</v>
      </c>
      <c r="B5987" s="171" t="s">
        <v>16993</v>
      </c>
      <c r="C5987" s="165" t="s">
        <v>16994</v>
      </c>
      <c r="D5987" s="166" t="s">
        <v>701</v>
      </c>
      <c r="E5987" s="461">
        <v>0.47</v>
      </c>
      <c r="F5987" s="164" t="s">
        <v>11118</v>
      </c>
    </row>
    <row r="5988" spans="1:6" ht="20.399999999999999" x14ac:dyDescent="0.3">
      <c r="A5988" s="159" t="str">
        <f t="shared" si="93"/>
        <v>SN-73859/1</v>
      </c>
      <c r="B5988" s="171" t="s">
        <v>16995</v>
      </c>
      <c r="C5988" s="165" t="s">
        <v>16996</v>
      </c>
      <c r="D5988" s="166" t="s">
        <v>701</v>
      </c>
      <c r="E5988" s="461">
        <v>0.11</v>
      </c>
      <c r="F5988" s="164" t="s">
        <v>11038</v>
      </c>
    </row>
    <row r="5989" spans="1:6" ht="21.6" x14ac:dyDescent="0.3">
      <c r="A5989" s="159" t="str">
        <f t="shared" si="93"/>
        <v>SN-73859/2</v>
      </c>
      <c r="B5989" s="171" t="s">
        <v>16997</v>
      </c>
      <c r="C5989" s="165" t="s">
        <v>8014</v>
      </c>
      <c r="D5989" s="166" t="s">
        <v>701</v>
      </c>
      <c r="E5989" s="461">
        <v>0.94</v>
      </c>
      <c r="F5989" s="164" t="s">
        <v>11118</v>
      </c>
    </row>
    <row r="5990" spans="1:6" ht="21.6" x14ac:dyDescent="0.3">
      <c r="A5990" s="159" t="str">
        <f t="shared" si="93"/>
        <v>SN-85331</v>
      </c>
      <c r="B5990" s="171">
        <v>85331</v>
      </c>
      <c r="C5990" s="165" t="s">
        <v>7785</v>
      </c>
      <c r="D5990" s="166" t="s">
        <v>701</v>
      </c>
      <c r="E5990" s="461">
        <v>0.9</v>
      </c>
      <c r="F5990" s="164" t="s">
        <v>11118</v>
      </c>
    </row>
    <row r="5991" spans="1:6" ht="21.6" x14ac:dyDescent="0.3">
      <c r="A5991" s="159" t="str">
        <f t="shared" si="93"/>
        <v>SN-85422</v>
      </c>
      <c r="B5991" s="171">
        <v>85422</v>
      </c>
      <c r="C5991" s="165" t="s">
        <v>7787</v>
      </c>
      <c r="D5991" s="166" t="s">
        <v>701</v>
      </c>
      <c r="E5991" s="461">
        <v>4.7</v>
      </c>
      <c r="F5991" s="164" t="s">
        <v>11118</v>
      </c>
    </row>
    <row r="5992" spans="1:6" x14ac:dyDescent="0.3">
      <c r="A5992" s="159" t="str">
        <f t="shared" si="93"/>
        <v>SN-74220/1</v>
      </c>
      <c r="B5992" s="171" t="s">
        <v>16998</v>
      </c>
      <c r="C5992" s="165" t="s">
        <v>16999</v>
      </c>
      <c r="D5992" s="166" t="s">
        <v>701</v>
      </c>
      <c r="E5992" s="461">
        <v>45.33</v>
      </c>
      <c r="F5992" s="164" t="s">
        <v>11038</v>
      </c>
    </row>
    <row r="5993" spans="1:6" x14ac:dyDescent="0.3">
      <c r="A5993" s="159" t="str">
        <f t="shared" si="93"/>
        <v>SN-74221/1</v>
      </c>
      <c r="B5993" s="171" t="s">
        <v>17000</v>
      </c>
      <c r="C5993" s="165" t="s">
        <v>8172</v>
      </c>
      <c r="D5993" s="166" t="s">
        <v>566</v>
      </c>
      <c r="E5993" s="461">
        <v>1.93</v>
      </c>
      <c r="F5993" s="164" t="s">
        <v>11038</v>
      </c>
    </row>
    <row r="5994" spans="1:6" ht="21.6" x14ac:dyDescent="0.3">
      <c r="A5994" s="159" t="str">
        <f t="shared" si="93"/>
        <v>SN-74219/1</v>
      </c>
      <c r="B5994" s="171" t="s">
        <v>17001</v>
      </c>
      <c r="C5994" s="165" t="s">
        <v>8170</v>
      </c>
      <c r="D5994" s="166" t="s">
        <v>701</v>
      </c>
      <c r="E5994" s="461">
        <v>53.95</v>
      </c>
      <c r="F5994" s="164" t="s">
        <v>11118</v>
      </c>
    </row>
    <row r="5995" spans="1:6" x14ac:dyDescent="0.3">
      <c r="A5995" s="159" t="str">
        <f t="shared" si="93"/>
        <v>SN-74219/2</v>
      </c>
      <c r="B5995" s="171" t="s">
        <v>17002</v>
      </c>
      <c r="C5995" s="165" t="s">
        <v>8171</v>
      </c>
      <c r="D5995" s="166" t="s">
        <v>701</v>
      </c>
      <c r="E5995" s="461">
        <v>40.67</v>
      </c>
      <c r="F5995" s="164" t="s">
        <v>11038</v>
      </c>
    </row>
    <row r="5996" spans="1:6" ht="21.6" x14ac:dyDescent="0.3">
      <c r="A5996" s="159" t="str">
        <f t="shared" si="93"/>
        <v>SN-84126</v>
      </c>
      <c r="B5996" s="171">
        <v>84126</v>
      </c>
      <c r="C5996" s="165" t="s">
        <v>17003</v>
      </c>
      <c r="D5996" s="166" t="s">
        <v>701</v>
      </c>
      <c r="E5996" s="461">
        <v>29.98</v>
      </c>
      <c r="F5996" s="164" t="s">
        <v>11118</v>
      </c>
    </row>
    <row r="5997" spans="1:6" ht="21.6" x14ac:dyDescent="0.3">
      <c r="A5997" s="159" t="str">
        <f t="shared" si="93"/>
        <v>SN-85421</v>
      </c>
      <c r="B5997" s="171">
        <v>85421</v>
      </c>
      <c r="C5997" s="165" t="s">
        <v>7786</v>
      </c>
      <c r="D5997" s="166" t="s">
        <v>701</v>
      </c>
      <c r="E5997" s="461">
        <v>8.6199999999999992</v>
      </c>
      <c r="F5997" s="164" t="s">
        <v>11118</v>
      </c>
    </row>
    <row r="5998" spans="1:6" ht="21.6" x14ac:dyDescent="0.3">
      <c r="A5998" s="159" t="str">
        <f t="shared" si="93"/>
        <v>SN-97621</v>
      </c>
      <c r="B5998" s="171">
        <v>97621</v>
      </c>
      <c r="C5998" s="165" t="s">
        <v>17004</v>
      </c>
      <c r="D5998" s="166" t="s">
        <v>537</v>
      </c>
      <c r="E5998" s="461">
        <v>62.89</v>
      </c>
      <c r="F5998" s="164" t="s">
        <v>11118</v>
      </c>
    </row>
    <row r="5999" spans="1:6" ht="21.6" x14ac:dyDescent="0.3">
      <c r="A5999" s="159" t="str">
        <f t="shared" si="93"/>
        <v>SN-97622</v>
      </c>
      <c r="B5999" s="171">
        <v>97622</v>
      </c>
      <c r="C5999" s="165" t="s">
        <v>17005</v>
      </c>
      <c r="D5999" s="166" t="s">
        <v>537</v>
      </c>
      <c r="E5999" s="461">
        <v>30.65</v>
      </c>
      <c r="F5999" s="164" t="s">
        <v>11118</v>
      </c>
    </row>
    <row r="6000" spans="1:6" ht="21.6" x14ac:dyDescent="0.3">
      <c r="A6000" s="159" t="str">
        <f t="shared" si="93"/>
        <v>SN-97623</v>
      </c>
      <c r="B6000" s="171">
        <v>97623</v>
      </c>
      <c r="C6000" s="165" t="s">
        <v>17006</v>
      </c>
      <c r="D6000" s="166" t="s">
        <v>537</v>
      </c>
      <c r="E6000" s="461">
        <v>93.91</v>
      </c>
      <c r="F6000" s="164" t="s">
        <v>11118</v>
      </c>
    </row>
    <row r="6001" spans="1:6" ht="21.6" x14ac:dyDescent="0.3">
      <c r="A6001" s="159" t="str">
        <f t="shared" si="93"/>
        <v>SN-97624</v>
      </c>
      <c r="B6001" s="171">
        <v>97624</v>
      </c>
      <c r="C6001" s="165" t="s">
        <v>17007</v>
      </c>
      <c r="D6001" s="166" t="s">
        <v>537</v>
      </c>
      <c r="E6001" s="461">
        <v>57.63</v>
      </c>
      <c r="F6001" s="164" t="s">
        <v>11118</v>
      </c>
    </row>
    <row r="6002" spans="1:6" ht="21.6" x14ac:dyDescent="0.3">
      <c r="A6002" s="159" t="str">
        <f t="shared" si="93"/>
        <v>SN-97625</v>
      </c>
      <c r="B6002" s="171">
        <v>97625</v>
      </c>
      <c r="C6002" s="165" t="s">
        <v>17008</v>
      </c>
      <c r="D6002" s="166" t="s">
        <v>537</v>
      </c>
      <c r="E6002" s="461">
        <v>35.950000000000003</v>
      </c>
      <c r="F6002" s="164" t="s">
        <v>11118</v>
      </c>
    </row>
    <row r="6003" spans="1:6" ht="21.6" x14ac:dyDescent="0.3">
      <c r="A6003" s="159" t="str">
        <f t="shared" si="93"/>
        <v>SN-97626</v>
      </c>
      <c r="B6003" s="171">
        <v>97626</v>
      </c>
      <c r="C6003" s="165" t="s">
        <v>17009</v>
      </c>
      <c r="D6003" s="166" t="s">
        <v>537</v>
      </c>
      <c r="E6003" s="461">
        <v>318.77</v>
      </c>
      <c r="F6003" s="164" t="s">
        <v>11118</v>
      </c>
    </row>
    <row r="6004" spans="1:6" ht="20.399999999999999" x14ac:dyDescent="0.3">
      <c r="A6004" s="159" t="str">
        <f t="shared" si="93"/>
        <v>SN-97627</v>
      </c>
      <c r="B6004" s="171">
        <v>97627</v>
      </c>
      <c r="C6004" s="165" t="s">
        <v>17010</v>
      </c>
      <c r="D6004" s="166" t="s">
        <v>537</v>
      </c>
      <c r="E6004" s="461">
        <v>139.21</v>
      </c>
      <c r="F6004" s="164" t="s">
        <v>11038</v>
      </c>
    </row>
    <row r="6005" spans="1:6" ht="21.6" x14ac:dyDescent="0.3">
      <c r="A6005" s="159" t="str">
        <f t="shared" si="93"/>
        <v>SN-97628</v>
      </c>
      <c r="B6005" s="171">
        <v>97628</v>
      </c>
      <c r="C6005" s="165" t="s">
        <v>17011</v>
      </c>
      <c r="D6005" s="166" t="s">
        <v>537</v>
      </c>
      <c r="E6005" s="461">
        <v>151.5</v>
      </c>
      <c r="F6005" s="164" t="s">
        <v>11118</v>
      </c>
    </row>
    <row r="6006" spans="1:6" x14ac:dyDescent="0.3">
      <c r="A6006" s="159" t="str">
        <f t="shared" si="93"/>
        <v>SN-97629</v>
      </c>
      <c r="B6006" s="171">
        <v>97629</v>
      </c>
      <c r="C6006" s="165" t="s">
        <v>17012</v>
      </c>
      <c r="D6006" s="166" t="s">
        <v>537</v>
      </c>
      <c r="E6006" s="461">
        <v>65.430000000000007</v>
      </c>
      <c r="F6006" s="164" t="s">
        <v>11038</v>
      </c>
    </row>
    <row r="6007" spans="1:6" ht="21.6" x14ac:dyDescent="0.3">
      <c r="A6007" s="159" t="str">
        <f t="shared" si="93"/>
        <v>SN-97631</v>
      </c>
      <c r="B6007" s="171">
        <v>97631</v>
      </c>
      <c r="C6007" s="165" t="s">
        <v>17013</v>
      </c>
      <c r="D6007" s="166" t="s">
        <v>701</v>
      </c>
      <c r="E6007" s="461">
        <v>1.78</v>
      </c>
      <c r="F6007" s="164" t="s">
        <v>11118</v>
      </c>
    </row>
    <row r="6008" spans="1:6" ht="21.6" x14ac:dyDescent="0.3">
      <c r="A6008" s="159" t="str">
        <f t="shared" si="93"/>
        <v>SN-97632</v>
      </c>
      <c r="B6008" s="171">
        <v>97632</v>
      </c>
      <c r="C6008" s="165" t="s">
        <v>17014</v>
      </c>
      <c r="D6008" s="166" t="s">
        <v>566</v>
      </c>
      <c r="E6008" s="461">
        <v>1.48</v>
      </c>
      <c r="F6008" s="164" t="s">
        <v>11118</v>
      </c>
    </row>
    <row r="6009" spans="1:6" ht="21.6" x14ac:dyDescent="0.3">
      <c r="A6009" s="159" t="str">
        <f t="shared" si="93"/>
        <v>SN-97633</v>
      </c>
      <c r="B6009" s="171">
        <v>97633</v>
      </c>
      <c r="C6009" s="165" t="s">
        <v>17015</v>
      </c>
      <c r="D6009" s="166" t="s">
        <v>701</v>
      </c>
      <c r="E6009" s="461">
        <v>13.05</v>
      </c>
      <c r="F6009" s="164" t="s">
        <v>11118</v>
      </c>
    </row>
    <row r="6010" spans="1:6" ht="20.399999999999999" x14ac:dyDescent="0.3">
      <c r="A6010" s="159" t="str">
        <f t="shared" si="93"/>
        <v>SN-97634</v>
      </c>
      <c r="B6010" s="171">
        <v>97634</v>
      </c>
      <c r="C6010" s="165" t="s">
        <v>17016</v>
      </c>
      <c r="D6010" s="166" t="s">
        <v>701</v>
      </c>
      <c r="E6010" s="461">
        <v>6.77</v>
      </c>
      <c r="F6010" s="164" t="s">
        <v>11038</v>
      </c>
    </row>
    <row r="6011" spans="1:6" ht="21.6" x14ac:dyDescent="0.3">
      <c r="A6011" s="159" t="str">
        <f t="shared" si="93"/>
        <v>SN-97635</v>
      </c>
      <c r="B6011" s="171">
        <v>97635</v>
      </c>
      <c r="C6011" s="165" t="s">
        <v>17017</v>
      </c>
      <c r="D6011" s="166" t="s">
        <v>701</v>
      </c>
      <c r="E6011" s="461">
        <v>8.6199999999999992</v>
      </c>
      <c r="F6011" s="164" t="s">
        <v>11118</v>
      </c>
    </row>
    <row r="6012" spans="1:6" x14ac:dyDescent="0.3">
      <c r="A6012" s="159" t="str">
        <f t="shared" si="93"/>
        <v>SN-97636</v>
      </c>
      <c r="B6012" s="171">
        <v>97636</v>
      </c>
      <c r="C6012" s="165" t="s">
        <v>17018</v>
      </c>
      <c r="D6012" s="166" t="s">
        <v>701</v>
      </c>
      <c r="E6012" s="461">
        <v>8.4700000000000006</v>
      </c>
      <c r="F6012" s="164" t="s">
        <v>11038</v>
      </c>
    </row>
    <row r="6013" spans="1:6" ht="21.6" x14ac:dyDescent="0.3">
      <c r="A6013" s="159" t="str">
        <f t="shared" si="93"/>
        <v>SN-97637</v>
      </c>
      <c r="B6013" s="171">
        <v>97637</v>
      </c>
      <c r="C6013" s="165" t="s">
        <v>17019</v>
      </c>
      <c r="D6013" s="166" t="s">
        <v>701</v>
      </c>
      <c r="E6013" s="461">
        <v>1.38</v>
      </c>
      <c r="F6013" s="164" t="s">
        <v>11118</v>
      </c>
    </row>
    <row r="6014" spans="1:6" ht="21.6" x14ac:dyDescent="0.3">
      <c r="A6014" s="159" t="str">
        <f t="shared" si="93"/>
        <v>SN-97638</v>
      </c>
      <c r="B6014" s="171">
        <v>97638</v>
      </c>
      <c r="C6014" s="165" t="s">
        <v>17020</v>
      </c>
      <c r="D6014" s="166" t="s">
        <v>701</v>
      </c>
      <c r="E6014" s="461">
        <v>4.0199999999999996</v>
      </c>
      <c r="F6014" s="164" t="s">
        <v>11118</v>
      </c>
    </row>
    <row r="6015" spans="1:6" ht="21.6" x14ac:dyDescent="0.3">
      <c r="A6015" s="159" t="str">
        <f t="shared" si="93"/>
        <v>SN-97639</v>
      </c>
      <c r="B6015" s="171">
        <v>97639</v>
      </c>
      <c r="C6015" s="165" t="s">
        <v>17021</v>
      </c>
      <c r="D6015" s="166" t="s">
        <v>701</v>
      </c>
      <c r="E6015" s="461">
        <v>10.78</v>
      </c>
      <c r="F6015" s="164" t="s">
        <v>11118</v>
      </c>
    </row>
    <row r="6016" spans="1:6" ht="21.6" x14ac:dyDescent="0.3">
      <c r="A6016" s="159" t="str">
        <f t="shared" si="93"/>
        <v>SN-97640</v>
      </c>
      <c r="B6016" s="171">
        <v>97640</v>
      </c>
      <c r="C6016" s="165" t="s">
        <v>17022</v>
      </c>
      <c r="D6016" s="166" t="s">
        <v>701</v>
      </c>
      <c r="E6016" s="461">
        <v>0.87</v>
      </c>
      <c r="F6016" s="164" t="s">
        <v>11118</v>
      </c>
    </row>
    <row r="6017" spans="1:6" ht="21.6" x14ac:dyDescent="0.3">
      <c r="A6017" s="159" t="str">
        <f t="shared" si="93"/>
        <v>SN-97641</v>
      </c>
      <c r="B6017" s="171">
        <v>97641</v>
      </c>
      <c r="C6017" s="165" t="s">
        <v>17023</v>
      </c>
      <c r="D6017" s="166" t="s">
        <v>701</v>
      </c>
      <c r="E6017" s="461">
        <v>2.69</v>
      </c>
      <c r="F6017" s="164" t="s">
        <v>11118</v>
      </c>
    </row>
    <row r="6018" spans="1:6" ht="21.6" x14ac:dyDescent="0.3">
      <c r="A6018" s="159" t="str">
        <f t="shared" si="93"/>
        <v>SN-97642</v>
      </c>
      <c r="B6018" s="171">
        <v>97642</v>
      </c>
      <c r="C6018" s="165" t="s">
        <v>17024</v>
      </c>
      <c r="D6018" s="166" t="s">
        <v>701</v>
      </c>
      <c r="E6018" s="461">
        <v>1.56</v>
      </c>
      <c r="F6018" s="164" t="s">
        <v>11118</v>
      </c>
    </row>
    <row r="6019" spans="1:6" ht="21.6" x14ac:dyDescent="0.3">
      <c r="A6019" s="159" t="str">
        <f t="shared" si="93"/>
        <v>SN-97643</v>
      </c>
      <c r="B6019" s="171">
        <v>97643</v>
      </c>
      <c r="C6019" s="165" t="s">
        <v>17025</v>
      </c>
      <c r="D6019" s="166" t="s">
        <v>701</v>
      </c>
      <c r="E6019" s="461">
        <v>13.25</v>
      </c>
      <c r="F6019" s="164" t="s">
        <v>11118</v>
      </c>
    </row>
    <row r="6020" spans="1:6" ht="21.6" x14ac:dyDescent="0.3">
      <c r="A6020" s="159" t="str">
        <f t="shared" si="93"/>
        <v>SN-97644</v>
      </c>
      <c r="B6020" s="171">
        <v>97644</v>
      </c>
      <c r="C6020" s="165" t="s">
        <v>17026</v>
      </c>
      <c r="D6020" s="166" t="s">
        <v>701</v>
      </c>
      <c r="E6020" s="461">
        <v>4.9800000000000004</v>
      </c>
      <c r="F6020" s="164" t="s">
        <v>11118</v>
      </c>
    </row>
    <row r="6021" spans="1:6" ht="21.6" x14ac:dyDescent="0.3">
      <c r="A6021" s="159" t="str">
        <f t="shared" si="93"/>
        <v>SN-97645</v>
      </c>
      <c r="B6021" s="171">
        <v>97645</v>
      </c>
      <c r="C6021" s="165" t="s">
        <v>17027</v>
      </c>
      <c r="D6021" s="166" t="s">
        <v>701</v>
      </c>
      <c r="E6021" s="461">
        <v>14.74</v>
      </c>
      <c r="F6021" s="164" t="s">
        <v>11118</v>
      </c>
    </row>
    <row r="6022" spans="1:6" ht="21.6" x14ac:dyDescent="0.3">
      <c r="A6022" s="159" t="str">
        <f t="shared" si="93"/>
        <v>SN-97647</v>
      </c>
      <c r="B6022" s="171">
        <v>97647</v>
      </c>
      <c r="C6022" s="165" t="s">
        <v>17028</v>
      </c>
      <c r="D6022" s="166" t="s">
        <v>701</v>
      </c>
      <c r="E6022" s="461">
        <v>1.98</v>
      </c>
      <c r="F6022" s="164" t="s">
        <v>11118</v>
      </c>
    </row>
    <row r="6023" spans="1:6" ht="21.6" x14ac:dyDescent="0.3">
      <c r="A6023" s="159" t="str">
        <f t="shared" si="93"/>
        <v>SN-97648</v>
      </c>
      <c r="B6023" s="171">
        <v>97648</v>
      </c>
      <c r="C6023" s="165" t="s">
        <v>17029</v>
      </c>
      <c r="D6023" s="166" t="s">
        <v>701</v>
      </c>
      <c r="E6023" s="461">
        <v>1.1299999999999999</v>
      </c>
      <c r="F6023" s="164" t="s">
        <v>11118</v>
      </c>
    </row>
    <row r="6024" spans="1:6" ht="20.399999999999999" x14ac:dyDescent="0.3">
      <c r="A6024" s="159" t="str">
        <f t="shared" si="93"/>
        <v>SN-97649</v>
      </c>
      <c r="B6024" s="171">
        <v>97649</v>
      </c>
      <c r="C6024" s="165" t="s">
        <v>17030</v>
      </c>
      <c r="D6024" s="166" t="s">
        <v>701</v>
      </c>
      <c r="E6024" s="461">
        <v>2.4700000000000002</v>
      </c>
      <c r="F6024" s="164" t="s">
        <v>11038</v>
      </c>
    </row>
    <row r="6025" spans="1:6" ht="21.6" x14ac:dyDescent="0.3">
      <c r="A6025" s="159" t="str">
        <f t="shared" si="93"/>
        <v>SN-97650</v>
      </c>
      <c r="B6025" s="171">
        <v>97650</v>
      </c>
      <c r="C6025" s="165" t="s">
        <v>17031</v>
      </c>
      <c r="D6025" s="166" t="s">
        <v>701</v>
      </c>
      <c r="E6025" s="461">
        <v>4.26</v>
      </c>
      <c r="F6025" s="164" t="s">
        <v>11118</v>
      </c>
    </row>
    <row r="6026" spans="1:6" ht="21.6" x14ac:dyDescent="0.3">
      <c r="A6026" s="159" t="str">
        <f t="shared" ref="A6026:A6089" si="94">CONCATENATE("SN-",B6026)</f>
        <v>SN-97651</v>
      </c>
      <c r="B6026" s="171">
        <v>97651</v>
      </c>
      <c r="C6026" s="165" t="s">
        <v>17032</v>
      </c>
      <c r="D6026" s="166" t="s">
        <v>513</v>
      </c>
      <c r="E6026" s="461">
        <v>47.14</v>
      </c>
      <c r="F6026" s="164" t="s">
        <v>11118</v>
      </c>
    </row>
    <row r="6027" spans="1:6" ht="21.6" x14ac:dyDescent="0.3">
      <c r="A6027" s="159" t="str">
        <f t="shared" si="94"/>
        <v>SN-97652</v>
      </c>
      <c r="B6027" s="171">
        <v>97652</v>
      </c>
      <c r="C6027" s="165" t="s">
        <v>17033</v>
      </c>
      <c r="D6027" s="166" t="s">
        <v>513</v>
      </c>
      <c r="E6027" s="461">
        <v>106.89</v>
      </c>
      <c r="F6027" s="164" t="s">
        <v>11118</v>
      </c>
    </row>
    <row r="6028" spans="1:6" ht="20.399999999999999" x14ac:dyDescent="0.3">
      <c r="A6028" s="159" t="str">
        <f t="shared" si="94"/>
        <v>SN-97653</v>
      </c>
      <c r="B6028" s="171">
        <v>97653</v>
      </c>
      <c r="C6028" s="165" t="s">
        <v>17034</v>
      </c>
      <c r="D6028" s="166" t="s">
        <v>513</v>
      </c>
      <c r="E6028" s="461">
        <v>71.08</v>
      </c>
      <c r="F6028" s="164" t="s">
        <v>11038</v>
      </c>
    </row>
    <row r="6029" spans="1:6" ht="20.399999999999999" x14ac:dyDescent="0.3">
      <c r="A6029" s="159" t="str">
        <f t="shared" si="94"/>
        <v>SN-97654</v>
      </c>
      <c r="B6029" s="171">
        <v>97654</v>
      </c>
      <c r="C6029" s="165" t="s">
        <v>17035</v>
      </c>
      <c r="D6029" s="166" t="s">
        <v>513</v>
      </c>
      <c r="E6029" s="461">
        <v>87.44</v>
      </c>
      <c r="F6029" s="164" t="s">
        <v>11038</v>
      </c>
    </row>
    <row r="6030" spans="1:6" x14ac:dyDescent="0.3">
      <c r="A6030" s="159" t="str">
        <f t="shared" si="94"/>
        <v>SN-97655</v>
      </c>
      <c r="B6030" s="171">
        <v>97655</v>
      </c>
      <c r="C6030" s="165" t="s">
        <v>17036</v>
      </c>
      <c r="D6030" s="166" t="s">
        <v>701</v>
      </c>
      <c r="E6030" s="461">
        <v>12.52</v>
      </c>
      <c r="F6030" s="164" t="s">
        <v>11038</v>
      </c>
    </row>
    <row r="6031" spans="1:6" ht="20.399999999999999" x14ac:dyDescent="0.3">
      <c r="A6031" s="159" t="str">
        <f t="shared" si="94"/>
        <v>SN-97656</v>
      </c>
      <c r="B6031" s="171">
        <v>97656</v>
      </c>
      <c r="C6031" s="165" t="s">
        <v>17037</v>
      </c>
      <c r="D6031" s="166" t="s">
        <v>513</v>
      </c>
      <c r="E6031" s="461">
        <v>125.04</v>
      </c>
      <c r="F6031" s="164" t="s">
        <v>11038</v>
      </c>
    </row>
    <row r="6032" spans="1:6" ht="20.399999999999999" x14ac:dyDescent="0.3">
      <c r="A6032" s="159" t="str">
        <f t="shared" si="94"/>
        <v>SN-97657</v>
      </c>
      <c r="B6032" s="171">
        <v>97657</v>
      </c>
      <c r="C6032" s="165" t="s">
        <v>17038</v>
      </c>
      <c r="D6032" s="166" t="s">
        <v>513</v>
      </c>
      <c r="E6032" s="461">
        <v>247.86</v>
      </c>
      <c r="F6032" s="164" t="s">
        <v>11038</v>
      </c>
    </row>
    <row r="6033" spans="1:6" ht="20.399999999999999" x14ac:dyDescent="0.3">
      <c r="A6033" s="159" t="str">
        <f t="shared" si="94"/>
        <v>SN-97658</v>
      </c>
      <c r="B6033" s="171">
        <v>97658</v>
      </c>
      <c r="C6033" s="165" t="s">
        <v>17039</v>
      </c>
      <c r="D6033" s="166" t="s">
        <v>513</v>
      </c>
      <c r="E6033" s="461">
        <v>101.44</v>
      </c>
      <c r="F6033" s="164" t="s">
        <v>11038</v>
      </c>
    </row>
    <row r="6034" spans="1:6" ht="20.399999999999999" x14ac:dyDescent="0.3">
      <c r="A6034" s="159" t="str">
        <f t="shared" si="94"/>
        <v>SN-97659</v>
      </c>
      <c r="B6034" s="171">
        <v>97659</v>
      </c>
      <c r="C6034" s="165" t="s">
        <v>17040</v>
      </c>
      <c r="D6034" s="166" t="s">
        <v>513</v>
      </c>
      <c r="E6034" s="461">
        <v>136.55000000000001</v>
      </c>
      <c r="F6034" s="164" t="s">
        <v>11038</v>
      </c>
    </row>
    <row r="6035" spans="1:6" ht="21.6" x14ac:dyDescent="0.3">
      <c r="A6035" s="159" t="str">
        <f t="shared" si="94"/>
        <v>SN-97660</v>
      </c>
      <c r="B6035" s="171">
        <v>97660</v>
      </c>
      <c r="C6035" s="165" t="s">
        <v>17041</v>
      </c>
      <c r="D6035" s="166" t="s">
        <v>513</v>
      </c>
      <c r="E6035" s="461">
        <v>0.35</v>
      </c>
      <c r="F6035" s="164" t="s">
        <v>11118</v>
      </c>
    </row>
    <row r="6036" spans="1:6" ht="21.6" x14ac:dyDescent="0.3">
      <c r="A6036" s="159" t="str">
        <f t="shared" si="94"/>
        <v>SN-97661</v>
      </c>
      <c r="B6036" s="171">
        <v>97661</v>
      </c>
      <c r="C6036" s="165" t="s">
        <v>17042</v>
      </c>
      <c r="D6036" s="166" t="s">
        <v>566</v>
      </c>
      <c r="E6036" s="461">
        <v>0.36</v>
      </c>
      <c r="F6036" s="164" t="s">
        <v>11118</v>
      </c>
    </row>
    <row r="6037" spans="1:6" ht="21.6" x14ac:dyDescent="0.3">
      <c r="A6037" s="159" t="str">
        <f t="shared" si="94"/>
        <v>SN-97662</v>
      </c>
      <c r="B6037" s="171">
        <v>97662</v>
      </c>
      <c r="C6037" s="165" t="s">
        <v>17043</v>
      </c>
      <c r="D6037" s="166" t="s">
        <v>566</v>
      </c>
      <c r="E6037" s="461">
        <v>0.26</v>
      </c>
      <c r="F6037" s="164" t="s">
        <v>11118</v>
      </c>
    </row>
    <row r="6038" spans="1:6" ht="21.6" x14ac:dyDescent="0.3">
      <c r="A6038" s="159" t="str">
        <f t="shared" si="94"/>
        <v>SN-97663</v>
      </c>
      <c r="B6038" s="171">
        <v>97663</v>
      </c>
      <c r="C6038" s="165" t="s">
        <v>17044</v>
      </c>
      <c r="D6038" s="166" t="s">
        <v>513</v>
      </c>
      <c r="E6038" s="461">
        <v>6.65</v>
      </c>
      <c r="F6038" s="164" t="s">
        <v>11118</v>
      </c>
    </row>
    <row r="6039" spans="1:6" ht="21.6" x14ac:dyDescent="0.3">
      <c r="A6039" s="159" t="str">
        <f t="shared" si="94"/>
        <v>SN-97664</v>
      </c>
      <c r="B6039" s="171">
        <v>97664</v>
      </c>
      <c r="C6039" s="165" t="s">
        <v>17045</v>
      </c>
      <c r="D6039" s="166" t="s">
        <v>513</v>
      </c>
      <c r="E6039" s="461">
        <v>0.82</v>
      </c>
      <c r="F6039" s="164" t="s">
        <v>11118</v>
      </c>
    </row>
    <row r="6040" spans="1:6" ht="21.6" x14ac:dyDescent="0.3">
      <c r="A6040" s="159" t="str">
        <f t="shared" si="94"/>
        <v>SN-97665</v>
      </c>
      <c r="B6040" s="171">
        <v>97665</v>
      </c>
      <c r="C6040" s="165" t="s">
        <v>17046</v>
      </c>
      <c r="D6040" s="166" t="s">
        <v>513</v>
      </c>
      <c r="E6040" s="461">
        <v>0.69</v>
      </c>
      <c r="F6040" s="164" t="s">
        <v>11118</v>
      </c>
    </row>
    <row r="6041" spans="1:6" ht="21.6" x14ac:dyDescent="0.3">
      <c r="A6041" s="159" t="str">
        <f t="shared" si="94"/>
        <v>SN-97666</v>
      </c>
      <c r="B6041" s="171">
        <v>97666</v>
      </c>
      <c r="C6041" s="165" t="s">
        <v>17047</v>
      </c>
      <c r="D6041" s="166" t="s">
        <v>513</v>
      </c>
      <c r="E6041" s="461">
        <v>4.84</v>
      </c>
      <c r="F6041" s="164" t="s">
        <v>11118</v>
      </c>
    </row>
    <row r="6042" spans="1:6" ht="21.6" x14ac:dyDescent="0.3">
      <c r="A6042" s="159" t="str">
        <f t="shared" si="94"/>
        <v>SN-85423</v>
      </c>
      <c r="B6042" s="171">
        <v>85423</v>
      </c>
      <c r="C6042" s="165" t="s">
        <v>7788</v>
      </c>
      <c r="D6042" s="166" t="s">
        <v>701</v>
      </c>
      <c r="E6042" s="461">
        <v>6.14</v>
      </c>
      <c r="F6042" s="164" t="s">
        <v>11118</v>
      </c>
    </row>
    <row r="6043" spans="1:6" x14ac:dyDescent="0.3">
      <c r="A6043" s="159" t="str">
        <f t="shared" si="94"/>
        <v>SN-85424</v>
      </c>
      <c r="B6043" s="171">
        <v>85424</v>
      </c>
      <c r="C6043" s="165" t="s">
        <v>17048</v>
      </c>
      <c r="D6043" s="166" t="s">
        <v>701</v>
      </c>
      <c r="E6043" s="461">
        <v>17.57</v>
      </c>
      <c r="F6043" s="164" t="s">
        <v>11038</v>
      </c>
    </row>
    <row r="6044" spans="1:6" ht="21.6" x14ac:dyDescent="0.3">
      <c r="A6044" s="159" t="str">
        <f t="shared" si="94"/>
        <v>SN-72742</v>
      </c>
      <c r="B6044" s="171">
        <v>72742</v>
      </c>
      <c r="C6044" s="165" t="s">
        <v>7640</v>
      </c>
      <c r="D6044" s="166" t="s">
        <v>513</v>
      </c>
      <c r="E6044" s="461">
        <v>350.32</v>
      </c>
      <c r="F6044" s="164" t="s">
        <v>11118</v>
      </c>
    </row>
    <row r="6045" spans="1:6" ht="21.6" x14ac:dyDescent="0.3">
      <c r="A6045" s="159" t="str">
        <f t="shared" si="94"/>
        <v>SN-72743</v>
      </c>
      <c r="B6045" s="171">
        <v>72743</v>
      </c>
      <c r="C6045" s="165" t="s">
        <v>7641</v>
      </c>
      <c r="D6045" s="166" t="s">
        <v>513</v>
      </c>
      <c r="E6045" s="461">
        <v>175.16</v>
      </c>
      <c r="F6045" s="164" t="s">
        <v>11118</v>
      </c>
    </row>
    <row r="6046" spans="1:6" ht="21.6" x14ac:dyDescent="0.3">
      <c r="A6046" s="159" t="str">
        <f t="shared" si="94"/>
        <v>SN-73900/11</v>
      </c>
      <c r="B6046" s="171" t="s">
        <v>17049</v>
      </c>
      <c r="C6046" s="165" t="s">
        <v>8068</v>
      </c>
      <c r="D6046" s="166" t="s">
        <v>584</v>
      </c>
      <c r="E6046" s="461">
        <v>19.72</v>
      </c>
      <c r="F6046" s="164" t="s">
        <v>11118</v>
      </c>
    </row>
    <row r="6047" spans="1:6" ht="21.6" x14ac:dyDescent="0.3">
      <c r="A6047" s="159" t="str">
        <f t="shared" si="94"/>
        <v>SN-73900/12</v>
      </c>
      <c r="B6047" s="171" t="s">
        <v>17050</v>
      </c>
      <c r="C6047" s="165" t="s">
        <v>8069</v>
      </c>
      <c r="D6047" s="166" t="s">
        <v>584</v>
      </c>
      <c r="E6047" s="461">
        <v>27.46</v>
      </c>
      <c r="F6047" s="164" t="s">
        <v>11118</v>
      </c>
    </row>
    <row r="6048" spans="1:6" ht="21.6" x14ac:dyDescent="0.3">
      <c r="A6048" s="159" t="str">
        <f t="shared" si="94"/>
        <v>SN-74020/1</v>
      </c>
      <c r="B6048" s="171" t="s">
        <v>17051</v>
      </c>
      <c r="C6048" s="165" t="s">
        <v>8091</v>
      </c>
      <c r="D6048" s="166" t="s">
        <v>537</v>
      </c>
      <c r="E6048" s="461">
        <v>13.29</v>
      </c>
      <c r="F6048" s="164" t="s">
        <v>11118</v>
      </c>
    </row>
    <row r="6049" spans="1:6" ht="21.6" x14ac:dyDescent="0.3">
      <c r="A6049" s="159" t="str">
        <f t="shared" si="94"/>
        <v>SN-74020/2</v>
      </c>
      <c r="B6049" s="171" t="s">
        <v>17052</v>
      </c>
      <c r="C6049" s="165" t="s">
        <v>8092</v>
      </c>
      <c r="D6049" s="166" t="s">
        <v>537</v>
      </c>
      <c r="E6049" s="461">
        <v>11.96</v>
      </c>
      <c r="F6049" s="164" t="s">
        <v>11118</v>
      </c>
    </row>
    <row r="6050" spans="1:6" ht="21.6" x14ac:dyDescent="0.3">
      <c r="A6050" s="159" t="str">
        <f t="shared" si="94"/>
        <v>SN-74021/2</v>
      </c>
      <c r="B6050" s="171" t="s">
        <v>17053</v>
      </c>
      <c r="C6050" s="165" t="s">
        <v>8093</v>
      </c>
      <c r="D6050" s="166" t="s">
        <v>537</v>
      </c>
      <c r="E6050" s="461">
        <v>1.03</v>
      </c>
      <c r="F6050" s="164" t="s">
        <v>11118</v>
      </c>
    </row>
    <row r="6051" spans="1:6" ht="21.6" x14ac:dyDescent="0.3">
      <c r="A6051" s="159" t="str">
        <f t="shared" si="94"/>
        <v>SN-74021/3</v>
      </c>
      <c r="B6051" s="171" t="s">
        <v>17054</v>
      </c>
      <c r="C6051" s="165" t="s">
        <v>8094</v>
      </c>
      <c r="D6051" s="166" t="s">
        <v>701</v>
      </c>
      <c r="E6051" s="461">
        <v>0.46</v>
      </c>
      <c r="F6051" s="164" t="s">
        <v>11118</v>
      </c>
    </row>
    <row r="6052" spans="1:6" ht="21.6" x14ac:dyDescent="0.3">
      <c r="A6052" s="159" t="str">
        <f t="shared" si="94"/>
        <v>SN-74021/4</v>
      </c>
      <c r="B6052" s="171" t="s">
        <v>17055</v>
      </c>
      <c r="C6052" s="165" t="s">
        <v>8095</v>
      </c>
      <c r="D6052" s="166" t="s">
        <v>537</v>
      </c>
      <c r="E6052" s="461">
        <v>0.85</v>
      </c>
      <c r="F6052" s="164" t="s">
        <v>11118</v>
      </c>
    </row>
    <row r="6053" spans="1:6" ht="21.6" x14ac:dyDescent="0.3">
      <c r="A6053" s="159" t="str">
        <f t="shared" si="94"/>
        <v>SN-74021/5</v>
      </c>
      <c r="B6053" s="171" t="s">
        <v>17056</v>
      </c>
      <c r="C6053" s="165" t="s">
        <v>8096</v>
      </c>
      <c r="D6053" s="166" t="s">
        <v>537</v>
      </c>
      <c r="E6053" s="461">
        <v>0.85</v>
      </c>
      <c r="F6053" s="164" t="s">
        <v>11118</v>
      </c>
    </row>
    <row r="6054" spans="1:6" ht="21.6" x14ac:dyDescent="0.3">
      <c r="A6054" s="159" t="str">
        <f t="shared" si="94"/>
        <v>SN-74021/6</v>
      </c>
      <c r="B6054" s="171" t="s">
        <v>17057</v>
      </c>
      <c r="C6054" s="165" t="s">
        <v>8097</v>
      </c>
      <c r="D6054" s="166" t="s">
        <v>537</v>
      </c>
      <c r="E6054" s="461">
        <v>0.91</v>
      </c>
      <c r="F6054" s="164" t="s">
        <v>11118</v>
      </c>
    </row>
    <row r="6055" spans="1:6" ht="21.6" x14ac:dyDescent="0.3">
      <c r="A6055" s="159" t="str">
        <f t="shared" si="94"/>
        <v>SN-74021/7</v>
      </c>
      <c r="B6055" s="171" t="s">
        <v>17058</v>
      </c>
      <c r="C6055" s="165" t="s">
        <v>8098</v>
      </c>
      <c r="D6055" s="166" t="s">
        <v>537</v>
      </c>
      <c r="E6055" s="461">
        <v>0.85</v>
      </c>
      <c r="F6055" s="164" t="s">
        <v>11118</v>
      </c>
    </row>
    <row r="6056" spans="1:6" ht="21.6" x14ac:dyDescent="0.3">
      <c r="A6056" s="159" t="str">
        <f t="shared" si="94"/>
        <v>SN-74021/8</v>
      </c>
      <c r="B6056" s="171" t="s">
        <v>17059</v>
      </c>
      <c r="C6056" s="165" t="s">
        <v>8099</v>
      </c>
      <c r="D6056" s="166" t="s">
        <v>537</v>
      </c>
      <c r="E6056" s="461">
        <v>0.92</v>
      </c>
      <c r="F6056" s="164" t="s">
        <v>11118</v>
      </c>
    </row>
    <row r="6057" spans="1:6" ht="21.6" x14ac:dyDescent="0.3">
      <c r="A6057" s="159" t="str">
        <f t="shared" si="94"/>
        <v>SN-74022/1</v>
      </c>
      <c r="B6057" s="171" t="s">
        <v>17060</v>
      </c>
      <c r="C6057" s="165" t="s">
        <v>8100</v>
      </c>
      <c r="D6057" s="166" t="s">
        <v>513</v>
      </c>
      <c r="E6057" s="461">
        <v>74.430000000000007</v>
      </c>
      <c r="F6057" s="164" t="s">
        <v>11118</v>
      </c>
    </row>
    <row r="6058" spans="1:6" ht="21.6" x14ac:dyDescent="0.3">
      <c r="A6058" s="159" t="str">
        <f t="shared" si="94"/>
        <v>SN-74022/2</v>
      </c>
      <c r="B6058" s="171" t="s">
        <v>17061</v>
      </c>
      <c r="C6058" s="165" t="s">
        <v>8101</v>
      </c>
      <c r="D6058" s="166" t="s">
        <v>513</v>
      </c>
      <c r="E6058" s="461">
        <v>96.33</v>
      </c>
      <c r="F6058" s="164" t="s">
        <v>11118</v>
      </c>
    </row>
    <row r="6059" spans="1:6" ht="21.6" x14ac:dyDescent="0.3">
      <c r="A6059" s="159" t="str">
        <f t="shared" si="94"/>
        <v>SN-74022/3</v>
      </c>
      <c r="B6059" s="171" t="s">
        <v>17062</v>
      </c>
      <c r="C6059" s="165" t="s">
        <v>8102</v>
      </c>
      <c r="D6059" s="166" t="s">
        <v>513</v>
      </c>
      <c r="E6059" s="461">
        <v>87.58</v>
      </c>
      <c r="F6059" s="164" t="s">
        <v>11118</v>
      </c>
    </row>
    <row r="6060" spans="1:6" ht="21.6" x14ac:dyDescent="0.3">
      <c r="A6060" s="159" t="str">
        <f t="shared" si="94"/>
        <v>SN-74022/4</v>
      </c>
      <c r="B6060" s="171" t="s">
        <v>17063</v>
      </c>
      <c r="C6060" s="165" t="s">
        <v>8103</v>
      </c>
      <c r="D6060" s="166" t="s">
        <v>513</v>
      </c>
      <c r="E6060" s="461">
        <v>96.33</v>
      </c>
      <c r="F6060" s="164" t="s">
        <v>11118</v>
      </c>
    </row>
    <row r="6061" spans="1:6" ht="21.6" x14ac:dyDescent="0.3">
      <c r="A6061" s="159" t="str">
        <f t="shared" si="94"/>
        <v>SN-74022/5</v>
      </c>
      <c r="B6061" s="171" t="s">
        <v>17064</v>
      </c>
      <c r="C6061" s="165" t="s">
        <v>17065</v>
      </c>
      <c r="D6061" s="166" t="s">
        <v>513</v>
      </c>
      <c r="E6061" s="461">
        <v>76.62</v>
      </c>
      <c r="F6061" s="164" t="s">
        <v>11118</v>
      </c>
    </row>
    <row r="6062" spans="1:6" ht="21.6" x14ac:dyDescent="0.3">
      <c r="A6062" s="159" t="str">
        <f t="shared" si="94"/>
        <v>SN-74022/6</v>
      </c>
      <c r="B6062" s="171" t="s">
        <v>17066</v>
      </c>
      <c r="C6062" s="165" t="s">
        <v>8104</v>
      </c>
      <c r="D6062" s="166" t="s">
        <v>513</v>
      </c>
      <c r="E6062" s="461">
        <v>70.06</v>
      </c>
      <c r="F6062" s="164" t="s">
        <v>11118</v>
      </c>
    </row>
    <row r="6063" spans="1:6" ht="21.6" x14ac:dyDescent="0.3">
      <c r="A6063" s="159" t="str">
        <f t="shared" si="94"/>
        <v>SN-74022/7</v>
      </c>
      <c r="B6063" s="171" t="s">
        <v>17067</v>
      </c>
      <c r="C6063" s="165" t="s">
        <v>8105</v>
      </c>
      <c r="D6063" s="166" t="s">
        <v>513</v>
      </c>
      <c r="E6063" s="461">
        <v>83.19</v>
      </c>
      <c r="F6063" s="164" t="s">
        <v>11118</v>
      </c>
    </row>
    <row r="6064" spans="1:6" ht="21.6" x14ac:dyDescent="0.3">
      <c r="A6064" s="159" t="str">
        <f t="shared" si="94"/>
        <v>SN-74022/8</v>
      </c>
      <c r="B6064" s="171" t="s">
        <v>17068</v>
      </c>
      <c r="C6064" s="165" t="s">
        <v>8106</v>
      </c>
      <c r="D6064" s="166" t="s">
        <v>513</v>
      </c>
      <c r="E6064" s="461">
        <v>43.79</v>
      </c>
      <c r="F6064" s="164" t="s">
        <v>11118</v>
      </c>
    </row>
    <row r="6065" spans="1:6" ht="21.6" x14ac:dyDescent="0.3">
      <c r="A6065" s="159" t="str">
        <f t="shared" si="94"/>
        <v>SN-74022/9</v>
      </c>
      <c r="B6065" s="171" t="s">
        <v>17069</v>
      </c>
      <c r="C6065" s="165" t="s">
        <v>8107</v>
      </c>
      <c r="D6065" s="166" t="s">
        <v>513</v>
      </c>
      <c r="E6065" s="461">
        <v>39.4</v>
      </c>
      <c r="F6065" s="164" t="s">
        <v>11118</v>
      </c>
    </row>
    <row r="6066" spans="1:6" ht="21.6" x14ac:dyDescent="0.3">
      <c r="A6066" s="159" t="str">
        <f t="shared" si="94"/>
        <v>SN-74022/10</v>
      </c>
      <c r="B6066" s="171" t="s">
        <v>17070</v>
      </c>
      <c r="C6066" s="165" t="s">
        <v>17071</v>
      </c>
      <c r="D6066" s="166" t="s">
        <v>513</v>
      </c>
      <c r="E6066" s="461">
        <v>83.19</v>
      </c>
      <c r="F6066" s="164" t="s">
        <v>11118</v>
      </c>
    </row>
    <row r="6067" spans="1:6" ht="21.6" x14ac:dyDescent="0.3">
      <c r="A6067" s="159" t="str">
        <f t="shared" si="94"/>
        <v>SN-74022/11</v>
      </c>
      <c r="B6067" s="171" t="s">
        <v>17072</v>
      </c>
      <c r="C6067" s="165" t="s">
        <v>17073</v>
      </c>
      <c r="D6067" s="166" t="s">
        <v>513</v>
      </c>
      <c r="E6067" s="461">
        <v>126.98</v>
      </c>
      <c r="F6067" s="164" t="s">
        <v>11118</v>
      </c>
    </row>
    <row r="6068" spans="1:6" ht="21.6" x14ac:dyDescent="0.3">
      <c r="A6068" s="159" t="str">
        <f t="shared" si="94"/>
        <v>SN-74022/12</v>
      </c>
      <c r="B6068" s="171" t="s">
        <v>17074</v>
      </c>
      <c r="C6068" s="165" t="s">
        <v>17075</v>
      </c>
      <c r="D6068" s="166" t="s">
        <v>513</v>
      </c>
      <c r="E6068" s="461">
        <v>166.4</v>
      </c>
      <c r="F6068" s="164" t="s">
        <v>11118</v>
      </c>
    </row>
    <row r="6069" spans="1:6" ht="21.6" x14ac:dyDescent="0.3">
      <c r="A6069" s="159" t="str">
        <f t="shared" si="94"/>
        <v>SN-74022/13</v>
      </c>
      <c r="B6069" s="171" t="s">
        <v>17076</v>
      </c>
      <c r="C6069" s="165" t="s">
        <v>8108</v>
      </c>
      <c r="D6069" s="166" t="s">
        <v>513</v>
      </c>
      <c r="E6069" s="461">
        <v>87.58</v>
      </c>
      <c r="F6069" s="164" t="s">
        <v>11118</v>
      </c>
    </row>
    <row r="6070" spans="1:6" ht="21.6" x14ac:dyDescent="0.3">
      <c r="A6070" s="159" t="str">
        <f t="shared" si="94"/>
        <v>SN-74022/14</v>
      </c>
      <c r="B6070" s="171" t="s">
        <v>17077</v>
      </c>
      <c r="C6070" s="165" t="s">
        <v>17078</v>
      </c>
      <c r="D6070" s="166" t="s">
        <v>513</v>
      </c>
      <c r="E6070" s="461">
        <v>30.64</v>
      </c>
      <c r="F6070" s="164" t="s">
        <v>11118</v>
      </c>
    </row>
    <row r="6071" spans="1:6" ht="21.6" x14ac:dyDescent="0.3">
      <c r="A6071" s="159" t="str">
        <f t="shared" si="94"/>
        <v>SN-74022/15</v>
      </c>
      <c r="B6071" s="171" t="s">
        <v>17079</v>
      </c>
      <c r="C6071" s="165" t="s">
        <v>17080</v>
      </c>
      <c r="D6071" s="166" t="s">
        <v>513</v>
      </c>
      <c r="E6071" s="461">
        <v>35.03</v>
      </c>
      <c r="F6071" s="164" t="s">
        <v>11118</v>
      </c>
    </row>
    <row r="6072" spans="1:6" ht="21.6" x14ac:dyDescent="0.3">
      <c r="A6072" s="159" t="str">
        <f t="shared" si="94"/>
        <v>SN-74022/16</v>
      </c>
      <c r="B6072" s="171" t="s">
        <v>17081</v>
      </c>
      <c r="C6072" s="165" t="s">
        <v>8109</v>
      </c>
      <c r="D6072" s="166" t="s">
        <v>513</v>
      </c>
      <c r="E6072" s="461">
        <v>39.4</v>
      </c>
      <c r="F6072" s="164" t="s">
        <v>11118</v>
      </c>
    </row>
    <row r="6073" spans="1:6" ht="21.6" x14ac:dyDescent="0.3">
      <c r="A6073" s="159" t="str">
        <f t="shared" si="94"/>
        <v>SN-74022/17</v>
      </c>
      <c r="B6073" s="171" t="s">
        <v>17082</v>
      </c>
      <c r="C6073" s="165" t="s">
        <v>8110</v>
      </c>
      <c r="D6073" s="166" t="s">
        <v>513</v>
      </c>
      <c r="E6073" s="461">
        <v>183.91</v>
      </c>
      <c r="F6073" s="164" t="s">
        <v>11118</v>
      </c>
    </row>
    <row r="6074" spans="1:6" ht="21.6" x14ac:dyDescent="0.3">
      <c r="A6074" s="159" t="str">
        <f t="shared" si="94"/>
        <v>SN-74022/18</v>
      </c>
      <c r="B6074" s="171" t="s">
        <v>17083</v>
      </c>
      <c r="C6074" s="165" t="s">
        <v>8111</v>
      </c>
      <c r="D6074" s="166" t="s">
        <v>513</v>
      </c>
      <c r="E6074" s="461">
        <v>48.16</v>
      </c>
      <c r="F6074" s="164" t="s">
        <v>11118</v>
      </c>
    </row>
    <row r="6075" spans="1:6" ht="21.6" x14ac:dyDescent="0.3">
      <c r="A6075" s="159" t="str">
        <f t="shared" si="94"/>
        <v>SN-74022/19</v>
      </c>
      <c r="B6075" s="171" t="s">
        <v>17084</v>
      </c>
      <c r="C6075" s="165" t="s">
        <v>17085</v>
      </c>
      <c r="D6075" s="166" t="s">
        <v>513</v>
      </c>
      <c r="E6075" s="461">
        <v>100.71</v>
      </c>
      <c r="F6075" s="164" t="s">
        <v>11118</v>
      </c>
    </row>
    <row r="6076" spans="1:6" ht="21.6" x14ac:dyDescent="0.3">
      <c r="A6076" s="159" t="str">
        <f t="shared" si="94"/>
        <v>SN-74022/20</v>
      </c>
      <c r="B6076" s="171" t="s">
        <v>17086</v>
      </c>
      <c r="C6076" s="165" t="s">
        <v>17087</v>
      </c>
      <c r="D6076" s="166" t="s">
        <v>513</v>
      </c>
      <c r="E6076" s="461">
        <v>113.85</v>
      </c>
      <c r="F6076" s="164" t="s">
        <v>11118</v>
      </c>
    </row>
    <row r="6077" spans="1:6" ht="21.6" x14ac:dyDescent="0.3">
      <c r="A6077" s="159" t="str">
        <f t="shared" si="94"/>
        <v>SN-74022/21</v>
      </c>
      <c r="B6077" s="171" t="s">
        <v>17088</v>
      </c>
      <c r="C6077" s="165" t="s">
        <v>17089</v>
      </c>
      <c r="D6077" s="166" t="s">
        <v>513</v>
      </c>
      <c r="E6077" s="461">
        <v>122.61</v>
      </c>
      <c r="F6077" s="164" t="s">
        <v>11118</v>
      </c>
    </row>
    <row r="6078" spans="1:6" ht="21.6" x14ac:dyDescent="0.3">
      <c r="A6078" s="159" t="str">
        <f t="shared" si="94"/>
        <v>SN-74022/22</v>
      </c>
      <c r="B6078" s="171" t="s">
        <v>17090</v>
      </c>
      <c r="C6078" s="165" t="s">
        <v>8112</v>
      </c>
      <c r="D6078" s="166" t="s">
        <v>513</v>
      </c>
      <c r="E6078" s="461">
        <v>26.27</v>
      </c>
      <c r="F6078" s="164" t="s">
        <v>11118</v>
      </c>
    </row>
    <row r="6079" spans="1:6" ht="21.6" x14ac:dyDescent="0.3">
      <c r="A6079" s="159" t="str">
        <f t="shared" si="94"/>
        <v>SN-74022/23</v>
      </c>
      <c r="B6079" s="171" t="s">
        <v>17091</v>
      </c>
      <c r="C6079" s="165" t="s">
        <v>17092</v>
      </c>
      <c r="D6079" s="166" t="s">
        <v>513</v>
      </c>
      <c r="E6079" s="461">
        <v>26.27</v>
      </c>
      <c r="F6079" s="164" t="s">
        <v>11118</v>
      </c>
    </row>
    <row r="6080" spans="1:6" ht="21.6" x14ac:dyDescent="0.3">
      <c r="A6080" s="159" t="str">
        <f t="shared" si="94"/>
        <v>SN-74022/24</v>
      </c>
      <c r="B6080" s="171" t="s">
        <v>17093</v>
      </c>
      <c r="C6080" s="165" t="s">
        <v>8113</v>
      </c>
      <c r="D6080" s="166" t="s">
        <v>513</v>
      </c>
      <c r="E6080" s="461">
        <v>35.03</v>
      </c>
      <c r="F6080" s="164" t="s">
        <v>11118</v>
      </c>
    </row>
    <row r="6081" spans="1:6" ht="21.6" x14ac:dyDescent="0.3">
      <c r="A6081" s="159" t="str">
        <f t="shared" si="94"/>
        <v>SN-74022/25</v>
      </c>
      <c r="B6081" s="171" t="s">
        <v>17094</v>
      </c>
      <c r="C6081" s="165" t="s">
        <v>8114</v>
      </c>
      <c r="D6081" s="166" t="s">
        <v>513</v>
      </c>
      <c r="E6081" s="461">
        <v>70.06</v>
      </c>
      <c r="F6081" s="164" t="s">
        <v>11118</v>
      </c>
    </row>
    <row r="6082" spans="1:6" ht="21.6" x14ac:dyDescent="0.3">
      <c r="A6082" s="159" t="str">
        <f t="shared" si="94"/>
        <v>SN-74022/26</v>
      </c>
      <c r="B6082" s="171" t="s">
        <v>17095</v>
      </c>
      <c r="C6082" s="165" t="s">
        <v>8115</v>
      </c>
      <c r="D6082" s="166" t="s">
        <v>513</v>
      </c>
      <c r="E6082" s="461">
        <v>113.85</v>
      </c>
      <c r="F6082" s="164" t="s">
        <v>11118</v>
      </c>
    </row>
    <row r="6083" spans="1:6" ht="21.6" x14ac:dyDescent="0.3">
      <c r="A6083" s="159" t="str">
        <f t="shared" si="94"/>
        <v>SN-74022/27</v>
      </c>
      <c r="B6083" s="171" t="s">
        <v>17096</v>
      </c>
      <c r="C6083" s="165" t="s">
        <v>8116</v>
      </c>
      <c r="D6083" s="166" t="s">
        <v>513</v>
      </c>
      <c r="E6083" s="461">
        <v>30.64</v>
      </c>
      <c r="F6083" s="164" t="s">
        <v>11118</v>
      </c>
    </row>
    <row r="6084" spans="1:6" ht="21.6" x14ac:dyDescent="0.3">
      <c r="A6084" s="159" t="str">
        <f t="shared" si="94"/>
        <v>SN-74022/28</v>
      </c>
      <c r="B6084" s="171" t="s">
        <v>17097</v>
      </c>
      <c r="C6084" s="165" t="s">
        <v>17098</v>
      </c>
      <c r="D6084" s="166" t="s">
        <v>513</v>
      </c>
      <c r="E6084" s="461">
        <v>109.47</v>
      </c>
      <c r="F6084" s="164" t="s">
        <v>11118</v>
      </c>
    </row>
    <row r="6085" spans="1:6" ht="21.6" x14ac:dyDescent="0.3">
      <c r="A6085" s="159" t="str">
        <f t="shared" si="94"/>
        <v>SN-74022/29</v>
      </c>
      <c r="B6085" s="171" t="s">
        <v>17099</v>
      </c>
      <c r="C6085" s="165" t="s">
        <v>8117</v>
      </c>
      <c r="D6085" s="166" t="s">
        <v>513</v>
      </c>
      <c r="E6085" s="461">
        <v>78.819999999999993</v>
      </c>
      <c r="F6085" s="164" t="s">
        <v>11118</v>
      </c>
    </row>
    <row r="6086" spans="1:6" ht="21.6" x14ac:dyDescent="0.3">
      <c r="A6086" s="159" t="str">
        <f t="shared" si="94"/>
        <v>SN-74022/30</v>
      </c>
      <c r="B6086" s="171" t="s">
        <v>17100</v>
      </c>
      <c r="C6086" s="165" t="s">
        <v>8118</v>
      </c>
      <c r="D6086" s="166" t="s">
        <v>513</v>
      </c>
      <c r="E6086" s="461">
        <v>78.819999999999993</v>
      </c>
      <c r="F6086" s="164" t="s">
        <v>11118</v>
      </c>
    </row>
    <row r="6087" spans="1:6" ht="21.6" x14ac:dyDescent="0.3">
      <c r="A6087" s="159" t="str">
        <f t="shared" si="94"/>
        <v>SN-74022/31</v>
      </c>
      <c r="B6087" s="171" t="s">
        <v>17101</v>
      </c>
      <c r="C6087" s="165" t="s">
        <v>8119</v>
      </c>
      <c r="D6087" s="166" t="s">
        <v>513</v>
      </c>
      <c r="E6087" s="461">
        <v>78.819999999999993</v>
      </c>
      <c r="F6087" s="164" t="s">
        <v>11118</v>
      </c>
    </row>
    <row r="6088" spans="1:6" ht="21.6" x14ac:dyDescent="0.3">
      <c r="A6088" s="159" t="str">
        <f t="shared" si="94"/>
        <v>SN-74022/32</v>
      </c>
      <c r="B6088" s="171" t="s">
        <v>17102</v>
      </c>
      <c r="C6088" s="165" t="s">
        <v>8120</v>
      </c>
      <c r="D6088" s="166" t="s">
        <v>513</v>
      </c>
      <c r="E6088" s="461">
        <v>87.58</v>
      </c>
      <c r="F6088" s="164" t="s">
        <v>11118</v>
      </c>
    </row>
    <row r="6089" spans="1:6" ht="21.6" x14ac:dyDescent="0.3">
      <c r="A6089" s="159" t="str">
        <f t="shared" si="94"/>
        <v>SN-74022/33</v>
      </c>
      <c r="B6089" s="171" t="s">
        <v>17103</v>
      </c>
      <c r="C6089" s="165" t="s">
        <v>8121</v>
      </c>
      <c r="D6089" s="166" t="s">
        <v>513</v>
      </c>
      <c r="E6089" s="461">
        <v>564.88</v>
      </c>
      <c r="F6089" s="164" t="s">
        <v>11118</v>
      </c>
    </row>
    <row r="6090" spans="1:6" ht="21.6" x14ac:dyDescent="0.3">
      <c r="A6090" s="159" t="str">
        <f t="shared" ref="A6090:A6153" si="95">CONCATENATE("SN-",B6090)</f>
        <v>SN-74022/34</v>
      </c>
      <c r="B6090" s="171" t="s">
        <v>17104</v>
      </c>
      <c r="C6090" s="165" t="s">
        <v>8122</v>
      </c>
      <c r="D6090" s="166" t="s">
        <v>513</v>
      </c>
      <c r="E6090" s="461">
        <v>118.22</v>
      </c>
      <c r="F6090" s="164" t="s">
        <v>11118</v>
      </c>
    </row>
    <row r="6091" spans="1:6" ht="21.6" x14ac:dyDescent="0.3">
      <c r="A6091" s="159" t="str">
        <f t="shared" si="95"/>
        <v>SN-74022/35</v>
      </c>
      <c r="B6091" s="171" t="s">
        <v>17105</v>
      </c>
      <c r="C6091" s="165" t="s">
        <v>8123</v>
      </c>
      <c r="D6091" s="166" t="s">
        <v>513</v>
      </c>
      <c r="E6091" s="461">
        <v>65.680000000000007</v>
      </c>
      <c r="F6091" s="164" t="s">
        <v>11118</v>
      </c>
    </row>
    <row r="6092" spans="1:6" ht="21.6" x14ac:dyDescent="0.3">
      <c r="A6092" s="159" t="str">
        <f t="shared" si="95"/>
        <v>SN-74022/36</v>
      </c>
      <c r="B6092" s="171" t="s">
        <v>17106</v>
      </c>
      <c r="C6092" s="165" t="s">
        <v>8124</v>
      </c>
      <c r="D6092" s="166" t="s">
        <v>513</v>
      </c>
      <c r="E6092" s="461">
        <v>52.54</v>
      </c>
      <c r="F6092" s="164" t="s">
        <v>11118</v>
      </c>
    </row>
    <row r="6093" spans="1:6" ht="21.6" x14ac:dyDescent="0.3">
      <c r="A6093" s="159" t="str">
        <f t="shared" si="95"/>
        <v>SN-74022/37</v>
      </c>
      <c r="B6093" s="171" t="s">
        <v>17107</v>
      </c>
      <c r="C6093" s="165" t="s">
        <v>8125</v>
      </c>
      <c r="D6093" s="166" t="s">
        <v>513</v>
      </c>
      <c r="E6093" s="461">
        <v>43.79</v>
      </c>
      <c r="F6093" s="164" t="s">
        <v>11118</v>
      </c>
    </row>
    <row r="6094" spans="1:6" ht="21.6" x14ac:dyDescent="0.3">
      <c r="A6094" s="159" t="str">
        <f t="shared" si="95"/>
        <v>SN-74022/38</v>
      </c>
      <c r="B6094" s="171" t="s">
        <v>17108</v>
      </c>
      <c r="C6094" s="165" t="s">
        <v>8126</v>
      </c>
      <c r="D6094" s="166" t="s">
        <v>513</v>
      </c>
      <c r="E6094" s="461">
        <v>63.49</v>
      </c>
      <c r="F6094" s="164" t="s">
        <v>11118</v>
      </c>
    </row>
    <row r="6095" spans="1:6" ht="21.6" x14ac:dyDescent="0.3">
      <c r="A6095" s="159" t="str">
        <f t="shared" si="95"/>
        <v>SN-74022/39</v>
      </c>
      <c r="B6095" s="171" t="s">
        <v>17109</v>
      </c>
      <c r="C6095" s="165" t="s">
        <v>8127</v>
      </c>
      <c r="D6095" s="166" t="s">
        <v>513</v>
      </c>
      <c r="E6095" s="461">
        <v>48.16</v>
      </c>
      <c r="F6095" s="164" t="s">
        <v>11118</v>
      </c>
    </row>
    <row r="6096" spans="1:6" ht="21.6" x14ac:dyDescent="0.3">
      <c r="A6096" s="159" t="str">
        <f t="shared" si="95"/>
        <v>SN-74022/40</v>
      </c>
      <c r="B6096" s="171" t="s">
        <v>17110</v>
      </c>
      <c r="C6096" s="165" t="s">
        <v>8128</v>
      </c>
      <c r="D6096" s="166" t="s">
        <v>513</v>
      </c>
      <c r="E6096" s="461">
        <v>153.26</v>
      </c>
      <c r="F6096" s="164" t="s">
        <v>11118</v>
      </c>
    </row>
    <row r="6097" spans="1:6" ht="21.6" x14ac:dyDescent="0.3">
      <c r="A6097" s="159" t="str">
        <f t="shared" si="95"/>
        <v>SN-74022/41</v>
      </c>
      <c r="B6097" s="171" t="s">
        <v>17111</v>
      </c>
      <c r="C6097" s="165" t="s">
        <v>8129</v>
      </c>
      <c r="D6097" s="166" t="s">
        <v>513</v>
      </c>
      <c r="E6097" s="461">
        <v>43.79</v>
      </c>
      <c r="F6097" s="164" t="s">
        <v>11118</v>
      </c>
    </row>
    <row r="6098" spans="1:6" ht="21.6" x14ac:dyDescent="0.3">
      <c r="A6098" s="159" t="str">
        <f t="shared" si="95"/>
        <v>SN-74022/42</v>
      </c>
      <c r="B6098" s="171" t="s">
        <v>17112</v>
      </c>
      <c r="C6098" s="165" t="s">
        <v>8130</v>
      </c>
      <c r="D6098" s="166" t="s">
        <v>513</v>
      </c>
      <c r="E6098" s="461">
        <v>39.4</v>
      </c>
      <c r="F6098" s="164" t="s">
        <v>11118</v>
      </c>
    </row>
    <row r="6099" spans="1:6" ht="21.6" x14ac:dyDescent="0.3">
      <c r="A6099" s="159" t="str">
        <f t="shared" si="95"/>
        <v>SN-74022/43</v>
      </c>
      <c r="B6099" s="171" t="s">
        <v>17113</v>
      </c>
      <c r="C6099" s="165" t="s">
        <v>8131</v>
      </c>
      <c r="D6099" s="166" t="s">
        <v>513</v>
      </c>
      <c r="E6099" s="461">
        <v>43.79</v>
      </c>
      <c r="F6099" s="164" t="s">
        <v>11118</v>
      </c>
    </row>
    <row r="6100" spans="1:6" ht="21.6" x14ac:dyDescent="0.3">
      <c r="A6100" s="159" t="str">
        <f t="shared" si="95"/>
        <v>SN-74022/44</v>
      </c>
      <c r="B6100" s="171" t="s">
        <v>17114</v>
      </c>
      <c r="C6100" s="165" t="s">
        <v>8132</v>
      </c>
      <c r="D6100" s="166" t="s">
        <v>513</v>
      </c>
      <c r="E6100" s="461">
        <v>35.03</v>
      </c>
      <c r="F6100" s="164" t="s">
        <v>11118</v>
      </c>
    </row>
    <row r="6101" spans="1:6" ht="21.6" x14ac:dyDescent="0.3">
      <c r="A6101" s="159" t="str">
        <f t="shared" si="95"/>
        <v>SN-74022/45</v>
      </c>
      <c r="B6101" s="171" t="s">
        <v>17115</v>
      </c>
      <c r="C6101" s="165" t="s">
        <v>8133</v>
      </c>
      <c r="D6101" s="166" t="s">
        <v>513</v>
      </c>
      <c r="E6101" s="461">
        <v>87.58</v>
      </c>
      <c r="F6101" s="164" t="s">
        <v>11118</v>
      </c>
    </row>
    <row r="6102" spans="1:6" ht="21.6" x14ac:dyDescent="0.3">
      <c r="A6102" s="159" t="str">
        <f t="shared" si="95"/>
        <v>SN-74022/47</v>
      </c>
      <c r="B6102" s="171" t="s">
        <v>17116</v>
      </c>
      <c r="C6102" s="165" t="s">
        <v>8134</v>
      </c>
      <c r="D6102" s="166" t="s">
        <v>513</v>
      </c>
      <c r="E6102" s="461">
        <v>43.79</v>
      </c>
      <c r="F6102" s="164" t="s">
        <v>11118</v>
      </c>
    </row>
    <row r="6103" spans="1:6" ht="21.6" x14ac:dyDescent="0.3">
      <c r="A6103" s="159" t="str">
        <f t="shared" si="95"/>
        <v>SN-74022/48</v>
      </c>
      <c r="B6103" s="171" t="s">
        <v>17117</v>
      </c>
      <c r="C6103" s="165" t="s">
        <v>8135</v>
      </c>
      <c r="D6103" s="166" t="s">
        <v>513</v>
      </c>
      <c r="E6103" s="461">
        <v>32.83</v>
      </c>
      <c r="F6103" s="164" t="s">
        <v>11118</v>
      </c>
    </row>
    <row r="6104" spans="1:6" ht="21.6" x14ac:dyDescent="0.3">
      <c r="A6104" s="159" t="str">
        <f t="shared" si="95"/>
        <v>SN-74022/49</v>
      </c>
      <c r="B6104" s="171" t="s">
        <v>17118</v>
      </c>
      <c r="C6104" s="165" t="s">
        <v>8136</v>
      </c>
      <c r="D6104" s="166" t="s">
        <v>513</v>
      </c>
      <c r="E6104" s="461">
        <v>87.58</v>
      </c>
      <c r="F6104" s="164" t="s">
        <v>11118</v>
      </c>
    </row>
    <row r="6105" spans="1:6" ht="21.6" x14ac:dyDescent="0.3">
      <c r="A6105" s="159" t="str">
        <f t="shared" si="95"/>
        <v>SN-74022/50</v>
      </c>
      <c r="B6105" s="171" t="s">
        <v>17119</v>
      </c>
      <c r="C6105" s="165" t="s">
        <v>8137</v>
      </c>
      <c r="D6105" s="166" t="s">
        <v>513</v>
      </c>
      <c r="E6105" s="461">
        <v>21.89</v>
      </c>
      <c r="F6105" s="164" t="s">
        <v>11118</v>
      </c>
    </row>
    <row r="6106" spans="1:6" ht="21.6" x14ac:dyDescent="0.3">
      <c r="A6106" s="159" t="str">
        <f t="shared" si="95"/>
        <v>SN-74022/51</v>
      </c>
      <c r="B6106" s="171" t="s">
        <v>17120</v>
      </c>
      <c r="C6106" s="165" t="s">
        <v>8138</v>
      </c>
      <c r="D6106" s="166" t="s">
        <v>513</v>
      </c>
      <c r="E6106" s="461">
        <v>48.16</v>
      </c>
      <c r="F6106" s="164" t="s">
        <v>11118</v>
      </c>
    </row>
    <row r="6107" spans="1:6" ht="21.6" x14ac:dyDescent="0.3">
      <c r="A6107" s="159" t="str">
        <f t="shared" si="95"/>
        <v>SN-74022/52</v>
      </c>
      <c r="B6107" s="171" t="s">
        <v>17121</v>
      </c>
      <c r="C6107" s="165" t="s">
        <v>8139</v>
      </c>
      <c r="D6107" s="166" t="s">
        <v>513</v>
      </c>
      <c r="E6107" s="461">
        <v>43.79</v>
      </c>
      <c r="F6107" s="164" t="s">
        <v>11118</v>
      </c>
    </row>
    <row r="6108" spans="1:6" ht="21.6" x14ac:dyDescent="0.3">
      <c r="A6108" s="159" t="str">
        <f t="shared" si="95"/>
        <v>SN-74022/53</v>
      </c>
      <c r="B6108" s="171" t="s">
        <v>17122</v>
      </c>
      <c r="C6108" s="165" t="s">
        <v>8140</v>
      </c>
      <c r="D6108" s="166" t="s">
        <v>513</v>
      </c>
      <c r="E6108" s="461">
        <v>39.4</v>
      </c>
      <c r="F6108" s="164" t="s">
        <v>11118</v>
      </c>
    </row>
    <row r="6109" spans="1:6" ht="21.6" x14ac:dyDescent="0.3">
      <c r="A6109" s="159" t="str">
        <f t="shared" si="95"/>
        <v>SN-74022/54</v>
      </c>
      <c r="B6109" s="171" t="s">
        <v>17123</v>
      </c>
      <c r="C6109" s="165" t="s">
        <v>8141</v>
      </c>
      <c r="D6109" s="166" t="s">
        <v>513</v>
      </c>
      <c r="E6109" s="461">
        <v>39.4</v>
      </c>
      <c r="F6109" s="164" t="s">
        <v>11118</v>
      </c>
    </row>
    <row r="6110" spans="1:6" ht="21.6" x14ac:dyDescent="0.3">
      <c r="A6110" s="159" t="str">
        <f t="shared" si="95"/>
        <v>SN-74022/55</v>
      </c>
      <c r="B6110" s="171" t="s">
        <v>17124</v>
      </c>
      <c r="C6110" s="165" t="s">
        <v>8142</v>
      </c>
      <c r="D6110" s="166" t="s">
        <v>513</v>
      </c>
      <c r="E6110" s="461">
        <v>109.47</v>
      </c>
      <c r="F6110" s="164" t="s">
        <v>11118</v>
      </c>
    </row>
    <row r="6111" spans="1:6" ht="21.6" x14ac:dyDescent="0.3">
      <c r="A6111" s="159" t="str">
        <f t="shared" si="95"/>
        <v>SN-74022/56</v>
      </c>
      <c r="B6111" s="171" t="s">
        <v>17125</v>
      </c>
      <c r="C6111" s="165" t="s">
        <v>8143</v>
      </c>
      <c r="D6111" s="166" t="s">
        <v>513</v>
      </c>
      <c r="E6111" s="461">
        <v>31.52</v>
      </c>
      <c r="F6111" s="164" t="s">
        <v>11118</v>
      </c>
    </row>
    <row r="6112" spans="1:6" ht="21.6" x14ac:dyDescent="0.3">
      <c r="A6112" s="159" t="str">
        <f t="shared" si="95"/>
        <v>SN-74022/57</v>
      </c>
      <c r="B6112" s="171" t="s">
        <v>17126</v>
      </c>
      <c r="C6112" s="165" t="s">
        <v>8144</v>
      </c>
      <c r="D6112" s="166" t="s">
        <v>513</v>
      </c>
      <c r="E6112" s="461">
        <v>31.52</v>
      </c>
      <c r="F6112" s="164" t="s">
        <v>11118</v>
      </c>
    </row>
    <row r="6113" spans="1:6" ht="21.6" x14ac:dyDescent="0.3">
      <c r="A6113" s="159" t="str">
        <f t="shared" si="95"/>
        <v>SN-74022/58</v>
      </c>
      <c r="B6113" s="171" t="s">
        <v>17127</v>
      </c>
      <c r="C6113" s="165" t="s">
        <v>8145</v>
      </c>
      <c r="D6113" s="166" t="s">
        <v>513</v>
      </c>
      <c r="E6113" s="461">
        <v>31.52</v>
      </c>
      <c r="F6113" s="164" t="s">
        <v>11118</v>
      </c>
    </row>
    <row r="6114" spans="1:6" ht="21.6" x14ac:dyDescent="0.3">
      <c r="A6114" s="159" t="str">
        <f t="shared" si="95"/>
        <v>SN-95967</v>
      </c>
      <c r="B6114" s="171">
        <v>95967</v>
      </c>
      <c r="C6114" s="165" t="s">
        <v>7959</v>
      </c>
      <c r="D6114" s="166" t="s">
        <v>89</v>
      </c>
      <c r="E6114" s="461">
        <v>94.18</v>
      </c>
      <c r="F6114" s="164" t="s">
        <v>11118</v>
      </c>
    </row>
    <row r="6115" spans="1:6" x14ac:dyDescent="0.3">
      <c r="A6115" s="159" t="str">
        <f t="shared" si="95"/>
        <v>SN-72733</v>
      </c>
      <c r="B6115" s="171">
        <v>72733</v>
      </c>
      <c r="C6115" s="165" t="s">
        <v>17128</v>
      </c>
      <c r="D6115" s="166" t="s">
        <v>513</v>
      </c>
      <c r="E6115" s="461">
        <v>557.04999999999995</v>
      </c>
      <c r="F6115" s="164" t="s">
        <v>11038</v>
      </c>
    </row>
    <row r="6116" spans="1:6" x14ac:dyDescent="0.3">
      <c r="A6116" s="159" t="str">
        <f t="shared" si="95"/>
        <v>SN-72871</v>
      </c>
      <c r="B6116" s="171">
        <v>72871</v>
      </c>
      <c r="C6116" s="165" t="s">
        <v>17129</v>
      </c>
      <c r="D6116" s="166" t="s">
        <v>513</v>
      </c>
      <c r="E6116" s="461">
        <v>235.43</v>
      </c>
      <c r="F6116" s="164" t="s">
        <v>11038</v>
      </c>
    </row>
    <row r="6117" spans="1:6" x14ac:dyDescent="0.3">
      <c r="A6117" s="159" t="str">
        <f t="shared" si="95"/>
        <v>SN-72872</v>
      </c>
      <c r="B6117" s="171">
        <v>72872</v>
      </c>
      <c r="C6117" s="165" t="s">
        <v>17130</v>
      </c>
      <c r="D6117" s="166" t="s">
        <v>513</v>
      </c>
      <c r="E6117" s="461">
        <v>396.24</v>
      </c>
      <c r="F6117" s="164" t="s">
        <v>11038</v>
      </c>
    </row>
    <row r="6118" spans="1:6" ht="21.6" x14ac:dyDescent="0.3">
      <c r="A6118" s="159" t="str">
        <f t="shared" si="95"/>
        <v>SN-73610</v>
      </c>
      <c r="B6118" s="171">
        <v>73610</v>
      </c>
      <c r="C6118" s="165" t="s">
        <v>7660</v>
      </c>
      <c r="D6118" s="166" t="s">
        <v>566</v>
      </c>
      <c r="E6118" s="461">
        <v>0.85</v>
      </c>
      <c r="F6118" s="164" t="s">
        <v>11118</v>
      </c>
    </row>
    <row r="6119" spans="1:6" ht="21.6" x14ac:dyDescent="0.3">
      <c r="A6119" s="159" t="str">
        <f t="shared" si="95"/>
        <v>SN-73679</v>
      </c>
      <c r="B6119" s="171">
        <v>73679</v>
      </c>
      <c r="C6119" s="165" t="s">
        <v>17131</v>
      </c>
      <c r="D6119" s="166" t="s">
        <v>566</v>
      </c>
      <c r="E6119" s="461">
        <v>1.83</v>
      </c>
      <c r="F6119" s="164" t="s">
        <v>11118</v>
      </c>
    </row>
    <row r="6120" spans="1:6" x14ac:dyDescent="0.3">
      <c r="A6120" s="159" t="str">
        <f t="shared" si="95"/>
        <v>SN-73686</v>
      </c>
      <c r="B6120" s="171">
        <v>73686</v>
      </c>
      <c r="C6120" s="165" t="s">
        <v>17132</v>
      </c>
      <c r="D6120" s="166" t="s">
        <v>701</v>
      </c>
      <c r="E6120" s="461">
        <v>15.36</v>
      </c>
      <c r="F6120" s="164" t="s">
        <v>11038</v>
      </c>
    </row>
    <row r="6121" spans="1:6" ht="20.399999999999999" x14ac:dyDescent="0.3">
      <c r="A6121" s="159" t="str">
        <f t="shared" si="95"/>
        <v>SN-73992/1</v>
      </c>
      <c r="B6121" s="171" t="s">
        <v>17133</v>
      </c>
      <c r="C6121" s="165" t="s">
        <v>17134</v>
      </c>
      <c r="D6121" s="166" t="s">
        <v>701</v>
      </c>
      <c r="E6121" s="461">
        <v>8.1199999999999992</v>
      </c>
      <c r="F6121" s="164" t="s">
        <v>11038</v>
      </c>
    </row>
    <row r="6122" spans="1:6" ht="20.399999999999999" x14ac:dyDescent="0.3">
      <c r="A6122" s="159" t="str">
        <f t="shared" si="95"/>
        <v>SN-74077/2</v>
      </c>
      <c r="B6122" s="171" t="s">
        <v>17135</v>
      </c>
      <c r="C6122" s="165" t="s">
        <v>17136</v>
      </c>
      <c r="D6122" s="166" t="s">
        <v>701</v>
      </c>
      <c r="E6122" s="461">
        <v>3.37</v>
      </c>
      <c r="F6122" s="164" t="s">
        <v>11038</v>
      </c>
    </row>
    <row r="6123" spans="1:6" ht="20.399999999999999" x14ac:dyDescent="0.3">
      <c r="A6123" s="159" t="str">
        <f t="shared" si="95"/>
        <v>SN-74077/3</v>
      </c>
      <c r="B6123" s="171" t="s">
        <v>17137</v>
      </c>
      <c r="C6123" s="165" t="s">
        <v>17138</v>
      </c>
      <c r="D6123" s="166" t="s">
        <v>701</v>
      </c>
      <c r="E6123" s="461">
        <v>4.3499999999999996</v>
      </c>
      <c r="F6123" s="164" t="s">
        <v>11038</v>
      </c>
    </row>
    <row r="6124" spans="1:6" x14ac:dyDescent="0.3">
      <c r="A6124" s="159" t="str">
        <f t="shared" si="95"/>
        <v>SN-85323</v>
      </c>
      <c r="B6124" s="171">
        <v>85323</v>
      </c>
      <c r="C6124" s="165" t="s">
        <v>17139</v>
      </c>
      <c r="D6124" s="166" t="s">
        <v>566</v>
      </c>
      <c r="E6124" s="461">
        <v>1.43</v>
      </c>
      <c r="F6124" s="164" t="s">
        <v>11038</v>
      </c>
    </row>
    <row r="6125" spans="1:6" ht="30.6" x14ac:dyDescent="0.3">
      <c r="A6125" s="159" t="str">
        <f t="shared" si="95"/>
        <v>SN-73758/1</v>
      </c>
      <c r="B6125" s="171" t="s">
        <v>17140</v>
      </c>
      <c r="C6125" s="165" t="s">
        <v>17141</v>
      </c>
      <c r="D6125" s="166" t="s">
        <v>566</v>
      </c>
      <c r="E6125" s="461">
        <v>1.22</v>
      </c>
      <c r="F6125" s="164" t="s">
        <v>11118</v>
      </c>
    </row>
    <row r="6126" spans="1:6" ht="21.6" x14ac:dyDescent="0.3">
      <c r="A6126" s="159" t="str">
        <f t="shared" si="95"/>
        <v>SN-78472</v>
      </c>
      <c r="B6126" s="171">
        <v>78472</v>
      </c>
      <c r="C6126" s="165" t="s">
        <v>17142</v>
      </c>
      <c r="D6126" s="166" t="s">
        <v>701</v>
      </c>
      <c r="E6126" s="461">
        <v>0.26</v>
      </c>
      <c r="F6126" s="164" t="s">
        <v>11118</v>
      </c>
    </row>
    <row r="6127" spans="1:6" x14ac:dyDescent="0.3">
      <c r="A6127" s="159" t="str">
        <f t="shared" si="95"/>
        <v>SN-93588</v>
      </c>
      <c r="B6127" s="171">
        <v>93588</v>
      </c>
      <c r="C6127" s="165" t="s">
        <v>17143</v>
      </c>
      <c r="D6127" s="166" t="s">
        <v>7644</v>
      </c>
      <c r="E6127" s="461">
        <v>1.45</v>
      </c>
      <c r="F6127" s="164" t="s">
        <v>11038</v>
      </c>
    </row>
    <row r="6128" spans="1:6" ht="20.399999999999999" x14ac:dyDescent="0.3">
      <c r="A6128" s="159" t="str">
        <f t="shared" si="95"/>
        <v>SN-93589</v>
      </c>
      <c r="B6128" s="171">
        <v>93589</v>
      </c>
      <c r="C6128" s="165" t="s">
        <v>17144</v>
      </c>
      <c r="D6128" s="166" t="s">
        <v>7644</v>
      </c>
      <c r="E6128" s="461">
        <v>1.1100000000000001</v>
      </c>
      <c r="F6128" s="164" t="s">
        <v>11038</v>
      </c>
    </row>
    <row r="6129" spans="1:6" ht="20.399999999999999" x14ac:dyDescent="0.3">
      <c r="A6129" s="159" t="str">
        <f t="shared" si="95"/>
        <v>SN-93590</v>
      </c>
      <c r="B6129" s="171">
        <v>93590</v>
      </c>
      <c r="C6129" s="165" t="s">
        <v>17145</v>
      </c>
      <c r="D6129" s="166" t="s">
        <v>7644</v>
      </c>
      <c r="E6129" s="461">
        <v>0.74</v>
      </c>
      <c r="F6129" s="164" t="s">
        <v>11038</v>
      </c>
    </row>
    <row r="6130" spans="1:6" x14ac:dyDescent="0.3">
      <c r="A6130" s="159" t="str">
        <f t="shared" si="95"/>
        <v>SN-93591</v>
      </c>
      <c r="B6130" s="171">
        <v>93591</v>
      </c>
      <c r="C6130" s="165" t="s">
        <v>17146</v>
      </c>
      <c r="D6130" s="166" t="s">
        <v>7644</v>
      </c>
      <c r="E6130" s="461">
        <v>1.31</v>
      </c>
      <c r="F6130" s="164" t="s">
        <v>11038</v>
      </c>
    </row>
    <row r="6131" spans="1:6" ht="20.399999999999999" x14ac:dyDescent="0.3">
      <c r="A6131" s="159" t="str">
        <f t="shared" si="95"/>
        <v>SN-93592</v>
      </c>
      <c r="B6131" s="171">
        <v>93592</v>
      </c>
      <c r="C6131" s="165" t="s">
        <v>17147</v>
      </c>
      <c r="D6131" s="166" t="s">
        <v>7644</v>
      </c>
      <c r="E6131" s="461">
        <v>1.01</v>
      </c>
      <c r="F6131" s="164" t="s">
        <v>11038</v>
      </c>
    </row>
    <row r="6132" spans="1:6" ht="20.399999999999999" x14ac:dyDescent="0.3">
      <c r="A6132" s="159" t="str">
        <f t="shared" si="95"/>
        <v>SN-93593</v>
      </c>
      <c r="B6132" s="171">
        <v>93593</v>
      </c>
      <c r="C6132" s="165" t="s">
        <v>17148</v>
      </c>
      <c r="D6132" s="166" t="s">
        <v>7644</v>
      </c>
      <c r="E6132" s="461">
        <v>0.66</v>
      </c>
      <c r="F6132" s="164" t="s">
        <v>11038</v>
      </c>
    </row>
    <row r="6133" spans="1:6" x14ac:dyDescent="0.3">
      <c r="A6133" s="159" t="str">
        <f t="shared" si="95"/>
        <v>SN-93594</v>
      </c>
      <c r="B6133" s="171">
        <v>93594</v>
      </c>
      <c r="C6133" s="165" t="s">
        <v>17149</v>
      </c>
      <c r="D6133" s="166" t="s">
        <v>7643</v>
      </c>
      <c r="E6133" s="461">
        <v>0.97</v>
      </c>
      <c r="F6133" s="164" t="s">
        <v>11038</v>
      </c>
    </row>
    <row r="6134" spans="1:6" ht="20.399999999999999" x14ac:dyDescent="0.3">
      <c r="A6134" s="159" t="str">
        <f t="shared" si="95"/>
        <v>SN-93595</v>
      </c>
      <c r="B6134" s="171">
        <v>93595</v>
      </c>
      <c r="C6134" s="165" t="s">
        <v>17150</v>
      </c>
      <c r="D6134" s="166" t="s">
        <v>7643</v>
      </c>
      <c r="E6134" s="461">
        <v>0.74</v>
      </c>
      <c r="F6134" s="164" t="s">
        <v>11038</v>
      </c>
    </row>
    <row r="6135" spans="1:6" ht="20.399999999999999" x14ac:dyDescent="0.3">
      <c r="A6135" s="159" t="str">
        <f t="shared" si="95"/>
        <v>SN-93596</v>
      </c>
      <c r="B6135" s="171">
        <v>93596</v>
      </c>
      <c r="C6135" s="165" t="s">
        <v>17151</v>
      </c>
      <c r="D6135" s="166" t="s">
        <v>7643</v>
      </c>
      <c r="E6135" s="461">
        <v>0.49</v>
      </c>
      <c r="F6135" s="164" t="s">
        <v>11038</v>
      </c>
    </row>
    <row r="6136" spans="1:6" x14ac:dyDescent="0.3">
      <c r="A6136" s="159" t="str">
        <f t="shared" si="95"/>
        <v>SN-93597</v>
      </c>
      <c r="B6136" s="171">
        <v>93597</v>
      </c>
      <c r="C6136" s="165" t="s">
        <v>17152</v>
      </c>
      <c r="D6136" s="166" t="s">
        <v>7643</v>
      </c>
      <c r="E6136" s="461">
        <v>0.87</v>
      </c>
      <c r="F6136" s="164" t="s">
        <v>11038</v>
      </c>
    </row>
    <row r="6137" spans="1:6" ht="20.399999999999999" x14ac:dyDescent="0.3">
      <c r="A6137" s="159" t="str">
        <f t="shared" si="95"/>
        <v>SN-93598</v>
      </c>
      <c r="B6137" s="171">
        <v>93598</v>
      </c>
      <c r="C6137" s="165" t="s">
        <v>17153</v>
      </c>
      <c r="D6137" s="166" t="s">
        <v>7643</v>
      </c>
      <c r="E6137" s="461">
        <v>0.66</v>
      </c>
      <c r="F6137" s="164" t="s">
        <v>11038</v>
      </c>
    </row>
    <row r="6138" spans="1:6" ht="20.399999999999999" x14ac:dyDescent="0.3">
      <c r="A6138" s="159" t="str">
        <f t="shared" si="95"/>
        <v>SN-93599</v>
      </c>
      <c r="B6138" s="171">
        <v>93599</v>
      </c>
      <c r="C6138" s="165" t="s">
        <v>17154</v>
      </c>
      <c r="D6138" s="166" t="s">
        <v>7643</v>
      </c>
      <c r="E6138" s="461">
        <v>0.44</v>
      </c>
      <c r="F6138" s="164" t="s">
        <v>11038</v>
      </c>
    </row>
    <row r="6139" spans="1:6" x14ac:dyDescent="0.3">
      <c r="A6139" s="159" t="str">
        <f t="shared" si="95"/>
        <v>SN-95425</v>
      </c>
      <c r="B6139" s="171">
        <v>95425</v>
      </c>
      <c r="C6139" s="165" t="s">
        <v>17155</v>
      </c>
      <c r="D6139" s="166" t="s">
        <v>7644</v>
      </c>
      <c r="E6139" s="461">
        <v>1.1299999999999999</v>
      </c>
      <c r="F6139" s="164" t="s">
        <v>11038</v>
      </c>
    </row>
    <row r="6140" spans="1:6" ht="20.399999999999999" x14ac:dyDescent="0.3">
      <c r="A6140" s="159" t="str">
        <f t="shared" si="95"/>
        <v>SN-95426</v>
      </c>
      <c r="B6140" s="171">
        <v>95426</v>
      </c>
      <c r="C6140" s="165" t="s">
        <v>17156</v>
      </c>
      <c r="D6140" s="166" t="s">
        <v>7644</v>
      </c>
      <c r="E6140" s="461">
        <v>0.87</v>
      </c>
      <c r="F6140" s="164" t="s">
        <v>11038</v>
      </c>
    </row>
    <row r="6141" spans="1:6" ht="20.399999999999999" x14ac:dyDescent="0.3">
      <c r="A6141" s="159" t="str">
        <f t="shared" si="95"/>
        <v>SN-95427</v>
      </c>
      <c r="B6141" s="171">
        <v>95427</v>
      </c>
      <c r="C6141" s="165" t="s">
        <v>17157</v>
      </c>
      <c r="D6141" s="166" t="s">
        <v>7644</v>
      </c>
      <c r="E6141" s="461">
        <v>0.57999999999999996</v>
      </c>
      <c r="F6141" s="164" t="s">
        <v>11038</v>
      </c>
    </row>
    <row r="6142" spans="1:6" x14ac:dyDescent="0.3">
      <c r="A6142" s="159" t="str">
        <f t="shared" si="95"/>
        <v>SN-95428</v>
      </c>
      <c r="B6142" s="171">
        <v>95428</v>
      </c>
      <c r="C6142" s="165" t="s">
        <v>17158</v>
      </c>
      <c r="D6142" s="166" t="s">
        <v>7643</v>
      </c>
      <c r="E6142" s="461">
        <v>0.76</v>
      </c>
      <c r="F6142" s="164" t="s">
        <v>11038</v>
      </c>
    </row>
    <row r="6143" spans="1:6" ht="20.399999999999999" x14ac:dyDescent="0.3">
      <c r="A6143" s="159" t="str">
        <f t="shared" si="95"/>
        <v>SN-95429</v>
      </c>
      <c r="B6143" s="171">
        <v>95429</v>
      </c>
      <c r="C6143" s="165" t="s">
        <v>17159</v>
      </c>
      <c r="D6143" s="166" t="s">
        <v>7643</v>
      </c>
      <c r="E6143" s="461">
        <v>0.57999999999999996</v>
      </c>
      <c r="F6143" s="164" t="s">
        <v>11038</v>
      </c>
    </row>
    <row r="6144" spans="1:6" ht="20.399999999999999" x14ac:dyDescent="0.3">
      <c r="A6144" s="159" t="str">
        <f t="shared" si="95"/>
        <v>SN-95430</v>
      </c>
      <c r="B6144" s="171">
        <v>95430</v>
      </c>
      <c r="C6144" s="165" t="s">
        <v>17160</v>
      </c>
      <c r="D6144" s="166" t="s">
        <v>7643</v>
      </c>
      <c r="E6144" s="461">
        <v>0.38</v>
      </c>
      <c r="F6144" s="164" t="s">
        <v>11038</v>
      </c>
    </row>
    <row r="6145" spans="1:6" ht="20.399999999999999" x14ac:dyDescent="0.3">
      <c r="A6145" s="159" t="str">
        <f t="shared" si="95"/>
        <v>SN-95875</v>
      </c>
      <c r="B6145" s="171">
        <v>95875</v>
      </c>
      <c r="C6145" s="165" t="s">
        <v>17161</v>
      </c>
      <c r="D6145" s="166" t="s">
        <v>7644</v>
      </c>
      <c r="E6145" s="461">
        <v>1.04</v>
      </c>
      <c r="F6145" s="164" t="s">
        <v>11038</v>
      </c>
    </row>
    <row r="6146" spans="1:6" ht="20.399999999999999" x14ac:dyDescent="0.3">
      <c r="A6146" s="159" t="str">
        <f t="shared" si="95"/>
        <v>SN-95876</v>
      </c>
      <c r="B6146" s="171">
        <v>95876</v>
      </c>
      <c r="C6146" s="165" t="s">
        <v>17162</v>
      </c>
      <c r="D6146" s="166" t="s">
        <v>7644</v>
      </c>
      <c r="E6146" s="461">
        <v>0.94</v>
      </c>
      <c r="F6146" s="164" t="s">
        <v>11038</v>
      </c>
    </row>
    <row r="6147" spans="1:6" ht="20.399999999999999" x14ac:dyDescent="0.3">
      <c r="A6147" s="159" t="str">
        <f t="shared" si="95"/>
        <v>SN-95877</v>
      </c>
      <c r="B6147" s="171">
        <v>95877</v>
      </c>
      <c r="C6147" s="165" t="s">
        <v>17163</v>
      </c>
      <c r="D6147" s="166" t="s">
        <v>7644</v>
      </c>
      <c r="E6147" s="461">
        <v>0.81</v>
      </c>
      <c r="F6147" s="164" t="s">
        <v>11038</v>
      </c>
    </row>
    <row r="6148" spans="1:6" ht="20.399999999999999" x14ac:dyDescent="0.3">
      <c r="A6148" s="159" t="str">
        <f t="shared" si="95"/>
        <v>SN-95878</v>
      </c>
      <c r="B6148" s="171">
        <v>95878</v>
      </c>
      <c r="C6148" s="165" t="s">
        <v>17164</v>
      </c>
      <c r="D6148" s="166" t="s">
        <v>7643</v>
      </c>
      <c r="E6148" s="461">
        <v>0.7</v>
      </c>
      <c r="F6148" s="164" t="s">
        <v>11038</v>
      </c>
    </row>
    <row r="6149" spans="1:6" ht="20.399999999999999" x14ac:dyDescent="0.3">
      <c r="A6149" s="159" t="str">
        <f t="shared" si="95"/>
        <v>SN-95879</v>
      </c>
      <c r="B6149" s="171">
        <v>95879</v>
      </c>
      <c r="C6149" s="165" t="s">
        <v>17165</v>
      </c>
      <c r="D6149" s="166" t="s">
        <v>7643</v>
      </c>
      <c r="E6149" s="461">
        <v>0.62</v>
      </c>
      <c r="F6149" s="164" t="s">
        <v>11038</v>
      </c>
    </row>
    <row r="6150" spans="1:6" ht="20.399999999999999" x14ac:dyDescent="0.3">
      <c r="A6150" s="159" t="str">
        <f t="shared" si="95"/>
        <v>SN-95880</v>
      </c>
      <c r="B6150" s="171">
        <v>95880</v>
      </c>
      <c r="C6150" s="165" t="s">
        <v>17166</v>
      </c>
      <c r="D6150" s="166" t="s">
        <v>7643</v>
      </c>
      <c r="E6150" s="461">
        <v>0.54</v>
      </c>
      <c r="F6150" s="164" t="s">
        <v>11038</v>
      </c>
    </row>
    <row r="6151" spans="1:6" ht="20.399999999999999" x14ac:dyDescent="0.3">
      <c r="A6151" s="159" t="str">
        <f t="shared" si="95"/>
        <v>SN-93176</v>
      </c>
      <c r="B6151" s="171">
        <v>93176</v>
      </c>
      <c r="C6151" s="165" t="s">
        <v>17167</v>
      </c>
      <c r="D6151" s="166" t="s">
        <v>7643</v>
      </c>
      <c r="E6151" s="461">
        <v>0.43</v>
      </c>
      <c r="F6151" s="164" t="s">
        <v>11038</v>
      </c>
    </row>
    <row r="6152" spans="1:6" ht="20.399999999999999" x14ac:dyDescent="0.3">
      <c r="A6152" s="159" t="str">
        <f t="shared" si="95"/>
        <v>SN-93177</v>
      </c>
      <c r="B6152" s="171">
        <v>93177</v>
      </c>
      <c r="C6152" s="165" t="s">
        <v>17168</v>
      </c>
      <c r="D6152" s="166" t="s">
        <v>7643</v>
      </c>
      <c r="E6152" s="461">
        <v>1.54</v>
      </c>
      <c r="F6152" s="164" t="s">
        <v>11038</v>
      </c>
    </row>
    <row r="6153" spans="1:6" ht="20.399999999999999" x14ac:dyDescent="0.3">
      <c r="A6153" s="159" t="str">
        <f t="shared" si="95"/>
        <v>SN-93178</v>
      </c>
      <c r="B6153" s="171">
        <v>93178</v>
      </c>
      <c r="C6153" s="165" t="s">
        <v>17169</v>
      </c>
      <c r="D6153" s="166" t="s">
        <v>7643</v>
      </c>
      <c r="E6153" s="461">
        <v>0.5</v>
      </c>
      <c r="F6153" s="164" t="s">
        <v>11038</v>
      </c>
    </row>
    <row r="6154" spans="1:6" ht="20.399999999999999" x14ac:dyDescent="0.3">
      <c r="A6154" s="159" t="str">
        <f t="shared" ref="A6154:A6217" si="96">CONCATENATE("SN-",B6154)</f>
        <v>SN-93179</v>
      </c>
      <c r="B6154" s="171">
        <v>93179</v>
      </c>
      <c r="C6154" s="165" t="s">
        <v>17170</v>
      </c>
      <c r="D6154" s="166" t="s">
        <v>7643</v>
      </c>
      <c r="E6154" s="461">
        <v>1.7</v>
      </c>
      <c r="F6154" s="164" t="s">
        <v>11038</v>
      </c>
    </row>
    <row r="6155" spans="1:6" ht="20.399999999999999" x14ac:dyDescent="0.3">
      <c r="A6155" s="159" t="str">
        <f t="shared" si="96"/>
        <v>SN-74038/1</v>
      </c>
      <c r="B6155" s="171" t="s">
        <v>17171</v>
      </c>
      <c r="C6155" s="165" t="s">
        <v>17172</v>
      </c>
      <c r="D6155" s="166" t="s">
        <v>566</v>
      </c>
      <c r="E6155" s="461">
        <v>23.19</v>
      </c>
      <c r="F6155" s="164" t="s">
        <v>11038</v>
      </c>
    </row>
    <row r="6156" spans="1:6" ht="20.399999999999999" x14ac:dyDescent="0.3">
      <c r="A6156" s="159" t="str">
        <f t="shared" si="96"/>
        <v>SN-74039/1</v>
      </c>
      <c r="B6156" s="171" t="s">
        <v>17173</v>
      </c>
      <c r="C6156" s="165" t="s">
        <v>17174</v>
      </c>
      <c r="D6156" s="166" t="s">
        <v>566</v>
      </c>
      <c r="E6156" s="461">
        <v>23.19</v>
      </c>
      <c r="F6156" s="164" t="s">
        <v>11038</v>
      </c>
    </row>
    <row r="6157" spans="1:6" x14ac:dyDescent="0.3">
      <c r="A6157" s="159" t="str">
        <f t="shared" si="96"/>
        <v>SN-74118/1</v>
      </c>
      <c r="B6157" s="171" t="s">
        <v>17175</v>
      </c>
      <c r="C6157" s="165" t="s">
        <v>8158</v>
      </c>
      <c r="D6157" s="166" t="s">
        <v>566</v>
      </c>
      <c r="E6157" s="461">
        <v>367.1</v>
      </c>
      <c r="F6157" s="164" t="s">
        <v>11038</v>
      </c>
    </row>
    <row r="6158" spans="1:6" ht="20.399999999999999" x14ac:dyDescent="0.3">
      <c r="A6158" s="159" t="str">
        <f t="shared" si="96"/>
        <v>SN-74142/1</v>
      </c>
      <c r="B6158" s="171" t="s">
        <v>17176</v>
      </c>
      <c r="C6158" s="165" t="s">
        <v>17177</v>
      </c>
      <c r="D6158" s="166" t="s">
        <v>566</v>
      </c>
      <c r="E6158" s="461">
        <v>44.25</v>
      </c>
      <c r="F6158" s="164" t="s">
        <v>11038</v>
      </c>
    </row>
    <row r="6159" spans="1:6" ht="21.6" x14ac:dyDescent="0.3">
      <c r="A6159" s="159" t="str">
        <f t="shared" si="96"/>
        <v>SN-74142/2</v>
      </c>
      <c r="B6159" s="171" t="s">
        <v>17178</v>
      </c>
      <c r="C6159" s="165" t="s">
        <v>17179</v>
      </c>
      <c r="D6159" s="166" t="s">
        <v>566</v>
      </c>
      <c r="E6159" s="461">
        <v>23.14</v>
      </c>
      <c r="F6159" s="164" t="s">
        <v>11118</v>
      </c>
    </row>
    <row r="6160" spans="1:6" ht="21.6" x14ac:dyDescent="0.3">
      <c r="A6160" s="159" t="str">
        <f t="shared" si="96"/>
        <v>SN-74142/3</v>
      </c>
      <c r="B6160" s="171" t="s">
        <v>17180</v>
      </c>
      <c r="C6160" s="165" t="s">
        <v>17181</v>
      </c>
      <c r="D6160" s="166" t="s">
        <v>566</v>
      </c>
      <c r="E6160" s="461">
        <v>32.549999999999997</v>
      </c>
      <c r="F6160" s="164" t="s">
        <v>11118</v>
      </c>
    </row>
    <row r="6161" spans="1:6" ht="20.399999999999999" x14ac:dyDescent="0.3">
      <c r="A6161" s="159" t="str">
        <f t="shared" si="96"/>
        <v>SN-74142/4</v>
      </c>
      <c r="B6161" s="171" t="s">
        <v>17182</v>
      </c>
      <c r="C6161" s="165" t="s">
        <v>17183</v>
      </c>
      <c r="D6161" s="166" t="s">
        <v>566</v>
      </c>
      <c r="E6161" s="461">
        <v>56.78</v>
      </c>
      <c r="F6161" s="164" t="s">
        <v>11038</v>
      </c>
    </row>
    <row r="6162" spans="1:6" ht="20.399999999999999" x14ac:dyDescent="0.3">
      <c r="A6162" s="159" t="str">
        <f t="shared" si="96"/>
        <v>SN-74143/1</v>
      </c>
      <c r="B6162" s="171" t="s">
        <v>17184</v>
      </c>
      <c r="C6162" s="165" t="s">
        <v>17185</v>
      </c>
      <c r="D6162" s="166" t="s">
        <v>566</v>
      </c>
      <c r="E6162" s="461">
        <v>55.42</v>
      </c>
      <c r="F6162" s="164" t="s">
        <v>11038</v>
      </c>
    </row>
    <row r="6163" spans="1:6" ht="20.399999999999999" x14ac:dyDescent="0.3">
      <c r="A6163" s="159" t="str">
        <f t="shared" si="96"/>
        <v>SN-74143/2</v>
      </c>
      <c r="B6163" s="171" t="s">
        <v>17186</v>
      </c>
      <c r="C6163" s="165" t="s">
        <v>17187</v>
      </c>
      <c r="D6163" s="166" t="s">
        <v>566</v>
      </c>
      <c r="E6163" s="461">
        <v>53.21</v>
      </c>
      <c r="F6163" s="164" t="s">
        <v>11038</v>
      </c>
    </row>
    <row r="6164" spans="1:6" ht="21.6" x14ac:dyDescent="0.3">
      <c r="A6164" s="159" t="str">
        <f t="shared" si="96"/>
        <v>SN-85171</v>
      </c>
      <c r="B6164" s="171">
        <v>85171</v>
      </c>
      <c r="C6164" s="165" t="s">
        <v>17188</v>
      </c>
      <c r="D6164" s="166" t="s">
        <v>566</v>
      </c>
      <c r="E6164" s="461">
        <v>3.15</v>
      </c>
      <c r="F6164" s="164" t="s">
        <v>11118</v>
      </c>
    </row>
    <row r="6165" spans="1:6" ht="20.399999999999999" x14ac:dyDescent="0.3">
      <c r="A6165" s="159" t="str">
        <f t="shared" si="96"/>
        <v>SN-73787/1</v>
      </c>
      <c r="B6165" s="171" t="s">
        <v>17189</v>
      </c>
      <c r="C6165" s="165" t="s">
        <v>17190</v>
      </c>
      <c r="D6165" s="166" t="s">
        <v>701</v>
      </c>
      <c r="E6165" s="461">
        <v>153.28</v>
      </c>
      <c r="F6165" s="164" t="s">
        <v>11038</v>
      </c>
    </row>
    <row r="6166" spans="1:6" ht="20.399999999999999" x14ac:dyDescent="0.3">
      <c r="A6166" s="159" t="str">
        <f t="shared" si="96"/>
        <v>SN-74244/1</v>
      </c>
      <c r="B6166" s="171" t="s">
        <v>17191</v>
      </c>
      <c r="C6166" s="165" t="s">
        <v>17192</v>
      </c>
      <c r="D6166" s="166" t="s">
        <v>701</v>
      </c>
      <c r="E6166" s="461">
        <v>100.06</v>
      </c>
      <c r="F6166" s="164" t="s">
        <v>11038</v>
      </c>
    </row>
    <row r="6167" spans="1:6" ht="20.399999999999999" x14ac:dyDescent="0.3">
      <c r="A6167" s="159" t="str">
        <f t="shared" si="96"/>
        <v>SN-85172</v>
      </c>
      <c r="B6167" s="171">
        <v>85172</v>
      </c>
      <c r="C6167" s="165" t="s">
        <v>17193</v>
      </c>
      <c r="D6167" s="166" t="s">
        <v>566</v>
      </c>
      <c r="E6167" s="461">
        <v>90.86</v>
      </c>
      <c r="F6167" s="164" t="s">
        <v>11038</v>
      </c>
    </row>
    <row r="6168" spans="1:6" x14ac:dyDescent="0.3">
      <c r="A6168" s="159" t="str">
        <f t="shared" si="96"/>
        <v>SN-73788/2</v>
      </c>
      <c r="B6168" s="171" t="s">
        <v>17194</v>
      </c>
      <c r="C6168" s="165" t="s">
        <v>7967</v>
      </c>
      <c r="D6168" s="166" t="s">
        <v>513</v>
      </c>
      <c r="E6168" s="461">
        <v>104.04</v>
      </c>
      <c r="F6168" s="164" t="s">
        <v>11038</v>
      </c>
    </row>
    <row r="6169" spans="1:6" x14ac:dyDescent="0.3">
      <c r="A6169" s="159" t="str">
        <f t="shared" si="96"/>
        <v>SN-73967/1</v>
      </c>
      <c r="B6169" s="171" t="s">
        <v>17195</v>
      </c>
      <c r="C6169" s="165" t="s">
        <v>8087</v>
      </c>
      <c r="D6169" s="166" t="s">
        <v>513</v>
      </c>
      <c r="E6169" s="461">
        <v>121.99</v>
      </c>
      <c r="F6169" s="164" t="s">
        <v>11038</v>
      </c>
    </row>
    <row r="6170" spans="1:6" x14ac:dyDescent="0.3">
      <c r="A6170" s="159" t="str">
        <f t="shared" si="96"/>
        <v>SN-73967/2</v>
      </c>
      <c r="B6170" s="171" t="s">
        <v>17196</v>
      </c>
      <c r="C6170" s="165" t="s">
        <v>17197</v>
      </c>
      <c r="D6170" s="166" t="s">
        <v>513</v>
      </c>
      <c r="E6170" s="461">
        <v>189.23</v>
      </c>
      <c r="F6170" s="164" t="s">
        <v>11038</v>
      </c>
    </row>
    <row r="6171" spans="1:6" x14ac:dyDescent="0.3">
      <c r="A6171" s="159" t="str">
        <f t="shared" si="96"/>
        <v>SN-73967/4</v>
      </c>
      <c r="B6171" s="171" t="s">
        <v>17198</v>
      </c>
      <c r="C6171" s="165" t="s">
        <v>8088</v>
      </c>
      <c r="D6171" s="166" t="s">
        <v>513</v>
      </c>
      <c r="E6171" s="461">
        <v>0.33</v>
      </c>
      <c r="F6171" s="164" t="s">
        <v>11038</v>
      </c>
    </row>
    <row r="6172" spans="1:6" x14ac:dyDescent="0.3">
      <c r="A6172" s="159" t="str">
        <f t="shared" si="96"/>
        <v>SN-85178</v>
      </c>
      <c r="B6172" s="171">
        <v>85178</v>
      </c>
      <c r="C6172" s="165" t="s">
        <v>7777</v>
      </c>
      <c r="D6172" s="166" t="s">
        <v>513</v>
      </c>
      <c r="E6172" s="461">
        <v>99.2</v>
      </c>
      <c r="F6172" s="164" t="s">
        <v>11038</v>
      </c>
    </row>
    <row r="6173" spans="1:6" ht="21.6" x14ac:dyDescent="0.3">
      <c r="A6173" s="159" t="str">
        <f t="shared" si="96"/>
        <v>SN-98509</v>
      </c>
      <c r="B6173" s="171">
        <v>98509</v>
      </c>
      <c r="C6173" s="165" t="s">
        <v>17199</v>
      </c>
      <c r="D6173" s="166" t="s">
        <v>513</v>
      </c>
      <c r="E6173" s="461">
        <v>54.99</v>
      </c>
      <c r="F6173" s="164" t="s">
        <v>11118</v>
      </c>
    </row>
    <row r="6174" spans="1:6" ht="21.6" x14ac:dyDescent="0.3">
      <c r="A6174" s="159" t="str">
        <f t="shared" si="96"/>
        <v>SN-98510</v>
      </c>
      <c r="B6174" s="171">
        <v>98510</v>
      </c>
      <c r="C6174" s="165" t="s">
        <v>17200</v>
      </c>
      <c r="D6174" s="166" t="s">
        <v>513</v>
      </c>
      <c r="E6174" s="461">
        <v>74.930000000000007</v>
      </c>
      <c r="F6174" s="164" t="s">
        <v>11118</v>
      </c>
    </row>
    <row r="6175" spans="1:6" ht="21.6" x14ac:dyDescent="0.3">
      <c r="A6175" s="159" t="str">
        <f t="shared" si="96"/>
        <v>SN-98511</v>
      </c>
      <c r="B6175" s="171">
        <v>98511</v>
      </c>
      <c r="C6175" s="165" t="s">
        <v>17201</v>
      </c>
      <c r="D6175" s="166" t="s">
        <v>513</v>
      </c>
      <c r="E6175" s="461">
        <v>146.97</v>
      </c>
      <c r="F6175" s="164" t="s">
        <v>11118</v>
      </c>
    </row>
    <row r="6176" spans="1:6" x14ac:dyDescent="0.3">
      <c r="A6176" s="159" t="str">
        <f t="shared" si="96"/>
        <v>SN-98516</v>
      </c>
      <c r="B6176" s="171">
        <v>98516</v>
      </c>
      <c r="C6176" s="165" t="s">
        <v>17202</v>
      </c>
      <c r="D6176" s="166" t="s">
        <v>513</v>
      </c>
      <c r="E6176" s="461">
        <v>259.92</v>
      </c>
      <c r="F6176" s="164" t="s">
        <v>11038</v>
      </c>
    </row>
    <row r="6177" spans="1:6" ht="21.6" x14ac:dyDescent="0.3">
      <c r="A6177" s="159" t="str">
        <f t="shared" si="96"/>
        <v>SN-98519</v>
      </c>
      <c r="B6177" s="171">
        <v>98519</v>
      </c>
      <c r="C6177" s="165" t="s">
        <v>17203</v>
      </c>
      <c r="D6177" s="166" t="s">
        <v>701</v>
      </c>
      <c r="E6177" s="461">
        <v>1.1599999999999999</v>
      </c>
      <c r="F6177" s="164" t="s">
        <v>11118</v>
      </c>
    </row>
    <row r="6178" spans="1:6" x14ac:dyDescent="0.3">
      <c r="A6178" s="159" t="str">
        <f t="shared" si="96"/>
        <v>SN-98520</v>
      </c>
      <c r="B6178" s="171">
        <v>98520</v>
      </c>
      <c r="C6178" s="165" t="s">
        <v>17204</v>
      </c>
      <c r="D6178" s="166" t="s">
        <v>701</v>
      </c>
      <c r="E6178" s="461">
        <v>2.9</v>
      </c>
      <c r="F6178" s="164" t="s">
        <v>11038</v>
      </c>
    </row>
    <row r="6179" spans="1:6" ht="21.6" x14ac:dyDescent="0.3">
      <c r="A6179" s="159" t="str">
        <f t="shared" si="96"/>
        <v>SN-98521</v>
      </c>
      <c r="B6179" s="171">
        <v>98521</v>
      </c>
      <c r="C6179" s="165" t="s">
        <v>17205</v>
      </c>
      <c r="D6179" s="166" t="s">
        <v>701</v>
      </c>
      <c r="E6179" s="461">
        <v>0.2</v>
      </c>
      <c r="F6179" s="164" t="s">
        <v>11118</v>
      </c>
    </row>
    <row r="6180" spans="1:6" ht="20.399999999999999" x14ac:dyDescent="0.3">
      <c r="A6180" s="159" t="str">
        <f t="shared" si="96"/>
        <v>SN-98522</v>
      </c>
      <c r="B6180" s="171">
        <v>98522</v>
      </c>
      <c r="C6180" s="165" t="s">
        <v>17206</v>
      </c>
      <c r="D6180" s="166" t="s">
        <v>566</v>
      </c>
      <c r="E6180" s="461">
        <v>115.95</v>
      </c>
      <c r="F6180" s="164" t="s">
        <v>11038</v>
      </c>
    </row>
    <row r="6181" spans="1:6" ht="21.6" x14ac:dyDescent="0.3">
      <c r="A6181" s="159" t="str">
        <f t="shared" si="96"/>
        <v>SN-98524</v>
      </c>
      <c r="B6181" s="171">
        <v>98524</v>
      </c>
      <c r="C6181" s="165" t="s">
        <v>17207</v>
      </c>
      <c r="D6181" s="166" t="s">
        <v>701</v>
      </c>
      <c r="E6181" s="461">
        <v>1.86</v>
      </c>
      <c r="F6181" s="164" t="s">
        <v>11118</v>
      </c>
    </row>
    <row r="6182" spans="1:6" x14ac:dyDescent="0.3">
      <c r="A6182" s="159" t="str">
        <f t="shared" si="96"/>
        <v>SN-74236/1</v>
      </c>
      <c r="B6182" s="171" t="s">
        <v>17208</v>
      </c>
      <c r="C6182" s="165" t="s">
        <v>8173</v>
      </c>
      <c r="D6182" s="166" t="s">
        <v>701</v>
      </c>
      <c r="E6182" s="461">
        <v>10.98</v>
      </c>
      <c r="F6182" s="164" t="s">
        <v>11038</v>
      </c>
    </row>
    <row r="6183" spans="1:6" x14ac:dyDescent="0.3">
      <c r="A6183" s="159" t="str">
        <f t="shared" si="96"/>
        <v>SN-85179</v>
      </c>
      <c r="B6183" s="171">
        <v>85179</v>
      </c>
      <c r="C6183" s="165" t="s">
        <v>7778</v>
      </c>
      <c r="D6183" s="166" t="s">
        <v>701</v>
      </c>
      <c r="E6183" s="461">
        <v>13.41</v>
      </c>
      <c r="F6183" s="164" t="s">
        <v>11038</v>
      </c>
    </row>
    <row r="6184" spans="1:6" x14ac:dyDescent="0.3">
      <c r="A6184" s="159" t="str">
        <f t="shared" si="96"/>
        <v>SN-85180</v>
      </c>
      <c r="B6184" s="171">
        <v>85180</v>
      </c>
      <c r="C6184" s="165" t="s">
        <v>7779</v>
      </c>
      <c r="D6184" s="166" t="s">
        <v>701</v>
      </c>
      <c r="E6184" s="461">
        <v>13.41</v>
      </c>
      <c r="F6184" s="164" t="s">
        <v>11038</v>
      </c>
    </row>
    <row r="6185" spans="1:6" ht="21.6" x14ac:dyDescent="0.3">
      <c r="A6185" s="159" t="str">
        <f t="shared" si="96"/>
        <v>SN-98503</v>
      </c>
      <c r="B6185" s="171">
        <v>98503</v>
      </c>
      <c r="C6185" s="165" t="s">
        <v>17209</v>
      </c>
      <c r="D6185" s="166" t="s">
        <v>701</v>
      </c>
      <c r="E6185" s="461">
        <v>12.25</v>
      </c>
      <c r="F6185" s="164" t="s">
        <v>11118</v>
      </c>
    </row>
    <row r="6186" spans="1:6" ht="21.6" x14ac:dyDescent="0.3">
      <c r="A6186" s="159" t="str">
        <f t="shared" si="96"/>
        <v>SN-98504</v>
      </c>
      <c r="B6186" s="171">
        <v>98504</v>
      </c>
      <c r="C6186" s="165" t="s">
        <v>17210</v>
      </c>
      <c r="D6186" s="166" t="s">
        <v>701</v>
      </c>
      <c r="E6186" s="461">
        <v>8.4499999999999993</v>
      </c>
      <c r="F6186" s="164" t="s">
        <v>11118</v>
      </c>
    </row>
    <row r="6187" spans="1:6" ht="21.6" x14ac:dyDescent="0.3">
      <c r="A6187" s="159" t="str">
        <f t="shared" si="96"/>
        <v>SN-98505</v>
      </c>
      <c r="B6187" s="171">
        <v>98505</v>
      </c>
      <c r="C6187" s="165" t="s">
        <v>17211</v>
      </c>
      <c r="D6187" s="166" t="s">
        <v>701</v>
      </c>
      <c r="E6187" s="461">
        <v>78.22</v>
      </c>
      <c r="F6187" s="164" t="s">
        <v>11118</v>
      </c>
    </row>
    <row r="6188" spans="1:6" ht="21.6" x14ac:dyDescent="0.3">
      <c r="A6188" s="159" t="str">
        <f t="shared" si="96"/>
        <v>SN-85182</v>
      </c>
      <c r="B6188" s="171">
        <v>85182</v>
      </c>
      <c r="C6188" s="165" t="s">
        <v>17212</v>
      </c>
      <c r="D6188" s="166" t="s">
        <v>701</v>
      </c>
      <c r="E6188" s="461">
        <v>1.88</v>
      </c>
      <c r="F6188" s="164" t="s">
        <v>11118</v>
      </c>
    </row>
    <row r="6189" spans="1:6" ht="21.6" x14ac:dyDescent="0.3">
      <c r="A6189" s="159" t="str">
        <f t="shared" si="96"/>
        <v>SN-85183</v>
      </c>
      <c r="B6189" s="171">
        <v>85183</v>
      </c>
      <c r="C6189" s="165" t="s">
        <v>7780</v>
      </c>
      <c r="D6189" s="166" t="s">
        <v>701</v>
      </c>
      <c r="E6189" s="461">
        <v>1.76</v>
      </c>
      <c r="F6189" s="164" t="s">
        <v>11118</v>
      </c>
    </row>
    <row r="6190" spans="1:6" ht="21.6" x14ac:dyDescent="0.3">
      <c r="A6190" s="159" t="str">
        <f t="shared" si="96"/>
        <v>SN-85184</v>
      </c>
      <c r="B6190" s="171">
        <v>85184</v>
      </c>
      <c r="C6190" s="165" t="s">
        <v>7781</v>
      </c>
      <c r="D6190" s="166" t="s">
        <v>701</v>
      </c>
      <c r="E6190" s="461">
        <v>2.93</v>
      </c>
      <c r="F6190" s="164" t="s">
        <v>11118</v>
      </c>
    </row>
    <row r="6191" spans="1:6" ht="21.6" x14ac:dyDescent="0.3">
      <c r="A6191" s="159" t="str">
        <f t="shared" si="96"/>
        <v>SN-85185</v>
      </c>
      <c r="B6191" s="171">
        <v>85185</v>
      </c>
      <c r="C6191" s="165" t="s">
        <v>7782</v>
      </c>
      <c r="D6191" s="166" t="s">
        <v>701</v>
      </c>
      <c r="E6191" s="461">
        <v>3.57</v>
      </c>
      <c r="F6191" s="164" t="s">
        <v>11118</v>
      </c>
    </row>
    <row r="6192" spans="1:6" x14ac:dyDescent="0.3">
      <c r="A6192" s="159" t="str">
        <f t="shared" si="96"/>
        <v>SN-85186</v>
      </c>
      <c r="B6192" s="171">
        <v>85186</v>
      </c>
      <c r="C6192" s="165" t="s">
        <v>17213</v>
      </c>
      <c r="D6192" s="166" t="s">
        <v>513</v>
      </c>
      <c r="E6192" s="461">
        <v>75.37</v>
      </c>
      <c r="F6192" s="164" t="s">
        <v>11038</v>
      </c>
    </row>
    <row r="6193" spans="1:6" ht="20.399999999999999" x14ac:dyDescent="0.3">
      <c r="A6193" s="159" t="str">
        <f t="shared" si="96"/>
        <v>SN-98525</v>
      </c>
      <c r="B6193" s="171">
        <v>98525</v>
      </c>
      <c r="C6193" s="165" t="s">
        <v>17214</v>
      </c>
      <c r="D6193" s="166" t="s">
        <v>701</v>
      </c>
      <c r="E6193" s="461">
        <v>0.21</v>
      </c>
      <c r="F6193" s="164" t="s">
        <v>11038</v>
      </c>
    </row>
    <row r="6194" spans="1:6" ht="20.399999999999999" x14ac:dyDescent="0.3">
      <c r="A6194" s="159" t="str">
        <f t="shared" si="96"/>
        <v>SN-98526</v>
      </c>
      <c r="B6194" s="171">
        <v>98526</v>
      </c>
      <c r="C6194" s="165" t="s">
        <v>17215</v>
      </c>
      <c r="D6194" s="166" t="s">
        <v>513</v>
      </c>
      <c r="E6194" s="461">
        <v>46.1</v>
      </c>
      <c r="F6194" s="164" t="s">
        <v>11038</v>
      </c>
    </row>
    <row r="6195" spans="1:6" ht="20.399999999999999" x14ac:dyDescent="0.3">
      <c r="A6195" s="159" t="str">
        <f t="shared" si="96"/>
        <v>SN-98527</v>
      </c>
      <c r="B6195" s="171">
        <v>98527</v>
      </c>
      <c r="C6195" s="165" t="s">
        <v>17216</v>
      </c>
      <c r="D6195" s="166" t="s">
        <v>513</v>
      </c>
      <c r="E6195" s="461">
        <v>99.27</v>
      </c>
      <c r="F6195" s="164" t="s">
        <v>11038</v>
      </c>
    </row>
    <row r="6196" spans="1:6" x14ac:dyDescent="0.3">
      <c r="A6196" s="159" t="str">
        <f t="shared" si="96"/>
        <v>SN-98528</v>
      </c>
      <c r="B6196" s="171">
        <v>98528</v>
      </c>
      <c r="C6196" s="165" t="s">
        <v>17217</v>
      </c>
      <c r="D6196" s="166" t="s">
        <v>513</v>
      </c>
      <c r="E6196" s="461">
        <v>145.16</v>
      </c>
      <c r="F6196" s="164" t="s">
        <v>11038</v>
      </c>
    </row>
    <row r="6197" spans="1:6" ht="21.6" x14ac:dyDescent="0.3">
      <c r="A6197" s="159" t="str">
        <f t="shared" si="96"/>
        <v>SN-98529</v>
      </c>
      <c r="B6197" s="171">
        <v>98529</v>
      </c>
      <c r="C6197" s="165" t="s">
        <v>17218</v>
      </c>
      <c r="D6197" s="166" t="s">
        <v>513</v>
      </c>
      <c r="E6197" s="461">
        <v>40.24</v>
      </c>
      <c r="F6197" s="164" t="s">
        <v>11118</v>
      </c>
    </row>
    <row r="6198" spans="1:6" ht="21.6" x14ac:dyDescent="0.3">
      <c r="A6198" s="159" t="str">
        <f t="shared" si="96"/>
        <v>SN-98530</v>
      </c>
      <c r="B6198" s="171">
        <v>98530</v>
      </c>
      <c r="C6198" s="165" t="s">
        <v>17219</v>
      </c>
      <c r="D6198" s="166" t="s">
        <v>513</v>
      </c>
      <c r="E6198" s="461">
        <v>71.680000000000007</v>
      </c>
      <c r="F6198" s="164" t="s">
        <v>11118</v>
      </c>
    </row>
    <row r="6199" spans="1:6" x14ac:dyDescent="0.3">
      <c r="A6199" s="159" t="str">
        <f t="shared" si="96"/>
        <v>SN-98531</v>
      </c>
      <c r="B6199" s="171">
        <v>98531</v>
      </c>
      <c r="C6199" s="165" t="s">
        <v>17220</v>
      </c>
      <c r="D6199" s="166" t="s">
        <v>513</v>
      </c>
      <c r="E6199" s="461">
        <v>159</v>
      </c>
      <c r="F6199" s="164" t="s">
        <v>11038</v>
      </c>
    </row>
    <row r="6200" spans="1:6" x14ac:dyDescent="0.3">
      <c r="A6200" s="159" t="str">
        <f t="shared" si="96"/>
        <v>SN-98532</v>
      </c>
      <c r="B6200" s="171">
        <v>98532</v>
      </c>
      <c r="C6200" s="165" t="s">
        <v>17221</v>
      </c>
      <c r="D6200" s="166" t="s">
        <v>513</v>
      </c>
      <c r="E6200" s="461">
        <v>56.84</v>
      </c>
      <c r="F6200" s="164" t="s">
        <v>11038</v>
      </c>
    </row>
    <row r="6201" spans="1:6" x14ac:dyDescent="0.3">
      <c r="A6201" s="159" t="str">
        <f t="shared" si="96"/>
        <v>SN-98533</v>
      </c>
      <c r="B6201" s="171">
        <v>98533</v>
      </c>
      <c r="C6201" s="165" t="s">
        <v>17222</v>
      </c>
      <c r="D6201" s="166" t="s">
        <v>513</v>
      </c>
      <c r="E6201" s="461">
        <v>153.34</v>
      </c>
      <c r="F6201" s="164" t="s">
        <v>11038</v>
      </c>
    </row>
    <row r="6202" spans="1:6" x14ac:dyDescent="0.3">
      <c r="A6202" s="159" t="str">
        <f t="shared" si="96"/>
        <v>SN-98534</v>
      </c>
      <c r="B6202" s="171">
        <v>98534</v>
      </c>
      <c r="C6202" s="165" t="s">
        <v>17223</v>
      </c>
      <c r="D6202" s="166" t="s">
        <v>513</v>
      </c>
      <c r="E6202" s="461">
        <v>395.65</v>
      </c>
      <c r="F6202" s="164" t="s">
        <v>11038</v>
      </c>
    </row>
    <row r="6203" spans="1:6" x14ac:dyDescent="0.3">
      <c r="A6203" s="159" t="str">
        <f t="shared" si="96"/>
        <v>SN-98535</v>
      </c>
      <c r="B6203" s="171">
        <v>98535</v>
      </c>
      <c r="C6203" s="165" t="s">
        <v>17224</v>
      </c>
      <c r="D6203" s="166" t="s">
        <v>513</v>
      </c>
      <c r="E6203" s="461">
        <v>621.47</v>
      </c>
      <c r="F6203" s="164" t="s">
        <v>11038</v>
      </c>
    </row>
    <row r="6204" spans="1:6" ht="21.6" x14ac:dyDescent="0.3">
      <c r="A6204" s="159" t="str">
        <f t="shared" si="96"/>
        <v>SN-88236</v>
      </c>
      <c r="B6204" s="171">
        <v>88236</v>
      </c>
      <c r="C6204" s="165" t="s">
        <v>7797</v>
      </c>
      <c r="D6204" s="166" t="s">
        <v>89</v>
      </c>
      <c r="E6204" s="461">
        <v>0.43</v>
      </c>
      <c r="F6204" s="164" t="s">
        <v>11118</v>
      </c>
    </row>
    <row r="6205" spans="1:6" ht="21.6" x14ac:dyDescent="0.3">
      <c r="A6205" s="159" t="str">
        <f t="shared" si="96"/>
        <v>SN-88237</v>
      </c>
      <c r="B6205" s="171">
        <v>88237</v>
      </c>
      <c r="C6205" s="165" t="s">
        <v>7798</v>
      </c>
      <c r="D6205" s="166" t="s">
        <v>89</v>
      </c>
      <c r="E6205" s="461">
        <v>0.89</v>
      </c>
      <c r="F6205" s="164" t="s">
        <v>11118</v>
      </c>
    </row>
    <row r="6206" spans="1:6" ht="21.6" x14ac:dyDescent="0.3">
      <c r="A6206" s="159" t="str">
        <f t="shared" si="96"/>
        <v>SN-88238</v>
      </c>
      <c r="B6206" s="171">
        <v>88238</v>
      </c>
      <c r="C6206" s="165" t="s">
        <v>7799</v>
      </c>
      <c r="D6206" s="166" t="s">
        <v>89</v>
      </c>
      <c r="E6206" s="461">
        <v>11.16</v>
      </c>
      <c r="F6206" s="164" t="s">
        <v>11118</v>
      </c>
    </row>
    <row r="6207" spans="1:6" ht="21.6" x14ac:dyDescent="0.3">
      <c r="A6207" s="159" t="str">
        <f t="shared" si="96"/>
        <v>SN-88239</v>
      </c>
      <c r="B6207" s="171">
        <v>88239</v>
      </c>
      <c r="C6207" s="165" t="s">
        <v>7800</v>
      </c>
      <c r="D6207" s="166" t="s">
        <v>89</v>
      </c>
      <c r="E6207" s="461">
        <v>14.06</v>
      </c>
      <c r="F6207" s="164" t="s">
        <v>11118</v>
      </c>
    </row>
    <row r="6208" spans="1:6" ht="21.6" x14ac:dyDescent="0.3">
      <c r="A6208" s="159" t="str">
        <f t="shared" si="96"/>
        <v>SN-88240</v>
      </c>
      <c r="B6208" s="171">
        <v>88240</v>
      </c>
      <c r="C6208" s="165" t="s">
        <v>7801</v>
      </c>
      <c r="D6208" s="166" t="s">
        <v>89</v>
      </c>
      <c r="E6208" s="461">
        <v>8.58</v>
      </c>
      <c r="F6208" s="164" t="s">
        <v>11118</v>
      </c>
    </row>
    <row r="6209" spans="1:6" ht="21.6" x14ac:dyDescent="0.3">
      <c r="A6209" s="159" t="str">
        <f t="shared" si="96"/>
        <v>SN-88241</v>
      </c>
      <c r="B6209" s="171">
        <v>88241</v>
      </c>
      <c r="C6209" s="165" t="s">
        <v>7802</v>
      </c>
      <c r="D6209" s="166" t="s">
        <v>89</v>
      </c>
      <c r="E6209" s="461">
        <v>11.44</v>
      </c>
      <c r="F6209" s="164" t="s">
        <v>11118</v>
      </c>
    </row>
    <row r="6210" spans="1:6" ht="21.6" x14ac:dyDescent="0.3">
      <c r="A6210" s="159" t="str">
        <f t="shared" si="96"/>
        <v>SN-88242</v>
      </c>
      <c r="B6210" s="171">
        <v>88242</v>
      </c>
      <c r="C6210" s="165" t="s">
        <v>7803</v>
      </c>
      <c r="D6210" s="166" t="s">
        <v>89</v>
      </c>
      <c r="E6210" s="461">
        <v>11.71</v>
      </c>
      <c r="F6210" s="164" t="s">
        <v>11118</v>
      </c>
    </row>
    <row r="6211" spans="1:6" ht="21.6" x14ac:dyDescent="0.3">
      <c r="A6211" s="159" t="str">
        <f t="shared" si="96"/>
        <v>SN-88243</v>
      </c>
      <c r="B6211" s="171">
        <v>88243</v>
      </c>
      <c r="C6211" s="165" t="s">
        <v>7804</v>
      </c>
      <c r="D6211" s="166" t="s">
        <v>89</v>
      </c>
      <c r="E6211" s="461">
        <v>18.3</v>
      </c>
      <c r="F6211" s="164" t="s">
        <v>11118</v>
      </c>
    </row>
    <row r="6212" spans="1:6" ht="21.6" x14ac:dyDescent="0.3">
      <c r="A6212" s="159" t="str">
        <f t="shared" si="96"/>
        <v>SN-88245</v>
      </c>
      <c r="B6212" s="171">
        <v>88245</v>
      </c>
      <c r="C6212" s="165" t="s">
        <v>7805</v>
      </c>
      <c r="D6212" s="166" t="s">
        <v>89</v>
      </c>
      <c r="E6212" s="461">
        <v>14.76</v>
      </c>
      <c r="F6212" s="164" t="s">
        <v>11118</v>
      </c>
    </row>
    <row r="6213" spans="1:6" ht="21.6" x14ac:dyDescent="0.3">
      <c r="A6213" s="159" t="str">
        <f t="shared" si="96"/>
        <v>SN-88246</v>
      </c>
      <c r="B6213" s="171">
        <v>88246</v>
      </c>
      <c r="C6213" s="165" t="s">
        <v>7806</v>
      </c>
      <c r="D6213" s="166" t="s">
        <v>89</v>
      </c>
      <c r="E6213" s="461">
        <v>11.64</v>
      </c>
      <c r="F6213" s="164" t="s">
        <v>11118</v>
      </c>
    </row>
    <row r="6214" spans="1:6" ht="21.6" x14ac:dyDescent="0.3">
      <c r="A6214" s="159" t="str">
        <f t="shared" si="96"/>
        <v>SN-88247</v>
      </c>
      <c r="B6214" s="171">
        <v>88247</v>
      </c>
      <c r="C6214" s="165" t="s">
        <v>7807</v>
      </c>
      <c r="D6214" s="166" t="s">
        <v>89</v>
      </c>
      <c r="E6214" s="461">
        <v>11.39</v>
      </c>
      <c r="F6214" s="164" t="s">
        <v>11118</v>
      </c>
    </row>
    <row r="6215" spans="1:6" ht="21.6" x14ac:dyDescent="0.3">
      <c r="A6215" s="159" t="str">
        <f t="shared" si="96"/>
        <v>SN-88248</v>
      </c>
      <c r="B6215" s="171">
        <v>88248</v>
      </c>
      <c r="C6215" s="165" t="s">
        <v>17225</v>
      </c>
      <c r="D6215" s="166" t="s">
        <v>89</v>
      </c>
      <c r="E6215" s="461">
        <v>11.34</v>
      </c>
      <c r="F6215" s="164" t="s">
        <v>11118</v>
      </c>
    </row>
    <row r="6216" spans="1:6" ht="21.6" x14ac:dyDescent="0.3">
      <c r="A6216" s="159" t="str">
        <f t="shared" si="96"/>
        <v>SN-88249</v>
      </c>
      <c r="B6216" s="171">
        <v>88249</v>
      </c>
      <c r="C6216" s="165" t="s">
        <v>7808</v>
      </c>
      <c r="D6216" s="166" t="s">
        <v>89</v>
      </c>
      <c r="E6216" s="461">
        <v>12.27</v>
      </c>
      <c r="F6216" s="164" t="s">
        <v>11118</v>
      </c>
    </row>
    <row r="6217" spans="1:6" ht="21.6" x14ac:dyDescent="0.3">
      <c r="A6217" s="159" t="str">
        <f t="shared" si="96"/>
        <v>SN-88250</v>
      </c>
      <c r="B6217" s="171">
        <v>88250</v>
      </c>
      <c r="C6217" s="165" t="s">
        <v>7809</v>
      </c>
      <c r="D6217" s="166" t="s">
        <v>89</v>
      </c>
      <c r="E6217" s="461">
        <v>10.58</v>
      </c>
      <c r="F6217" s="164" t="s">
        <v>11118</v>
      </c>
    </row>
    <row r="6218" spans="1:6" ht="21.6" x14ac:dyDescent="0.3">
      <c r="A6218" s="159" t="str">
        <f t="shared" ref="A6218:A6281" si="97">CONCATENATE("SN-",B6218)</f>
        <v>SN-88251</v>
      </c>
      <c r="B6218" s="171">
        <v>88251</v>
      </c>
      <c r="C6218" s="165" t="s">
        <v>7810</v>
      </c>
      <c r="D6218" s="166" t="s">
        <v>89</v>
      </c>
      <c r="E6218" s="461">
        <v>11.77</v>
      </c>
      <c r="F6218" s="164" t="s">
        <v>11118</v>
      </c>
    </row>
    <row r="6219" spans="1:6" ht="21.6" x14ac:dyDescent="0.3">
      <c r="A6219" s="159" t="str">
        <f t="shared" si="97"/>
        <v>SN-88252</v>
      </c>
      <c r="B6219" s="171">
        <v>88252</v>
      </c>
      <c r="C6219" s="165" t="s">
        <v>7811</v>
      </c>
      <c r="D6219" s="166" t="s">
        <v>89</v>
      </c>
      <c r="E6219" s="461">
        <v>15.67</v>
      </c>
      <c r="F6219" s="164" t="s">
        <v>11118</v>
      </c>
    </row>
    <row r="6220" spans="1:6" ht="21.6" x14ac:dyDescent="0.3">
      <c r="A6220" s="159" t="str">
        <f t="shared" si="97"/>
        <v>SN-88253</v>
      </c>
      <c r="B6220" s="171">
        <v>88253</v>
      </c>
      <c r="C6220" s="165" t="s">
        <v>7812</v>
      </c>
      <c r="D6220" s="166" t="s">
        <v>89</v>
      </c>
      <c r="E6220" s="461">
        <v>11.16</v>
      </c>
      <c r="F6220" s="164" t="s">
        <v>11118</v>
      </c>
    </row>
    <row r="6221" spans="1:6" ht="21.6" x14ac:dyDescent="0.3">
      <c r="A6221" s="159" t="str">
        <f t="shared" si="97"/>
        <v>SN-88255</v>
      </c>
      <c r="B6221" s="171">
        <v>88255</v>
      </c>
      <c r="C6221" s="165" t="s">
        <v>7813</v>
      </c>
      <c r="D6221" s="166" t="s">
        <v>89</v>
      </c>
      <c r="E6221" s="461">
        <v>26.5</v>
      </c>
      <c r="F6221" s="164" t="s">
        <v>11118</v>
      </c>
    </row>
    <row r="6222" spans="1:6" ht="21.6" x14ac:dyDescent="0.3">
      <c r="A6222" s="159" t="str">
        <f t="shared" si="97"/>
        <v>SN-88256</v>
      </c>
      <c r="B6222" s="171">
        <v>88256</v>
      </c>
      <c r="C6222" s="165" t="s">
        <v>7814</v>
      </c>
      <c r="D6222" s="166" t="s">
        <v>89</v>
      </c>
      <c r="E6222" s="461">
        <v>18.03</v>
      </c>
      <c r="F6222" s="164" t="s">
        <v>11118</v>
      </c>
    </row>
    <row r="6223" spans="1:6" ht="21.6" x14ac:dyDescent="0.3">
      <c r="A6223" s="159" t="str">
        <f t="shared" si="97"/>
        <v>SN-88257</v>
      </c>
      <c r="B6223" s="171">
        <v>88257</v>
      </c>
      <c r="C6223" s="165" t="s">
        <v>7815</v>
      </c>
      <c r="D6223" s="166" t="s">
        <v>89</v>
      </c>
      <c r="E6223" s="461">
        <v>11.66</v>
      </c>
      <c r="F6223" s="164" t="s">
        <v>11118</v>
      </c>
    </row>
    <row r="6224" spans="1:6" ht="21.6" x14ac:dyDescent="0.3">
      <c r="A6224" s="159" t="str">
        <f t="shared" si="97"/>
        <v>SN-88258</v>
      </c>
      <c r="B6224" s="171">
        <v>88258</v>
      </c>
      <c r="C6224" s="165" t="s">
        <v>7816</v>
      </c>
      <c r="D6224" s="166" t="s">
        <v>89</v>
      </c>
      <c r="E6224" s="461">
        <v>10.9</v>
      </c>
      <c r="F6224" s="164" t="s">
        <v>11118</v>
      </c>
    </row>
    <row r="6225" spans="1:6" ht="21.6" x14ac:dyDescent="0.3">
      <c r="A6225" s="159" t="str">
        <f t="shared" si="97"/>
        <v>SN-88259</v>
      </c>
      <c r="B6225" s="171">
        <v>88259</v>
      </c>
      <c r="C6225" s="165" t="s">
        <v>7817</v>
      </c>
      <c r="D6225" s="166" t="s">
        <v>89</v>
      </c>
      <c r="E6225" s="461">
        <v>17.39</v>
      </c>
      <c r="F6225" s="164" t="s">
        <v>11118</v>
      </c>
    </row>
    <row r="6226" spans="1:6" ht="21.6" x14ac:dyDescent="0.3">
      <c r="A6226" s="159" t="str">
        <f t="shared" si="97"/>
        <v>SN-88260</v>
      </c>
      <c r="B6226" s="171">
        <v>88260</v>
      </c>
      <c r="C6226" s="165" t="s">
        <v>7818</v>
      </c>
      <c r="D6226" s="166" t="s">
        <v>89</v>
      </c>
      <c r="E6226" s="461">
        <v>14.76</v>
      </c>
      <c r="F6226" s="164" t="s">
        <v>11118</v>
      </c>
    </row>
    <row r="6227" spans="1:6" ht="21.6" x14ac:dyDescent="0.3">
      <c r="A6227" s="159" t="str">
        <f t="shared" si="97"/>
        <v>SN-88261</v>
      </c>
      <c r="B6227" s="171">
        <v>88261</v>
      </c>
      <c r="C6227" s="165" t="s">
        <v>7819</v>
      </c>
      <c r="D6227" s="166" t="s">
        <v>89</v>
      </c>
      <c r="E6227" s="461">
        <v>14.06</v>
      </c>
      <c r="F6227" s="164" t="s">
        <v>11118</v>
      </c>
    </row>
    <row r="6228" spans="1:6" ht="21.6" x14ac:dyDescent="0.3">
      <c r="A6228" s="159" t="str">
        <f t="shared" si="97"/>
        <v>SN-88262</v>
      </c>
      <c r="B6228" s="171">
        <v>88262</v>
      </c>
      <c r="C6228" s="165" t="s">
        <v>7820</v>
      </c>
      <c r="D6228" s="166" t="s">
        <v>89</v>
      </c>
      <c r="E6228" s="461">
        <v>14.76</v>
      </c>
      <c r="F6228" s="164" t="s">
        <v>11118</v>
      </c>
    </row>
    <row r="6229" spans="1:6" ht="21.6" x14ac:dyDescent="0.3">
      <c r="A6229" s="159" t="str">
        <f t="shared" si="97"/>
        <v>SN-88263</v>
      </c>
      <c r="B6229" s="171">
        <v>88263</v>
      </c>
      <c r="C6229" s="165" t="s">
        <v>17226</v>
      </c>
      <c r="D6229" s="166" t="s">
        <v>89</v>
      </c>
      <c r="E6229" s="461">
        <v>10.54</v>
      </c>
      <c r="F6229" s="164" t="s">
        <v>11118</v>
      </c>
    </row>
    <row r="6230" spans="1:6" ht="21.6" x14ac:dyDescent="0.3">
      <c r="A6230" s="159" t="str">
        <f t="shared" si="97"/>
        <v>SN-88264</v>
      </c>
      <c r="B6230" s="171">
        <v>88264</v>
      </c>
      <c r="C6230" s="165" t="s">
        <v>7821</v>
      </c>
      <c r="D6230" s="166" t="s">
        <v>89</v>
      </c>
      <c r="E6230" s="461">
        <v>15.01</v>
      </c>
      <c r="F6230" s="164" t="s">
        <v>11118</v>
      </c>
    </row>
    <row r="6231" spans="1:6" ht="21.6" x14ac:dyDescent="0.3">
      <c r="A6231" s="159" t="str">
        <f t="shared" si="97"/>
        <v>SN-88265</v>
      </c>
      <c r="B6231" s="171">
        <v>88265</v>
      </c>
      <c r="C6231" s="165" t="s">
        <v>7822</v>
      </c>
      <c r="D6231" s="166" t="s">
        <v>89</v>
      </c>
      <c r="E6231" s="461">
        <v>15.01</v>
      </c>
      <c r="F6231" s="164" t="s">
        <v>11118</v>
      </c>
    </row>
    <row r="6232" spans="1:6" ht="21.6" x14ac:dyDescent="0.3">
      <c r="A6232" s="159" t="str">
        <f t="shared" si="97"/>
        <v>SN-88266</v>
      </c>
      <c r="B6232" s="171">
        <v>88266</v>
      </c>
      <c r="C6232" s="165" t="s">
        <v>7823</v>
      </c>
      <c r="D6232" s="166" t="s">
        <v>89</v>
      </c>
      <c r="E6232" s="461">
        <v>14.99</v>
      </c>
      <c r="F6232" s="164" t="s">
        <v>11118</v>
      </c>
    </row>
    <row r="6233" spans="1:6" ht="21.6" x14ac:dyDescent="0.3">
      <c r="A6233" s="159" t="str">
        <f t="shared" si="97"/>
        <v>SN-88267</v>
      </c>
      <c r="B6233" s="171">
        <v>88267</v>
      </c>
      <c r="C6233" s="165" t="s">
        <v>7824</v>
      </c>
      <c r="D6233" s="166" t="s">
        <v>89</v>
      </c>
      <c r="E6233" s="461">
        <v>14.83</v>
      </c>
      <c r="F6233" s="164" t="s">
        <v>11118</v>
      </c>
    </row>
    <row r="6234" spans="1:6" ht="21.6" x14ac:dyDescent="0.3">
      <c r="A6234" s="159" t="str">
        <f t="shared" si="97"/>
        <v>SN-88268</v>
      </c>
      <c r="B6234" s="171">
        <v>88268</v>
      </c>
      <c r="C6234" s="165" t="s">
        <v>7825</v>
      </c>
      <c r="D6234" s="166" t="s">
        <v>89</v>
      </c>
      <c r="E6234" s="461">
        <v>15.35</v>
      </c>
      <c r="F6234" s="164" t="s">
        <v>11118</v>
      </c>
    </row>
    <row r="6235" spans="1:6" ht="21.6" x14ac:dyDescent="0.3">
      <c r="A6235" s="159" t="str">
        <f t="shared" si="97"/>
        <v>SN-88269</v>
      </c>
      <c r="B6235" s="171">
        <v>88269</v>
      </c>
      <c r="C6235" s="165" t="s">
        <v>7826</v>
      </c>
      <c r="D6235" s="166" t="s">
        <v>89</v>
      </c>
      <c r="E6235" s="461">
        <v>14.76</v>
      </c>
      <c r="F6235" s="164" t="s">
        <v>11118</v>
      </c>
    </row>
    <row r="6236" spans="1:6" ht="21.6" x14ac:dyDescent="0.3">
      <c r="A6236" s="159" t="str">
        <f t="shared" si="97"/>
        <v>SN-88270</v>
      </c>
      <c r="B6236" s="171">
        <v>88270</v>
      </c>
      <c r="C6236" s="165" t="s">
        <v>7827</v>
      </c>
      <c r="D6236" s="166" t="s">
        <v>89</v>
      </c>
      <c r="E6236" s="461">
        <v>14.86</v>
      </c>
      <c r="F6236" s="164" t="s">
        <v>11118</v>
      </c>
    </row>
    <row r="6237" spans="1:6" ht="21.6" x14ac:dyDescent="0.3">
      <c r="A6237" s="159" t="str">
        <f t="shared" si="97"/>
        <v>SN-88272</v>
      </c>
      <c r="B6237" s="171">
        <v>88272</v>
      </c>
      <c r="C6237" s="165" t="s">
        <v>7828</v>
      </c>
      <c r="D6237" s="166" t="s">
        <v>89</v>
      </c>
      <c r="E6237" s="461">
        <v>14.83</v>
      </c>
      <c r="F6237" s="164" t="s">
        <v>11118</v>
      </c>
    </row>
    <row r="6238" spans="1:6" ht="21.6" x14ac:dyDescent="0.3">
      <c r="A6238" s="159" t="str">
        <f t="shared" si="97"/>
        <v>SN-88273</v>
      </c>
      <c r="B6238" s="171">
        <v>88273</v>
      </c>
      <c r="C6238" s="165" t="s">
        <v>7829</v>
      </c>
      <c r="D6238" s="166" t="s">
        <v>89</v>
      </c>
      <c r="E6238" s="461">
        <v>14.23</v>
      </c>
      <c r="F6238" s="164" t="s">
        <v>11118</v>
      </c>
    </row>
    <row r="6239" spans="1:6" ht="21.6" x14ac:dyDescent="0.3">
      <c r="A6239" s="159" t="str">
        <f t="shared" si="97"/>
        <v>SN-88274</v>
      </c>
      <c r="B6239" s="171">
        <v>88274</v>
      </c>
      <c r="C6239" s="165" t="s">
        <v>7830</v>
      </c>
      <c r="D6239" s="166" t="s">
        <v>89</v>
      </c>
      <c r="E6239" s="461">
        <v>17.05</v>
      </c>
      <c r="F6239" s="164" t="s">
        <v>11118</v>
      </c>
    </row>
    <row r="6240" spans="1:6" ht="21.6" x14ac:dyDescent="0.3">
      <c r="A6240" s="159" t="str">
        <f t="shared" si="97"/>
        <v>SN-88275</v>
      </c>
      <c r="B6240" s="171">
        <v>88275</v>
      </c>
      <c r="C6240" s="165" t="s">
        <v>7831</v>
      </c>
      <c r="D6240" s="166" t="s">
        <v>89</v>
      </c>
      <c r="E6240" s="461">
        <v>16.309999999999999</v>
      </c>
      <c r="F6240" s="164" t="s">
        <v>11118</v>
      </c>
    </row>
    <row r="6241" spans="1:6" ht="21.6" x14ac:dyDescent="0.3">
      <c r="A6241" s="159" t="str">
        <f t="shared" si="97"/>
        <v>SN-88277</v>
      </c>
      <c r="B6241" s="171">
        <v>88277</v>
      </c>
      <c r="C6241" s="165" t="s">
        <v>7832</v>
      </c>
      <c r="D6241" s="166" t="s">
        <v>89</v>
      </c>
      <c r="E6241" s="461">
        <v>9.2899999999999991</v>
      </c>
      <c r="F6241" s="164" t="s">
        <v>11118</v>
      </c>
    </row>
    <row r="6242" spans="1:6" ht="21.6" x14ac:dyDescent="0.3">
      <c r="A6242" s="159" t="str">
        <f t="shared" si="97"/>
        <v>SN-88278</v>
      </c>
      <c r="B6242" s="171">
        <v>88278</v>
      </c>
      <c r="C6242" s="165" t="s">
        <v>7833</v>
      </c>
      <c r="D6242" s="166" t="s">
        <v>89</v>
      </c>
      <c r="E6242" s="461">
        <v>10.96</v>
      </c>
      <c r="F6242" s="164" t="s">
        <v>11118</v>
      </c>
    </row>
    <row r="6243" spans="1:6" ht="21.6" x14ac:dyDescent="0.3">
      <c r="A6243" s="159" t="str">
        <f t="shared" si="97"/>
        <v>SN-88279</v>
      </c>
      <c r="B6243" s="171">
        <v>88279</v>
      </c>
      <c r="C6243" s="165" t="s">
        <v>7834</v>
      </c>
      <c r="D6243" s="166" t="s">
        <v>89</v>
      </c>
      <c r="E6243" s="461">
        <v>22.79</v>
      </c>
      <c r="F6243" s="164" t="s">
        <v>11118</v>
      </c>
    </row>
    <row r="6244" spans="1:6" ht="21.6" x14ac:dyDescent="0.3">
      <c r="A6244" s="159" t="str">
        <f t="shared" si="97"/>
        <v>SN-88281</v>
      </c>
      <c r="B6244" s="171">
        <v>88281</v>
      </c>
      <c r="C6244" s="165" t="s">
        <v>7835</v>
      </c>
      <c r="D6244" s="166" t="s">
        <v>89</v>
      </c>
      <c r="E6244" s="461">
        <v>10.72</v>
      </c>
      <c r="F6244" s="164" t="s">
        <v>11118</v>
      </c>
    </row>
    <row r="6245" spans="1:6" ht="21.6" x14ac:dyDescent="0.3">
      <c r="A6245" s="159" t="str">
        <f t="shared" si="97"/>
        <v>SN-88282</v>
      </c>
      <c r="B6245" s="171">
        <v>88282</v>
      </c>
      <c r="C6245" s="165" t="s">
        <v>7836</v>
      </c>
      <c r="D6245" s="166" t="s">
        <v>89</v>
      </c>
      <c r="E6245" s="461">
        <v>11.28</v>
      </c>
      <c r="F6245" s="164" t="s">
        <v>11118</v>
      </c>
    </row>
    <row r="6246" spans="1:6" ht="21.6" x14ac:dyDescent="0.3">
      <c r="A6246" s="159" t="str">
        <f t="shared" si="97"/>
        <v>SN-88283</v>
      </c>
      <c r="B6246" s="171">
        <v>88283</v>
      </c>
      <c r="C6246" s="165" t="s">
        <v>7837</v>
      </c>
      <c r="D6246" s="166" t="s">
        <v>89</v>
      </c>
      <c r="E6246" s="461">
        <v>14.55</v>
      </c>
      <c r="F6246" s="164" t="s">
        <v>11118</v>
      </c>
    </row>
    <row r="6247" spans="1:6" ht="21.6" x14ac:dyDescent="0.3">
      <c r="A6247" s="159" t="str">
        <f t="shared" si="97"/>
        <v>SN-88284</v>
      </c>
      <c r="B6247" s="171">
        <v>88284</v>
      </c>
      <c r="C6247" s="165" t="s">
        <v>7838</v>
      </c>
      <c r="D6247" s="166" t="s">
        <v>89</v>
      </c>
      <c r="E6247" s="461">
        <v>11.72</v>
      </c>
      <c r="F6247" s="164" t="s">
        <v>11118</v>
      </c>
    </row>
    <row r="6248" spans="1:6" ht="21.6" x14ac:dyDescent="0.3">
      <c r="A6248" s="159" t="str">
        <f t="shared" si="97"/>
        <v>SN-88285</v>
      </c>
      <c r="B6248" s="171">
        <v>88285</v>
      </c>
      <c r="C6248" s="165" t="s">
        <v>7839</v>
      </c>
      <c r="D6248" s="166" t="s">
        <v>89</v>
      </c>
      <c r="E6248" s="461">
        <v>13.23</v>
      </c>
      <c r="F6248" s="164" t="s">
        <v>11118</v>
      </c>
    </row>
    <row r="6249" spans="1:6" ht="21.6" x14ac:dyDescent="0.3">
      <c r="A6249" s="159" t="str">
        <f t="shared" si="97"/>
        <v>SN-88286</v>
      </c>
      <c r="B6249" s="171">
        <v>88286</v>
      </c>
      <c r="C6249" s="165" t="s">
        <v>7840</v>
      </c>
      <c r="D6249" s="166" t="s">
        <v>89</v>
      </c>
      <c r="E6249" s="461">
        <v>11.81</v>
      </c>
      <c r="F6249" s="164" t="s">
        <v>11118</v>
      </c>
    </row>
    <row r="6250" spans="1:6" ht="21.6" x14ac:dyDescent="0.3">
      <c r="A6250" s="159" t="str">
        <f t="shared" si="97"/>
        <v>SN-88288</v>
      </c>
      <c r="B6250" s="171">
        <v>88288</v>
      </c>
      <c r="C6250" s="165" t="s">
        <v>7841</v>
      </c>
      <c r="D6250" s="166" t="s">
        <v>89</v>
      </c>
      <c r="E6250" s="461">
        <v>13.32</v>
      </c>
      <c r="F6250" s="164" t="s">
        <v>11118</v>
      </c>
    </row>
    <row r="6251" spans="1:6" ht="21.6" x14ac:dyDescent="0.3">
      <c r="A6251" s="159" t="str">
        <f t="shared" si="97"/>
        <v>SN-88291</v>
      </c>
      <c r="B6251" s="171">
        <v>88291</v>
      </c>
      <c r="C6251" s="165" t="s">
        <v>7842</v>
      </c>
      <c r="D6251" s="166" t="s">
        <v>89</v>
      </c>
      <c r="E6251" s="461">
        <v>11.23</v>
      </c>
      <c r="F6251" s="164" t="s">
        <v>11118</v>
      </c>
    </row>
    <row r="6252" spans="1:6" ht="21.6" x14ac:dyDescent="0.3">
      <c r="A6252" s="159" t="str">
        <f t="shared" si="97"/>
        <v>SN-88292</v>
      </c>
      <c r="B6252" s="171">
        <v>88292</v>
      </c>
      <c r="C6252" s="165" t="s">
        <v>7843</v>
      </c>
      <c r="D6252" s="166" t="s">
        <v>89</v>
      </c>
      <c r="E6252" s="461">
        <v>12.12</v>
      </c>
      <c r="F6252" s="164" t="s">
        <v>11118</v>
      </c>
    </row>
    <row r="6253" spans="1:6" ht="21.6" x14ac:dyDescent="0.3">
      <c r="A6253" s="159" t="str">
        <f t="shared" si="97"/>
        <v>SN-88293</v>
      </c>
      <c r="B6253" s="171">
        <v>88293</v>
      </c>
      <c r="C6253" s="165" t="s">
        <v>7844</v>
      </c>
      <c r="D6253" s="166" t="s">
        <v>89</v>
      </c>
      <c r="E6253" s="461">
        <v>13.27</v>
      </c>
      <c r="F6253" s="164" t="s">
        <v>11118</v>
      </c>
    </row>
    <row r="6254" spans="1:6" ht="21.6" x14ac:dyDescent="0.3">
      <c r="A6254" s="159" t="str">
        <f t="shared" si="97"/>
        <v>SN-88294</v>
      </c>
      <c r="B6254" s="171">
        <v>88294</v>
      </c>
      <c r="C6254" s="165" t="s">
        <v>7845</v>
      </c>
      <c r="D6254" s="166" t="s">
        <v>89</v>
      </c>
      <c r="E6254" s="461">
        <v>14.33</v>
      </c>
      <c r="F6254" s="164" t="s">
        <v>11118</v>
      </c>
    </row>
    <row r="6255" spans="1:6" ht="21.6" x14ac:dyDescent="0.3">
      <c r="A6255" s="159" t="str">
        <f t="shared" si="97"/>
        <v>SN-88295</v>
      </c>
      <c r="B6255" s="171">
        <v>88295</v>
      </c>
      <c r="C6255" s="165" t="s">
        <v>7846</v>
      </c>
      <c r="D6255" s="166" t="s">
        <v>89</v>
      </c>
      <c r="E6255" s="461">
        <v>10.69</v>
      </c>
      <c r="F6255" s="164" t="s">
        <v>11118</v>
      </c>
    </row>
    <row r="6256" spans="1:6" ht="21.6" x14ac:dyDescent="0.3">
      <c r="A6256" s="159" t="str">
        <f t="shared" si="97"/>
        <v>SN-88296</v>
      </c>
      <c r="B6256" s="171">
        <v>88296</v>
      </c>
      <c r="C6256" s="165" t="s">
        <v>7847</v>
      </c>
      <c r="D6256" s="166" t="s">
        <v>89</v>
      </c>
      <c r="E6256" s="461">
        <v>11.22</v>
      </c>
      <c r="F6256" s="164" t="s">
        <v>11118</v>
      </c>
    </row>
    <row r="6257" spans="1:6" ht="21.6" x14ac:dyDescent="0.3">
      <c r="A6257" s="159" t="str">
        <f t="shared" si="97"/>
        <v>SN-88297</v>
      </c>
      <c r="B6257" s="171">
        <v>88297</v>
      </c>
      <c r="C6257" s="165" t="s">
        <v>7848</v>
      </c>
      <c r="D6257" s="166" t="s">
        <v>89</v>
      </c>
      <c r="E6257" s="461">
        <v>12.66</v>
      </c>
      <c r="F6257" s="164" t="s">
        <v>11118</v>
      </c>
    </row>
    <row r="6258" spans="1:6" ht="21.6" x14ac:dyDescent="0.3">
      <c r="A6258" s="159" t="str">
        <f t="shared" si="97"/>
        <v>SN-88298</v>
      </c>
      <c r="B6258" s="171">
        <v>88298</v>
      </c>
      <c r="C6258" s="165" t="s">
        <v>7849</v>
      </c>
      <c r="D6258" s="166" t="s">
        <v>89</v>
      </c>
      <c r="E6258" s="461">
        <v>10.28</v>
      </c>
      <c r="F6258" s="164" t="s">
        <v>11118</v>
      </c>
    </row>
    <row r="6259" spans="1:6" ht="21.6" x14ac:dyDescent="0.3">
      <c r="A6259" s="159" t="str">
        <f t="shared" si="97"/>
        <v>SN-88299</v>
      </c>
      <c r="B6259" s="171">
        <v>88299</v>
      </c>
      <c r="C6259" s="165" t="s">
        <v>7850</v>
      </c>
      <c r="D6259" s="166" t="s">
        <v>89</v>
      </c>
      <c r="E6259" s="461">
        <v>13.44</v>
      </c>
      <c r="F6259" s="164" t="s">
        <v>11118</v>
      </c>
    </row>
    <row r="6260" spans="1:6" ht="21.6" x14ac:dyDescent="0.3">
      <c r="A6260" s="159" t="str">
        <f t="shared" si="97"/>
        <v>SN-88300</v>
      </c>
      <c r="B6260" s="171">
        <v>88300</v>
      </c>
      <c r="C6260" s="165" t="s">
        <v>7851</v>
      </c>
      <c r="D6260" s="166" t="s">
        <v>89</v>
      </c>
      <c r="E6260" s="461">
        <v>15.94</v>
      </c>
      <c r="F6260" s="164" t="s">
        <v>11118</v>
      </c>
    </row>
    <row r="6261" spans="1:6" ht="21.6" x14ac:dyDescent="0.3">
      <c r="A6261" s="159" t="str">
        <f t="shared" si="97"/>
        <v>SN-88301</v>
      </c>
      <c r="B6261" s="171">
        <v>88301</v>
      </c>
      <c r="C6261" s="165" t="s">
        <v>7852</v>
      </c>
      <c r="D6261" s="166" t="s">
        <v>89</v>
      </c>
      <c r="E6261" s="461">
        <v>12.93</v>
      </c>
      <c r="F6261" s="164" t="s">
        <v>11118</v>
      </c>
    </row>
    <row r="6262" spans="1:6" ht="21.6" x14ac:dyDescent="0.3">
      <c r="A6262" s="159" t="str">
        <f t="shared" si="97"/>
        <v>SN-88302</v>
      </c>
      <c r="B6262" s="171">
        <v>88302</v>
      </c>
      <c r="C6262" s="165" t="s">
        <v>7853</v>
      </c>
      <c r="D6262" s="166" t="s">
        <v>89</v>
      </c>
      <c r="E6262" s="461">
        <v>13.8</v>
      </c>
      <c r="F6262" s="164" t="s">
        <v>11118</v>
      </c>
    </row>
    <row r="6263" spans="1:6" ht="21.6" x14ac:dyDescent="0.3">
      <c r="A6263" s="159" t="str">
        <f t="shared" si="97"/>
        <v>SN-88303</v>
      </c>
      <c r="B6263" s="171">
        <v>88303</v>
      </c>
      <c r="C6263" s="165" t="s">
        <v>7854</v>
      </c>
      <c r="D6263" s="166" t="s">
        <v>89</v>
      </c>
      <c r="E6263" s="461">
        <v>13.67</v>
      </c>
      <c r="F6263" s="164" t="s">
        <v>11118</v>
      </c>
    </row>
    <row r="6264" spans="1:6" ht="21.6" x14ac:dyDescent="0.3">
      <c r="A6264" s="159" t="str">
        <f t="shared" si="97"/>
        <v>SN-88304</v>
      </c>
      <c r="B6264" s="171">
        <v>88304</v>
      </c>
      <c r="C6264" s="165" t="s">
        <v>17227</v>
      </c>
      <c r="D6264" s="166" t="s">
        <v>89</v>
      </c>
      <c r="E6264" s="461">
        <v>12.2</v>
      </c>
      <c r="F6264" s="164" t="s">
        <v>11118</v>
      </c>
    </row>
    <row r="6265" spans="1:6" ht="21.6" x14ac:dyDescent="0.3">
      <c r="A6265" s="159" t="str">
        <f t="shared" si="97"/>
        <v>SN-88306</v>
      </c>
      <c r="B6265" s="171">
        <v>88306</v>
      </c>
      <c r="C6265" s="165" t="s">
        <v>7855</v>
      </c>
      <c r="D6265" s="166" t="s">
        <v>89</v>
      </c>
      <c r="E6265" s="461">
        <v>16.11</v>
      </c>
      <c r="F6265" s="164" t="s">
        <v>11118</v>
      </c>
    </row>
    <row r="6266" spans="1:6" ht="21.6" x14ac:dyDescent="0.3">
      <c r="A6266" s="159" t="str">
        <f t="shared" si="97"/>
        <v>SN-88307</v>
      </c>
      <c r="B6266" s="171">
        <v>88307</v>
      </c>
      <c r="C6266" s="165" t="s">
        <v>7856</v>
      </c>
      <c r="D6266" s="166" t="s">
        <v>89</v>
      </c>
      <c r="E6266" s="461">
        <v>13.18</v>
      </c>
      <c r="F6266" s="164" t="s">
        <v>11118</v>
      </c>
    </row>
    <row r="6267" spans="1:6" ht="21.6" x14ac:dyDescent="0.3">
      <c r="A6267" s="159" t="str">
        <f t="shared" si="97"/>
        <v>SN-88308</v>
      </c>
      <c r="B6267" s="171">
        <v>88308</v>
      </c>
      <c r="C6267" s="165" t="s">
        <v>7857</v>
      </c>
      <c r="D6267" s="166" t="s">
        <v>89</v>
      </c>
      <c r="E6267" s="461">
        <v>18.03</v>
      </c>
      <c r="F6267" s="164" t="s">
        <v>11118</v>
      </c>
    </row>
    <row r="6268" spans="1:6" ht="21.6" x14ac:dyDescent="0.3">
      <c r="A6268" s="159" t="str">
        <f t="shared" si="97"/>
        <v>SN-88309</v>
      </c>
      <c r="B6268" s="171">
        <v>88309</v>
      </c>
      <c r="C6268" s="165" t="s">
        <v>7858</v>
      </c>
      <c r="D6268" s="166" t="s">
        <v>89</v>
      </c>
      <c r="E6268" s="461">
        <v>14.86</v>
      </c>
      <c r="F6268" s="164" t="s">
        <v>11118</v>
      </c>
    </row>
    <row r="6269" spans="1:6" ht="21.6" x14ac:dyDescent="0.3">
      <c r="A6269" s="159" t="str">
        <f t="shared" si="97"/>
        <v>SN-88310</v>
      </c>
      <c r="B6269" s="171">
        <v>88310</v>
      </c>
      <c r="C6269" s="165" t="s">
        <v>7859</v>
      </c>
      <c r="D6269" s="166" t="s">
        <v>89</v>
      </c>
      <c r="E6269" s="461">
        <v>14.8</v>
      </c>
      <c r="F6269" s="164" t="s">
        <v>11118</v>
      </c>
    </row>
    <row r="6270" spans="1:6" ht="21.6" x14ac:dyDescent="0.3">
      <c r="A6270" s="159" t="str">
        <f t="shared" si="97"/>
        <v>SN-88311</v>
      </c>
      <c r="B6270" s="171">
        <v>88311</v>
      </c>
      <c r="C6270" s="165" t="s">
        <v>7860</v>
      </c>
      <c r="D6270" s="166" t="s">
        <v>89</v>
      </c>
      <c r="E6270" s="461">
        <v>17.86</v>
      </c>
      <c r="F6270" s="164" t="s">
        <v>11118</v>
      </c>
    </row>
    <row r="6271" spans="1:6" ht="21.6" x14ac:dyDescent="0.3">
      <c r="A6271" s="159" t="str">
        <f t="shared" si="97"/>
        <v>SN-88312</v>
      </c>
      <c r="B6271" s="171">
        <v>88312</v>
      </c>
      <c r="C6271" s="165" t="s">
        <v>7861</v>
      </c>
      <c r="D6271" s="166" t="s">
        <v>89</v>
      </c>
      <c r="E6271" s="461">
        <v>15.69</v>
      </c>
      <c r="F6271" s="164" t="s">
        <v>11118</v>
      </c>
    </row>
    <row r="6272" spans="1:6" ht="21.6" x14ac:dyDescent="0.3">
      <c r="A6272" s="159" t="str">
        <f t="shared" si="97"/>
        <v>SN-88313</v>
      </c>
      <c r="B6272" s="171">
        <v>88313</v>
      </c>
      <c r="C6272" s="165" t="s">
        <v>7862</v>
      </c>
      <c r="D6272" s="166" t="s">
        <v>89</v>
      </c>
      <c r="E6272" s="461">
        <v>8.9700000000000006</v>
      </c>
      <c r="F6272" s="164" t="s">
        <v>11118</v>
      </c>
    </row>
    <row r="6273" spans="1:6" ht="21.6" x14ac:dyDescent="0.3">
      <c r="A6273" s="159" t="str">
        <f t="shared" si="97"/>
        <v>SN-88314</v>
      </c>
      <c r="B6273" s="171">
        <v>88314</v>
      </c>
      <c r="C6273" s="165" t="s">
        <v>7863</v>
      </c>
      <c r="D6273" s="166" t="s">
        <v>89</v>
      </c>
      <c r="E6273" s="461">
        <v>10.54</v>
      </c>
      <c r="F6273" s="164" t="s">
        <v>11118</v>
      </c>
    </row>
    <row r="6274" spans="1:6" ht="21.6" x14ac:dyDescent="0.3">
      <c r="A6274" s="159" t="str">
        <f t="shared" si="97"/>
        <v>SN-88315</v>
      </c>
      <c r="B6274" s="171">
        <v>88315</v>
      </c>
      <c r="C6274" s="165" t="s">
        <v>7864</v>
      </c>
      <c r="D6274" s="166" t="s">
        <v>89</v>
      </c>
      <c r="E6274" s="461">
        <v>14.76</v>
      </c>
      <c r="F6274" s="164" t="s">
        <v>11118</v>
      </c>
    </row>
    <row r="6275" spans="1:6" ht="21.6" x14ac:dyDescent="0.3">
      <c r="A6275" s="159" t="str">
        <f t="shared" si="97"/>
        <v>SN-88316</v>
      </c>
      <c r="B6275" s="171">
        <v>88316</v>
      </c>
      <c r="C6275" s="165" t="s">
        <v>7865</v>
      </c>
      <c r="D6275" s="166" t="s">
        <v>89</v>
      </c>
      <c r="E6275" s="461">
        <v>11.75</v>
      </c>
      <c r="F6275" s="164" t="s">
        <v>11118</v>
      </c>
    </row>
    <row r="6276" spans="1:6" ht="21.6" x14ac:dyDescent="0.3">
      <c r="A6276" s="159" t="str">
        <f t="shared" si="97"/>
        <v>SN-88317</v>
      </c>
      <c r="B6276" s="171">
        <v>88317</v>
      </c>
      <c r="C6276" s="165" t="s">
        <v>7866</v>
      </c>
      <c r="D6276" s="166" t="s">
        <v>89</v>
      </c>
      <c r="E6276" s="461">
        <v>14.76</v>
      </c>
      <c r="F6276" s="164" t="s">
        <v>11118</v>
      </c>
    </row>
    <row r="6277" spans="1:6" ht="21.6" x14ac:dyDescent="0.3">
      <c r="A6277" s="159" t="str">
        <f t="shared" si="97"/>
        <v>SN-88318</v>
      </c>
      <c r="B6277" s="171">
        <v>88318</v>
      </c>
      <c r="C6277" s="165" t="s">
        <v>17228</v>
      </c>
      <c r="D6277" s="166" t="s">
        <v>89</v>
      </c>
      <c r="E6277" s="461">
        <v>21.41</v>
      </c>
      <c r="F6277" s="164" t="s">
        <v>11118</v>
      </c>
    </row>
    <row r="6278" spans="1:6" ht="21.6" x14ac:dyDescent="0.3">
      <c r="A6278" s="159" t="str">
        <f t="shared" si="97"/>
        <v>SN-88320</v>
      </c>
      <c r="B6278" s="171">
        <v>88320</v>
      </c>
      <c r="C6278" s="165" t="s">
        <v>7867</v>
      </c>
      <c r="D6278" s="166" t="s">
        <v>89</v>
      </c>
      <c r="E6278" s="461">
        <v>17.46</v>
      </c>
      <c r="F6278" s="164" t="s">
        <v>11118</v>
      </c>
    </row>
    <row r="6279" spans="1:6" ht="21.6" x14ac:dyDescent="0.3">
      <c r="A6279" s="159" t="str">
        <f t="shared" si="97"/>
        <v>SN-88321</v>
      </c>
      <c r="B6279" s="171">
        <v>88321</v>
      </c>
      <c r="C6279" s="165" t="s">
        <v>7868</v>
      </c>
      <c r="D6279" s="166" t="s">
        <v>89</v>
      </c>
      <c r="E6279" s="461">
        <v>19.25</v>
      </c>
      <c r="F6279" s="164" t="s">
        <v>11118</v>
      </c>
    </row>
    <row r="6280" spans="1:6" ht="21.6" x14ac:dyDescent="0.3">
      <c r="A6280" s="159" t="str">
        <f t="shared" si="97"/>
        <v>SN-88322</v>
      </c>
      <c r="B6280" s="171">
        <v>88322</v>
      </c>
      <c r="C6280" s="165" t="s">
        <v>7869</v>
      </c>
      <c r="D6280" s="166" t="s">
        <v>89</v>
      </c>
      <c r="E6280" s="461">
        <v>13.81</v>
      </c>
      <c r="F6280" s="164" t="s">
        <v>11118</v>
      </c>
    </row>
    <row r="6281" spans="1:6" ht="21.6" x14ac:dyDescent="0.3">
      <c r="A6281" s="159" t="str">
        <f t="shared" si="97"/>
        <v>SN-88323</v>
      </c>
      <c r="B6281" s="171">
        <v>88323</v>
      </c>
      <c r="C6281" s="165" t="s">
        <v>7870</v>
      </c>
      <c r="D6281" s="166" t="s">
        <v>89</v>
      </c>
      <c r="E6281" s="461">
        <v>17.07</v>
      </c>
      <c r="F6281" s="164" t="s">
        <v>11118</v>
      </c>
    </row>
    <row r="6282" spans="1:6" ht="21.6" x14ac:dyDescent="0.3">
      <c r="A6282" s="159" t="str">
        <f t="shared" ref="A6282:A6345" si="98">CONCATENATE("SN-",B6282)</f>
        <v>SN-88324</v>
      </c>
      <c r="B6282" s="171">
        <v>88324</v>
      </c>
      <c r="C6282" s="165" t="s">
        <v>7871</v>
      </c>
      <c r="D6282" s="166" t="s">
        <v>89</v>
      </c>
      <c r="E6282" s="461">
        <v>13.24</v>
      </c>
      <c r="F6282" s="164" t="s">
        <v>11118</v>
      </c>
    </row>
    <row r="6283" spans="1:6" ht="21.6" x14ac:dyDescent="0.3">
      <c r="A6283" s="159" t="str">
        <f t="shared" si="98"/>
        <v>SN-88325</v>
      </c>
      <c r="B6283" s="171">
        <v>88325</v>
      </c>
      <c r="C6283" s="165" t="s">
        <v>7872</v>
      </c>
      <c r="D6283" s="166" t="s">
        <v>89</v>
      </c>
      <c r="E6283" s="461">
        <v>12.55</v>
      </c>
      <c r="F6283" s="164" t="s">
        <v>11118</v>
      </c>
    </row>
    <row r="6284" spans="1:6" ht="21.6" x14ac:dyDescent="0.3">
      <c r="A6284" s="159" t="str">
        <f t="shared" si="98"/>
        <v>SN-88326</v>
      </c>
      <c r="B6284" s="171">
        <v>88326</v>
      </c>
      <c r="C6284" s="165" t="s">
        <v>7873</v>
      </c>
      <c r="D6284" s="166" t="s">
        <v>89</v>
      </c>
      <c r="E6284" s="461">
        <v>12.82</v>
      </c>
      <c r="F6284" s="164" t="s">
        <v>11118</v>
      </c>
    </row>
    <row r="6285" spans="1:6" ht="21.6" x14ac:dyDescent="0.3">
      <c r="A6285" s="159" t="str">
        <f t="shared" si="98"/>
        <v>SN-88377</v>
      </c>
      <c r="B6285" s="171">
        <v>88377</v>
      </c>
      <c r="C6285" s="165" t="s">
        <v>17229</v>
      </c>
      <c r="D6285" s="166" t="s">
        <v>89</v>
      </c>
      <c r="E6285" s="461">
        <v>10.92</v>
      </c>
      <c r="F6285" s="164" t="s">
        <v>11118</v>
      </c>
    </row>
    <row r="6286" spans="1:6" ht="21.6" x14ac:dyDescent="0.3">
      <c r="A6286" s="159" t="str">
        <f t="shared" si="98"/>
        <v>SN-88441</v>
      </c>
      <c r="B6286" s="171">
        <v>88441</v>
      </c>
      <c r="C6286" s="165" t="s">
        <v>7874</v>
      </c>
      <c r="D6286" s="166" t="s">
        <v>89</v>
      </c>
      <c r="E6286" s="461">
        <v>14.31</v>
      </c>
      <c r="F6286" s="164" t="s">
        <v>11118</v>
      </c>
    </row>
    <row r="6287" spans="1:6" ht="21.6" x14ac:dyDescent="0.3">
      <c r="A6287" s="159" t="str">
        <f t="shared" si="98"/>
        <v>SN-88597</v>
      </c>
      <c r="B6287" s="171">
        <v>88597</v>
      </c>
      <c r="C6287" s="165" t="s">
        <v>7881</v>
      </c>
      <c r="D6287" s="166" t="s">
        <v>89</v>
      </c>
      <c r="E6287" s="461">
        <v>28.21</v>
      </c>
      <c r="F6287" s="164" t="s">
        <v>11118</v>
      </c>
    </row>
    <row r="6288" spans="1:6" ht="21.6" x14ac:dyDescent="0.3">
      <c r="A6288" s="159" t="str">
        <f t="shared" si="98"/>
        <v>SN-90766</v>
      </c>
      <c r="B6288" s="171">
        <v>90766</v>
      </c>
      <c r="C6288" s="165" t="s">
        <v>7895</v>
      </c>
      <c r="D6288" s="166" t="s">
        <v>89</v>
      </c>
      <c r="E6288" s="461">
        <v>13.42</v>
      </c>
      <c r="F6288" s="164" t="s">
        <v>11118</v>
      </c>
    </row>
    <row r="6289" spans="1:6" ht="21.6" x14ac:dyDescent="0.3">
      <c r="A6289" s="159" t="str">
        <f t="shared" si="98"/>
        <v>SN-90767</v>
      </c>
      <c r="B6289" s="171">
        <v>90767</v>
      </c>
      <c r="C6289" s="165" t="s">
        <v>7896</v>
      </c>
      <c r="D6289" s="166" t="s">
        <v>89</v>
      </c>
      <c r="E6289" s="461">
        <v>10.82</v>
      </c>
      <c r="F6289" s="164" t="s">
        <v>11118</v>
      </c>
    </row>
    <row r="6290" spans="1:6" ht="21.6" x14ac:dyDescent="0.3">
      <c r="A6290" s="159" t="str">
        <f t="shared" si="98"/>
        <v>SN-90768</v>
      </c>
      <c r="B6290" s="171">
        <v>90768</v>
      </c>
      <c r="C6290" s="165" t="s">
        <v>7897</v>
      </c>
      <c r="D6290" s="166" t="s">
        <v>89</v>
      </c>
      <c r="E6290" s="461">
        <v>51.54</v>
      </c>
      <c r="F6290" s="164" t="s">
        <v>11118</v>
      </c>
    </row>
    <row r="6291" spans="1:6" ht="21.6" x14ac:dyDescent="0.3">
      <c r="A6291" s="159" t="str">
        <f t="shared" si="98"/>
        <v>SN-90769</v>
      </c>
      <c r="B6291" s="171">
        <v>90769</v>
      </c>
      <c r="C6291" s="165" t="s">
        <v>7898</v>
      </c>
      <c r="D6291" s="166" t="s">
        <v>89</v>
      </c>
      <c r="E6291" s="461">
        <v>73.05</v>
      </c>
      <c r="F6291" s="164" t="s">
        <v>11118</v>
      </c>
    </row>
    <row r="6292" spans="1:6" ht="21.6" x14ac:dyDescent="0.3">
      <c r="A6292" s="159" t="str">
        <f t="shared" si="98"/>
        <v>SN-90770</v>
      </c>
      <c r="B6292" s="171">
        <v>90770</v>
      </c>
      <c r="C6292" s="165" t="s">
        <v>7899</v>
      </c>
      <c r="D6292" s="166" t="s">
        <v>89</v>
      </c>
      <c r="E6292" s="461">
        <v>96.44</v>
      </c>
      <c r="F6292" s="164" t="s">
        <v>11118</v>
      </c>
    </row>
    <row r="6293" spans="1:6" ht="21.6" x14ac:dyDescent="0.3">
      <c r="A6293" s="159" t="str">
        <f t="shared" si="98"/>
        <v>SN-90771</v>
      </c>
      <c r="B6293" s="171">
        <v>90771</v>
      </c>
      <c r="C6293" s="165" t="s">
        <v>7900</v>
      </c>
      <c r="D6293" s="166" t="s">
        <v>89</v>
      </c>
      <c r="E6293" s="461">
        <v>20.63</v>
      </c>
      <c r="F6293" s="164" t="s">
        <v>11118</v>
      </c>
    </row>
    <row r="6294" spans="1:6" ht="21.6" x14ac:dyDescent="0.3">
      <c r="A6294" s="159" t="str">
        <f t="shared" si="98"/>
        <v>SN-90772</v>
      </c>
      <c r="B6294" s="171">
        <v>90772</v>
      </c>
      <c r="C6294" s="165" t="s">
        <v>7901</v>
      </c>
      <c r="D6294" s="166" t="s">
        <v>89</v>
      </c>
      <c r="E6294" s="461">
        <v>10.66</v>
      </c>
      <c r="F6294" s="164" t="s">
        <v>11118</v>
      </c>
    </row>
    <row r="6295" spans="1:6" ht="21.6" x14ac:dyDescent="0.3">
      <c r="A6295" s="159" t="str">
        <f t="shared" si="98"/>
        <v>SN-90773</v>
      </c>
      <c r="B6295" s="171">
        <v>90773</v>
      </c>
      <c r="C6295" s="165" t="s">
        <v>7902</v>
      </c>
      <c r="D6295" s="166" t="s">
        <v>89</v>
      </c>
      <c r="E6295" s="461">
        <v>12.56</v>
      </c>
      <c r="F6295" s="164" t="s">
        <v>11118</v>
      </c>
    </row>
    <row r="6296" spans="1:6" ht="21.6" x14ac:dyDescent="0.3">
      <c r="A6296" s="159" t="str">
        <f t="shared" si="98"/>
        <v>SN-90775</v>
      </c>
      <c r="B6296" s="171">
        <v>90775</v>
      </c>
      <c r="C6296" s="165" t="s">
        <v>7903</v>
      </c>
      <c r="D6296" s="166" t="s">
        <v>89</v>
      </c>
      <c r="E6296" s="461">
        <v>23.28</v>
      </c>
      <c r="F6296" s="164" t="s">
        <v>11118</v>
      </c>
    </row>
    <row r="6297" spans="1:6" ht="21.6" x14ac:dyDescent="0.3">
      <c r="A6297" s="159" t="str">
        <f t="shared" si="98"/>
        <v>SN-90776</v>
      </c>
      <c r="B6297" s="171">
        <v>90776</v>
      </c>
      <c r="C6297" s="165" t="s">
        <v>7904</v>
      </c>
      <c r="D6297" s="166" t="s">
        <v>89</v>
      </c>
      <c r="E6297" s="461">
        <v>14.4</v>
      </c>
      <c r="F6297" s="164" t="s">
        <v>11118</v>
      </c>
    </row>
    <row r="6298" spans="1:6" ht="21.6" x14ac:dyDescent="0.3">
      <c r="A6298" s="159" t="str">
        <f t="shared" si="98"/>
        <v>SN-90777</v>
      </c>
      <c r="B6298" s="171">
        <v>90777</v>
      </c>
      <c r="C6298" s="165" t="s">
        <v>7905</v>
      </c>
      <c r="D6298" s="166" t="s">
        <v>89</v>
      </c>
      <c r="E6298" s="461">
        <v>70.14</v>
      </c>
      <c r="F6298" s="164" t="s">
        <v>11118</v>
      </c>
    </row>
    <row r="6299" spans="1:6" ht="21.6" x14ac:dyDescent="0.3">
      <c r="A6299" s="159" t="str">
        <f t="shared" si="98"/>
        <v>SN-90778</v>
      </c>
      <c r="B6299" s="171">
        <v>90778</v>
      </c>
      <c r="C6299" s="165" t="s">
        <v>7906</v>
      </c>
      <c r="D6299" s="166" t="s">
        <v>89</v>
      </c>
      <c r="E6299" s="461">
        <v>79.78</v>
      </c>
      <c r="F6299" s="164" t="s">
        <v>11118</v>
      </c>
    </row>
    <row r="6300" spans="1:6" ht="21.6" x14ac:dyDescent="0.3">
      <c r="A6300" s="159" t="str">
        <f t="shared" si="98"/>
        <v>SN-90779</v>
      </c>
      <c r="B6300" s="171">
        <v>90779</v>
      </c>
      <c r="C6300" s="165" t="s">
        <v>7907</v>
      </c>
      <c r="D6300" s="166" t="s">
        <v>89</v>
      </c>
      <c r="E6300" s="461">
        <v>108.91</v>
      </c>
      <c r="F6300" s="164" t="s">
        <v>11118</v>
      </c>
    </row>
    <row r="6301" spans="1:6" ht="21.6" x14ac:dyDescent="0.3">
      <c r="A6301" s="159" t="str">
        <f t="shared" si="98"/>
        <v>SN-90780</v>
      </c>
      <c r="B6301" s="171">
        <v>90780</v>
      </c>
      <c r="C6301" s="165" t="s">
        <v>7908</v>
      </c>
      <c r="D6301" s="166" t="s">
        <v>89</v>
      </c>
      <c r="E6301" s="461">
        <v>19.850000000000001</v>
      </c>
      <c r="F6301" s="164" t="s">
        <v>11118</v>
      </c>
    </row>
    <row r="6302" spans="1:6" ht="21.6" x14ac:dyDescent="0.3">
      <c r="A6302" s="159" t="str">
        <f t="shared" si="98"/>
        <v>SN-90781</v>
      </c>
      <c r="B6302" s="171">
        <v>90781</v>
      </c>
      <c r="C6302" s="165" t="s">
        <v>7909</v>
      </c>
      <c r="D6302" s="166" t="s">
        <v>89</v>
      </c>
      <c r="E6302" s="461">
        <v>21.92</v>
      </c>
      <c r="F6302" s="164" t="s">
        <v>11118</v>
      </c>
    </row>
    <row r="6303" spans="1:6" ht="21.6" x14ac:dyDescent="0.3">
      <c r="A6303" s="159" t="str">
        <f t="shared" si="98"/>
        <v>SN-91677</v>
      </c>
      <c r="B6303" s="171">
        <v>91677</v>
      </c>
      <c r="C6303" s="165" t="s">
        <v>7917</v>
      </c>
      <c r="D6303" s="166" t="s">
        <v>89</v>
      </c>
      <c r="E6303" s="461">
        <v>100.71</v>
      </c>
      <c r="F6303" s="164" t="s">
        <v>11118</v>
      </c>
    </row>
    <row r="6304" spans="1:6" ht="21.6" x14ac:dyDescent="0.3">
      <c r="A6304" s="159" t="str">
        <f t="shared" si="98"/>
        <v>SN-91678</v>
      </c>
      <c r="B6304" s="171">
        <v>91678</v>
      </c>
      <c r="C6304" s="165" t="s">
        <v>7918</v>
      </c>
      <c r="D6304" s="166" t="s">
        <v>89</v>
      </c>
      <c r="E6304" s="461">
        <v>98.03</v>
      </c>
      <c r="F6304" s="164" t="s">
        <v>11118</v>
      </c>
    </row>
    <row r="6305" spans="1:6" ht="21.6" x14ac:dyDescent="0.3">
      <c r="A6305" s="159" t="str">
        <f t="shared" si="98"/>
        <v>SN-93556</v>
      </c>
      <c r="B6305" s="171">
        <v>93556</v>
      </c>
      <c r="C6305" s="165" t="s">
        <v>7934</v>
      </c>
      <c r="D6305" s="166" t="s">
        <v>6105</v>
      </c>
      <c r="E6305" s="461">
        <v>91.35</v>
      </c>
      <c r="F6305" s="164" t="s">
        <v>11118</v>
      </c>
    </row>
    <row r="6306" spans="1:6" ht="21.6" x14ac:dyDescent="0.3">
      <c r="A6306" s="159" t="str">
        <f t="shared" si="98"/>
        <v>SN-93557</v>
      </c>
      <c r="B6306" s="171">
        <v>93557</v>
      </c>
      <c r="C6306" s="165" t="s">
        <v>7935</v>
      </c>
      <c r="D6306" s="166" t="s">
        <v>6105</v>
      </c>
      <c r="E6306" s="461">
        <v>174.82</v>
      </c>
      <c r="F6306" s="164" t="s">
        <v>11118</v>
      </c>
    </row>
    <row r="6307" spans="1:6" ht="21.6" x14ac:dyDescent="0.3">
      <c r="A6307" s="159" t="str">
        <f t="shared" si="98"/>
        <v>SN-93558</v>
      </c>
      <c r="B6307" s="171">
        <v>93558</v>
      </c>
      <c r="C6307" s="165" t="s">
        <v>7936</v>
      </c>
      <c r="D6307" s="166" t="s">
        <v>6105</v>
      </c>
      <c r="E6307" s="461">
        <v>1997.1</v>
      </c>
      <c r="F6307" s="164" t="s">
        <v>11118</v>
      </c>
    </row>
    <row r="6308" spans="1:6" ht="21.6" x14ac:dyDescent="0.3">
      <c r="A6308" s="159" t="str">
        <f t="shared" si="98"/>
        <v>SN-93559</v>
      </c>
      <c r="B6308" s="171">
        <v>93559</v>
      </c>
      <c r="C6308" s="165" t="s">
        <v>7881</v>
      </c>
      <c r="D6308" s="166" t="s">
        <v>6105</v>
      </c>
      <c r="E6308" s="461">
        <v>4958.71</v>
      </c>
      <c r="F6308" s="164" t="s">
        <v>11118</v>
      </c>
    </row>
    <row r="6309" spans="1:6" ht="21.6" x14ac:dyDescent="0.3">
      <c r="A6309" s="159" t="str">
        <f t="shared" si="98"/>
        <v>SN-93560</v>
      </c>
      <c r="B6309" s="171">
        <v>93560</v>
      </c>
      <c r="C6309" s="165" t="s">
        <v>7902</v>
      </c>
      <c r="D6309" s="166" t="s">
        <v>6105</v>
      </c>
      <c r="E6309" s="461">
        <v>2220.96</v>
      </c>
      <c r="F6309" s="164" t="s">
        <v>11118</v>
      </c>
    </row>
    <row r="6310" spans="1:6" ht="21.6" x14ac:dyDescent="0.3">
      <c r="A6310" s="159" t="str">
        <f t="shared" si="98"/>
        <v>SN-93561</v>
      </c>
      <c r="B6310" s="171">
        <v>93561</v>
      </c>
      <c r="C6310" s="165" t="s">
        <v>7903</v>
      </c>
      <c r="D6310" s="166" t="s">
        <v>6105</v>
      </c>
      <c r="E6310" s="461">
        <v>4204.75</v>
      </c>
      <c r="F6310" s="164" t="s">
        <v>11118</v>
      </c>
    </row>
    <row r="6311" spans="1:6" ht="21.6" x14ac:dyDescent="0.3">
      <c r="A6311" s="159" t="str">
        <f t="shared" si="98"/>
        <v>SN-93562</v>
      </c>
      <c r="B6311" s="171">
        <v>93562</v>
      </c>
      <c r="C6311" s="165" t="s">
        <v>7900</v>
      </c>
      <c r="D6311" s="166" t="s">
        <v>6105</v>
      </c>
      <c r="E6311" s="461">
        <v>3634.72</v>
      </c>
      <c r="F6311" s="164" t="s">
        <v>11118</v>
      </c>
    </row>
    <row r="6312" spans="1:6" ht="21.6" x14ac:dyDescent="0.3">
      <c r="A6312" s="159" t="str">
        <f t="shared" si="98"/>
        <v>SN-93563</v>
      </c>
      <c r="B6312" s="171">
        <v>93563</v>
      </c>
      <c r="C6312" s="165" t="s">
        <v>7895</v>
      </c>
      <c r="D6312" s="166" t="s">
        <v>6105</v>
      </c>
      <c r="E6312" s="461">
        <v>2373.38</v>
      </c>
      <c r="F6312" s="164" t="s">
        <v>11118</v>
      </c>
    </row>
    <row r="6313" spans="1:6" ht="21.6" x14ac:dyDescent="0.3">
      <c r="A6313" s="159" t="str">
        <f t="shared" si="98"/>
        <v>SN-93564</v>
      </c>
      <c r="B6313" s="171">
        <v>93564</v>
      </c>
      <c r="C6313" s="165" t="s">
        <v>7896</v>
      </c>
      <c r="D6313" s="166" t="s">
        <v>6105</v>
      </c>
      <c r="E6313" s="461">
        <v>1915.31</v>
      </c>
      <c r="F6313" s="164" t="s">
        <v>11118</v>
      </c>
    </row>
    <row r="6314" spans="1:6" ht="21.6" x14ac:dyDescent="0.3">
      <c r="A6314" s="159" t="str">
        <f t="shared" si="98"/>
        <v>SN-93565</v>
      </c>
      <c r="B6314" s="171">
        <v>93565</v>
      </c>
      <c r="C6314" s="165" t="s">
        <v>7905</v>
      </c>
      <c r="D6314" s="166" t="s">
        <v>6105</v>
      </c>
      <c r="E6314" s="461">
        <v>12257.38</v>
      </c>
      <c r="F6314" s="164" t="s">
        <v>11118</v>
      </c>
    </row>
    <row r="6315" spans="1:6" ht="21.6" x14ac:dyDescent="0.3">
      <c r="A6315" s="159" t="str">
        <f t="shared" si="98"/>
        <v>SN-93566</v>
      </c>
      <c r="B6315" s="171">
        <v>93566</v>
      </c>
      <c r="C6315" s="165" t="s">
        <v>7901</v>
      </c>
      <c r="D6315" s="166" t="s">
        <v>6105</v>
      </c>
      <c r="E6315" s="461">
        <v>1890.79</v>
      </c>
      <c r="F6315" s="164" t="s">
        <v>11118</v>
      </c>
    </row>
    <row r="6316" spans="1:6" ht="21.6" x14ac:dyDescent="0.3">
      <c r="A6316" s="159" t="str">
        <f t="shared" si="98"/>
        <v>SN-93567</v>
      </c>
      <c r="B6316" s="171">
        <v>93567</v>
      </c>
      <c r="C6316" s="165" t="s">
        <v>7906</v>
      </c>
      <c r="D6316" s="166" t="s">
        <v>6105</v>
      </c>
      <c r="E6316" s="461">
        <v>13940.11</v>
      </c>
      <c r="F6316" s="164" t="s">
        <v>11118</v>
      </c>
    </row>
    <row r="6317" spans="1:6" ht="21.6" x14ac:dyDescent="0.3">
      <c r="A6317" s="159" t="str">
        <f t="shared" si="98"/>
        <v>SN-93568</v>
      </c>
      <c r="B6317" s="171">
        <v>93568</v>
      </c>
      <c r="C6317" s="165" t="s">
        <v>7907</v>
      </c>
      <c r="D6317" s="166" t="s">
        <v>6105</v>
      </c>
      <c r="E6317" s="461">
        <v>19025.68</v>
      </c>
      <c r="F6317" s="164" t="s">
        <v>11118</v>
      </c>
    </row>
    <row r="6318" spans="1:6" ht="21.6" x14ac:dyDescent="0.3">
      <c r="A6318" s="159" t="str">
        <f t="shared" si="98"/>
        <v>SN-93569</v>
      </c>
      <c r="B6318" s="171">
        <v>93569</v>
      </c>
      <c r="C6318" s="165" t="s">
        <v>7937</v>
      </c>
      <c r="D6318" s="166" t="s">
        <v>6105</v>
      </c>
      <c r="E6318" s="461">
        <v>9020.8700000000008</v>
      </c>
      <c r="F6318" s="164" t="s">
        <v>11118</v>
      </c>
    </row>
    <row r="6319" spans="1:6" ht="21.6" x14ac:dyDescent="0.3">
      <c r="A6319" s="159" t="str">
        <f t="shared" si="98"/>
        <v>SN-93570</v>
      </c>
      <c r="B6319" s="171">
        <v>93570</v>
      </c>
      <c r="C6319" s="165" t="s">
        <v>7938</v>
      </c>
      <c r="D6319" s="166" t="s">
        <v>6105</v>
      </c>
      <c r="E6319" s="461">
        <v>12778.98</v>
      </c>
      <c r="F6319" s="164" t="s">
        <v>11118</v>
      </c>
    </row>
    <row r="6320" spans="1:6" ht="21.6" x14ac:dyDescent="0.3">
      <c r="A6320" s="159" t="str">
        <f t="shared" si="98"/>
        <v>SN-93571</v>
      </c>
      <c r="B6320" s="171">
        <v>93571</v>
      </c>
      <c r="C6320" s="165" t="s">
        <v>7939</v>
      </c>
      <c r="D6320" s="166" t="s">
        <v>6105</v>
      </c>
      <c r="E6320" s="461">
        <v>16868.55</v>
      </c>
      <c r="F6320" s="164" t="s">
        <v>11118</v>
      </c>
    </row>
    <row r="6321" spans="1:6" ht="21.6" x14ac:dyDescent="0.3">
      <c r="A6321" s="159" t="str">
        <f t="shared" si="98"/>
        <v>SN-93572</v>
      </c>
      <c r="B6321" s="171">
        <v>93572</v>
      </c>
      <c r="C6321" s="165" t="s">
        <v>7940</v>
      </c>
      <c r="D6321" s="166" t="s">
        <v>6105</v>
      </c>
      <c r="E6321" s="461">
        <v>2536.41</v>
      </c>
      <c r="F6321" s="164" t="s">
        <v>11118</v>
      </c>
    </row>
    <row r="6322" spans="1:6" ht="21.6" x14ac:dyDescent="0.3">
      <c r="A6322" s="159" t="str">
        <f t="shared" si="98"/>
        <v>SN-94295</v>
      </c>
      <c r="B6322" s="171">
        <v>94295</v>
      </c>
      <c r="C6322" s="165" t="s">
        <v>7908</v>
      </c>
      <c r="D6322" s="166" t="s">
        <v>6105</v>
      </c>
      <c r="E6322" s="461">
        <v>3473.98</v>
      </c>
      <c r="F6322" s="164" t="s">
        <v>11118</v>
      </c>
    </row>
    <row r="6323" spans="1:6" ht="21.6" x14ac:dyDescent="0.3">
      <c r="A6323" s="159" t="str">
        <f t="shared" si="98"/>
        <v>SN-94296</v>
      </c>
      <c r="B6323" s="171">
        <v>94296</v>
      </c>
      <c r="C6323" s="165" t="s">
        <v>7909</v>
      </c>
      <c r="D6323" s="166" t="s">
        <v>6105</v>
      </c>
      <c r="E6323" s="461">
        <v>3858.04</v>
      </c>
      <c r="F6323" s="164" t="s">
        <v>11118</v>
      </c>
    </row>
    <row r="6324" spans="1:6" ht="21.6" x14ac:dyDescent="0.3">
      <c r="A6324" s="159" t="str">
        <f t="shared" si="98"/>
        <v>SN-95308</v>
      </c>
      <c r="B6324" s="171">
        <v>95308</v>
      </c>
      <c r="C6324" s="165" t="s">
        <v>17230</v>
      </c>
      <c r="D6324" s="166" t="s">
        <v>89</v>
      </c>
      <c r="E6324" s="461">
        <v>7.0000000000000007E-2</v>
      </c>
      <c r="F6324" s="164" t="s">
        <v>11118</v>
      </c>
    </row>
    <row r="6325" spans="1:6" ht="21.6" x14ac:dyDescent="0.3">
      <c r="A6325" s="159" t="str">
        <f t="shared" si="98"/>
        <v>SN-95309</v>
      </c>
      <c r="B6325" s="171">
        <v>95309</v>
      </c>
      <c r="C6325" s="165" t="s">
        <v>17231</v>
      </c>
      <c r="D6325" s="166" t="s">
        <v>89</v>
      </c>
      <c r="E6325" s="461">
        <v>0.13</v>
      </c>
      <c r="F6325" s="164" t="s">
        <v>11118</v>
      </c>
    </row>
    <row r="6326" spans="1:6" ht="21.6" x14ac:dyDescent="0.3">
      <c r="A6326" s="159" t="str">
        <f t="shared" si="98"/>
        <v>SN-95310</v>
      </c>
      <c r="B6326" s="171">
        <v>95310</v>
      </c>
      <c r="C6326" s="165" t="s">
        <v>17232</v>
      </c>
      <c r="D6326" s="166" t="s">
        <v>89</v>
      </c>
      <c r="E6326" s="461">
        <v>0.05</v>
      </c>
      <c r="F6326" s="164" t="s">
        <v>11118</v>
      </c>
    </row>
    <row r="6327" spans="1:6" ht="21.6" x14ac:dyDescent="0.3">
      <c r="A6327" s="159" t="str">
        <f t="shared" si="98"/>
        <v>SN-95311</v>
      </c>
      <c r="B6327" s="171">
        <v>95311</v>
      </c>
      <c r="C6327" s="165" t="s">
        <v>17233</v>
      </c>
      <c r="D6327" s="166" t="s">
        <v>89</v>
      </c>
      <c r="E6327" s="461">
        <v>7.0000000000000007E-2</v>
      </c>
      <c r="F6327" s="164" t="s">
        <v>11118</v>
      </c>
    </row>
    <row r="6328" spans="1:6" ht="21.6" x14ac:dyDescent="0.3">
      <c r="A6328" s="159" t="str">
        <f t="shared" si="98"/>
        <v>SN-95312</v>
      </c>
      <c r="B6328" s="171">
        <v>95312</v>
      </c>
      <c r="C6328" s="165" t="s">
        <v>17234</v>
      </c>
      <c r="D6328" s="166" t="s">
        <v>89</v>
      </c>
      <c r="E6328" s="461">
        <v>0.1</v>
      </c>
      <c r="F6328" s="164" t="s">
        <v>11118</v>
      </c>
    </row>
    <row r="6329" spans="1:6" ht="21.6" x14ac:dyDescent="0.3">
      <c r="A6329" s="159" t="str">
        <f t="shared" si="98"/>
        <v>SN-95313</v>
      </c>
      <c r="B6329" s="171">
        <v>95313</v>
      </c>
      <c r="C6329" s="165" t="s">
        <v>17235</v>
      </c>
      <c r="D6329" s="166" t="s">
        <v>89</v>
      </c>
      <c r="E6329" s="461">
        <v>0.14000000000000001</v>
      </c>
      <c r="F6329" s="164" t="s">
        <v>11118</v>
      </c>
    </row>
    <row r="6330" spans="1:6" ht="21.6" x14ac:dyDescent="0.3">
      <c r="A6330" s="159" t="str">
        <f t="shared" si="98"/>
        <v>SN-95314</v>
      </c>
      <c r="B6330" s="171">
        <v>95314</v>
      </c>
      <c r="C6330" s="165" t="s">
        <v>17236</v>
      </c>
      <c r="D6330" s="166" t="s">
        <v>89</v>
      </c>
      <c r="E6330" s="461">
        <v>0.1</v>
      </c>
      <c r="F6330" s="164" t="s">
        <v>11118</v>
      </c>
    </row>
    <row r="6331" spans="1:6" ht="21.6" x14ac:dyDescent="0.3">
      <c r="A6331" s="159" t="str">
        <f t="shared" si="98"/>
        <v>SN-95315</v>
      </c>
      <c r="B6331" s="171">
        <v>95315</v>
      </c>
      <c r="C6331" s="165" t="s">
        <v>17237</v>
      </c>
      <c r="D6331" s="166" t="s">
        <v>89</v>
      </c>
      <c r="E6331" s="461">
        <v>0.1</v>
      </c>
      <c r="F6331" s="164" t="s">
        <v>11118</v>
      </c>
    </row>
    <row r="6332" spans="1:6" ht="21.6" x14ac:dyDescent="0.3">
      <c r="A6332" s="159" t="str">
        <f t="shared" si="98"/>
        <v>SN-95316</v>
      </c>
      <c r="B6332" s="171">
        <v>95316</v>
      </c>
      <c r="C6332" s="165" t="s">
        <v>17238</v>
      </c>
      <c r="D6332" s="166" t="s">
        <v>89</v>
      </c>
      <c r="E6332" s="461">
        <v>0.24</v>
      </c>
      <c r="F6332" s="164" t="s">
        <v>11118</v>
      </c>
    </row>
    <row r="6333" spans="1:6" ht="21.6" x14ac:dyDescent="0.3">
      <c r="A6333" s="159" t="str">
        <f t="shared" si="98"/>
        <v>SN-95317</v>
      </c>
      <c r="B6333" s="171">
        <v>95317</v>
      </c>
      <c r="C6333" s="165" t="s">
        <v>17239</v>
      </c>
      <c r="D6333" s="166" t="s">
        <v>89</v>
      </c>
      <c r="E6333" s="461">
        <v>0.12</v>
      </c>
      <c r="F6333" s="164" t="s">
        <v>11118</v>
      </c>
    </row>
    <row r="6334" spans="1:6" ht="21.6" x14ac:dyDescent="0.3">
      <c r="A6334" s="159" t="str">
        <f t="shared" si="98"/>
        <v>SN-95318</v>
      </c>
      <c r="B6334" s="171">
        <v>95318</v>
      </c>
      <c r="C6334" s="165" t="s">
        <v>17240</v>
      </c>
      <c r="D6334" s="166" t="s">
        <v>89</v>
      </c>
      <c r="E6334" s="461">
        <v>0.06</v>
      </c>
      <c r="F6334" s="164" t="s">
        <v>11118</v>
      </c>
    </row>
    <row r="6335" spans="1:6" ht="21.6" x14ac:dyDescent="0.3">
      <c r="A6335" s="159" t="str">
        <f t="shared" si="98"/>
        <v>SN-95319</v>
      </c>
      <c r="B6335" s="171">
        <v>95319</v>
      </c>
      <c r="C6335" s="165" t="s">
        <v>17241</v>
      </c>
      <c r="D6335" s="166" t="s">
        <v>89</v>
      </c>
      <c r="E6335" s="461">
        <v>7.0000000000000007E-2</v>
      </c>
      <c r="F6335" s="164" t="s">
        <v>11118</v>
      </c>
    </row>
    <row r="6336" spans="1:6" ht="21.6" x14ac:dyDescent="0.3">
      <c r="A6336" s="159" t="str">
        <f t="shared" si="98"/>
        <v>SN-95320</v>
      </c>
      <c r="B6336" s="171">
        <v>95320</v>
      </c>
      <c r="C6336" s="165" t="s">
        <v>17242</v>
      </c>
      <c r="D6336" s="166" t="s">
        <v>89</v>
      </c>
      <c r="E6336" s="461">
        <v>0.08</v>
      </c>
      <c r="F6336" s="164" t="s">
        <v>11118</v>
      </c>
    </row>
    <row r="6337" spans="1:6" ht="21.6" x14ac:dyDescent="0.3">
      <c r="A6337" s="159" t="str">
        <f t="shared" si="98"/>
        <v>SN-95321</v>
      </c>
      <c r="B6337" s="171">
        <v>95321</v>
      </c>
      <c r="C6337" s="165" t="s">
        <v>17243</v>
      </c>
      <c r="D6337" s="166" t="s">
        <v>89</v>
      </c>
      <c r="E6337" s="461">
        <v>0.11</v>
      </c>
      <c r="F6337" s="164" t="s">
        <v>11118</v>
      </c>
    </row>
    <row r="6338" spans="1:6" ht="21.6" x14ac:dyDescent="0.3">
      <c r="A6338" s="159" t="str">
        <f t="shared" si="98"/>
        <v>SN-95322</v>
      </c>
      <c r="B6338" s="171">
        <v>95322</v>
      </c>
      <c r="C6338" s="165" t="s">
        <v>17244</v>
      </c>
      <c r="D6338" s="166" t="s">
        <v>89</v>
      </c>
      <c r="E6338" s="461">
        <v>0.05</v>
      </c>
      <c r="F6338" s="164" t="s">
        <v>11118</v>
      </c>
    </row>
    <row r="6339" spans="1:6" ht="21.6" x14ac:dyDescent="0.3">
      <c r="A6339" s="159" t="str">
        <f t="shared" si="98"/>
        <v>SN-95323</v>
      </c>
      <c r="B6339" s="171">
        <v>95323</v>
      </c>
      <c r="C6339" s="165" t="s">
        <v>17245</v>
      </c>
      <c r="D6339" s="166" t="s">
        <v>89</v>
      </c>
      <c r="E6339" s="461">
        <v>0.15</v>
      </c>
      <c r="F6339" s="164" t="s">
        <v>11118</v>
      </c>
    </row>
    <row r="6340" spans="1:6" ht="21.6" x14ac:dyDescent="0.3">
      <c r="A6340" s="159" t="str">
        <f t="shared" si="98"/>
        <v>SN-95324</v>
      </c>
      <c r="B6340" s="171">
        <v>95324</v>
      </c>
      <c r="C6340" s="165" t="s">
        <v>17246</v>
      </c>
      <c r="D6340" s="166" t="s">
        <v>89</v>
      </c>
      <c r="E6340" s="461">
        <v>0.17</v>
      </c>
      <c r="F6340" s="164" t="s">
        <v>11118</v>
      </c>
    </row>
    <row r="6341" spans="1:6" ht="21.6" x14ac:dyDescent="0.3">
      <c r="A6341" s="159" t="str">
        <f t="shared" si="98"/>
        <v>SN-95325</v>
      </c>
      <c r="B6341" s="171">
        <v>95325</v>
      </c>
      <c r="C6341" s="165" t="s">
        <v>17247</v>
      </c>
      <c r="D6341" s="166" t="s">
        <v>89</v>
      </c>
      <c r="E6341" s="461">
        <v>0.12</v>
      </c>
      <c r="F6341" s="164" t="s">
        <v>11118</v>
      </c>
    </row>
    <row r="6342" spans="1:6" ht="21.6" x14ac:dyDescent="0.3">
      <c r="A6342" s="159" t="str">
        <f t="shared" si="98"/>
        <v>SN-95326</v>
      </c>
      <c r="B6342" s="171">
        <v>95326</v>
      </c>
      <c r="C6342" s="165" t="s">
        <v>17248</v>
      </c>
      <c r="D6342" s="166" t="s">
        <v>89</v>
      </c>
      <c r="E6342" s="461">
        <v>0.03</v>
      </c>
      <c r="F6342" s="164" t="s">
        <v>11118</v>
      </c>
    </row>
    <row r="6343" spans="1:6" ht="21.6" x14ac:dyDescent="0.3">
      <c r="A6343" s="159" t="str">
        <f t="shared" si="98"/>
        <v>SN-95327</v>
      </c>
      <c r="B6343" s="171">
        <v>95327</v>
      </c>
      <c r="C6343" s="165" t="s">
        <v>17249</v>
      </c>
      <c r="D6343" s="166" t="s">
        <v>89</v>
      </c>
      <c r="E6343" s="461">
        <v>0.17</v>
      </c>
      <c r="F6343" s="164" t="s">
        <v>11118</v>
      </c>
    </row>
    <row r="6344" spans="1:6" ht="21.6" x14ac:dyDescent="0.3">
      <c r="A6344" s="159" t="str">
        <f t="shared" si="98"/>
        <v>SN-95328</v>
      </c>
      <c r="B6344" s="171">
        <v>95328</v>
      </c>
      <c r="C6344" s="165" t="s">
        <v>17250</v>
      </c>
      <c r="D6344" s="166" t="s">
        <v>89</v>
      </c>
      <c r="E6344" s="461">
        <v>0.1</v>
      </c>
      <c r="F6344" s="164" t="s">
        <v>11118</v>
      </c>
    </row>
    <row r="6345" spans="1:6" ht="21.6" x14ac:dyDescent="0.3">
      <c r="A6345" s="159" t="str">
        <f t="shared" si="98"/>
        <v>SN-95329</v>
      </c>
      <c r="B6345" s="171">
        <v>95329</v>
      </c>
      <c r="C6345" s="165" t="s">
        <v>17251</v>
      </c>
      <c r="D6345" s="166" t="s">
        <v>89</v>
      </c>
      <c r="E6345" s="461">
        <v>0.13</v>
      </c>
      <c r="F6345" s="164" t="s">
        <v>11118</v>
      </c>
    </row>
    <row r="6346" spans="1:6" x14ac:dyDescent="0.3">
      <c r="A6346" s="159" t="str">
        <f t="shared" ref="A6346:A6409" si="99">CONCATENATE("SN-",B6346)</f>
        <v>SN-95330</v>
      </c>
      <c r="B6346" s="171">
        <v>95330</v>
      </c>
      <c r="C6346" s="165" t="s">
        <v>17252</v>
      </c>
      <c r="D6346" s="166" t="s">
        <v>89</v>
      </c>
      <c r="E6346" s="461">
        <v>0.1</v>
      </c>
      <c r="F6346" s="164" t="s">
        <v>11537</v>
      </c>
    </row>
    <row r="6347" spans="1:6" ht="21.6" x14ac:dyDescent="0.3">
      <c r="A6347" s="159" t="str">
        <f t="shared" si="99"/>
        <v>SN-95331</v>
      </c>
      <c r="B6347" s="171">
        <v>95331</v>
      </c>
      <c r="C6347" s="165" t="s">
        <v>17253</v>
      </c>
      <c r="D6347" s="166" t="s">
        <v>89</v>
      </c>
      <c r="E6347" s="461">
        <v>7.0000000000000007E-2</v>
      </c>
      <c r="F6347" s="164" t="s">
        <v>11118</v>
      </c>
    </row>
    <row r="6348" spans="1:6" x14ac:dyDescent="0.3">
      <c r="A6348" s="159" t="str">
        <f t="shared" si="99"/>
        <v>SN-95332</v>
      </c>
      <c r="B6348" s="171">
        <v>95332</v>
      </c>
      <c r="C6348" s="165" t="s">
        <v>17254</v>
      </c>
      <c r="D6348" s="166" t="s">
        <v>89</v>
      </c>
      <c r="E6348" s="461">
        <v>0.35</v>
      </c>
      <c r="F6348" s="164" t="s">
        <v>11537</v>
      </c>
    </row>
    <row r="6349" spans="1:6" ht="21.6" x14ac:dyDescent="0.3">
      <c r="A6349" s="159" t="str">
        <f t="shared" si="99"/>
        <v>SN-95333</v>
      </c>
      <c r="B6349" s="171">
        <v>95333</v>
      </c>
      <c r="C6349" s="165" t="s">
        <v>17255</v>
      </c>
      <c r="D6349" s="166" t="s">
        <v>89</v>
      </c>
      <c r="E6349" s="461">
        <v>0.35</v>
      </c>
      <c r="F6349" s="164" t="s">
        <v>11118</v>
      </c>
    </row>
    <row r="6350" spans="1:6" ht="21.6" x14ac:dyDescent="0.3">
      <c r="A6350" s="159" t="str">
        <f t="shared" si="99"/>
        <v>SN-95334</v>
      </c>
      <c r="B6350" s="171">
        <v>95334</v>
      </c>
      <c r="C6350" s="165" t="s">
        <v>17256</v>
      </c>
      <c r="D6350" s="166" t="s">
        <v>89</v>
      </c>
      <c r="E6350" s="461">
        <v>0.28999999999999998</v>
      </c>
      <c r="F6350" s="164" t="s">
        <v>11118</v>
      </c>
    </row>
    <row r="6351" spans="1:6" x14ac:dyDescent="0.3">
      <c r="A6351" s="159" t="str">
        <f t="shared" si="99"/>
        <v>SN-95335</v>
      </c>
      <c r="B6351" s="171">
        <v>95335</v>
      </c>
      <c r="C6351" s="165" t="s">
        <v>17257</v>
      </c>
      <c r="D6351" s="166" t="s">
        <v>89</v>
      </c>
      <c r="E6351" s="461">
        <v>0.17</v>
      </c>
      <c r="F6351" s="164" t="s">
        <v>11537</v>
      </c>
    </row>
    <row r="6352" spans="1:6" ht="21.6" x14ac:dyDescent="0.3">
      <c r="A6352" s="159" t="str">
        <f t="shared" si="99"/>
        <v>SN-95336</v>
      </c>
      <c r="B6352" s="171">
        <v>95336</v>
      </c>
      <c r="C6352" s="165" t="s">
        <v>17258</v>
      </c>
      <c r="D6352" s="166" t="s">
        <v>89</v>
      </c>
      <c r="E6352" s="461">
        <v>0.11</v>
      </c>
      <c r="F6352" s="164" t="s">
        <v>11118</v>
      </c>
    </row>
    <row r="6353" spans="1:6" ht="21.6" x14ac:dyDescent="0.3">
      <c r="A6353" s="159" t="str">
        <f t="shared" si="99"/>
        <v>SN-95337</v>
      </c>
      <c r="B6353" s="171">
        <v>95337</v>
      </c>
      <c r="C6353" s="165" t="s">
        <v>17259</v>
      </c>
      <c r="D6353" s="166" t="s">
        <v>89</v>
      </c>
      <c r="E6353" s="461">
        <v>0.1</v>
      </c>
      <c r="F6353" s="164" t="s">
        <v>11118</v>
      </c>
    </row>
    <row r="6354" spans="1:6" ht="21.6" x14ac:dyDescent="0.3">
      <c r="A6354" s="159" t="str">
        <f t="shared" si="99"/>
        <v>SN-95338</v>
      </c>
      <c r="B6354" s="171">
        <v>95338</v>
      </c>
      <c r="C6354" s="165" t="s">
        <v>17260</v>
      </c>
      <c r="D6354" s="166" t="s">
        <v>89</v>
      </c>
      <c r="E6354" s="461">
        <v>0.2</v>
      </c>
      <c r="F6354" s="164" t="s">
        <v>11118</v>
      </c>
    </row>
    <row r="6355" spans="1:6" ht="21.6" x14ac:dyDescent="0.3">
      <c r="A6355" s="159" t="str">
        <f t="shared" si="99"/>
        <v>SN-95339</v>
      </c>
      <c r="B6355" s="171">
        <v>95339</v>
      </c>
      <c r="C6355" s="165" t="s">
        <v>17261</v>
      </c>
      <c r="D6355" s="166" t="s">
        <v>89</v>
      </c>
      <c r="E6355" s="461">
        <v>0.17</v>
      </c>
      <c r="F6355" s="164" t="s">
        <v>11118</v>
      </c>
    </row>
    <row r="6356" spans="1:6" ht="21.6" x14ac:dyDescent="0.3">
      <c r="A6356" s="159" t="str">
        <f t="shared" si="99"/>
        <v>SN-95340</v>
      </c>
      <c r="B6356" s="171">
        <v>95340</v>
      </c>
      <c r="C6356" s="165" t="s">
        <v>17262</v>
      </c>
      <c r="D6356" s="166" t="s">
        <v>89</v>
      </c>
      <c r="E6356" s="461">
        <v>0.13</v>
      </c>
      <c r="F6356" s="164" t="s">
        <v>11118</v>
      </c>
    </row>
    <row r="6357" spans="1:6" ht="21.6" x14ac:dyDescent="0.3">
      <c r="A6357" s="159" t="str">
        <f t="shared" si="99"/>
        <v>SN-95341</v>
      </c>
      <c r="B6357" s="171">
        <v>95341</v>
      </c>
      <c r="C6357" s="165" t="s">
        <v>17263</v>
      </c>
      <c r="D6357" s="166" t="s">
        <v>89</v>
      </c>
      <c r="E6357" s="461">
        <v>0.16</v>
      </c>
      <c r="F6357" s="164" t="s">
        <v>11118</v>
      </c>
    </row>
    <row r="6358" spans="1:6" ht="21.6" x14ac:dyDescent="0.3">
      <c r="A6358" s="159" t="str">
        <f t="shared" si="99"/>
        <v>SN-95342</v>
      </c>
      <c r="B6358" s="171">
        <v>95342</v>
      </c>
      <c r="C6358" s="165" t="s">
        <v>17264</v>
      </c>
      <c r="D6358" s="166" t="s">
        <v>89</v>
      </c>
      <c r="E6358" s="461">
        <v>0.08</v>
      </c>
      <c r="F6358" s="164" t="s">
        <v>11118</v>
      </c>
    </row>
    <row r="6359" spans="1:6" ht="21.6" x14ac:dyDescent="0.3">
      <c r="A6359" s="159" t="str">
        <f t="shared" si="99"/>
        <v>SN-95343</v>
      </c>
      <c r="B6359" s="171">
        <v>95343</v>
      </c>
      <c r="C6359" s="165" t="s">
        <v>17265</v>
      </c>
      <c r="D6359" s="166" t="s">
        <v>89</v>
      </c>
      <c r="E6359" s="461">
        <v>7.0000000000000007E-2</v>
      </c>
      <c r="F6359" s="164" t="s">
        <v>11118</v>
      </c>
    </row>
    <row r="6360" spans="1:6" ht="21.6" x14ac:dyDescent="0.3">
      <c r="A6360" s="159" t="str">
        <f t="shared" si="99"/>
        <v>SN-95344</v>
      </c>
      <c r="B6360" s="171">
        <v>95344</v>
      </c>
      <c r="C6360" s="165" t="s">
        <v>17266</v>
      </c>
      <c r="D6360" s="166" t="s">
        <v>89</v>
      </c>
      <c r="E6360" s="461">
        <v>7.0000000000000007E-2</v>
      </c>
      <c r="F6360" s="164" t="s">
        <v>11118</v>
      </c>
    </row>
    <row r="6361" spans="1:6" ht="21.6" x14ac:dyDescent="0.3">
      <c r="A6361" s="159" t="str">
        <f t="shared" si="99"/>
        <v>SN-95345</v>
      </c>
      <c r="B6361" s="171">
        <v>95345</v>
      </c>
      <c r="C6361" s="165" t="s">
        <v>17267</v>
      </c>
      <c r="D6361" s="166" t="s">
        <v>89</v>
      </c>
      <c r="E6361" s="461">
        <v>0.48</v>
      </c>
      <c r="F6361" s="164" t="s">
        <v>11118</v>
      </c>
    </row>
    <row r="6362" spans="1:6" ht="21.6" x14ac:dyDescent="0.3">
      <c r="A6362" s="159" t="str">
        <f t="shared" si="99"/>
        <v>SN-95346</v>
      </c>
      <c r="B6362" s="171">
        <v>95346</v>
      </c>
      <c r="C6362" s="165" t="s">
        <v>17268</v>
      </c>
      <c r="D6362" s="166" t="s">
        <v>89</v>
      </c>
      <c r="E6362" s="461">
        <v>0.03</v>
      </c>
      <c r="F6362" s="164" t="s">
        <v>11118</v>
      </c>
    </row>
    <row r="6363" spans="1:6" ht="21.6" x14ac:dyDescent="0.3">
      <c r="A6363" s="159" t="str">
        <f t="shared" si="99"/>
        <v>SN-95347</v>
      </c>
      <c r="B6363" s="171">
        <v>95347</v>
      </c>
      <c r="C6363" s="165" t="s">
        <v>17269</v>
      </c>
      <c r="D6363" s="166" t="s">
        <v>89</v>
      </c>
      <c r="E6363" s="461">
        <v>0.03</v>
      </c>
      <c r="F6363" s="164" t="s">
        <v>11118</v>
      </c>
    </row>
    <row r="6364" spans="1:6" ht="21.6" x14ac:dyDescent="0.3">
      <c r="A6364" s="159" t="str">
        <f t="shared" si="99"/>
        <v>SN-95348</v>
      </c>
      <c r="B6364" s="171">
        <v>95348</v>
      </c>
      <c r="C6364" s="165" t="s">
        <v>17270</v>
      </c>
      <c r="D6364" s="166" t="s">
        <v>89</v>
      </c>
      <c r="E6364" s="461">
        <v>0.05</v>
      </c>
      <c r="F6364" s="164" t="s">
        <v>11118</v>
      </c>
    </row>
    <row r="6365" spans="1:6" ht="21.6" x14ac:dyDescent="0.3">
      <c r="A6365" s="159" t="str">
        <f t="shared" si="99"/>
        <v>SN-95349</v>
      </c>
      <c r="B6365" s="171">
        <v>95349</v>
      </c>
      <c r="C6365" s="165" t="s">
        <v>17271</v>
      </c>
      <c r="D6365" s="166" t="s">
        <v>89</v>
      </c>
      <c r="E6365" s="461">
        <v>0.04</v>
      </c>
      <c r="F6365" s="164" t="s">
        <v>11118</v>
      </c>
    </row>
    <row r="6366" spans="1:6" ht="21.6" x14ac:dyDescent="0.3">
      <c r="A6366" s="159" t="str">
        <f t="shared" si="99"/>
        <v>SN-95350</v>
      </c>
      <c r="B6366" s="171">
        <v>95350</v>
      </c>
      <c r="C6366" s="165" t="s">
        <v>17272</v>
      </c>
      <c r="D6366" s="166" t="s">
        <v>89</v>
      </c>
      <c r="E6366" s="461">
        <v>0.04</v>
      </c>
      <c r="F6366" s="164" t="s">
        <v>11118</v>
      </c>
    </row>
    <row r="6367" spans="1:6" ht="21.6" x14ac:dyDescent="0.3">
      <c r="A6367" s="159" t="str">
        <f t="shared" si="99"/>
        <v>SN-95351</v>
      </c>
      <c r="B6367" s="171">
        <v>95351</v>
      </c>
      <c r="C6367" s="165" t="s">
        <v>17273</v>
      </c>
      <c r="D6367" s="166" t="s">
        <v>89</v>
      </c>
      <c r="E6367" s="461">
        <v>0.13</v>
      </c>
      <c r="F6367" s="164" t="s">
        <v>11118</v>
      </c>
    </row>
    <row r="6368" spans="1:6" ht="21.6" x14ac:dyDescent="0.3">
      <c r="A6368" s="159" t="str">
        <f t="shared" si="99"/>
        <v>SN-95352</v>
      </c>
      <c r="B6368" s="171">
        <v>95352</v>
      </c>
      <c r="C6368" s="165" t="s">
        <v>17274</v>
      </c>
      <c r="D6368" s="166" t="s">
        <v>89</v>
      </c>
      <c r="E6368" s="461">
        <v>0.06</v>
      </c>
      <c r="F6368" s="164" t="s">
        <v>11118</v>
      </c>
    </row>
    <row r="6369" spans="1:6" ht="21.6" x14ac:dyDescent="0.3">
      <c r="A6369" s="159" t="str">
        <f t="shared" si="99"/>
        <v>SN-95354</v>
      </c>
      <c r="B6369" s="171">
        <v>95354</v>
      </c>
      <c r="C6369" s="165" t="s">
        <v>17275</v>
      </c>
      <c r="D6369" s="166" t="s">
        <v>89</v>
      </c>
      <c r="E6369" s="461">
        <v>0.05</v>
      </c>
      <c r="F6369" s="164" t="s">
        <v>11118</v>
      </c>
    </row>
    <row r="6370" spans="1:6" ht="21.6" x14ac:dyDescent="0.3">
      <c r="A6370" s="159" t="str">
        <f t="shared" si="99"/>
        <v>SN-95355</v>
      </c>
      <c r="B6370" s="171">
        <v>95355</v>
      </c>
      <c r="C6370" s="165" t="s">
        <v>17276</v>
      </c>
      <c r="D6370" s="166" t="s">
        <v>89</v>
      </c>
      <c r="E6370" s="461">
        <v>0.06</v>
      </c>
      <c r="F6370" s="164" t="s">
        <v>11118</v>
      </c>
    </row>
    <row r="6371" spans="1:6" ht="21.6" x14ac:dyDescent="0.3">
      <c r="A6371" s="159" t="str">
        <f t="shared" si="99"/>
        <v>SN-95356</v>
      </c>
      <c r="B6371" s="171">
        <v>95356</v>
      </c>
      <c r="C6371" s="165" t="s">
        <v>17277</v>
      </c>
      <c r="D6371" s="166" t="s">
        <v>89</v>
      </c>
      <c r="E6371" s="461">
        <v>7.0000000000000007E-2</v>
      </c>
      <c r="F6371" s="164" t="s">
        <v>11118</v>
      </c>
    </row>
    <row r="6372" spans="1:6" x14ac:dyDescent="0.3">
      <c r="A6372" s="159" t="str">
        <f t="shared" si="99"/>
        <v>SN-95357</v>
      </c>
      <c r="B6372" s="171">
        <v>95357</v>
      </c>
      <c r="C6372" s="165" t="s">
        <v>17278</v>
      </c>
      <c r="D6372" s="166" t="s">
        <v>89</v>
      </c>
      <c r="E6372" s="461">
        <v>0.1</v>
      </c>
      <c r="F6372" s="164" t="s">
        <v>11537</v>
      </c>
    </row>
    <row r="6373" spans="1:6" ht="21.6" x14ac:dyDescent="0.3">
      <c r="A6373" s="159" t="str">
        <f t="shared" si="99"/>
        <v>SN-95358</v>
      </c>
      <c r="B6373" s="171">
        <v>95358</v>
      </c>
      <c r="C6373" s="165" t="s">
        <v>17279</v>
      </c>
      <c r="D6373" s="166" t="s">
        <v>89</v>
      </c>
      <c r="E6373" s="461">
        <v>0.1</v>
      </c>
      <c r="F6373" s="164" t="s">
        <v>11118</v>
      </c>
    </row>
    <row r="6374" spans="1:6" ht="21.6" x14ac:dyDescent="0.3">
      <c r="A6374" s="159" t="str">
        <f t="shared" si="99"/>
        <v>SN-95359</v>
      </c>
      <c r="B6374" s="171">
        <v>95359</v>
      </c>
      <c r="C6374" s="165" t="s">
        <v>17280</v>
      </c>
      <c r="D6374" s="166" t="s">
        <v>89</v>
      </c>
      <c r="E6374" s="461">
        <v>0.11</v>
      </c>
      <c r="F6374" s="164" t="s">
        <v>11118</v>
      </c>
    </row>
    <row r="6375" spans="1:6" ht="21.6" x14ac:dyDescent="0.3">
      <c r="A6375" s="159" t="str">
        <f t="shared" si="99"/>
        <v>SN-95360</v>
      </c>
      <c r="B6375" s="171">
        <v>95360</v>
      </c>
      <c r="C6375" s="165" t="s">
        <v>17281</v>
      </c>
      <c r="D6375" s="166" t="s">
        <v>89</v>
      </c>
      <c r="E6375" s="461">
        <v>0.09</v>
      </c>
      <c r="F6375" s="164" t="s">
        <v>11118</v>
      </c>
    </row>
    <row r="6376" spans="1:6" ht="21.6" x14ac:dyDescent="0.3">
      <c r="A6376" s="159" t="str">
        <f t="shared" si="99"/>
        <v>SN-95361</v>
      </c>
      <c r="B6376" s="171">
        <v>95361</v>
      </c>
      <c r="C6376" s="165" t="s">
        <v>17282</v>
      </c>
      <c r="D6376" s="166" t="s">
        <v>89</v>
      </c>
      <c r="E6376" s="461">
        <v>0.05</v>
      </c>
      <c r="F6376" s="164" t="s">
        <v>11118</v>
      </c>
    </row>
    <row r="6377" spans="1:6" ht="21.6" x14ac:dyDescent="0.3">
      <c r="A6377" s="159" t="str">
        <f t="shared" si="99"/>
        <v>SN-95362</v>
      </c>
      <c r="B6377" s="171">
        <v>95362</v>
      </c>
      <c r="C6377" s="165" t="s">
        <v>17283</v>
      </c>
      <c r="D6377" s="166" t="s">
        <v>89</v>
      </c>
      <c r="E6377" s="461">
        <v>7.0000000000000007E-2</v>
      </c>
      <c r="F6377" s="164" t="s">
        <v>11118</v>
      </c>
    </row>
    <row r="6378" spans="1:6" ht="21.6" x14ac:dyDescent="0.3">
      <c r="A6378" s="159" t="str">
        <f t="shared" si="99"/>
        <v>SN-95363</v>
      </c>
      <c r="B6378" s="171">
        <v>95363</v>
      </c>
      <c r="C6378" s="165" t="s">
        <v>17284</v>
      </c>
      <c r="D6378" s="166" t="s">
        <v>89</v>
      </c>
      <c r="E6378" s="461">
        <v>0.08</v>
      </c>
      <c r="F6378" s="164" t="s">
        <v>11118</v>
      </c>
    </row>
    <row r="6379" spans="1:6" ht="21.6" x14ac:dyDescent="0.3">
      <c r="A6379" s="159" t="str">
        <f t="shared" si="99"/>
        <v>SN-95364</v>
      </c>
      <c r="B6379" s="171">
        <v>95364</v>
      </c>
      <c r="C6379" s="165" t="s">
        <v>17285</v>
      </c>
      <c r="D6379" s="166" t="s">
        <v>89</v>
      </c>
      <c r="E6379" s="461">
        <v>0.06</v>
      </c>
      <c r="F6379" s="164" t="s">
        <v>11118</v>
      </c>
    </row>
    <row r="6380" spans="1:6" ht="21.6" x14ac:dyDescent="0.3">
      <c r="A6380" s="159" t="str">
        <f t="shared" si="99"/>
        <v>SN-95365</v>
      </c>
      <c r="B6380" s="171">
        <v>95365</v>
      </c>
      <c r="C6380" s="165" t="s">
        <v>17286</v>
      </c>
      <c r="D6380" s="166" t="s">
        <v>89</v>
      </c>
      <c r="E6380" s="461">
        <v>7.0000000000000007E-2</v>
      </c>
      <c r="F6380" s="164" t="s">
        <v>11118</v>
      </c>
    </row>
    <row r="6381" spans="1:6" ht="21.6" x14ac:dyDescent="0.3">
      <c r="A6381" s="159" t="str">
        <f t="shared" si="99"/>
        <v>SN-95366</v>
      </c>
      <c r="B6381" s="171">
        <v>95366</v>
      </c>
      <c r="C6381" s="165" t="s">
        <v>17287</v>
      </c>
      <c r="D6381" s="166" t="s">
        <v>89</v>
      </c>
      <c r="E6381" s="461">
        <v>7.0000000000000007E-2</v>
      </c>
      <c r="F6381" s="164" t="s">
        <v>11118</v>
      </c>
    </row>
    <row r="6382" spans="1:6" ht="21.6" x14ac:dyDescent="0.3">
      <c r="A6382" s="159" t="str">
        <f t="shared" si="99"/>
        <v>SN-95367</v>
      </c>
      <c r="B6382" s="171">
        <v>95367</v>
      </c>
      <c r="C6382" s="165" t="s">
        <v>17288</v>
      </c>
      <c r="D6382" s="166" t="s">
        <v>89</v>
      </c>
      <c r="E6382" s="461">
        <v>0.06</v>
      </c>
      <c r="F6382" s="164" t="s">
        <v>11118</v>
      </c>
    </row>
    <row r="6383" spans="1:6" ht="21.6" x14ac:dyDescent="0.3">
      <c r="A6383" s="159" t="str">
        <f t="shared" si="99"/>
        <v>SN-95368</v>
      </c>
      <c r="B6383" s="171">
        <v>95368</v>
      </c>
      <c r="C6383" s="165" t="s">
        <v>17289</v>
      </c>
      <c r="D6383" s="166" t="s">
        <v>89</v>
      </c>
      <c r="E6383" s="461">
        <v>0.12</v>
      </c>
      <c r="F6383" s="164" t="s">
        <v>11118</v>
      </c>
    </row>
    <row r="6384" spans="1:6" ht="21.6" x14ac:dyDescent="0.3">
      <c r="A6384" s="159" t="str">
        <f t="shared" si="99"/>
        <v>SN-95369</v>
      </c>
      <c r="B6384" s="171">
        <v>95369</v>
      </c>
      <c r="C6384" s="165" t="s">
        <v>17290</v>
      </c>
      <c r="D6384" s="166" t="s">
        <v>89</v>
      </c>
      <c r="E6384" s="461">
        <v>7.0000000000000007E-2</v>
      </c>
      <c r="F6384" s="164" t="s">
        <v>11118</v>
      </c>
    </row>
    <row r="6385" spans="1:6" ht="21.6" x14ac:dyDescent="0.3">
      <c r="A6385" s="159" t="str">
        <f t="shared" si="99"/>
        <v>SN-95370</v>
      </c>
      <c r="B6385" s="171">
        <v>95370</v>
      </c>
      <c r="C6385" s="165" t="s">
        <v>17291</v>
      </c>
      <c r="D6385" s="166" t="s">
        <v>89</v>
      </c>
      <c r="E6385" s="461">
        <v>0.17</v>
      </c>
      <c r="F6385" s="164" t="s">
        <v>11118</v>
      </c>
    </row>
    <row r="6386" spans="1:6" x14ac:dyDescent="0.3">
      <c r="A6386" s="159" t="str">
        <f t="shared" si="99"/>
        <v>SN-95371</v>
      </c>
      <c r="B6386" s="171">
        <v>95371</v>
      </c>
      <c r="C6386" s="165" t="s">
        <v>17292</v>
      </c>
      <c r="D6386" s="166" t="s">
        <v>89</v>
      </c>
      <c r="E6386" s="461">
        <v>0.2</v>
      </c>
      <c r="F6386" s="164" t="s">
        <v>11537</v>
      </c>
    </row>
    <row r="6387" spans="1:6" x14ac:dyDescent="0.3">
      <c r="A6387" s="159" t="str">
        <f t="shared" si="99"/>
        <v>SN-95372</v>
      </c>
      <c r="B6387" s="171">
        <v>95372</v>
      </c>
      <c r="C6387" s="165" t="s">
        <v>7955</v>
      </c>
      <c r="D6387" s="166" t="s">
        <v>89</v>
      </c>
      <c r="E6387" s="461">
        <v>0.14000000000000001</v>
      </c>
      <c r="F6387" s="164" t="s">
        <v>11537</v>
      </c>
    </row>
    <row r="6388" spans="1:6" ht="21.6" x14ac:dyDescent="0.3">
      <c r="A6388" s="159" t="str">
        <f t="shared" si="99"/>
        <v>SN-95373</v>
      </c>
      <c r="B6388" s="171">
        <v>95373</v>
      </c>
      <c r="C6388" s="165" t="s">
        <v>17293</v>
      </c>
      <c r="D6388" s="166" t="s">
        <v>89</v>
      </c>
      <c r="E6388" s="461">
        <v>0.17</v>
      </c>
      <c r="F6388" s="164" t="s">
        <v>11118</v>
      </c>
    </row>
    <row r="6389" spans="1:6" ht="21.6" x14ac:dyDescent="0.3">
      <c r="A6389" s="159" t="str">
        <f t="shared" si="99"/>
        <v>SN-95374</v>
      </c>
      <c r="B6389" s="171">
        <v>95374</v>
      </c>
      <c r="C6389" s="165" t="s">
        <v>17294</v>
      </c>
      <c r="D6389" s="166" t="s">
        <v>89</v>
      </c>
      <c r="E6389" s="461">
        <v>0.15</v>
      </c>
      <c r="F6389" s="164" t="s">
        <v>11118</v>
      </c>
    </row>
    <row r="6390" spans="1:6" ht="21.6" x14ac:dyDescent="0.3">
      <c r="A6390" s="159" t="str">
        <f t="shared" si="99"/>
        <v>SN-95375</v>
      </c>
      <c r="B6390" s="171">
        <v>95375</v>
      </c>
      <c r="C6390" s="165" t="s">
        <v>17295</v>
      </c>
      <c r="D6390" s="166" t="s">
        <v>89</v>
      </c>
      <c r="E6390" s="461">
        <v>0.1</v>
      </c>
      <c r="F6390" s="164" t="s">
        <v>11118</v>
      </c>
    </row>
    <row r="6391" spans="1:6" ht="21.6" x14ac:dyDescent="0.3">
      <c r="A6391" s="159" t="str">
        <f t="shared" si="99"/>
        <v>SN-95376</v>
      </c>
      <c r="B6391" s="171">
        <v>95376</v>
      </c>
      <c r="C6391" s="165" t="s">
        <v>17296</v>
      </c>
      <c r="D6391" s="166" t="s">
        <v>89</v>
      </c>
      <c r="E6391" s="461">
        <v>0.03</v>
      </c>
      <c r="F6391" s="164" t="s">
        <v>11118</v>
      </c>
    </row>
    <row r="6392" spans="1:6" ht="21.6" x14ac:dyDescent="0.3">
      <c r="A6392" s="159" t="str">
        <f t="shared" si="99"/>
        <v>SN-95377</v>
      </c>
      <c r="B6392" s="171">
        <v>95377</v>
      </c>
      <c r="C6392" s="165" t="s">
        <v>17297</v>
      </c>
      <c r="D6392" s="166" t="s">
        <v>89</v>
      </c>
      <c r="E6392" s="461">
        <v>0.1</v>
      </c>
      <c r="F6392" s="164" t="s">
        <v>11118</v>
      </c>
    </row>
    <row r="6393" spans="1:6" x14ac:dyDescent="0.3">
      <c r="A6393" s="159" t="str">
        <f t="shared" si="99"/>
        <v>SN-95378</v>
      </c>
      <c r="B6393" s="171">
        <v>95378</v>
      </c>
      <c r="C6393" s="165" t="s">
        <v>17298</v>
      </c>
      <c r="D6393" s="166" t="s">
        <v>89</v>
      </c>
      <c r="E6393" s="461">
        <v>0.14000000000000001</v>
      </c>
      <c r="F6393" s="164" t="s">
        <v>11537</v>
      </c>
    </row>
    <row r="6394" spans="1:6" x14ac:dyDescent="0.3">
      <c r="A6394" s="159" t="str">
        <f t="shared" si="99"/>
        <v>SN-95379</v>
      </c>
      <c r="B6394" s="171">
        <v>95379</v>
      </c>
      <c r="C6394" s="165" t="s">
        <v>17299</v>
      </c>
      <c r="D6394" s="166" t="s">
        <v>89</v>
      </c>
      <c r="E6394" s="461">
        <v>0.1</v>
      </c>
      <c r="F6394" s="164" t="s">
        <v>11537</v>
      </c>
    </row>
    <row r="6395" spans="1:6" ht="21.6" x14ac:dyDescent="0.3">
      <c r="A6395" s="159" t="str">
        <f t="shared" si="99"/>
        <v>SN-95380</v>
      </c>
      <c r="B6395" s="171">
        <v>95380</v>
      </c>
      <c r="C6395" s="165" t="s">
        <v>17300</v>
      </c>
      <c r="D6395" s="166" t="s">
        <v>89</v>
      </c>
      <c r="E6395" s="461">
        <v>0.17</v>
      </c>
      <c r="F6395" s="164" t="s">
        <v>11118</v>
      </c>
    </row>
    <row r="6396" spans="1:6" ht="21.6" x14ac:dyDescent="0.3">
      <c r="A6396" s="159" t="str">
        <f t="shared" si="99"/>
        <v>SN-95381</v>
      </c>
      <c r="B6396" s="171">
        <v>95381</v>
      </c>
      <c r="C6396" s="165" t="s">
        <v>17301</v>
      </c>
      <c r="D6396" s="166" t="s">
        <v>89</v>
      </c>
      <c r="E6396" s="461">
        <v>0.1</v>
      </c>
      <c r="F6396" s="164" t="s">
        <v>11118</v>
      </c>
    </row>
    <row r="6397" spans="1:6" ht="21.6" x14ac:dyDescent="0.3">
      <c r="A6397" s="159" t="str">
        <f t="shared" si="99"/>
        <v>SN-95382</v>
      </c>
      <c r="B6397" s="171">
        <v>95382</v>
      </c>
      <c r="C6397" s="165" t="s">
        <v>17302</v>
      </c>
      <c r="D6397" s="166" t="s">
        <v>89</v>
      </c>
      <c r="E6397" s="461">
        <v>0.13</v>
      </c>
      <c r="F6397" s="164" t="s">
        <v>11118</v>
      </c>
    </row>
    <row r="6398" spans="1:6" ht="21.6" x14ac:dyDescent="0.3">
      <c r="A6398" s="159" t="str">
        <f t="shared" si="99"/>
        <v>SN-95383</v>
      </c>
      <c r="B6398" s="171">
        <v>95383</v>
      </c>
      <c r="C6398" s="165" t="s">
        <v>17303</v>
      </c>
      <c r="D6398" s="166" t="s">
        <v>89</v>
      </c>
      <c r="E6398" s="461">
        <v>0.1</v>
      </c>
      <c r="F6398" s="164" t="s">
        <v>11118</v>
      </c>
    </row>
    <row r="6399" spans="1:6" ht="21.6" x14ac:dyDescent="0.3">
      <c r="A6399" s="159" t="str">
        <f t="shared" si="99"/>
        <v>SN-95384</v>
      </c>
      <c r="B6399" s="171">
        <v>95384</v>
      </c>
      <c r="C6399" s="165" t="s">
        <v>17304</v>
      </c>
      <c r="D6399" s="166" t="s">
        <v>89</v>
      </c>
      <c r="E6399" s="461">
        <v>0.1</v>
      </c>
      <c r="F6399" s="164" t="s">
        <v>11118</v>
      </c>
    </row>
    <row r="6400" spans="1:6" ht="21.6" x14ac:dyDescent="0.3">
      <c r="A6400" s="159" t="str">
        <f t="shared" si="99"/>
        <v>SN-95385</v>
      </c>
      <c r="B6400" s="171">
        <v>95385</v>
      </c>
      <c r="C6400" s="165" t="s">
        <v>17305</v>
      </c>
      <c r="D6400" s="166" t="s">
        <v>89</v>
      </c>
      <c r="E6400" s="461">
        <v>0.13</v>
      </c>
      <c r="F6400" s="164" t="s">
        <v>11118</v>
      </c>
    </row>
    <row r="6401" spans="1:6" ht="21.6" x14ac:dyDescent="0.3">
      <c r="A6401" s="159" t="str">
        <f t="shared" si="99"/>
        <v>SN-95386</v>
      </c>
      <c r="B6401" s="171">
        <v>95386</v>
      </c>
      <c r="C6401" s="165" t="s">
        <v>17306</v>
      </c>
      <c r="D6401" s="166" t="s">
        <v>89</v>
      </c>
      <c r="E6401" s="461">
        <v>0.09</v>
      </c>
      <c r="F6401" s="164" t="s">
        <v>11118</v>
      </c>
    </row>
    <row r="6402" spans="1:6" ht="21.6" x14ac:dyDescent="0.3">
      <c r="A6402" s="159" t="str">
        <f t="shared" si="99"/>
        <v>SN-95387</v>
      </c>
      <c r="B6402" s="171">
        <v>95387</v>
      </c>
      <c r="C6402" s="165" t="s">
        <v>17307</v>
      </c>
      <c r="D6402" s="166" t="s">
        <v>89</v>
      </c>
      <c r="E6402" s="461">
        <v>0.11</v>
      </c>
      <c r="F6402" s="164" t="s">
        <v>11118</v>
      </c>
    </row>
    <row r="6403" spans="1:6" ht="21.6" x14ac:dyDescent="0.3">
      <c r="A6403" s="159" t="str">
        <f t="shared" si="99"/>
        <v>SN-95388</v>
      </c>
      <c r="B6403" s="171">
        <v>95388</v>
      </c>
      <c r="C6403" s="165" t="s">
        <v>17308</v>
      </c>
      <c r="D6403" s="166" t="s">
        <v>89</v>
      </c>
      <c r="E6403" s="461">
        <v>0.04</v>
      </c>
      <c r="F6403" s="164" t="s">
        <v>11118</v>
      </c>
    </row>
    <row r="6404" spans="1:6" ht="21.6" x14ac:dyDescent="0.3">
      <c r="A6404" s="159" t="str">
        <f t="shared" si="99"/>
        <v>SN-95389</v>
      </c>
      <c r="B6404" s="171">
        <v>95389</v>
      </c>
      <c r="C6404" s="165" t="s">
        <v>17309</v>
      </c>
      <c r="D6404" s="166" t="s">
        <v>89</v>
      </c>
      <c r="E6404" s="461">
        <v>0.05</v>
      </c>
      <c r="F6404" s="164" t="s">
        <v>11118</v>
      </c>
    </row>
    <row r="6405" spans="1:6" ht="21.6" x14ac:dyDescent="0.3">
      <c r="A6405" s="159" t="str">
        <f t="shared" si="99"/>
        <v>SN-95390</v>
      </c>
      <c r="B6405" s="171">
        <v>95390</v>
      </c>
      <c r="C6405" s="165" t="s">
        <v>17310</v>
      </c>
      <c r="D6405" s="166" t="s">
        <v>89</v>
      </c>
      <c r="E6405" s="461">
        <v>0.04</v>
      </c>
      <c r="F6405" s="164" t="s">
        <v>11118</v>
      </c>
    </row>
    <row r="6406" spans="1:6" ht="21.6" x14ac:dyDescent="0.3">
      <c r="A6406" s="159" t="str">
        <f t="shared" si="99"/>
        <v>SN-95391</v>
      </c>
      <c r="B6406" s="171">
        <v>95391</v>
      </c>
      <c r="C6406" s="165" t="s">
        <v>17311</v>
      </c>
      <c r="D6406" s="166" t="s">
        <v>89</v>
      </c>
      <c r="E6406" s="461">
        <v>0.1</v>
      </c>
      <c r="F6406" s="164" t="s">
        <v>11118</v>
      </c>
    </row>
    <row r="6407" spans="1:6" x14ac:dyDescent="0.3">
      <c r="A6407" s="159" t="str">
        <f t="shared" si="99"/>
        <v>SN-95392</v>
      </c>
      <c r="B6407" s="171">
        <v>95392</v>
      </c>
      <c r="C6407" s="165" t="s">
        <v>17312</v>
      </c>
      <c r="D6407" s="166" t="s">
        <v>89</v>
      </c>
      <c r="E6407" s="461">
        <v>0.04</v>
      </c>
      <c r="F6407" s="164" t="s">
        <v>11537</v>
      </c>
    </row>
    <row r="6408" spans="1:6" ht="21.6" x14ac:dyDescent="0.3">
      <c r="A6408" s="159" t="str">
        <f t="shared" si="99"/>
        <v>SN-95393</v>
      </c>
      <c r="B6408" s="171">
        <v>95393</v>
      </c>
      <c r="C6408" s="165" t="s">
        <v>17313</v>
      </c>
      <c r="D6408" s="166" t="s">
        <v>89</v>
      </c>
      <c r="E6408" s="461">
        <v>0.15</v>
      </c>
      <c r="F6408" s="164" t="s">
        <v>11118</v>
      </c>
    </row>
    <row r="6409" spans="1:6" ht="21.6" x14ac:dyDescent="0.3">
      <c r="A6409" s="159" t="str">
        <f t="shared" si="99"/>
        <v>SN-95394</v>
      </c>
      <c r="B6409" s="171">
        <v>95394</v>
      </c>
      <c r="C6409" s="165" t="s">
        <v>17314</v>
      </c>
      <c r="D6409" s="166" t="s">
        <v>89</v>
      </c>
      <c r="E6409" s="461">
        <v>0.34</v>
      </c>
      <c r="F6409" s="164" t="s">
        <v>11118</v>
      </c>
    </row>
    <row r="6410" spans="1:6" ht="21.6" x14ac:dyDescent="0.3">
      <c r="A6410" s="159" t="str">
        <f t="shared" ref="A6410:A6439" si="100">CONCATENATE("SN-",B6410)</f>
        <v>SN-95395</v>
      </c>
      <c r="B6410" s="171">
        <v>95395</v>
      </c>
      <c r="C6410" s="165" t="s">
        <v>17315</v>
      </c>
      <c r="D6410" s="166" t="s">
        <v>89</v>
      </c>
      <c r="E6410" s="461">
        <v>0.48</v>
      </c>
      <c r="F6410" s="164" t="s">
        <v>11118</v>
      </c>
    </row>
    <row r="6411" spans="1:6" ht="21.6" x14ac:dyDescent="0.3">
      <c r="A6411" s="159" t="str">
        <f t="shared" si="100"/>
        <v>SN-95396</v>
      </c>
      <c r="B6411" s="171">
        <v>95396</v>
      </c>
      <c r="C6411" s="165" t="s">
        <v>17316</v>
      </c>
      <c r="D6411" s="166" t="s">
        <v>89</v>
      </c>
      <c r="E6411" s="461">
        <v>0.63</v>
      </c>
      <c r="F6411" s="164" t="s">
        <v>11118</v>
      </c>
    </row>
    <row r="6412" spans="1:6" ht="21.6" x14ac:dyDescent="0.3">
      <c r="A6412" s="159" t="str">
        <f t="shared" si="100"/>
        <v>SN-95397</v>
      </c>
      <c r="B6412" s="171">
        <v>95397</v>
      </c>
      <c r="C6412" s="165" t="s">
        <v>17317</v>
      </c>
      <c r="D6412" s="166" t="s">
        <v>89</v>
      </c>
      <c r="E6412" s="461">
        <v>7.0000000000000007E-2</v>
      </c>
      <c r="F6412" s="164" t="s">
        <v>11118</v>
      </c>
    </row>
    <row r="6413" spans="1:6" ht="21.6" x14ac:dyDescent="0.3">
      <c r="A6413" s="159" t="str">
        <f t="shared" si="100"/>
        <v>SN-95398</v>
      </c>
      <c r="B6413" s="171">
        <v>95398</v>
      </c>
      <c r="C6413" s="165" t="s">
        <v>17318</v>
      </c>
      <c r="D6413" s="166" t="s">
        <v>89</v>
      </c>
      <c r="E6413" s="461">
        <v>0.03</v>
      </c>
      <c r="F6413" s="164" t="s">
        <v>11118</v>
      </c>
    </row>
    <row r="6414" spans="1:6" ht="21.6" x14ac:dyDescent="0.3">
      <c r="A6414" s="159" t="str">
        <f t="shared" si="100"/>
        <v>SN-95399</v>
      </c>
      <c r="B6414" s="171">
        <v>95399</v>
      </c>
      <c r="C6414" s="165" t="s">
        <v>17319</v>
      </c>
      <c r="D6414" s="166" t="s">
        <v>89</v>
      </c>
      <c r="E6414" s="461">
        <v>0.04</v>
      </c>
      <c r="F6414" s="164" t="s">
        <v>11118</v>
      </c>
    </row>
    <row r="6415" spans="1:6" ht="21.6" x14ac:dyDescent="0.3">
      <c r="A6415" s="159" t="str">
        <f t="shared" si="100"/>
        <v>SN-95400</v>
      </c>
      <c r="B6415" s="171">
        <v>95400</v>
      </c>
      <c r="C6415" s="165" t="s">
        <v>17320</v>
      </c>
      <c r="D6415" s="166" t="s">
        <v>89</v>
      </c>
      <c r="E6415" s="461">
        <v>0.09</v>
      </c>
      <c r="F6415" s="164" t="s">
        <v>11118</v>
      </c>
    </row>
    <row r="6416" spans="1:6" x14ac:dyDescent="0.3">
      <c r="A6416" s="159" t="str">
        <f t="shared" si="100"/>
        <v>SN-95401</v>
      </c>
      <c r="B6416" s="171">
        <v>95401</v>
      </c>
      <c r="C6416" s="165" t="s">
        <v>17321</v>
      </c>
      <c r="D6416" s="166" t="s">
        <v>89</v>
      </c>
      <c r="E6416" s="461">
        <v>0.21</v>
      </c>
      <c r="F6416" s="164" t="s">
        <v>11537</v>
      </c>
    </row>
    <row r="6417" spans="1:6" x14ac:dyDescent="0.3">
      <c r="A6417" s="159" t="str">
        <f t="shared" si="100"/>
        <v>SN-95402</v>
      </c>
      <c r="B6417" s="171">
        <v>95402</v>
      </c>
      <c r="C6417" s="165" t="s">
        <v>17322</v>
      </c>
      <c r="D6417" s="166" t="s">
        <v>89</v>
      </c>
      <c r="E6417" s="461">
        <v>0.81</v>
      </c>
      <c r="F6417" s="164" t="s">
        <v>11537</v>
      </c>
    </row>
    <row r="6418" spans="1:6" ht="21.6" x14ac:dyDescent="0.3">
      <c r="A6418" s="159" t="str">
        <f t="shared" si="100"/>
        <v>SN-95403</v>
      </c>
      <c r="B6418" s="171">
        <v>95403</v>
      </c>
      <c r="C6418" s="165" t="s">
        <v>17323</v>
      </c>
      <c r="D6418" s="166" t="s">
        <v>89</v>
      </c>
      <c r="E6418" s="461">
        <v>0.93</v>
      </c>
      <c r="F6418" s="164" t="s">
        <v>11118</v>
      </c>
    </row>
    <row r="6419" spans="1:6" ht="21.6" x14ac:dyDescent="0.3">
      <c r="A6419" s="159" t="str">
        <f t="shared" si="100"/>
        <v>SN-95404</v>
      </c>
      <c r="B6419" s="171">
        <v>95404</v>
      </c>
      <c r="C6419" s="165" t="s">
        <v>17324</v>
      </c>
      <c r="D6419" s="166" t="s">
        <v>89</v>
      </c>
      <c r="E6419" s="461">
        <v>1.27</v>
      </c>
      <c r="F6419" s="164" t="s">
        <v>11118</v>
      </c>
    </row>
    <row r="6420" spans="1:6" ht="21.6" x14ac:dyDescent="0.3">
      <c r="A6420" s="159" t="str">
        <f t="shared" si="100"/>
        <v>SN-95405</v>
      </c>
      <c r="B6420" s="171">
        <v>95405</v>
      </c>
      <c r="C6420" s="165" t="s">
        <v>17325</v>
      </c>
      <c r="D6420" s="166" t="s">
        <v>89</v>
      </c>
      <c r="E6420" s="461">
        <v>0.32</v>
      </c>
      <c r="F6420" s="164" t="s">
        <v>11118</v>
      </c>
    </row>
    <row r="6421" spans="1:6" x14ac:dyDescent="0.3">
      <c r="A6421" s="159" t="str">
        <f t="shared" si="100"/>
        <v>SN-95406</v>
      </c>
      <c r="B6421" s="171">
        <v>95406</v>
      </c>
      <c r="C6421" s="165" t="s">
        <v>17326</v>
      </c>
      <c r="D6421" s="166" t="s">
        <v>89</v>
      </c>
      <c r="E6421" s="461">
        <v>0.13</v>
      </c>
      <c r="F6421" s="164" t="s">
        <v>11537</v>
      </c>
    </row>
    <row r="6422" spans="1:6" ht="21.6" x14ac:dyDescent="0.3">
      <c r="A6422" s="159" t="str">
        <f t="shared" si="100"/>
        <v>SN-95407</v>
      </c>
      <c r="B6422" s="171">
        <v>95407</v>
      </c>
      <c r="C6422" s="165" t="s">
        <v>17327</v>
      </c>
      <c r="D6422" s="166" t="s">
        <v>89</v>
      </c>
      <c r="E6422" s="461">
        <v>2.68</v>
      </c>
      <c r="F6422" s="164" t="s">
        <v>11118</v>
      </c>
    </row>
    <row r="6423" spans="1:6" ht="21.6" x14ac:dyDescent="0.3">
      <c r="A6423" s="159" t="str">
        <f t="shared" si="100"/>
        <v>SN-95408</v>
      </c>
      <c r="B6423" s="171">
        <v>95408</v>
      </c>
      <c r="C6423" s="165" t="s">
        <v>17328</v>
      </c>
      <c r="D6423" s="166" t="s">
        <v>6105</v>
      </c>
      <c r="E6423" s="461">
        <v>5.26</v>
      </c>
      <c r="F6423" s="164" t="s">
        <v>11118</v>
      </c>
    </row>
    <row r="6424" spans="1:6" ht="21.6" x14ac:dyDescent="0.3">
      <c r="A6424" s="159" t="str">
        <f t="shared" si="100"/>
        <v>SN-95409</v>
      </c>
      <c r="B6424" s="171">
        <v>95409</v>
      </c>
      <c r="C6424" s="165" t="s">
        <v>17329</v>
      </c>
      <c r="D6424" s="166" t="s">
        <v>6105</v>
      </c>
      <c r="E6424" s="461">
        <v>14.41</v>
      </c>
      <c r="F6424" s="164" t="s">
        <v>11118</v>
      </c>
    </row>
    <row r="6425" spans="1:6" ht="21.6" x14ac:dyDescent="0.3">
      <c r="A6425" s="159" t="str">
        <f t="shared" si="100"/>
        <v>SN-95410</v>
      </c>
      <c r="B6425" s="171">
        <v>95410</v>
      </c>
      <c r="C6425" s="165" t="s">
        <v>17330</v>
      </c>
      <c r="D6425" s="166" t="s">
        <v>6105</v>
      </c>
      <c r="E6425" s="461">
        <v>5.95</v>
      </c>
      <c r="F6425" s="164" t="s">
        <v>11118</v>
      </c>
    </row>
    <row r="6426" spans="1:6" ht="21.6" x14ac:dyDescent="0.3">
      <c r="A6426" s="159" t="str">
        <f t="shared" si="100"/>
        <v>SN-95411</v>
      </c>
      <c r="B6426" s="171">
        <v>95411</v>
      </c>
      <c r="C6426" s="165" t="s">
        <v>17331</v>
      </c>
      <c r="D6426" s="166" t="s">
        <v>6105</v>
      </c>
      <c r="E6426" s="461">
        <v>12.38</v>
      </c>
      <c r="F6426" s="164" t="s">
        <v>11118</v>
      </c>
    </row>
    <row r="6427" spans="1:6" ht="21.6" x14ac:dyDescent="0.3">
      <c r="A6427" s="159" t="str">
        <f t="shared" si="100"/>
        <v>SN-95412</v>
      </c>
      <c r="B6427" s="171">
        <v>95412</v>
      </c>
      <c r="C6427" s="165" t="s">
        <v>17332</v>
      </c>
      <c r="D6427" s="166" t="s">
        <v>6105</v>
      </c>
      <c r="E6427" s="461">
        <v>10.32</v>
      </c>
      <c r="F6427" s="164" t="s">
        <v>11118</v>
      </c>
    </row>
    <row r="6428" spans="1:6" ht="21.6" x14ac:dyDescent="0.3">
      <c r="A6428" s="159" t="str">
        <f t="shared" si="100"/>
        <v>SN-95413</v>
      </c>
      <c r="B6428" s="171">
        <v>95413</v>
      </c>
      <c r="C6428" s="165" t="s">
        <v>17333</v>
      </c>
      <c r="D6428" s="166" t="s">
        <v>6105</v>
      </c>
      <c r="E6428" s="461">
        <v>6.4</v>
      </c>
      <c r="F6428" s="164" t="s">
        <v>11118</v>
      </c>
    </row>
    <row r="6429" spans="1:6" ht="21.6" x14ac:dyDescent="0.3">
      <c r="A6429" s="159" t="str">
        <f t="shared" si="100"/>
        <v>SN-95414</v>
      </c>
      <c r="B6429" s="171">
        <v>95414</v>
      </c>
      <c r="C6429" s="165" t="s">
        <v>17334</v>
      </c>
      <c r="D6429" s="166" t="s">
        <v>6105</v>
      </c>
      <c r="E6429" s="461">
        <v>20.71</v>
      </c>
      <c r="F6429" s="164" t="s">
        <v>11118</v>
      </c>
    </row>
    <row r="6430" spans="1:6" ht="21.6" x14ac:dyDescent="0.3">
      <c r="A6430" s="159" t="str">
        <f t="shared" si="100"/>
        <v>SN-95415</v>
      </c>
      <c r="B6430" s="171">
        <v>95415</v>
      </c>
      <c r="C6430" s="165" t="s">
        <v>17335</v>
      </c>
      <c r="D6430" s="166" t="s">
        <v>6105</v>
      </c>
      <c r="E6430" s="461">
        <v>109.79</v>
      </c>
      <c r="F6430" s="164" t="s">
        <v>11118</v>
      </c>
    </row>
    <row r="6431" spans="1:6" ht="21.6" x14ac:dyDescent="0.3">
      <c r="A6431" s="159" t="str">
        <f t="shared" si="100"/>
        <v>SN-95416</v>
      </c>
      <c r="B6431" s="171">
        <v>95416</v>
      </c>
      <c r="C6431" s="165" t="s">
        <v>17336</v>
      </c>
      <c r="D6431" s="166" t="s">
        <v>6105</v>
      </c>
      <c r="E6431" s="461">
        <v>4.93</v>
      </c>
      <c r="F6431" s="164" t="s">
        <v>11118</v>
      </c>
    </row>
    <row r="6432" spans="1:6" ht="21.6" x14ac:dyDescent="0.3">
      <c r="A6432" s="159" t="str">
        <f t="shared" si="100"/>
        <v>SN-95417</v>
      </c>
      <c r="B6432" s="171">
        <v>95417</v>
      </c>
      <c r="C6432" s="165" t="s">
        <v>17337</v>
      </c>
      <c r="D6432" s="166" t="s">
        <v>6105</v>
      </c>
      <c r="E6432" s="461">
        <v>124.97</v>
      </c>
      <c r="F6432" s="164" t="s">
        <v>11118</v>
      </c>
    </row>
    <row r="6433" spans="1:6" ht="21.6" x14ac:dyDescent="0.3">
      <c r="A6433" s="159" t="str">
        <f t="shared" si="100"/>
        <v>SN-95418</v>
      </c>
      <c r="B6433" s="171">
        <v>95418</v>
      </c>
      <c r="C6433" s="165" t="s">
        <v>17338</v>
      </c>
      <c r="D6433" s="166" t="s">
        <v>6105</v>
      </c>
      <c r="E6433" s="461">
        <v>170.83</v>
      </c>
      <c r="F6433" s="164" t="s">
        <v>11118</v>
      </c>
    </row>
    <row r="6434" spans="1:6" ht="21.6" x14ac:dyDescent="0.3">
      <c r="A6434" s="159" t="str">
        <f t="shared" si="100"/>
        <v>SN-95419</v>
      </c>
      <c r="B6434" s="171">
        <v>95419</v>
      </c>
      <c r="C6434" s="165" t="s">
        <v>17339</v>
      </c>
      <c r="D6434" s="166" t="s">
        <v>6105</v>
      </c>
      <c r="E6434" s="461">
        <v>45.35</v>
      </c>
      <c r="F6434" s="164" t="s">
        <v>11118</v>
      </c>
    </row>
    <row r="6435" spans="1:6" ht="21.6" x14ac:dyDescent="0.3">
      <c r="A6435" s="159" t="str">
        <f t="shared" si="100"/>
        <v>SN-95420</v>
      </c>
      <c r="B6435" s="171">
        <v>95420</v>
      </c>
      <c r="C6435" s="165" t="s">
        <v>17340</v>
      </c>
      <c r="D6435" s="166" t="s">
        <v>6105</v>
      </c>
      <c r="E6435" s="461">
        <v>64.42</v>
      </c>
      <c r="F6435" s="164" t="s">
        <v>11118</v>
      </c>
    </row>
    <row r="6436" spans="1:6" ht="21.6" x14ac:dyDescent="0.3">
      <c r="A6436" s="159" t="str">
        <f t="shared" si="100"/>
        <v>SN-95421</v>
      </c>
      <c r="B6436" s="171">
        <v>95421</v>
      </c>
      <c r="C6436" s="165" t="s">
        <v>17341</v>
      </c>
      <c r="D6436" s="166" t="s">
        <v>6105</v>
      </c>
      <c r="E6436" s="461">
        <v>85.17</v>
      </c>
      <c r="F6436" s="164" t="s">
        <v>11118</v>
      </c>
    </row>
    <row r="6437" spans="1:6" ht="21.6" x14ac:dyDescent="0.3">
      <c r="A6437" s="159" t="str">
        <f t="shared" si="100"/>
        <v>SN-95422</v>
      </c>
      <c r="B6437" s="171">
        <v>95422</v>
      </c>
      <c r="C6437" s="165" t="s">
        <v>17342</v>
      </c>
      <c r="D6437" s="166" t="s">
        <v>6105</v>
      </c>
      <c r="E6437" s="461">
        <v>28.68</v>
      </c>
      <c r="F6437" s="164" t="s">
        <v>11118</v>
      </c>
    </row>
    <row r="6438" spans="1:6" ht="21.6" x14ac:dyDescent="0.3">
      <c r="A6438" s="159" t="str">
        <f t="shared" si="100"/>
        <v>SN-95423</v>
      </c>
      <c r="B6438" s="171">
        <v>95423</v>
      </c>
      <c r="C6438" s="165" t="s">
        <v>17343</v>
      </c>
      <c r="D6438" s="166" t="s">
        <v>6105</v>
      </c>
      <c r="E6438" s="461">
        <v>43.53</v>
      </c>
      <c r="F6438" s="164" t="s">
        <v>11118</v>
      </c>
    </row>
    <row r="6439" spans="1:6" ht="21.6" x14ac:dyDescent="0.3">
      <c r="A6439" s="159" t="str">
        <f t="shared" si="100"/>
        <v>SN-95424</v>
      </c>
      <c r="B6439" s="171">
        <v>95424</v>
      </c>
      <c r="C6439" s="165" t="s">
        <v>17344</v>
      </c>
      <c r="D6439" s="166" t="s">
        <v>6105</v>
      </c>
      <c r="E6439" s="461">
        <v>18.04</v>
      </c>
      <c r="F6439" s="164" t="s">
        <v>11118</v>
      </c>
    </row>
  </sheetData>
  <autoFilter ref="A9:J6439" xr:uid="{00000000-0009-0000-0000-000008000000}"/>
  <mergeCells count="13">
    <mergeCell ref="A7:F7"/>
    <mergeCell ref="A8:A9"/>
    <mergeCell ref="B8:B9"/>
    <mergeCell ref="C8:C9"/>
    <mergeCell ref="D8:D9"/>
    <mergeCell ref="E8:E9"/>
    <mergeCell ref="F8:F9"/>
    <mergeCell ref="A1:C6"/>
    <mergeCell ref="D1:F2"/>
    <mergeCell ref="D3:E3"/>
    <mergeCell ref="D4:E4"/>
    <mergeCell ref="D5:E5"/>
    <mergeCell ref="D6:E6"/>
  </mergeCells>
  <pageMargins left="0.511811024" right="0.511811024" top="0.78740157499999996" bottom="0.78740157499999996" header="0.31496062000000002" footer="0.31496062000000002"/>
  <pageSetup paperSize="9" scale="39"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9369E-894E-4DF8-8CF2-40C31AEA0CF8}">
  <sheetPr>
    <tabColor theme="3" tint="0.59999389629810485"/>
  </sheetPr>
  <dimension ref="A1:E57"/>
  <sheetViews>
    <sheetView showGridLines="0" view="pageBreakPreview" workbookViewId="0">
      <selection activeCell="B19" sqref="B19"/>
    </sheetView>
  </sheetViews>
  <sheetFormatPr defaultColWidth="9.109375" defaultRowHeight="13.2" x14ac:dyDescent="0.3"/>
  <cols>
    <col min="1" max="1" width="8.44140625" style="1" customWidth="1"/>
    <col min="2" max="2" width="57.6640625" style="2" customWidth="1"/>
    <col min="3" max="3" width="16.109375" style="2" customWidth="1"/>
    <col min="4" max="16384" width="9.109375" style="2"/>
  </cols>
  <sheetData>
    <row r="1" spans="1:5" x14ac:dyDescent="0.3">
      <c r="D1" s="2" t="s">
        <v>0</v>
      </c>
    </row>
    <row r="2" spans="1:5" ht="18" x14ac:dyDescent="0.3">
      <c r="B2" s="3"/>
      <c r="D2" s="2" t="s">
        <v>0</v>
      </c>
    </row>
    <row r="3" spans="1:5" ht="5.25" customHeight="1" x14ac:dyDescent="0.3">
      <c r="A3" s="4"/>
      <c r="B3" s="5"/>
      <c r="D3" s="2" t="s">
        <v>0</v>
      </c>
    </row>
    <row r="4" spans="1:5" ht="13.8" x14ac:dyDescent="0.3">
      <c r="A4" s="6"/>
      <c r="B4" s="6"/>
      <c r="C4" s="4"/>
      <c r="D4" s="2" t="s">
        <v>0</v>
      </c>
    </row>
    <row r="5" spans="1:5" x14ac:dyDescent="0.3">
      <c r="D5" s="2" t="s">
        <v>0</v>
      </c>
    </row>
    <row r="6" spans="1:5" x14ac:dyDescent="0.3">
      <c r="D6" s="2" t="s">
        <v>0</v>
      </c>
    </row>
    <row r="7" spans="1:5" ht="29.25" customHeight="1" x14ac:dyDescent="0.3">
      <c r="A7" s="628" t="s">
        <v>1</v>
      </c>
      <c r="B7" s="628"/>
      <c r="C7" s="628"/>
      <c r="D7" s="2" t="s">
        <v>0</v>
      </c>
    </row>
    <row r="9" spans="1:5" s="7" customFormat="1" ht="15" customHeight="1" x14ac:dyDescent="0.3">
      <c r="A9" s="629" t="s">
        <v>2</v>
      </c>
      <c r="B9" s="629"/>
      <c r="C9" s="629"/>
    </row>
    <row r="10" spans="1:5" s="7" customFormat="1" ht="15" customHeight="1" x14ac:dyDescent="0.3">
      <c r="A10" s="629" t="s">
        <v>3</v>
      </c>
      <c r="B10" s="629"/>
      <c r="C10" s="629"/>
    </row>
    <row r="11" spans="1:5" s="7" customFormat="1" x14ac:dyDescent="0.3">
      <c r="A11" s="1"/>
      <c r="B11" s="8" t="s">
        <v>4</v>
      </c>
    </row>
    <row r="12" spans="1:5" s="11" customFormat="1" ht="12" x14ac:dyDescent="0.3">
      <c r="A12" s="9"/>
      <c r="B12" s="10"/>
      <c r="E12" s="12"/>
    </row>
    <row r="13" spans="1:5" ht="14.4" thickBot="1" x14ac:dyDescent="0.35">
      <c r="B13" s="13"/>
    </row>
    <row r="14" spans="1:5" ht="14.4" thickTop="1" thickBot="1" x14ac:dyDescent="0.35">
      <c r="A14" s="626" t="s">
        <v>5</v>
      </c>
      <c r="B14" s="627"/>
      <c r="C14" s="14" t="s">
        <v>6</v>
      </c>
    </row>
    <row r="15" spans="1:5" ht="13.8" thickTop="1" x14ac:dyDescent="0.3">
      <c r="A15" s="15" t="s">
        <v>7</v>
      </c>
      <c r="B15" s="16" t="s">
        <v>8</v>
      </c>
      <c r="C15" s="17">
        <v>0</v>
      </c>
    </row>
    <row r="16" spans="1:5" x14ac:dyDescent="0.3">
      <c r="A16" s="18" t="s">
        <v>9</v>
      </c>
      <c r="B16" s="19" t="s">
        <v>10</v>
      </c>
      <c r="C16" s="20">
        <v>1.4999999999999999E-2</v>
      </c>
    </row>
    <row r="17" spans="1:3" x14ac:dyDescent="0.3">
      <c r="A17" s="18" t="s">
        <v>11</v>
      </c>
      <c r="B17" s="19" t="s">
        <v>12</v>
      </c>
      <c r="C17" s="20">
        <v>0.01</v>
      </c>
    </row>
    <row r="18" spans="1:3" x14ac:dyDescent="0.3">
      <c r="A18" s="18" t="s">
        <v>13</v>
      </c>
      <c r="B18" s="19" t="s">
        <v>14</v>
      </c>
      <c r="C18" s="20">
        <v>2E-3</v>
      </c>
    </row>
    <row r="19" spans="1:3" x14ac:dyDescent="0.3">
      <c r="A19" s="18" t="s">
        <v>15</v>
      </c>
      <c r="B19" s="19" t="s">
        <v>16</v>
      </c>
      <c r="C19" s="20">
        <v>2.5000000000000001E-2</v>
      </c>
    </row>
    <row r="20" spans="1:3" x14ac:dyDescent="0.3">
      <c r="A20" s="18" t="s">
        <v>17</v>
      </c>
      <c r="B20" s="19" t="s">
        <v>18</v>
      </c>
      <c r="C20" s="20">
        <v>0.03</v>
      </c>
    </row>
    <row r="21" spans="1:3" x14ac:dyDescent="0.3">
      <c r="A21" s="18" t="s">
        <v>19</v>
      </c>
      <c r="B21" s="19" t="s">
        <v>20</v>
      </c>
      <c r="C21" s="20">
        <v>0.08</v>
      </c>
    </row>
    <row r="22" spans="1:3" x14ac:dyDescent="0.3">
      <c r="A22" s="18" t="s">
        <v>21</v>
      </c>
      <c r="B22" s="19" t="s">
        <v>22</v>
      </c>
      <c r="C22" s="20">
        <v>6.0000000000000001E-3</v>
      </c>
    </row>
    <row r="23" spans="1:3" s="21" customFormat="1" x14ac:dyDescent="0.3">
      <c r="A23" s="18" t="s">
        <v>23</v>
      </c>
      <c r="B23" s="19" t="s">
        <v>24</v>
      </c>
      <c r="C23" s="20">
        <v>0</v>
      </c>
    </row>
    <row r="24" spans="1:3" x14ac:dyDescent="0.3">
      <c r="A24" s="18"/>
      <c r="B24" s="22" t="s">
        <v>25</v>
      </c>
      <c r="C24" s="23">
        <f>SUM(C15:C23)</f>
        <v>0.16800000000000001</v>
      </c>
    </row>
    <row r="25" spans="1:3" ht="13.8" thickBot="1" x14ac:dyDescent="0.35">
      <c r="A25" s="24"/>
      <c r="B25" s="25"/>
      <c r="C25" s="26"/>
    </row>
    <row r="26" spans="1:3" ht="14.4" thickTop="1" thickBot="1" x14ac:dyDescent="0.35">
      <c r="A26" s="626" t="s">
        <v>26</v>
      </c>
      <c r="B26" s="627"/>
      <c r="C26" s="27"/>
    </row>
    <row r="27" spans="1:3" ht="13.8" thickTop="1" x14ac:dyDescent="0.3">
      <c r="A27" s="15" t="s">
        <v>27</v>
      </c>
      <c r="B27" s="19" t="s">
        <v>28</v>
      </c>
      <c r="C27" s="20">
        <v>0</v>
      </c>
    </row>
    <row r="28" spans="1:3" x14ac:dyDescent="0.3">
      <c r="A28" s="15" t="s">
        <v>29</v>
      </c>
      <c r="B28" s="16" t="s">
        <v>30</v>
      </c>
      <c r="C28" s="17">
        <v>0</v>
      </c>
    </row>
    <row r="29" spans="1:3" x14ac:dyDescent="0.3">
      <c r="A29" s="15" t="s">
        <v>31</v>
      </c>
      <c r="B29" s="19" t="s">
        <v>32</v>
      </c>
      <c r="C29" s="20">
        <v>6.8999999999999999E-3</v>
      </c>
    </row>
    <row r="30" spans="1:3" x14ac:dyDescent="0.3">
      <c r="A30" s="15" t="s">
        <v>33</v>
      </c>
      <c r="B30" s="19" t="s">
        <v>34</v>
      </c>
      <c r="C30" s="20">
        <v>8.3299999999999999E-2</v>
      </c>
    </row>
    <row r="31" spans="1:3" x14ac:dyDescent="0.3">
      <c r="A31" s="15" t="s">
        <v>35</v>
      </c>
      <c r="B31" s="19" t="s">
        <v>36</v>
      </c>
      <c r="C31" s="20">
        <v>5.9999999999999995E-4</v>
      </c>
    </row>
    <row r="32" spans="1:3" x14ac:dyDescent="0.3">
      <c r="A32" s="15" t="s">
        <v>37</v>
      </c>
      <c r="B32" s="19" t="s">
        <v>38</v>
      </c>
      <c r="C32" s="20">
        <v>5.5999999999999999E-3</v>
      </c>
    </row>
    <row r="33" spans="1:3" x14ac:dyDescent="0.3">
      <c r="A33" s="15" t="s">
        <v>39</v>
      </c>
      <c r="B33" s="16" t="s">
        <v>40</v>
      </c>
      <c r="C33" s="17">
        <v>0</v>
      </c>
    </row>
    <row r="34" spans="1:3" x14ac:dyDescent="0.3">
      <c r="A34" s="15" t="s">
        <v>41</v>
      </c>
      <c r="B34" s="19" t="s">
        <v>42</v>
      </c>
      <c r="C34" s="20">
        <v>8.9999999999999998E-4</v>
      </c>
    </row>
    <row r="35" spans="1:3" x14ac:dyDescent="0.3">
      <c r="A35" s="15" t="s">
        <v>43</v>
      </c>
      <c r="B35" s="16" t="s">
        <v>44</v>
      </c>
      <c r="C35" s="17">
        <v>6.5699999999999995E-2</v>
      </c>
    </row>
    <row r="36" spans="1:3" x14ac:dyDescent="0.3">
      <c r="A36" s="15" t="s">
        <v>45</v>
      </c>
      <c r="B36" s="16" t="s">
        <v>46</v>
      </c>
      <c r="C36" s="17">
        <v>2.0000000000000001E-4</v>
      </c>
    </row>
    <row r="37" spans="1:3" x14ac:dyDescent="0.3">
      <c r="A37" s="18"/>
      <c r="B37" s="22" t="s">
        <v>47</v>
      </c>
      <c r="C37" s="23">
        <f>SUM(C27:C36)</f>
        <v>0.16319999999999998</v>
      </c>
    </row>
    <row r="38" spans="1:3" ht="13.8" thickBot="1" x14ac:dyDescent="0.35">
      <c r="A38" s="24"/>
      <c r="B38" s="25"/>
      <c r="C38" s="26"/>
    </row>
    <row r="39" spans="1:3" ht="14.4" thickTop="1" thickBot="1" x14ac:dyDescent="0.35">
      <c r="A39" s="626" t="s">
        <v>48</v>
      </c>
      <c r="B39" s="627"/>
      <c r="C39" s="27"/>
    </row>
    <row r="40" spans="1:3" ht="13.8" thickTop="1" x14ac:dyDescent="0.3">
      <c r="A40" s="15" t="s">
        <v>49</v>
      </c>
      <c r="B40" s="16" t="s">
        <v>50</v>
      </c>
      <c r="C40" s="17">
        <v>4.4600000000000001E-2</v>
      </c>
    </row>
    <row r="41" spans="1:3" x14ac:dyDescent="0.3">
      <c r="A41" s="18" t="s">
        <v>51</v>
      </c>
      <c r="B41" s="19" t="s">
        <v>52</v>
      </c>
      <c r="C41" s="20">
        <v>1.1000000000000001E-3</v>
      </c>
    </row>
    <row r="42" spans="1:3" x14ac:dyDescent="0.3">
      <c r="A42" s="18" t="s">
        <v>53</v>
      </c>
      <c r="B42" s="19" t="s">
        <v>54</v>
      </c>
      <c r="C42" s="20">
        <v>4.0099999999999997E-2</v>
      </c>
    </row>
    <row r="43" spans="1:3" x14ac:dyDescent="0.3">
      <c r="A43" s="18" t="s">
        <v>55</v>
      </c>
      <c r="B43" s="19" t="s">
        <v>56</v>
      </c>
      <c r="C43" s="20">
        <v>4.1200000000000001E-2</v>
      </c>
    </row>
    <row r="44" spans="1:3" x14ac:dyDescent="0.3">
      <c r="A44" s="18" t="s">
        <v>57</v>
      </c>
      <c r="B44" s="19" t="s">
        <v>58</v>
      </c>
      <c r="C44" s="20">
        <v>3.8E-3</v>
      </c>
    </row>
    <row r="45" spans="1:3" x14ac:dyDescent="0.3">
      <c r="A45" s="18"/>
      <c r="B45" s="22" t="s">
        <v>59</v>
      </c>
      <c r="C45" s="23">
        <f>SUM(C40:C44)</f>
        <v>0.1308</v>
      </c>
    </row>
    <row r="46" spans="1:3" ht="13.8" thickBot="1" x14ac:dyDescent="0.35">
      <c r="A46" s="24"/>
      <c r="B46" s="28"/>
      <c r="C46" s="29"/>
    </row>
    <row r="47" spans="1:3" ht="14.4" thickTop="1" thickBot="1" x14ac:dyDescent="0.35">
      <c r="A47" s="626" t="s">
        <v>60</v>
      </c>
      <c r="B47" s="627"/>
      <c r="C47" s="27"/>
    </row>
    <row r="48" spans="1:3" ht="13.8" thickTop="1" x14ac:dyDescent="0.3">
      <c r="A48" s="15" t="s">
        <v>61</v>
      </c>
      <c r="B48" s="16" t="s">
        <v>62</v>
      </c>
      <c r="C48" s="17">
        <v>2.7400000000000001E-2</v>
      </c>
    </row>
    <row r="49" spans="1:4" ht="22.8" x14ac:dyDescent="0.3">
      <c r="A49" s="15" t="s">
        <v>63</v>
      </c>
      <c r="B49" s="16" t="s">
        <v>64</v>
      </c>
      <c r="C49" s="17">
        <v>3.8E-3</v>
      </c>
      <c r="D49" s="30"/>
    </row>
    <row r="50" spans="1:4" x14ac:dyDescent="0.3">
      <c r="A50" s="18"/>
      <c r="B50" s="22" t="s">
        <v>65</v>
      </c>
      <c r="C50" s="23">
        <f>SUM(C48:C49)</f>
        <v>3.1200000000000002E-2</v>
      </c>
    </row>
    <row r="51" spans="1:4" ht="13.8" thickBot="1" x14ac:dyDescent="0.35">
      <c r="A51" s="24"/>
      <c r="B51" s="25"/>
      <c r="C51" s="26"/>
    </row>
    <row r="52" spans="1:4" ht="14.4" thickTop="1" thickBot="1" x14ac:dyDescent="0.35">
      <c r="A52" s="626" t="s">
        <v>66</v>
      </c>
      <c r="B52" s="627"/>
      <c r="C52" s="31"/>
    </row>
    <row r="53" spans="1:4" ht="13.8" thickTop="1" x14ac:dyDescent="0.3">
      <c r="A53" s="15" t="s">
        <v>67</v>
      </c>
      <c r="B53" s="16" t="s">
        <v>68</v>
      </c>
      <c r="C53" s="17">
        <v>0</v>
      </c>
    </row>
    <row r="54" spans="1:4" x14ac:dyDescent="0.3">
      <c r="A54" s="18"/>
      <c r="B54" s="22" t="s">
        <v>69</v>
      </c>
      <c r="C54" s="23">
        <f>SUM(C53)</f>
        <v>0</v>
      </c>
    </row>
    <row r="55" spans="1:4" x14ac:dyDescent="0.3">
      <c r="A55" s="18"/>
      <c r="B55" s="22"/>
      <c r="C55" s="23"/>
    </row>
    <row r="56" spans="1:4" ht="13.8" thickBot="1" x14ac:dyDescent="0.35">
      <c r="A56" s="32"/>
      <c r="B56" s="33" t="s">
        <v>70</v>
      </c>
      <c r="C56" s="34">
        <f>ROUND(SUM(C54+C50+C45+C37+C24),4)</f>
        <v>0.49320000000000003</v>
      </c>
    </row>
    <row r="57" spans="1:4" ht="14.4" thickTop="1" x14ac:dyDescent="0.3">
      <c r="B57" s="13"/>
    </row>
  </sheetData>
  <mergeCells count="8">
    <mergeCell ref="A47:B47"/>
    <mergeCell ref="A52:B52"/>
    <mergeCell ref="A7:C7"/>
    <mergeCell ref="A9:C9"/>
    <mergeCell ref="A10:C10"/>
    <mergeCell ref="A14:B14"/>
    <mergeCell ref="A26:B26"/>
    <mergeCell ref="A39:B39"/>
  </mergeCells>
  <printOptions horizontalCentered="1"/>
  <pageMargins left="0.39370078740157483" right="0.39370078740157483" top="0.98425196850393704" bottom="0.59055118110236227" header="0.51181102362204722" footer="0.51181102362204722"/>
  <pageSetup paperSize="9" scale="88" orientation="portrait" horizontalDpi="4294967294" verticalDpi="300" r:id="rId1"/>
  <headerFooter alignWithMargins="0">
    <oddFooter>&amp;CVILBERTY VASCONCELOS
ENGENHEIRO CIVIL - CREA Nº. 32.632 
ART nº PE20180290820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0E24-DE31-406A-8417-DB81C2C081D5}">
  <sheetPr>
    <tabColor theme="3" tint="0.59999389629810485"/>
  </sheetPr>
  <dimension ref="A1:G57"/>
  <sheetViews>
    <sheetView showGridLines="0" view="pageBreakPreview" topLeftCell="A34" workbookViewId="0">
      <selection activeCell="B19" sqref="B19"/>
    </sheetView>
  </sheetViews>
  <sheetFormatPr defaultColWidth="9.109375" defaultRowHeight="13.2" x14ac:dyDescent="0.3"/>
  <cols>
    <col min="1" max="1" width="8.44140625" style="1" customWidth="1"/>
    <col min="2" max="2" width="57.6640625" style="2" customWidth="1"/>
    <col min="3" max="3" width="16.109375" style="2" customWidth="1"/>
    <col min="4" max="16384" width="9.109375" style="2"/>
  </cols>
  <sheetData>
    <row r="1" spans="1:7" x14ac:dyDescent="0.3">
      <c r="D1" s="2" t="s">
        <v>0</v>
      </c>
    </row>
    <row r="2" spans="1:7" ht="18" x14ac:dyDescent="0.3">
      <c r="B2" s="3"/>
      <c r="D2" s="2" t="s">
        <v>0</v>
      </c>
    </row>
    <row r="3" spans="1:7" ht="5.25" customHeight="1" x14ac:dyDescent="0.3">
      <c r="A3" s="4"/>
      <c r="B3" s="5"/>
      <c r="D3" s="2" t="s">
        <v>0</v>
      </c>
    </row>
    <row r="4" spans="1:7" ht="13.8" x14ac:dyDescent="0.3">
      <c r="A4" s="4"/>
      <c r="B4" s="4"/>
      <c r="C4" s="4"/>
      <c r="D4" s="2" t="s">
        <v>0</v>
      </c>
    </row>
    <row r="5" spans="1:7" x14ac:dyDescent="0.3">
      <c r="D5" s="2" t="s">
        <v>0</v>
      </c>
    </row>
    <row r="6" spans="1:7" x14ac:dyDescent="0.3">
      <c r="D6" s="2" t="s">
        <v>0</v>
      </c>
    </row>
    <row r="7" spans="1:7" ht="29.25" customHeight="1" x14ac:dyDescent="0.3">
      <c r="A7" s="628" t="s">
        <v>1</v>
      </c>
      <c r="B7" s="628"/>
      <c r="C7" s="628"/>
      <c r="D7" s="2" t="s">
        <v>0</v>
      </c>
    </row>
    <row r="9" spans="1:7" s="7" customFormat="1" x14ac:dyDescent="0.3">
      <c r="A9" s="629" t="s">
        <v>2</v>
      </c>
      <c r="B9" s="629"/>
      <c r="C9" s="629"/>
    </row>
    <row r="10" spans="1:7" s="7" customFormat="1" ht="12.75" customHeight="1" x14ac:dyDescent="0.3">
      <c r="A10" s="629" t="s">
        <v>3</v>
      </c>
      <c r="B10" s="629"/>
      <c r="C10" s="629"/>
    </row>
    <row r="11" spans="1:7" s="7" customFormat="1" ht="12.75" hidden="1" customHeight="1" x14ac:dyDescent="0.3">
      <c r="A11" s="1"/>
      <c r="B11" s="8" t="s">
        <v>71</v>
      </c>
    </row>
    <row r="12" spans="1:7" s="11" customFormat="1" ht="27.75" customHeight="1" x14ac:dyDescent="0.3">
      <c r="A12" s="9"/>
      <c r="B12" s="10"/>
      <c r="E12" s="12"/>
    </row>
    <row r="13" spans="1:7" ht="17.25" customHeight="1" thickBot="1" x14ac:dyDescent="0.35">
      <c r="B13" s="13"/>
    </row>
    <row r="14" spans="1:7" ht="18" customHeight="1" thickTop="1" thickBot="1" x14ac:dyDescent="0.35">
      <c r="A14" s="626" t="s">
        <v>5</v>
      </c>
      <c r="B14" s="627"/>
      <c r="C14" s="14" t="s">
        <v>6</v>
      </c>
    </row>
    <row r="15" spans="1:7" ht="18" customHeight="1" thickTop="1" x14ac:dyDescent="0.3">
      <c r="A15" s="15" t="s">
        <v>7</v>
      </c>
      <c r="B15" s="16" t="s">
        <v>8</v>
      </c>
      <c r="C15" s="17">
        <v>0</v>
      </c>
    </row>
    <row r="16" spans="1:7" ht="18" customHeight="1" x14ac:dyDescent="0.3">
      <c r="A16" s="18" t="s">
        <v>9</v>
      </c>
      <c r="B16" s="19" t="s">
        <v>10</v>
      </c>
      <c r="C16" s="20">
        <v>1.4999999999999999E-2</v>
      </c>
      <c r="G16" s="35" t="s">
        <v>72</v>
      </c>
    </row>
    <row r="17" spans="1:3" ht="18" customHeight="1" x14ac:dyDescent="0.3">
      <c r="A17" s="18" t="s">
        <v>11</v>
      </c>
      <c r="B17" s="19" t="s">
        <v>12</v>
      </c>
      <c r="C17" s="20">
        <v>0.01</v>
      </c>
    </row>
    <row r="18" spans="1:3" ht="18" customHeight="1" x14ac:dyDescent="0.3">
      <c r="A18" s="18" t="s">
        <v>13</v>
      </c>
      <c r="B18" s="19" t="s">
        <v>14</v>
      </c>
      <c r="C18" s="20">
        <v>2E-3</v>
      </c>
    </row>
    <row r="19" spans="1:3" ht="18" customHeight="1" x14ac:dyDescent="0.3">
      <c r="A19" s="18" t="s">
        <v>15</v>
      </c>
      <c r="B19" s="19" t="s">
        <v>16</v>
      </c>
      <c r="C19" s="20">
        <v>2.5000000000000001E-2</v>
      </c>
    </row>
    <row r="20" spans="1:3" ht="18" customHeight="1" x14ac:dyDescent="0.3">
      <c r="A20" s="18" t="s">
        <v>17</v>
      </c>
      <c r="B20" s="19" t="s">
        <v>18</v>
      </c>
      <c r="C20" s="20">
        <v>0.03</v>
      </c>
    </row>
    <row r="21" spans="1:3" ht="18" customHeight="1" x14ac:dyDescent="0.3">
      <c r="A21" s="18" t="s">
        <v>19</v>
      </c>
      <c r="B21" s="19" t="s">
        <v>20</v>
      </c>
      <c r="C21" s="20">
        <v>0.08</v>
      </c>
    </row>
    <row r="22" spans="1:3" ht="18" customHeight="1" x14ac:dyDescent="0.3">
      <c r="A22" s="18" t="s">
        <v>21</v>
      </c>
      <c r="B22" s="19" t="s">
        <v>22</v>
      </c>
      <c r="C22" s="20">
        <v>6.0000000000000001E-3</v>
      </c>
    </row>
    <row r="23" spans="1:3" s="21" customFormat="1" ht="18" customHeight="1" x14ac:dyDescent="0.3">
      <c r="A23" s="18" t="s">
        <v>23</v>
      </c>
      <c r="B23" s="19" t="s">
        <v>24</v>
      </c>
      <c r="C23" s="20">
        <v>0</v>
      </c>
    </row>
    <row r="24" spans="1:3" ht="18" customHeight="1" x14ac:dyDescent="0.3">
      <c r="A24" s="18"/>
      <c r="B24" s="22" t="s">
        <v>25</v>
      </c>
      <c r="C24" s="23">
        <f>SUM(C15:C23)</f>
        <v>0.16800000000000001</v>
      </c>
    </row>
    <row r="25" spans="1:3" ht="18" customHeight="1" thickBot="1" x14ac:dyDescent="0.35">
      <c r="A25" s="24"/>
      <c r="B25" s="25"/>
      <c r="C25" s="26"/>
    </row>
    <row r="26" spans="1:3" ht="18" customHeight="1" thickTop="1" thickBot="1" x14ac:dyDescent="0.35">
      <c r="A26" s="626" t="s">
        <v>26</v>
      </c>
      <c r="B26" s="627"/>
      <c r="C26" s="27"/>
    </row>
    <row r="27" spans="1:3" ht="18" customHeight="1" thickTop="1" x14ac:dyDescent="0.3">
      <c r="A27" s="15" t="s">
        <v>27</v>
      </c>
      <c r="B27" s="19" t="s">
        <v>28</v>
      </c>
      <c r="C27" s="36">
        <v>0.1804</v>
      </c>
    </row>
    <row r="28" spans="1:3" ht="18" customHeight="1" x14ac:dyDescent="0.3">
      <c r="A28" s="15" t="s">
        <v>29</v>
      </c>
      <c r="B28" s="16" t="s">
        <v>30</v>
      </c>
      <c r="C28" s="37">
        <v>4.3099999999999999E-2</v>
      </c>
    </row>
    <row r="29" spans="1:3" ht="18" customHeight="1" x14ac:dyDescent="0.3">
      <c r="A29" s="15" t="s">
        <v>31</v>
      </c>
      <c r="B29" s="19" t="s">
        <v>32</v>
      </c>
      <c r="C29" s="36">
        <v>9.1000000000000004E-3</v>
      </c>
    </row>
    <row r="30" spans="1:3" ht="18" customHeight="1" x14ac:dyDescent="0.3">
      <c r="A30" s="15" t="s">
        <v>33</v>
      </c>
      <c r="B30" s="19" t="s">
        <v>34</v>
      </c>
      <c r="C30" s="36">
        <v>0.109</v>
      </c>
    </row>
    <row r="31" spans="1:3" ht="18" customHeight="1" x14ac:dyDescent="0.3">
      <c r="A31" s="15" t="s">
        <v>35</v>
      </c>
      <c r="B31" s="19" t="s">
        <v>36</v>
      </c>
      <c r="C31" s="36">
        <v>8.0000000000000004E-4</v>
      </c>
    </row>
    <row r="32" spans="1:3" ht="18" customHeight="1" x14ac:dyDescent="0.3">
      <c r="A32" s="15" t="s">
        <v>37</v>
      </c>
      <c r="B32" s="19" t="s">
        <v>38</v>
      </c>
      <c r="C32" s="36">
        <v>7.3000000000000001E-3</v>
      </c>
    </row>
    <row r="33" spans="1:3" ht="18" customHeight="1" x14ac:dyDescent="0.3">
      <c r="A33" s="15" t="s">
        <v>39</v>
      </c>
      <c r="B33" s="16" t="s">
        <v>40</v>
      </c>
      <c r="C33" s="37">
        <v>2.06E-2</v>
      </c>
    </row>
    <row r="34" spans="1:3" ht="18" customHeight="1" x14ac:dyDescent="0.3">
      <c r="A34" s="15" t="s">
        <v>41</v>
      </c>
      <c r="B34" s="19" t="s">
        <v>42</v>
      </c>
      <c r="C34" s="36">
        <v>1.1999999999999999E-3</v>
      </c>
    </row>
    <row r="35" spans="1:3" ht="18" customHeight="1" x14ac:dyDescent="0.3">
      <c r="A35" s="15" t="s">
        <v>43</v>
      </c>
      <c r="B35" s="16" t="s">
        <v>44</v>
      </c>
      <c r="C35" s="37">
        <v>8.5900000000000004E-2</v>
      </c>
    </row>
    <row r="36" spans="1:3" ht="18" customHeight="1" x14ac:dyDescent="0.3">
      <c r="A36" s="15" t="s">
        <v>45</v>
      </c>
      <c r="B36" s="16" t="s">
        <v>46</v>
      </c>
      <c r="C36" s="37">
        <v>2.9999999999999997E-4</v>
      </c>
    </row>
    <row r="37" spans="1:3" ht="18" customHeight="1" x14ac:dyDescent="0.3">
      <c r="A37" s="18"/>
      <c r="B37" s="22" t="s">
        <v>47</v>
      </c>
      <c r="C37" s="23">
        <f>SUM(C27:C36)</f>
        <v>0.45770000000000005</v>
      </c>
    </row>
    <row r="38" spans="1:3" ht="23.25" customHeight="1" thickBot="1" x14ac:dyDescent="0.35">
      <c r="A38" s="24"/>
      <c r="B38" s="25"/>
      <c r="C38" s="26"/>
    </row>
    <row r="39" spans="1:3" ht="18" customHeight="1" thickTop="1" thickBot="1" x14ac:dyDescent="0.35">
      <c r="A39" s="626" t="s">
        <v>48</v>
      </c>
      <c r="B39" s="627"/>
      <c r="C39" s="27"/>
    </row>
    <row r="40" spans="1:3" ht="13.8" thickTop="1" x14ac:dyDescent="0.3">
      <c r="A40" s="15" t="s">
        <v>49</v>
      </c>
      <c r="B40" s="16" t="s">
        <v>50</v>
      </c>
      <c r="C40" s="37">
        <v>5.8400000000000001E-2</v>
      </c>
    </row>
    <row r="41" spans="1:3" x14ac:dyDescent="0.3">
      <c r="A41" s="18" t="s">
        <v>51</v>
      </c>
      <c r="B41" s="19" t="s">
        <v>52</v>
      </c>
      <c r="C41" s="36">
        <v>1.4E-3</v>
      </c>
    </row>
    <row r="42" spans="1:3" x14ac:dyDescent="0.3">
      <c r="A42" s="18" t="s">
        <v>53</v>
      </c>
      <c r="B42" s="19" t="s">
        <v>54</v>
      </c>
      <c r="C42" s="36">
        <v>5.2400000000000002E-2</v>
      </c>
    </row>
    <row r="43" spans="1:3" x14ac:dyDescent="0.3">
      <c r="A43" s="18" t="s">
        <v>55</v>
      </c>
      <c r="B43" s="19" t="s">
        <v>56</v>
      </c>
      <c r="C43" s="36">
        <v>5.3900000000000003E-2</v>
      </c>
    </row>
    <row r="44" spans="1:3" x14ac:dyDescent="0.3">
      <c r="A44" s="18" t="s">
        <v>57</v>
      </c>
      <c r="B44" s="19" t="s">
        <v>58</v>
      </c>
      <c r="C44" s="36">
        <v>4.8999999999999998E-3</v>
      </c>
    </row>
    <row r="45" spans="1:3" x14ac:dyDescent="0.3">
      <c r="A45" s="18"/>
      <c r="B45" s="22" t="s">
        <v>59</v>
      </c>
      <c r="C45" s="38">
        <f>SUM(C40:C44)</f>
        <v>0.17099999999999999</v>
      </c>
    </row>
    <row r="46" spans="1:3" ht="13.8" thickBot="1" x14ac:dyDescent="0.35">
      <c r="A46" s="24"/>
      <c r="B46" s="28"/>
      <c r="C46" s="29"/>
    </row>
    <row r="47" spans="1:3" ht="14.4" thickTop="1" thickBot="1" x14ac:dyDescent="0.35">
      <c r="A47" s="626" t="s">
        <v>60</v>
      </c>
      <c r="B47" s="627"/>
      <c r="C47" s="27"/>
    </row>
    <row r="48" spans="1:3" ht="13.8" thickTop="1" x14ac:dyDescent="0.3">
      <c r="A48" s="15" t="s">
        <v>61</v>
      </c>
      <c r="B48" s="16" t="s">
        <v>62</v>
      </c>
      <c r="C48" s="17">
        <f>ROUND(C24*C37,4)</f>
        <v>7.6899999999999996E-2</v>
      </c>
    </row>
    <row r="49" spans="1:4" ht="22.8" x14ac:dyDescent="0.3">
      <c r="A49" s="15" t="s">
        <v>63</v>
      </c>
      <c r="B49" s="16" t="s">
        <v>64</v>
      </c>
      <c r="C49" s="17">
        <f>ROUND((C41*C24)+(C40*C21),4)</f>
        <v>4.8999999999999998E-3</v>
      </c>
      <c r="D49" s="30"/>
    </row>
    <row r="50" spans="1:4" x14ac:dyDescent="0.3">
      <c r="A50" s="18"/>
      <c r="B50" s="22" t="s">
        <v>65</v>
      </c>
      <c r="C50" s="23">
        <f>SUM(C48:C49)</f>
        <v>8.1799999999999998E-2</v>
      </c>
    </row>
    <row r="51" spans="1:4" ht="13.8" thickBot="1" x14ac:dyDescent="0.35">
      <c r="A51" s="24"/>
      <c r="B51" s="25"/>
      <c r="C51" s="26"/>
    </row>
    <row r="52" spans="1:4" ht="14.4" thickTop="1" thickBot="1" x14ac:dyDescent="0.35">
      <c r="A52" s="626" t="s">
        <v>66</v>
      </c>
      <c r="B52" s="627"/>
      <c r="C52" s="31"/>
    </row>
    <row r="53" spans="1:4" ht="13.8" thickTop="1" x14ac:dyDescent="0.3">
      <c r="A53" s="15" t="s">
        <v>67</v>
      </c>
      <c r="B53" s="16" t="s">
        <v>68</v>
      </c>
      <c r="C53" s="17">
        <v>0</v>
      </c>
    </row>
    <row r="54" spans="1:4" x14ac:dyDescent="0.3">
      <c r="A54" s="18"/>
      <c r="B54" s="22" t="s">
        <v>69</v>
      </c>
      <c r="C54" s="23">
        <f>SUM(C53)</f>
        <v>0</v>
      </c>
    </row>
    <row r="55" spans="1:4" x14ac:dyDescent="0.3">
      <c r="A55" s="18"/>
      <c r="B55" s="22"/>
      <c r="C55" s="23"/>
    </row>
    <row r="56" spans="1:4" ht="13.8" thickBot="1" x14ac:dyDescent="0.35">
      <c r="A56" s="32"/>
      <c r="B56" s="33" t="s">
        <v>70</v>
      </c>
      <c r="C56" s="34">
        <f>ROUND(SUM(C54+C50+C45+C37+C24),4)</f>
        <v>0.87849999999999995</v>
      </c>
    </row>
    <row r="57" spans="1:4" ht="14.4" thickTop="1" x14ac:dyDescent="0.3">
      <c r="B57" s="13"/>
    </row>
  </sheetData>
  <mergeCells count="8">
    <mergeCell ref="A47:B47"/>
    <mergeCell ref="A52:B52"/>
    <mergeCell ref="A7:C7"/>
    <mergeCell ref="A9:C9"/>
    <mergeCell ref="A10:C10"/>
    <mergeCell ref="A14:B14"/>
    <mergeCell ref="A26:B26"/>
    <mergeCell ref="A39:B39"/>
  </mergeCells>
  <printOptions horizontalCentered="1"/>
  <pageMargins left="0.39370078740157483" right="0.39370078740157483" top="0.98425196850393704" bottom="0.59055118110236227" header="0.51181102362204722" footer="0.51181102362204722"/>
  <pageSetup paperSize="9" scale="88" orientation="portrait" horizontalDpi="4294967294" verticalDpi="300" r:id="rId1"/>
  <headerFooter alignWithMargins="0">
    <oddFooter>&amp;CVILBERTY VASCONCELOS
ENGENHEIRO CIVIL - CREA Nº. 32.632 
ART nº PE20180290820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39</vt:i4>
      </vt:variant>
      <vt:variant>
        <vt:lpstr>Intervalos Nomeados</vt:lpstr>
      </vt:variant>
      <vt:variant>
        <vt:i4>65</vt:i4>
      </vt:variant>
    </vt:vector>
  </HeadingPairs>
  <TitlesOfParts>
    <vt:vector size="104" baseType="lpstr">
      <vt:lpstr>Planilha1</vt:lpstr>
      <vt:lpstr>L.I.SICRO EQ</vt:lpstr>
      <vt:lpstr>L.I.SICRO MAT</vt:lpstr>
      <vt:lpstr>L.I.SICRO MO</vt:lpstr>
      <vt:lpstr>L.S.SICRO 2</vt:lpstr>
      <vt:lpstr>L.I.SINAPI</vt:lpstr>
      <vt:lpstr>L.S.SINAPI</vt:lpstr>
      <vt:lpstr>E.S.MENSAL</vt:lpstr>
      <vt:lpstr>E.S.</vt:lpstr>
      <vt:lpstr>BDI OBRA</vt:lpstr>
      <vt:lpstr>BDI DIF</vt:lpstr>
      <vt:lpstr>P.O</vt:lpstr>
      <vt:lpstr>R.C.</vt:lpstr>
      <vt:lpstr>L.I.COTAÇÃO</vt:lpstr>
      <vt:lpstr>MODELO</vt:lpstr>
      <vt:lpstr>CCOMPS30012</vt:lpstr>
      <vt:lpstr>CCOMPS30014</vt:lpstr>
      <vt:lpstr>CCOMPS30015</vt:lpstr>
      <vt:lpstr>CCOMPS30018</vt:lpstr>
      <vt:lpstr>CCOMPS30028</vt:lpstr>
      <vt:lpstr>CCOMPS31001</vt:lpstr>
      <vt:lpstr>CCOMPS31002</vt:lpstr>
      <vt:lpstr>CCOMPS31003</vt:lpstr>
      <vt:lpstr>CCOMPS31004</vt:lpstr>
      <vt:lpstr>CCOMPS31005</vt:lpstr>
      <vt:lpstr>CCOMPS31006</vt:lpstr>
      <vt:lpstr>CCOMPS31007</vt:lpstr>
      <vt:lpstr>CCOMPS31008</vt:lpstr>
      <vt:lpstr>CCOMPS31009</vt:lpstr>
      <vt:lpstr>CCOMPS9001</vt:lpstr>
      <vt:lpstr>CCOMPS9002</vt:lpstr>
      <vt:lpstr>CCOMPS9003</vt:lpstr>
      <vt:lpstr>CCOMPS9004</vt:lpstr>
      <vt:lpstr>CCOMPS9005</vt:lpstr>
      <vt:lpstr>CCOMPS9006</vt:lpstr>
      <vt:lpstr>CCOMPS9007</vt:lpstr>
      <vt:lpstr>CCOMPS31010</vt:lpstr>
      <vt:lpstr>CCOMPS31011</vt:lpstr>
      <vt:lpstr>CCOMPS9008</vt:lpstr>
      <vt:lpstr>'BDI DIF'!Area_de_impressao</vt:lpstr>
      <vt:lpstr>'BDI OBRA'!Area_de_impressao</vt:lpstr>
      <vt:lpstr>CCOMPS30012!Area_de_impressao</vt:lpstr>
      <vt:lpstr>CCOMPS30014!Area_de_impressao</vt:lpstr>
      <vt:lpstr>CCOMPS30015!Area_de_impressao</vt:lpstr>
      <vt:lpstr>CCOMPS30018!Area_de_impressao</vt:lpstr>
      <vt:lpstr>CCOMPS30028!Area_de_impressao</vt:lpstr>
      <vt:lpstr>CCOMPS31001!Area_de_impressao</vt:lpstr>
      <vt:lpstr>CCOMPS31002!Area_de_impressao</vt:lpstr>
      <vt:lpstr>CCOMPS31003!Area_de_impressao</vt:lpstr>
      <vt:lpstr>CCOMPS31004!Area_de_impressao</vt:lpstr>
      <vt:lpstr>CCOMPS31005!Area_de_impressao</vt:lpstr>
      <vt:lpstr>CCOMPS31006!Area_de_impressao</vt:lpstr>
      <vt:lpstr>CCOMPS31007!Area_de_impressao</vt:lpstr>
      <vt:lpstr>CCOMPS31008!Area_de_impressao</vt:lpstr>
      <vt:lpstr>CCOMPS31009!Area_de_impressao</vt:lpstr>
      <vt:lpstr>CCOMPS31010!Area_de_impressao</vt:lpstr>
      <vt:lpstr>CCOMPS31011!Area_de_impressao</vt:lpstr>
      <vt:lpstr>CCOMPS9001!Area_de_impressao</vt:lpstr>
      <vt:lpstr>CCOMPS9002!Area_de_impressao</vt:lpstr>
      <vt:lpstr>CCOMPS9003!Area_de_impressao</vt:lpstr>
      <vt:lpstr>CCOMPS9004!Area_de_impressao</vt:lpstr>
      <vt:lpstr>CCOMPS9005!Area_de_impressao</vt:lpstr>
      <vt:lpstr>CCOMPS9006!Area_de_impressao</vt:lpstr>
      <vt:lpstr>CCOMPS9007!Area_de_impressao</vt:lpstr>
      <vt:lpstr>CCOMPS9008!Area_de_impressao</vt:lpstr>
      <vt:lpstr>E.S.!Area_de_impressao</vt:lpstr>
      <vt:lpstr>E.S.MENSAL!Area_de_impressao</vt:lpstr>
      <vt:lpstr>L.I.COTAÇÃO!Area_de_impressao</vt:lpstr>
      <vt:lpstr>'L.I.SICRO EQ'!Area_de_impressao</vt:lpstr>
      <vt:lpstr>'L.I.SICRO MAT'!Area_de_impressao</vt:lpstr>
      <vt:lpstr>'L.I.SICRO MO'!Area_de_impressao</vt:lpstr>
      <vt:lpstr>L.I.SINAPI!Area_de_impressao</vt:lpstr>
      <vt:lpstr>L.S.SINAPI!Area_de_impressao</vt:lpstr>
      <vt:lpstr>MODELO!Area_de_impressao</vt:lpstr>
      <vt:lpstr>P.O!Area_de_impressao</vt:lpstr>
      <vt:lpstr>R.C.!Area_de_impressao</vt:lpstr>
      <vt:lpstr>CCOMPS30012!Titulos_de_impressao</vt:lpstr>
      <vt:lpstr>CCOMPS30014!Titulos_de_impressao</vt:lpstr>
      <vt:lpstr>CCOMPS30015!Titulos_de_impressao</vt:lpstr>
      <vt:lpstr>CCOMPS30018!Titulos_de_impressao</vt:lpstr>
      <vt:lpstr>CCOMPS30028!Titulos_de_impressao</vt:lpstr>
      <vt:lpstr>CCOMPS31001!Titulos_de_impressao</vt:lpstr>
      <vt:lpstr>CCOMPS31002!Titulos_de_impressao</vt:lpstr>
      <vt:lpstr>CCOMPS31003!Titulos_de_impressao</vt:lpstr>
      <vt:lpstr>CCOMPS31004!Titulos_de_impressao</vt:lpstr>
      <vt:lpstr>CCOMPS31005!Titulos_de_impressao</vt:lpstr>
      <vt:lpstr>CCOMPS31006!Titulos_de_impressao</vt:lpstr>
      <vt:lpstr>CCOMPS31007!Titulos_de_impressao</vt:lpstr>
      <vt:lpstr>CCOMPS31008!Titulos_de_impressao</vt:lpstr>
      <vt:lpstr>CCOMPS31009!Titulos_de_impressao</vt:lpstr>
      <vt:lpstr>CCOMPS31010!Titulos_de_impressao</vt:lpstr>
      <vt:lpstr>CCOMPS31011!Titulos_de_impressao</vt:lpstr>
      <vt:lpstr>CCOMPS9001!Titulos_de_impressao</vt:lpstr>
      <vt:lpstr>CCOMPS9002!Titulos_de_impressao</vt:lpstr>
      <vt:lpstr>CCOMPS9003!Titulos_de_impressao</vt:lpstr>
      <vt:lpstr>CCOMPS9004!Titulos_de_impressao</vt:lpstr>
      <vt:lpstr>CCOMPS9005!Titulos_de_impressao</vt:lpstr>
      <vt:lpstr>CCOMPS9006!Titulos_de_impressao</vt:lpstr>
      <vt:lpstr>CCOMPS9007!Titulos_de_impressao</vt:lpstr>
      <vt:lpstr>CCOMPS9008!Titulos_de_impressao</vt:lpstr>
      <vt:lpstr>L.I.COTAÇÃO!Titulos_de_impressao</vt:lpstr>
      <vt:lpstr>MODELO!Titulos_de_impressao</vt:lpstr>
      <vt:lpstr>P.O!Titulos_de_impressao</vt:lpstr>
      <vt:lpstr>R.C.!Titulos_de_impressao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Vilberty Vasconcelos</dc:creator>
  <cp:lastModifiedBy>Vilberty Vasconcelos</cp:lastModifiedBy>
  <dcterms:created xsi:type="dcterms:W3CDTF">2018-07-16T17:40:00Z</dcterms:created>
  <dcterms:modified xsi:type="dcterms:W3CDTF">2018-08-22T15:17:26Z</dcterms:modified>
</cp:coreProperties>
</file>